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1.xml" ContentType="application/vnd.openxmlformats-officedocument.spreadsheetml.tab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roszust\OneDrive - THORLABS Inc\ROszust_User\Completed Lab Facts\Risley Prism\Final Files\"/>
    </mc:Choice>
  </mc:AlternateContent>
  <xr:revisionPtr revIDLastSave="15" documentId="11_941A185F4A555D481930530541C28E72EFF23305" xr6:coauthVersionLast="45" xr6:coauthVersionMax="45" xr10:uidLastSave="{8CFC2409-DC95-4646-8FD2-377C4F034416}"/>
  <bookViews>
    <workbookView xWindow="-120" yWindow="-120" windowWidth="29040" windowHeight="15840" tabRatio="820" xr2:uid="{00000000-000D-0000-FFFF-FFFF00000000}"/>
  </bookViews>
  <sheets>
    <sheet name="Intro" sheetId="14" r:id="rId1"/>
    <sheet name="Single Prism" sheetId="9" r:id="rId2"/>
    <sheet name="First Approx." sheetId="2" r:id="rId3"/>
    <sheet name="Second Approx." sheetId="5" r:id="rId4"/>
    <sheet name="Third Approx." sheetId="6" r:id="rId5"/>
    <sheet name="Raster Scans" sheetId="13" r:id="rId6"/>
    <sheet name="Raster Data" sheetId="19" state="hidden" r:id="rId7"/>
    <sheet name="Data Single Prism" sheetId="10" state="hidden" r:id="rId8"/>
    <sheet name="Data 1st Approx." sheetId="11" state="hidden" r:id="rId9"/>
    <sheet name="Data 2nd Approx." sheetId="8" state="hidden" r:id="rId10"/>
    <sheet name="Data 3rd Approx." sheetId="7" state="hidden" r:id="rId11"/>
    <sheet name="Prisms" sheetId="16" state="hidden" r:id="rId12"/>
    <sheet name="N-BK7" sheetId="17" state="hidden" r:id="rId13"/>
    <sheet name="Test" sheetId="15" state="hidden" r:id="rId14"/>
  </sheets>
  <definedNames>
    <definedName name="Prism_Name">Prism_Stats[PartNumber]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13" l="1"/>
  <c r="D32" i="6"/>
  <c r="G18" i="9" l="1"/>
  <c r="G20" i="2"/>
  <c r="G20" i="6"/>
  <c r="G20" i="5"/>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1681" i="8"/>
  <c r="B1682" i="8"/>
  <c r="B1683" i="8"/>
  <c r="B1684" i="8"/>
  <c r="B1685" i="8"/>
  <c r="B1686" i="8"/>
  <c r="B1687" i="8"/>
  <c r="B1688" i="8"/>
  <c r="B1689" i="8"/>
  <c r="B1690" i="8"/>
  <c r="B1691" i="8"/>
  <c r="B1692" i="8"/>
  <c r="B1693" i="8"/>
  <c r="B1694" i="8"/>
  <c r="B1695" i="8"/>
  <c r="B1696" i="8"/>
  <c r="B1697" i="8"/>
  <c r="B1698" i="8"/>
  <c r="B1699" i="8"/>
  <c r="B1700" i="8"/>
  <c r="B1701" i="8"/>
  <c r="B1702" i="8"/>
  <c r="B1703" i="8"/>
  <c r="B1704" i="8"/>
  <c r="B1705" i="8"/>
  <c r="B1706" i="8"/>
  <c r="B1707" i="8"/>
  <c r="B1708" i="8"/>
  <c r="B1709" i="8"/>
  <c r="B1710" i="8"/>
  <c r="B1711" i="8"/>
  <c r="B1712" i="8"/>
  <c r="B1713" i="8"/>
  <c r="B1714" i="8"/>
  <c r="B1715" i="8"/>
  <c r="B1716" i="8"/>
  <c r="B1717" i="8"/>
  <c r="B1718" i="8"/>
  <c r="B1719" i="8"/>
  <c r="B1720" i="8"/>
  <c r="B1721" i="8"/>
  <c r="B1722" i="8"/>
  <c r="B1723" i="8"/>
  <c r="B1724" i="8"/>
  <c r="B1725" i="8"/>
  <c r="B1726" i="8"/>
  <c r="B1727" i="8"/>
  <c r="B1728" i="8"/>
  <c r="B1729" i="8"/>
  <c r="B1730" i="8"/>
  <c r="B1731" i="8"/>
  <c r="B1732" i="8"/>
  <c r="B1733" i="8"/>
  <c r="B1734" i="8"/>
  <c r="B1735" i="8"/>
  <c r="B1736" i="8"/>
  <c r="B1737" i="8"/>
  <c r="B1738" i="8"/>
  <c r="B1739" i="8"/>
  <c r="B1740" i="8"/>
  <c r="B1741" i="8"/>
  <c r="B1742" i="8"/>
  <c r="B1743" i="8"/>
  <c r="B1744" i="8"/>
  <c r="B1745" i="8"/>
  <c r="B1746" i="8"/>
  <c r="B1747" i="8"/>
  <c r="B1748" i="8"/>
  <c r="B1749" i="8"/>
  <c r="B1750" i="8"/>
  <c r="B1751" i="8"/>
  <c r="B1752" i="8"/>
  <c r="B1753" i="8"/>
  <c r="B1754" i="8"/>
  <c r="B1755" i="8"/>
  <c r="B1756" i="8"/>
  <c r="B1757" i="8"/>
  <c r="B1758" i="8"/>
  <c r="B1759" i="8"/>
  <c r="B1760" i="8"/>
  <c r="B1761" i="8"/>
  <c r="B1762" i="8"/>
  <c r="B1763" i="8"/>
  <c r="B1764" i="8"/>
  <c r="B1765" i="8"/>
  <c r="B1766" i="8"/>
  <c r="B1767" i="8"/>
  <c r="B1768" i="8"/>
  <c r="B1769" i="8"/>
  <c r="B1770" i="8"/>
  <c r="B1771" i="8"/>
  <c r="B1772" i="8"/>
  <c r="B1773" i="8"/>
  <c r="B1774" i="8"/>
  <c r="B1775" i="8"/>
  <c r="B1776" i="8"/>
  <c r="B1777" i="8"/>
  <c r="B1778" i="8"/>
  <c r="B1779" i="8"/>
  <c r="B1780" i="8"/>
  <c r="B1781" i="8"/>
  <c r="B1782" i="8"/>
  <c r="B1783" i="8"/>
  <c r="B1784" i="8"/>
  <c r="B1785" i="8"/>
  <c r="B1786" i="8"/>
  <c r="B1787" i="8"/>
  <c r="B1788" i="8"/>
  <c r="B1789" i="8"/>
  <c r="B1790" i="8"/>
  <c r="B1791" i="8"/>
  <c r="B1792" i="8"/>
  <c r="B1793" i="8"/>
  <c r="B1794" i="8"/>
  <c r="B1795" i="8"/>
  <c r="B1796" i="8"/>
  <c r="B1797" i="8"/>
  <c r="B1798" i="8"/>
  <c r="B1799" i="8"/>
  <c r="B1800" i="8"/>
  <c r="B1801" i="8"/>
  <c r="B1802" i="8"/>
  <c r="B1803" i="8"/>
  <c r="B1804" i="8"/>
  <c r="B1805" i="8"/>
  <c r="B1806" i="8"/>
  <c r="B1807" i="8"/>
  <c r="B1808" i="8"/>
  <c r="B1809" i="8"/>
  <c r="B1810" i="8"/>
  <c r="B1811" i="8"/>
  <c r="B1812" i="8"/>
  <c r="B1813" i="8"/>
  <c r="B1814" i="8"/>
  <c r="B1815" i="8"/>
  <c r="B1816" i="8"/>
  <c r="B1817" i="8"/>
  <c r="B1818" i="8"/>
  <c r="B1819" i="8"/>
  <c r="B1820" i="8"/>
  <c r="B1821" i="8"/>
  <c r="B1822" i="8"/>
  <c r="B1823" i="8"/>
  <c r="B1824" i="8"/>
  <c r="B1825" i="8"/>
  <c r="B1826" i="8"/>
  <c r="B1827" i="8"/>
  <c r="B1828" i="8"/>
  <c r="B1829" i="8"/>
  <c r="B1830" i="8"/>
  <c r="B1831" i="8"/>
  <c r="B1832" i="8"/>
  <c r="B1833" i="8"/>
  <c r="B1834" i="8"/>
  <c r="B1835" i="8"/>
  <c r="B1836" i="8"/>
  <c r="B1837" i="8"/>
  <c r="B1838" i="8"/>
  <c r="B1839" i="8"/>
  <c r="B1840" i="8"/>
  <c r="B1841" i="8"/>
  <c r="B1842" i="8"/>
  <c r="B1843" i="8"/>
  <c r="B1844" i="8"/>
  <c r="B1845" i="8"/>
  <c r="B1846" i="8"/>
  <c r="B1847" i="8"/>
  <c r="B1848" i="8"/>
  <c r="B1849" i="8"/>
  <c r="B1850" i="8"/>
  <c r="B1851" i="8"/>
  <c r="B1852" i="8"/>
  <c r="B1853" i="8"/>
  <c r="B1854" i="8"/>
  <c r="B1855" i="8"/>
  <c r="B1856" i="8"/>
  <c r="B1857" i="8"/>
  <c r="B1858" i="8"/>
  <c r="B1859" i="8"/>
  <c r="B1860" i="8"/>
  <c r="B1861" i="8"/>
  <c r="B1862" i="8"/>
  <c r="B1863" i="8"/>
  <c r="B1864" i="8"/>
  <c r="B1865" i="8"/>
  <c r="B1866" i="8"/>
  <c r="B1867" i="8"/>
  <c r="B1868" i="8"/>
  <c r="B1869" i="8"/>
  <c r="B1870" i="8"/>
  <c r="B1871" i="8"/>
  <c r="B1872" i="8"/>
  <c r="B1873" i="8"/>
  <c r="B1874" i="8"/>
  <c r="B1875" i="8"/>
  <c r="B1876" i="8"/>
  <c r="B1877" i="8"/>
  <c r="B1878" i="8"/>
  <c r="B1879" i="8"/>
  <c r="B1880" i="8"/>
  <c r="B1881" i="8"/>
  <c r="B1882" i="8"/>
  <c r="B1883" i="8"/>
  <c r="B1884" i="8"/>
  <c r="B1885" i="8"/>
  <c r="B1886" i="8"/>
  <c r="B1887" i="8"/>
  <c r="B1888" i="8"/>
  <c r="B1889" i="8"/>
  <c r="B1890" i="8"/>
  <c r="B1891" i="8"/>
  <c r="B1892" i="8"/>
  <c r="B1893" i="8"/>
  <c r="B1894" i="8"/>
  <c r="B1895" i="8"/>
  <c r="B1896" i="8"/>
  <c r="B1897" i="8"/>
  <c r="B1898" i="8"/>
  <c r="B1899" i="8"/>
  <c r="B1900" i="8"/>
  <c r="B1901" i="8"/>
  <c r="B1902" i="8"/>
  <c r="B1903" i="8"/>
  <c r="B1904" i="8"/>
  <c r="B1905" i="8"/>
  <c r="B1906" i="8"/>
  <c r="B1907" i="8"/>
  <c r="B1908" i="8"/>
  <c r="B1909" i="8"/>
  <c r="B1910" i="8"/>
  <c r="B1911" i="8"/>
  <c r="B1912" i="8"/>
  <c r="B1913" i="8"/>
  <c r="B1914" i="8"/>
  <c r="B1915" i="8"/>
  <c r="B1916" i="8"/>
  <c r="B1917" i="8"/>
  <c r="B1918" i="8"/>
  <c r="B1919" i="8"/>
  <c r="B1920" i="8"/>
  <c r="B1921" i="8"/>
  <c r="B1922" i="8"/>
  <c r="B1923" i="8"/>
  <c r="B1924" i="8"/>
  <c r="B1925" i="8"/>
  <c r="B1926" i="8"/>
  <c r="B1927" i="8"/>
  <c r="B1928" i="8"/>
  <c r="B1929" i="8"/>
  <c r="B1930" i="8"/>
  <c r="B1931" i="8"/>
  <c r="B1932" i="8"/>
  <c r="B1933" i="8"/>
  <c r="B1934" i="8"/>
  <c r="B1935" i="8"/>
  <c r="B1936" i="8"/>
  <c r="B1937" i="8"/>
  <c r="B1938" i="8"/>
  <c r="B1939" i="8"/>
  <c r="B1940" i="8"/>
  <c r="B1941" i="8"/>
  <c r="B1942" i="8"/>
  <c r="B1943" i="8"/>
  <c r="B1944" i="8"/>
  <c r="B1945" i="8"/>
  <c r="B1946" i="8"/>
  <c r="B1947" i="8"/>
  <c r="B1948" i="8"/>
  <c r="B1949" i="8"/>
  <c r="B1950" i="8"/>
  <c r="B1951" i="8"/>
  <c r="B1952" i="8"/>
  <c r="B1953" i="8"/>
  <c r="B1954" i="8"/>
  <c r="B1955" i="8"/>
  <c r="B1956" i="8"/>
  <c r="B1957" i="8"/>
  <c r="B1958" i="8"/>
  <c r="B1959" i="8"/>
  <c r="B1960" i="8"/>
  <c r="B1961" i="8"/>
  <c r="B1962" i="8"/>
  <c r="B1963" i="8"/>
  <c r="B1964" i="8"/>
  <c r="B1965" i="8"/>
  <c r="B1966" i="8"/>
  <c r="B1967" i="8"/>
  <c r="B1968" i="8"/>
  <c r="B1969" i="8"/>
  <c r="B1970" i="8"/>
  <c r="B1971" i="8"/>
  <c r="B1972" i="8"/>
  <c r="B1973" i="8"/>
  <c r="B1974" i="8"/>
  <c r="B1975" i="8"/>
  <c r="B1976" i="8"/>
  <c r="B1977" i="8"/>
  <c r="B1978" i="8"/>
  <c r="B1979" i="8"/>
  <c r="B1980" i="8"/>
  <c r="B1981" i="8"/>
  <c r="B1982" i="8"/>
  <c r="B1983" i="8"/>
  <c r="B1984" i="8"/>
  <c r="B1985" i="8"/>
  <c r="B1986" i="8"/>
  <c r="B1987" i="8"/>
  <c r="B1988" i="8"/>
  <c r="B1989" i="8"/>
  <c r="B1990" i="8"/>
  <c r="B1991" i="8"/>
  <c r="B1992" i="8"/>
  <c r="B1993" i="8"/>
  <c r="B1994" i="8"/>
  <c r="B1995" i="8"/>
  <c r="B1996" i="8"/>
  <c r="B1997" i="8"/>
  <c r="B1998" i="8"/>
  <c r="B1999" i="8"/>
  <c r="B2000" i="8"/>
  <c r="B2001" i="8"/>
  <c r="B2002" i="8"/>
  <c r="G17" i="9" l="1"/>
  <c r="G19" i="5"/>
  <c r="G18" i="5"/>
  <c r="G16" i="9"/>
  <c r="G16" i="5"/>
  <c r="G16" i="13" l="1"/>
  <c r="C15" i="13"/>
  <c r="D12" i="13"/>
  <c r="C12" i="13" s="1"/>
  <c r="D11" i="13"/>
  <c r="C11" i="13" s="1"/>
  <c r="D7" i="13"/>
  <c r="C7" i="13" s="1"/>
  <c r="D6" i="13"/>
  <c r="E1" i="9"/>
  <c r="C18" i="9"/>
  <c r="C15" i="6"/>
  <c r="C15" i="5"/>
  <c r="C15" i="9"/>
  <c r="C20" i="2"/>
  <c r="C20" i="6"/>
  <c r="C20" i="5"/>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276" i="10"/>
  <c r="F277" i="10"/>
  <c r="F278" i="10"/>
  <c r="F279" i="10"/>
  <c r="F280" i="10"/>
  <c r="F281" i="10"/>
  <c r="F282" i="10"/>
  <c r="F283" i="10"/>
  <c r="F284" i="10"/>
  <c r="F285" i="10"/>
  <c r="F286" i="10"/>
  <c r="F287" i="10"/>
  <c r="F288" i="10"/>
  <c r="F289" i="10"/>
  <c r="F290" i="10"/>
  <c r="F291" i="10"/>
  <c r="F292" i="10"/>
  <c r="F293" i="10"/>
  <c r="F294" i="10"/>
  <c r="F295" i="10"/>
  <c r="F296" i="10"/>
  <c r="F297" i="10"/>
  <c r="F298" i="10"/>
  <c r="F299" i="10"/>
  <c r="F300" i="10"/>
  <c r="F301" i="10"/>
  <c r="F302" i="10"/>
  <c r="F303" i="10"/>
  <c r="F304" i="10"/>
  <c r="F305" i="10"/>
  <c r="F306" i="10"/>
  <c r="F307" i="10"/>
  <c r="F308" i="10"/>
  <c r="F309" i="10"/>
  <c r="F310" i="10"/>
  <c r="F311" i="10"/>
  <c r="F312" i="10"/>
  <c r="F313" i="10"/>
  <c r="F314" i="10"/>
  <c r="F315" i="10"/>
  <c r="F316" i="10"/>
  <c r="F317" i="10"/>
  <c r="F318" i="10"/>
  <c r="F319" i="10"/>
  <c r="F320" i="10"/>
  <c r="F321" i="10"/>
  <c r="F322" i="10"/>
  <c r="F323" i="10"/>
  <c r="F324" i="10"/>
  <c r="F325" i="10"/>
  <c r="F326" i="10"/>
  <c r="F327" i="10"/>
  <c r="F328" i="10"/>
  <c r="F329" i="10"/>
  <c r="F330" i="10"/>
  <c r="F331" i="10"/>
  <c r="F332" i="10"/>
  <c r="F333" i="10"/>
  <c r="F334" i="10"/>
  <c r="F335" i="10"/>
  <c r="F336" i="10"/>
  <c r="F337" i="10"/>
  <c r="F338" i="10"/>
  <c r="F339" i="10"/>
  <c r="F340" i="10"/>
  <c r="F341" i="10"/>
  <c r="F342" i="10"/>
  <c r="F343" i="10"/>
  <c r="F344" i="10"/>
  <c r="F345" i="10"/>
  <c r="F346" i="10"/>
  <c r="F347" i="10"/>
  <c r="F348" i="10"/>
  <c r="F349" i="10"/>
  <c r="F350" i="10"/>
  <c r="F351" i="10"/>
  <c r="F352" i="10"/>
  <c r="F353" i="10"/>
  <c r="F354" i="10"/>
  <c r="F355" i="10"/>
  <c r="F356" i="10"/>
  <c r="F357" i="10"/>
  <c r="F358" i="10"/>
  <c r="F359" i="10"/>
  <c r="F360" i="10"/>
  <c r="F361" i="10"/>
  <c r="F362" i="10"/>
  <c r="F363" i="10"/>
  <c r="F364" i="10"/>
  <c r="F365" i="10"/>
  <c r="F366" i="10"/>
  <c r="F367" i="10"/>
  <c r="F368" i="10"/>
  <c r="F369" i="10"/>
  <c r="F370" i="10"/>
  <c r="F371" i="10"/>
  <c r="F372" i="10"/>
  <c r="F373" i="10"/>
  <c r="F374" i="10"/>
  <c r="F375" i="10"/>
  <c r="F376" i="10"/>
  <c r="F377" i="10"/>
  <c r="F378" i="10"/>
  <c r="F379" i="10"/>
  <c r="F380" i="10"/>
  <c r="F381" i="10"/>
  <c r="F382" i="10"/>
  <c r="F383" i="10"/>
  <c r="F384" i="10"/>
  <c r="F385" i="10"/>
  <c r="F386" i="10"/>
  <c r="F387" i="10"/>
  <c r="F388" i="10"/>
  <c r="F389" i="10"/>
  <c r="F390" i="10"/>
  <c r="F391" i="10"/>
  <c r="F392" i="10"/>
  <c r="F393" i="10"/>
  <c r="F394" i="10"/>
  <c r="F395" i="10"/>
  <c r="F396" i="10"/>
  <c r="F397" i="10"/>
  <c r="F398" i="10"/>
  <c r="F399" i="10"/>
  <c r="F400" i="10"/>
  <c r="F401" i="10"/>
  <c r="F402" i="10"/>
  <c r="F403" i="10"/>
  <c r="F404" i="10"/>
  <c r="F405" i="10"/>
  <c r="F406" i="10"/>
  <c r="F407" i="10"/>
  <c r="F408" i="10"/>
  <c r="F409" i="10"/>
  <c r="F410" i="10"/>
  <c r="F411" i="10"/>
  <c r="F412" i="10"/>
  <c r="F413" i="10"/>
  <c r="F414" i="10"/>
  <c r="F415" i="10"/>
  <c r="F416" i="10"/>
  <c r="F417" i="10"/>
  <c r="F418" i="10"/>
  <c r="F419" i="10"/>
  <c r="F420" i="10"/>
  <c r="F421" i="10"/>
  <c r="F422" i="10"/>
  <c r="F423" i="10"/>
  <c r="F424" i="10"/>
  <c r="F425" i="10"/>
  <c r="F426" i="10"/>
  <c r="F427" i="10"/>
  <c r="F428" i="10"/>
  <c r="F429" i="10"/>
  <c r="F430" i="10"/>
  <c r="F431" i="10"/>
  <c r="F432" i="10"/>
  <c r="F433" i="10"/>
  <c r="F434" i="10"/>
  <c r="F435" i="10"/>
  <c r="F436" i="10"/>
  <c r="F437" i="10"/>
  <c r="F438" i="10"/>
  <c r="F439" i="10"/>
  <c r="F440" i="10"/>
  <c r="F441" i="10"/>
  <c r="F442" i="10"/>
  <c r="F443" i="10"/>
  <c r="F444" i="10"/>
  <c r="F445" i="10"/>
  <c r="F446" i="10"/>
  <c r="F447" i="10"/>
  <c r="F448" i="10"/>
  <c r="F449" i="10"/>
  <c r="F450" i="10"/>
  <c r="F451" i="10"/>
  <c r="F452" i="10"/>
  <c r="F453" i="10"/>
  <c r="F454" i="10"/>
  <c r="F455" i="10"/>
  <c r="F456" i="10"/>
  <c r="F457" i="10"/>
  <c r="F458" i="10"/>
  <c r="F459" i="10"/>
  <c r="F460" i="10"/>
  <c r="F461" i="10"/>
  <c r="F462" i="10"/>
  <c r="F463" i="10"/>
  <c r="F464" i="10"/>
  <c r="F465" i="10"/>
  <c r="F466" i="10"/>
  <c r="F467" i="10"/>
  <c r="F468" i="10"/>
  <c r="F469" i="10"/>
  <c r="F470" i="10"/>
  <c r="F471" i="10"/>
  <c r="F472" i="10"/>
  <c r="F473" i="10"/>
  <c r="F474" i="10"/>
  <c r="F475" i="10"/>
  <c r="F476" i="10"/>
  <c r="F477" i="10"/>
  <c r="F478" i="10"/>
  <c r="F479" i="10"/>
  <c r="F480" i="10"/>
  <c r="F481" i="10"/>
  <c r="F482" i="10"/>
  <c r="F483" i="10"/>
  <c r="F484" i="10"/>
  <c r="F485" i="10"/>
  <c r="F486" i="10"/>
  <c r="F487" i="10"/>
  <c r="F488" i="10"/>
  <c r="F489" i="10"/>
  <c r="F490" i="10"/>
  <c r="F491" i="10"/>
  <c r="F492" i="10"/>
  <c r="F493" i="10"/>
  <c r="F494" i="10"/>
  <c r="F495" i="10"/>
  <c r="F496" i="10"/>
  <c r="F497" i="10"/>
  <c r="F498" i="10"/>
  <c r="F499" i="10"/>
  <c r="F500" i="10"/>
  <c r="F501" i="10"/>
  <c r="F502" i="10"/>
  <c r="F503" i="10"/>
  <c r="F504" i="10"/>
  <c r="F505" i="10"/>
  <c r="F506" i="10"/>
  <c r="F507" i="10"/>
  <c r="F508" i="10"/>
  <c r="F509" i="10"/>
  <c r="F510" i="10"/>
  <c r="F511" i="10"/>
  <c r="F512" i="10"/>
  <c r="F513" i="10"/>
  <c r="F514" i="10"/>
  <c r="F515" i="10"/>
  <c r="F516" i="10"/>
  <c r="F517" i="10"/>
  <c r="F518" i="10"/>
  <c r="F519" i="10"/>
  <c r="F520" i="10"/>
  <c r="F521" i="10"/>
  <c r="F522" i="10"/>
  <c r="F523" i="10"/>
  <c r="F524" i="10"/>
  <c r="F525" i="10"/>
  <c r="F526" i="10"/>
  <c r="F527" i="10"/>
  <c r="F528" i="10"/>
  <c r="F529" i="10"/>
  <c r="F530" i="10"/>
  <c r="F531" i="10"/>
  <c r="F532" i="10"/>
  <c r="F533" i="10"/>
  <c r="F534" i="10"/>
  <c r="F535" i="10"/>
  <c r="F536" i="10"/>
  <c r="F537" i="10"/>
  <c r="F538" i="10"/>
  <c r="F539" i="10"/>
  <c r="F540" i="10"/>
  <c r="F541" i="10"/>
  <c r="F542" i="10"/>
  <c r="F543" i="10"/>
  <c r="F544" i="10"/>
  <c r="F545" i="10"/>
  <c r="F546" i="10"/>
  <c r="F547" i="10"/>
  <c r="F548" i="10"/>
  <c r="F549" i="10"/>
  <c r="F550" i="10"/>
  <c r="F551" i="10"/>
  <c r="F552" i="10"/>
  <c r="F553" i="10"/>
  <c r="F554" i="10"/>
  <c r="F555" i="10"/>
  <c r="F556" i="10"/>
  <c r="F557" i="10"/>
  <c r="F558" i="10"/>
  <c r="F559" i="10"/>
  <c r="F560" i="10"/>
  <c r="F561" i="10"/>
  <c r="F562" i="10"/>
  <c r="F563" i="10"/>
  <c r="F564" i="10"/>
  <c r="F565" i="10"/>
  <c r="F566" i="10"/>
  <c r="F567" i="10"/>
  <c r="F568" i="10"/>
  <c r="F569" i="10"/>
  <c r="F570" i="10"/>
  <c r="F571" i="10"/>
  <c r="F572" i="10"/>
  <c r="F573" i="10"/>
  <c r="F574" i="10"/>
  <c r="F575" i="10"/>
  <c r="F576" i="10"/>
  <c r="F577" i="10"/>
  <c r="F578" i="10"/>
  <c r="F579" i="10"/>
  <c r="F580" i="10"/>
  <c r="F581" i="10"/>
  <c r="F582" i="10"/>
  <c r="F583" i="10"/>
  <c r="F584" i="10"/>
  <c r="F585" i="10"/>
  <c r="F586" i="10"/>
  <c r="F587" i="10"/>
  <c r="F588" i="10"/>
  <c r="F589" i="10"/>
  <c r="F590" i="10"/>
  <c r="F591" i="10"/>
  <c r="F592" i="10"/>
  <c r="F593" i="10"/>
  <c r="F594" i="10"/>
  <c r="F595" i="10"/>
  <c r="F596" i="10"/>
  <c r="F597" i="10"/>
  <c r="F598" i="10"/>
  <c r="F599" i="10"/>
  <c r="F600" i="10"/>
  <c r="F601" i="10"/>
  <c r="F602" i="10"/>
  <c r="F603" i="10"/>
  <c r="F604" i="10"/>
  <c r="F605" i="10"/>
  <c r="F606" i="10"/>
  <c r="F607" i="10"/>
  <c r="F608" i="10"/>
  <c r="F609" i="10"/>
  <c r="F610" i="10"/>
  <c r="F611" i="10"/>
  <c r="F612" i="10"/>
  <c r="F613" i="10"/>
  <c r="F614" i="10"/>
  <c r="F615" i="10"/>
  <c r="F616" i="10"/>
  <c r="F617" i="10"/>
  <c r="F618" i="10"/>
  <c r="F619" i="10"/>
  <c r="F620" i="10"/>
  <c r="F621" i="10"/>
  <c r="F622" i="10"/>
  <c r="F623" i="10"/>
  <c r="F624" i="10"/>
  <c r="F625" i="10"/>
  <c r="F626" i="10"/>
  <c r="F627" i="10"/>
  <c r="F628" i="10"/>
  <c r="F629" i="10"/>
  <c r="F630" i="10"/>
  <c r="F631" i="10"/>
  <c r="F632" i="10"/>
  <c r="F633" i="10"/>
  <c r="F634" i="10"/>
  <c r="F635" i="10"/>
  <c r="F636" i="10"/>
  <c r="F637" i="10"/>
  <c r="F638" i="10"/>
  <c r="F639" i="10"/>
  <c r="F640" i="10"/>
  <c r="F641" i="10"/>
  <c r="F642" i="10"/>
  <c r="F643" i="10"/>
  <c r="F644" i="10"/>
  <c r="F645" i="10"/>
  <c r="F646" i="10"/>
  <c r="F647" i="10"/>
  <c r="F648" i="10"/>
  <c r="F649" i="10"/>
  <c r="F650" i="10"/>
  <c r="F651" i="10"/>
  <c r="F652" i="10"/>
  <c r="F653" i="10"/>
  <c r="F654" i="10"/>
  <c r="F655" i="10"/>
  <c r="F656" i="10"/>
  <c r="F657" i="10"/>
  <c r="F658" i="10"/>
  <c r="F659" i="10"/>
  <c r="F660" i="10"/>
  <c r="F661" i="10"/>
  <c r="F662" i="10"/>
  <c r="F663" i="10"/>
  <c r="F664" i="10"/>
  <c r="F665" i="10"/>
  <c r="F666" i="10"/>
  <c r="F667" i="10"/>
  <c r="F668" i="10"/>
  <c r="F669" i="10"/>
  <c r="F670" i="10"/>
  <c r="F671" i="10"/>
  <c r="F672" i="10"/>
  <c r="F673" i="10"/>
  <c r="F674" i="10"/>
  <c r="F675" i="10"/>
  <c r="F676" i="10"/>
  <c r="F677" i="10"/>
  <c r="F678" i="10"/>
  <c r="F679" i="10"/>
  <c r="F680" i="10"/>
  <c r="F681" i="10"/>
  <c r="F682" i="10"/>
  <c r="F683" i="10"/>
  <c r="F684" i="10"/>
  <c r="F685" i="10"/>
  <c r="F686" i="10"/>
  <c r="F687" i="10"/>
  <c r="F688" i="10"/>
  <c r="F689" i="10"/>
  <c r="F690" i="10"/>
  <c r="F691" i="10"/>
  <c r="F692" i="10"/>
  <c r="F693" i="10"/>
  <c r="F694" i="10"/>
  <c r="F695" i="10"/>
  <c r="F696" i="10"/>
  <c r="F697" i="10"/>
  <c r="F698" i="10"/>
  <c r="F699" i="10"/>
  <c r="F700" i="10"/>
  <c r="F701" i="10"/>
  <c r="F702" i="10"/>
  <c r="F703" i="10"/>
  <c r="F704" i="10"/>
  <c r="F705" i="10"/>
  <c r="F706" i="10"/>
  <c r="F707" i="10"/>
  <c r="F708" i="10"/>
  <c r="F709" i="10"/>
  <c r="F710" i="10"/>
  <c r="F711" i="10"/>
  <c r="F712" i="10"/>
  <c r="F713" i="10"/>
  <c r="F714" i="10"/>
  <c r="F715" i="10"/>
  <c r="F716" i="10"/>
  <c r="F717" i="10"/>
  <c r="F718" i="10"/>
  <c r="F719" i="10"/>
  <c r="F720" i="10"/>
  <c r="F721" i="10"/>
  <c r="F722" i="10"/>
  <c r="F723" i="10"/>
  <c r="F724" i="10"/>
  <c r="F725" i="10"/>
  <c r="F726" i="10"/>
  <c r="F727" i="10"/>
  <c r="F728" i="10"/>
  <c r="F729" i="10"/>
  <c r="F730" i="10"/>
  <c r="F731" i="10"/>
  <c r="F732" i="10"/>
  <c r="F733" i="10"/>
  <c r="F734" i="10"/>
  <c r="F735" i="10"/>
  <c r="F736" i="10"/>
  <c r="F737" i="10"/>
  <c r="F738" i="10"/>
  <c r="F739" i="10"/>
  <c r="F740" i="10"/>
  <c r="F741" i="10"/>
  <c r="F742" i="10"/>
  <c r="F743" i="10"/>
  <c r="F744" i="10"/>
  <c r="F745" i="10"/>
  <c r="F746" i="10"/>
  <c r="F747" i="10"/>
  <c r="F748" i="10"/>
  <c r="F749" i="10"/>
  <c r="F750" i="10"/>
  <c r="F751" i="10"/>
  <c r="F752" i="10"/>
  <c r="F753" i="10"/>
  <c r="F754" i="10"/>
  <c r="F755" i="10"/>
  <c r="F756" i="10"/>
  <c r="F757" i="10"/>
  <c r="F758" i="10"/>
  <c r="F759" i="10"/>
  <c r="F760" i="10"/>
  <c r="F761" i="10"/>
  <c r="F762" i="10"/>
  <c r="F763" i="10"/>
  <c r="F764" i="10"/>
  <c r="F765" i="10"/>
  <c r="F766" i="10"/>
  <c r="F767" i="10"/>
  <c r="F768" i="10"/>
  <c r="F769" i="10"/>
  <c r="F770" i="10"/>
  <c r="F771" i="10"/>
  <c r="F772" i="10"/>
  <c r="F773" i="10"/>
  <c r="F774" i="10"/>
  <c r="F775" i="10"/>
  <c r="F776" i="10"/>
  <c r="F777" i="10"/>
  <c r="F778" i="10"/>
  <c r="F779" i="10"/>
  <c r="F780" i="10"/>
  <c r="F781" i="10"/>
  <c r="F782" i="10"/>
  <c r="F783" i="10"/>
  <c r="F784" i="10"/>
  <c r="F785" i="10"/>
  <c r="F786" i="10"/>
  <c r="F787" i="10"/>
  <c r="F788" i="10"/>
  <c r="F789" i="10"/>
  <c r="F790" i="10"/>
  <c r="F791" i="10"/>
  <c r="F792" i="10"/>
  <c r="F793" i="10"/>
  <c r="F794" i="10"/>
  <c r="F795" i="10"/>
  <c r="F796" i="10"/>
  <c r="F797" i="10"/>
  <c r="F798" i="10"/>
  <c r="F799" i="10"/>
  <c r="F800" i="10"/>
  <c r="F801" i="10"/>
  <c r="F802" i="10"/>
  <c r="F803" i="10"/>
  <c r="F804" i="10"/>
  <c r="F805" i="10"/>
  <c r="F806" i="10"/>
  <c r="F807" i="10"/>
  <c r="F808" i="10"/>
  <c r="F809" i="10"/>
  <c r="F810" i="10"/>
  <c r="F811" i="10"/>
  <c r="F812" i="10"/>
  <c r="F813" i="10"/>
  <c r="F814" i="10"/>
  <c r="F815" i="10"/>
  <c r="F816" i="10"/>
  <c r="F817" i="10"/>
  <c r="F818" i="10"/>
  <c r="F819" i="10"/>
  <c r="F820" i="10"/>
  <c r="F821" i="10"/>
  <c r="F822" i="10"/>
  <c r="F823" i="10"/>
  <c r="F824" i="10"/>
  <c r="F825" i="10"/>
  <c r="F826" i="10"/>
  <c r="F827" i="10"/>
  <c r="F828" i="10"/>
  <c r="F829" i="10"/>
  <c r="F830" i="10"/>
  <c r="F831" i="10"/>
  <c r="F832" i="10"/>
  <c r="F833" i="10"/>
  <c r="F834" i="10"/>
  <c r="F835" i="10"/>
  <c r="F836" i="10"/>
  <c r="F837" i="10"/>
  <c r="F838" i="10"/>
  <c r="F839" i="10"/>
  <c r="F840" i="10"/>
  <c r="F841" i="10"/>
  <c r="F842" i="10"/>
  <c r="F843" i="10"/>
  <c r="F844" i="10"/>
  <c r="F845" i="10"/>
  <c r="F846" i="10"/>
  <c r="F847" i="10"/>
  <c r="F848" i="10"/>
  <c r="F849" i="10"/>
  <c r="F850" i="10"/>
  <c r="F851" i="10"/>
  <c r="F852" i="10"/>
  <c r="F853" i="10"/>
  <c r="F854" i="10"/>
  <c r="F855" i="10"/>
  <c r="F856" i="10"/>
  <c r="F857" i="10"/>
  <c r="F858" i="10"/>
  <c r="F859" i="10"/>
  <c r="F860" i="10"/>
  <c r="F861" i="10"/>
  <c r="F862" i="10"/>
  <c r="F863" i="10"/>
  <c r="F864" i="10"/>
  <c r="F865" i="10"/>
  <c r="F866" i="10"/>
  <c r="F867" i="10"/>
  <c r="F868" i="10"/>
  <c r="F869" i="10"/>
  <c r="F870" i="10"/>
  <c r="F871" i="10"/>
  <c r="F872" i="10"/>
  <c r="F873" i="10"/>
  <c r="F874" i="10"/>
  <c r="F875" i="10"/>
  <c r="F876" i="10"/>
  <c r="F877" i="10"/>
  <c r="F878" i="10"/>
  <c r="F879" i="10"/>
  <c r="F880" i="10"/>
  <c r="F881" i="10"/>
  <c r="F882" i="10"/>
  <c r="F883" i="10"/>
  <c r="F884" i="10"/>
  <c r="F885" i="10"/>
  <c r="F886" i="10"/>
  <c r="F887" i="10"/>
  <c r="F888" i="10"/>
  <c r="F889" i="10"/>
  <c r="F890" i="10"/>
  <c r="F891" i="10"/>
  <c r="F892" i="10"/>
  <c r="F893" i="10"/>
  <c r="F894" i="10"/>
  <c r="F895" i="10"/>
  <c r="F896" i="10"/>
  <c r="F897" i="10"/>
  <c r="F898" i="10"/>
  <c r="F899" i="10"/>
  <c r="F900" i="10"/>
  <c r="F901" i="10"/>
  <c r="F902" i="10"/>
  <c r="F903" i="10"/>
  <c r="F904" i="10"/>
  <c r="F905" i="10"/>
  <c r="F906" i="10"/>
  <c r="F907" i="10"/>
  <c r="F908" i="10"/>
  <c r="F909" i="10"/>
  <c r="F910" i="10"/>
  <c r="F911" i="10"/>
  <c r="F912" i="10"/>
  <c r="F913" i="10"/>
  <c r="F914" i="10"/>
  <c r="F915" i="10"/>
  <c r="F916" i="10"/>
  <c r="F917" i="10"/>
  <c r="F918" i="10"/>
  <c r="F919" i="10"/>
  <c r="F920" i="10"/>
  <c r="F921" i="10"/>
  <c r="F922" i="10"/>
  <c r="F923" i="10"/>
  <c r="F924" i="10"/>
  <c r="F925" i="10"/>
  <c r="F926" i="10"/>
  <c r="F927" i="10"/>
  <c r="F928" i="10"/>
  <c r="F929" i="10"/>
  <c r="F930" i="10"/>
  <c r="F931" i="10"/>
  <c r="F932" i="10"/>
  <c r="F933" i="10"/>
  <c r="F934" i="10"/>
  <c r="F935" i="10"/>
  <c r="F936" i="10"/>
  <c r="F937" i="10"/>
  <c r="F938" i="10"/>
  <c r="F939" i="10"/>
  <c r="F940" i="10"/>
  <c r="F941" i="10"/>
  <c r="F942" i="10"/>
  <c r="F943" i="10"/>
  <c r="F944" i="10"/>
  <c r="F945" i="10"/>
  <c r="F946" i="10"/>
  <c r="F947" i="10"/>
  <c r="F948" i="10"/>
  <c r="F949" i="10"/>
  <c r="F950" i="10"/>
  <c r="F951" i="10"/>
  <c r="F952" i="10"/>
  <c r="F953" i="10"/>
  <c r="F954" i="10"/>
  <c r="F955" i="10"/>
  <c r="F956" i="10"/>
  <c r="F957" i="10"/>
  <c r="F958" i="10"/>
  <c r="F959" i="10"/>
  <c r="F960" i="10"/>
  <c r="F961" i="10"/>
  <c r="F962" i="10"/>
  <c r="F963" i="10"/>
  <c r="F964" i="10"/>
  <c r="F965" i="10"/>
  <c r="F966" i="10"/>
  <c r="F967" i="10"/>
  <c r="F968" i="10"/>
  <c r="F969" i="10"/>
  <c r="F970" i="10"/>
  <c r="F971" i="10"/>
  <c r="F972" i="10"/>
  <c r="F973" i="10"/>
  <c r="F974" i="10"/>
  <c r="F975" i="10"/>
  <c r="F976" i="10"/>
  <c r="F977" i="10"/>
  <c r="F978" i="10"/>
  <c r="F979" i="10"/>
  <c r="F980" i="10"/>
  <c r="F981" i="10"/>
  <c r="F982" i="10"/>
  <c r="F983" i="10"/>
  <c r="F984" i="10"/>
  <c r="F985" i="10"/>
  <c r="F986" i="10"/>
  <c r="F987" i="10"/>
  <c r="F988" i="10"/>
  <c r="F989" i="10"/>
  <c r="F990" i="10"/>
  <c r="F991" i="10"/>
  <c r="F992" i="10"/>
  <c r="F993" i="10"/>
  <c r="F994" i="10"/>
  <c r="F995" i="10"/>
  <c r="F996" i="10"/>
  <c r="F997" i="10"/>
  <c r="F998" i="10"/>
  <c r="F999" i="10"/>
  <c r="F1000" i="10"/>
  <c r="F1001" i="10"/>
  <c r="F1002" i="10"/>
  <c r="F1003" i="10"/>
  <c r="F1004" i="10"/>
  <c r="F1005" i="10"/>
  <c r="F1006" i="10"/>
  <c r="F1007" i="10"/>
  <c r="F1008" i="10"/>
  <c r="F1009" i="10"/>
  <c r="F1010" i="10"/>
  <c r="F1011" i="10"/>
  <c r="F1012" i="10"/>
  <c r="F1013" i="10"/>
  <c r="F1014" i="10"/>
  <c r="F1015" i="10"/>
  <c r="F1016" i="10"/>
  <c r="F1017" i="10"/>
  <c r="F1018" i="10"/>
  <c r="F1019" i="10"/>
  <c r="F1020" i="10"/>
  <c r="F1021" i="10"/>
  <c r="F1022" i="10"/>
  <c r="F1023" i="10"/>
  <c r="F1024" i="10"/>
  <c r="F1025" i="10"/>
  <c r="F1026" i="10"/>
  <c r="F1027" i="10"/>
  <c r="F1028" i="10"/>
  <c r="F1029" i="10"/>
  <c r="F1030" i="10"/>
  <c r="F1031" i="10"/>
  <c r="F1032" i="10"/>
  <c r="F1033" i="10"/>
  <c r="F1034" i="10"/>
  <c r="F1035" i="10"/>
  <c r="F1036" i="10"/>
  <c r="F1037" i="10"/>
  <c r="F1038" i="10"/>
  <c r="F1039" i="10"/>
  <c r="F1040" i="10"/>
  <c r="F1041" i="10"/>
  <c r="F1042" i="10"/>
  <c r="F1043" i="10"/>
  <c r="F1044" i="10"/>
  <c r="F1045" i="10"/>
  <c r="F1046" i="10"/>
  <c r="F1047" i="10"/>
  <c r="F1048" i="10"/>
  <c r="F1049" i="10"/>
  <c r="F1050" i="10"/>
  <c r="F1051" i="10"/>
  <c r="F1052" i="10"/>
  <c r="F1053" i="10"/>
  <c r="F1054" i="10"/>
  <c r="F1055" i="10"/>
  <c r="F1056" i="10"/>
  <c r="F1057" i="10"/>
  <c r="F1058" i="10"/>
  <c r="F1059" i="10"/>
  <c r="F1060" i="10"/>
  <c r="F1061" i="10"/>
  <c r="F1062" i="10"/>
  <c r="F1063" i="10"/>
  <c r="F1064" i="10"/>
  <c r="F1065" i="10"/>
  <c r="F1066" i="10"/>
  <c r="F1067" i="10"/>
  <c r="F1068" i="10"/>
  <c r="F1069" i="10"/>
  <c r="F1070" i="10"/>
  <c r="F1071" i="10"/>
  <c r="F1072" i="10"/>
  <c r="F1073" i="10"/>
  <c r="F1074" i="10"/>
  <c r="F1075" i="10"/>
  <c r="F1076" i="10"/>
  <c r="F1077" i="10"/>
  <c r="F1078" i="10"/>
  <c r="F1079" i="10"/>
  <c r="F1080" i="10"/>
  <c r="F1081" i="10"/>
  <c r="F1082" i="10"/>
  <c r="F1083" i="10"/>
  <c r="F1084" i="10"/>
  <c r="F1085" i="10"/>
  <c r="F1086" i="10"/>
  <c r="F1087" i="10"/>
  <c r="F1088" i="10"/>
  <c r="F1089" i="10"/>
  <c r="F1090" i="10"/>
  <c r="F1091" i="10"/>
  <c r="F1092" i="10"/>
  <c r="F1093" i="10"/>
  <c r="F1094" i="10"/>
  <c r="F1095" i="10"/>
  <c r="F1096" i="10"/>
  <c r="F1097" i="10"/>
  <c r="F1098" i="10"/>
  <c r="F1099" i="10"/>
  <c r="F1100" i="10"/>
  <c r="F1101" i="10"/>
  <c r="F1102" i="10"/>
  <c r="F1103" i="10"/>
  <c r="F1104" i="10"/>
  <c r="F1105" i="10"/>
  <c r="F1106" i="10"/>
  <c r="F1107" i="10"/>
  <c r="F1108" i="10"/>
  <c r="F1109" i="10"/>
  <c r="F1110" i="10"/>
  <c r="F1111" i="10"/>
  <c r="F1112" i="10"/>
  <c r="F1113" i="10"/>
  <c r="F1114" i="10"/>
  <c r="F1115" i="10"/>
  <c r="F1116" i="10"/>
  <c r="F1117" i="10"/>
  <c r="F1118" i="10"/>
  <c r="F1119" i="10"/>
  <c r="F1120" i="10"/>
  <c r="F1121" i="10"/>
  <c r="F1122" i="10"/>
  <c r="F1123" i="10"/>
  <c r="F1124" i="10"/>
  <c r="F1125" i="10"/>
  <c r="F1126" i="10"/>
  <c r="F1127" i="10"/>
  <c r="F1128" i="10"/>
  <c r="F1129" i="10"/>
  <c r="F1130" i="10"/>
  <c r="F1131" i="10"/>
  <c r="F1132" i="10"/>
  <c r="F1133" i="10"/>
  <c r="F1134" i="10"/>
  <c r="F1135" i="10"/>
  <c r="F1136" i="10"/>
  <c r="F1137" i="10"/>
  <c r="F1138" i="10"/>
  <c r="F1139" i="10"/>
  <c r="F1140" i="10"/>
  <c r="F1141" i="10"/>
  <c r="F1142" i="10"/>
  <c r="F1143" i="10"/>
  <c r="F1144" i="10"/>
  <c r="F1145" i="10"/>
  <c r="F1146" i="10"/>
  <c r="F1147" i="10"/>
  <c r="F1148" i="10"/>
  <c r="F1149" i="10"/>
  <c r="F1150" i="10"/>
  <c r="F1151" i="10"/>
  <c r="F1152" i="10"/>
  <c r="F1153" i="10"/>
  <c r="F1154" i="10"/>
  <c r="F1155" i="10"/>
  <c r="F1156" i="10"/>
  <c r="F1157" i="10"/>
  <c r="F1158" i="10"/>
  <c r="F1159" i="10"/>
  <c r="F1160" i="10"/>
  <c r="F1161" i="10"/>
  <c r="F1162" i="10"/>
  <c r="F1163" i="10"/>
  <c r="F1164" i="10"/>
  <c r="F1165" i="10"/>
  <c r="F1166" i="10"/>
  <c r="F1167" i="10"/>
  <c r="F1168" i="10"/>
  <c r="F1169" i="10"/>
  <c r="F1170" i="10"/>
  <c r="F1171" i="10"/>
  <c r="F1172" i="10"/>
  <c r="F1173" i="10"/>
  <c r="F1174" i="10"/>
  <c r="F1175" i="10"/>
  <c r="F1176" i="10"/>
  <c r="F1177" i="10"/>
  <c r="F1178" i="10"/>
  <c r="F1179" i="10"/>
  <c r="F1180" i="10"/>
  <c r="F1181" i="10"/>
  <c r="F1182" i="10"/>
  <c r="F1183" i="10"/>
  <c r="F1184" i="10"/>
  <c r="F1185" i="10"/>
  <c r="F1186" i="10"/>
  <c r="F1187" i="10"/>
  <c r="F1188" i="10"/>
  <c r="F1189" i="10"/>
  <c r="F1190" i="10"/>
  <c r="F1191" i="10"/>
  <c r="F1192" i="10"/>
  <c r="F1193" i="10"/>
  <c r="F1194" i="10"/>
  <c r="F1195" i="10"/>
  <c r="F1196" i="10"/>
  <c r="F1197" i="10"/>
  <c r="F1198" i="10"/>
  <c r="F1199" i="10"/>
  <c r="F1200" i="10"/>
  <c r="F1201" i="10"/>
  <c r="F1202" i="10"/>
  <c r="F1203" i="10"/>
  <c r="F1204" i="10"/>
  <c r="F1205" i="10"/>
  <c r="F1206" i="10"/>
  <c r="F1207" i="10"/>
  <c r="F1208" i="10"/>
  <c r="F1209" i="10"/>
  <c r="F1210" i="10"/>
  <c r="F1211" i="10"/>
  <c r="F1212" i="10"/>
  <c r="F1213" i="10"/>
  <c r="F1214" i="10"/>
  <c r="F1215" i="10"/>
  <c r="F1216" i="10"/>
  <c r="F1217" i="10"/>
  <c r="F1218" i="10"/>
  <c r="F1219" i="10"/>
  <c r="F1220" i="10"/>
  <c r="F1221" i="10"/>
  <c r="F1222" i="10"/>
  <c r="F1223" i="10"/>
  <c r="F1224" i="10"/>
  <c r="F1225" i="10"/>
  <c r="F1226" i="10"/>
  <c r="F1227" i="10"/>
  <c r="F1228" i="10"/>
  <c r="F1229" i="10"/>
  <c r="F1230" i="10"/>
  <c r="F1231" i="10"/>
  <c r="F1232" i="10"/>
  <c r="F1233" i="10"/>
  <c r="F1234" i="10"/>
  <c r="F1235" i="10"/>
  <c r="F1236" i="10"/>
  <c r="F1237" i="10"/>
  <c r="F1238" i="10"/>
  <c r="F1239" i="10"/>
  <c r="F1240" i="10"/>
  <c r="F1241" i="10"/>
  <c r="F1242" i="10"/>
  <c r="F1243" i="10"/>
  <c r="F1244" i="10"/>
  <c r="F1245" i="10"/>
  <c r="F1246" i="10"/>
  <c r="F1247" i="10"/>
  <c r="F1248" i="10"/>
  <c r="F1249" i="10"/>
  <c r="F1250" i="10"/>
  <c r="F1251" i="10"/>
  <c r="F1252" i="10"/>
  <c r="F1253" i="10"/>
  <c r="F1254" i="10"/>
  <c r="F1255" i="10"/>
  <c r="F1256" i="10"/>
  <c r="F1257" i="10"/>
  <c r="F1258" i="10"/>
  <c r="F1259" i="10"/>
  <c r="F1260" i="10"/>
  <c r="F1261" i="10"/>
  <c r="F1262" i="10"/>
  <c r="F1263" i="10"/>
  <c r="F1264" i="10"/>
  <c r="F1265" i="10"/>
  <c r="F1266" i="10"/>
  <c r="F1267" i="10"/>
  <c r="F1268" i="10"/>
  <c r="F1269" i="10"/>
  <c r="F1270" i="10"/>
  <c r="F1271" i="10"/>
  <c r="F1272" i="10"/>
  <c r="F1273" i="10"/>
  <c r="F1274" i="10"/>
  <c r="F1275" i="10"/>
  <c r="F1276" i="10"/>
  <c r="F1277" i="10"/>
  <c r="F1278" i="10"/>
  <c r="F1279" i="10"/>
  <c r="F1280" i="10"/>
  <c r="F1281" i="10"/>
  <c r="F1282" i="10"/>
  <c r="F1283" i="10"/>
  <c r="F1284" i="10"/>
  <c r="F1285" i="10"/>
  <c r="F1286" i="10"/>
  <c r="F1287" i="10"/>
  <c r="F1288" i="10"/>
  <c r="F1289" i="10"/>
  <c r="F1290" i="10"/>
  <c r="F1291" i="10"/>
  <c r="F1292" i="10"/>
  <c r="F1293" i="10"/>
  <c r="F1294" i="10"/>
  <c r="F1295" i="10"/>
  <c r="F1296" i="10"/>
  <c r="F1297" i="10"/>
  <c r="F1298" i="10"/>
  <c r="F1299" i="10"/>
  <c r="F1300" i="10"/>
  <c r="F1301" i="10"/>
  <c r="F1302" i="10"/>
  <c r="F1303" i="10"/>
  <c r="F1304" i="10"/>
  <c r="F1305" i="10"/>
  <c r="F1306" i="10"/>
  <c r="F1307" i="10"/>
  <c r="F1308" i="10"/>
  <c r="F1309" i="10"/>
  <c r="F1310" i="10"/>
  <c r="F1311" i="10"/>
  <c r="F1312" i="10"/>
  <c r="F1313" i="10"/>
  <c r="F1314" i="10"/>
  <c r="F1315" i="10"/>
  <c r="F1316" i="10"/>
  <c r="F1317" i="10"/>
  <c r="F1318" i="10"/>
  <c r="F1319" i="10"/>
  <c r="F1320" i="10"/>
  <c r="F1321" i="10"/>
  <c r="F1322" i="10"/>
  <c r="F1323" i="10"/>
  <c r="F1324" i="10"/>
  <c r="F1325" i="10"/>
  <c r="F1326" i="10"/>
  <c r="F1327" i="10"/>
  <c r="F1328" i="10"/>
  <c r="F1329" i="10"/>
  <c r="F1330" i="10"/>
  <c r="F1331" i="10"/>
  <c r="F1332" i="10"/>
  <c r="F1333" i="10"/>
  <c r="F1334" i="10"/>
  <c r="F1335" i="10"/>
  <c r="F1336" i="10"/>
  <c r="F1337" i="10"/>
  <c r="F1338" i="10"/>
  <c r="F1339" i="10"/>
  <c r="F1340" i="10"/>
  <c r="F1341" i="10"/>
  <c r="F1342" i="10"/>
  <c r="F1343" i="10"/>
  <c r="F1344" i="10"/>
  <c r="F1345" i="10"/>
  <c r="F1346" i="10"/>
  <c r="F1347" i="10"/>
  <c r="F1348" i="10"/>
  <c r="F1349" i="10"/>
  <c r="F1350" i="10"/>
  <c r="F1351" i="10"/>
  <c r="F1352" i="10"/>
  <c r="F1353" i="10"/>
  <c r="F1354" i="10"/>
  <c r="F1355" i="10"/>
  <c r="F1356" i="10"/>
  <c r="F1357" i="10"/>
  <c r="F1358" i="10"/>
  <c r="F1359" i="10"/>
  <c r="F1360" i="10"/>
  <c r="F1361" i="10"/>
  <c r="F1362" i="10"/>
  <c r="F1363" i="10"/>
  <c r="F1364" i="10"/>
  <c r="F1365" i="10"/>
  <c r="F1366" i="10"/>
  <c r="F1367" i="10"/>
  <c r="F1368" i="10"/>
  <c r="F1369" i="10"/>
  <c r="F1370" i="10"/>
  <c r="F1371" i="10"/>
  <c r="F1372" i="10"/>
  <c r="F1373" i="10"/>
  <c r="F1374" i="10"/>
  <c r="F1375" i="10"/>
  <c r="F1376" i="10"/>
  <c r="F1377" i="10"/>
  <c r="F1378" i="10"/>
  <c r="F1379" i="10"/>
  <c r="F1380" i="10"/>
  <c r="F1381" i="10"/>
  <c r="F1382" i="10"/>
  <c r="F1383" i="10"/>
  <c r="F1384" i="10"/>
  <c r="F1385" i="10"/>
  <c r="F1386" i="10"/>
  <c r="F1387" i="10"/>
  <c r="F1388" i="10"/>
  <c r="F1389" i="10"/>
  <c r="F1390" i="10"/>
  <c r="F1391" i="10"/>
  <c r="F1392" i="10"/>
  <c r="F1393" i="10"/>
  <c r="F1394" i="10"/>
  <c r="F1395" i="10"/>
  <c r="F1396" i="10"/>
  <c r="F1397" i="10"/>
  <c r="F1398" i="10"/>
  <c r="F1399" i="10"/>
  <c r="F1400" i="10"/>
  <c r="F1401" i="10"/>
  <c r="F1402" i="10"/>
  <c r="F1403" i="10"/>
  <c r="F1404" i="10"/>
  <c r="F1405" i="10"/>
  <c r="F1406" i="10"/>
  <c r="F1407" i="10"/>
  <c r="F1408" i="10"/>
  <c r="F1409" i="10"/>
  <c r="F1410" i="10"/>
  <c r="F1411" i="10"/>
  <c r="F1412" i="10"/>
  <c r="F1413" i="10"/>
  <c r="F1414" i="10"/>
  <c r="F1415" i="10"/>
  <c r="F1416" i="10"/>
  <c r="F1417" i="10"/>
  <c r="F1418" i="10"/>
  <c r="F1419" i="10"/>
  <c r="F1420" i="10"/>
  <c r="F1421" i="10"/>
  <c r="F1422" i="10"/>
  <c r="F1423" i="10"/>
  <c r="F1424" i="10"/>
  <c r="F1425" i="10"/>
  <c r="F1426" i="10"/>
  <c r="F1427" i="10"/>
  <c r="F1428" i="10"/>
  <c r="F1429" i="10"/>
  <c r="F1430" i="10"/>
  <c r="F1431" i="10"/>
  <c r="F1432" i="10"/>
  <c r="F1433" i="10"/>
  <c r="F1434" i="10"/>
  <c r="F1435" i="10"/>
  <c r="F1436" i="10"/>
  <c r="F1437" i="10"/>
  <c r="F1438" i="10"/>
  <c r="F1439" i="10"/>
  <c r="F1440" i="10"/>
  <c r="F1441" i="10"/>
  <c r="F1442" i="10"/>
  <c r="F1443" i="10"/>
  <c r="F1444" i="10"/>
  <c r="F1445" i="10"/>
  <c r="F1446" i="10"/>
  <c r="F1447" i="10"/>
  <c r="F1448" i="10"/>
  <c r="F1449" i="10"/>
  <c r="F1450" i="10"/>
  <c r="F1451" i="10"/>
  <c r="F1452" i="10"/>
  <c r="F1453" i="10"/>
  <c r="F1454" i="10"/>
  <c r="F1455" i="10"/>
  <c r="F1456" i="10"/>
  <c r="F1457" i="10"/>
  <c r="F1458" i="10"/>
  <c r="F1459" i="10"/>
  <c r="F1460" i="10"/>
  <c r="F1461" i="10"/>
  <c r="F1462" i="10"/>
  <c r="F1463" i="10"/>
  <c r="F1464" i="10"/>
  <c r="F1465" i="10"/>
  <c r="F1466" i="10"/>
  <c r="F1467" i="10"/>
  <c r="F1468" i="10"/>
  <c r="F1469" i="10"/>
  <c r="F1470" i="10"/>
  <c r="F1471" i="10"/>
  <c r="F1472" i="10"/>
  <c r="F1473" i="10"/>
  <c r="F1474" i="10"/>
  <c r="F1475" i="10"/>
  <c r="F1476" i="10"/>
  <c r="F1477" i="10"/>
  <c r="F1478" i="10"/>
  <c r="F1479" i="10"/>
  <c r="F1480" i="10"/>
  <c r="F1481" i="10"/>
  <c r="F1482" i="10"/>
  <c r="F1483" i="10"/>
  <c r="F1484" i="10"/>
  <c r="F1485" i="10"/>
  <c r="F1486" i="10"/>
  <c r="F1487" i="10"/>
  <c r="F1488" i="10"/>
  <c r="F1489" i="10"/>
  <c r="F1490" i="10"/>
  <c r="F1491" i="10"/>
  <c r="F1492" i="10"/>
  <c r="F1493" i="10"/>
  <c r="F1494" i="10"/>
  <c r="F1495" i="10"/>
  <c r="F1496" i="10"/>
  <c r="F1497" i="10"/>
  <c r="F1498" i="10"/>
  <c r="F1499" i="10"/>
  <c r="F1500" i="10"/>
  <c r="F1501" i="10"/>
  <c r="F1502" i="10"/>
  <c r="F1503" i="10"/>
  <c r="F1504" i="10"/>
  <c r="F1505" i="10"/>
  <c r="F1506" i="10"/>
  <c r="F1507" i="10"/>
  <c r="F1508" i="10"/>
  <c r="F1509" i="10"/>
  <c r="F1510" i="10"/>
  <c r="F1511" i="10"/>
  <c r="F1512" i="10"/>
  <c r="F1513" i="10"/>
  <c r="F1514" i="10"/>
  <c r="F1515" i="10"/>
  <c r="F1516" i="10"/>
  <c r="F1517" i="10"/>
  <c r="F1518" i="10"/>
  <c r="F1519" i="10"/>
  <c r="F1520" i="10"/>
  <c r="F1521" i="10"/>
  <c r="F1522" i="10"/>
  <c r="F1523" i="10"/>
  <c r="F1524" i="10"/>
  <c r="F1525" i="10"/>
  <c r="F1526" i="10"/>
  <c r="F1527" i="10"/>
  <c r="F1528" i="10"/>
  <c r="F1529" i="10"/>
  <c r="F1530" i="10"/>
  <c r="F1531" i="10"/>
  <c r="F1532" i="10"/>
  <c r="F1533" i="10"/>
  <c r="F1534" i="10"/>
  <c r="F1535" i="10"/>
  <c r="F1536" i="10"/>
  <c r="F1537" i="10"/>
  <c r="F1538" i="10"/>
  <c r="F1539" i="10"/>
  <c r="F1540" i="10"/>
  <c r="F1541" i="10"/>
  <c r="F1542" i="10"/>
  <c r="F1543" i="10"/>
  <c r="F1544" i="10"/>
  <c r="F1545" i="10"/>
  <c r="F1546" i="10"/>
  <c r="F1547" i="10"/>
  <c r="F1548" i="10"/>
  <c r="F1549" i="10"/>
  <c r="F1550" i="10"/>
  <c r="F1551" i="10"/>
  <c r="F1552" i="10"/>
  <c r="F1553" i="10"/>
  <c r="F1554" i="10"/>
  <c r="F1555" i="10"/>
  <c r="F1556" i="10"/>
  <c r="F1557" i="10"/>
  <c r="F1558" i="10"/>
  <c r="F1559" i="10"/>
  <c r="F1560" i="10"/>
  <c r="F1561" i="10"/>
  <c r="F1562" i="10"/>
  <c r="F1563" i="10"/>
  <c r="F1564" i="10"/>
  <c r="F1565" i="10"/>
  <c r="F1566" i="10"/>
  <c r="F1567" i="10"/>
  <c r="F1568" i="10"/>
  <c r="F1569" i="10"/>
  <c r="F1570" i="10"/>
  <c r="F1571" i="10"/>
  <c r="F1572" i="10"/>
  <c r="F1573" i="10"/>
  <c r="F1574" i="10"/>
  <c r="F1575" i="10"/>
  <c r="F1576" i="10"/>
  <c r="F1577" i="10"/>
  <c r="F1578" i="10"/>
  <c r="F1579" i="10"/>
  <c r="F1580" i="10"/>
  <c r="F1581" i="10"/>
  <c r="F1582" i="10"/>
  <c r="F1583" i="10"/>
  <c r="F1584" i="10"/>
  <c r="F1585" i="10"/>
  <c r="F1586" i="10"/>
  <c r="F1587" i="10"/>
  <c r="F1588" i="10"/>
  <c r="F1589" i="10"/>
  <c r="F1590" i="10"/>
  <c r="F1591" i="10"/>
  <c r="F1592" i="10"/>
  <c r="F1593" i="10"/>
  <c r="F1594" i="10"/>
  <c r="F1595" i="10"/>
  <c r="F1596" i="10"/>
  <c r="F1597" i="10"/>
  <c r="F1598" i="10"/>
  <c r="F1599" i="10"/>
  <c r="F1600" i="10"/>
  <c r="F1601" i="10"/>
  <c r="F1602" i="10"/>
  <c r="F1603" i="10"/>
  <c r="F1604" i="10"/>
  <c r="F1605" i="10"/>
  <c r="F1606" i="10"/>
  <c r="F1607" i="10"/>
  <c r="F1608" i="10"/>
  <c r="F1609" i="10"/>
  <c r="F1610" i="10"/>
  <c r="F1611" i="10"/>
  <c r="F1612" i="10"/>
  <c r="F1613" i="10"/>
  <c r="F1614" i="10"/>
  <c r="F1615" i="10"/>
  <c r="F1616" i="10"/>
  <c r="F1617" i="10"/>
  <c r="F1618" i="10"/>
  <c r="F1619" i="10"/>
  <c r="F1620" i="10"/>
  <c r="F1621" i="10"/>
  <c r="F1622" i="10"/>
  <c r="F1623" i="10"/>
  <c r="F1624" i="10"/>
  <c r="F1625" i="10"/>
  <c r="F1626" i="10"/>
  <c r="F1627" i="10"/>
  <c r="F1628" i="10"/>
  <c r="F1629" i="10"/>
  <c r="F1630" i="10"/>
  <c r="F1631" i="10"/>
  <c r="F1632" i="10"/>
  <c r="F1633" i="10"/>
  <c r="F1634" i="10"/>
  <c r="F1635" i="10"/>
  <c r="F1636" i="10"/>
  <c r="F1637" i="10"/>
  <c r="F1638" i="10"/>
  <c r="F1639" i="10"/>
  <c r="F1640" i="10"/>
  <c r="F1641" i="10"/>
  <c r="F1642" i="10"/>
  <c r="F1643" i="10"/>
  <c r="F1644" i="10"/>
  <c r="F1645" i="10"/>
  <c r="F1646" i="10"/>
  <c r="F1647" i="10"/>
  <c r="F1648" i="10"/>
  <c r="F1649" i="10"/>
  <c r="F1650" i="10"/>
  <c r="F1651" i="10"/>
  <c r="F1652" i="10"/>
  <c r="F1653" i="10"/>
  <c r="F1654" i="10"/>
  <c r="F1655" i="10"/>
  <c r="F1656" i="10"/>
  <c r="F1657" i="10"/>
  <c r="F1658" i="10"/>
  <c r="F1659" i="10"/>
  <c r="F1660" i="10"/>
  <c r="F1661" i="10"/>
  <c r="F1662" i="10"/>
  <c r="F1663" i="10"/>
  <c r="F1664" i="10"/>
  <c r="F1665" i="10"/>
  <c r="F1666" i="10"/>
  <c r="F1667" i="10"/>
  <c r="F1668" i="10"/>
  <c r="F1669" i="10"/>
  <c r="F1670" i="10"/>
  <c r="F1671" i="10"/>
  <c r="F1672" i="10"/>
  <c r="F1673" i="10"/>
  <c r="F1674" i="10"/>
  <c r="F1675" i="10"/>
  <c r="F1676" i="10"/>
  <c r="F1677" i="10"/>
  <c r="F1678" i="10"/>
  <c r="F1679" i="10"/>
  <c r="F1680" i="10"/>
  <c r="F1681" i="10"/>
  <c r="F1682" i="10"/>
  <c r="F1683" i="10"/>
  <c r="F1684" i="10"/>
  <c r="F1685" i="10"/>
  <c r="F1686" i="10"/>
  <c r="F1687" i="10"/>
  <c r="F1688" i="10"/>
  <c r="F1689" i="10"/>
  <c r="F1690" i="10"/>
  <c r="F1691" i="10"/>
  <c r="F1692" i="10"/>
  <c r="F1693" i="10"/>
  <c r="F1694" i="10"/>
  <c r="F1695" i="10"/>
  <c r="F1696" i="10"/>
  <c r="F1697" i="10"/>
  <c r="F1698" i="10"/>
  <c r="F1699" i="10"/>
  <c r="F1700" i="10"/>
  <c r="F1701" i="10"/>
  <c r="F1702" i="10"/>
  <c r="F1703" i="10"/>
  <c r="F1704" i="10"/>
  <c r="F1705" i="10"/>
  <c r="F1706" i="10"/>
  <c r="F1707" i="10"/>
  <c r="F1708" i="10"/>
  <c r="F1709" i="10"/>
  <c r="F1710" i="10"/>
  <c r="F1711" i="10"/>
  <c r="F1712" i="10"/>
  <c r="F1713" i="10"/>
  <c r="F1714" i="10"/>
  <c r="F1715" i="10"/>
  <c r="F1716" i="10"/>
  <c r="F1717" i="10"/>
  <c r="F1718" i="10"/>
  <c r="F1719" i="10"/>
  <c r="F1720" i="10"/>
  <c r="F1721" i="10"/>
  <c r="F1722" i="10"/>
  <c r="F1723" i="10"/>
  <c r="F1724" i="10"/>
  <c r="F1725" i="10"/>
  <c r="F1726" i="10"/>
  <c r="F1727" i="10"/>
  <c r="F1728" i="10"/>
  <c r="F1729" i="10"/>
  <c r="F1730" i="10"/>
  <c r="F1731" i="10"/>
  <c r="F1732" i="10"/>
  <c r="F1733" i="10"/>
  <c r="F1734" i="10"/>
  <c r="F1735" i="10"/>
  <c r="F1736" i="10"/>
  <c r="F1737" i="10"/>
  <c r="F1738" i="10"/>
  <c r="F1739" i="10"/>
  <c r="F1740" i="10"/>
  <c r="F1741" i="10"/>
  <c r="F1742" i="10"/>
  <c r="F1743" i="10"/>
  <c r="F1744" i="10"/>
  <c r="F1745" i="10"/>
  <c r="F1746" i="10"/>
  <c r="F1747" i="10"/>
  <c r="F1748" i="10"/>
  <c r="F1749" i="10"/>
  <c r="F1750" i="10"/>
  <c r="F1751" i="10"/>
  <c r="F1752" i="10"/>
  <c r="F1753" i="10"/>
  <c r="F1754" i="10"/>
  <c r="F1755" i="10"/>
  <c r="F1756" i="10"/>
  <c r="F1757" i="10"/>
  <c r="F1758" i="10"/>
  <c r="F1759" i="10"/>
  <c r="F1760" i="10"/>
  <c r="F1761" i="10"/>
  <c r="F1762" i="10"/>
  <c r="F1763" i="10"/>
  <c r="F1764" i="10"/>
  <c r="F1765" i="10"/>
  <c r="F1766" i="10"/>
  <c r="F1767" i="10"/>
  <c r="F1768" i="10"/>
  <c r="F1769" i="10"/>
  <c r="F1770" i="10"/>
  <c r="F1771" i="10"/>
  <c r="F1772" i="10"/>
  <c r="F1773" i="10"/>
  <c r="F1774" i="10"/>
  <c r="F1775" i="10"/>
  <c r="F1776" i="10"/>
  <c r="F1777" i="10"/>
  <c r="F1778" i="10"/>
  <c r="F1779" i="10"/>
  <c r="F1780" i="10"/>
  <c r="F1781" i="10"/>
  <c r="F1782" i="10"/>
  <c r="F1783" i="10"/>
  <c r="F1784" i="10"/>
  <c r="F1785" i="10"/>
  <c r="F1786" i="10"/>
  <c r="F1787" i="10"/>
  <c r="F1788" i="10"/>
  <c r="F1789" i="10"/>
  <c r="F1790" i="10"/>
  <c r="F1791" i="10"/>
  <c r="F1792" i="10"/>
  <c r="F1793" i="10"/>
  <c r="F1794" i="10"/>
  <c r="F1795" i="10"/>
  <c r="F1796" i="10"/>
  <c r="F1797" i="10"/>
  <c r="F1798" i="10"/>
  <c r="F1799" i="10"/>
  <c r="F1800" i="10"/>
  <c r="F1801" i="10"/>
  <c r="F1802" i="10"/>
  <c r="F1803" i="10"/>
  <c r="F1804" i="10"/>
  <c r="F1805" i="10"/>
  <c r="F1806" i="10"/>
  <c r="F1807" i="10"/>
  <c r="F1808" i="10"/>
  <c r="F1809" i="10"/>
  <c r="F1810" i="10"/>
  <c r="F1811" i="10"/>
  <c r="F1812" i="10"/>
  <c r="F1813" i="10"/>
  <c r="F1814" i="10"/>
  <c r="F1815" i="10"/>
  <c r="F1816" i="10"/>
  <c r="F1817" i="10"/>
  <c r="F1818" i="10"/>
  <c r="F1819" i="10"/>
  <c r="F1820" i="10"/>
  <c r="F1821" i="10"/>
  <c r="F1822" i="10"/>
  <c r="F1823" i="10"/>
  <c r="F1824" i="10"/>
  <c r="F1825" i="10"/>
  <c r="F1826" i="10"/>
  <c r="F1827" i="10"/>
  <c r="F1828" i="10"/>
  <c r="F1829" i="10"/>
  <c r="F1830" i="10"/>
  <c r="F1831" i="10"/>
  <c r="F1832" i="10"/>
  <c r="F1833" i="10"/>
  <c r="F1834" i="10"/>
  <c r="F1835" i="10"/>
  <c r="F1836" i="10"/>
  <c r="F1837" i="10"/>
  <c r="F1838" i="10"/>
  <c r="F1839" i="10"/>
  <c r="F1840" i="10"/>
  <c r="F1841" i="10"/>
  <c r="F1842" i="10"/>
  <c r="F1843" i="10"/>
  <c r="F1844" i="10"/>
  <c r="F1845" i="10"/>
  <c r="F1846" i="10"/>
  <c r="F1847" i="10"/>
  <c r="F1848" i="10"/>
  <c r="F1849" i="10"/>
  <c r="F1850" i="10"/>
  <c r="F1851" i="10"/>
  <c r="F1852" i="10"/>
  <c r="F1853" i="10"/>
  <c r="F1854" i="10"/>
  <c r="F1855" i="10"/>
  <c r="F1856" i="10"/>
  <c r="F1857" i="10"/>
  <c r="F1858" i="10"/>
  <c r="F1859" i="10"/>
  <c r="F1860" i="10"/>
  <c r="F1861" i="10"/>
  <c r="F1862" i="10"/>
  <c r="F1863" i="10"/>
  <c r="F1864" i="10"/>
  <c r="F1865" i="10"/>
  <c r="F1866" i="10"/>
  <c r="F1867" i="10"/>
  <c r="F1868" i="10"/>
  <c r="F1869" i="10"/>
  <c r="F1870" i="10"/>
  <c r="F1871" i="10"/>
  <c r="F1872" i="10"/>
  <c r="F1873" i="10"/>
  <c r="F1874" i="10"/>
  <c r="F1875" i="10"/>
  <c r="F1876" i="10"/>
  <c r="F1877" i="10"/>
  <c r="F1878" i="10"/>
  <c r="F1879" i="10"/>
  <c r="F1880" i="10"/>
  <c r="F1881" i="10"/>
  <c r="F1882" i="10"/>
  <c r="F1883" i="10"/>
  <c r="F1884" i="10"/>
  <c r="F1885" i="10"/>
  <c r="F1886" i="10"/>
  <c r="F1887" i="10"/>
  <c r="F1888" i="10"/>
  <c r="F1889" i="10"/>
  <c r="F1890" i="10"/>
  <c r="F1891" i="10"/>
  <c r="F1892" i="10"/>
  <c r="F1893" i="10"/>
  <c r="F1894" i="10"/>
  <c r="F1895" i="10"/>
  <c r="F1896" i="10"/>
  <c r="F1897" i="10"/>
  <c r="F1898" i="10"/>
  <c r="F1899" i="10"/>
  <c r="F1900" i="10"/>
  <c r="F1901" i="10"/>
  <c r="F1902" i="10"/>
  <c r="F1903" i="10"/>
  <c r="F1904" i="10"/>
  <c r="F1905" i="10"/>
  <c r="F1906" i="10"/>
  <c r="F1907" i="10"/>
  <c r="F1908" i="10"/>
  <c r="F1909" i="10"/>
  <c r="F1910" i="10"/>
  <c r="F1911" i="10"/>
  <c r="F1912" i="10"/>
  <c r="F1913" i="10"/>
  <c r="F1914" i="10"/>
  <c r="F1915" i="10"/>
  <c r="F1916" i="10"/>
  <c r="F1917" i="10"/>
  <c r="F1918" i="10"/>
  <c r="F1919" i="10"/>
  <c r="F1920" i="10"/>
  <c r="F1921" i="10"/>
  <c r="F1922" i="10"/>
  <c r="F1923" i="10"/>
  <c r="F1924" i="10"/>
  <c r="F1925" i="10"/>
  <c r="F1926" i="10"/>
  <c r="F1927" i="10"/>
  <c r="F1928" i="10"/>
  <c r="F1929" i="10"/>
  <c r="F1930" i="10"/>
  <c r="F1931" i="10"/>
  <c r="F1932" i="10"/>
  <c r="F1933" i="10"/>
  <c r="F1934" i="10"/>
  <c r="F1935" i="10"/>
  <c r="F1936" i="10"/>
  <c r="F1937" i="10"/>
  <c r="F1938" i="10"/>
  <c r="F1939" i="10"/>
  <c r="F1940" i="10"/>
  <c r="F1941" i="10"/>
  <c r="F1942" i="10"/>
  <c r="F1943" i="10"/>
  <c r="F1944" i="10"/>
  <c r="F1945" i="10"/>
  <c r="F1946" i="10"/>
  <c r="F1947" i="10"/>
  <c r="F1948" i="10"/>
  <c r="F1949" i="10"/>
  <c r="F1950" i="10"/>
  <c r="F1951" i="10"/>
  <c r="F1952" i="10"/>
  <c r="F1953" i="10"/>
  <c r="F1954" i="10"/>
  <c r="F1955" i="10"/>
  <c r="F1956" i="10"/>
  <c r="F1957" i="10"/>
  <c r="F1958" i="10"/>
  <c r="F1959" i="10"/>
  <c r="F1960" i="10"/>
  <c r="F1961" i="10"/>
  <c r="F1962" i="10"/>
  <c r="F1963" i="10"/>
  <c r="F1964" i="10"/>
  <c r="F1965" i="10"/>
  <c r="F1966" i="10"/>
  <c r="F1967" i="10"/>
  <c r="F1968" i="10"/>
  <c r="F1969" i="10"/>
  <c r="F1970" i="10"/>
  <c r="F1971" i="10"/>
  <c r="F1972" i="10"/>
  <c r="F1973" i="10"/>
  <c r="F1974" i="10"/>
  <c r="F1975" i="10"/>
  <c r="F1976" i="10"/>
  <c r="F1977" i="10"/>
  <c r="F1978" i="10"/>
  <c r="F1979" i="10"/>
  <c r="F1980" i="10"/>
  <c r="F1981" i="10"/>
  <c r="F1982" i="10"/>
  <c r="F1983" i="10"/>
  <c r="F1984" i="10"/>
  <c r="F1985" i="10"/>
  <c r="F1986" i="10"/>
  <c r="F1987" i="10"/>
  <c r="F1988" i="10"/>
  <c r="F1989" i="10"/>
  <c r="F1990" i="10"/>
  <c r="F1991" i="10"/>
  <c r="F1992" i="10"/>
  <c r="F1993" i="10"/>
  <c r="F1994" i="10"/>
  <c r="F1995" i="10"/>
  <c r="F1996" i="10"/>
  <c r="F1997" i="10"/>
  <c r="F1998" i="10"/>
  <c r="F1999" i="10"/>
  <c r="F2000" i="10"/>
  <c r="F2001" i="10"/>
  <c r="F2002" i="10"/>
  <c r="F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479" i="10"/>
  <c r="B480" i="10"/>
  <c r="B481" i="10"/>
  <c r="B482" i="10"/>
  <c r="B483" i="10"/>
  <c r="B484" i="10"/>
  <c r="B485" i="10"/>
  <c r="B486" i="10"/>
  <c r="B487" i="10"/>
  <c r="B488" i="10"/>
  <c r="B489" i="10"/>
  <c r="B490" i="10"/>
  <c r="B491" i="10"/>
  <c r="B492" i="10"/>
  <c r="B493" i="10"/>
  <c r="B494" i="10"/>
  <c r="B495" i="10"/>
  <c r="B496" i="10"/>
  <c r="B497" i="10"/>
  <c r="B498" i="10"/>
  <c r="B499" i="10"/>
  <c r="B500" i="10"/>
  <c r="B501" i="10"/>
  <c r="B502" i="10"/>
  <c r="B503" i="10"/>
  <c r="B504" i="10"/>
  <c r="B505" i="10"/>
  <c r="B506" i="10"/>
  <c r="B507" i="10"/>
  <c r="B508" i="10"/>
  <c r="B509" i="10"/>
  <c r="B510" i="10"/>
  <c r="B511" i="10"/>
  <c r="B512" i="10"/>
  <c r="B513" i="10"/>
  <c r="B514" i="10"/>
  <c r="B515" i="10"/>
  <c r="B516" i="10"/>
  <c r="B517" i="10"/>
  <c r="B518" i="10"/>
  <c r="B519" i="10"/>
  <c r="B520" i="10"/>
  <c r="B521" i="10"/>
  <c r="B522" i="10"/>
  <c r="B523" i="10"/>
  <c r="B524" i="10"/>
  <c r="B525" i="10"/>
  <c r="B526" i="10"/>
  <c r="B527" i="10"/>
  <c r="B528" i="10"/>
  <c r="B529" i="10"/>
  <c r="B530" i="10"/>
  <c r="B531" i="10"/>
  <c r="B532" i="10"/>
  <c r="B533" i="10"/>
  <c r="B534" i="10"/>
  <c r="B535" i="10"/>
  <c r="B536" i="10"/>
  <c r="B537" i="10"/>
  <c r="B538" i="10"/>
  <c r="B539" i="10"/>
  <c r="B540" i="10"/>
  <c r="B541" i="10"/>
  <c r="B542" i="10"/>
  <c r="B543" i="10"/>
  <c r="B544" i="10"/>
  <c r="B545" i="10"/>
  <c r="B546" i="10"/>
  <c r="B547" i="10"/>
  <c r="B548" i="10"/>
  <c r="B549" i="10"/>
  <c r="B550" i="10"/>
  <c r="B551" i="10"/>
  <c r="B552" i="10"/>
  <c r="B553" i="10"/>
  <c r="B554" i="10"/>
  <c r="B555" i="10"/>
  <c r="B556" i="10"/>
  <c r="B557" i="10"/>
  <c r="B558" i="10"/>
  <c r="B559" i="10"/>
  <c r="B560" i="10"/>
  <c r="B561" i="10"/>
  <c r="B562" i="10"/>
  <c r="B563" i="10"/>
  <c r="B564" i="10"/>
  <c r="B565" i="10"/>
  <c r="B566" i="10"/>
  <c r="B567" i="10"/>
  <c r="B568" i="10"/>
  <c r="B569" i="10"/>
  <c r="B570" i="10"/>
  <c r="B571" i="10"/>
  <c r="B572" i="10"/>
  <c r="B573" i="10"/>
  <c r="B574" i="10"/>
  <c r="B575" i="10"/>
  <c r="B576" i="10"/>
  <c r="B577" i="10"/>
  <c r="B578" i="10"/>
  <c r="B579" i="10"/>
  <c r="B580" i="10"/>
  <c r="B581" i="10"/>
  <c r="B582" i="10"/>
  <c r="B583" i="10"/>
  <c r="B584" i="10"/>
  <c r="B585" i="10"/>
  <c r="B586" i="10"/>
  <c r="B587" i="10"/>
  <c r="B588" i="10"/>
  <c r="B589" i="10"/>
  <c r="B590" i="10"/>
  <c r="B591" i="10"/>
  <c r="B592" i="10"/>
  <c r="B593" i="10"/>
  <c r="B594" i="10"/>
  <c r="B595" i="10"/>
  <c r="B596" i="10"/>
  <c r="B597" i="10"/>
  <c r="B598" i="10"/>
  <c r="B599" i="10"/>
  <c r="B600" i="10"/>
  <c r="B601" i="10"/>
  <c r="B602" i="10"/>
  <c r="B603" i="10"/>
  <c r="B604" i="10"/>
  <c r="B605" i="10"/>
  <c r="B606" i="10"/>
  <c r="B607" i="10"/>
  <c r="B608" i="10"/>
  <c r="B609" i="10"/>
  <c r="B610" i="10"/>
  <c r="B611" i="10"/>
  <c r="B612" i="10"/>
  <c r="B613" i="10"/>
  <c r="B614" i="10"/>
  <c r="B615" i="10"/>
  <c r="B616" i="10"/>
  <c r="B617" i="10"/>
  <c r="B618" i="10"/>
  <c r="B619" i="10"/>
  <c r="B620" i="10"/>
  <c r="B621" i="10"/>
  <c r="B622" i="10"/>
  <c r="B623" i="10"/>
  <c r="B624" i="10"/>
  <c r="B625" i="10"/>
  <c r="B626" i="10"/>
  <c r="B627" i="10"/>
  <c r="B628" i="10"/>
  <c r="B629" i="10"/>
  <c r="B630" i="10"/>
  <c r="B631" i="10"/>
  <c r="B632" i="10"/>
  <c r="B633" i="10"/>
  <c r="B634" i="10"/>
  <c r="B635" i="10"/>
  <c r="B636" i="10"/>
  <c r="B637" i="10"/>
  <c r="B638" i="10"/>
  <c r="B639" i="10"/>
  <c r="B640" i="10"/>
  <c r="B641" i="10"/>
  <c r="B642" i="10"/>
  <c r="B643" i="10"/>
  <c r="B644" i="10"/>
  <c r="B645" i="10"/>
  <c r="B646" i="10"/>
  <c r="B647" i="10"/>
  <c r="B648" i="10"/>
  <c r="B649" i="10"/>
  <c r="B650" i="10"/>
  <c r="B651" i="10"/>
  <c r="B652" i="10"/>
  <c r="B653" i="10"/>
  <c r="B654" i="10"/>
  <c r="B655" i="10"/>
  <c r="B656" i="10"/>
  <c r="B657" i="10"/>
  <c r="B658" i="10"/>
  <c r="B659" i="10"/>
  <c r="B660" i="10"/>
  <c r="B661" i="10"/>
  <c r="B662" i="10"/>
  <c r="B663" i="10"/>
  <c r="B664" i="10"/>
  <c r="B665" i="10"/>
  <c r="B666" i="10"/>
  <c r="B667" i="10"/>
  <c r="B668" i="10"/>
  <c r="B669" i="10"/>
  <c r="B670" i="10"/>
  <c r="B671" i="10"/>
  <c r="B672" i="10"/>
  <c r="B673" i="10"/>
  <c r="B674" i="10"/>
  <c r="B675" i="10"/>
  <c r="B676" i="10"/>
  <c r="B677" i="10"/>
  <c r="B678" i="10"/>
  <c r="B679" i="10"/>
  <c r="B680" i="10"/>
  <c r="B681" i="10"/>
  <c r="B682" i="10"/>
  <c r="B683" i="10"/>
  <c r="B684" i="10"/>
  <c r="B685" i="10"/>
  <c r="B686" i="10"/>
  <c r="B687" i="10"/>
  <c r="B688" i="10"/>
  <c r="B689" i="10"/>
  <c r="B690" i="10"/>
  <c r="B691" i="10"/>
  <c r="B692" i="10"/>
  <c r="B693" i="10"/>
  <c r="B694" i="10"/>
  <c r="B695" i="10"/>
  <c r="B696" i="10"/>
  <c r="B697" i="10"/>
  <c r="B698" i="10"/>
  <c r="B699" i="10"/>
  <c r="B700" i="10"/>
  <c r="B701" i="10"/>
  <c r="B702" i="10"/>
  <c r="B703" i="10"/>
  <c r="B704" i="10"/>
  <c r="B705" i="10"/>
  <c r="B706" i="10"/>
  <c r="B707" i="10"/>
  <c r="B708" i="10"/>
  <c r="B709" i="10"/>
  <c r="B710" i="10"/>
  <c r="B711" i="10"/>
  <c r="B712" i="10"/>
  <c r="B713" i="10"/>
  <c r="B714" i="10"/>
  <c r="B715" i="10"/>
  <c r="B716" i="10"/>
  <c r="B717" i="10"/>
  <c r="B718" i="10"/>
  <c r="B719" i="10"/>
  <c r="B720" i="10"/>
  <c r="B721" i="10"/>
  <c r="B722" i="10"/>
  <c r="B723" i="10"/>
  <c r="B724" i="10"/>
  <c r="B725" i="10"/>
  <c r="B726" i="10"/>
  <c r="B727" i="10"/>
  <c r="B728" i="10"/>
  <c r="B729" i="10"/>
  <c r="B730" i="10"/>
  <c r="B731" i="10"/>
  <c r="B732" i="10"/>
  <c r="B733" i="10"/>
  <c r="B734" i="10"/>
  <c r="B735" i="10"/>
  <c r="B736" i="10"/>
  <c r="B737" i="10"/>
  <c r="B738" i="10"/>
  <c r="B739" i="10"/>
  <c r="B740" i="10"/>
  <c r="B741" i="10"/>
  <c r="B742" i="10"/>
  <c r="B743" i="10"/>
  <c r="B744" i="10"/>
  <c r="B745" i="10"/>
  <c r="B746" i="10"/>
  <c r="B747" i="10"/>
  <c r="B748" i="10"/>
  <c r="B749" i="10"/>
  <c r="B750" i="10"/>
  <c r="B751" i="10"/>
  <c r="B752" i="10"/>
  <c r="B753" i="10"/>
  <c r="B754" i="10"/>
  <c r="B755" i="10"/>
  <c r="B756" i="10"/>
  <c r="B757" i="10"/>
  <c r="B758" i="10"/>
  <c r="B759" i="10"/>
  <c r="B760" i="10"/>
  <c r="B761" i="10"/>
  <c r="B762" i="10"/>
  <c r="B763" i="10"/>
  <c r="B764" i="10"/>
  <c r="B765" i="10"/>
  <c r="B766" i="10"/>
  <c r="B767" i="10"/>
  <c r="B768" i="10"/>
  <c r="B769" i="10"/>
  <c r="B770" i="10"/>
  <c r="B771" i="10"/>
  <c r="B772" i="10"/>
  <c r="B773" i="10"/>
  <c r="B774" i="10"/>
  <c r="B775" i="10"/>
  <c r="B776" i="10"/>
  <c r="B777" i="10"/>
  <c r="B778" i="10"/>
  <c r="B779" i="10"/>
  <c r="B780" i="10"/>
  <c r="B781" i="10"/>
  <c r="B782" i="10"/>
  <c r="B783" i="10"/>
  <c r="B784" i="10"/>
  <c r="B785" i="10"/>
  <c r="B786" i="10"/>
  <c r="B787" i="10"/>
  <c r="B788" i="10"/>
  <c r="B789" i="10"/>
  <c r="B790" i="10"/>
  <c r="B791" i="10"/>
  <c r="B792" i="10"/>
  <c r="B793" i="10"/>
  <c r="B794" i="10"/>
  <c r="B795" i="10"/>
  <c r="B796" i="10"/>
  <c r="B797" i="10"/>
  <c r="B798" i="10"/>
  <c r="B799" i="10"/>
  <c r="B800" i="10"/>
  <c r="B801" i="10"/>
  <c r="B802" i="10"/>
  <c r="B803" i="10"/>
  <c r="B804" i="10"/>
  <c r="B805" i="10"/>
  <c r="B806" i="10"/>
  <c r="B807" i="10"/>
  <c r="B808" i="10"/>
  <c r="B809" i="10"/>
  <c r="B810" i="10"/>
  <c r="B811" i="10"/>
  <c r="B812" i="10"/>
  <c r="B813" i="10"/>
  <c r="B814" i="10"/>
  <c r="B815" i="10"/>
  <c r="B816" i="10"/>
  <c r="B817" i="10"/>
  <c r="B818" i="10"/>
  <c r="B819" i="10"/>
  <c r="B820" i="10"/>
  <c r="B821" i="10"/>
  <c r="B822" i="10"/>
  <c r="B823" i="10"/>
  <c r="B824" i="10"/>
  <c r="B825" i="10"/>
  <c r="B826" i="10"/>
  <c r="B827" i="10"/>
  <c r="B828" i="10"/>
  <c r="B829" i="10"/>
  <c r="B830" i="10"/>
  <c r="B831" i="10"/>
  <c r="B832" i="10"/>
  <c r="B833" i="10"/>
  <c r="B834" i="10"/>
  <c r="B835" i="10"/>
  <c r="B836" i="10"/>
  <c r="B837" i="10"/>
  <c r="B838" i="10"/>
  <c r="B839" i="10"/>
  <c r="B840" i="10"/>
  <c r="B841" i="10"/>
  <c r="B842" i="10"/>
  <c r="B843" i="10"/>
  <c r="B844" i="10"/>
  <c r="B845" i="10"/>
  <c r="B846" i="10"/>
  <c r="B847" i="10"/>
  <c r="B848" i="10"/>
  <c r="B849" i="10"/>
  <c r="B850" i="10"/>
  <c r="B851" i="10"/>
  <c r="B852" i="10"/>
  <c r="B853" i="10"/>
  <c r="B854" i="10"/>
  <c r="B855" i="10"/>
  <c r="B856" i="10"/>
  <c r="B857" i="10"/>
  <c r="B858" i="10"/>
  <c r="B859" i="10"/>
  <c r="B860" i="10"/>
  <c r="B861" i="10"/>
  <c r="B862" i="10"/>
  <c r="B863" i="10"/>
  <c r="B864" i="10"/>
  <c r="B865" i="10"/>
  <c r="B866" i="10"/>
  <c r="B867" i="10"/>
  <c r="B868" i="10"/>
  <c r="B869" i="10"/>
  <c r="B870" i="10"/>
  <c r="B871" i="10"/>
  <c r="B872" i="10"/>
  <c r="B873" i="10"/>
  <c r="B874" i="10"/>
  <c r="B875" i="10"/>
  <c r="B876" i="10"/>
  <c r="B877" i="10"/>
  <c r="B878" i="10"/>
  <c r="B879" i="10"/>
  <c r="B880" i="10"/>
  <c r="B881" i="10"/>
  <c r="B882" i="10"/>
  <c r="B883" i="10"/>
  <c r="B884" i="10"/>
  <c r="B885" i="10"/>
  <c r="B886" i="10"/>
  <c r="B887" i="10"/>
  <c r="B888" i="10"/>
  <c r="B889" i="10"/>
  <c r="B890" i="10"/>
  <c r="B891" i="10"/>
  <c r="B892" i="10"/>
  <c r="B893" i="10"/>
  <c r="B894" i="10"/>
  <c r="B895" i="10"/>
  <c r="B896" i="10"/>
  <c r="B897" i="10"/>
  <c r="B898" i="10"/>
  <c r="B899" i="10"/>
  <c r="B900" i="10"/>
  <c r="B901" i="10"/>
  <c r="B902" i="10"/>
  <c r="B903" i="10"/>
  <c r="B904" i="10"/>
  <c r="B905" i="10"/>
  <c r="B906" i="10"/>
  <c r="B907" i="10"/>
  <c r="B908" i="10"/>
  <c r="B909" i="10"/>
  <c r="B910" i="10"/>
  <c r="B911" i="10"/>
  <c r="B912" i="10"/>
  <c r="B913" i="10"/>
  <c r="B914" i="10"/>
  <c r="B915" i="10"/>
  <c r="B916" i="10"/>
  <c r="B917" i="10"/>
  <c r="B918" i="10"/>
  <c r="B919" i="10"/>
  <c r="B920" i="10"/>
  <c r="B921" i="10"/>
  <c r="B922" i="10"/>
  <c r="B923" i="10"/>
  <c r="B924" i="10"/>
  <c r="B925" i="10"/>
  <c r="B926" i="10"/>
  <c r="B927" i="10"/>
  <c r="B928" i="10"/>
  <c r="B929" i="10"/>
  <c r="B930" i="10"/>
  <c r="B931" i="10"/>
  <c r="B932" i="10"/>
  <c r="B933" i="10"/>
  <c r="B934" i="10"/>
  <c r="B935" i="10"/>
  <c r="B936" i="10"/>
  <c r="B937" i="10"/>
  <c r="B938" i="10"/>
  <c r="B939" i="10"/>
  <c r="B940" i="10"/>
  <c r="B941" i="10"/>
  <c r="B942" i="10"/>
  <c r="B943" i="10"/>
  <c r="B944" i="10"/>
  <c r="B945" i="10"/>
  <c r="B946" i="10"/>
  <c r="B947" i="10"/>
  <c r="B948" i="10"/>
  <c r="B949" i="10"/>
  <c r="B950" i="10"/>
  <c r="B951" i="10"/>
  <c r="B952" i="10"/>
  <c r="B953" i="10"/>
  <c r="B954" i="10"/>
  <c r="B955" i="10"/>
  <c r="B956" i="10"/>
  <c r="B957" i="10"/>
  <c r="B958" i="10"/>
  <c r="B959" i="10"/>
  <c r="B960" i="10"/>
  <c r="B961" i="10"/>
  <c r="B962" i="10"/>
  <c r="B963" i="10"/>
  <c r="B964" i="10"/>
  <c r="B965" i="10"/>
  <c r="B966" i="10"/>
  <c r="B967" i="10"/>
  <c r="B968" i="10"/>
  <c r="B969" i="10"/>
  <c r="B970" i="10"/>
  <c r="B971" i="10"/>
  <c r="B972" i="10"/>
  <c r="B973" i="10"/>
  <c r="B974" i="10"/>
  <c r="B975" i="10"/>
  <c r="B976" i="10"/>
  <c r="B977" i="10"/>
  <c r="B978" i="10"/>
  <c r="B979" i="10"/>
  <c r="B980" i="10"/>
  <c r="B981" i="10"/>
  <c r="B982" i="10"/>
  <c r="B983" i="10"/>
  <c r="B984" i="10"/>
  <c r="B985" i="10"/>
  <c r="B986" i="10"/>
  <c r="B987" i="10"/>
  <c r="B988" i="10"/>
  <c r="B989" i="10"/>
  <c r="B990" i="10"/>
  <c r="B991" i="10"/>
  <c r="B992" i="10"/>
  <c r="B993" i="10"/>
  <c r="B994" i="10"/>
  <c r="B995" i="10"/>
  <c r="B996" i="10"/>
  <c r="B997" i="10"/>
  <c r="B998" i="10"/>
  <c r="B999" i="10"/>
  <c r="B1000" i="10"/>
  <c r="B1001" i="10"/>
  <c r="B1002" i="10"/>
  <c r="B1003" i="10"/>
  <c r="B1004" i="10"/>
  <c r="B1005" i="10"/>
  <c r="B1006" i="10"/>
  <c r="B1007" i="10"/>
  <c r="B1008" i="10"/>
  <c r="B1009" i="10"/>
  <c r="B1010" i="10"/>
  <c r="B1011" i="10"/>
  <c r="B1012" i="10"/>
  <c r="B1013" i="10"/>
  <c r="B1014" i="10"/>
  <c r="B1015" i="10"/>
  <c r="B1016" i="10"/>
  <c r="B1017" i="10"/>
  <c r="B1018" i="10"/>
  <c r="B1019" i="10"/>
  <c r="B1020" i="10"/>
  <c r="B1021" i="10"/>
  <c r="B1022" i="10"/>
  <c r="B1023" i="10"/>
  <c r="B1024" i="10"/>
  <c r="B1025" i="10"/>
  <c r="B1026" i="10"/>
  <c r="B1027" i="10"/>
  <c r="B1028" i="10"/>
  <c r="B1029" i="10"/>
  <c r="B1030" i="10"/>
  <c r="B1031" i="10"/>
  <c r="B1032" i="10"/>
  <c r="B1033" i="10"/>
  <c r="B1034" i="10"/>
  <c r="B1035" i="10"/>
  <c r="B1036" i="10"/>
  <c r="B1037" i="10"/>
  <c r="B1038" i="10"/>
  <c r="B1039" i="10"/>
  <c r="B1040" i="10"/>
  <c r="B1041" i="10"/>
  <c r="B1042" i="10"/>
  <c r="B1043" i="10"/>
  <c r="B1044" i="10"/>
  <c r="B1045" i="10"/>
  <c r="B1046" i="10"/>
  <c r="B1047" i="10"/>
  <c r="B1048" i="10"/>
  <c r="B1049" i="10"/>
  <c r="B1050" i="10"/>
  <c r="B1051" i="10"/>
  <c r="B1052" i="10"/>
  <c r="B1053" i="10"/>
  <c r="B1054" i="10"/>
  <c r="B1055" i="10"/>
  <c r="B1056" i="10"/>
  <c r="B1057" i="10"/>
  <c r="B1058" i="10"/>
  <c r="B1059" i="10"/>
  <c r="B1060" i="10"/>
  <c r="B1061" i="10"/>
  <c r="B1062" i="10"/>
  <c r="B1063" i="10"/>
  <c r="B1064" i="10"/>
  <c r="B1065" i="10"/>
  <c r="B1066" i="10"/>
  <c r="B1067" i="10"/>
  <c r="B1068" i="10"/>
  <c r="B1069" i="10"/>
  <c r="B1070" i="10"/>
  <c r="B1071" i="10"/>
  <c r="B1072" i="10"/>
  <c r="B1073" i="10"/>
  <c r="B1074" i="10"/>
  <c r="B1075" i="10"/>
  <c r="B1076" i="10"/>
  <c r="B1077" i="10"/>
  <c r="B1078" i="10"/>
  <c r="B1079" i="10"/>
  <c r="B1080" i="10"/>
  <c r="B1081" i="10"/>
  <c r="B1082" i="10"/>
  <c r="B1083" i="10"/>
  <c r="B1084" i="10"/>
  <c r="B1085" i="10"/>
  <c r="B1086" i="10"/>
  <c r="B1087" i="10"/>
  <c r="B1088" i="10"/>
  <c r="B1089" i="10"/>
  <c r="B1090" i="10"/>
  <c r="B1091" i="10"/>
  <c r="B1092" i="10"/>
  <c r="B1093" i="10"/>
  <c r="B1094" i="10"/>
  <c r="B1095" i="10"/>
  <c r="B1096" i="10"/>
  <c r="B1097" i="10"/>
  <c r="B1098" i="10"/>
  <c r="B1099" i="10"/>
  <c r="B1100" i="10"/>
  <c r="B1101" i="10"/>
  <c r="B1102" i="10"/>
  <c r="B1103" i="10"/>
  <c r="B1104" i="10"/>
  <c r="B1105" i="10"/>
  <c r="B1106" i="10"/>
  <c r="B1107" i="10"/>
  <c r="B1108" i="10"/>
  <c r="B1109" i="10"/>
  <c r="B1110" i="10"/>
  <c r="B1111" i="10"/>
  <c r="B1112" i="10"/>
  <c r="B1113" i="10"/>
  <c r="B1114" i="10"/>
  <c r="B1115" i="10"/>
  <c r="B1116" i="10"/>
  <c r="B1117" i="10"/>
  <c r="B1118" i="10"/>
  <c r="B1119" i="10"/>
  <c r="B1120" i="10"/>
  <c r="B1121" i="10"/>
  <c r="B1122" i="10"/>
  <c r="B1123" i="10"/>
  <c r="B1124" i="10"/>
  <c r="B1125" i="10"/>
  <c r="B1126" i="10"/>
  <c r="B1127" i="10"/>
  <c r="B1128" i="10"/>
  <c r="B1129" i="10"/>
  <c r="B1130" i="10"/>
  <c r="B1131" i="10"/>
  <c r="B1132" i="10"/>
  <c r="B1133" i="10"/>
  <c r="B1134" i="10"/>
  <c r="B1135" i="10"/>
  <c r="B1136" i="10"/>
  <c r="B1137" i="10"/>
  <c r="B1138" i="10"/>
  <c r="B1139" i="10"/>
  <c r="B1140" i="10"/>
  <c r="B1141" i="10"/>
  <c r="B1142" i="10"/>
  <c r="B1143" i="10"/>
  <c r="B1144" i="10"/>
  <c r="B1145" i="10"/>
  <c r="B1146" i="10"/>
  <c r="B1147" i="10"/>
  <c r="B1148" i="10"/>
  <c r="B1149" i="10"/>
  <c r="B1150" i="10"/>
  <c r="B1151" i="10"/>
  <c r="B1152" i="10"/>
  <c r="B1153" i="10"/>
  <c r="B1154" i="10"/>
  <c r="B1155" i="10"/>
  <c r="B1156" i="10"/>
  <c r="B1157" i="10"/>
  <c r="B1158" i="10"/>
  <c r="B1159" i="10"/>
  <c r="B1160" i="10"/>
  <c r="B1161" i="10"/>
  <c r="B1162" i="10"/>
  <c r="B1163" i="10"/>
  <c r="B1164" i="10"/>
  <c r="B1165" i="10"/>
  <c r="B1166" i="10"/>
  <c r="B1167" i="10"/>
  <c r="B1168" i="10"/>
  <c r="B1169" i="10"/>
  <c r="B1170" i="10"/>
  <c r="B1171" i="10"/>
  <c r="B1172" i="10"/>
  <c r="B1173" i="10"/>
  <c r="B1174" i="10"/>
  <c r="B1175" i="10"/>
  <c r="B1176" i="10"/>
  <c r="B1177" i="10"/>
  <c r="B1178" i="10"/>
  <c r="B1179" i="10"/>
  <c r="B1180" i="10"/>
  <c r="B1181" i="10"/>
  <c r="B1182" i="10"/>
  <c r="B1183" i="10"/>
  <c r="B1184" i="10"/>
  <c r="B1185" i="10"/>
  <c r="B1186" i="10"/>
  <c r="B1187" i="10"/>
  <c r="B1188" i="10"/>
  <c r="B1189" i="10"/>
  <c r="B1190" i="10"/>
  <c r="B1191" i="10"/>
  <c r="B1192" i="10"/>
  <c r="B1193" i="10"/>
  <c r="B1194" i="10"/>
  <c r="B1195" i="10"/>
  <c r="B1196" i="10"/>
  <c r="B1197" i="10"/>
  <c r="B1198" i="10"/>
  <c r="B1199" i="10"/>
  <c r="B1200" i="10"/>
  <c r="B1201" i="10"/>
  <c r="B1202" i="10"/>
  <c r="B1203" i="10"/>
  <c r="B1204" i="10"/>
  <c r="B1205" i="10"/>
  <c r="B1206" i="10"/>
  <c r="B1207" i="10"/>
  <c r="B1208" i="10"/>
  <c r="B1209" i="10"/>
  <c r="B1210" i="10"/>
  <c r="B1211" i="10"/>
  <c r="B1212" i="10"/>
  <c r="B1213" i="10"/>
  <c r="B1214" i="10"/>
  <c r="B1215" i="10"/>
  <c r="B1216" i="10"/>
  <c r="B1217" i="10"/>
  <c r="B1218" i="10"/>
  <c r="B1219" i="10"/>
  <c r="B1220" i="10"/>
  <c r="B1221" i="10"/>
  <c r="B1222" i="10"/>
  <c r="B1223" i="10"/>
  <c r="B1224" i="10"/>
  <c r="B1225" i="10"/>
  <c r="B1226" i="10"/>
  <c r="B1227" i="10"/>
  <c r="B1228" i="10"/>
  <c r="B1229" i="10"/>
  <c r="B1230" i="10"/>
  <c r="B1231" i="10"/>
  <c r="B1232" i="10"/>
  <c r="B1233" i="10"/>
  <c r="B1234" i="10"/>
  <c r="B1235" i="10"/>
  <c r="B1236" i="10"/>
  <c r="B1237" i="10"/>
  <c r="B1238" i="10"/>
  <c r="B1239" i="10"/>
  <c r="B1240" i="10"/>
  <c r="B1241" i="10"/>
  <c r="B1242" i="10"/>
  <c r="B1243" i="10"/>
  <c r="B1244" i="10"/>
  <c r="B1245" i="10"/>
  <c r="B1246" i="10"/>
  <c r="B1247" i="10"/>
  <c r="B1248" i="10"/>
  <c r="B1249" i="10"/>
  <c r="B1250" i="10"/>
  <c r="B1251" i="10"/>
  <c r="B1252" i="10"/>
  <c r="B1253" i="10"/>
  <c r="B1254" i="10"/>
  <c r="B1255" i="10"/>
  <c r="B1256" i="10"/>
  <c r="B1257" i="10"/>
  <c r="B1258" i="10"/>
  <c r="B1259" i="10"/>
  <c r="B1260" i="10"/>
  <c r="B1261" i="10"/>
  <c r="B1262" i="10"/>
  <c r="B1263" i="10"/>
  <c r="B1264" i="10"/>
  <c r="B1265" i="10"/>
  <c r="B1266" i="10"/>
  <c r="B1267" i="10"/>
  <c r="B1268" i="10"/>
  <c r="B1269" i="10"/>
  <c r="B1270" i="10"/>
  <c r="B1271" i="10"/>
  <c r="B1272" i="10"/>
  <c r="B1273" i="10"/>
  <c r="B1274" i="10"/>
  <c r="B1275" i="10"/>
  <c r="B1276" i="10"/>
  <c r="B1277" i="10"/>
  <c r="B1278" i="10"/>
  <c r="B1279" i="10"/>
  <c r="B1280" i="10"/>
  <c r="B1281" i="10"/>
  <c r="B1282" i="10"/>
  <c r="B1283" i="10"/>
  <c r="B1284" i="10"/>
  <c r="B1285" i="10"/>
  <c r="B1286" i="10"/>
  <c r="B1287" i="10"/>
  <c r="B1288" i="10"/>
  <c r="B1289" i="10"/>
  <c r="B1290" i="10"/>
  <c r="B1291" i="10"/>
  <c r="B1292" i="10"/>
  <c r="B1293" i="10"/>
  <c r="B1294" i="10"/>
  <c r="B1295" i="10"/>
  <c r="B1296" i="10"/>
  <c r="B1297" i="10"/>
  <c r="B1298" i="10"/>
  <c r="B1299" i="10"/>
  <c r="B1300" i="10"/>
  <c r="B1301" i="10"/>
  <c r="B1302" i="10"/>
  <c r="B1303" i="10"/>
  <c r="B1304" i="10"/>
  <c r="B1305" i="10"/>
  <c r="B1306" i="10"/>
  <c r="B1307" i="10"/>
  <c r="B1308" i="10"/>
  <c r="B1309" i="10"/>
  <c r="B1310" i="10"/>
  <c r="B1311" i="10"/>
  <c r="B1312" i="10"/>
  <c r="B1313" i="10"/>
  <c r="B1314" i="10"/>
  <c r="B1315" i="10"/>
  <c r="B1316" i="10"/>
  <c r="B1317" i="10"/>
  <c r="B1318" i="10"/>
  <c r="B1319" i="10"/>
  <c r="B1320" i="10"/>
  <c r="B1321" i="10"/>
  <c r="B1322" i="10"/>
  <c r="B1323" i="10"/>
  <c r="B1324" i="10"/>
  <c r="B1325" i="10"/>
  <c r="B1326" i="10"/>
  <c r="B1327" i="10"/>
  <c r="B1328" i="10"/>
  <c r="B1329" i="10"/>
  <c r="B1330" i="10"/>
  <c r="B1331" i="10"/>
  <c r="B1332" i="10"/>
  <c r="B1333" i="10"/>
  <c r="B1334" i="10"/>
  <c r="B1335" i="10"/>
  <c r="B1336" i="10"/>
  <c r="B1337" i="10"/>
  <c r="B1338" i="10"/>
  <c r="B1339" i="10"/>
  <c r="B1340" i="10"/>
  <c r="B1341" i="10"/>
  <c r="B1342" i="10"/>
  <c r="B1343" i="10"/>
  <c r="B1344" i="10"/>
  <c r="B1345" i="10"/>
  <c r="B1346" i="10"/>
  <c r="B1347" i="10"/>
  <c r="B1348" i="10"/>
  <c r="B1349" i="10"/>
  <c r="B1350" i="10"/>
  <c r="B1351" i="10"/>
  <c r="B1352" i="10"/>
  <c r="B1353" i="10"/>
  <c r="B1354" i="10"/>
  <c r="B1355" i="10"/>
  <c r="B1356" i="10"/>
  <c r="B1357" i="10"/>
  <c r="B1358" i="10"/>
  <c r="B1359" i="10"/>
  <c r="B1360" i="10"/>
  <c r="B1361" i="10"/>
  <c r="B1362" i="10"/>
  <c r="B1363" i="10"/>
  <c r="B1364" i="10"/>
  <c r="B1365" i="10"/>
  <c r="B1366" i="10"/>
  <c r="B1367" i="10"/>
  <c r="B1368" i="10"/>
  <c r="B1369" i="10"/>
  <c r="B1370" i="10"/>
  <c r="B1371" i="10"/>
  <c r="B1372" i="10"/>
  <c r="B1373" i="10"/>
  <c r="B1374" i="10"/>
  <c r="B1375" i="10"/>
  <c r="B1376" i="10"/>
  <c r="B1377" i="10"/>
  <c r="B1378" i="10"/>
  <c r="B1379" i="10"/>
  <c r="B1380" i="10"/>
  <c r="B1381" i="10"/>
  <c r="B1382" i="10"/>
  <c r="B1383" i="10"/>
  <c r="B1384" i="10"/>
  <c r="B1385" i="10"/>
  <c r="B1386" i="10"/>
  <c r="B1387" i="10"/>
  <c r="B1388" i="10"/>
  <c r="B1389" i="10"/>
  <c r="B1390" i="10"/>
  <c r="B1391" i="10"/>
  <c r="B1392" i="10"/>
  <c r="B1393" i="10"/>
  <c r="B1394" i="10"/>
  <c r="B1395" i="10"/>
  <c r="B1396" i="10"/>
  <c r="B1397" i="10"/>
  <c r="B1398" i="10"/>
  <c r="B1399" i="10"/>
  <c r="B1400" i="10"/>
  <c r="B1401" i="10"/>
  <c r="B1402" i="10"/>
  <c r="B1403" i="10"/>
  <c r="B1404" i="10"/>
  <c r="B1405" i="10"/>
  <c r="B1406" i="10"/>
  <c r="B1407" i="10"/>
  <c r="B1408" i="10"/>
  <c r="B1409" i="10"/>
  <c r="B1410" i="10"/>
  <c r="B1411" i="10"/>
  <c r="B1412" i="10"/>
  <c r="B1413" i="10"/>
  <c r="B1414" i="10"/>
  <c r="B1415" i="10"/>
  <c r="B1416" i="10"/>
  <c r="B1417" i="10"/>
  <c r="B1418" i="10"/>
  <c r="B1419" i="10"/>
  <c r="B1420" i="10"/>
  <c r="B1421" i="10"/>
  <c r="B1422" i="10"/>
  <c r="B1423" i="10"/>
  <c r="B1424" i="10"/>
  <c r="B1425" i="10"/>
  <c r="B1426" i="10"/>
  <c r="B1427" i="10"/>
  <c r="B1428" i="10"/>
  <c r="B1429" i="10"/>
  <c r="B1430" i="10"/>
  <c r="B1431" i="10"/>
  <c r="B1432" i="10"/>
  <c r="B1433" i="10"/>
  <c r="B1434" i="10"/>
  <c r="B1435" i="10"/>
  <c r="B1436" i="10"/>
  <c r="B1437" i="10"/>
  <c r="B1438" i="10"/>
  <c r="B1439" i="10"/>
  <c r="B1440" i="10"/>
  <c r="B1441" i="10"/>
  <c r="B1442" i="10"/>
  <c r="B1443" i="10"/>
  <c r="B1444" i="10"/>
  <c r="B1445" i="10"/>
  <c r="B1446" i="10"/>
  <c r="B1447" i="10"/>
  <c r="B1448" i="10"/>
  <c r="B1449" i="10"/>
  <c r="B1450" i="10"/>
  <c r="B1451" i="10"/>
  <c r="B1452" i="10"/>
  <c r="B1453" i="10"/>
  <c r="B1454" i="10"/>
  <c r="B1455" i="10"/>
  <c r="B1456" i="10"/>
  <c r="B1457" i="10"/>
  <c r="B1458" i="10"/>
  <c r="B1459" i="10"/>
  <c r="B1460" i="10"/>
  <c r="B1461" i="10"/>
  <c r="B1462" i="10"/>
  <c r="B1463" i="10"/>
  <c r="B1464" i="10"/>
  <c r="B1465" i="10"/>
  <c r="B1466" i="10"/>
  <c r="B1467" i="10"/>
  <c r="B1468" i="10"/>
  <c r="B1469" i="10"/>
  <c r="B1470" i="10"/>
  <c r="B1471" i="10"/>
  <c r="B1472" i="10"/>
  <c r="B1473" i="10"/>
  <c r="B1474" i="10"/>
  <c r="B1475" i="10"/>
  <c r="B1476" i="10"/>
  <c r="B1477" i="10"/>
  <c r="B1478" i="10"/>
  <c r="B1479" i="10"/>
  <c r="B1480" i="10"/>
  <c r="B1481" i="10"/>
  <c r="B1482" i="10"/>
  <c r="B1483" i="10"/>
  <c r="B1484" i="10"/>
  <c r="B1485" i="10"/>
  <c r="B1486" i="10"/>
  <c r="B1487" i="10"/>
  <c r="B1488" i="10"/>
  <c r="B1489" i="10"/>
  <c r="B1490" i="10"/>
  <c r="B1491" i="10"/>
  <c r="B1492" i="10"/>
  <c r="B1493" i="10"/>
  <c r="B1494" i="10"/>
  <c r="B1495" i="10"/>
  <c r="B1496" i="10"/>
  <c r="B1497" i="10"/>
  <c r="B1498" i="10"/>
  <c r="B1499" i="10"/>
  <c r="B1500" i="10"/>
  <c r="B1501" i="10"/>
  <c r="B1502" i="10"/>
  <c r="B1503" i="10"/>
  <c r="B1504" i="10"/>
  <c r="B1505" i="10"/>
  <c r="B1506" i="10"/>
  <c r="B1507" i="10"/>
  <c r="B1508" i="10"/>
  <c r="B1509" i="10"/>
  <c r="B1510" i="10"/>
  <c r="B1511" i="10"/>
  <c r="B1512" i="10"/>
  <c r="B1513" i="10"/>
  <c r="B1514" i="10"/>
  <c r="B1515" i="10"/>
  <c r="B1516" i="10"/>
  <c r="B1517" i="10"/>
  <c r="B1518" i="10"/>
  <c r="B1519" i="10"/>
  <c r="B1520" i="10"/>
  <c r="B1521" i="10"/>
  <c r="B1522" i="10"/>
  <c r="B1523" i="10"/>
  <c r="B1524" i="10"/>
  <c r="B1525" i="10"/>
  <c r="B1526" i="10"/>
  <c r="B1527" i="10"/>
  <c r="B1528" i="10"/>
  <c r="B1529" i="10"/>
  <c r="B1530" i="10"/>
  <c r="B1531" i="10"/>
  <c r="B1532" i="10"/>
  <c r="B1533" i="10"/>
  <c r="B1534" i="10"/>
  <c r="B1535" i="10"/>
  <c r="B1536" i="10"/>
  <c r="B1537" i="10"/>
  <c r="B1538" i="10"/>
  <c r="B1539" i="10"/>
  <c r="B1540" i="10"/>
  <c r="B1541" i="10"/>
  <c r="B1542" i="10"/>
  <c r="B1543" i="10"/>
  <c r="B1544" i="10"/>
  <c r="B1545" i="10"/>
  <c r="B1546" i="10"/>
  <c r="B1547" i="10"/>
  <c r="B1548" i="10"/>
  <c r="B1549" i="10"/>
  <c r="B1550" i="10"/>
  <c r="B1551" i="10"/>
  <c r="B1552" i="10"/>
  <c r="B1553" i="10"/>
  <c r="B1554" i="10"/>
  <c r="B1555" i="10"/>
  <c r="B1556" i="10"/>
  <c r="B1557" i="10"/>
  <c r="B1558" i="10"/>
  <c r="B1559" i="10"/>
  <c r="B1560" i="10"/>
  <c r="B1561" i="10"/>
  <c r="B1562" i="10"/>
  <c r="B1563" i="10"/>
  <c r="B1564" i="10"/>
  <c r="B1565" i="10"/>
  <c r="B1566" i="10"/>
  <c r="B1567" i="10"/>
  <c r="B1568" i="10"/>
  <c r="B1569" i="10"/>
  <c r="B1570" i="10"/>
  <c r="B1571" i="10"/>
  <c r="B1572" i="10"/>
  <c r="B1573" i="10"/>
  <c r="B1574" i="10"/>
  <c r="B1575" i="10"/>
  <c r="B1576" i="10"/>
  <c r="B1577" i="10"/>
  <c r="B1578" i="10"/>
  <c r="B1579" i="10"/>
  <c r="B1580" i="10"/>
  <c r="B1581" i="10"/>
  <c r="B1582" i="10"/>
  <c r="B1583" i="10"/>
  <c r="B1584" i="10"/>
  <c r="B1585" i="10"/>
  <c r="B1586" i="10"/>
  <c r="B1587" i="10"/>
  <c r="B1588" i="10"/>
  <c r="B1589" i="10"/>
  <c r="B1590" i="10"/>
  <c r="B1591" i="10"/>
  <c r="B1592" i="10"/>
  <c r="B1593" i="10"/>
  <c r="B1594" i="10"/>
  <c r="B1595" i="10"/>
  <c r="B1596" i="10"/>
  <c r="B1597" i="10"/>
  <c r="B1598" i="10"/>
  <c r="B1599" i="10"/>
  <c r="B1600" i="10"/>
  <c r="B1601" i="10"/>
  <c r="B1602" i="10"/>
  <c r="B1603" i="10"/>
  <c r="B1604" i="10"/>
  <c r="B1605" i="10"/>
  <c r="B1606" i="10"/>
  <c r="B1607" i="10"/>
  <c r="B1608" i="10"/>
  <c r="B1609" i="10"/>
  <c r="B1610" i="10"/>
  <c r="B1611" i="10"/>
  <c r="B1612" i="10"/>
  <c r="B1613" i="10"/>
  <c r="B1614" i="10"/>
  <c r="B1615" i="10"/>
  <c r="B1616" i="10"/>
  <c r="B1617" i="10"/>
  <c r="B1618" i="10"/>
  <c r="B1619" i="10"/>
  <c r="B1620" i="10"/>
  <c r="B1621" i="10"/>
  <c r="B1622" i="10"/>
  <c r="B1623" i="10"/>
  <c r="B1624" i="10"/>
  <c r="B1625" i="10"/>
  <c r="B1626" i="10"/>
  <c r="B1627" i="10"/>
  <c r="B1628" i="10"/>
  <c r="B1629" i="10"/>
  <c r="B1630" i="10"/>
  <c r="B1631" i="10"/>
  <c r="B1632" i="10"/>
  <c r="B1633" i="10"/>
  <c r="B1634" i="10"/>
  <c r="B1635" i="10"/>
  <c r="B1636" i="10"/>
  <c r="B1637" i="10"/>
  <c r="B1638" i="10"/>
  <c r="B1639" i="10"/>
  <c r="B1640" i="10"/>
  <c r="B1641" i="10"/>
  <c r="B1642" i="10"/>
  <c r="B1643" i="10"/>
  <c r="B1644" i="10"/>
  <c r="B1645" i="10"/>
  <c r="B1646" i="10"/>
  <c r="B1647" i="10"/>
  <c r="B1648" i="10"/>
  <c r="B1649" i="10"/>
  <c r="B1650" i="10"/>
  <c r="B1651" i="10"/>
  <c r="B1652" i="10"/>
  <c r="B1653" i="10"/>
  <c r="B1654" i="10"/>
  <c r="B1655" i="10"/>
  <c r="B1656" i="10"/>
  <c r="B1657" i="10"/>
  <c r="B1658" i="10"/>
  <c r="B1659" i="10"/>
  <c r="B1660" i="10"/>
  <c r="B1661" i="10"/>
  <c r="B1662" i="10"/>
  <c r="B1663" i="10"/>
  <c r="B1664" i="10"/>
  <c r="B1665" i="10"/>
  <c r="B1666" i="10"/>
  <c r="B1667" i="10"/>
  <c r="B1668" i="10"/>
  <c r="B1669" i="10"/>
  <c r="B1670" i="10"/>
  <c r="B1671" i="10"/>
  <c r="B1672" i="10"/>
  <c r="B1673" i="10"/>
  <c r="B1674" i="10"/>
  <c r="B1675" i="10"/>
  <c r="B1676" i="10"/>
  <c r="B1677" i="10"/>
  <c r="B1678" i="10"/>
  <c r="B1679" i="10"/>
  <c r="B1680" i="10"/>
  <c r="B1681" i="10"/>
  <c r="B1682" i="10"/>
  <c r="B1683" i="10"/>
  <c r="B1684" i="10"/>
  <c r="B1685" i="10"/>
  <c r="B1686" i="10"/>
  <c r="B1687" i="10"/>
  <c r="B1688" i="10"/>
  <c r="B1689" i="10"/>
  <c r="B1690" i="10"/>
  <c r="B1691" i="10"/>
  <c r="B1692" i="10"/>
  <c r="B1693" i="10"/>
  <c r="B1694" i="10"/>
  <c r="B1695" i="10"/>
  <c r="B1696" i="10"/>
  <c r="B1697" i="10"/>
  <c r="B1698" i="10"/>
  <c r="B1699" i="10"/>
  <c r="B1700" i="10"/>
  <c r="B1701" i="10"/>
  <c r="B1702" i="10"/>
  <c r="B1703" i="10"/>
  <c r="B1704" i="10"/>
  <c r="B1705" i="10"/>
  <c r="B1706" i="10"/>
  <c r="B1707" i="10"/>
  <c r="B1708" i="10"/>
  <c r="B1709" i="10"/>
  <c r="B1710" i="10"/>
  <c r="B1711" i="10"/>
  <c r="B1712" i="10"/>
  <c r="B1713" i="10"/>
  <c r="B1714" i="10"/>
  <c r="B1715" i="10"/>
  <c r="B1716" i="10"/>
  <c r="B1717" i="10"/>
  <c r="B1718" i="10"/>
  <c r="B1719" i="10"/>
  <c r="B1720" i="10"/>
  <c r="B1721" i="10"/>
  <c r="B1722" i="10"/>
  <c r="B1723" i="10"/>
  <c r="B1724" i="10"/>
  <c r="B1725" i="10"/>
  <c r="B1726" i="10"/>
  <c r="B1727" i="10"/>
  <c r="B1728" i="10"/>
  <c r="B1729" i="10"/>
  <c r="B1730" i="10"/>
  <c r="B1731" i="10"/>
  <c r="B1732" i="10"/>
  <c r="B1733" i="10"/>
  <c r="B1734" i="10"/>
  <c r="B1735" i="10"/>
  <c r="B1736" i="10"/>
  <c r="B1737" i="10"/>
  <c r="B1738" i="10"/>
  <c r="B1739" i="10"/>
  <c r="B1740" i="10"/>
  <c r="B1741" i="10"/>
  <c r="B1742" i="10"/>
  <c r="B1743" i="10"/>
  <c r="B1744" i="10"/>
  <c r="B1745" i="10"/>
  <c r="B1746" i="10"/>
  <c r="B1747" i="10"/>
  <c r="B1748" i="10"/>
  <c r="B1749" i="10"/>
  <c r="B1750" i="10"/>
  <c r="B1751" i="10"/>
  <c r="B1752" i="10"/>
  <c r="B1753" i="10"/>
  <c r="B1754" i="10"/>
  <c r="B1755" i="10"/>
  <c r="B1756" i="10"/>
  <c r="B1757" i="10"/>
  <c r="B1758" i="10"/>
  <c r="B1759" i="10"/>
  <c r="B1760" i="10"/>
  <c r="B1761" i="10"/>
  <c r="B1762" i="10"/>
  <c r="B1763" i="10"/>
  <c r="B1764" i="10"/>
  <c r="B1765" i="10"/>
  <c r="B1766" i="10"/>
  <c r="B1767" i="10"/>
  <c r="B1768" i="10"/>
  <c r="B1769" i="10"/>
  <c r="B1770" i="10"/>
  <c r="B1771" i="10"/>
  <c r="B1772" i="10"/>
  <c r="B1773" i="10"/>
  <c r="B1774" i="10"/>
  <c r="B1775" i="10"/>
  <c r="B1776" i="10"/>
  <c r="B1777" i="10"/>
  <c r="B1778" i="10"/>
  <c r="B1779" i="10"/>
  <c r="B1780" i="10"/>
  <c r="B1781" i="10"/>
  <c r="B1782" i="10"/>
  <c r="B1783" i="10"/>
  <c r="B1784" i="10"/>
  <c r="B1785" i="10"/>
  <c r="B1786" i="10"/>
  <c r="B1787" i="10"/>
  <c r="B1788" i="10"/>
  <c r="B1789" i="10"/>
  <c r="B1790" i="10"/>
  <c r="B1791" i="10"/>
  <c r="B1792" i="10"/>
  <c r="B1793" i="10"/>
  <c r="B1794" i="10"/>
  <c r="B1795" i="10"/>
  <c r="B1796" i="10"/>
  <c r="B1797" i="10"/>
  <c r="B1798" i="10"/>
  <c r="B1799" i="10"/>
  <c r="B1800" i="10"/>
  <c r="B1801" i="10"/>
  <c r="B1802" i="10"/>
  <c r="B1803" i="10"/>
  <c r="B1804" i="10"/>
  <c r="B1805" i="10"/>
  <c r="B1806" i="10"/>
  <c r="B1807" i="10"/>
  <c r="B1808" i="10"/>
  <c r="B1809" i="10"/>
  <c r="B1810" i="10"/>
  <c r="B1811" i="10"/>
  <c r="B1812" i="10"/>
  <c r="B1813" i="10"/>
  <c r="B1814" i="10"/>
  <c r="B1815" i="10"/>
  <c r="B1816" i="10"/>
  <c r="B1817" i="10"/>
  <c r="B1818" i="10"/>
  <c r="B1819" i="10"/>
  <c r="B1820" i="10"/>
  <c r="B1821" i="10"/>
  <c r="B1822" i="10"/>
  <c r="B1823" i="10"/>
  <c r="B1824" i="10"/>
  <c r="B1825" i="10"/>
  <c r="B1826" i="10"/>
  <c r="B1827" i="10"/>
  <c r="B1828" i="10"/>
  <c r="B1829" i="10"/>
  <c r="B1830" i="10"/>
  <c r="B1831" i="10"/>
  <c r="B1832" i="10"/>
  <c r="B1833" i="10"/>
  <c r="B1834" i="10"/>
  <c r="B1835" i="10"/>
  <c r="B1836" i="10"/>
  <c r="B1837" i="10"/>
  <c r="B1838" i="10"/>
  <c r="B1839" i="10"/>
  <c r="B1840" i="10"/>
  <c r="B1841" i="10"/>
  <c r="B1842" i="10"/>
  <c r="B1843" i="10"/>
  <c r="B1844" i="10"/>
  <c r="B1845" i="10"/>
  <c r="B1846" i="10"/>
  <c r="B1847" i="10"/>
  <c r="B1848" i="10"/>
  <c r="B1849" i="10"/>
  <c r="B1850" i="10"/>
  <c r="B1851" i="10"/>
  <c r="B1852" i="10"/>
  <c r="B1853" i="10"/>
  <c r="B1854" i="10"/>
  <c r="B1855" i="10"/>
  <c r="B1856" i="10"/>
  <c r="B1857" i="10"/>
  <c r="B1858" i="10"/>
  <c r="B1859" i="10"/>
  <c r="B1860" i="10"/>
  <c r="B1861" i="10"/>
  <c r="B1862" i="10"/>
  <c r="B1863" i="10"/>
  <c r="B1864" i="10"/>
  <c r="B1865" i="10"/>
  <c r="B1866" i="10"/>
  <c r="B1867" i="10"/>
  <c r="B1868" i="10"/>
  <c r="B1869" i="10"/>
  <c r="B1870" i="10"/>
  <c r="B1871" i="10"/>
  <c r="B1872" i="10"/>
  <c r="B1873" i="10"/>
  <c r="B1874" i="10"/>
  <c r="B1875" i="10"/>
  <c r="B1876" i="10"/>
  <c r="B1877" i="10"/>
  <c r="B1878" i="10"/>
  <c r="B1879" i="10"/>
  <c r="B1880" i="10"/>
  <c r="B1881" i="10"/>
  <c r="B1882" i="10"/>
  <c r="B1883" i="10"/>
  <c r="B1884" i="10"/>
  <c r="B1885" i="10"/>
  <c r="B1886" i="10"/>
  <c r="B1887" i="10"/>
  <c r="B1888" i="10"/>
  <c r="B1889" i="10"/>
  <c r="B1890" i="10"/>
  <c r="B1891" i="10"/>
  <c r="B1892" i="10"/>
  <c r="B1893" i="10"/>
  <c r="B1894" i="10"/>
  <c r="B1895" i="10"/>
  <c r="B1896" i="10"/>
  <c r="B1897" i="10"/>
  <c r="B1898" i="10"/>
  <c r="B1899" i="10"/>
  <c r="B1900" i="10"/>
  <c r="B1901" i="10"/>
  <c r="B1902" i="10"/>
  <c r="B1903" i="10"/>
  <c r="B1904" i="10"/>
  <c r="B1905" i="10"/>
  <c r="B1906" i="10"/>
  <c r="B1907" i="10"/>
  <c r="B1908" i="10"/>
  <c r="B1909" i="10"/>
  <c r="B1910" i="10"/>
  <c r="B1911" i="10"/>
  <c r="B1912" i="10"/>
  <c r="B1913" i="10"/>
  <c r="B1914" i="10"/>
  <c r="B1915" i="10"/>
  <c r="B1916" i="10"/>
  <c r="B1917" i="10"/>
  <c r="B1918" i="10"/>
  <c r="B1919" i="10"/>
  <c r="B1920" i="10"/>
  <c r="B1921" i="10"/>
  <c r="B1922" i="10"/>
  <c r="B1923" i="10"/>
  <c r="B1924" i="10"/>
  <c r="B1925" i="10"/>
  <c r="B1926" i="10"/>
  <c r="B1927" i="10"/>
  <c r="B1928" i="10"/>
  <c r="B1929" i="10"/>
  <c r="B1930" i="10"/>
  <c r="B1931" i="10"/>
  <c r="B1932" i="10"/>
  <c r="B1933" i="10"/>
  <c r="B1934" i="10"/>
  <c r="B1935" i="10"/>
  <c r="B1936" i="10"/>
  <c r="B1937" i="10"/>
  <c r="B1938" i="10"/>
  <c r="B1939" i="10"/>
  <c r="B1940" i="10"/>
  <c r="B1941" i="10"/>
  <c r="B1942" i="10"/>
  <c r="B1943" i="10"/>
  <c r="B1944" i="10"/>
  <c r="B1945" i="10"/>
  <c r="B1946" i="10"/>
  <c r="B1947" i="10"/>
  <c r="B1948" i="10"/>
  <c r="B1949" i="10"/>
  <c r="B1950" i="10"/>
  <c r="B1951" i="10"/>
  <c r="B1952" i="10"/>
  <c r="B1953" i="10"/>
  <c r="B1954" i="10"/>
  <c r="B1955" i="10"/>
  <c r="B1956" i="10"/>
  <c r="B1957" i="10"/>
  <c r="B1958" i="10"/>
  <c r="B1959" i="10"/>
  <c r="B1960" i="10"/>
  <c r="B1961" i="10"/>
  <c r="B1962" i="10"/>
  <c r="B1963" i="10"/>
  <c r="B1964" i="10"/>
  <c r="B1965" i="10"/>
  <c r="B1966" i="10"/>
  <c r="B1967" i="10"/>
  <c r="B1968" i="10"/>
  <c r="B1969" i="10"/>
  <c r="B1970" i="10"/>
  <c r="B1971" i="10"/>
  <c r="B1972" i="10"/>
  <c r="B1973" i="10"/>
  <c r="B1974" i="10"/>
  <c r="B1975" i="10"/>
  <c r="B1976" i="10"/>
  <c r="B1977" i="10"/>
  <c r="B1978" i="10"/>
  <c r="B1979" i="10"/>
  <c r="B1980" i="10"/>
  <c r="B1981" i="10"/>
  <c r="B1982" i="10"/>
  <c r="B1983" i="10"/>
  <c r="B1984" i="10"/>
  <c r="B1985" i="10"/>
  <c r="B1986" i="10"/>
  <c r="B1987" i="10"/>
  <c r="B1988" i="10"/>
  <c r="B1989" i="10"/>
  <c r="B1990" i="10"/>
  <c r="B1991" i="10"/>
  <c r="B1992" i="10"/>
  <c r="B1993" i="10"/>
  <c r="B1994" i="10"/>
  <c r="B1995" i="10"/>
  <c r="B1996" i="10"/>
  <c r="B1997" i="10"/>
  <c r="B1998" i="10"/>
  <c r="B1999" i="10"/>
  <c r="B2000" i="10"/>
  <c r="B2001" i="10"/>
  <c r="B2002" i="10"/>
  <c r="B2" i="10"/>
  <c r="E1" i="2"/>
  <c r="C19" i="2"/>
  <c r="C18" i="2"/>
  <c r="C16" i="9"/>
  <c r="C17" i="9"/>
  <c r="C19" i="6"/>
  <c r="C18" i="6"/>
  <c r="C17" i="6"/>
  <c r="C16" i="6"/>
  <c r="C16" i="5"/>
  <c r="C17" i="5"/>
  <c r="C19" i="5"/>
  <c r="C18" i="5"/>
  <c r="D1017" i="8" l="1"/>
  <c r="D1034" i="8"/>
  <c r="D1222" i="8"/>
  <c r="D1224" i="8"/>
  <c r="C1226" i="8"/>
  <c r="D1267" i="8"/>
  <c r="D1283" i="8"/>
  <c r="C1347" i="8"/>
  <c r="C1350" i="8"/>
  <c r="C1353" i="8"/>
  <c r="D1496" i="8"/>
  <c r="C1498" i="8"/>
  <c r="D1500" i="8"/>
  <c r="C1503" i="8"/>
  <c r="C1505" i="8"/>
  <c r="D1153" i="8"/>
  <c r="D1160" i="8"/>
  <c r="C1229" i="8"/>
  <c r="C1231" i="8"/>
  <c r="C1237" i="8"/>
  <c r="D1240" i="8"/>
  <c r="D1247" i="8"/>
  <c r="C1253" i="8"/>
  <c r="C1136" i="8"/>
  <c r="C1169" i="8"/>
  <c r="D1220" i="8"/>
  <c r="C1291" i="8"/>
  <c r="C1293" i="8"/>
  <c r="D1342" i="8"/>
  <c r="C1365" i="8"/>
  <c r="D1368" i="8"/>
  <c r="C1423" i="8"/>
  <c r="C1434" i="8"/>
  <c r="D1436" i="8"/>
  <c r="C1458" i="8"/>
  <c r="D1460" i="8"/>
  <c r="C1462" i="8"/>
  <c r="D1464" i="8"/>
  <c r="D1503" i="8"/>
  <c r="C1527" i="8"/>
  <c r="C1025" i="8"/>
  <c r="D1054" i="8"/>
  <c r="D1065" i="8"/>
  <c r="C1072" i="8"/>
  <c r="D1134" i="8"/>
  <c r="C1140" i="8"/>
  <c r="C1183" i="8"/>
  <c r="D1232" i="8"/>
  <c r="D1251" i="8"/>
  <c r="C1278" i="8"/>
  <c r="D1291" i="8"/>
  <c r="C1305" i="8"/>
  <c r="D1315" i="8"/>
  <c r="C1321" i="8"/>
  <c r="C1406" i="8"/>
  <c r="C1417" i="8"/>
  <c r="D1483" i="8"/>
  <c r="D1203" i="8"/>
  <c r="C1283" i="8"/>
  <c r="C1449" i="8"/>
  <c r="C1525" i="8"/>
  <c r="C1695" i="8"/>
  <c r="D1732" i="8"/>
  <c r="C1878" i="8"/>
  <c r="C1883" i="8"/>
  <c r="C1885" i="8"/>
  <c r="D1887" i="8"/>
  <c r="D1890" i="8"/>
  <c r="D1899" i="8"/>
  <c r="C1947" i="8"/>
  <c r="C1998" i="8"/>
  <c r="D1025" i="8"/>
  <c r="C1101" i="8"/>
  <c r="D1104" i="8"/>
  <c r="C1107" i="8"/>
  <c r="D1110" i="8"/>
  <c r="D1125" i="8"/>
  <c r="C1132" i="8"/>
  <c r="C1342" i="8"/>
  <c r="C1382" i="8"/>
  <c r="C1397" i="8"/>
  <c r="D1400" i="8"/>
  <c r="C1435" i="8"/>
  <c r="C1463" i="8"/>
  <c r="C1478" i="8"/>
  <c r="D1523" i="8"/>
  <c r="D1559" i="8"/>
  <c r="C1561" i="8"/>
  <c r="C1563" i="8"/>
  <c r="C1599" i="8"/>
  <c r="C1627" i="8"/>
  <c r="C1679" i="8"/>
  <c r="D1723" i="8"/>
  <c r="D1726" i="8"/>
  <c r="D1759" i="8"/>
  <c r="D1762" i="8"/>
  <c r="C1771" i="8"/>
  <c r="D1787" i="8"/>
  <c r="C1790" i="8"/>
  <c r="C1819" i="8"/>
  <c r="C1821" i="8"/>
  <c r="C1838" i="8"/>
  <c r="C1843" i="8"/>
  <c r="C1867" i="8"/>
  <c r="C1869" i="8"/>
  <c r="D1871" i="8"/>
  <c r="D1874" i="8"/>
  <c r="D1883" i="8"/>
  <c r="C1893" i="8"/>
  <c r="D1895" i="8"/>
  <c r="D1898" i="8"/>
  <c r="C1902" i="8"/>
  <c r="D1927" i="8"/>
  <c r="D1930" i="8"/>
  <c r="C1939" i="8"/>
  <c r="C1963" i="8"/>
  <c r="C1965" i="8"/>
  <c r="D1967" i="8"/>
  <c r="D1970" i="8"/>
  <c r="D1991" i="8"/>
  <c r="D1994" i="8"/>
  <c r="D1049" i="8"/>
  <c r="C1076" i="8"/>
  <c r="C1099" i="8"/>
  <c r="C1164" i="8"/>
  <c r="D1179" i="8"/>
  <c r="D1182" i="8"/>
  <c r="C1227" i="8"/>
  <c r="D1230" i="8"/>
  <c r="D1332" i="8"/>
  <c r="D1374" i="8"/>
  <c r="C1377" i="8"/>
  <c r="D1380" i="8"/>
  <c r="C1461" i="8"/>
  <c r="C1513" i="8"/>
  <c r="D1547" i="8"/>
  <c r="C1567" i="8"/>
  <c r="C1615" i="8"/>
  <c r="C1625" i="8"/>
  <c r="C1631" i="8"/>
  <c r="C1669" i="8"/>
  <c r="D1679" i="8"/>
  <c r="C1690" i="8"/>
  <c r="C1755" i="8"/>
  <c r="C1757" i="8"/>
  <c r="C1774" i="8"/>
  <c r="C1779" i="8"/>
  <c r="C1803" i="8"/>
  <c r="C1805" i="8"/>
  <c r="D1807" i="8"/>
  <c r="D1810" i="8"/>
  <c r="D1819" i="8"/>
  <c r="D1831" i="8"/>
  <c r="D1834" i="8"/>
  <c r="D1847" i="8"/>
  <c r="D1850" i="8"/>
  <c r="C1859" i="8"/>
  <c r="D1867" i="8"/>
  <c r="C1877" i="8"/>
  <c r="D1879" i="8"/>
  <c r="D1882" i="8"/>
  <c r="C1886" i="8"/>
  <c r="C1891" i="8"/>
  <c r="D1915" i="8"/>
  <c r="C1918" i="8"/>
  <c r="D1943" i="8"/>
  <c r="D1946" i="8"/>
  <c r="C1955" i="8"/>
  <c r="D1963" i="8"/>
  <c r="C1997" i="8"/>
  <c r="D1999" i="8"/>
  <c r="D2002" i="8"/>
  <c r="D1016" i="8"/>
  <c r="C1225" i="8"/>
  <c r="D1459" i="8"/>
  <c r="C1499" i="8"/>
  <c r="D1560" i="8"/>
  <c r="C1663" i="8"/>
  <c r="D1783" i="8"/>
  <c r="D1786" i="8"/>
  <c r="C1870" i="8"/>
  <c r="C1899" i="8"/>
  <c r="C1971" i="8"/>
  <c r="C1551" i="8"/>
  <c r="D1558" i="8"/>
  <c r="D1583" i="8"/>
  <c r="D1590" i="8"/>
  <c r="D1755" i="8"/>
  <c r="D1839" i="8"/>
  <c r="D1842" i="8"/>
  <c r="D1959" i="8"/>
  <c r="D1962" i="8"/>
  <c r="D1983" i="8"/>
  <c r="D1986" i="8"/>
  <c r="D1527" i="8"/>
  <c r="C1530" i="8"/>
  <c r="C1545" i="8"/>
  <c r="D1767" i="8"/>
  <c r="D1770" i="8"/>
  <c r="C1795" i="8"/>
  <c r="C1837" i="8"/>
  <c r="C1875" i="8"/>
  <c r="C1894" i="8"/>
  <c r="D1907" i="8"/>
  <c r="C1966" i="8"/>
  <c r="C1562" i="8"/>
  <c r="D1623" i="8"/>
  <c r="D1803" i="8"/>
  <c r="D1863" i="8"/>
  <c r="D1866" i="8"/>
  <c r="C1901" i="8"/>
  <c r="C1931" i="8"/>
  <c r="C1934" i="8"/>
  <c r="C1995" i="8"/>
  <c r="C1964" i="8"/>
  <c r="D1938" i="8"/>
  <c r="C1848" i="8"/>
  <c r="D1823" i="8"/>
  <c r="C1789" i="8"/>
  <c r="C1670" i="8"/>
  <c r="C1923" i="8"/>
  <c r="D1911" i="8"/>
  <c r="C1826" i="8"/>
  <c r="C1814" i="8"/>
  <c r="D1799" i="8"/>
  <c r="C1764" i="8"/>
  <c r="D1534" i="8"/>
  <c r="C1914" i="8"/>
  <c r="C1854" i="8"/>
  <c r="D1773" i="8"/>
  <c r="C1598" i="8"/>
  <c r="C1576" i="8"/>
  <c r="D1979" i="8"/>
  <c r="C1832" i="8"/>
  <c r="C1758" i="8"/>
  <c r="C1735" i="8"/>
  <c r="D1330" i="8"/>
  <c r="D1162" i="8"/>
  <c r="D1070" i="8"/>
  <c r="C1986" i="8"/>
  <c r="C1974" i="8"/>
  <c r="C1962" i="8"/>
  <c r="C1949" i="8"/>
  <c r="D1922" i="8"/>
  <c r="D1870" i="8"/>
  <c r="D1853" i="8"/>
  <c r="C1839" i="8"/>
  <c r="C1822" i="8"/>
  <c r="C1791" i="8"/>
  <c r="C1783" i="8"/>
  <c r="C1760" i="8"/>
  <c r="D1727" i="8"/>
  <c r="D1705" i="8"/>
  <c r="D1687" i="8"/>
  <c r="C1659" i="8"/>
  <c r="C1647" i="8"/>
  <c r="C1608" i="8"/>
  <c r="C1590" i="8"/>
  <c r="C1571" i="8"/>
  <c r="D1551" i="8"/>
  <c r="C1502" i="8"/>
  <c r="D1487" i="8"/>
  <c r="C1336" i="8"/>
  <c r="C1246" i="8"/>
  <c r="D1123" i="8"/>
  <c r="D1111" i="8"/>
  <c r="C1999" i="8"/>
  <c r="C1982" i="8"/>
  <c r="C1951" i="8"/>
  <c r="C1943" i="8"/>
  <c r="C1924" i="8"/>
  <c r="D1909" i="8"/>
  <c r="C1888" i="8"/>
  <c r="D1877" i="8"/>
  <c r="D1855" i="8"/>
  <c r="C1836" i="8"/>
  <c r="C1816" i="8"/>
  <c r="D1757" i="8"/>
  <c r="D1737" i="8"/>
  <c r="C1716" i="8"/>
  <c r="C1686" i="8"/>
  <c r="D1662" i="8"/>
  <c r="D1642" i="8"/>
  <c r="D1622" i="8"/>
  <c r="C1603" i="8"/>
  <c r="D1578" i="8"/>
  <c r="C1550" i="8"/>
  <c r="D1544" i="8"/>
  <c r="C1526" i="8"/>
  <c r="C1249" i="8"/>
  <c r="D1118" i="8"/>
  <c r="C1060" i="8"/>
  <c r="C1041" i="8"/>
  <c r="C1984" i="8"/>
  <c r="C1942" i="8"/>
  <c r="C1932" i="8"/>
  <c r="D1917" i="8"/>
  <c r="C1898" i="8"/>
  <c r="C1858" i="8"/>
  <c r="C1815" i="8"/>
  <c r="D1790" i="8"/>
  <c r="D1771" i="8"/>
  <c r="C1759" i="8"/>
  <c r="C1736" i="8"/>
  <c r="C1715" i="8"/>
  <c r="C1699" i="8"/>
  <c r="D1543" i="8"/>
  <c r="C1470" i="8"/>
  <c r="C1419" i="8"/>
  <c r="D1407" i="8"/>
  <c r="D1323" i="8"/>
  <c r="D1287" i="8"/>
  <c r="D1223" i="8"/>
  <c r="C1207" i="8"/>
  <c r="D1414" i="8"/>
  <c r="D1355" i="8"/>
  <c r="C1318" i="8"/>
  <c r="C1187" i="8"/>
  <c r="D1058" i="8"/>
  <c r="C2000" i="8"/>
  <c r="C1980" i="8"/>
  <c r="D1965" i="8"/>
  <c r="C1944" i="8"/>
  <c r="D1925" i="8"/>
  <c r="D1901" i="8"/>
  <c r="C1887" i="8"/>
  <c r="C1874" i="8"/>
  <c r="D1861" i="8"/>
  <c r="D1838" i="8"/>
  <c r="C1812" i="8"/>
  <c r="C1800" i="8"/>
  <c r="C1776" i="8"/>
  <c r="C1756" i="8"/>
  <c r="C1732" i="8"/>
  <c r="D1675" i="8"/>
  <c r="C1624" i="8"/>
  <c r="C1606" i="8"/>
  <c r="C1546" i="8"/>
  <c r="C1507" i="8"/>
  <c r="C1372" i="8"/>
  <c r="D1305" i="8"/>
  <c r="D1163" i="8"/>
  <c r="D1143" i="8"/>
  <c r="D1072" i="8"/>
  <c r="C1710" i="8"/>
  <c r="C1684" i="8"/>
  <c r="C1652" i="8"/>
  <c r="D1609" i="8"/>
  <c r="D1545" i="8"/>
  <c r="C1528" i="8"/>
  <c r="C1464" i="8"/>
  <c r="C1443" i="8"/>
  <c r="D1423" i="8"/>
  <c r="D1375" i="8"/>
  <c r="C1279" i="8"/>
  <c r="D1227" i="8"/>
  <c r="D1133" i="8"/>
  <c r="C1089" i="8"/>
  <c r="D1653" i="8"/>
  <c r="D1627" i="8"/>
  <c r="C1614" i="8"/>
  <c r="C1588" i="8"/>
  <c r="D1563" i="8"/>
  <c r="C1542" i="8"/>
  <c r="D1509" i="8"/>
  <c r="C1395" i="8"/>
  <c r="C1303" i="8"/>
  <c r="D1253" i="8"/>
  <c r="D1231" i="8"/>
  <c r="C1165" i="8"/>
  <c r="D1107" i="8"/>
  <c r="D1052" i="8"/>
  <c r="C1007" i="8"/>
  <c r="C1500" i="8"/>
  <c r="D1485" i="8"/>
  <c r="D1461" i="8"/>
  <c r="D1441" i="8"/>
  <c r="C1415" i="8"/>
  <c r="C1380" i="8"/>
  <c r="D1365" i="8"/>
  <c r="C1332" i="8"/>
  <c r="C1232" i="8"/>
  <c r="C1222" i="8"/>
  <c r="D1175" i="8"/>
  <c r="C1134" i="8"/>
  <c r="D1079" i="8"/>
  <c r="D1047" i="8"/>
  <c r="D1990" i="8"/>
  <c r="D1926" i="8"/>
  <c r="D1830" i="8"/>
  <c r="D1766" i="8"/>
  <c r="D1686" i="8"/>
  <c r="D1422" i="8"/>
  <c r="D1396" i="8"/>
  <c r="D1343" i="8"/>
  <c r="C1295" i="8"/>
  <c r="C1242" i="8"/>
  <c r="C1185" i="8"/>
  <c r="C1095" i="8"/>
  <c r="C1077" i="8"/>
  <c r="C1055" i="8"/>
  <c r="C1035" i="8"/>
  <c r="C1012" i="8"/>
  <c r="C1739" i="8"/>
  <c r="D1716" i="8"/>
  <c r="D1700" i="8"/>
  <c r="C1658" i="8"/>
  <c r="D1640" i="8"/>
  <c r="C1611" i="8"/>
  <c r="D1588" i="8"/>
  <c r="D1572" i="8"/>
  <c r="C1509" i="8"/>
  <c r="C1485" i="8"/>
  <c r="C1445" i="8"/>
  <c r="C1421" i="8"/>
  <c r="D1395" i="8"/>
  <c r="C1354" i="8"/>
  <c r="D1318" i="8"/>
  <c r="C1304" i="8"/>
  <c r="D1294" i="8"/>
  <c r="D1270" i="8"/>
  <c r="C1252" i="8"/>
  <c r="D1195" i="8"/>
  <c r="D1139" i="8"/>
  <c r="D1080" i="8"/>
  <c r="C1057" i="8"/>
  <c r="D1037" i="8"/>
  <c r="D1021" i="8"/>
  <c r="D1595" i="8"/>
  <c r="D1510" i="8"/>
  <c r="D1439" i="8"/>
  <c r="D1416" i="8"/>
  <c r="D1371" i="8"/>
  <c r="C1348" i="8"/>
  <c r="D1306" i="8"/>
  <c r="D1266" i="8"/>
  <c r="D1215" i="8"/>
  <c r="D1202" i="8"/>
  <c r="C1145" i="8"/>
  <c r="D1100" i="8"/>
  <c r="D1059" i="8"/>
  <c r="C1957" i="8"/>
  <c r="C1861" i="8"/>
  <c r="C1797" i="8"/>
  <c r="C1738" i="8"/>
  <c r="D1715" i="8"/>
  <c r="D1703" i="8"/>
  <c r="C1674" i="8"/>
  <c r="D1651" i="8"/>
  <c r="D1639" i="8"/>
  <c r="C1610" i="8"/>
  <c r="D1587" i="8"/>
  <c r="D1575" i="8"/>
  <c r="D1508" i="8"/>
  <c r="D1480" i="8"/>
  <c r="C1441" i="8"/>
  <c r="C1418" i="8"/>
  <c r="C1394" i="8"/>
  <c r="C1335" i="8"/>
  <c r="D1296" i="8"/>
  <c r="D1257" i="8"/>
  <c r="C1214" i="8"/>
  <c r="C1177" i="8"/>
  <c r="C1144" i="8"/>
  <c r="C1105" i="8"/>
  <c r="C1085" i="8"/>
  <c r="C1061" i="8"/>
  <c r="D1046" i="8"/>
  <c r="C1013" i="8"/>
  <c r="D1174" i="8"/>
  <c r="C1119" i="8"/>
  <c r="C1385" i="8"/>
  <c r="D1352" i="8"/>
  <c r="D1288" i="8"/>
  <c r="C1241" i="8"/>
  <c r="C1141" i="8"/>
  <c r="C1011" i="8"/>
  <c r="C1809" i="8"/>
  <c r="C1761" i="8"/>
  <c r="C1729" i="8"/>
  <c r="C1709" i="8"/>
  <c r="D1612" i="8"/>
  <c r="C1581" i="8"/>
  <c r="D1564" i="8"/>
  <c r="D1518" i="8"/>
  <c r="C1426" i="8"/>
  <c r="C1389" i="8"/>
  <c r="C1275" i="8"/>
  <c r="D1235" i="8"/>
  <c r="C1213" i="8"/>
  <c r="C1197" i="8"/>
  <c r="D1903" i="8"/>
  <c r="D1742" i="8"/>
  <c r="D1728" i="8"/>
  <c r="C1708" i="8"/>
  <c r="D1694" i="8"/>
  <c r="C1677" i="8"/>
  <c r="D1660" i="8"/>
  <c r="C1616" i="8"/>
  <c r="D1603" i="8"/>
  <c r="D1585" i="8"/>
  <c r="D1569" i="8"/>
  <c r="C1554" i="8"/>
  <c r="D1532" i="8"/>
  <c r="C1521" i="8"/>
  <c r="D1512" i="8"/>
  <c r="D1484" i="8"/>
  <c r="D1454" i="8"/>
  <c r="D1403" i="8"/>
  <c r="D1386" i="8"/>
  <c r="D1379" i="8"/>
  <c r="D1363" i="8"/>
  <c r="C1341" i="8"/>
  <c r="C1325" i="8"/>
  <c r="D1300" i="8"/>
  <c r="C1263" i="8"/>
  <c r="D1234" i="8"/>
  <c r="D1209" i="8"/>
  <c r="D1194" i="8"/>
  <c r="D1187" i="8"/>
  <c r="D1170" i="8"/>
  <c r="D1128" i="8"/>
  <c r="C1993" i="8"/>
  <c r="C1961" i="8"/>
  <c r="C1929" i="8"/>
  <c r="C1889" i="8"/>
  <c r="C1841" i="8"/>
  <c r="C1777" i="8"/>
  <c r="C1698" i="8"/>
  <c r="C1661" i="8"/>
  <c r="C1617" i="8"/>
  <c r="C1533" i="8"/>
  <c r="C1467" i="8"/>
  <c r="C1409" i="8"/>
  <c r="C1393" i="8"/>
  <c r="D1364" i="8"/>
  <c r="D1326" i="8"/>
  <c r="D1264" i="8"/>
  <c r="C1238" i="8"/>
  <c r="D1168" i="8"/>
  <c r="D1073" i="8"/>
  <c r="D1040" i="8"/>
  <c r="C1003" i="8"/>
  <c r="C1985" i="8"/>
  <c r="C1953" i="8"/>
  <c r="C1921" i="8"/>
  <c r="C1881" i="8"/>
  <c r="C1849" i="8"/>
  <c r="C1817" i="8"/>
  <c r="C1785" i="8"/>
  <c r="C1753" i="8"/>
  <c r="D1712" i="8"/>
  <c r="C1681" i="8"/>
  <c r="C1665" i="8"/>
  <c r="C1645" i="8"/>
  <c r="D1628" i="8"/>
  <c r="D1584" i="8"/>
  <c r="C1541" i="8"/>
  <c r="D1520" i="8"/>
  <c r="D1511" i="8"/>
  <c r="D1491" i="8"/>
  <c r="C1469" i="8"/>
  <c r="C1453" i="8"/>
  <c r="D1428" i="8"/>
  <c r="C1391" i="8"/>
  <c r="C1362" i="8"/>
  <c r="C1337" i="8"/>
  <c r="C1322" i="8"/>
  <c r="C1302" i="8"/>
  <c r="C1282" i="8"/>
  <c r="D1262" i="8"/>
  <c r="C1211" i="8"/>
  <c r="D1184" i="8"/>
  <c r="D1150" i="8"/>
  <c r="D1142" i="8"/>
  <c r="D1106" i="8"/>
  <c r="C1068" i="8"/>
  <c r="D1038" i="8"/>
  <c r="C1019" i="8"/>
  <c r="D1005" i="8"/>
  <c r="C1746" i="8"/>
  <c r="C1730" i="8"/>
  <c r="C1693" i="8"/>
  <c r="D1678" i="8"/>
  <c r="D1664" i="8"/>
  <c r="C1644" i="8"/>
  <c r="D1630" i="8"/>
  <c r="C1613" i="8"/>
  <c r="D1596" i="8"/>
  <c r="C1548" i="8"/>
  <c r="C1504" i="8"/>
  <c r="C1490" i="8"/>
  <c r="C1465" i="8"/>
  <c r="C1450" i="8"/>
  <c r="D1430" i="8"/>
  <c r="D1410" i="8"/>
  <c r="C1390" i="8"/>
  <c r="C1349" i="8"/>
  <c r="C1327" i="8"/>
  <c r="D1298" i="8"/>
  <c r="C1276" i="8"/>
  <c r="D1265" i="8"/>
  <c r="C1256" i="8"/>
  <c r="C1228" i="8"/>
  <c r="C1198" i="8"/>
  <c r="D1155" i="8"/>
  <c r="C1130" i="8"/>
  <c r="C1121" i="8"/>
  <c r="C1516" i="8"/>
  <c r="D1489" i="8"/>
  <c r="C1408" i="8"/>
  <c r="D1373" i="8"/>
  <c r="D1314" i="8"/>
  <c r="C1260" i="8"/>
  <c r="D1233" i="8"/>
  <c r="D1167" i="8"/>
  <c r="D1131" i="8"/>
  <c r="C1122" i="8"/>
  <c r="C1102" i="8"/>
  <c r="D1087" i="8"/>
  <c r="C1042" i="8"/>
  <c r="D1553" i="8"/>
  <c r="C1472" i="8"/>
  <c r="D1437" i="8"/>
  <c r="D1378" i="8"/>
  <c r="C1324" i="8"/>
  <c r="D1297" i="8"/>
  <c r="C1216" i="8"/>
  <c r="C1180" i="8"/>
  <c r="D1156" i="8"/>
  <c r="D1129" i="8"/>
  <c r="D1083" i="8"/>
  <c r="D1027" i="8"/>
  <c r="D1103" i="8"/>
  <c r="C1086" i="8"/>
  <c r="D1043" i="8"/>
  <c r="D1023" i="8"/>
  <c r="C1126" i="8"/>
  <c r="C1090" i="8"/>
  <c r="C1062" i="8"/>
  <c r="C1026" i="8"/>
  <c r="D1992" i="8"/>
  <c r="D1976" i="8"/>
  <c r="D1960" i="8"/>
  <c r="D1944" i="8"/>
  <c r="D1928" i="8"/>
  <c r="D1912" i="8"/>
  <c r="D1896" i="8"/>
  <c r="D1880" i="8"/>
  <c r="D1864" i="8"/>
  <c r="D1848" i="8"/>
  <c r="D1832" i="8"/>
  <c r="D1816" i="8"/>
  <c r="D1800" i="8"/>
  <c r="D1784" i="8"/>
  <c r="D1768" i="8"/>
  <c r="D1752" i="8"/>
  <c r="D1146" i="8"/>
  <c r="C1111" i="8"/>
  <c r="C1052" i="8"/>
  <c r="D1018" i="8"/>
  <c r="D1815" i="8"/>
  <c r="C1272" i="8"/>
  <c r="D1135" i="8"/>
  <c r="C1351" i="8"/>
  <c r="D1289" i="8"/>
  <c r="D1036" i="8"/>
  <c r="C1972" i="8"/>
  <c r="D1941" i="8"/>
  <c r="C1896" i="8"/>
  <c r="C1871" i="8"/>
  <c r="C1846" i="8"/>
  <c r="C1810" i="8"/>
  <c r="D1774" i="8"/>
  <c r="D1691" i="8"/>
  <c r="D1624" i="8"/>
  <c r="D1549" i="8"/>
  <c r="D1372" i="8"/>
  <c r="D1301" i="8"/>
  <c r="D1140" i="8"/>
  <c r="D1706" i="8"/>
  <c r="C1640" i="8"/>
  <c r="D1599" i="8"/>
  <c r="C1488" i="8"/>
  <c r="C1439" i="8"/>
  <c r="D1417" i="8"/>
  <c r="D1641" i="8"/>
  <c r="D1610" i="8"/>
  <c r="D1561" i="8"/>
  <c r="D1525" i="8"/>
  <c r="C1379" i="8"/>
  <c r="D1229" i="8"/>
  <c r="C1160" i="8"/>
  <c r="C1049" i="8"/>
  <c r="D1498" i="8"/>
  <c r="C1459" i="8"/>
  <c r="D1406" i="8"/>
  <c r="D1353" i="8"/>
  <c r="D1313" i="8"/>
  <c r="C1203" i="8"/>
  <c r="D1132" i="8"/>
  <c r="C1034" i="8"/>
  <c r="D1910" i="8"/>
  <c r="D1814" i="8"/>
  <c r="D1654" i="8"/>
  <c r="C1360" i="8"/>
  <c r="D1290" i="8"/>
  <c r="C1239" i="8"/>
  <c r="C1088" i="8"/>
  <c r="C1045" i="8"/>
  <c r="C1006" i="8"/>
  <c r="C1706" i="8"/>
  <c r="D1656" i="8"/>
  <c r="C1638" i="8"/>
  <c r="C1578" i="8"/>
  <c r="D1507" i="8"/>
  <c r="D1438" i="8"/>
  <c r="D1359" i="8"/>
  <c r="C1316" i="8"/>
  <c r="D1304" i="8"/>
  <c r="C1270" i="8"/>
  <c r="C1195" i="8"/>
  <c r="C1080" i="8"/>
  <c r="C1037" i="8"/>
  <c r="D1542" i="8"/>
  <c r="D1433" i="8"/>
  <c r="C1371" i="8"/>
  <c r="C1306" i="8"/>
  <c r="C1266" i="8"/>
  <c r="C1202" i="8"/>
  <c r="C1100" i="8"/>
  <c r="C1941" i="8"/>
  <c r="C1781" i="8"/>
  <c r="D1710" i="8"/>
  <c r="D1672" i="8"/>
  <c r="C1637" i="8"/>
  <c r="D1608" i="8"/>
  <c r="C1573" i="8"/>
  <c r="D1476" i="8"/>
  <c r="D1415" i="8"/>
  <c r="C1308" i="8"/>
  <c r="C1257" i="8"/>
  <c r="D1214" i="8"/>
  <c r="D1144" i="8"/>
  <c r="D1075" i="8"/>
  <c r="C1033" i="8"/>
  <c r="D1149" i="8"/>
  <c r="D1950" i="8"/>
  <c r="C1916" i="8"/>
  <c r="D1835" i="8"/>
  <c r="D1811" i="8"/>
  <c r="C1775" i="8"/>
  <c r="D1981" i="8"/>
  <c r="C1919" i="8"/>
  <c r="C1904" i="8"/>
  <c r="D1826" i="8"/>
  <c r="D1806" i="8"/>
  <c r="C1792" i="8"/>
  <c r="D1749" i="8"/>
  <c r="C1990" i="8"/>
  <c r="D1914" i="8"/>
  <c r="D1829" i="8"/>
  <c r="C1773" i="8"/>
  <c r="D1598" i="8"/>
  <c r="C1572" i="8"/>
  <c r="C1975" i="8"/>
  <c r="C1808" i="8"/>
  <c r="C1743" i="8"/>
  <c r="C1667" i="8"/>
  <c r="C1330" i="8"/>
  <c r="C1074" i="8"/>
  <c r="D1995" i="8"/>
  <c r="C1983" i="8"/>
  <c r="D1971" i="8"/>
  <c r="C1959" i="8"/>
  <c r="C1940" i="8"/>
  <c r="C1884" i="8"/>
  <c r="C1866" i="8"/>
  <c r="C1853" i="8"/>
  <c r="D1837" i="8"/>
  <c r="D1813" i="8"/>
  <c r="D1791" i="8"/>
  <c r="C1772" i="8"/>
  <c r="C1752" i="8"/>
  <c r="C1727" i="8"/>
  <c r="D1701" i="8"/>
  <c r="C1683" i="8"/>
  <c r="D1659" i="8"/>
  <c r="D1643" i="8"/>
  <c r="C1604" i="8"/>
  <c r="C1583" i="8"/>
  <c r="D1562" i="8"/>
  <c r="C1524" i="8"/>
  <c r="D1499" i="8"/>
  <c r="D1429" i="8"/>
  <c r="D1336" i="8"/>
  <c r="D1225" i="8"/>
  <c r="C1123" i="8"/>
  <c r="D1084" i="8"/>
  <c r="D1997" i="8"/>
  <c r="D1973" i="8"/>
  <c r="D1951" i="8"/>
  <c r="C1936" i="8"/>
  <c r="D1918" i="8"/>
  <c r="C1906" i="8"/>
  <c r="D1886" i="8"/>
  <c r="C1862" i="8"/>
  <c r="C1852" i="8"/>
  <c r="D1827" i="8"/>
  <c r="C1794" i="8"/>
  <c r="C1751" i="8"/>
  <c r="D1733" i="8"/>
  <c r="C1704" i="8"/>
  <c r="C1672" i="8"/>
  <c r="D1658" i="8"/>
  <c r="D1638" i="8"/>
  <c r="D1615" i="8"/>
  <c r="C1592" i="8"/>
  <c r="D1574" i="8"/>
  <c r="D1550" i="8"/>
  <c r="C1540" i="8"/>
  <c r="D1475" i="8"/>
  <c r="D1189" i="8"/>
  <c r="C1114" i="8"/>
  <c r="D1056" i="8"/>
  <c r="C1996" i="8"/>
  <c r="C1976" i="8"/>
  <c r="D1939" i="8"/>
  <c r="C1930" i="8"/>
  <c r="C1917" i="8"/>
  <c r="C1895" i="8"/>
  <c r="D1858" i="8"/>
  <c r="C1787" i="8"/>
  <c r="C1768" i="8"/>
  <c r="C1754" i="8"/>
  <c r="C1726" i="8"/>
  <c r="C1711" i="8"/>
  <c r="D1689" i="8"/>
  <c r="D1497" i="8"/>
  <c r="D1466" i="8"/>
  <c r="D1419" i="8"/>
  <c r="D1357" i="8"/>
  <c r="D1307" i="8"/>
  <c r="D1219" i="8"/>
  <c r="C1400" i="8"/>
  <c r="C1178" i="8"/>
  <c r="D1998" i="8"/>
  <c r="C1960" i="8"/>
  <c r="C1910" i="8"/>
  <c r="D1885" i="8"/>
  <c r="C1834" i="8"/>
  <c r="D1797" i="8"/>
  <c r="C1748" i="8"/>
  <c r="C1671" i="8"/>
  <c r="D1530" i="8"/>
  <c r="C1451" i="8"/>
  <c r="C1163" i="8"/>
  <c r="C1731" i="8"/>
  <c r="C1678" i="8"/>
  <c r="C1539" i="8"/>
  <c r="D1462" i="8"/>
  <c r="D1286" i="8"/>
  <c r="C1251" i="8"/>
  <c r="D1183" i="8"/>
  <c r="C1120" i="8"/>
  <c r="C1010" i="8"/>
  <c r="D1625" i="8"/>
  <c r="D1577" i="8"/>
  <c r="C1486" i="8"/>
  <c r="D1303" i="8"/>
  <c r="C1247" i="8"/>
  <c r="C1104" i="8"/>
  <c r="C1515" i="8"/>
  <c r="D1482" i="8"/>
  <c r="D1435" i="8"/>
  <c r="D1377" i="8"/>
  <c r="C1230" i="8"/>
  <c r="D1169" i="8"/>
  <c r="D1076" i="8"/>
  <c r="D1974" i="8"/>
  <c r="D1750" i="8"/>
  <c r="C1412" i="8"/>
  <c r="D1311" i="8"/>
  <c r="C1117" i="8"/>
  <c r="C1064" i="8"/>
  <c r="C1032" i="8"/>
  <c r="C1737" i="8"/>
  <c r="D1684" i="8"/>
  <c r="C1609" i="8"/>
  <c r="D1556" i="8"/>
  <c r="C1481" i="8"/>
  <c r="C1414" i="8"/>
  <c r="D1351" i="8"/>
  <c r="C1289" i="8"/>
  <c r="D1252" i="8"/>
  <c r="C1139" i="8"/>
  <c r="D1057" i="8"/>
  <c r="C1021" i="8"/>
  <c r="D1471" i="8"/>
  <c r="D1402" i="8"/>
  <c r="D1348" i="8"/>
  <c r="C1215" i="8"/>
  <c r="D1145" i="8"/>
  <c r="C1059" i="8"/>
  <c r="C1845" i="8"/>
  <c r="D1736" i="8"/>
  <c r="C1701" i="8"/>
  <c r="D1646" i="8"/>
  <c r="D1582" i="8"/>
  <c r="D1488" i="8"/>
  <c r="D1432" i="8"/>
  <c r="C1375" i="8"/>
  <c r="C1271" i="8"/>
  <c r="D1177" i="8"/>
  <c r="D1096" i="8"/>
  <c r="C1053" i="8"/>
  <c r="C1204" i="8"/>
  <c r="C1950" i="8"/>
  <c r="C1835" i="8"/>
  <c r="D1775" i="8"/>
  <c r="D1919" i="8"/>
  <c r="C1818" i="8"/>
  <c r="C1778" i="8"/>
  <c r="C1956" i="8"/>
  <c r="C1802" i="8"/>
  <c r="D1594" i="8"/>
  <c r="D1975" i="8"/>
  <c r="D1743" i="8"/>
  <c r="C1310" i="8"/>
  <c r="C1992" i="8"/>
  <c r="C1968" i="8"/>
  <c r="D1934" i="8"/>
  <c r="C1863" i="8"/>
  <c r="C1828" i="8"/>
  <c r="C1788" i="8"/>
  <c r="D1734" i="8"/>
  <c r="C1694" i="8"/>
  <c r="C1655" i="8"/>
  <c r="D1604" i="8"/>
  <c r="C1560" i="8"/>
  <c r="C1495" i="8"/>
  <c r="D1317" i="8"/>
  <c r="D1115" i="8"/>
  <c r="C1988" i="8"/>
  <c r="C1948" i="8"/>
  <c r="C1915" i="8"/>
  <c r="C1882" i="8"/>
  <c r="C1850" i="8"/>
  <c r="D1794" i="8"/>
  <c r="C1733" i="8"/>
  <c r="D1669" i="8"/>
  <c r="D1631" i="8"/>
  <c r="D1589" i="8"/>
  <c r="C1547" i="8"/>
  <c r="C1471" i="8"/>
  <c r="D1099" i="8"/>
  <c r="D1987" i="8"/>
  <c r="C1935" i="8"/>
  <c r="C1908" i="8"/>
  <c r="C1830" i="8"/>
  <c r="C1784" i="8"/>
  <c r="D1754" i="8"/>
  <c r="D1707" i="8"/>
  <c r="C1497" i="8"/>
  <c r="D1411" i="8"/>
  <c r="C1307" i="8"/>
  <c r="C1219" i="8"/>
  <c r="D1397" i="8"/>
  <c r="D1210" i="8"/>
  <c r="C1036" i="8"/>
  <c r="C1970" i="8"/>
  <c r="D1931" i="8"/>
  <c r="D1894" i="8"/>
  <c r="D1869" i="8"/>
  <c r="C1831" i="8"/>
  <c r="C1782" i="8"/>
  <c r="C1742" i="8"/>
  <c r="C1668" i="8"/>
  <c r="C1549" i="8"/>
  <c r="C1444" i="8"/>
  <c r="C1173" i="8"/>
  <c r="C1081" i="8"/>
  <c r="D1702" i="8"/>
  <c r="C1636" i="8"/>
  <c r="D1539" i="8"/>
  <c r="C1460" i="8"/>
  <c r="D1381" i="8"/>
  <c r="C1244" i="8"/>
  <c r="D1116" i="8"/>
  <c r="D1637" i="8"/>
  <c r="C1595" i="8"/>
  <c r="C1559" i="8"/>
  <c r="C1483" i="8"/>
  <c r="D1278" i="8"/>
  <c r="C1220" i="8"/>
  <c r="D1101" i="8"/>
  <c r="C1508" i="8"/>
  <c r="C1476" i="8"/>
  <c r="C1432" i="8"/>
  <c r="C1374" i="8"/>
  <c r="D1293" i="8"/>
  <c r="C1182" i="8"/>
  <c r="C1125" i="8"/>
  <c r="D1020" i="8"/>
  <c r="D1862" i="8"/>
  <c r="D1718" i="8"/>
  <c r="D1412" i="8"/>
  <c r="C1311" i="8"/>
  <c r="D1239" i="8"/>
  <c r="D1088" i="8"/>
  <c r="D1045" i="8"/>
  <c r="D1006" i="8"/>
  <c r="D1704" i="8"/>
  <c r="D1652" i="8"/>
  <c r="C1594" i="8"/>
  <c r="C1534" i="8"/>
  <c r="D1479" i="8"/>
  <c r="D1398" i="8"/>
  <c r="C1331" i="8"/>
  <c r="C1301" i="8"/>
  <c r="D1259" i="8"/>
  <c r="C1188" i="8"/>
  <c r="C1069" i="8"/>
  <c r="D1031" i="8"/>
  <c r="D1535" i="8"/>
  <c r="C1433" i="8"/>
  <c r="C1358" i="8"/>
  <c r="D1269" i="8"/>
  <c r="D1205" i="8"/>
  <c r="C1138" i="8"/>
  <c r="C1989" i="8"/>
  <c r="C1829" i="8"/>
  <c r="C1721" i="8"/>
  <c r="D1699" i="8"/>
  <c r="C1643" i="8"/>
  <c r="C1593" i="8"/>
  <c r="D1571" i="8"/>
  <c r="C1466" i="8"/>
  <c r="C1407" i="8"/>
  <c r="D1308" i="8"/>
  <c r="D1243" i="8"/>
  <c r="C1158" i="8"/>
  <c r="C1096" i="8"/>
  <c r="D1053" i="8"/>
  <c r="D1204" i="8"/>
  <c r="C1094" i="8"/>
  <c r="C1369" i="8"/>
  <c r="C1288" i="8"/>
  <c r="C1208" i="8"/>
  <c r="D1030" i="8"/>
  <c r="D1809" i="8"/>
  <c r="D1745" i="8"/>
  <c r="C1714" i="8"/>
  <c r="C1612" i="8"/>
  <c r="D1570" i="8"/>
  <c r="C1538" i="8"/>
  <c r="D1426" i="8"/>
  <c r="D1346" i="8"/>
  <c r="C1258" i="8"/>
  <c r="D1213" i="8"/>
  <c r="C1192" i="8"/>
  <c r="C1744" i="8"/>
  <c r="C1728" i="8"/>
  <c r="D1708" i="8"/>
  <c r="C1682" i="8"/>
  <c r="C1660" i="8"/>
  <c r="D1616" i="8"/>
  <c r="D1600" i="8"/>
  <c r="D1580" i="8"/>
  <c r="D1537" i="8"/>
  <c r="C1529" i="8"/>
  <c r="C1512" i="8"/>
  <c r="D1474" i="8"/>
  <c r="D1413" i="8"/>
  <c r="D1392" i="8"/>
  <c r="D1366" i="8"/>
  <c r="C1345" i="8"/>
  <c r="D1325" i="8"/>
  <c r="C1292" i="8"/>
  <c r="D1248" i="8"/>
  <c r="D1212" i="8"/>
  <c r="C1194" i="8"/>
  <c r="D1176" i="8"/>
  <c r="C1128" i="8"/>
  <c r="D1977" i="8"/>
  <c r="C1945" i="8"/>
  <c r="D1889" i="8"/>
  <c r="D1825" i="8"/>
  <c r="D1740" i="8"/>
  <c r="D1661" i="8"/>
  <c r="D1601" i="8"/>
  <c r="C1477" i="8"/>
  <c r="D1409" i="8"/>
  <c r="C1384" i="8"/>
  <c r="D1356" i="8"/>
  <c r="C1264" i="8"/>
  <c r="D1181" i="8"/>
  <c r="D1152" i="8"/>
  <c r="C1040" i="8"/>
  <c r="D2001" i="8"/>
  <c r="C1969" i="8"/>
  <c r="D1921" i="8"/>
  <c r="D1865" i="8"/>
  <c r="C1833" i="8"/>
  <c r="D1785" i="8"/>
  <c r="D1725" i="8"/>
  <c r="D1696" i="8"/>
  <c r="D1665" i="8"/>
  <c r="D1634" i="8"/>
  <c r="C1597" i="8"/>
  <c r="D1541" i="8"/>
  <c r="D1514" i="8"/>
  <c r="C1494" i="8"/>
  <c r="D1469" i="8"/>
  <c r="C1448" i="8"/>
  <c r="D1420" i="8"/>
  <c r="D1362" i="8"/>
  <c r="C1328" i="8"/>
  <c r="D1319" i="8"/>
  <c r="D1282" i="8"/>
  <c r="D1221" i="8"/>
  <c r="C1199" i="8"/>
  <c r="C1150" i="8"/>
  <c r="C1109" i="8"/>
  <c r="D1097" i="8"/>
  <c r="C1038" i="8"/>
  <c r="C1014" i="8"/>
  <c r="C1905" i="8"/>
  <c r="D1730" i="8"/>
  <c r="D1683" i="8"/>
  <c r="D1667" i="8"/>
  <c r="C1649" i="8"/>
  <c r="D1618" i="8"/>
  <c r="C1602" i="8"/>
  <c r="D1555" i="8"/>
  <c r="D1504" i="8"/>
  <c r="D1468" i="8"/>
  <c r="D1450" i="8"/>
  <c r="C1430" i="8"/>
  <c r="D1405" i="8"/>
  <c r="D1349" i="8"/>
  <c r="C1312" i="8"/>
  <c r="D1281" i="8"/>
  <c r="C1273" i="8"/>
  <c r="D1256" i="8"/>
  <c r="D1218" i="8"/>
  <c r="C1172" i="8"/>
  <c r="D1130" i="8"/>
  <c r="C1536" i="8"/>
  <c r="C1501" i="8"/>
  <c r="D1408" i="8"/>
  <c r="D1361" i="8"/>
  <c r="D1280" i="8"/>
  <c r="C1233" i="8"/>
  <c r="C1154" i="8"/>
  <c r="C1127" i="8"/>
  <c r="D1102" i="8"/>
  <c r="C1048" i="8"/>
  <c r="D1029" i="8"/>
  <c r="D1472" i="8"/>
  <c r="D1425" i="8"/>
  <c r="D1344" i="8"/>
  <c r="C1297" i="8"/>
  <c r="C1196" i="8"/>
  <c r="C1171" i="8"/>
  <c r="C1129" i="8"/>
  <c r="D1044" i="8"/>
  <c r="D1009" i="8"/>
  <c r="D1086" i="8"/>
  <c r="D1028" i="8"/>
  <c r="C1004" i="8"/>
  <c r="D1090" i="8"/>
  <c r="D1039" i="8"/>
  <c r="D1996" i="8"/>
  <c r="D1972" i="8"/>
  <c r="D1952" i="8"/>
  <c r="D1932" i="8"/>
  <c r="D1908" i="8"/>
  <c r="D1888" i="8"/>
  <c r="D1868" i="8"/>
  <c r="D1844" i="8"/>
  <c r="D1824" i="8"/>
  <c r="D1804" i="8"/>
  <c r="D1780" i="8"/>
  <c r="D1760" i="8"/>
  <c r="C1148" i="8"/>
  <c r="C1084" i="8"/>
  <c r="C1047" i="8"/>
  <c r="D1605" i="8"/>
  <c r="D1524" i="8"/>
  <c r="C1016" i="8"/>
  <c r="D1933" i="8"/>
  <c r="D1859" i="8"/>
  <c r="D1751" i="8"/>
  <c r="D1611" i="8"/>
  <c r="D1540" i="8"/>
  <c r="C1056" i="8"/>
  <c r="C1954" i="8"/>
  <c r="D1893" i="8"/>
  <c r="D1765" i="8"/>
  <c r="C1689" i="8"/>
  <c r="C1357" i="8"/>
  <c r="C1135" i="8"/>
  <c r="D1148" i="8"/>
  <c r="D1957" i="8"/>
  <c r="C1880" i="8"/>
  <c r="C1807" i="8"/>
  <c r="C1691" i="8"/>
  <c r="D1522" i="8"/>
  <c r="D1321" i="8"/>
  <c r="D1722" i="8"/>
  <c r="C1552" i="8"/>
  <c r="C1436" i="8"/>
  <c r="D1164" i="8"/>
  <c r="C1623" i="8"/>
  <c r="C1523" i="8"/>
  <c r="C1240" i="8"/>
  <c r="C1496" i="8"/>
  <c r="C1399" i="8"/>
  <c r="D1226" i="8"/>
  <c r="D1958" i="8"/>
  <c r="D1647" i="8"/>
  <c r="D1117" i="8"/>
  <c r="D1032" i="8"/>
  <c r="D1636" i="8"/>
  <c r="C1424" i="8"/>
  <c r="D1316" i="8"/>
  <c r="C1098" i="8"/>
  <c r="D1451" i="8"/>
  <c r="D1333" i="8"/>
  <c r="D1190" i="8"/>
  <c r="C1938" i="8"/>
  <c r="C1823" i="8"/>
  <c r="D1670" i="8"/>
  <c r="C1911" i="8"/>
  <c r="D1818" i="8"/>
  <c r="D1778" i="8"/>
  <c r="C1926" i="8"/>
  <c r="D1802" i="8"/>
  <c r="C1587" i="8"/>
  <c r="D1845" i="8"/>
  <c r="D1739" i="8"/>
  <c r="C1162" i="8"/>
  <c r="D1989" i="8"/>
  <c r="D1966" i="8"/>
  <c r="C1922" i="8"/>
  <c r="C1856" i="8"/>
  <c r="D1822" i="8"/>
  <c r="C1786" i="8"/>
  <c r="C1734" i="8"/>
  <c r="C1687" i="8"/>
  <c r="C1651" i="8"/>
  <c r="D1593" i="8"/>
  <c r="C1558" i="8"/>
  <c r="D1495" i="8"/>
  <c r="C1317" i="8"/>
  <c r="C1115" i="8"/>
  <c r="D1982" i="8"/>
  <c r="C1946" i="8"/>
  <c r="C1912" i="8"/>
  <c r="C1879" i="8"/>
  <c r="C1847" i="8"/>
  <c r="C1766" i="8"/>
  <c r="C1720" i="8"/>
  <c r="C1662" i="8"/>
  <c r="C1622" i="8"/>
  <c r="C1582" i="8"/>
  <c r="C1544" i="8"/>
  <c r="D1249" i="8"/>
  <c r="D1060" i="8"/>
  <c r="C1987" i="8"/>
  <c r="D1935" i="8"/>
  <c r="D1902" i="8"/>
  <c r="D1821" i="8"/>
  <c r="D1781" i="8"/>
  <c r="C1750" i="8"/>
  <c r="C1703" i="8"/>
  <c r="D1470" i="8"/>
  <c r="C1411" i="8"/>
  <c r="C1287" i="8"/>
  <c r="D1207" i="8"/>
  <c r="C1355" i="8"/>
  <c r="C1210" i="8"/>
  <c r="C1018" i="8"/>
  <c r="C1967" i="8"/>
  <c r="C1928" i="8"/>
  <c r="C1890" i="8"/>
  <c r="C1864" i="8"/>
  <c r="C1820" i="8"/>
  <c r="D1779" i="8"/>
  <c r="D1738" i="8"/>
  <c r="D1668" i="8"/>
  <c r="D1546" i="8"/>
  <c r="C1431" i="8"/>
  <c r="D1173" i="8"/>
  <c r="D1081" i="8"/>
  <c r="D1695" i="8"/>
  <c r="C1619" i="8"/>
  <c r="C1535" i="8"/>
  <c r="D1458" i="8"/>
  <c r="C1381" i="8"/>
  <c r="D1244" i="8"/>
  <c r="D1089" i="8"/>
  <c r="C1630" i="8"/>
  <c r="C1591" i="8"/>
  <c r="C1556" i="8"/>
  <c r="C1479" i="8"/>
  <c r="D1271" i="8"/>
  <c r="D1165" i="8"/>
  <c r="C1065" i="8"/>
  <c r="D1505" i="8"/>
  <c r="D1463" i="8"/>
  <c r="D1421" i="8"/>
  <c r="C1368" i="8"/>
  <c r="C1267" i="8"/>
  <c r="C1179" i="8"/>
  <c r="C1082" i="8"/>
  <c r="C1017" i="8"/>
  <c r="D1846" i="8"/>
  <c r="D1711" i="8"/>
  <c r="C1396" i="8"/>
  <c r="D1295" i="8"/>
  <c r="D1185" i="8"/>
  <c r="D1077" i="8"/>
  <c r="D1035" i="8"/>
  <c r="D1748" i="8"/>
  <c r="C1702" i="8"/>
  <c r="C1642" i="8"/>
  <c r="D1592" i="8"/>
  <c r="D1528" i="8"/>
  <c r="C1475" i="8"/>
  <c r="C1398" i="8"/>
  <c r="D1331" i="8"/>
  <c r="C1294" i="8"/>
  <c r="C1259" i="8"/>
  <c r="D1188" i="8"/>
  <c r="D1069" i="8"/>
  <c r="C1031" i="8"/>
  <c r="D1515" i="8"/>
  <c r="C1416" i="8"/>
  <c r="D1358" i="8"/>
  <c r="C1269" i="8"/>
  <c r="C1205" i="8"/>
  <c r="D1138" i="8"/>
  <c r="C1973" i="8"/>
  <c r="C1813" i="8"/>
  <c r="C1717" i="8"/>
  <c r="C1685" i="8"/>
  <c r="C1641" i="8"/>
  <c r="C1589" i="8"/>
  <c r="C1557" i="8"/>
  <c r="D1444" i="8"/>
  <c r="D1394" i="8"/>
  <c r="C1296" i="8"/>
  <c r="C1243" i="8"/>
  <c r="D1158" i="8"/>
  <c r="D1085" i="8"/>
  <c r="C1046" i="8"/>
  <c r="C1174" i="8"/>
  <c r="D1094" i="8"/>
  <c r="C1352" i="8"/>
  <c r="D1274" i="8"/>
  <c r="D1208" i="8"/>
  <c r="D1011" i="8"/>
  <c r="D1793" i="8"/>
  <c r="C1745" i="8"/>
  <c r="D1709" i="8"/>
  <c r="D1586" i="8"/>
  <c r="C1570" i="8"/>
  <c r="C1518" i="8"/>
  <c r="C1404" i="8"/>
  <c r="C1346" i="8"/>
  <c r="C1235" i="8"/>
  <c r="D1201" i="8"/>
  <c r="D1192" i="8"/>
  <c r="D1744" i="8"/>
  <c r="D1719" i="8"/>
  <c r="D1697" i="8"/>
  <c r="D1677" i="8"/>
  <c r="D1629" i="8"/>
  <c r="D1614" i="8"/>
  <c r="D1591" i="8"/>
  <c r="C1569" i="8"/>
  <c r="C1537" i="8"/>
  <c r="D1521" i="8"/>
  <c r="C1492" i="8"/>
  <c r="C1474" i="8"/>
  <c r="C1413" i="8"/>
  <c r="C1386" i="8"/>
  <c r="C1366" i="8"/>
  <c r="D1341" i="8"/>
  <c r="C1320" i="8"/>
  <c r="D1292" i="8"/>
  <c r="D1246" i="8"/>
  <c r="C1209" i="8"/>
  <c r="C1191" i="8"/>
  <c r="C1170" i="8"/>
  <c r="D1113" i="8"/>
  <c r="C1977" i="8"/>
  <c r="D1929" i="8"/>
  <c r="D1857" i="8"/>
  <c r="C1825" i="8"/>
  <c r="D1698" i="8"/>
  <c r="C1648" i="8"/>
  <c r="C1601" i="8"/>
  <c r="D1467" i="8"/>
  <c r="D1401" i="8"/>
  <c r="D1384" i="8"/>
  <c r="C1326" i="8"/>
  <c r="C1255" i="8"/>
  <c r="C1181" i="8"/>
  <c r="C1073" i="8"/>
  <c r="C1024" i="8"/>
  <c r="C2001" i="8"/>
  <c r="D1953" i="8"/>
  <c r="D1897" i="8"/>
  <c r="C1865" i="8"/>
  <c r="D1817" i="8"/>
  <c r="D1769" i="8"/>
  <c r="C1725" i="8"/>
  <c r="D1681" i="8"/>
  <c r="D1650" i="8"/>
  <c r="C1634" i="8"/>
  <c r="C1584" i="8"/>
  <c r="D1531" i="8"/>
  <c r="C1514" i="8"/>
  <c r="C1491" i="8"/>
  <c r="D1457" i="8"/>
  <c r="D1448" i="8"/>
  <c r="D1391" i="8"/>
  <c r="C1340" i="8"/>
  <c r="D1328" i="8"/>
  <c r="D1302" i="8"/>
  <c r="D1277" i="8"/>
  <c r="C1221" i="8"/>
  <c r="C1184" i="8"/>
  <c r="D1147" i="8"/>
  <c r="D1109" i="8"/>
  <c r="D1068" i="8"/>
  <c r="C1022" i="8"/>
  <c r="D1014" i="8"/>
  <c r="D1746" i="8"/>
  <c r="C1724" i="8"/>
  <c r="C1680" i="8"/>
  <c r="C1664" i="8"/>
  <c r="D1644" i="8"/>
  <c r="C1618" i="8"/>
  <c r="C1596" i="8"/>
  <c r="D1548" i="8"/>
  <c r="D1502" i="8"/>
  <c r="D1465" i="8"/>
  <c r="C1447" i="8"/>
  <c r="C1427" i="8"/>
  <c r="C1405" i="8"/>
  <c r="D1339" i="8"/>
  <c r="D1312" i="8"/>
  <c r="C1281" i="8"/>
  <c r="C1265" i="8"/>
  <c r="C1236" i="8"/>
  <c r="C1218" i="8"/>
  <c r="C1155" i="8"/>
  <c r="D1124" i="8"/>
  <c r="D1536" i="8"/>
  <c r="C1489" i="8"/>
  <c r="C1388" i="8"/>
  <c r="C1361" i="8"/>
  <c r="D1260" i="8"/>
  <c r="D1186" i="8"/>
  <c r="D1154" i="8"/>
  <c r="D1122" i="8"/>
  <c r="C1093" i="8"/>
  <c r="D1048" i="8"/>
  <c r="C1553" i="8"/>
  <c r="C1452" i="8"/>
  <c r="C1425" i="8"/>
  <c r="D1324" i="8"/>
  <c r="D1250" i="8"/>
  <c r="D1196" i="8"/>
  <c r="C1156" i="8"/>
  <c r="D1091" i="8"/>
  <c r="C1044" i="8"/>
  <c r="C1103" i="8"/>
  <c r="C1078" i="8"/>
  <c r="C1028" i="8"/>
  <c r="D1126" i="8"/>
  <c r="D1067" i="8"/>
  <c r="C1039" i="8"/>
  <c r="D1988" i="8"/>
  <c r="D1968" i="8"/>
  <c r="D1948" i="8"/>
  <c r="D1924" i="8"/>
  <c r="D1904" i="8"/>
  <c r="D1884" i="8"/>
  <c r="D1860" i="8"/>
  <c r="D1840" i="8"/>
  <c r="D1820" i="8"/>
  <c r="D1796" i="8"/>
  <c r="D1776" i="8"/>
  <c r="D1756" i="8"/>
  <c r="C1143" i="8"/>
  <c r="D1082" i="8"/>
  <c r="C1020" i="8"/>
  <c r="C1892" i="8"/>
  <c r="C1811" i="8"/>
  <c r="C1981" i="8"/>
  <c r="C1851" i="8"/>
  <c r="C1806" i="8"/>
  <c r="D1626" i="8"/>
  <c r="C1868" i="8"/>
  <c r="C1688" i="8"/>
  <c r="C1555" i="8"/>
  <c r="C1780" i="8"/>
  <c r="D1074" i="8"/>
  <c r="C1978" i="8"/>
  <c r="C1952" i="8"/>
  <c r="D1875" i="8"/>
  <c r="C1844" i="8"/>
  <c r="C1798" i="8"/>
  <c r="D1763" i="8"/>
  <c r="D1721" i="8"/>
  <c r="D1673" i="8"/>
  <c r="C1639" i="8"/>
  <c r="D1579" i="8"/>
  <c r="D1387" i="8"/>
  <c r="C1161" i="8"/>
  <c r="C1958" i="8"/>
  <c r="C1900" i="8"/>
  <c r="C1827" i="8"/>
  <c r="C1700" i="8"/>
  <c r="C1654" i="8"/>
  <c r="D1567" i="8"/>
  <c r="C1189" i="8"/>
  <c r="C1927" i="8"/>
  <c r="C1804" i="8"/>
  <c r="C1723" i="8"/>
  <c r="C1446" i="8"/>
  <c r="D1272" i="8"/>
  <c r="D1334" i="8"/>
  <c r="C1994" i="8"/>
  <c r="C1907" i="8"/>
  <c r="D1843" i="8"/>
  <c r="C1770" i="8"/>
  <c r="D1621" i="8"/>
  <c r="D1159" i="8"/>
  <c r="D1674" i="8"/>
  <c r="D1481" i="8"/>
  <c r="C1286" i="8"/>
  <c r="D1010" i="8"/>
  <c r="D1573" i="8"/>
  <c r="D1370" i="8"/>
  <c r="C1153" i="8"/>
  <c r="D1015" i="8"/>
  <c r="D1449" i="8"/>
  <c r="D1350" i="8"/>
  <c r="C1146" i="8"/>
  <c r="C1054" i="8"/>
  <c r="D1798" i="8"/>
  <c r="D1360" i="8"/>
  <c r="C1290" i="8"/>
  <c r="D1064" i="8"/>
  <c r="C1722" i="8"/>
  <c r="C1675" i="8"/>
  <c r="D1576" i="8"/>
  <c r="C1493" i="8"/>
  <c r="C1359" i="8"/>
  <c r="C1284" i="8"/>
  <c r="D1206" i="8"/>
  <c r="D1051" i="8"/>
  <c r="D1008" i="8"/>
  <c r="C1402" i="8"/>
  <c r="D1254" i="8"/>
  <c r="D1071" i="8"/>
  <c r="C1860" i="8"/>
  <c r="C1799" i="8"/>
  <c r="C1979" i="8"/>
  <c r="D1978" i="8"/>
  <c r="D1795" i="8"/>
  <c r="C1635" i="8"/>
  <c r="D1161" i="8"/>
  <c r="D1891" i="8"/>
  <c r="D1690" i="8"/>
  <c r="D1526" i="8"/>
  <c r="C1920" i="8"/>
  <c r="C1719" i="8"/>
  <c r="C1223" i="8"/>
  <c r="C1991" i="8"/>
  <c r="C1840" i="8"/>
  <c r="D1606" i="8"/>
  <c r="C1718" i="8"/>
  <c r="D1434" i="8"/>
  <c r="C1620" i="8"/>
  <c r="D1237" i="8"/>
  <c r="D1445" i="8"/>
  <c r="D1136" i="8"/>
  <c r="C1422" i="8"/>
  <c r="D1055" i="8"/>
  <c r="D1620" i="8"/>
  <c r="D1354" i="8"/>
  <c r="D1098" i="8"/>
  <c r="D1399" i="8"/>
  <c r="C1071" i="8"/>
  <c r="C1749" i="8"/>
  <c r="C1653" i="8"/>
  <c r="C1577" i="8"/>
  <c r="D1418" i="8"/>
  <c r="D1268" i="8"/>
  <c r="D1105" i="8"/>
  <c r="D1013" i="8"/>
  <c r="D1369" i="8"/>
  <c r="D1241" i="8"/>
  <c r="C1873" i="8"/>
  <c r="D1714" i="8"/>
  <c r="D1581" i="8"/>
  <c r="D1440" i="8"/>
  <c r="D1258" i="8"/>
  <c r="D1197" i="8"/>
  <c r="D1731" i="8"/>
  <c r="D1682" i="8"/>
  <c r="D1619" i="8"/>
  <c r="C1580" i="8"/>
  <c r="D1529" i="8"/>
  <c r="C1484" i="8"/>
  <c r="C1392" i="8"/>
  <c r="D1345" i="8"/>
  <c r="C1300" i="8"/>
  <c r="C1212" i="8"/>
  <c r="C1176" i="8"/>
  <c r="D1993" i="8"/>
  <c r="C1913" i="8"/>
  <c r="C1740" i="8"/>
  <c r="D1617" i="8"/>
  <c r="C1455" i="8"/>
  <c r="C1356" i="8"/>
  <c r="D1238" i="8"/>
  <c r="D1066" i="8"/>
  <c r="D1969" i="8"/>
  <c r="D1881" i="8"/>
  <c r="C1801" i="8"/>
  <c r="C1696" i="8"/>
  <c r="D1645" i="8"/>
  <c r="D1568" i="8"/>
  <c r="D1494" i="8"/>
  <c r="D1453" i="8"/>
  <c r="D1376" i="8"/>
  <c r="C1319" i="8"/>
  <c r="C1262" i="8"/>
  <c r="D1166" i="8"/>
  <c r="C1097" i="8"/>
  <c r="D1019" i="8"/>
  <c r="C1741" i="8"/>
  <c r="D1671" i="8"/>
  <c r="C1633" i="8"/>
  <c r="C1565" i="8"/>
  <c r="C1468" i="8"/>
  <c r="D1443" i="8"/>
  <c r="D1367" i="8"/>
  <c r="C1298" i="8"/>
  <c r="C1261" i="8"/>
  <c r="D1172" i="8"/>
  <c r="D1121" i="8"/>
  <c r="C1442" i="8"/>
  <c r="C1280" i="8"/>
  <c r="C1167" i="8"/>
  <c r="D1112" i="8"/>
  <c r="C1029" i="8"/>
  <c r="C1437" i="8"/>
  <c r="C1309" i="8"/>
  <c r="D1171" i="8"/>
  <c r="C1083" i="8"/>
  <c r="C1092" i="8"/>
  <c r="D1004" i="8"/>
  <c r="D1062" i="8"/>
  <c r="D1980" i="8"/>
  <c r="D1936" i="8"/>
  <c r="D1892" i="8"/>
  <c r="D1852" i="8"/>
  <c r="D1808" i="8"/>
  <c r="D1764" i="8"/>
  <c r="D1114" i="8"/>
  <c r="D1026" i="8"/>
  <c r="D1920" i="8"/>
  <c r="D1876" i="8"/>
  <c r="D1792" i="8"/>
  <c r="C1079" i="8"/>
  <c r="D1923" i="8"/>
  <c r="C1605" i="8"/>
  <c r="C1872" i="8"/>
  <c r="C1510" i="8"/>
  <c r="D1955" i="8"/>
  <c r="C1607" i="8"/>
  <c r="C1796" i="8"/>
  <c r="C1438" i="8"/>
  <c r="C1903" i="8"/>
  <c r="C1315" i="8"/>
  <c r="C1133" i="8"/>
  <c r="D1007" i="8"/>
  <c r="D1347" i="8"/>
  <c r="D1242" i="8"/>
  <c r="C1487" i="8"/>
  <c r="C1008" i="8"/>
  <c r="C1254" i="8"/>
  <c r="C1705" i="8"/>
  <c r="C1482" i="8"/>
  <c r="D1335" i="8"/>
  <c r="D1061" i="8"/>
  <c r="C1338" i="8"/>
  <c r="D1761" i="8"/>
  <c r="D1632" i="8"/>
  <c r="D1389" i="8"/>
  <c r="D1747" i="8"/>
  <c r="C1713" i="8"/>
  <c r="C1600" i="8"/>
  <c r="C1517" i="8"/>
  <c r="D1431" i="8"/>
  <c r="C1329" i="8"/>
  <c r="D1200" i="8"/>
  <c r="D1945" i="8"/>
  <c r="D1841" i="8"/>
  <c r="D1477" i="8"/>
  <c r="C1285" i="8"/>
  <c r="D1003" i="8"/>
  <c r="C1937" i="8"/>
  <c r="D1753" i="8"/>
  <c r="D1597" i="8"/>
  <c r="C1473" i="8"/>
  <c r="C1420" i="8"/>
  <c r="D1299" i="8"/>
  <c r="C1142" i="8"/>
  <c r="C1063" i="8"/>
  <c r="D1693" i="8"/>
  <c r="D1602" i="8"/>
  <c r="D1456" i="8"/>
  <c r="C1410" i="8"/>
  <c r="D1273" i="8"/>
  <c r="D1137" i="8"/>
  <c r="D1501" i="8"/>
  <c r="C1245" i="8"/>
  <c r="D1127" i="8"/>
  <c r="C1506" i="8"/>
  <c r="D1216" i="8"/>
  <c r="C1009" i="8"/>
  <c r="C1108" i="8"/>
  <c r="D2000" i="8"/>
  <c r="D1916" i="8"/>
  <c r="D1828" i="8"/>
  <c r="C1175" i="8"/>
  <c r="D1050" i="8"/>
  <c r="D1688" i="8"/>
  <c r="C1842" i="8"/>
  <c r="C1387" i="8"/>
  <c r="C1933" i="8"/>
  <c r="D1557" i="8"/>
  <c r="C1762" i="8"/>
  <c r="C1323" i="8"/>
  <c r="D1878" i="8"/>
  <c r="C1159" i="8"/>
  <c r="D1478" i="8"/>
  <c r="C1367" i="8"/>
  <c r="C1224" i="8"/>
  <c r="D1782" i="8"/>
  <c r="C1673" i="8"/>
  <c r="C1206" i="8"/>
  <c r="D1446" i="8"/>
  <c r="C1765" i="8"/>
  <c r="C1579" i="8"/>
  <c r="C1268" i="8"/>
  <c r="D1120" i="8"/>
  <c r="D1385" i="8"/>
  <c r="D1873" i="8"/>
  <c r="D1729" i="8"/>
  <c r="C1440" i="8"/>
  <c r="C1201" i="8"/>
  <c r="D1735" i="8"/>
  <c r="C1629" i="8"/>
  <c r="C1532" i="8"/>
  <c r="C1403" i="8"/>
  <c r="C1363" i="8"/>
  <c r="C1234" i="8"/>
  <c r="C1113" i="8"/>
  <c r="D1913" i="8"/>
  <c r="D1648" i="8"/>
  <c r="C1364" i="8"/>
  <c r="D1255" i="8"/>
  <c r="D1985" i="8"/>
  <c r="D1801" i="8"/>
  <c r="C1650" i="8"/>
  <c r="C1568" i="8"/>
  <c r="C1457" i="8"/>
  <c r="D1322" i="8"/>
  <c r="C1166" i="8"/>
  <c r="D1022" i="8"/>
  <c r="D1741" i="8"/>
  <c r="D1633" i="8"/>
  <c r="D1565" i="8"/>
  <c r="D1447" i="8"/>
  <c r="D1310" i="8"/>
  <c r="D1198" i="8"/>
  <c r="C1124" i="8"/>
  <c r="C1314" i="8"/>
  <c r="C1112" i="8"/>
  <c r="D1452" i="8"/>
  <c r="D1309" i="8"/>
  <c r="C1091" i="8"/>
  <c r="C1023" i="8"/>
  <c r="C1067" i="8"/>
  <c r="D1940" i="8"/>
  <c r="D1856" i="8"/>
  <c r="D1812" i="8"/>
  <c r="C1116" i="8"/>
  <c r="D1789" i="8"/>
  <c r="C1626" i="8"/>
  <c r="D1758" i="8"/>
  <c r="D1949" i="8"/>
  <c r="C1763" i="8"/>
  <c r="C1575" i="8"/>
  <c r="C2002" i="8"/>
  <c r="C1855" i="8"/>
  <c r="C1646" i="8"/>
  <c r="C1118" i="8"/>
  <c r="C1876" i="8"/>
  <c r="C1543" i="8"/>
  <c r="C1480" i="8"/>
  <c r="D1947" i="8"/>
  <c r="D1805" i="8"/>
  <c r="C1522" i="8"/>
  <c r="C1656" i="8"/>
  <c r="D1279" i="8"/>
  <c r="C1566" i="8"/>
  <c r="C1110" i="8"/>
  <c r="D1382" i="8"/>
  <c r="C1050" i="8"/>
  <c r="C1343" i="8"/>
  <c r="D1012" i="8"/>
  <c r="C1574" i="8"/>
  <c r="C1313" i="8"/>
  <c r="C1051" i="8"/>
  <c r="C1333" i="8"/>
  <c r="C1925" i="8"/>
  <c r="C1707" i="8"/>
  <c r="D1635" i="8"/>
  <c r="D1486" i="8"/>
  <c r="C1370" i="8"/>
  <c r="D1193" i="8"/>
  <c r="C1075" i="8"/>
  <c r="C1149" i="8"/>
  <c r="D1338" i="8"/>
  <c r="D1141" i="8"/>
  <c r="C1793" i="8"/>
  <c r="C1632" i="8"/>
  <c r="C1564" i="8"/>
  <c r="D1404" i="8"/>
  <c r="D1217" i="8"/>
  <c r="D1906" i="8"/>
  <c r="D1713" i="8"/>
  <c r="D1666" i="8"/>
  <c r="D1607" i="8"/>
  <c r="D1566" i="8"/>
  <c r="D1517" i="8"/>
  <c r="C1454" i="8"/>
  <c r="C1383" i="8"/>
  <c r="D1329" i="8"/>
  <c r="D1263" i="8"/>
  <c r="C1200" i="8"/>
  <c r="C1157" i="8"/>
  <c r="D1961" i="8"/>
  <c r="C1857" i="8"/>
  <c r="C1692" i="8"/>
  <c r="D1533" i="8"/>
  <c r="C1401" i="8"/>
  <c r="D1285" i="8"/>
  <c r="C1168" i="8"/>
  <c r="D1024" i="8"/>
  <c r="D1937" i="8"/>
  <c r="D1849" i="8"/>
  <c r="C1769" i="8"/>
  <c r="C1676" i="8"/>
  <c r="C1628" i="8"/>
  <c r="C1531" i="8"/>
  <c r="D1473" i="8"/>
  <c r="C1428" i="8"/>
  <c r="D1340" i="8"/>
  <c r="C1299" i="8"/>
  <c r="D1211" i="8"/>
  <c r="C1147" i="8"/>
  <c r="D1063" i="8"/>
  <c r="C1005" i="8"/>
  <c r="D1724" i="8"/>
  <c r="D1655" i="8"/>
  <c r="D1613" i="8"/>
  <c r="D1519" i="8"/>
  <c r="C1456" i="8"/>
  <c r="D1427" i="8"/>
  <c r="C1339" i="8"/>
  <c r="D1276" i="8"/>
  <c r="D1236" i="8"/>
  <c r="C1137" i="8"/>
  <c r="D1516" i="8"/>
  <c r="D1388" i="8"/>
  <c r="D1245" i="8"/>
  <c r="C1131" i="8"/>
  <c r="D1093" i="8"/>
  <c r="D1506" i="8"/>
  <c r="C1378" i="8"/>
  <c r="C1250" i="8"/>
  <c r="D1151" i="8"/>
  <c r="C1027" i="8"/>
  <c r="D1078" i="8"/>
  <c r="D1108" i="8"/>
  <c r="D1964" i="8"/>
  <c r="D1836" i="8"/>
  <c r="D1178" i="8"/>
  <c r="D1854" i="8"/>
  <c r="D1717" i="8"/>
  <c r="C1824" i="8"/>
  <c r="D1041" i="8"/>
  <c r="C1334" i="8"/>
  <c r="C1767" i="8"/>
  <c r="D1552" i="8"/>
  <c r="D1513" i="8"/>
  <c r="D1942" i="8"/>
  <c r="D1720" i="8"/>
  <c r="D1284" i="8"/>
  <c r="C1909" i="8"/>
  <c r="C1621" i="8"/>
  <c r="C1193" i="8"/>
  <c r="D1119" i="8"/>
  <c r="C1030" i="8"/>
  <c r="D1538" i="8"/>
  <c r="C1217" i="8"/>
  <c r="C1666" i="8"/>
  <c r="D1554" i="8"/>
  <c r="D1383" i="8"/>
  <c r="C1248" i="8"/>
  <c r="D1157" i="8"/>
  <c r="D1692" i="8"/>
  <c r="D1393" i="8"/>
  <c r="C1152" i="8"/>
  <c r="D1833" i="8"/>
  <c r="D1676" i="8"/>
  <c r="C1520" i="8"/>
  <c r="D1337" i="8"/>
  <c r="D1199" i="8"/>
  <c r="D1905" i="8"/>
  <c r="D1649" i="8"/>
  <c r="C1519" i="8"/>
  <c r="D1327" i="8"/>
  <c r="D1228" i="8"/>
  <c r="C1373" i="8"/>
  <c r="C1087" i="8"/>
  <c r="C1344" i="8"/>
  <c r="C1151" i="8"/>
  <c r="C1043" i="8"/>
  <c r="D1956" i="8"/>
  <c r="D1872" i="8"/>
  <c r="D1788" i="8"/>
  <c r="D1851" i="8"/>
  <c r="C1070" i="8"/>
  <c r="D1663" i="8"/>
  <c r="C1747" i="8"/>
  <c r="D1954" i="8"/>
  <c r="C1058" i="8"/>
  <c r="D1685" i="8"/>
  <c r="D1657" i="8"/>
  <c r="D1493" i="8"/>
  <c r="D1095" i="8"/>
  <c r="D1424" i="8"/>
  <c r="C1190" i="8"/>
  <c r="C1657" i="8"/>
  <c r="C1429" i="8"/>
  <c r="D1033" i="8"/>
  <c r="C1274" i="8"/>
  <c r="C1586" i="8"/>
  <c r="D1275" i="8"/>
  <c r="C1697" i="8"/>
  <c r="C1585" i="8"/>
  <c r="D1492" i="8"/>
  <c r="D1320" i="8"/>
  <c r="D1191" i="8"/>
  <c r="D1777" i="8"/>
  <c r="D1455" i="8"/>
  <c r="C1066" i="8"/>
  <c r="C1897" i="8"/>
  <c r="C1712" i="8"/>
  <c r="C1511" i="8"/>
  <c r="C1376" i="8"/>
  <c r="C1277" i="8"/>
  <c r="C1106" i="8"/>
  <c r="D1680" i="8"/>
  <c r="D1490" i="8"/>
  <c r="D1390" i="8"/>
  <c r="D1261" i="8"/>
  <c r="D1442" i="8"/>
  <c r="C1186" i="8"/>
  <c r="D1042" i="8"/>
  <c r="D1180" i="8"/>
  <c r="D1092" i="8"/>
  <c r="D1984" i="8"/>
  <c r="D1900" i="8"/>
  <c r="D1772" i="8"/>
  <c r="C1015" i="8"/>
  <c r="D675" i="8"/>
  <c r="D688" i="8"/>
  <c r="D716" i="8"/>
  <c r="C718" i="8"/>
  <c r="C720" i="8"/>
  <c r="D724" i="8"/>
  <c r="C731" i="8"/>
  <c r="D756" i="8"/>
  <c r="C817" i="8"/>
  <c r="D819" i="8"/>
  <c r="C822" i="8"/>
  <c r="C824" i="8"/>
  <c r="D858" i="8"/>
  <c r="D870" i="8"/>
  <c r="C881" i="8"/>
  <c r="D886" i="8"/>
  <c r="C888" i="8"/>
  <c r="C890" i="8"/>
  <c r="D616" i="8"/>
  <c r="C623" i="8"/>
  <c r="D625" i="8"/>
  <c r="C628" i="8"/>
  <c r="C630" i="8"/>
  <c r="C636" i="8"/>
  <c r="C650" i="8"/>
  <c r="D653" i="8"/>
  <c r="C655" i="8"/>
  <c r="D657" i="8"/>
  <c r="D673" i="8"/>
  <c r="D684" i="8"/>
  <c r="C686" i="8"/>
  <c r="C688" i="8"/>
  <c r="C714" i="8"/>
  <c r="D747" i="8"/>
  <c r="D749" i="8"/>
  <c r="C751" i="8"/>
  <c r="D760" i="8"/>
  <c r="D854" i="8"/>
  <c r="C856" i="8"/>
  <c r="C858" i="8"/>
  <c r="C907" i="8"/>
  <c r="D909" i="8"/>
  <c r="D941" i="8"/>
  <c r="C943" i="8"/>
  <c r="D949" i="8"/>
  <c r="D970" i="8"/>
  <c r="C972" i="8"/>
  <c r="C654" i="8"/>
  <c r="C656" i="8"/>
  <c r="D668" i="8"/>
  <c r="D685" i="8"/>
  <c r="C687" i="8"/>
  <c r="D700" i="8"/>
  <c r="D723" i="8"/>
  <c r="C740" i="8"/>
  <c r="C806" i="8"/>
  <c r="C808" i="8"/>
  <c r="D822" i="8"/>
  <c r="D837" i="8"/>
  <c r="D855" i="8"/>
  <c r="C857" i="8"/>
  <c r="C870" i="8"/>
  <c r="C885" i="8"/>
  <c r="C957" i="8"/>
  <c r="C1001" i="8"/>
  <c r="D608" i="8"/>
  <c r="D611" i="8"/>
  <c r="C614" i="8"/>
  <c r="D640" i="8"/>
  <c r="D659" i="8"/>
  <c r="C723" i="8"/>
  <c r="C744" i="8"/>
  <c r="C786" i="8"/>
  <c r="C802" i="8"/>
  <c r="C837" i="8"/>
  <c r="D851" i="8"/>
  <c r="D861" i="8"/>
  <c r="D863" i="8"/>
  <c r="C904" i="8"/>
  <c r="D957" i="8"/>
  <c r="D960" i="8"/>
  <c r="D681" i="8"/>
  <c r="C696" i="8"/>
  <c r="D731" i="8"/>
  <c r="D806" i="8"/>
  <c r="C828" i="8"/>
  <c r="D831" i="8"/>
  <c r="D890" i="8"/>
  <c r="D925" i="8"/>
  <c r="C927" i="8"/>
  <c r="D929" i="8"/>
  <c r="C931" i="8"/>
  <c r="C933" i="8"/>
  <c r="D936" i="8"/>
  <c r="D946" i="8"/>
  <c r="C948" i="8"/>
  <c r="C968" i="8"/>
  <c r="D982" i="8"/>
  <c r="D989" i="8"/>
  <c r="C668" i="8"/>
  <c r="C704" i="8"/>
  <c r="D745" i="8"/>
  <c r="C760" i="8"/>
  <c r="D781" i="8"/>
  <c r="D787" i="8"/>
  <c r="C790" i="8"/>
  <c r="C797" i="8"/>
  <c r="D818" i="8"/>
  <c r="C850" i="8"/>
  <c r="C860" i="8"/>
  <c r="C862" i="8"/>
  <c r="C872" i="8"/>
  <c r="D875" i="8"/>
  <c r="D885" i="8"/>
  <c r="D905" i="8"/>
  <c r="C997" i="8"/>
  <c r="C604" i="8"/>
  <c r="D628" i="8"/>
  <c r="D680" i="8"/>
  <c r="C708" i="8"/>
  <c r="C719" i="8"/>
  <c r="D732" i="8"/>
  <c r="D768" i="8"/>
  <c r="D771" i="8"/>
  <c r="D879" i="8"/>
  <c r="C889" i="8"/>
  <c r="C909" i="8"/>
  <c r="D926" i="8"/>
  <c r="C928" i="8"/>
  <c r="D930" i="8"/>
  <c r="C932" i="8"/>
  <c r="C937" i="8"/>
  <c r="C947" i="8"/>
  <c r="C949" i="8"/>
  <c r="D977" i="8"/>
  <c r="C995" i="8"/>
  <c r="D984" i="8"/>
  <c r="D953" i="8"/>
  <c r="C833" i="8"/>
  <c r="D802" i="8"/>
  <c r="C750" i="8"/>
  <c r="C683" i="8"/>
  <c r="C987" i="8"/>
  <c r="D966" i="8"/>
  <c r="C944" i="8"/>
  <c r="C903" i="8"/>
  <c r="D869" i="8"/>
  <c r="C774" i="8"/>
  <c r="C676" i="8"/>
  <c r="C635" i="8"/>
  <c r="D610" i="8"/>
  <c r="C1000" i="8"/>
  <c r="D908" i="8"/>
  <c r="D878" i="8"/>
  <c r="C835" i="8"/>
  <c r="C800" i="8"/>
  <c r="D770" i="8"/>
  <c r="C748" i="8"/>
  <c r="D721" i="8"/>
  <c r="C992" i="8"/>
  <c r="D971" i="8"/>
  <c r="D921" i="8"/>
  <c r="D887" i="8"/>
  <c r="D874" i="8"/>
  <c r="C789" i="8"/>
  <c r="C741" i="8"/>
  <c r="C706" i="8"/>
  <c r="D644" i="8"/>
  <c r="D994" i="8"/>
  <c r="C960" i="8"/>
  <c r="C930" i="8"/>
  <c r="D906" i="8"/>
  <c r="D832" i="8"/>
  <c r="D737" i="8"/>
  <c r="D704" i="8"/>
  <c r="C645" i="8"/>
  <c r="D627" i="8"/>
  <c r="C982" i="8"/>
  <c r="D956" i="8"/>
  <c r="C913" i="8"/>
  <c r="D898" i="8"/>
  <c r="C834" i="8"/>
  <c r="D790" i="8"/>
  <c r="C739" i="8"/>
  <c r="C680" i="8"/>
  <c r="C640" i="8"/>
  <c r="D983" i="8"/>
  <c r="D947" i="8"/>
  <c r="D917" i="8"/>
  <c r="C863" i="8"/>
  <c r="C851" i="8"/>
  <c r="D828" i="8"/>
  <c r="D772" i="8"/>
  <c r="C707" i="8"/>
  <c r="C685" i="8"/>
  <c r="D654" i="8"/>
  <c r="D630" i="8"/>
  <c r="D933" i="8"/>
  <c r="C925" i="8"/>
  <c r="D888" i="8"/>
  <c r="D862" i="8"/>
  <c r="D850" i="8"/>
  <c r="D808" i="8"/>
  <c r="C749" i="8"/>
  <c r="C724" i="8"/>
  <c r="D703" i="8"/>
  <c r="C675" i="8"/>
  <c r="D650" i="8"/>
  <c r="D935" i="8"/>
  <c r="C891" i="8"/>
  <c r="D880" i="8"/>
  <c r="C859" i="8"/>
  <c r="C821" i="8"/>
  <c r="D812" i="8"/>
  <c r="D758" i="8"/>
  <c r="D742" i="8"/>
  <c r="D730" i="8"/>
  <c r="D715" i="8"/>
  <c r="D702" i="8"/>
  <c r="C652" i="8"/>
  <c r="C969" i="8"/>
  <c r="C981" i="8"/>
  <c r="C938" i="8"/>
  <c r="C893" i="8"/>
  <c r="C843" i="8"/>
  <c r="C799" i="8"/>
  <c r="D728" i="8"/>
  <c r="D976" i="8"/>
  <c r="C955" i="8"/>
  <c r="C897" i="8"/>
  <c r="C776" i="8"/>
  <c r="D692" i="8"/>
  <c r="D643" i="8"/>
  <c r="C615" i="8"/>
  <c r="D697" i="8"/>
  <c r="D974" i="8"/>
  <c r="C959" i="8"/>
  <c r="D914" i="8"/>
  <c r="D895" i="8"/>
  <c r="D827" i="8"/>
  <c r="D791" i="8"/>
  <c r="C682" i="8"/>
  <c r="D632" i="8"/>
  <c r="D998" i="8"/>
  <c r="D962" i="8"/>
  <c r="D934" i="8"/>
  <c r="C896" i="8"/>
  <c r="D866" i="8"/>
  <c r="C844" i="8"/>
  <c r="C829" i="8"/>
  <c r="D813" i="8"/>
  <c r="D798" i="8"/>
  <c r="C991" i="8"/>
  <c r="C967" i="8"/>
  <c r="C921" i="8"/>
  <c r="D805" i="8"/>
  <c r="D795" i="8"/>
  <c r="C736" i="8"/>
  <c r="C973" i="8"/>
  <c r="C952" i="8"/>
  <c r="C923" i="8"/>
  <c r="D899" i="8"/>
  <c r="D853" i="8"/>
  <c r="C701" i="8"/>
  <c r="C646" i="8"/>
  <c r="C624" i="8"/>
  <c r="D997" i="8"/>
  <c r="D894" i="8"/>
  <c r="D846" i="8"/>
  <c r="D825" i="8"/>
  <c r="C773" i="8"/>
  <c r="D752" i="8"/>
  <c r="D738" i="8"/>
  <c r="C606" i="8"/>
  <c r="D996" i="8"/>
  <c r="D985" i="8"/>
  <c r="C942" i="8"/>
  <c r="D918" i="8"/>
  <c r="C877" i="8"/>
  <c r="D792" i="8"/>
  <c r="C783" i="8"/>
  <c r="D717" i="8"/>
  <c r="C667" i="8"/>
  <c r="C986" i="8"/>
  <c r="D937" i="8"/>
  <c r="C926" i="8"/>
  <c r="C845" i="8"/>
  <c r="D744" i="8"/>
  <c r="C709" i="8"/>
  <c r="C672" i="8"/>
  <c r="C638" i="8"/>
  <c r="D609" i="8"/>
  <c r="C990" i="8"/>
  <c r="D961" i="8"/>
  <c r="C946" i="8"/>
  <c r="D902" i="8"/>
  <c r="C875" i="8"/>
  <c r="C810" i="8"/>
  <c r="C771" i="8"/>
  <c r="C732" i="8"/>
  <c r="D660" i="8"/>
  <c r="D1001" i="8"/>
  <c r="C970" i="8"/>
  <c r="C941" i="8"/>
  <c r="D876" i="8"/>
  <c r="D857" i="8"/>
  <c r="D838" i="8"/>
  <c r="C796" i="8"/>
  <c r="C747" i="8"/>
  <c r="D696" i="8"/>
  <c r="C673" i="8"/>
  <c r="D641" i="8"/>
  <c r="C608" i="8"/>
  <c r="C929" i="8"/>
  <c r="D907" i="8"/>
  <c r="D881" i="8"/>
  <c r="D856" i="8"/>
  <c r="C819" i="8"/>
  <c r="C756" i="8"/>
  <c r="D743" i="8"/>
  <c r="D718" i="8"/>
  <c r="D686" i="8"/>
  <c r="D655" i="8"/>
  <c r="D623" i="8"/>
  <c r="D940" i="8"/>
  <c r="C910" i="8"/>
  <c r="C883" i="8"/>
  <c r="C867" i="8"/>
  <c r="D849" i="8"/>
  <c r="D816" i="8"/>
  <c r="C764" i="8"/>
  <c r="D755" i="8"/>
  <c r="D734" i="8"/>
  <c r="D726" i="8"/>
  <c r="C712" i="8"/>
  <c r="D699" i="8"/>
  <c r="C649" i="8"/>
  <c r="D979" i="8"/>
  <c r="D999" i="8"/>
  <c r="C945" i="8"/>
  <c r="C912" i="8"/>
  <c r="D865" i="8"/>
  <c r="D814" i="8"/>
  <c r="C753" i="8"/>
  <c r="D993" i="8"/>
  <c r="C963" i="8"/>
  <c r="C916" i="8"/>
  <c r="D782" i="8"/>
  <c r="D769" i="8"/>
  <c r="C671" i="8"/>
  <c r="D621" i="8"/>
  <c r="D612" i="8"/>
  <c r="D603" i="8"/>
  <c r="D965" i="8"/>
  <c r="D920" i="8"/>
  <c r="D901" i="8"/>
  <c r="D830" i="8"/>
  <c r="D794" i="8"/>
  <c r="C778" i="8"/>
  <c r="D665" i="8"/>
  <c r="D619" i="8"/>
  <c r="D978" i="8"/>
  <c r="C939" i="8"/>
  <c r="C911" i="8"/>
  <c r="C882" i="8"/>
  <c r="C848" i="8"/>
  <c r="C840" i="8"/>
  <c r="D826" i="8"/>
  <c r="C801" i="8"/>
  <c r="D779" i="8"/>
  <c r="C763" i="8"/>
  <c r="D729" i="8"/>
  <c r="D689" i="8"/>
  <c r="D633" i="8"/>
  <c r="D605" i="8"/>
  <c r="D1002" i="8"/>
  <c r="C975" i="8"/>
  <c r="D958" i="8"/>
  <c r="C915" i="8"/>
  <c r="C884" i="8"/>
  <c r="C842" i="8"/>
  <c r="D761" i="8"/>
  <c r="D713" i="8"/>
  <c r="C694" i="8"/>
  <c r="C678" i="8"/>
  <c r="C666" i="8"/>
  <c r="C651" i="8"/>
  <c r="C622" i="8"/>
  <c r="D613" i="8"/>
  <c r="D811" i="8"/>
  <c r="C784" i="8"/>
  <c r="C710" i="8"/>
  <c r="C607" i="8"/>
  <c r="D803" i="8"/>
  <c r="D617" i="8"/>
  <c r="C841" i="8"/>
  <c r="D677" i="8"/>
  <c r="C626" i="8"/>
  <c r="C767" i="8"/>
  <c r="C690" i="8"/>
  <c r="C868" i="8"/>
  <c r="D775" i="8"/>
  <c r="D637" i="8"/>
  <c r="D836" i="8"/>
  <c r="D762" i="8"/>
  <c r="D695" i="8"/>
  <c r="D631" i="8"/>
  <c r="D986" i="8"/>
  <c r="C951" i="8"/>
  <c r="D873" i="8"/>
  <c r="C825" i="8"/>
  <c r="C804" i="8"/>
  <c r="C765" i="8"/>
  <c r="C743" i="8"/>
  <c r="C722" i="8"/>
  <c r="D674" i="8"/>
  <c r="C647" i="8"/>
  <c r="C727" i="8"/>
  <c r="C658" i="8"/>
  <c r="D995" i="8"/>
  <c r="C984" i="8"/>
  <c r="C953" i="8"/>
  <c r="D967" i="8"/>
  <c r="C805" i="8"/>
  <c r="D698" i="8"/>
  <c r="D973" i="8"/>
  <c r="D923" i="8"/>
  <c r="C853" i="8"/>
  <c r="D646" i="8"/>
  <c r="C610" i="8"/>
  <c r="D919" i="8"/>
  <c r="C846" i="8"/>
  <c r="D773" i="8"/>
  <c r="C721" i="8"/>
  <c r="C971" i="8"/>
  <c r="D877" i="8"/>
  <c r="D789" i="8"/>
  <c r="D667" i="8"/>
  <c r="C994" i="8"/>
  <c r="D932" i="8"/>
  <c r="D845" i="8"/>
  <c r="D709" i="8"/>
  <c r="C627" i="8"/>
  <c r="D948" i="8"/>
  <c r="D889" i="8"/>
  <c r="C781" i="8"/>
  <c r="C660" i="8"/>
  <c r="D972" i="8"/>
  <c r="C879" i="8"/>
  <c r="C838" i="8"/>
  <c r="C772" i="8"/>
  <c r="C681" i="8"/>
  <c r="C616" i="8"/>
  <c r="C922" i="8"/>
  <c r="D860" i="8"/>
  <c r="C787" i="8"/>
  <c r="D720" i="8"/>
  <c r="C657" i="8"/>
  <c r="D910" i="8"/>
  <c r="D867" i="8"/>
  <c r="C816" i="8"/>
  <c r="C755" i="8"/>
  <c r="C726" i="8"/>
  <c r="C699" i="8"/>
  <c r="D981" i="8"/>
  <c r="D893" i="8"/>
  <c r="D799" i="8"/>
  <c r="D963" i="8"/>
  <c r="C782" i="8"/>
  <c r="D671" i="8"/>
  <c r="C612" i="8"/>
  <c r="C965" i="8"/>
  <c r="C901" i="8"/>
  <c r="C794" i="8"/>
  <c r="C665" i="8"/>
  <c r="C978" i="8"/>
  <c r="D911" i="8"/>
  <c r="D848" i="8"/>
  <c r="C826" i="8"/>
  <c r="C779" i="8"/>
  <c r="D746" i="8"/>
  <c r="C711" i="8"/>
  <c r="C633" i="8"/>
  <c r="C980" i="8"/>
  <c r="C958" i="8"/>
  <c r="D892" i="8"/>
  <c r="C852" i="8"/>
  <c r="C761" i="8"/>
  <c r="C705" i="8"/>
  <c r="C691" i="8"/>
  <c r="D666" i="8"/>
  <c r="C648" i="8"/>
  <c r="C618" i="8"/>
  <c r="C811" i="8"/>
  <c r="C733" i="8"/>
  <c r="D669" i="8"/>
  <c r="C803" i="8"/>
  <c r="D900" i="8"/>
  <c r="C759" i="8"/>
  <c r="D626" i="8"/>
  <c r="C725" i="8"/>
  <c r="C634" i="8"/>
  <c r="C775" i="8"/>
  <c r="C629" i="8"/>
  <c r="D777" i="8"/>
  <c r="C754" i="8"/>
  <c r="C631" i="8"/>
  <c r="C956" i="8"/>
  <c r="C919" i="8"/>
  <c r="D823" i="8"/>
  <c r="D783" i="8"/>
  <c r="D757" i="8"/>
  <c r="C703" i="8"/>
  <c r="C661" i="8"/>
  <c r="D727" i="8"/>
  <c r="D924" i="8"/>
  <c r="C795" i="8"/>
  <c r="D683" i="8"/>
  <c r="C966" i="8"/>
  <c r="D903" i="8"/>
  <c r="D785" i="8"/>
  <c r="D642" i="8"/>
  <c r="C908" i="8"/>
  <c r="D835" i="8"/>
  <c r="C770" i="8"/>
  <c r="D606" i="8"/>
  <c r="C996" i="8"/>
  <c r="D942" i="8"/>
  <c r="C874" i="8"/>
  <c r="D780" i="8"/>
  <c r="C644" i="8"/>
  <c r="C989" i="8"/>
  <c r="D928" i="8"/>
  <c r="C832" i="8"/>
  <c r="D672" i="8"/>
  <c r="C609" i="8"/>
  <c r="D990" i="8"/>
  <c r="D913" i="8"/>
  <c r="D834" i="8"/>
  <c r="C768" i="8"/>
  <c r="D647" i="8"/>
  <c r="D951" i="8"/>
  <c r="C876" i="8"/>
  <c r="C831" i="8"/>
  <c r="D714" i="8"/>
  <c r="D656" i="8"/>
  <c r="C936" i="8"/>
  <c r="C905" i="8"/>
  <c r="C854" i="8"/>
  <c r="D751" i="8"/>
  <c r="C716" i="8"/>
  <c r="C653" i="8"/>
  <c r="D891" i="8"/>
  <c r="D859" i="8"/>
  <c r="C812" i="8"/>
  <c r="C742" i="8"/>
  <c r="D652" i="8"/>
  <c r="C865" i="8"/>
  <c r="D955" i="8"/>
  <c r="C697" i="8"/>
  <c r="C895" i="8"/>
  <c r="C632" i="8"/>
  <c r="D896" i="8"/>
  <c r="C813" i="8"/>
  <c r="C746" i="8"/>
  <c r="D975" i="8"/>
  <c r="C892" i="8"/>
  <c r="D735" i="8"/>
  <c r="D662" i="8"/>
  <c r="C613" i="8"/>
  <c r="D733" i="8"/>
  <c r="D788" i="8"/>
  <c r="C677" i="8"/>
  <c r="D868" i="8"/>
  <c r="D629" i="8"/>
  <c r="C871" i="8"/>
  <c r="C695" i="8"/>
  <c r="D954" i="8"/>
  <c r="C780" i="8"/>
  <c r="D701" i="8"/>
  <c r="C693" i="8"/>
  <c r="D833" i="8"/>
  <c r="D750" i="8"/>
  <c r="D952" i="8"/>
  <c r="C899" i="8"/>
  <c r="D774" i="8"/>
  <c r="D635" i="8"/>
  <c r="C894" i="8"/>
  <c r="D800" i="8"/>
  <c r="C752" i="8"/>
  <c r="D992" i="8"/>
  <c r="C918" i="8"/>
  <c r="D820" i="8"/>
  <c r="C717" i="8"/>
  <c r="C977" i="8"/>
  <c r="C906" i="8"/>
  <c r="C737" i="8"/>
  <c r="C659" i="8"/>
  <c r="D604" i="8"/>
  <c r="D968" i="8"/>
  <c r="C902" i="8"/>
  <c r="C818" i="8"/>
  <c r="D739" i="8"/>
  <c r="C611" i="8"/>
  <c r="D943" i="8"/>
  <c r="C861" i="8"/>
  <c r="D796" i="8"/>
  <c r="D707" i="8"/>
  <c r="C641" i="8"/>
  <c r="D931" i="8"/>
  <c r="C886" i="8"/>
  <c r="D824" i="8"/>
  <c r="C745" i="8"/>
  <c r="C700" i="8"/>
  <c r="C625" i="8"/>
  <c r="C940" i="8"/>
  <c r="D883" i="8"/>
  <c r="C849" i="8"/>
  <c r="D764" i="8"/>
  <c r="C734" i="8"/>
  <c r="D712" i="8"/>
  <c r="D649" i="8"/>
  <c r="D969" i="8"/>
  <c r="D938" i="8"/>
  <c r="D843" i="8"/>
  <c r="C728" i="8"/>
  <c r="C993" i="8"/>
  <c r="D916" i="8"/>
  <c r="C769" i="8"/>
  <c r="C621" i="8"/>
  <c r="C603" i="8"/>
  <c r="C920" i="8"/>
  <c r="C830" i="8"/>
  <c r="D778" i="8"/>
  <c r="C619" i="8"/>
  <c r="D939" i="8"/>
  <c r="D882" i="8"/>
  <c r="D840" i="8"/>
  <c r="D801" i="8"/>
  <c r="C766" i="8"/>
  <c r="C729" i="8"/>
  <c r="D664" i="8"/>
  <c r="C620" i="8"/>
  <c r="C1002" i="8"/>
  <c r="D964" i="8"/>
  <c r="D950" i="8"/>
  <c r="D884" i="8"/>
  <c r="C815" i="8"/>
  <c r="C735" i="8"/>
  <c r="D694" i="8"/>
  <c r="D670" i="8"/>
  <c r="C662" i="8"/>
  <c r="D622" i="8"/>
  <c r="C847" i="8"/>
  <c r="C793" i="8"/>
  <c r="D710" i="8"/>
  <c r="D864" i="8"/>
  <c r="C788" i="8"/>
  <c r="D841" i="8"/>
  <c r="D663" i="8"/>
  <c r="D807" i="8"/>
  <c r="D690" i="8"/>
  <c r="D809" i="8"/>
  <c r="C679" i="8"/>
  <c r="D871" i="8"/>
  <c r="C762" i="8"/>
  <c r="D639" i="8"/>
  <c r="C988" i="8"/>
  <c r="C924" i="8"/>
  <c r="C839" i="8"/>
  <c r="D804" i="8"/>
  <c r="D765" i="8"/>
  <c r="C738" i="8"/>
  <c r="C698" i="8"/>
  <c r="D645" i="8"/>
  <c r="D693" i="8"/>
  <c r="D991" i="8"/>
  <c r="C823" i="8"/>
  <c r="D736" i="8"/>
  <c r="D987" i="8"/>
  <c r="D944" i="8"/>
  <c r="C869" i="8"/>
  <c r="D676" i="8"/>
  <c r="D624" i="8"/>
  <c r="D1000" i="8"/>
  <c r="C878" i="8"/>
  <c r="D797" i="8"/>
  <c r="D748" i="8"/>
  <c r="C985" i="8"/>
  <c r="C887" i="8"/>
  <c r="C792" i="8"/>
  <c r="D706" i="8"/>
  <c r="C954" i="8"/>
  <c r="D904" i="8"/>
  <c r="D719" i="8"/>
  <c r="D638" i="8"/>
  <c r="C961" i="8"/>
  <c r="C898" i="8"/>
  <c r="D810" i="8"/>
  <c r="D708" i="8"/>
  <c r="D988" i="8"/>
  <c r="C917" i="8"/>
  <c r="C855" i="8"/>
  <c r="D786" i="8"/>
  <c r="D687" i="8"/>
  <c r="D636" i="8"/>
  <c r="D927" i="8"/>
  <c r="D872" i="8"/>
  <c r="D817" i="8"/>
  <c r="D740" i="8"/>
  <c r="C684" i="8"/>
  <c r="D614" i="8"/>
  <c r="C935" i="8"/>
  <c r="C880" i="8"/>
  <c r="D821" i="8"/>
  <c r="C758" i="8"/>
  <c r="C730" i="8"/>
  <c r="C702" i="8"/>
  <c r="C999" i="8"/>
  <c r="D912" i="8"/>
  <c r="C814" i="8"/>
  <c r="C976" i="8"/>
  <c r="D897" i="8"/>
  <c r="C692" i="8"/>
  <c r="D615" i="8"/>
  <c r="C974" i="8"/>
  <c r="C914" i="8"/>
  <c r="C827" i="8"/>
  <c r="D682" i="8"/>
  <c r="C998" i="8"/>
  <c r="C934" i="8"/>
  <c r="C866" i="8"/>
  <c r="D829" i="8"/>
  <c r="C798" i="8"/>
  <c r="D763" i="8"/>
  <c r="D711" i="8"/>
  <c r="C664" i="8"/>
  <c r="C605" i="8"/>
  <c r="D980" i="8"/>
  <c r="C964" i="8"/>
  <c r="D915" i="8"/>
  <c r="D852" i="8"/>
  <c r="D815" i="8"/>
  <c r="C713" i="8"/>
  <c r="D691" i="8"/>
  <c r="C670" i="8"/>
  <c r="D651" i="8"/>
  <c r="D618" i="8"/>
  <c r="D847" i="8"/>
  <c r="D784" i="8"/>
  <c r="C669" i="8"/>
  <c r="C864" i="8"/>
  <c r="C617" i="8"/>
  <c r="D759" i="8"/>
  <c r="C663" i="8"/>
  <c r="D767" i="8"/>
  <c r="D634" i="8"/>
  <c r="C809" i="8"/>
  <c r="C637" i="8"/>
  <c r="C836" i="8"/>
  <c r="D754" i="8"/>
  <c r="C639" i="8"/>
  <c r="C983" i="8"/>
  <c r="D922" i="8"/>
  <c r="D839" i="8"/>
  <c r="C785" i="8"/>
  <c r="C757" i="8"/>
  <c r="D722" i="8"/>
  <c r="C674" i="8"/>
  <c r="C642" i="8"/>
  <c r="D658" i="8"/>
  <c r="C715" i="8"/>
  <c r="C979" i="8"/>
  <c r="D945" i="8"/>
  <c r="D753" i="8"/>
  <c r="D776" i="8"/>
  <c r="C643" i="8"/>
  <c r="D959" i="8"/>
  <c r="C791" i="8"/>
  <c r="C962" i="8"/>
  <c r="D844" i="8"/>
  <c r="D766" i="8"/>
  <c r="C689" i="8"/>
  <c r="D620" i="8"/>
  <c r="C950" i="8"/>
  <c r="D842" i="8"/>
  <c r="D705" i="8"/>
  <c r="D678" i="8"/>
  <c r="D648" i="8"/>
  <c r="D793" i="8"/>
  <c r="D607" i="8"/>
  <c r="C900" i="8"/>
  <c r="C807" i="8"/>
  <c r="D725" i="8"/>
  <c r="D679" i="8"/>
  <c r="C777" i="8"/>
  <c r="C873" i="8"/>
  <c r="C820" i="8"/>
  <c r="D741" i="8"/>
  <c r="D661" i="8"/>
  <c r="C6" i="13"/>
  <c r="D7" i="9" l="1"/>
  <c r="C7" i="9" s="1"/>
  <c r="D6" i="9"/>
  <c r="C6" i="9" s="1"/>
  <c r="G19" i="2"/>
  <c r="G18" i="2"/>
  <c r="B363" i="11"/>
  <c r="B364" i="11"/>
  <c r="C364" i="11" s="1"/>
  <c r="B365" i="11"/>
  <c r="D365" i="11" s="1"/>
  <c r="B366" i="11"/>
  <c r="D366" i="11" s="1"/>
  <c r="B367" i="11"/>
  <c r="B368" i="11"/>
  <c r="B369" i="11"/>
  <c r="B370" i="11"/>
  <c r="D370" i="11" s="1"/>
  <c r="B371" i="11"/>
  <c r="B372" i="11"/>
  <c r="B373" i="11"/>
  <c r="D373" i="11" s="1"/>
  <c r="B374" i="11"/>
  <c r="D374" i="11" s="1"/>
  <c r="B375" i="11"/>
  <c r="B376" i="11"/>
  <c r="B377" i="11"/>
  <c r="B378" i="11"/>
  <c r="D378" i="11" s="1"/>
  <c r="B379" i="11"/>
  <c r="B380" i="11"/>
  <c r="B381" i="11"/>
  <c r="D381" i="11" s="1"/>
  <c r="B382" i="11"/>
  <c r="D382" i="11" s="1"/>
  <c r="B383" i="11"/>
  <c r="B384" i="11"/>
  <c r="B385" i="11"/>
  <c r="B386" i="11"/>
  <c r="D386" i="11" s="1"/>
  <c r="B387" i="11"/>
  <c r="B388" i="11"/>
  <c r="B389" i="11"/>
  <c r="D389" i="11" s="1"/>
  <c r="B390" i="11"/>
  <c r="D390" i="11" s="1"/>
  <c r="B391" i="11"/>
  <c r="B392" i="11"/>
  <c r="B393" i="11"/>
  <c r="B394" i="11"/>
  <c r="D394" i="11" s="1"/>
  <c r="B395" i="11"/>
  <c r="B396" i="11"/>
  <c r="B397" i="11"/>
  <c r="D397" i="11" s="1"/>
  <c r="B398" i="11"/>
  <c r="D398" i="11" s="1"/>
  <c r="B399" i="11"/>
  <c r="B400" i="11"/>
  <c r="B401" i="11"/>
  <c r="B402" i="11"/>
  <c r="D402" i="11" s="1"/>
  <c r="B403" i="11"/>
  <c r="B404" i="11"/>
  <c r="B405" i="11"/>
  <c r="D405" i="11" s="1"/>
  <c r="B406" i="11"/>
  <c r="D406" i="11" s="1"/>
  <c r="B407" i="11"/>
  <c r="B408" i="11"/>
  <c r="B409" i="11"/>
  <c r="B410" i="11"/>
  <c r="D410" i="11" s="1"/>
  <c r="B411" i="11"/>
  <c r="B412" i="11"/>
  <c r="C412" i="11" s="1"/>
  <c r="B413" i="11"/>
  <c r="D413" i="11" s="1"/>
  <c r="B414" i="11"/>
  <c r="D414" i="11" s="1"/>
  <c r="B415" i="11"/>
  <c r="B416" i="11"/>
  <c r="B417" i="11"/>
  <c r="B418" i="11"/>
  <c r="D418" i="11" s="1"/>
  <c r="B419" i="11"/>
  <c r="B420" i="11"/>
  <c r="B421" i="11"/>
  <c r="D421" i="11" s="1"/>
  <c r="B422" i="11"/>
  <c r="D422" i="11" s="1"/>
  <c r="B423" i="11"/>
  <c r="B424" i="11"/>
  <c r="B425" i="11"/>
  <c r="B426" i="11"/>
  <c r="D426" i="11" s="1"/>
  <c r="B427" i="11"/>
  <c r="B428" i="11"/>
  <c r="C428" i="11" s="1"/>
  <c r="B429" i="11"/>
  <c r="D429" i="11" s="1"/>
  <c r="B430" i="11"/>
  <c r="D430" i="11" s="1"/>
  <c r="B431" i="11"/>
  <c r="B432" i="11"/>
  <c r="B433" i="11"/>
  <c r="B434" i="11"/>
  <c r="D434" i="11" s="1"/>
  <c r="B435" i="11"/>
  <c r="B436" i="11"/>
  <c r="B437" i="11"/>
  <c r="D437" i="11" s="1"/>
  <c r="B438" i="11"/>
  <c r="D438" i="11" s="1"/>
  <c r="B439" i="11"/>
  <c r="B440" i="11"/>
  <c r="B441" i="11"/>
  <c r="B442" i="11"/>
  <c r="D442" i="11" s="1"/>
  <c r="B443" i="11"/>
  <c r="B444" i="11"/>
  <c r="B445" i="11"/>
  <c r="D445" i="11" s="1"/>
  <c r="B446" i="11"/>
  <c r="D446" i="11" s="1"/>
  <c r="B447" i="11"/>
  <c r="B448" i="11"/>
  <c r="B449" i="11"/>
  <c r="B450" i="11"/>
  <c r="D450" i="11" s="1"/>
  <c r="B451" i="11"/>
  <c r="B452" i="11"/>
  <c r="C452" i="11" s="1"/>
  <c r="B453" i="11"/>
  <c r="D453" i="11" s="1"/>
  <c r="B454" i="11"/>
  <c r="D454" i="11" s="1"/>
  <c r="B455" i="11"/>
  <c r="B456" i="11"/>
  <c r="B457" i="11"/>
  <c r="B458" i="11"/>
  <c r="D458" i="11" s="1"/>
  <c r="B459" i="11"/>
  <c r="B460" i="11"/>
  <c r="B461" i="11"/>
  <c r="D461" i="11" s="1"/>
  <c r="B462" i="11"/>
  <c r="D462" i="11" s="1"/>
  <c r="B463" i="11"/>
  <c r="B464" i="11"/>
  <c r="B465" i="11"/>
  <c r="B466" i="11"/>
  <c r="D466" i="11" s="1"/>
  <c r="B467" i="11"/>
  <c r="B468" i="11"/>
  <c r="B469" i="11"/>
  <c r="D469" i="11" s="1"/>
  <c r="B470" i="11"/>
  <c r="D470" i="11" s="1"/>
  <c r="B471" i="11"/>
  <c r="B472" i="11"/>
  <c r="B473" i="11"/>
  <c r="B474" i="11"/>
  <c r="D474" i="11" s="1"/>
  <c r="B475" i="11"/>
  <c r="B476" i="11"/>
  <c r="B477" i="11"/>
  <c r="D477" i="11" s="1"/>
  <c r="B478" i="11"/>
  <c r="D478" i="11" s="1"/>
  <c r="B479" i="11"/>
  <c r="B480" i="11"/>
  <c r="B481" i="11"/>
  <c r="B482" i="11"/>
  <c r="D482" i="11" s="1"/>
  <c r="B483" i="11"/>
  <c r="B484" i="11"/>
  <c r="B485" i="11"/>
  <c r="D485" i="11" s="1"/>
  <c r="B486" i="11"/>
  <c r="D486" i="11" s="1"/>
  <c r="B487" i="11"/>
  <c r="B488" i="11"/>
  <c r="B489" i="11"/>
  <c r="B490" i="11"/>
  <c r="D490" i="11" s="1"/>
  <c r="B491" i="11"/>
  <c r="B492" i="11"/>
  <c r="C492" i="11" s="1"/>
  <c r="B493" i="11"/>
  <c r="D493" i="11" s="1"/>
  <c r="B494" i="11"/>
  <c r="D494" i="11" s="1"/>
  <c r="B495" i="11"/>
  <c r="B496" i="11"/>
  <c r="B497" i="11"/>
  <c r="B498" i="11"/>
  <c r="D498" i="11" s="1"/>
  <c r="B499" i="11"/>
  <c r="B500" i="11"/>
  <c r="B501" i="11"/>
  <c r="D501" i="11" s="1"/>
  <c r="B502" i="11"/>
  <c r="B503" i="11"/>
  <c r="B504" i="11"/>
  <c r="B505" i="11"/>
  <c r="B506" i="11"/>
  <c r="B507" i="11"/>
  <c r="B508" i="11"/>
  <c r="B509" i="11"/>
  <c r="D509" i="11" s="1"/>
  <c r="B510" i="11"/>
  <c r="B511" i="11"/>
  <c r="B512" i="11"/>
  <c r="B513" i="11"/>
  <c r="B514" i="11"/>
  <c r="B515" i="11"/>
  <c r="B516" i="11"/>
  <c r="B517" i="11"/>
  <c r="D517" i="11" s="1"/>
  <c r="B518" i="11"/>
  <c r="B519" i="11"/>
  <c r="B520" i="11"/>
  <c r="B521" i="11"/>
  <c r="B522" i="11"/>
  <c r="B523" i="11"/>
  <c r="B524" i="11"/>
  <c r="B525" i="11"/>
  <c r="D525" i="11" s="1"/>
  <c r="B526" i="11"/>
  <c r="B527" i="11"/>
  <c r="B528" i="11"/>
  <c r="B529" i="11"/>
  <c r="C529" i="11" s="1"/>
  <c r="B530" i="11"/>
  <c r="B531" i="11"/>
  <c r="B532" i="11"/>
  <c r="B533" i="11"/>
  <c r="D533" i="11" s="1"/>
  <c r="B534" i="11"/>
  <c r="B535" i="11"/>
  <c r="B536" i="11"/>
  <c r="B537" i="11"/>
  <c r="B538" i="11"/>
  <c r="B539" i="11"/>
  <c r="B540" i="11"/>
  <c r="B541" i="11"/>
  <c r="D541" i="11" s="1"/>
  <c r="B542" i="11"/>
  <c r="B543" i="11"/>
  <c r="B544" i="11"/>
  <c r="B545" i="11"/>
  <c r="B546" i="11"/>
  <c r="B547" i="11"/>
  <c r="B548" i="11"/>
  <c r="B549" i="11"/>
  <c r="D549" i="11" s="1"/>
  <c r="B550" i="11"/>
  <c r="B551" i="11"/>
  <c r="B552" i="11"/>
  <c r="B553" i="11"/>
  <c r="B554" i="11"/>
  <c r="B555" i="11"/>
  <c r="B556" i="11"/>
  <c r="B557" i="11"/>
  <c r="D557" i="11" s="1"/>
  <c r="B558" i="11"/>
  <c r="B559" i="11"/>
  <c r="B560" i="11"/>
  <c r="B561" i="11"/>
  <c r="B562" i="11"/>
  <c r="B563" i="11"/>
  <c r="B564" i="11"/>
  <c r="B565" i="11"/>
  <c r="D565" i="11" s="1"/>
  <c r="B566" i="11"/>
  <c r="B567" i="11"/>
  <c r="B568" i="11"/>
  <c r="B569" i="11"/>
  <c r="B570" i="11"/>
  <c r="B571" i="11"/>
  <c r="B572" i="11"/>
  <c r="B573" i="11"/>
  <c r="D573" i="11" s="1"/>
  <c r="B574" i="11"/>
  <c r="B575" i="11"/>
  <c r="B576" i="11"/>
  <c r="B577" i="11"/>
  <c r="B578" i="11"/>
  <c r="B579" i="11"/>
  <c r="B580" i="11"/>
  <c r="B581" i="11"/>
  <c r="D581" i="11" s="1"/>
  <c r="B582" i="11"/>
  <c r="B583" i="11"/>
  <c r="B584" i="11"/>
  <c r="B585" i="11"/>
  <c r="B586" i="11"/>
  <c r="B587" i="11"/>
  <c r="B588" i="11"/>
  <c r="B589" i="11"/>
  <c r="D589" i="11" s="1"/>
  <c r="B590" i="11"/>
  <c r="B591" i="11"/>
  <c r="B592" i="11"/>
  <c r="B593" i="11"/>
  <c r="B594" i="11"/>
  <c r="B595" i="11"/>
  <c r="B596" i="11"/>
  <c r="B597" i="11"/>
  <c r="D597" i="11" s="1"/>
  <c r="B598" i="11"/>
  <c r="B599" i="11"/>
  <c r="B600" i="11"/>
  <c r="B601" i="11"/>
  <c r="B602" i="11"/>
  <c r="B603" i="11"/>
  <c r="B604" i="11"/>
  <c r="B605" i="11"/>
  <c r="D605" i="11" s="1"/>
  <c r="B606" i="11"/>
  <c r="B607" i="11"/>
  <c r="B608" i="11"/>
  <c r="B609" i="11"/>
  <c r="B610" i="11"/>
  <c r="B611" i="11"/>
  <c r="B612" i="11"/>
  <c r="B613" i="11"/>
  <c r="D613" i="11" s="1"/>
  <c r="B614" i="11"/>
  <c r="B615" i="11"/>
  <c r="B616" i="11"/>
  <c r="B617" i="11"/>
  <c r="C617" i="11" s="1"/>
  <c r="B618" i="11"/>
  <c r="B619" i="11"/>
  <c r="B620" i="11"/>
  <c r="B621" i="11"/>
  <c r="D621" i="11" s="1"/>
  <c r="B622" i="11"/>
  <c r="B623" i="11"/>
  <c r="B624" i="11"/>
  <c r="B625" i="11"/>
  <c r="B626" i="11"/>
  <c r="B627" i="11"/>
  <c r="B628" i="11"/>
  <c r="B629" i="11"/>
  <c r="D629" i="11" s="1"/>
  <c r="B630" i="11"/>
  <c r="B631" i="11"/>
  <c r="B632" i="11"/>
  <c r="B633" i="11"/>
  <c r="B634" i="11"/>
  <c r="B635" i="11"/>
  <c r="B636" i="11"/>
  <c r="B637" i="11"/>
  <c r="D637" i="11" s="1"/>
  <c r="B638" i="11"/>
  <c r="B639" i="11"/>
  <c r="B640" i="11"/>
  <c r="B641" i="11"/>
  <c r="B642" i="11"/>
  <c r="B643" i="11"/>
  <c r="B644" i="11"/>
  <c r="B645" i="11"/>
  <c r="D645" i="11" s="1"/>
  <c r="B646" i="11"/>
  <c r="B647" i="11"/>
  <c r="B648" i="11"/>
  <c r="B649" i="11"/>
  <c r="B650" i="11"/>
  <c r="B651" i="11"/>
  <c r="B652" i="11"/>
  <c r="B653" i="11"/>
  <c r="D653" i="11" s="1"/>
  <c r="B654" i="11"/>
  <c r="B655" i="11"/>
  <c r="B656" i="11"/>
  <c r="B657" i="11"/>
  <c r="C657" i="11" s="1"/>
  <c r="B658" i="11"/>
  <c r="B659" i="11"/>
  <c r="B660" i="11"/>
  <c r="B661" i="11"/>
  <c r="D661" i="11" s="1"/>
  <c r="B662" i="11"/>
  <c r="B663" i="11"/>
  <c r="B664" i="11"/>
  <c r="B665" i="11"/>
  <c r="B666" i="11"/>
  <c r="B667" i="11"/>
  <c r="B668" i="11"/>
  <c r="B669" i="11"/>
  <c r="D669" i="11" s="1"/>
  <c r="B670" i="11"/>
  <c r="B671" i="11"/>
  <c r="B672" i="11"/>
  <c r="B673" i="11"/>
  <c r="B674" i="11"/>
  <c r="B675" i="11"/>
  <c r="B676" i="11"/>
  <c r="B677" i="11"/>
  <c r="D677" i="11" s="1"/>
  <c r="B678" i="11"/>
  <c r="B679" i="11"/>
  <c r="B680" i="11"/>
  <c r="B681" i="11"/>
  <c r="B682" i="11"/>
  <c r="B683" i="11"/>
  <c r="B684" i="11"/>
  <c r="B685" i="11"/>
  <c r="D685" i="11" s="1"/>
  <c r="B686" i="11"/>
  <c r="B687" i="11"/>
  <c r="B688" i="11"/>
  <c r="B689" i="11"/>
  <c r="B690" i="11"/>
  <c r="B691" i="11"/>
  <c r="B692" i="11"/>
  <c r="B693" i="11"/>
  <c r="D693" i="11" s="1"/>
  <c r="B694" i="11"/>
  <c r="B695" i="11"/>
  <c r="B696" i="11"/>
  <c r="B697" i="11"/>
  <c r="B698" i="11"/>
  <c r="B699" i="11"/>
  <c r="B700" i="11"/>
  <c r="B701" i="11"/>
  <c r="D701" i="11" s="1"/>
  <c r="B702" i="11"/>
  <c r="B703" i="11"/>
  <c r="B704" i="11"/>
  <c r="D704" i="11" s="1"/>
  <c r="B705" i="11"/>
  <c r="B706" i="11"/>
  <c r="B707" i="11"/>
  <c r="D707" i="11" s="1"/>
  <c r="B708" i="11"/>
  <c r="D708" i="11" s="1"/>
  <c r="B709" i="11"/>
  <c r="B710" i="11"/>
  <c r="B711" i="11"/>
  <c r="B712" i="11"/>
  <c r="B713" i="11"/>
  <c r="B714" i="11"/>
  <c r="B715" i="11"/>
  <c r="B716" i="11"/>
  <c r="D716" i="11" s="1"/>
  <c r="B717" i="11"/>
  <c r="D717" i="11" s="1"/>
  <c r="B718" i="11"/>
  <c r="B719" i="11"/>
  <c r="B720" i="11"/>
  <c r="D720" i="11" s="1"/>
  <c r="B721" i="11"/>
  <c r="B722" i="11"/>
  <c r="B723" i="11"/>
  <c r="D723" i="11" s="1"/>
  <c r="B724" i="11"/>
  <c r="D724" i="11" s="1"/>
  <c r="B725" i="11"/>
  <c r="B726" i="11"/>
  <c r="B727" i="11"/>
  <c r="B728" i="11"/>
  <c r="B729" i="11"/>
  <c r="B730" i="11"/>
  <c r="B731" i="11"/>
  <c r="B732" i="11"/>
  <c r="D732" i="11" s="1"/>
  <c r="B733" i="11"/>
  <c r="D733" i="11" s="1"/>
  <c r="B734" i="11"/>
  <c r="B735" i="11"/>
  <c r="B736" i="11"/>
  <c r="D736" i="11" s="1"/>
  <c r="B737" i="11"/>
  <c r="B738" i="11"/>
  <c r="B739" i="11"/>
  <c r="D739" i="11" s="1"/>
  <c r="B740" i="11"/>
  <c r="D740" i="11" s="1"/>
  <c r="B741" i="11"/>
  <c r="B742" i="11"/>
  <c r="B743" i="11"/>
  <c r="B744" i="11"/>
  <c r="B745" i="11"/>
  <c r="C745" i="11" s="1"/>
  <c r="B746" i="11"/>
  <c r="B747" i="11"/>
  <c r="B748" i="11"/>
  <c r="D748" i="11" s="1"/>
  <c r="B749" i="11"/>
  <c r="D749" i="11" s="1"/>
  <c r="B750" i="11"/>
  <c r="B751" i="11"/>
  <c r="B752" i="11"/>
  <c r="D752" i="11" s="1"/>
  <c r="B753" i="11"/>
  <c r="B754" i="11"/>
  <c r="B755" i="11"/>
  <c r="D755" i="11" s="1"/>
  <c r="B756" i="11"/>
  <c r="D756" i="11" s="1"/>
  <c r="B757" i="11"/>
  <c r="B758" i="11"/>
  <c r="B759" i="11"/>
  <c r="B760" i="11"/>
  <c r="B761" i="11"/>
  <c r="B762" i="11"/>
  <c r="B763" i="11"/>
  <c r="B764" i="11"/>
  <c r="D764" i="11" s="1"/>
  <c r="B765" i="11"/>
  <c r="D765" i="11" s="1"/>
  <c r="B766" i="11"/>
  <c r="B767" i="11"/>
  <c r="B768" i="11"/>
  <c r="D768" i="11" s="1"/>
  <c r="B769" i="11"/>
  <c r="B770" i="11"/>
  <c r="B771" i="11"/>
  <c r="D771" i="11" s="1"/>
  <c r="B772" i="11"/>
  <c r="D772" i="11" s="1"/>
  <c r="B773" i="11"/>
  <c r="B774" i="11"/>
  <c r="B775" i="11"/>
  <c r="B776" i="11"/>
  <c r="B777" i="11"/>
  <c r="B778" i="11"/>
  <c r="B779" i="11"/>
  <c r="B780" i="11"/>
  <c r="D780" i="11" s="1"/>
  <c r="B781" i="11"/>
  <c r="D781" i="11" s="1"/>
  <c r="B782" i="11"/>
  <c r="B783" i="11"/>
  <c r="B784" i="11"/>
  <c r="D784" i="11" s="1"/>
  <c r="B785" i="11"/>
  <c r="C785" i="11" s="1"/>
  <c r="B786" i="11"/>
  <c r="B787" i="11"/>
  <c r="D787" i="11" s="1"/>
  <c r="B788" i="11"/>
  <c r="D788" i="11" s="1"/>
  <c r="B789" i="11"/>
  <c r="B790" i="11"/>
  <c r="B791" i="11"/>
  <c r="B792" i="11"/>
  <c r="B793" i="11"/>
  <c r="B794" i="11"/>
  <c r="B795" i="11"/>
  <c r="B796" i="11"/>
  <c r="D796" i="11" s="1"/>
  <c r="B797" i="11"/>
  <c r="D797" i="11" s="1"/>
  <c r="B798" i="11"/>
  <c r="B799" i="11"/>
  <c r="B800" i="11"/>
  <c r="D800" i="11" s="1"/>
  <c r="B801" i="11"/>
  <c r="B802" i="11"/>
  <c r="B803" i="11"/>
  <c r="D803" i="11" s="1"/>
  <c r="B804" i="11"/>
  <c r="D804" i="11" s="1"/>
  <c r="B805" i="11"/>
  <c r="B806" i="11"/>
  <c r="B807" i="11"/>
  <c r="B808" i="11"/>
  <c r="B809" i="11"/>
  <c r="B810" i="11"/>
  <c r="B811" i="11"/>
  <c r="B812" i="11"/>
  <c r="D812" i="11" s="1"/>
  <c r="B813" i="11"/>
  <c r="D813" i="11" s="1"/>
  <c r="B814" i="11"/>
  <c r="B815" i="11"/>
  <c r="B816" i="11"/>
  <c r="D816" i="11" s="1"/>
  <c r="B817" i="11"/>
  <c r="B818" i="11"/>
  <c r="B819" i="11"/>
  <c r="D819" i="11" s="1"/>
  <c r="B820" i="11"/>
  <c r="D820" i="11" s="1"/>
  <c r="B821" i="11"/>
  <c r="B822" i="11"/>
  <c r="B823" i="11"/>
  <c r="B824" i="11"/>
  <c r="B825" i="11"/>
  <c r="B826" i="11"/>
  <c r="B827" i="11"/>
  <c r="B828" i="11"/>
  <c r="D828" i="11" s="1"/>
  <c r="B829" i="11"/>
  <c r="C829" i="11" s="1"/>
  <c r="B830" i="11"/>
  <c r="B831" i="11"/>
  <c r="B832" i="11"/>
  <c r="D832" i="11" s="1"/>
  <c r="B833" i="11"/>
  <c r="B834" i="11"/>
  <c r="B835" i="11"/>
  <c r="D835" i="11" s="1"/>
  <c r="B836" i="11"/>
  <c r="D836" i="11" s="1"/>
  <c r="B837" i="11"/>
  <c r="B838" i="11"/>
  <c r="B839" i="11"/>
  <c r="B840" i="11"/>
  <c r="B841" i="11"/>
  <c r="B842" i="11"/>
  <c r="B843" i="11"/>
  <c r="B844" i="11"/>
  <c r="D844" i="11" s="1"/>
  <c r="B845" i="11"/>
  <c r="D845" i="11" s="1"/>
  <c r="B846" i="11"/>
  <c r="B847" i="11"/>
  <c r="B848" i="11"/>
  <c r="D848" i="11" s="1"/>
  <c r="B849" i="11"/>
  <c r="B850" i="11"/>
  <c r="B851" i="11"/>
  <c r="D851" i="11" s="1"/>
  <c r="B852" i="11"/>
  <c r="D852" i="11" s="1"/>
  <c r="B853" i="11"/>
  <c r="B854" i="11"/>
  <c r="B855" i="11"/>
  <c r="B856" i="11"/>
  <c r="B857" i="11"/>
  <c r="B858" i="11"/>
  <c r="B859" i="11"/>
  <c r="B860" i="11"/>
  <c r="D860" i="11" s="1"/>
  <c r="B861" i="11"/>
  <c r="D861" i="11" s="1"/>
  <c r="B862" i="11"/>
  <c r="B863" i="11"/>
  <c r="B864" i="11"/>
  <c r="D864" i="11" s="1"/>
  <c r="B865" i="11"/>
  <c r="B866" i="11"/>
  <c r="B867" i="11"/>
  <c r="D867" i="11" s="1"/>
  <c r="B868" i="11"/>
  <c r="D868" i="11" s="1"/>
  <c r="B869" i="11"/>
  <c r="B870" i="11"/>
  <c r="B871" i="11"/>
  <c r="B872" i="11"/>
  <c r="B873" i="11"/>
  <c r="C873" i="11" s="1"/>
  <c r="B874" i="11"/>
  <c r="B875" i="11"/>
  <c r="B876" i="11"/>
  <c r="D876" i="11" s="1"/>
  <c r="B877" i="11"/>
  <c r="D877" i="11" s="1"/>
  <c r="B878" i="11"/>
  <c r="B879" i="11"/>
  <c r="B880" i="11"/>
  <c r="D880" i="11" s="1"/>
  <c r="B881" i="11"/>
  <c r="B882" i="11"/>
  <c r="B883" i="11"/>
  <c r="D883" i="11" s="1"/>
  <c r="B884" i="11"/>
  <c r="D884" i="11" s="1"/>
  <c r="B885" i="11"/>
  <c r="B886" i="11"/>
  <c r="B887" i="11"/>
  <c r="B888" i="11"/>
  <c r="B889" i="11"/>
  <c r="B890" i="11"/>
  <c r="B891" i="11"/>
  <c r="B892" i="11"/>
  <c r="D892" i="11" s="1"/>
  <c r="B893" i="11"/>
  <c r="D893" i="11" s="1"/>
  <c r="B894" i="11"/>
  <c r="B895" i="11"/>
  <c r="B896" i="11"/>
  <c r="D896" i="11" s="1"/>
  <c r="B897" i="11"/>
  <c r="B898" i="11"/>
  <c r="B899" i="11"/>
  <c r="D899" i="11" s="1"/>
  <c r="B900" i="11"/>
  <c r="D900" i="11" s="1"/>
  <c r="B901" i="11"/>
  <c r="B902" i="11"/>
  <c r="B903" i="11"/>
  <c r="B904" i="11"/>
  <c r="B905" i="11"/>
  <c r="B906" i="11"/>
  <c r="B907" i="11"/>
  <c r="B908" i="11"/>
  <c r="D908" i="11" s="1"/>
  <c r="B909" i="11"/>
  <c r="D909" i="11" s="1"/>
  <c r="B910" i="11"/>
  <c r="B911" i="11"/>
  <c r="B912" i="11"/>
  <c r="D912" i="11" s="1"/>
  <c r="B913" i="11"/>
  <c r="C913" i="11" s="1"/>
  <c r="B914" i="11"/>
  <c r="B915" i="11"/>
  <c r="D915" i="11" s="1"/>
  <c r="B916" i="11"/>
  <c r="D916" i="11" s="1"/>
  <c r="B917" i="11"/>
  <c r="B918" i="11"/>
  <c r="B919" i="11"/>
  <c r="B920" i="11"/>
  <c r="B921" i="11"/>
  <c r="B922" i="11"/>
  <c r="B923" i="11"/>
  <c r="B924" i="11"/>
  <c r="D924" i="11" s="1"/>
  <c r="B925" i="11"/>
  <c r="D925" i="11" s="1"/>
  <c r="B926" i="11"/>
  <c r="B927" i="11"/>
  <c r="B928" i="11"/>
  <c r="D928" i="11" s="1"/>
  <c r="B929" i="11"/>
  <c r="B930" i="11"/>
  <c r="B931" i="11"/>
  <c r="D931" i="11" s="1"/>
  <c r="B932" i="11"/>
  <c r="D932" i="11" s="1"/>
  <c r="B933" i="11"/>
  <c r="B934" i="11"/>
  <c r="B935" i="11"/>
  <c r="B936" i="11"/>
  <c r="B937" i="11"/>
  <c r="B938" i="11"/>
  <c r="B939" i="11"/>
  <c r="B940" i="11"/>
  <c r="D940" i="11" s="1"/>
  <c r="B941" i="11"/>
  <c r="D941" i="11" s="1"/>
  <c r="B942" i="11"/>
  <c r="B943" i="11"/>
  <c r="B944" i="11"/>
  <c r="D944" i="11" s="1"/>
  <c r="B945" i="11"/>
  <c r="B946" i="11"/>
  <c r="B947" i="11"/>
  <c r="D947" i="11" s="1"/>
  <c r="B948" i="11"/>
  <c r="D948" i="11" s="1"/>
  <c r="B949" i="11"/>
  <c r="B950" i="11"/>
  <c r="B951" i="11"/>
  <c r="B952" i="11"/>
  <c r="B953" i="11"/>
  <c r="B954" i="11"/>
  <c r="B955" i="11"/>
  <c r="B956" i="11"/>
  <c r="D956" i="11" s="1"/>
  <c r="B957" i="11"/>
  <c r="D957" i="11" s="1"/>
  <c r="B958" i="11"/>
  <c r="B959" i="11"/>
  <c r="B960" i="11"/>
  <c r="D960" i="11" s="1"/>
  <c r="B961" i="11"/>
  <c r="B962" i="11"/>
  <c r="B963" i="11"/>
  <c r="D963" i="11" s="1"/>
  <c r="B964" i="11"/>
  <c r="D964" i="11" s="1"/>
  <c r="B965" i="11"/>
  <c r="B966" i="11"/>
  <c r="B967" i="11"/>
  <c r="B968" i="11"/>
  <c r="B969" i="11"/>
  <c r="B970" i="11"/>
  <c r="B971" i="11"/>
  <c r="B972" i="11"/>
  <c r="D972" i="11" s="1"/>
  <c r="B973" i="11"/>
  <c r="D973" i="11" s="1"/>
  <c r="B974" i="11"/>
  <c r="B975" i="11"/>
  <c r="B976" i="11"/>
  <c r="D976" i="11" s="1"/>
  <c r="B977" i="11"/>
  <c r="B978" i="11"/>
  <c r="B979" i="11"/>
  <c r="D979" i="11" s="1"/>
  <c r="B980" i="11"/>
  <c r="D980" i="11" s="1"/>
  <c r="B981" i="11"/>
  <c r="B982" i="11"/>
  <c r="B983" i="11"/>
  <c r="B984" i="11"/>
  <c r="B985" i="11"/>
  <c r="B986" i="11"/>
  <c r="B987" i="11"/>
  <c r="B988" i="11"/>
  <c r="D988" i="11" s="1"/>
  <c r="B989" i="11"/>
  <c r="D989" i="11" s="1"/>
  <c r="B990" i="11"/>
  <c r="B991" i="11"/>
  <c r="B992" i="11"/>
  <c r="D992" i="11" s="1"/>
  <c r="B993" i="11"/>
  <c r="B994" i="11"/>
  <c r="B995" i="11"/>
  <c r="D995" i="11" s="1"/>
  <c r="B996" i="11"/>
  <c r="D996" i="11" s="1"/>
  <c r="B997" i="11"/>
  <c r="B998" i="11"/>
  <c r="B999" i="11"/>
  <c r="B1000" i="11"/>
  <c r="B1001" i="11"/>
  <c r="C1001" i="11" s="1"/>
  <c r="B1002" i="11"/>
  <c r="B1003" i="11"/>
  <c r="B1004" i="11"/>
  <c r="D1004" i="11" s="1"/>
  <c r="B1005" i="11"/>
  <c r="D1005" i="11" s="1"/>
  <c r="B1006" i="11"/>
  <c r="B1007" i="11"/>
  <c r="B1008" i="11"/>
  <c r="D1008" i="11" s="1"/>
  <c r="B1009" i="11"/>
  <c r="B1010" i="11"/>
  <c r="B1011" i="11"/>
  <c r="D1011" i="11" s="1"/>
  <c r="B1012" i="11"/>
  <c r="D1012" i="11" s="1"/>
  <c r="B1013" i="11"/>
  <c r="B1014" i="11"/>
  <c r="B1015" i="11"/>
  <c r="B1016" i="11"/>
  <c r="B1017" i="11"/>
  <c r="B1018" i="11"/>
  <c r="B1019" i="11"/>
  <c r="B1020" i="11"/>
  <c r="D1020" i="11" s="1"/>
  <c r="B1021" i="11"/>
  <c r="D1021" i="11" s="1"/>
  <c r="B1022" i="11"/>
  <c r="B1023" i="11"/>
  <c r="B1024" i="11"/>
  <c r="D1024" i="11" s="1"/>
  <c r="B1025" i="11"/>
  <c r="B1026" i="11"/>
  <c r="B1027" i="11"/>
  <c r="D1027" i="11" s="1"/>
  <c r="B1028" i="11"/>
  <c r="D1028" i="11" s="1"/>
  <c r="B1029" i="11"/>
  <c r="C1029" i="11" s="1"/>
  <c r="B1030" i="11"/>
  <c r="B1031" i="11"/>
  <c r="B1032" i="11"/>
  <c r="B1033" i="11"/>
  <c r="B1034" i="11"/>
  <c r="B1035" i="11"/>
  <c r="B1036" i="11"/>
  <c r="D1036" i="11" s="1"/>
  <c r="B1037" i="11"/>
  <c r="D1037" i="11" s="1"/>
  <c r="B1038" i="11"/>
  <c r="B1039" i="11"/>
  <c r="B1040" i="11"/>
  <c r="D1040" i="11" s="1"/>
  <c r="B1041" i="11"/>
  <c r="B1042" i="11"/>
  <c r="B1043" i="11"/>
  <c r="D1043" i="11" s="1"/>
  <c r="B1044" i="11"/>
  <c r="D1044" i="11" s="1"/>
  <c r="B1045" i="11"/>
  <c r="B1046" i="11"/>
  <c r="B1047" i="11"/>
  <c r="B1048" i="11"/>
  <c r="B1049" i="11"/>
  <c r="B1050" i="11"/>
  <c r="B1051" i="11"/>
  <c r="C1051" i="11" s="1"/>
  <c r="B1052" i="11"/>
  <c r="D1052" i="11" s="1"/>
  <c r="B1053" i="11"/>
  <c r="D1053" i="11" s="1"/>
  <c r="B1054" i="11"/>
  <c r="B1055" i="11"/>
  <c r="B1056" i="11"/>
  <c r="D1056" i="11" s="1"/>
  <c r="B1057" i="11"/>
  <c r="B1058" i="11"/>
  <c r="B1059" i="11"/>
  <c r="D1059" i="11" s="1"/>
  <c r="B1060" i="11"/>
  <c r="D1060" i="11" s="1"/>
  <c r="B1061" i="11"/>
  <c r="B1062" i="11"/>
  <c r="B1063" i="11"/>
  <c r="B1064" i="11"/>
  <c r="B1065" i="11"/>
  <c r="B1066" i="11"/>
  <c r="B1067" i="11"/>
  <c r="B1068" i="11"/>
  <c r="D1068" i="11" s="1"/>
  <c r="B1069" i="11"/>
  <c r="D1069" i="11" s="1"/>
  <c r="B1070" i="11"/>
  <c r="B1071" i="11"/>
  <c r="B1072" i="11"/>
  <c r="D1072" i="11" s="1"/>
  <c r="B1073" i="11"/>
  <c r="C1073" i="11" s="1"/>
  <c r="B1074" i="11"/>
  <c r="B1075" i="11"/>
  <c r="D1075" i="11" s="1"/>
  <c r="B1076" i="11"/>
  <c r="D1076" i="11" s="1"/>
  <c r="B1077" i="11"/>
  <c r="B1078" i="11"/>
  <c r="B1079" i="11"/>
  <c r="B1080" i="11"/>
  <c r="B1081" i="11"/>
  <c r="B1082" i="11"/>
  <c r="B1083" i="11"/>
  <c r="B1084" i="11"/>
  <c r="D1084" i="11" s="1"/>
  <c r="B1085" i="11"/>
  <c r="D1085" i="11" s="1"/>
  <c r="B1086" i="11"/>
  <c r="B1087" i="11"/>
  <c r="B1088" i="11"/>
  <c r="D1088" i="11" s="1"/>
  <c r="B1089" i="11"/>
  <c r="B1090" i="11"/>
  <c r="B1091" i="11"/>
  <c r="D1091" i="11" s="1"/>
  <c r="B1092" i="11"/>
  <c r="D1092" i="11" s="1"/>
  <c r="B1093" i="11"/>
  <c r="C1093" i="11" s="1"/>
  <c r="B1094" i="11"/>
  <c r="B1095" i="11"/>
  <c r="B1096" i="11"/>
  <c r="B1097" i="11"/>
  <c r="B1098" i="11"/>
  <c r="B1099" i="11"/>
  <c r="B1100" i="11"/>
  <c r="D1100" i="11" s="1"/>
  <c r="B1101" i="11"/>
  <c r="D1101" i="11" s="1"/>
  <c r="B1102" i="11"/>
  <c r="B1103" i="11"/>
  <c r="B1104" i="11"/>
  <c r="D1104" i="11" s="1"/>
  <c r="B1105" i="11"/>
  <c r="B1106" i="11"/>
  <c r="B1107" i="11"/>
  <c r="D1107" i="11" s="1"/>
  <c r="B1108" i="11"/>
  <c r="D1108" i="11" s="1"/>
  <c r="B1109" i="11"/>
  <c r="B1110" i="11"/>
  <c r="B1111" i="11"/>
  <c r="B1112" i="11"/>
  <c r="B1113" i="11"/>
  <c r="B1114" i="11"/>
  <c r="B1115" i="11"/>
  <c r="C1115" i="11" s="1"/>
  <c r="B1116" i="11"/>
  <c r="D1116" i="11" s="1"/>
  <c r="B1117" i="11"/>
  <c r="D1117" i="11" s="1"/>
  <c r="B1118" i="11"/>
  <c r="B1119" i="11"/>
  <c r="B1120" i="11"/>
  <c r="D1120" i="11" s="1"/>
  <c r="B1121" i="11"/>
  <c r="B1122" i="11"/>
  <c r="B1123" i="11"/>
  <c r="D1123" i="11" s="1"/>
  <c r="B1124" i="11"/>
  <c r="D1124" i="11" s="1"/>
  <c r="B1125" i="11"/>
  <c r="B1126" i="11"/>
  <c r="B1127" i="11"/>
  <c r="B1128" i="11"/>
  <c r="B1129" i="11"/>
  <c r="B1130" i="11"/>
  <c r="B1131" i="11"/>
  <c r="B1132" i="11"/>
  <c r="D1132" i="11" s="1"/>
  <c r="B1133" i="11"/>
  <c r="D1133" i="11" s="1"/>
  <c r="B1134" i="11"/>
  <c r="B1135" i="11"/>
  <c r="B1136" i="11"/>
  <c r="D1136" i="11" s="1"/>
  <c r="B1137" i="11"/>
  <c r="C1137" i="11" s="1"/>
  <c r="B1138" i="11"/>
  <c r="B1139" i="11"/>
  <c r="D1139" i="11" s="1"/>
  <c r="B1140" i="11"/>
  <c r="D1140" i="11" s="1"/>
  <c r="B1141" i="11"/>
  <c r="B1142" i="11"/>
  <c r="B1143" i="11"/>
  <c r="B1144" i="11"/>
  <c r="B1145" i="11"/>
  <c r="B1146" i="11"/>
  <c r="B1147" i="11"/>
  <c r="B1148" i="11"/>
  <c r="D1148" i="11" s="1"/>
  <c r="B1149" i="11"/>
  <c r="D1149" i="11" s="1"/>
  <c r="B1150" i="11"/>
  <c r="B1151" i="11"/>
  <c r="B1152" i="11"/>
  <c r="D1152" i="11" s="1"/>
  <c r="B1153" i="11"/>
  <c r="B1154" i="11"/>
  <c r="B1155" i="11"/>
  <c r="D1155" i="11" s="1"/>
  <c r="B1156" i="11"/>
  <c r="D1156" i="11" s="1"/>
  <c r="B1157" i="11"/>
  <c r="C1157" i="11" s="1"/>
  <c r="B1158" i="11"/>
  <c r="B1159" i="11"/>
  <c r="B1160" i="11"/>
  <c r="B1161" i="11"/>
  <c r="B1162" i="11"/>
  <c r="B1163" i="11"/>
  <c r="B1164" i="11"/>
  <c r="D1164" i="11" s="1"/>
  <c r="B1165" i="11"/>
  <c r="D1165" i="11" s="1"/>
  <c r="B1166" i="11"/>
  <c r="B1167" i="11"/>
  <c r="B1168" i="11"/>
  <c r="D1168" i="11" s="1"/>
  <c r="B1169" i="11"/>
  <c r="B1170" i="11"/>
  <c r="B1171" i="11"/>
  <c r="D1171" i="11" s="1"/>
  <c r="B1172" i="11"/>
  <c r="D1172" i="11" s="1"/>
  <c r="B1173" i="11"/>
  <c r="B1174" i="11"/>
  <c r="B1175" i="11"/>
  <c r="B1176" i="11"/>
  <c r="B1177" i="11"/>
  <c r="B1178" i="11"/>
  <c r="B1179" i="11"/>
  <c r="C1179" i="11" s="1"/>
  <c r="B1180" i="11"/>
  <c r="D1180" i="11" s="1"/>
  <c r="B1181" i="11"/>
  <c r="D1181" i="11" s="1"/>
  <c r="B1182" i="11"/>
  <c r="B1183" i="11"/>
  <c r="B1184" i="11"/>
  <c r="D1184" i="11" s="1"/>
  <c r="B1185" i="11"/>
  <c r="B1186" i="11"/>
  <c r="B1187" i="11"/>
  <c r="D1187" i="11" s="1"/>
  <c r="B1188" i="11"/>
  <c r="D1188" i="11" s="1"/>
  <c r="B1189" i="11"/>
  <c r="B1190" i="11"/>
  <c r="B1191" i="11"/>
  <c r="B1192" i="11"/>
  <c r="B1193" i="11"/>
  <c r="B1194" i="11"/>
  <c r="B1195" i="11"/>
  <c r="B1196" i="11"/>
  <c r="D1196" i="11" s="1"/>
  <c r="B1197" i="11"/>
  <c r="D1197" i="11" s="1"/>
  <c r="B1198" i="11"/>
  <c r="B1199" i="11"/>
  <c r="B1200" i="11"/>
  <c r="D1200" i="11" s="1"/>
  <c r="B1201" i="11"/>
  <c r="C1201" i="11" s="1"/>
  <c r="B1202" i="11"/>
  <c r="B1203" i="11"/>
  <c r="D1203" i="11" s="1"/>
  <c r="B1204" i="11"/>
  <c r="D1204" i="11" s="1"/>
  <c r="B1205" i="11"/>
  <c r="B1206" i="11"/>
  <c r="B1207" i="11"/>
  <c r="B1208" i="11"/>
  <c r="B1209" i="11"/>
  <c r="B1210" i="11"/>
  <c r="B1211" i="11"/>
  <c r="B1212" i="11"/>
  <c r="D1212" i="11" s="1"/>
  <c r="B1213" i="11"/>
  <c r="D1213" i="11" s="1"/>
  <c r="B1214" i="11"/>
  <c r="B1215" i="11"/>
  <c r="B1216" i="11"/>
  <c r="D1216" i="11" s="1"/>
  <c r="B1217" i="11"/>
  <c r="B1218" i="11"/>
  <c r="B1219" i="11"/>
  <c r="D1219" i="11" s="1"/>
  <c r="B1220" i="11"/>
  <c r="D1220" i="11" s="1"/>
  <c r="B1221" i="11"/>
  <c r="C1221" i="11" s="1"/>
  <c r="B1222" i="11"/>
  <c r="B1223" i="11"/>
  <c r="B1224" i="11"/>
  <c r="B1225" i="11"/>
  <c r="B1226" i="11"/>
  <c r="B1227" i="11"/>
  <c r="B1228" i="11"/>
  <c r="D1228" i="11" s="1"/>
  <c r="B1229" i="11"/>
  <c r="D1229" i="11" s="1"/>
  <c r="B1230" i="11"/>
  <c r="B1231" i="11"/>
  <c r="B1232" i="11"/>
  <c r="D1232" i="11" s="1"/>
  <c r="B1233" i="11"/>
  <c r="B1234" i="11"/>
  <c r="B1235" i="11"/>
  <c r="D1235" i="11" s="1"/>
  <c r="B1236" i="11"/>
  <c r="D1236" i="11" s="1"/>
  <c r="B1237" i="11"/>
  <c r="B1238" i="11"/>
  <c r="B1239" i="11"/>
  <c r="B1240" i="11"/>
  <c r="B1241" i="11"/>
  <c r="B1242" i="11"/>
  <c r="B1243" i="11"/>
  <c r="C1243" i="11" s="1"/>
  <c r="B1244" i="11"/>
  <c r="D1244" i="11" s="1"/>
  <c r="B1245" i="11"/>
  <c r="D1245" i="11" s="1"/>
  <c r="B1246" i="11"/>
  <c r="B1247" i="11"/>
  <c r="B1248" i="11"/>
  <c r="D1248" i="11" s="1"/>
  <c r="B1249" i="11"/>
  <c r="B1250" i="11"/>
  <c r="B1251" i="11"/>
  <c r="D1251" i="11" s="1"/>
  <c r="B1252" i="11"/>
  <c r="D1252" i="11" s="1"/>
  <c r="B1253" i="11"/>
  <c r="B1254" i="11"/>
  <c r="B1255" i="11"/>
  <c r="B1256" i="11"/>
  <c r="B1257" i="11"/>
  <c r="B1258" i="11"/>
  <c r="B1259" i="11"/>
  <c r="B1260" i="11"/>
  <c r="D1260" i="11" s="1"/>
  <c r="B1261" i="11"/>
  <c r="D1261" i="11" s="1"/>
  <c r="B1262" i="11"/>
  <c r="B1263" i="11"/>
  <c r="B1264" i="11"/>
  <c r="D1264" i="11" s="1"/>
  <c r="B1265" i="11"/>
  <c r="C1265" i="11" s="1"/>
  <c r="B1266" i="11"/>
  <c r="B1267" i="11"/>
  <c r="D1267" i="11" s="1"/>
  <c r="B1268" i="11"/>
  <c r="D1268" i="11" s="1"/>
  <c r="B1269" i="11"/>
  <c r="B1270" i="11"/>
  <c r="B1271" i="11"/>
  <c r="B1272" i="11"/>
  <c r="B1273" i="11"/>
  <c r="B1274" i="11"/>
  <c r="B1275" i="11"/>
  <c r="B1276" i="11"/>
  <c r="D1276" i="11" s="1"/>
  <c r="B1277" i="11"/>
  <c r="D1277" i="11" s="1"/>
  <c r="B1278" i="11"/>
  <c r="C1278" i="11" s="1"/>
  <c r="B1279" i="11"/>
  <c r="B1280" i="11"/>
  <c r="D1280" i="11" s="1"/>
  <c r="B1281" i="11"/>
  <c r="C1281" i="11" s="1"/>
  <c r="B1282" i="11"/>
  <c r="B1283" i="11"/>
  <c r="D1283" i="11" s="1"/>
  <c r="B1284" i="11"/>
  <c r="D1284" i="11" s="1"/>
  <c r="B1285" i="11"/>
  <c r="B1286" i="11"/>
  <c r="B1287" i="11"/>
  <c r="B1288" i="11"/>
  <c r="B1289" i="11"/>
  <c r="B1290" i="11"/>
  <c r="B1291" i="11"/>
  <c r="B1292" i="11"/>
  <c r="D1292" i="11" s="1"/>
  <c r="B1293" i="11"/>
  <c r="D1293" i="11" s="1"/>
  <c r="B1294" i="11"/>
  <c r="B1295" i="11"/>
  <c r="C1295" i="11" s="1"/>
  <c r="B1296" i="11"/>
  <c r="D1296" i="11" s="1"/>
  <c r="B1297" i="11"/>
  <c r="B1298" i="11"/>
  <c r="B1299" i="11"/>
  <c r="D1299" i="11" s="1"/>
  <c r="B1300" i="11"/>
  <c r="D1300" i="11" s="1"/>
  <c r="B1301" i="11"/>
  <c r="B1302" i="11"/>
  <c r="C1302" i="11" s="1"/>
  <c r="B1303" i="11"/>
  <c r="B1304" i="11"/>
  <c r="B1305" i="11"/>
  <c r="B1306" i="11"/>
  <c r="C1306" i="11" s="1"/>
  <c r="B1307" i="11"/>
  <c r="B1308" i="11"/>
  <c r="D1308" i="11" s="1"/>
  <c r="B1309" i="11"/>
  <c r="D1309" i="11" s="1"/>
  <c r="B1310" i="11"/>
  <c r="B1311" i="11"/>
  <c r="B1312" i="11"/>
  <c r="D1312" i="11" s="1"/>
  <c r="B1313" i="11"/>
  <c r="B1314" i="11"/>
  <c r="B1315" i="11"/>
  <c r="D1315" i="11" s="1"/>
  <c r="B1316" i="11"/>
  <c r="D1316" i="11" s="1"/>
  <c r="B1317" i="11"/>
  <c r="B1318" i="11"/>
  <c r="B1319" i="11"/>
  <c r="B1320" i="11"/>
  <c r="B1321" i="11"/>
  <c r="B1322" i="11"/>
  <c r="B1323" i="11"/>
  <c r="C1323" i="11" s="1"/>
  <c r="B1324" i="11"/>
  <c r="D1324" i="11" s="1"/>
  <c r="B1325" i="11"/>
  <c r="D1325" i="11" s="1"/>
  <c r="B1326" i="11"/>
  <c r="B1327" i="11"/>
  <c r="B1328" i="11"/>
  <c r="D1328" i="11" s="1"/>
  <c r="B1329" i="11"/>
  <c r="B1330" i="11"/>
  <c r="B1331" i="11"/>
  <c r="D1331" i="11" s="1"/>
  <c r="B1332" i="11"/>
  <c r="D1332" i="11" s="1"/>
  <c r="B1333" i="11"/>
  <c r="B1334" i="11"/>
  <c r="C1334" i="11" s="1"/>
  <c r="B1335" i="11"/>
  <c r="B1336" i="11"/>
  <c r="B1337" i="11"/>
  <c r="B1338" i="11"/>
  <c r="B1339" i="11"/>
  <c r="B1340" i="11"/>
  <c r="D1340" i="11" s="1"/>
  <c r="B1341" i="11"/>
  <c r="D1341" i="11" s="1"/>
  <c r="B1342" i="11"/>
  <c r="C1342" i="11" s="1"/>
  <c r="B1343" i="11"/>
  <c r="B1344" i="11"/>
  <c r="D1344" i="11" s="1"/>
  <c r="B1345" i="11"/>
  <c r="B1346" i="11"/>
  <c r="B1347" i="11"/>
  <c r="D1347" i="11" s="1"/>
  <c r="B1348" i="11"/>
  <c r="D1348" i="11" s="1"/>
  <c r="B1349" i="11"/>
  <c r="B1350" i="11"/>
  <c r="B1351" i="11"/>
  <c r="B1352" i="11"/>
  <c r="B1353" i="11"/>
  <c r="C1353" i="11" s="1"/>
  <c r="B1354" i="11"/>
  <c r="B1355" i="11"/>
  <c r="B1356" i="11"/>
  <c r="D1356" i="11" s="1"/>
  <c r="B1357" i="11"/>
  <c r="D1357" i="11" s="1"/>
  <c r="B1358" i="11"/>
  <c r="B1359" i="11"/>
  <c r="B1360" i="11"/>
  <c r="D1360" i="11" s="1"/>
  <c r="B1361" i="11"/>
  <c r="B1362" i="11"/>
  <c r="C1362" i="11" s="1"/>
  <c r="B1363" i="11"/>
  <c r="D1363" i="11" s="1"/>
  <c r="B1364" i="11"/>
  <c r="B1365" i="11"/>
  <c r="B1366" i="11"/>
  <c r="B1367" i="11"/>
  <c r="B1368" i="11"/>
  <c r="B1369" i="11"/>
  <c r="B1370" i="11"/>
  <c r="C1370" i="11" s="1"/>
  <c r="B1371" i="11"/>
  <c r="B1372" i="11"/>
  <c r="D1372" i="11" s="1"/>
  <c r="B1373" i="11"/>
  <c r="D1373" i="11" s="1"/>
  <c r="B1374" i="11"/>
  <c r="B1375" i="11"/>
  <c r="C1375" i="11" s="1"/>
  <c r="B1376" i="11"/>
  <c r="D1376" i="11" s="1"/>
  <c r="B1377" i="11"/>
  <c r="B1378" i="11"/>
  <c r="C1378" i="11" s="1"/>
  <c r="B1379" i="11"/>
  <c r="D1379" i="11" s="1"/>
  <c r="B1380" i="11"/>
  <c r="B1381" i="11"/>
  <c r="B1382" i="11"/>
  <c r="B1383" i="11"/>
  <c r="B1384" i="11"/>
  <c r="B1385" i="11"/>
  <c r="B1386" i="11"/>
  <c r="B1387" i="11"/>
  <c r="B1388" i="11"/>
  <c r="C1388" i="11" s="1"/>
  <c r="B1389" i="11"/>
  <c r="D1389" i="11" s="1"/>
  <c r="B1390" i="11"/>
  <c r="B1391" i="11"/>
  <c r="B1392" i="11"/>
  <c r="D1392" i="11" s="1"/>
  <c r="B1393" i="11"/>
  <c r="B1394" i="11"/>
  <c r="C1394" i="11" s="1"/>
  <c r="B1395" i="11"/>
  <c r="D1395" i="11" s="1"/>
  <c r="B1396" i="11"/>
  <c r="B1397" i="11"/>
  <c r="B1398" i="11"/>
  <c r="B1399" i="11"/>
  <c r="B1400" i="11"/>
  <c r="B1401" i="11"/>
  <c r="B1402" i="11"/>
  <c r="C1402" i="11" s="1"/>
  <c r="B1403" i="11"/>
  <c r="B1404" i="11"/>
  <c r="D1404" i="11" s="1"/>
  <c r="B1405" i="11"/>
  <c r="D1405" i="11" s="1"/>
  <c r="B1406" i="11"/>
  <c r="B1407" i="11"/>
  <c r="C1407" i="11" s="1"/>
  <c r="B1408" i="11"/>
  <c r="D1408" i="11" s="1"/>
  <c r="B1409" i="11"/>
  <c r="B1410" i="11"/>
  <c r="C1410" i="11" s="1"/>
  <c r="B1411" i="11"/>
  <c r="D1411" i="11" s="1"/>
  <c r="B1412" i="11"/>
  <c r="B1413" i="11"/>
  <c r="B1414" i="11"/>
  <c r="B1415" i="11"/>
  <c r="B1416" i="11"/>
  <c r="B1417" i="11"/>
  <c r="B1418" i="11"/>
  <c r="B1419" i="11"/>
  <c r="B1420" i="11"/>
  <c r="C1420" i="11" s="1"/>
  <c r="B1421" i="11"/>
  <c r="D1421" i="11" s="1"/>
  <c r="B1422" i="11"/>
  <c r="B1423" i="11"/>
  <c r="B1424" i="11"/>
  <c r="D1424" i="11" s="1"/>
  <c r="B1425" i="11"/>
  <c r="B1426" i="11"/>
  <c r="C1426" i="11" s="1"/>
  <c r="B1427" i="11"/>
  <c r="D1427" i="11" s="1"/>
  <c r="B1428" i="11"/>
  <c r="B1429" i="11"/>
  <c r="B1430" i="11"/>
  <c r="B1431" i="11"/>
  <c r="B1432" i="11"/>
  <c r="B1433" i="11"/>
  <c r="B1434" i="11"/>
  <c r="C1434" i="11" s="1"/>
  <c r="B1435" i="11"/>
  <c r="B1436" i="11"/>
  <c r="D1436" i="11" s="1"/>
  <c r="B1437" i="11"/>
  <c r="D1437" i="11" s="1"/>
  <c r="B1438" i="11"/>
  <c r="B1439" i="11"/>
  <c r="C1439" i="11" s="1"/>
  <c r="B1440" i="11"/>
  <c r="D1440" i="11" s="1"/>
  <c r="B1441" i="11"/>
  <c r="B1442" i="11"/>
  <c r="C1442" i="11" s="1"/>
  <c r="B1443" i="11"/>
  <c r="D1443" i="11" s="1"/>
  <c r="B1444" i="11"/>
  <c r="B1445" i="11"/>
  <c r="B1446" i="11"/>
  <c r="B1447" i="11"/>
  <c r="B1448" i="11"/>
  <c r="B1449" i="11"/>
  <c r="B1450" i="11"/>
  <c r="B1451" i="11"/>
  <c r="B1452" i="11"/>
  <c r="C1452" i="11" s="1"/>
  <c r="B1453" i="11"/>
  <c r="D1453" i="11" s="1"/>
  <c r="B1454" i="11"/>
  <c r="B1455" i="11"/>
  <c r="B1456" i="11"/>
  <c r="D1456" i="11" s="1"/>
  <c r="B1457" i="11"/>
  <c r="B1458" i="11"/>
  <c r="C1458" i="11" s="1"/>
  <c r="B1459" i="11"/>
  <c r="D1459" i="11" s="1"/>
  <c r="B1460" i="11"/>
  <c r="B1461" i="11"/>
  <c r="B1462" i="11"/>
  <c r="B1463" i="11"/>
  <c r="B1464" i="11"/>
  <c r="B1465" i="11"/>
  <c r="B1466" i="11"/>
  <c r="C1466" i="11" s="1"/>
  <c r="B1467" i="11"/>
  <c r="B1468" i="11"/>
  <c r="D1468" i="11" s="1"/>
  <c r="B1469" i="11"/>
  <c r="D1469" i="11" s="1"/>
  <c r="B1470" i="11"/>
  <c r="B1471" i="11"/>
  <c r="C1471" i="11" s="1"/>
  <c r="B1472" i="11"/>
  <c r="D1472" i="11" s="1"/>
  <c r="B1473" i="11"/>
  <c r="B1474" i="11"/>
  <c r="C1474" i="11" s="1"/>
  <c r="B1475" i="11"/>
  <c r="D1475" i="11" s="1"/>
  <c r="B1476" i="11"/>
  <c r="B1477" i="11"/>
  <c r="B1478" i="11"/>
  <c r="B1479" i="11"/>
  <c r="B1480" i="11"/>
  <c r="B1481" i="11"/>
  <c r="B1482" i="11"/>
  <c r="B1483" i="11"/>
  <c r="B1484" i="11"/>
  <c r="C1484" i="11" s="1"/>
  <c r="B1485" i="11"/>
  <c r="D1485" i="11" s="1"/>
  <c r="B1486" i="11"/>
  <c r="B1487" i="11"/>
  <c r="B1488" i="11"/>
  <c r="D1488" i="11" s="1"/>
  <c r="B1489" i="11"/>
  <c r="B1490" i="11"/>
  <c r="C1490" i="11" s="1"/>
  <c r="B1491" i="11"/>
  <c r="D1491" i="11" s="1"/>
  <c r="B1492" i="11"/>
  <c r="B1493" i="11"/>
  <c r="B1494" i="11"/>
  <c r="B1495" i="11"/>
  <c r="B1496" i="11"/>
  <c r="B1497" i="11"/>
  <c r="B1498" i="11"/>
  <c r="C1498" i="11" s="1"/>
  <c r="B1499" i="11"/>
  <c r="B1500" i="11"/>
  <c r="D1500" i="11" s="1"/>
  <c r="B1501" i="11"/>
  <c r="D1501" i="11" s="1"/>
  <c r="B1502" i="11"/>
  <c r="B1503" i="11"/>
  <c r="C1503" i="11" s="1"/>
  <c r="B1504" i="11"/>
  <c r="D1504" i="11" s="1"/>
  <c r="B1505" i="11"/>
  <c r="B1506" i="11"/>
  <c r="C1506" i="11" s="1"/>
  <c r="B1507" i="11"/>
  <c r="D1507" i="11" s="1"/>
  <c r="B1508" i="11"/>
  <c r="B1509" i="11"/>
  <c r="B1510" i="11"/>
  <c r="B1511" i="11"/>
  <c r="B1512" i="11"/>
  <c r="B1513" i="11"/>
  <c r="B1514" i="11"/>
  <c r="B1515" i="11"/>
  <c r="B1516" i="11"/>
  <c r="C1516" i="11" s="1"/>
  <c r="B1517" i="11"/>
  <c r="D1517" i="11" s="1"/>
  <c r="B1518" i="11"/>
  <c r="B1519" i="11"/>
  <c r="B1520" i="11"/>
  <c r="D1520" i="11" s="1"/>
  <c r="B1521" i="11"/>
  <c r="B1522" i="11"/>
  <c r="C1522" i="11" s="1"/>
  <c r="B1523" i="11"/>
  <c r="D1523" i="11" s="1"/>
  <c r="B1524" i="11"/>
  <c r="B1525" i="11"/>
  <c r="B1526" i="11"/>
  <c r="B1527" i="11"/>
  <c r="B1528" i="11"/>
  <c r="B1529" i="11"/>
  <c r="B1530" i="11"/>
  <c r="C1530" i="11" s="1"/>
  <c r="B1531" i="11"/>
  <c r="B1532" i="11"/>
  <c r="D1532" i="11" s="1"/>
  <c r="B1533" i="11"/>
  <c r="D1533" i="11" s="1"/>
  <c r="B1534" i="11"/>
  <c r="B1535" i="11"/>
  <c r="C1535" i="11" s="1"/>
  <c r="B1536" i="11"/>
  <c r="D1536" i="11" s="1"/>
  <c r="B1537" i="11"/>
  <c r="B1538" i="11"/>
  <c r="C1538" i="11" s="1"/>
  <c r="B1539" i="11"/>
  <c r="D1539" i="11" s="1"/>
  <c r="B1540" i="11"/>
  <c r="B1541" i="11"/>
  <c r="B1542" i="11"/>
  <c r="B1543" i="11"/>
  <c r="B1544" i="11"/>
  <c r="B1545" i="11"/>
  <c r="B1546" i="11"/>
  <c r="B1547" i="11"/>
  <c r="B1548" i="11"/>
  <c r="C1548" i="11" s="1"/>
  <c r="B1549" i="11"/>
  <c r="D1549" i="11" s="1"/>
  <c r="B1550" i="11"/>
  <c r="B1551" i="11"/>
  <c r="B1552" i="11"/>
  <c r="D1552" i="11" s="1"/>
  <c r="B1553" i="11"/>
  <c r="B1554" i="11"/>
  <c r="C1554" i="11" s="1"/>
  <c r="B1555" i="11"/>
  <c r="D1555" i="11" s="1"/>
  <c r="B1556" i="11"/>
  <c r="B1557" i="11"/>
  <c r="B1558" i="11"/>
  <c r="B1559" i="11"/>
  <c r="B1560" i="11"/>
  <c r="B1561" i="11"/>
  <c r="B1562" i="11"/>
  <c r="C1562" i="11" s="1"/>
  <c r="B1563" i="11"/>
  <c r="B1564" i="11"/>
  <c r="D1564" i="11" s="1"/>
  <c r="B1565" i="11"/>
  <c r="D1565" i="11" s="1"/>
  <c r="B1566" i="11"/>
  <c r="B1567" i="11"/>
  <c r="C1567" i="11" s="1"/>
  <c r="B1568" i="11"/>
  <c r="D1568" i="11" s="1"/>
  <c r="B1569" i="11"/>
  <c r="B1570" i="11"/>
  <c r="C1570" i="11" s="1"/>
  <c r="B1571" i="11"/>
  <c r="D1571" i="11" s="1"/>
  <c r="B1572" i="11"/>
  <c r="B1573" i="11"/>
  <c r="B1574" i="11"/>
  <c r="B1575" i="11"/>
  <c r="B1576" i="11"/>
  <c r="B1577" i="11"/>
  <c r="B1578" i="11"/>
  <c r="C1578" i="11" s="1"/>
  <c r="B1579" i="11"/>
  <c r="B1580" i="11"/>
  <c r="C1580" i="11" s="1"/>
  <c r="B1581" i="11"/>
  <c r="D1581" i="11" s="1"/>
  <c r="B1582" i="11"/>
  <c r="B1583" i="11"/>
  <c r="B1584" i="11"/>
  <c r="D1584" i="11" s="1"/>
  <c r="B1585" i="11"/>
  <c r="B1586" i="11"/>
  <c r="C1586" i="11" s="1"/>
  <c r="B1587" i="11"/>
  <c r="D1587" i="11" s="1"/>
  <c r="B1588" i="11"/>
  <c r="B1589" i="11"/>
  <c r="B1590" i="11"/>
  <c r="B1591" i="11"/>
  <c r="B1592" i="11"/>
  <c r="B1593" i="11"/>
  <c r="B1594" i="11"/>
  <c r="C1594" i="11" s="1"/>
  <c r="B1595" i="11"/>
  <c r="B1596" i="11"/>
  <c r="D1596" i="11" s="1"/>
  <c r="B1597" i="11"/>
  <c r="D1597" i="11" s="1"/>
  <c r="B1598" i="11"/>
  <c r="B1599" i="11"/>
  <c r="C1599" i="11" s="1"/>
  <c r="B1600" i="11"/>
  <c r="D1600" i="11" s="1"/>
  <c r="B1601" i="11"/>
  <c r="B1602" i="11"/>
  <c r="C1602" i="11" s="1"/>
  <c r="B1603" i="11"/>
  <c r="D1603" i="11" s="1"/>
  <c r="B1604" i="11"/>
  <c r="B1605" i="11"/>
  <c r="B1606" i="11"/>
  <c r="B1607" i="11"/>
  <c r="B1608" i="11"/>
  <c r="B1609" i="11"/>
  <c r="B1610" i="11"/>
  <c r="C1610" i="11" s="1"/>
  <c r="B1611" i="11"/>
  <c r="B1612" i="11"/>
  <c r="C1612" i="11" s="1"/>
  <c r="B1613" i="11"/>
  <c r="D1613" i="11" s="1"/>
  <c r="B1614" i="11"/>
  <c r="B1615" i="11"/>
  <c r="B1616" i="11"/>
  <c r="D1616" i="11" s="1"/>
  <c r="B1617" i="11"/>
  <c r="B1618" i="11"/>
  <c r="C1618" i="11" s="1"/>
  <c r="B1619" i="11"/>
  <c r="D1619" i="11" s="1"/>
  <c r="B1620" i="11"/>
  <c r="B1621" i="11"/>
  <c r="B1622" i="11"/>
  <c r="B1623" i="11"/>
  <c r="B1624" i="11"/>
  <c r="B1625" i="11"/>
  <c r="B1626" i="11"/>
  <c r="C1626" i="11" s="1"/>
  <c r="B1627" i="11"/>
  <c r="B1628" i="11"/>
  <c r="D1628" i="11" s="1"/>
  <c r="B1629" i="11"/>
  <c r="D1629" i="11" s="1"/>
  <c r="B1630" i="11"/>
  <c r="B1631" i="11"/>
  <c r="C1631" i="11" s="1"/>
  <c r="B1632" i="11"/>
  <c r="D1632" i="11" s="1"/>
  <c r="B1633" i="11"/>
  <c r="B1634" i="11"/>
  <c r="C1634" i="11" s="1"/>
  <c r="B1635" i="11"/>
  <c r="D1635" i="11" s="1"/>
  <c r="B1636" i="11"/>
  <c r="B1637" i="11"/>
  <c r="B1638" i="11"/>
  <c r="B1639" i="11"/>
  <c r="B1640" i="11"/>
  <c r="B1641" i="11"/>
  <c r="B1642" i="11"/>
  <c r="C1642" i="11" s="1"/>
  <c r="B1643" i="11"/>
  <c r="B1644" i="11"/>
  <c r="C1644" i="11" s="1"/>
  <c r="B1645" i="11"/>
  <c r="D1645" i="11" s="1"/>
  <c r="B1646" i="11"/>
  <c r="B1647" i="11"/>
  <c r="B1648" i="11"/>
  <c r="D1648" i="11" s="1"/>
  <c r="B1649" i="11"/>
  <c r="B1650" i="11"/>
  <c r="C1650" i="11" s="1"/>
  <c r="B1651" i="11"/>
  <c r="D1651" i="11" s="1"/>
  <c r="B1652" i="11"/>
  <c r="B1653" i="11"/>
  <c r="B1654" i="11"/>
  <c r="B1655" i="11"/>
  <c r="B1656" i="11"/>
  <c r="B1657" i="11"/>
  <c r="B1658" i="11"/>
  <c r="C1658" i="11" s="1"/>
  <c r="B1659" i="11"/>
  <c r="B1660" i="11"/>
  <c r="D1660" i="11" s="1"/>
  <c r="B1661" i="11"/>
  <c r="D1661" i="11" s="1"/>
  <c r="B1662" i="11"/>
  <c r="B1663" i="11"/>
  <c r="C1663" i="11" s="1"/>
  <c r="B1664" i="11"/>
  <c r="D1664" i="11" s="1"/>
  <c r="B1665" i="11"/>
  <c r="B1666" i="11"/>
  <c r="C1666" i="11" s="1"/>
  <c r="B1667" i="11"/>
  <c r="D1667" i="11" s="1"/>
  <c r="B1668" i="11"/>
  <c r="B1669" i="11"/>
  <c r="B1670" i="11"/>
  <c r="B1671" i="11"/>
  <c r="B1672" i="11"/>
  <c r="B1673" i="11"/>
  <c r="B1674" i="11"/>
  <c r="C1674" i="11" s="1"/>
  <c r="B1675" i="11"/>
  <c r="B1676" i="11"/>
  <c r="C1676" i="11" s="1"/>
  <c r="B1677" i="11"/>
  <c r="D1677" i="11" s="1"/>
  <c r="B1678" i="11"/>
  <c r="B1679" i="11"/>
  <c r="B1680" i="11"/>
  <c r="D1680" i="11" s="1"/>
  <c r="B1681" i="11"/>
  <c r="B1682" i="11"/>
  <c r="C1682" i="11" s="1"/>
  <c r="B1683" i="11"/>
  <c r="D1683" i="11" s="1"/>
  <c r="B1684" i="11"/>
  <c r="B1685" i="11"/>
  <c r="B1686" i="11"/>
  <c r="B1687" i="11"/>
  <c r="B1688" i="11"/>
  <c r="B1689" i="11"/>
  <c r="B1690" i="11"/>
  <c r="C1690" i="11" s="1"/>
  <c r="B1691" i="11"/>
  <c r="B1692" i="11"/>
  <c r="D1692" i="11" s="1"/>
  <c r="B1693" i="11"/>
  <c r="D1693" i="11" s="1"/>
  <c r="B1694" i="11"/>
  <c r="B1695" i="11"/>
  <c r="C1695" i="11" s="1"/>
  <c r="B1696" i="11"/>
  <c r="D1696" i="11" s="1"/>
  <c r="B1697" i="11"/>
  <c r="B1698" i="11"/>
  <c r="C1698" i="11" s="1"/>
  <c r="B1699" i="11"/>
  <c r="D1699" i="11" s="1"/>
  <c r="B1700" i="11"/>
  <c r="B1701" i="11"/>
  <c r="B1702" i="11"/>
  <c r="B1703" i="11"/>
  <c r="B1704" i="11"/>
  <c r="B1705" i="11"/>
  <c r="B1706" i="11"/>
  <c r="C1706" i="11" s="1"/>
  <c r="B1707" i="11"/>
  <c r="D1707" i="11" s="1"/>
  <c r="B1708" i="11"/>
  <c r="C1708" i="11" s="1"/>
  <c r="B1709" i="11"/>
  <c r="D1709" i="11" s="1"/>
  <c r="B1710" i="11"/>
  <c r="B1711" i="11"/>
  <c r="B1712" i="11"/>
  <c r="D1712" i="11" s="1"/>
  <c r="B1713" i="11"/>
  <c r="B1714" i="11"/>
  <c r="C1714" i="11" s="1"/>
  <c r="B1715" i="11"/>
  <c r="D1715" i="11" s="1"/>
  <c r="B1716" i="11"/>
  <c r="B1717" i="11"/>
  <c r="D1717" i="11" s="1"/>
  <c r="B1718" i="11"/>
  <c r="B1719" i="11"/>
  <c r="B1720" i="11"/>
  <c r="B1721" i="11"/>
  <c r="B1722" i="11"/>
  <c r="C1722" i="11" s="1"/>
  <c r="B1723" i="11"/>
  <c r="D1723" i="11" s="1"/>
  <c r="B1724" i="11"/>
  <c r="D1724" i="11" s="1"/>
  <c r="B1725" i="11"/>
  <c r="D1725" i="11" s="1"/>
  <c r="B1726" i="11"/>
  <c r="B1727" i="11"/>
  <c r="C1727" i="11" s="1"/>
  <c r="B1728" i="11"/>
  <c r="D1728" i="11" s="1"/>
  <c r="B1729" i="11"/>
  <c r="B1730" i="11"/>
  <c r="C1730" i="11" s="1"/>
  <c r="B1731" i="11"/>
  <c r="D1731" i="11" s="1"/>
  <c r="B1732" i="11"/>
  <c r="B1733" i="11"/>
  <c r="D1733" i="11" s="1"/>
  <c r="B1734" i="11"/>
  <c r="B1735" i="11"/>
  <c r="B1736" i="11"/>
  <c r="B1737" i="11"/>
  <c r="B1738" i="11"/>
  <c r="C1738" i="11" s="1"/>
  <c r="B1739" i="11"/>
  <c r="D1739" i="11" s="1"/>
  <c r="B1740" i="11"/>
  <c r="C1740" i="11" s="1"/>
  <c r="B1741" i="11"/>
  <c r="D1741" i="11" s="1"/>
  <c r="B1742" i="11"/>
  <c r="B1743" i="11"/>
  <c r="B1744" i="11"/>
  <c r="D1744" i="11" s="1"/>
  <c r="B1745" i="11"/>
  <c r="B1746" i="11"/>
  <c r="C1746" i="11" s="1"/>
  <c r="B1747" i="11"/>
  <c r="D1747" i="11" s="1"/>
  <c r="B1748" i="11"/>
  <c r="B1749" i="11"/>
  <c r="D1749" i="11" s="1"/>
  <c r="B1750" i="11"/>
  <c r="B1751" i="11"/>
  <c r="B1752" i="11"/>
  <c r="B1753" i="11"/>
  <c r="B1754" i="11"/>
  <c r="C1754" i="11" s="1"/>
  <c r="B1755" i="11"/>
  <c r="D1755" i="11" s="1"/>
  <c r="B1756" i="11"/>
  <c r="D1756" i="11" s="1"/>
  <c r="B1757" i="11"/>
  <c r="D1757" i="11" s="1"/>
  <c r="B1758" i="11"/>
  <c r="B1759" i="11"/>
  <c r="C1759" i="11" s="1"/>
  <c r="B1760" i="11"/>
  <c r="D1760" i="11" s="1"/>
  <c r="B1761" i="11"/>
  <c r="B1762" i="11"/>
  <c r="C1762" i="11" s="1"/>
  <c r="B1763" i="11"/>
  <c r="D1763" i="11" s="1"/>
  <c r="B1764" i="11"/>
  <c r="B1765" i="11"/>
  <c r="D1765" i="11" s="1"/>
  <c r="B1766" i="11"/>
  <c r="B1767" i="11"/>
  <c r="B1768" i="11"/>
  <c r="B1769" i="11"/>
  <c r="B1770" i="11"/>
  <c r="C1770" i="11" s="1"/>
  <c r="B1771" i="11"/>
  <c r="D1771" i="11" s="1"/>
  <c r="B1772" i="11"/>
  <c r="C1772" i="11" s="1"/>
  <c r="B1773" i="11"/>
  <c r="D1773" i="11" s="1"/>
  <c r="B1774" i="11"/>
  <c r="B1775" i="11"/>
  <c r="B1776" i="11"/>
  <c r="D1776" i="11" s="1"/>
  <c r="B1777" i="11"/>
  <c r="B1778" i="11"/>
  <c r="C1778" i="11" s="1"/>
  <c r="B1779" i="11"/>
  <c r="D1779" i="11" s="1"/>
  <c r="B1780" i="11"/>
  <c r="B1781" i="11"/>
  <c r="D1781" i="11" s="1"/>
  <c r="B1782" i="11"/>
  <c r="B1783" i="11"/>
  <c r="B1784" i="11"/>
  <c r="B1785" i="11"/>
  <c r="B1786" i="11"/>
  <c r="C1786" i="11" s="1"/>
  <c r="B1787" i="11"/>
  <c r="D1787" i="11" s="1"/>
  <c r="B1788" i="11"/>
  <c r="D1788" i="11" s="1"/>
  <c r="B1789" i="11"/>
  <c r="D1789" i="11" s="1"/>
  <c r="B1790" i="11"/>
  <c r="B1791" i="11"/>
  <c r="C1791" i="11" s="1"/>
  <c r="B1792" i="11"/>
  <c r="D1792" i="11" s="1"/>
  <c r="B1793" i="11"/>
  <c r="B1794" i="11"/>
  <c r="C1794" i="11" s="1"/>
  <c r="B1795" i="11"/>
  <c r="D1795" i="11" s="1"/>
  <c r="B1796" i="11"/>
  <c r="B1797" i="11"/>
  <c r="D1797" i="11" s="1"/>
  <c r="B1798" i="11"/>
  <c r="B1799" i="11"/>
  <c r="B1800" i="11"/>
  <c r="B1801" i="11"/>
  <c r="B1802" i="11"/>
  <c r="C1802" i="11" s="1"/>
  <c r="B1803" i="11"/>
  <c r="D1803" i="11" s="1"/>
  <c r="B1804" i="11"/>
  <c r="C1804" i="11" s="1"/>
  <c r="B1805" i="11"/>
  <c r="D1805" i="11" s="1"/>
  <c r="B1806" i="11"/>
  <c r="B1807" i="11"/>
  <c r="B1808" i="11"/>
  <c r="D1808" i="11" s="1"/>
  <c r="B1809" i="11"/>
  <c r="B1810" i="11"/>
  <c r="C1810" i="11" s="1"/>
  <c r="B1811" i="11"/>
  <c r="D1811" i="11" s="1"/>
  <c r="B1812" i="11"/>
  <c r="B1813" i="11"/>
  <c r="D1813" i="11" s="1"/>
  <c r="B1814" i="11"/>
  <c r="B1815" i="11"/>
  <c r="B1816" i="11"/>
  <c r="B1817" i="11"/>
  <c r="B1818" i="11"/>
  <c r="C1818" i="11" s="1"/>
  <c r="B1819" i="11"/>
  <c r="D1819" i="11" s="1"/>
  <c r="B1820" i="11"/>
  <c r="D1820" i="11" s="1"/>
  <c r="B1821" i="11"/>
  <c r="D1821" i="11" s="1"/>
  <c r="B1822" i="11"/>
  <c r="B1823" i="11"/>
  <c r="C1823" i="11" s="1"/>
  <c r="B1824" i="11"/>
  <c r="D1824" i="11" s="1"/>
  <c r="B1825" i="11"/>
  <c r="B1826" i="11"/>
  <c r="C1826" i="11" s="1"/>
  <c r="B1827" i="11"/>
  <c r="D1827" i="11" s="1"/>
  <c r="B1828" i="11"/>
  <c r="B1829" i="11"/>
  <c r="D1829" i="11" s="1"/>
  <c r="B1830" i="11"/>
  <c r="B1831" i="11"/>
  <c r="B1832" i="11"/>
  <c r="B1833" i="11"/>
  <c r="B1834" i="11"/>
  <c r="C1834" i="11" s="1"/>
  <c r="B1835" i="11"/>
  <c r="D1835" i="11" s="1"/>
  <c r="B1836" i="11"/>
  <c r="C1836" i="11" s="1"/>
  <c r="B1837" i="11"/>
  <c r="D1837" i="11" s="1"/>
  <c r="B1838" i="11"/>
  <c r="B1839" i="11"/>
  <c r="B1840" i="11"/>
  <c r="D1840" i="11" s="1"/>
  <c r="B1841" i="11"/>
  <c r="B1842" i="11"/>
  <c r="C1842" i="11" s="1"/>
  <c r="B1843" i="11"/>
  <c r="D1843" i="11" s="1"/>
  <c r="B1844" i="11"/>
  <c r="B1845" i="11"/>
  <c r="D1845" i="11" s="1"/>
  <c r="B1846" i="11"/>
  <c r="B1847" i="11"/>
  <c r="B1848" i="11"/>
  <c r="B1849" i="11"/>
  <c r="B1850" i="11"/>
  <c r="C1850" i="11" s="1"/>
  <c r="B1851" i="11"/>
  <c r="D1851" i="11" s="1"/>
  <c r="B1852" i="11"/>
  <c r="D1852" i="11" s="1"/>
  <c r="B1853" i="11"/>
  <c r="D1853" i="11" s="1"/>
  <c r="B1854" i="11"/>
  <c r="B1855" i="11"/>
  <c r="C1855" i="11" s="1"/>
  <c r="B1856" i="11"/>
  <c r="D1856" i="11" s="1"/>
  <c r="B1857" i="11"/>
  <c r="B1858" i="11"/>
  <c r="C1858" i="11" s="1"/>
  <c r="B1859" i="11"/>
  <c r="D1859" i="11" s="1"/>
  <c r="B1860" i="11"/>
  <c r="B1861" i="11"/>
  <c r="D1861" i="11" s="1"/>
  <c r="B1862" i="11"/>
  <c r="B1863" i="11"/>
  <c r="B1864" i="11"/>
  <c r="B1865" i="11"/>
  <c r="B1866" i="11"/>
  <c r="C1866" i="11" s="1"/>
  <c r="B1867" i="11"/>
  <c r="D1867" i="11" s="1"/>
  <c r="B1868" i="11"/>
  <c r="C1868" i="11" s="1"/>
  <c r="B1869" i="11"/>
  <c r="D1869" i="11" s="1"/>
  <c r="B1870" i="11"/>
  <c r="B1871" i="11"/>
  <c r="B1872" i="11"/>
  <c r="D1872" i="11" s="1"/>
  <c r="B1873" i="11"/>
  <c r="B1874" i="11"/>
  <c r="C1874" i="11" s="1"/>
  <c r="B1875" i="11"/>
  <c r="D1875" i="11" s="1"/>
  <c r="B1876" i="11"/>
  <c r="B1877" i="11"/>
  <c r="D1877" i="11" s="1"/>
  <c r="B1878" i="11"/>
  <c r="B1879" i="11"/>
  <c r="B1880" i="11"/>
  <c r="B1881" i="11"/>
  <c r="B1882" i="11"/>
  <c r="C1882" i="11" s="1"/>
  <c r="B1883" i="11"/>
  <c r="D1883" i="11" s="1"/>
  <c r="B1884" i="11"/>
  <c r="D1884" i="11" s="1"/>
  <c r="B1885" i="11"/>
  <c r="D1885" i="11" s="1"/>
  <c r="B1886" i="11"/>
  <c r="B1887" i="11"/>
  <c r="C1887" i="11" s="1"/>
  <c r="B1888" i="11"/>
  <c r="D1888" i="11" s="1"/>
  <c r="B1889" i="11"/>
  <c r="B1890" i="11"/>
  <c r="C1890" i="11" s="1"/>
  <c r="B1891" i="11"/>
  <c r="D1891" i="11" s="1"/>
  <c r="B1892" i="11"/>
  <c r="B1893" i="11"/>
  <c r="D1893" i="11" s="1"/>
  <c r="B1894" i="11"/>
  <c r="B1895" i="11"/>
  <c r="B1896" i="11"/>
  <c r="B1897" i="11"/>
  <c r="B1898" i="11"/>
  <c r="C1898" i="11" s="1"/>
  <c r="B1899" i="11"/>
  <c r="D1899" i="11" s="1"/>
  <c r="B1900" i="11"/>
  <c r="C1900" i="11" s="1"/>
  <c r="B1901" i="11"/>
  <c r="D1901" i="11" s="1"/>
  <c r="B1902" i="11"/>
  <c r="B1903" i="11"/>
  <c r="B1904" i="11"/>
  <c r="D1904" i="11" s="1"/>
  <c r="B1905" i="11"/>
  <c r="B1906" i="11"/>
  <c r="C1906" i="11" s="1"/>
  <c r="B1907" i="11"/>
  <c r="D1907" i="11" s="1"/>
  <c r="B1908" i="11"/>
  <c r="B1909" i="11"/>
  <c r="D1909" i="11" s="1"/>
  <c r="B1910" i="11"/>
  <c r="B1911" i="11"/>
  <c r="B1912" i="11"/>
  <c r="B1913" i="11"/>
  <c r="B1914" i="11"/>
  <c r="C1914" i="11" s="1"/>
  <c r="B1915" i="11"/>
  <c r="D1915" i="11" s="1"/>
  <c r="B1916" i="11"/>
  <c r="D1916" i="11" s="1"/>
  <c r="B1917" i="11"/>
  <c r="D1917" i="11" s="1"/>
  <c r="B1918" i="11"/>
  <c r="B1919" i="11"/>
  <c r="C1919" i="11" s="1"/>
  <c r="B1920" i="11"/>
  <c r="D1920" i="11" s="1"/>
  <c r="B1921" i="11"/>
  <c r="B1922" i="11"/>
  <c r="C1922" i="11" s="1"/>
  <c r="B1923" i="11"/>
  <c r="D1923" i="11" s="1"/>
  <c r="B1924" i="11"/>
  <c r="B1925" i="11"/>
  <c r="D1925" i="11" s="1"/>
  <c r="B1926" i="11"/>
  <c r="B1927" i="11"/>
  <c r="B1928" i="11"/>
  <c r="B1929" i="11"/>
  <c r="B1930" i="11"/>
  <c r="C1930" i="11" s="1"/>
  <c r="B1931" i="11"/>
  <c r="D1931" i="11" s="1"/>
  <c r="B1932" i="11"/>
  <c r="C1932" i="11" s="1"/>
  <c r="B1933" i="11"/>
  <c r="D1933" i="11" s="1"/>
  <c r="B1934" i="11"/>
  <c r="B1935" i="11"/>
  <c r="B1936" i="11"/>
  <c r="D1936" i="11" s="1"/>
  <c r="B1937" i="11"/>
  <c r="B1938" i="11"/>
  <c r="C1938" i="11" s="1"/>
  <c r="B1939" i="11"/>
  <c r="D1939" i="11" s="1"/>
  <c r="B1940" i="11"/>
  <c r="B1941" i="11"/>
  <c r="D1941" i="11" s="1"/>
  <c r="B1942" i="11"/>
  <c r="B1943" i="11"/>
  <c r="B1944" i="11"/>
  <c r="B1945" i="11"/>
  <c r="B1946" i="11"/>
  <c r="C1946" i="11" s="1"/>
  <c r="B1947" i="11"/>
  <c r="D1947" i="11" s="1"/>
  <c r="B1948" i="11"/>
  <c r="D1948" i="11" s="1"/>
  <c r="B1949" i="11"/>
  <c r="D1949" i="11" s="1"/>
  <c r="B1950" i="11"/>
  <c r="B1951" i="11"/>
  <c r="C1951" i="11" s="1"/>
  <c r="B1952" i="11"/>
  <c r="D1952" i="11" s="1"/>
  <c r="B1953" i="11"/>
  <c r="B1954" i="11"/>
  <c r="C1954" i="11" s="1"/>
  <c r="B1955" i="11"/>
  <c r="D1955" i="11" s="1"/>
  <c r="B1956" i="11"/>
  <c r="B1957" i="11"/>
  <c r="D1957" i="11" s="1"/>
  <c r="B1958" i="11"/>
  <c r="B1959" i="11"/>
  <c r="B1960" i="11"/>
  <c r="B1961" i="11"/>
  <c r="B1962" i="11"/>
  <c r="C1962" i="11" s="1"/>
  <c r="B1963" i="11"/>
  <c r="D1963" i="11" s="1"/>
  <c r="B1964" i="11"/>
  <c r="C1964" i="11" s="1"/>
  <c r="B1965" i="11"/>
  <c r="D1965" i="11" s="1"/>
  <c r="B1966" i="11"/>
  <c r="B1967" i="11"/>
  <c r="B1968" i="11"/>
  <c r="D1968" i="11" s="1"/>
  <c r="B1969" i="11"/>
  <c r="B1970" i="11"/>
  <c r="C1970" i="11" s="1"/>
  <c r="B1971" i="11"/>
  <c r="D1971" i="11" s="1"/>
  <c r="B1972" i="11"/>
  <c r="B1973" i="11"/>
  <c r="D1973" i="11" s="1"/>
  <c r="B1974" i="11"/>
  <c r="B1975" i="11"/>
  <c r="B1976" i="11"/>
  <c r="B1977" i="11"/>
  <c r="B1978" i="11"/>
  <c r="C1978" i="11" s="1"/>
  <c r="B1979" i="11"/>
  <c r="D1979" i="11" s="1"/>
  <c r="B1980" i="11"/>
  <c r="D1980" i="11" s="1"/>
  <c r="B1981" i="11"/>
  <c r="D1981" i="11" s="1"/>
  <c r="B1982" i="11"/>
  <c r="B1983" i="11"/>
  <c r="C1983" i="11" s="1"/>
  <c r="B1984" i="11"/>
  <c r="D1984" i="11" s="1"/>
  <c r="B1985" i="11"/>
  <c r="B1986" i="11"/>
  <c r="C1986" i="11" s="1"/>
  <c r="B1987" i="11"/>
  <c r="D1987" i="11" s="1"/>
  <c r="B1988" i="11"/>
  <c r="B1989" i="11"/>
  <c r="D1989" i="11" s="1"/>
  <c r="B1990" i="11"/>
  <c r="B1991" i="11"/>
  <c r="B1992" i="11"/>
  <c r="B1993" i="11"/>
  <c r="B1994" i="11"/>
  <c r="C1994" i="11" s="1"/>
  <c r="B1995" i="11"/>
  <c r="D1995" i="11" s="1"/>
  <c r="B1996" i="11"/>
  <c r="C1996" i="11" s="1"/>
  <c r="B1997" i="11"/>
  <c r="D1997" i="11" s="1"/>
  <c r="B1998" i="11"/>
  <c r="B1999" i="11"/>
  <c r="B2000" i="11"/>
  <c r="D2000" i="11" s="1"/>
  <c r="B2001" i="11"/>
  <c r="B2002" i="11"/>
  <c r="C2002" i="11" s="1"/>
  <c r="B3" i="11"/>
  <c r="B4" i="11"/>
  <c r="B5" i="11"/>
  <c r="B6" i="11"/>
  <c r="B7" i="11"/>
  <c r="B8" i="11"/>
  <c r="B9" i="11"/>
  <c r="B10" i="11"/>
  <c r="D10" i="11" s="1"/>
  <c r="B11" i="11"/>
  <c r="B12" i="11"/>
  <c r="D12" i="11" s="1"/>
  <c r="B13" i="11"/>
  <c r="B14" i="11"/>
  <c r="B15" i="11"/>
  <c r="D15" i="11" s="1"/>
  <c r="B16" i="11"/>
  <c r="B17" i="11"/>
  <c r="B18" i="11"/>
  <c r="D18" i="11" s="1"/>
  <c r="B19" i="11"/>
  <c r="B20" i="11"/>
  <c r="B21" i="11"/>
  <c r="B22" i="11"/>
  <c r="B23" i="11"/>
  <c r="B24" i="11"/>
  <c r="B25" i="11"/>
  <c r="B26" i="11"/>
  <c r="D26" i="11" s="1"/>
  <c r="B27" i="11"/>
  <c r="B28" i="11"/>
  <c r="D28" i="11" s="1"/>
  <c r="B29" i="11"/>
  <c r="B30" i="11"/>
  <c r="B31" i="11"/>
  <c r="B32" i="11"/>
  <c r="B33" i="11"/>
  <c r="B34" i="11"/>
  <c r="D34" i="11" s="1"/>
  <c r="B35" i="11"/>
  <c r="B36" i="11"/>
  <c r="B37" i="11"/>
  <c r="B38" i="11"/>
  <c r="B39" i="11"/>
  <c r="B40" i="11"/>
  <c r="B41" i="11"/>
  <c r="B42" i="11"/>
  <c r="D42" i="11" s="1"/>
  <c r="B43" i="11"/>
  <c r="B44" i="11"/>
  <c r="D44" i="11" s="1"/>
  <c r="B45" i="11"/>
  <c r="B46" i="11"/>
  <c r="B47" i="11"/>
  <c r="D47" i="11" s="1"/>
  <c r="B48" i="11"/>
  <c r="B49" i="11"/>
  <c r="B50" i="11"/>
  <c r="D50" i="11" s="1"/>
  <c r="B51" i="11"/>
  <c r="B52" i="11"/>
  <c r="B53" i="11"/>
  <c r="B54" i="11"/>
  <c r="B55" i="11"/>
  <c r="B56" i="11"/>
  <c r="B57" i="11"/>
  <c r="B58" i="11"/>
  <c r="D58" i="11" s="1"/>
  <c r="B59" i="11"/>
  <c r="B60" i="11"/>
  <c r="D60" i="11" s="1"/>
  <c r="B61" i="11"/>
  <c r="B62" i="11"/>
  <c r="B63" i="11"/>
  <c r="B64" i="11"/>
  <c r="B65" i="11"/>
  <c r="B66" i="11"/>
  <c r="D66" i="11" s="1"/>
  <c r="B67" i="11"/>
  <c r="B68" i="11"/>
  <c r="B69" i="11"/>
  <c r="B70" i="11"/>
  <c r="B71" i="11"/>
  <c r="B72" i="11"/>
  <c r="B73" i="11"/>
  <c r="B74" i="11"/>
  <c r="D74" i="11" s="1"/>
  <c r="B75" i="11"/>
  <c r="B76" i="11"/>
  <c r="D76" i="11" s="1"/>
  <c r="B77" i="11"/>
  <c r="B78" i="11"/>
  <c r="B79" i="11"/>
  <c r="D79" i="11" s="1"/>
  <c r="B80" i="11"/>
  <c r="B81" i="11"/>
  <c r="B82" i="11"/>
  <c r="D82" i="11" s="1"/>
  <c r="B83" i="11"/>
  <c r="B84" i="11"/>
  <c r="B85" i="11"/>
  <c r="B86" i="11"/>
  <c r="B87" i="11"/>
  <c r="B88" i="11"/>
  <c r="B89" i="11"/>
  <c r="B90" i="11"/>
  <c r="D90" i="11" s="1"/>
  <c r="B91" i="11"/>
  <c r="B92" i="11"/>
  <c r="D92" i="11" s="1"/>
  <c r="B93" i="11"/>
  <c r="B94" i="11"/>
  <c r="B95" i="11"/>
  <c r="B96" i="11"/>
  <c r="B97" i="11"/>
  <c r="B98" i="11"/>
  <c r="B99" i="11"/>
  <c r="B100" i="11"/>
  <c r="B101" i="11"/>
  <c r="B102" i="11"/>
  <c r="B103" i="11"/>
  <c r="B104" i="11"/>
  <c r="B105" i="11"/>
  <c r="B106" i="11"/>
  <c r="D106" i="11" s="1"/>
  <c r="B107" i="11"/>
  <c r="B108" i="11"/>
  <c r="D108" i="11" s="1"/>
  <c r="B109" i="11"/>
  <c r="B110" i="11"/>
  <c r="B111" i="11"/>
  <c r="D111" i="11" s="1"/>
  <c r="B112" i="11"/>
  <c r="B113" i="11"/>
  <c r="B114" i="11"/>
  <c r="D114" i="11" s="1"/>
  <c r="B115" i="11"/>
  <c r="B116" i="11"/>
  <c r="B117" i="11"/>
  <c r="B118" i="11"/>
  <c r="B119" i="11"/>
  <c r="B120" i="11"/>
  <c r="B121" i="11"/>
  <c r="B122" i="11"/>
  <c r="D122" i="11" s="1"/>
  <c r="B123" i="11"/>
  <c r="B124" i="11"/>
  <c r="D124" i="11" s="1"/>
  <c r="B125" i="11"/>
  <c r="B126" i="11"/>
  <c r="B127" i="11"/>
  <c r="B128" i="11"/>
  <c r="B129" i="11"/>
  <c r="B130" i="11"/>
  <c r="C130" i="11" s="1"/>
  <c r="B131" i="11"/>
  <c r="B132" i="11"/>
  <c r="B133" i="11"/>
  <c r="B134" i="11"/>
  <c r="B135" i="11"/>
  <c r="B136" i="11"/>
  <c r="B137" i="11"/>
  <c r="B138" i="11"/>
  <c r="D138" i="11" s="1"/>
  <c r="B139" i="11"/>
  <c r="B140" i="11"/>
  <c r="D140" i="11" s="1"/>
  <c r="B141" i="11"/>
  <c r="B142" i="11"/>
  <c r="B143" i="11"/>
  <c r="D143" i="11" s="1"/>
  <c r="B144" i="11"/>
  <c r="B145" i="11"/>
  <c r="B146" i="11"/>
  <c r="D146" i="11" s="1"/>
  <c r="B147" i="11"/>
  <c r="B148" i="11"/>
  <c r="B149" i="11"/>
  <c r="B150" i="11"/>
  <c r="B151" i="11"/>
  <c r="B152" i="11"/>
  <c r="B153" i="11"/>
  <c r="B154" i="11"/>
  <c r="D154" i="11" s="1"/>
  <c r="B155" i="11"/>
  <c r="B156" i="11"/>
  <c r="D156" i="11" s="1"/>
  <c r="B157" i="11"/>
  <c r="B158" i="11"/>
  <c r="B159" i="11"/>
  <c r="B160" i="11"/>
  <c r="B161" i="11"/>
  <c r="B162" i="11"/>
  <c r="D162" i="11" s="1"/>
  <c r="B163" i="11"/>
  <c r="B164" i="11"/>
  <c r="B165" i="11"/>
  <c r="B166" i="11"/>
  <c r="B167" i="11"/>
  <c r="B168" i="11"/>
  <c r="B169" i="11"/>
  <c r="B170" i="11"/>
  <c r="D170" i="11" s="1"/>
  <c r="B171" i="11"/>
  <c r="B172" i="11"/>
  <c r="D172" i="11" s="1"/>
  <c r="B173" i="11"/>
  <c r="B174" i="11"/>
  <c r="B175" i="11"/>
  <c r="D175" i="11" s="1"/>
  <c r="B176" i="11"/>
  <c r="B177" i="11"/>
  <c r="B178" i="11"/>
  <c r="C178" i="11" s="1"/>
  <c r="B179" i="11"/>
  <c r="B180" i="11"/>
  <c r="B181" i="11"/>
  <c r="B182" i="11"/>
  <c r="B183" i="11"/>
  <c r="B184" i="11"/>
  <c r="B185" i="11"/>
  <c r="B186" i="11"/>
  <c r="D186" i="11" s="1"/>
  <c r="B187" i="11"/>
  <c r="B188" i="11"/>
  <c r="D188" i="11" s="1"/>
  <c r="B189" i="11"/>
  <c r="B190" i="11"/>
  <c r="B191" i="11"/>
  <c r="B192" i="11"/>
  <c r="B193" i="11"/>
  <c r="B194" i="11"/>
  <c r="D194" i="11" s="1"/>
  <c r="B195" i="11"/>
  <c r="B196" i="11"/>
  <c r="B197" i="11"/>
  <c r="B198" i="11"/>
  <c r="B199" i="11"/>
  <c r="B200" i="11"/>
  <c r="B201" i="11"/>
  <c r="B202" i="11"/>
  <c r="D202" i="11" s="1"/>
  <c r="B203" i="11"/>
  <c r="B204" i="11"/>
  <c r="D204" i="11" s="1"/>
  <c r="B205" i="11"/>
  <c r="B206" i="11"/>
  <c r="B207" i="11"/>
  <c r="D207" i="11" s="1"/>
  <c r="B208" i="11"/>
  <c r="B209" i="11"/>
  <c r="B210" i="11"/>
  <c r="D210" i="11" s="1"/>
  <c r="B211" i="11"/>
  <c r="B212" i="11"/>
  <c r="B213" i="11"/>
  <c r="B214" i="11"/>
  <c r="B215" i="11"/>
  <c r="B216" i="11"/>
  <c r="B217" i="11"/>
  <c r="B218" i="11"/>
  <c r="D218" i="11" s="1"/>
  <c r="B219" i="11"/>
  <c r="B220" i="11"/>
  <c r="D220" i="11" s="1"/>
  <c r="B221" i="11"/>
  <c r="B222" i="11"/>
  <c r="B223" i="11"/>
  <c r="B224" i="11"/>
  <c r="B225" i="11"/>
  <c r="B226" i="11"/>
  <c r="D226" i="11" s="1"/>
  <c r="B227" i="11"/>
  <c r="B228" i="11"/>
  <c r="B229" i="11"/>
  <c r="B230" i="11"/>
  <c r="B231" i="11"/>
  <c r="B232" i="11"/>
  <c r="B233" i="11"/>
  <c r="B234" i="11"/>
  <c r="D234" i="11" s="1"/>
  <c r="B235" i="11"/>
  <c r="B236" i="11"/>
  <c r="D236" i="11" s="1"/>
  <c r="B237" i="11"/>
  <c r="B238" i="11"/>
  <c r="B239" i="11"/>
  <c r="D239" i="11" s="1"/>
  <c r="B240" i="11"/>
  <c r="B241" i="11"/>
  <c r="B242" i="11"/>
  <c r="D242" i="11" s="1"/>
  <c r="B243" i="11"/>
  <c r="B244" i="11"/>
  <c r="B245" i="11"/>
  <c r="B246" i="11"/>
  <c r="B247" i="11"/>
  <c r="B248" i="11"/>
  <c r="B249" i="11"/>
  <c r="B250" i="11"/>
  <c r="D250" i="11" s="1"/>
  <c r="B251" i="11"/>
  <c r="B252" i="11"/>
  <c r="D252" i="11" s="1"/>
  <c r="B253" i="11"/>
  <c r="B254" i="11"/>
  <c r="B255" i="11"/>
  <c r="B256" i="11"/>
  <c r="B257" i="11"/>
  <c r="B258" i="11"/>
  <c r="B259" i="11"/>
  <c r="B260" i="11"/>
  <c r="B261" i="11"/>
  <c r="B262" i="11"/>
  <c r="B263" i="11"/>
  <c r="B264" i="11"/>
  <c r="B265" i="11"/>
  <c r="B266" i="11"/>
  <c r="D266" i="11" s="1"/>
  <c r="B267" i="11"/>
  <c r="B268" i="11"/>
  <c r="D268" i="11" s="1"/>
  <c r="B269" i="11"/>
  <c r="B270" i="11"/>
  <c r="B271" i="11"/>
  <c r="D271" i="11" s="1"/>
  <c r="B272" i="11"/>
  <c r="B273" i="11"/>
  <c r="B274" i="11"/>
  <c r="D274" i="11" s="1"/>
  <c r="B275" i="11"/>
  <c r="B276" i="11"/>
  <c r="B277" i="11"/>
  <c r="B278" i="11"/>
  <c r="B279" i="11"/>
  <c r="B280" i="11"/>
  <c r="B281" i="11"/>
  <c r="B282" i="11"/>
  <c r="D282" i="11" s="1"/>
  <c r="B283" i="11"/>
  <c r="B284" i="11"/>
  <c r="D284" i="11" s="1"/>
  <c r="B285" i="11"/>
  <c r="B286" i="11"/>
  <c r="B287" i="11"/>
  <c r="B288" i="11"/>
  <c r="B289" i="11"/>
  <c r="B290" i="11"/>
  <c r="D290" i="11" s="1"/>
  <c r="B291" i="11"/>
  <c r="B292" i="11"/>
  <c r="B293" i="11"/>
  <c r="B294" i="11"/>
  <c r="B295" i="11"/>
  <c r="B296" i="11"/>
  <c r="B297" i="11"/>
  <c r="B298" i="11"/>
  <c r="D298" i="11" s="1"/>
  <c r="B299" i="11"/>
  <c r="B300" i="11"/>
  <c r="D300" i="11" s="1"/>
  <c r="B301" i="11"/>
  <c r="B302" i="11"/>
  <c r="B303" i="11"/>
  <c r="D303" i="11" s="1"/>
  <c r="B304" i="11"/>
  <c r="B305" i="11"/>
  <c r="B306" i="11"/>
  <c r="D306" i="11" s="1"/>
  <c r="B307" i="11"/>
  <c r="B308" i="11"/>
  <c r="B309" i="11"/>
  <c r="B310" i="11"/>
  <c r="B311" i="11"/>
  <c r="B312" i="11"/>
  <c r="B313" i="11"/>
  <c r="B314" i="11"/>
  <c r="D314" i="11" s="1"/>
  <c r="B315" i="11"/>
  <c r="B316" i="11"/>
  <c r="D316" i="11" s="1"/>
  <c r="B317" i="11"/>
  <c r="B318" i="11"/>
  <c r="B319" i="11"/>
  <c r="B320" i="11"/>
  <c r="B321" i="11"/>
  <c r="B322" i="11"/>
  <c r="D322" i="11" s="1"/>
  <c r="B323" i="11"/>
  <c r="B324" i="11"/>
  <c r="B325" i="11"/>
  <c r="B326" i="11"/>
  <c r="B327" i="11"/>
  <c r="B328" i="11"/>
  <c r="B329" i="11"/>
  <c r="B330" i="11"/>
  <c r="D330" i="11" s="1"/>
  <c r="B331" i="11"/>
  <c r="B332" i="11"/>
  <c r="D332" i="11" s="1"/>
  <c r="B333" i="11"/>
  <c r="B334" i="11"/>
  <c r="B335" i="11"/>
  <c r="D335" i="11" s="1"/>
  <c r="B336" i="11"/>
  <c r="B337" i="11"/>
  <c r="B338" i="11"/>
  <c r="D338" i="11" s="1"/>
  <c r="B339" i="11"/>
  <c r="B340" i="11"/>
  <c r="B341" i="11"/>
  <c r="B342" i="11"/>
  <c r="B343" i="11"/>
  <c r="B344" i="11"/>
  <c r="B345" i="11"/>
  <c r="B346" i="11"/>
  <c r="D346" i="11" s="1"/>
  <c r="B347" i="11"/>
  <c r="B348" i="11"/>
  <c r="B349" i="11"/>
  <c r="B350" i="11"/>
  <c r="B351" i="11"/>
  <c r="B352" i="11"/>
  <c r="B353" i="11"/>
  <c r="B354" i="11"/>
  <c r="D354" i="11" s="1"/>
  <c r="B355" i="11"/>
  <c r="B356" i="11"/>
  <c r="B357" i="11"/>
  <c r="B358" i="11"/>
  <c r="B359" i="11"/>
  <c r="B360" i="11"/>
  <c r="B361" i="11"/>
  <c r="B362" i="11"/>
  <c r="B2" i="11"/>
  <c r="B2"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3" i="8"/>
  <c r="D7" i="5"/>
  <c r="C7" i="5" s="1"/>
  <c r="D6" i="5"/>
  <c r="C6" i="5" s="1"/>
  <c r="C365" i="11" l="1"/>
  <c r="C1984" i="11"/>
  <c r="C1856" i="11"/>
  <c r="C1728" i="11"/>
  <c r="C1600" i="11"/>
  <c r="C1472" i="11"/>
  <c r="C1344" i="11"/>
  <c r="C1216" i="11"/>
  <c r="C1088" i="11"/>
  <c r="C960" i="11"/>
  <c r="C832" i="11"/>
  <c r="C704" i="11"/>
  <c r="C298" i="11"/>
  <c r="C170" i="11"/>
  <c r="C42" i="11"/>
  <c r="D1914" i="11"/>
  <c r="D1786" i="11"/>
  <c r="D1658" i="11"/>
  <c r="D1498" i="11"/>
  <c r="C1952" i="11"/>
  <c r="C1824" i="11"/>
  <c r="C1696" i="11"/>
  <c r="C1568" i="11"/>
  <c r="C1440" i="11"/>
  <c r="C1312" i="11"/>
  <c r="C1184" i="11"/>
  <c r="C1056" i="11"/>
  <c r="C928" i="11"/>
  <c r="C800" i="11"/>
  <c r="C397" i="11"/>
  <c r="C266" i="11"/>
  <c r="C138" i="11"/>
  <c r="C10" i="11"/>
  <c r="D1882" i="11"/>
  <c r="D1754" i="11"/>
  <c r="D1626" i="11"/>
  <c r="D1434" i="11"/>
  <c r="C1920" i="11"/>
  <c r="C1792" i="11"/>
  <c r="C1664" i="11"/>
  <c r="C1536" i="11"/>
  <c r="C1408" i="11"/>
  <c r="C1280" i="11"/>
  <c r="C1152" i="11"/>
  <c r="C1024" i="11"/>
  <c r="C896" i="11"/>
  <c r="C768" i="11"/>
  <c r="C234" i="11"/>
  <c r="C106" i="11"/>
  <c r="D1978" i="11"/>
  <c r="D1850" i="11"/>
  <c r="D1722" i="11"/>
  <c r="D1594" i="11"/>
  <c r="D1370" i="11"/>
  <c r="C1888" i="11"/>
  <c r="C1760" i="11"/>
  <c r="C1632" i="11"/>
  <c r="C1504" i="11"/>
  <c r="C1376" i="11"/>
  <c r="C1248" i="11"/>
  <c r="C1120" i="11"/>
  <c r="C992" i="11"/>
  <c r="C864" i="11"/>
  <c r="C736" i="11"/>
  <c r="C330" i="11"/>
  <c r="C202" i="11"/>
  <c r="C74" i="11"/>
  <c r="D1946" i="11"/>
  <c r="D1818" i="11"/>
  <c r="D1690" i="11"/>
  <c r="D1562" i="11"/>
  <c r="D428" i="11"/>
  <c r="C258" i="11"/>
  <c r="D258" i="11"/>
  <c r="C98" i="11"/>
  <c r="D98" i="11"/>
  <c r="C1546" i="11"/>
  <c r="D1546" i="11"/>
  <c r="C1514" i="11"/>
  <c r="D1514" i="11"/>
  <c r="C1482" i="11"/>
  <c r="D1482" i="11"/>
  <c r="C1450" i="11"/>
  <c r="D1450" i="11"/>
  <c r="C1418" i="11"/>
  <c r="D1418" i="11"/>
  <c r="C1386" i="11"/>
  <c r="D1386" i="11"/>
  <c r="C1338" i="11"/>
  <c r="D1338" i="11"/>
  <c r="C1310" i="11"/>
  <c r="D1310" i="11"/>
  <c r="C1274" i="11"/>
  <c r="D1274" i="11"/>
  <c r="C2000" i="11"/>
  <c r="C1936" i="11"/>
  <c r="C1872" i="11"/>
  <c r="C1808" i="11"/>
  <c r="C1744" i="11"/>
  <c r="C1680" i="11"/>
  <c r="C1616" i="11"/>
  <c r="C1552" i="11"/>
  <c r="C1488" i="11"/>
  <c r="C1424" i="11"/>
  <c r="C1360" i="11"/>
  <c r="C1296" i="11"/>
  <c r="C1232" i="11"/>
  <c r="C1168" i="11"/>
  <c r="C1104" i="11"/>
  <c r="C1040" i="11"/>
  <c r="C976" i="11"/>
  <c r="C912" i="11"/>
  <c r="C848" i="11"/>
  <c r="C784" i="11"/>
  <c r="C720" i="11"/>
  <c r="C346" i="11"/>
  <c r="C282" i="11"/>
  <c r="C218" i="11"/>
  <c r="C154" i="11"/>
  <c r="C90" i="11"/>
  <c r="C26" i="11"/>
  <c r="D1962" i="11"/>
  <c r="D1898" i="11"/>
  <c r="D1834" i="11"/>
  <c r="D1770" i="11"/>
  <c r="D1706" i="11"/>
  <c r="D1642" i="11"/>
  <c r="D1578" i="11"/>
  <c r="D1466" i="11"/>
  <c r="D1302" i="11"/>
  <c r="D356" i="11"/>
  <c r="C356" i="11"/>
  <c r="C348" i="11"/>
  <c r="D348" i="11"/>
  <c r="D340" i="11"/>
  <c r="C340" i="11"/>
  <c r="D324" i="11"/>
  <c r="C324" i="11"/>
  <c r="D308" i="11"/>
  <c r="C308" i="11"/>
  <c r="D292" i="11"/>
  <c r="C292" i="11"/>
  <c r="D276" i="11"/>
  <c r="C276" i="11"/>
  <c r="D260" i="11"/>
  <c r="C260" i="11"/>
  <c r="D244" i="11"/>
  <c r="C244" i="11"/>
  <c r="D228" i="11"/>
  <c r="C228" i="11"/>
  <c r="D212" i="11"/>
  <c r="C212" i="11"/>
  <c r="D196" i="11"/>
  <c r="C196" i="11"/>
  <c r="D180" i="11"/>
  <c r="C180" i="11"/>
  <c r="D164" i="11"/>
  <c r="C164" i="11"/>
  <c r="D148" i="11"/>
  <c r="C148" i="11"/>
  <c r="D132" i="11"/>
  <c r="C132" i="11"/>
  <c r="D116" i="11"/>
  <c r="C116" i="11"/>
  <c r="D100" i="11"/>
  <c r="C100" i="11"/>
  <c r="D84" i="11"/>
  <c r="C84" i="11"/>
  <c r="D68" i="11"/>
  <c r="C68" i="11"/>
  <c r="D52" i="11"/>
  <c r="C52" i="11"/>
  <c r="D36" i="11"/>
  <c r="C36" i="11"/>
  <c r="D20" i="11"/>
  <c r="C20" i="11"/>
  <c r="D4" i="11"/>
  <c r="C4" i="11"/>
  <c r="D1992" i="11"/>
  <c r="C1992" i="11"/>
  <c r="C1988" i="11"/>
  <c r="D1988" i="11"/>
  <c r="D1976" i="11"/>
  <c r="C1976" i="11"/>
  <c r="C1972" i="11"/>
  <c r="D1972" i="11"/>
  <c r="D1960" i="11"/>
  <c r="C1960" i="11"/>
  <c r="C1956" i="11"/>
  <c r="D1956" i="11"/>
  <c r="D1944" i="11"/>
  <c r="C1944" i="11"/>
  <c r="C1940" i="11"/>
  <c r="D1940" i="11"/>
  <c r="D1928" i="11"/>
  <c r="C1928" i="11"/>
  <c r="C1924" i="11"/>
  <c r="D1924" i="11"/>
  <c r="D1912" i="11"/>
  <c r="C1912" i="11"/>
  <c r="C1908" i="11"/>
  <c r="D1908" i="11"/>
  <c r="D1896" i="11"/>
  <c r="C1896" i="11"/>
  <c r="C1892" i="11"/>
  <c r="D1892" i="11"/>
  <c r="D1880" i="11"/>
  <c r="C1880" i="11"/>
  <c r="C1876" i="11"/>
  <c r="D1876" i="11"/>
  <c r="D1864" i="11"/>
  <c r="C1864" i="11"/>
  <c r="C1860" i="11"/>
  <c r="D1860" i="11"/>
  <c r="D1848" i="11"/>
  <c r="C1848" i="11"/>
  <c r="C1844" i="11"/>
  <c r="D1844" i="11"/>
  <c r="D1832" i="11"/>
  <c r="C1832" i="11"/>
  <c r="C1828" i="11"/>
  <c r="D1828" i="11"/>
  <c r="D1816" i="11"/>
  <c r="C1816" i="11"/>
  <c r="C1812" i="11"/>
  <c r="D1812" i="11"/>
  <c r="D1800" i="11"/>
  <c r="C1800" i="11"/>
  <c r="C1796" i="11"/>
  <c r="D1796" i="11"/>
  <c r="D1784" i="11"/>
  <c r="C1784" i="11"/>
  <c r="C1780" i="11"/>
  <c r="D1780" i="11"/>
  <c r="D1768" i="11"/>
  <c r="C1768" i="11"/>
  <c r="C1764" i="11"/>
  <c r="D1764" i="11"/>
  <c r="D1752" i="11"/>
  <c r="C1752" i="11"/>
  <c r="C1748" i="11"/>
  <c r="D1748" i="11"/>
  <c r="D1736" i="11"/>
  <c r="C1736" i="11"/>
  <c r="C1732" i="11"/>
  <c r="D1732" i="11"/>
  <c r="D1720" i="11"/>
  <c r="C1720" i="11"/>
  <c r="C1716" i="11"/>
  <c r="D1716" i="11"/>
  <c r="D1704" i="11"/>
  <c r="C1704" i="11"/>
  <c r="C1700" i="11"/>
  <c r="D1700" i="11"/>
  <c r="D1688" i="11"/>
  <c r="C1688" i="11"/>
  <c r="C1684" i="11"/>
  <c r="D1684" i="11"/>
  <c r="D1672" i="11"/>
  <c r="C1672" i="11"/>
  <c r="C1668" i="11"/>
  <c r="D1668" i="11"/>
  <c r="D1656" i="11"/>
  <c r="C1656" i="11"/>
  <c r="C1652" i="11"/>
  <c r="D1652" i="11"/>
  <c r="D1640" i="11"/>
  <c r="C1640" i="11"/>
  <c r="C1636" i="11"/>
  <c r="D1636" i="11"/>
  <c r="D1624" i="11"/>
  <c r="C1624" i="11"/>
  <c r="C1620" i="11"/>
  <c r="D1620" i="11"/>
  <c r="D1608" i="11"/>
  <c r="C1608" i="11"/>
  <c r="C1604" i="11"/>
  <c r="D1604" i="11"/>
  <c r="D1592" i="11"/>
  <c r="C1592" i="11"/>
  <c r="C1588" i="11"/>
  <c r="D1588" i="11"/>
  <c r="D1576" i="11"/>
  <c r="C1576" i="11"/>
  <c r="C1572" i="11"/>
  <c r="D1572" i="11"/>
  <c r="D1560" i="11"/>
  <c r="C1560" i="11"/>
  <c r="C1556" i="11"/>
  <c r="D1556" i="11"/>
  <c r="D1544" i="11"/>
  <c r="C1544" i="11"/>
  <c r="C1540" i="11"/>
  <c r="D1540" i="11"/>
  <c r="D1528" i="11"/>
  <c r="C1528" i="11"/>
  <c r="C1524" i="11"/>
  <c r="D1524" i="11"/>
  <c r="D1512" i="11"/>
  <c r="C1512" i="11"/>
  <c r="C1508" i="11"/>
  <c r="D1508" i="11"/>
  <c r="D1496" i="11"/>
  <c r="C1496" i="11"/>
  <c r="C1492" i="11"/>
  <c r="D1492" i="11"/>
  <c r="D1480" i="11"/>
  <c r="C1480" i="11"/>
  <c r="C1476" i="11"/>
  <c r="D1476" i="11"/>
  <c r="D1464" i="11"/>
  <c r="C1464" i="11"/>
  <c r="C1460" i="11"/>
  <c r="D1460" i="11"/>
  <c r="D1448" i="11"/>
  <c r="C1448" i="11"/>
  <c r="C1444" i="11"/>
  <c r="D1444" i="11"/>
  <c r="D1432" i="11"/>
  <c r="C1432" i="11"/>
  <c r="C1428" i="11"/>
  <c r="D1428" i="11"/>
  <c r="D1416" i="11"/>
  <c r="C1416" i="11"/>
  <c r="C1412" i="11"/>
  <c r="D1412" i="11"/>
  <c r="D1400" i="11"/>
  <c r="C1400" i="11"/>
  <c r="C1396" i="11"/>
  <c r="D1396" i="11"/>
  <c r="D1384" i="11"/>
  <c r="C1384" i="11"/>
  <c r="C1380" i="11"/>
  <c r="D1380" i="11"/>
  <c r="D1368" i="11"/>
  <c r="C1368" i="11"/>
  <c r="C1364" i="11"/>
  <c r="D1364" i="11"/>
  <c r="D1352" i="11"/>
  <c r="C1352" i="11"/>
  <c r="D1336" i="11"/>
  <c r="C1336" i="11"/>
  <c r="D1320" i="11"/>
  <c r="C1320" i="11"/>
  <c r="D1304" i="11"/>
  <c r="C1304" i="11"/>
  <c r="D1288" i="11"/>
  <c r="C1288" i="11"/>
  <c r="D1272" i="11"/>
  <c r="C1272" i="11"/>
  <c r="D1256" i="11"/>
  <c r="C1256" i="11"/>
  <c r="D1240" i="11"/>
  <c r="C1240" i="11"/>
  <c r="D1224" i="11"/>
  <c r="C1224" i="11"/>
  <c r="D1208" i="11"/>
  <c r="C1208" i="11"/>
  <c r="D1192" i="11"/>
  <c r="C1192" i="11"/>
  <c r="D1176" i="11"/>
  <c r="C1176" i="11"/>
  <c r="D1160" i="11"/>
  <c r="C1160" i="11"/>
  <c r="D1144" i="11"/>
  <c r="C1144" i="11"/>
  <c r="D1128" i="11"/>
  <c r="C1128" i="11"/>
  <c r="D1112" i="11"/>
  <c r="C1112" i="11"/>
  <c r="D1096" i="11"/>
  <c r="C1096" i="11"/>
  <c r="D1080" i="11"/>
  <c r="C1080" i="11"/>
  <c r="D1064" i="11"/>
  <c r="C1064" i="11"/>
  <c r="D1048" i="11"/>
  <c r="C1048" i="11"/>
  <c r="D1032" i="11"/>
  <c r="C1032" i="11"/>
  <c r="D1016" i="11"/>
  <c r="C1016" i="11"/>
  <c r="D1000" i="11"/>
  <c r="C1000" i="11"/>
  <c r="D984" i="11"/>
  <c r="C984" i="11"/>
  <c r="D968" i="11"/>
  <c r="C968" i="11"/>
  <c r="D952" i="11"/>
  <c r="C952" i="11"/>
  <c r="D936" i="11"/>
  <c r="C936" i="11"/>
  <c r="D920" i="11"/>
  <c r="C920" i="11"/>
  <c r="D904" i="11"/>
  <c r="C904" i="11"/>
  <c r="D888" i="11"/>
  <c r="C888" i="11"/>
  <c r="D872" i="11"/>
  <c r="C872" i="11"/>
  <c r="D856" i="11"/>
  <c r="C856" i="11"/>
  <c r="D840" i="11"/>
  <c r="C840" i="11"/>
  <c r="D824" i="11"/>
  <c r="C824" i="11"/>
  <c r="D808" i="11"/>
  <c r="C808" i="11"/>
  <c r="D792" i="11"/>
  <c r="C792" i="11"/>
  <c r="D776" i="11"/>
  <c r="C776" i="11"/>
  <c r="D760" i="11"/>
  <c r="C760" i="11"/>
  <c r="D744" i="11"/>
  <c r="C744" i="11"/>
  <c r="D728" i="11"/>
  <c r="C728" i="11"/>
  <c r="D712" i="11"/>
  <c r="C712" i="11"/>
  <c r="C508" i="11"/>
  <c r="D508" i="11"/>
  <c r="C476" i="11"/>
  <c r="D476" i="11"/>
  <c r="C388" i="11"/>
  <c r="D388" i="11"/>
  <c r="C1968" i="11"/>
  <c r="C1904" i="11"/>
  <c r="C1840" i="11"/>
  <c r="C1776" i="11"/>
  <c r="C1712" i="11"/>
  <c r="C1648" i="11"/>
  <c r="C1584" i="11"/>
  <c r="C1520" i="11"/>
  <c r="C1456" i="11"/>
  <c r="C1392" i="11"/>
  <c r="C1328" i="11"/>
  <c r="C1264" i="11"/>
  <c r="C1200" i="11"/>
  <c r="C1136" i="11"/>
  <c r="C1072" i="11"/>
  <c r="C1008" i="11"/>
  <c r="C944" i="11"/>
  <c r="C880" i="11"/>
  <c r="C816" i="11"/>
  <c r="C752" i="11"/>
  <c r="C314" i="11"/>
  <c r="C250" i="11"/>
  <c r="C186" i="11"/>
  <c r="C122" i="11"/>
  <c r="C58" i="11"/>
  <c r="D1994" i="11"/>
  <c r="D1930" i="11"/>
  <c r="D1866" i="11"/>
  <c r="D1802" i="11"/>
  <c r="D1738" i="11"/>
  <c r="D1674" i="11"/>
  <c r="D1610" i="11"/>
  <c r="D1530" i="11"/>
  <c r="D1402" i="11"/>
  <c r="D178" i="11"/>
  <c r="C373" i="11"/>
  <c r="C405" i="11"/>
  <c r="D361" i="11"/>
  <c r="C361" i="11"/>
  <c r="D357" i="11"/>
  <c r="C357" i="11"/>
  <c r="D349" i="11"/>
  <c r="C349" i="11"/>
  <c r="D341" i="11"/>
  <c r="C341" i="11"/>
  <c r="D337" i="11"/>
  <c r="C337" i="11"/>
  <c r="D329" i="11"/>
  <c r="C329" i="11"/>
  <c r="D325" i="11"/>
  <c r="C325" i="11"/>
  <c r="D317" i="11"/>
  <c r="C317" i="11"/>
  <c r="D313" i="11"/>
  <c r="C313" i="11"/>
  <c r="D305" i="11"/>
  <c r="C305" i="11"/>
  <c r="D297" i="11"/>
  <c r="C297" i="11"/>
  <c r="D289" i="11"/>
  <c r="C289" i="11"/>
  <c r="D285" i="11"/>
  <c r="C285" i="11"/>
  <c r="D277" i="11"/>
  <c r="C277" i="11"/>
  <c r="D273" i="11"/>
  <c r="C273" i="11"/>
  <c r="D265" i="11"/>
  <c r="C265" i="11"/>
  <c r="D257" i="11"/>
  <c r="C257" i="11"/>
  <c r="D249" i="11"/>
  <c r="C249" i="11"/>
  <c r="D241" i="11"/>
  <c r="C241" i="11"/>
  <c r="D233" i="11"/>
  <c r="C233" i="11"/>
  <c r="D225" i="11"/>
  <c r="C225" i="11"/>
  <c r="D217" i="11"/>
  <c r="C217" i="11"/>
  <c r="D209" i="11"/>
  <c r="C209" i="11"/>
  <c r="D201" i="11"/>
  <c r="C201" i="11"/>
  <c r="D193" i="11"/>
  <c r="C193" i="11"/>
  <c r="D185" i="11"/>
  <c r="C185" i="11"/>
  <c r="D177" i="11"/>
  <c r="C177" i="11"/>
  <c r="D169" i="11"/>
  <c r="C169" i="11"/>
  <c r="D161" i="11"/>
  <c r="C161" i="11"/>
  <c r="D153" i="11"/>
  <c r="C153" i="11"/>
  <c r="D145" i="11"/>
  <c r="C145" i="11"/>
  <c r="D133" i="11"/>
  <c r="C133" i="11"/>
  <c r="D125" i="11"/>
  <c r="C125" i="11"/>
  <c r="D117" i="11"/>
  <c r="C117" i="11"/>
  <c r="D109" i="11"/>
  <c r="C109" i="11"/>
  <c r="D101" i="11"/>
  <c r="C101" i="11"/>
  <c r="D93" i="11"/>
  <c r="C93" i="11"/>
  <c r="D85" i="11"/>
  <c r="C85" i="11"/>
  <c r="D77" i="11"/>
  <c r="C77" i="11"/>
  <c r="D69" i="11"/>
  <c r="C69" i="11"/>
  <c r="D61" i="11"/>
  <c r="C61" i="11"/>
  <c r="D53" i="11"/>
  <c r="C53" i="11"/>
  <c r="D45" i="11"/>
  <c r="C45" i="11"/>
  <c r="D37" i="11"/>
  <c r="C37" i="11"/>
  <c r="D29" i="11"/>
  <c r="C29" i="11"/>
  <c r="D21" i="11"/>
  <c r="C21" i="11"/>
  <c r="D13" i="11"/>
  <c r="C13" i="11"/>
  <c r="D5" i="11"/>
  <c r="C5" i="11"/>
  <c r="D2001" i="11"/>
  <c r="C2001" i="11"/>
  <c r="D1993" i="11"/>
  <c r="C1993" i="11"/>
  <c r="D1985" i="11"/>
  <c r="C1985" i="11"/>
  <c r="D1969" i="11"/>
  <c r="C1969" i="11"/>
  <c r="D1961" i="11"/>
  <c r="C1961" i="11"/>
  <c r="D1953" i="11"/>
  <c r="C1953" i="11"/>
  <c r="D1865" i="11"/>
  <c r="C1865" i="11"/>
  <c r="D1465" i="11"/>
  <c r="C1465" i="11"/>
  <c r="D1461" i="11"/>
  <c r="C1461" i="11"/>
  <c r="D1457" i="11"/>
  <c r="C1457" i="11"/>
  <c r="D1449" i="11"/>
  <c r="C1449" i="11"/>
  <c r="D1445" i="11"/>
  <c r="C1445" i="11"/>
  <c r="D1441" i="11"/>
  <c r="C1441" i="11"/>
  <c r="D1433" i="11"/>
  <c r="C1433" i="11"/>
  <c r="D1429" i="11"/>
  <c r="C1429" i="11"/>
  <c r="D1413" i="11"/>
  <c r="C1413" i="11"/>
  <c r="D1397" i="11"/>
  <c r="C1397" i="11"/>
  <c r="D1381" i="11"/>
  <c r="C1381" i="11"/>
  <c r="D1365" i="11"/>
  <c r="C1365" i="11"/>
  <c r="D1349" i="11"/>
  <c r="C1349" i="11"/>
  <c r="C1345" i="11"/>
  <c r="D1345" i="11"/>
  <c r="D1337" i="11"/>
  <c r="C1337" i="11"/>
  <c r="D1329" i="11"/>
  <c r="C1329" i="11"/>
  <c r="D1321" i="11"/>
  <c r="C1321" i="11"/>
  <c r="C1313" i="11"/>
  <c r="D1313" i="11"/>
  <c r="D1305" i="11"/>
  <c r="C1305" i="11"/>
  <c r="D1273" i="11"/>
  <c r="C1273" i="11"/>
  <c r="D1253" i="11"/>
  <c r="C1253" i="11"/>
  <c r="C1249" i="11"/>
  <c r="D1249" i="11"/>
  <c r="D1237" i="11"/>
  <c r="C1237" i="11"/>
  <c r="D1225" i="11"/>
  <c r="C1225" i="11"/>
  <c r="D1217" i="11"/>
  <c r="C1217" i="11"/>
  <c r="D1209" i="11"/>
  <c r="C1209" i="11"/>
  <c r="D1189" i="11"/>
  <c r="C1189" i="11"/>
  <c r="C1185" i="11"/>
  <c r="D1185" i="11"/>
  <c r="D1177" i="11"/>
  <c r="C1177" i="11"/>
  <c r="C1169" i="11"/>
  <c r="D1169" i="11"/>
  <c r="D1161" i="11"/>
  <c r="C1161" i="11"/>
  <c r="D1145" i="11"/>
  <c r="C1145" i="11"/>
  <c r="D1141" i="11"/>
  <c r="C1141" i="11"/>
  <c r="D1129" i="11"/>
  <c r="C1129" i="11"/>
  <c r="D1125" i="11"/>
  <c r="C1125" i="11"/>
  <c r="C1121" i="11"/>
  <c r="D1121" i="11"/>
  <c r="D1113" i="11"/>
  <c r="C1113" i="11"/>
  <c r="D1109" i="11"/>
  <c r="C1109" i="11"/>
  <c r="C1105" i="11"/>
  <c r="D1105" i="11"/>
  <c r="D1097" i="11"/>
  <c r="C1097" i="11"/>
  <c r="D1089" i="11"/>
  <c r="C1089" i="11"/>
  <c r="D1081" i="11"/>
  <c r="C1081" i="11"/>
  <c r="D1077" i="11"/>
  <c r="C1077" i="11"/>
  <c r="D1065" i="11"/>
  <c r="C1065" i="11"/>
  <c r="D1061" i="11"/>
  <c r="C1061" i="11"/>
  <c r="D1049" i="11"/>
  <c r="C1049" i="11"/>
  <c r="D1045" i="11"/>
  <c r="C1045" i="11"/>
  <c r="C1041" i="11"/>
  <c r="D1041" i="11"/>
  <c r="D1033" i="11"/>
  <c r="C1033" i="11"/>
  <c r="D1025" i="11"/>
  <c r="C1025" i="11"/>
  <c r="D1017" i="11"/>
  <c r="C1017" i="11"/>
  <c r="D1013" i="11"/>
  <c r="C1013" i="11"/>
  <c r="C1009" i="11"/>
  <c r="D1009" i="11"/>
  <c r="D997" i="11"/>
  <c r="C997" i="11"/>
  <c r="D993" i="11"/>
  <c r="C993" i="11"/>
  <c r="D985" i="11"/>
  <c r="C985" i="11"/>
  <c r="D981" i="11"/>
  <c r="C981" i="11"/>
  <c r="C977" i="11"/>
  <c r="D977" i="11"/>
  <c r="D969" i="11"/>
  <c r="C969" i="11"/>
  <c r="D965" i="11"/>
  <c r="C965" i="11"/>
  <c r="D961" i="11"/>
  <c r="C961" i="11"/>
  <c r="D953" i="11"/>
  <c r="C953" i="11"/>
  <c r="D949" i="11"/>
  <c r="C949" i="11"/>
  <c r="D945" i="11"/>
  <c r="C945" i="11"/>
  <c r="C937" i="11"/>
  <c r="D937" i="11"/>
  <c r="D933" i="11"/>
  <c r="C933" i="11"/>
  <c r="D929" i="11"/>
  <c r="C929" i="11"/>
  <c r="D921" i="11"/>
  <c r="C921" i="11"/>
  <c r="D917" i="11"/>
  <c r="C917" i="11"/>
  <c r="D905" i="11"/>
  <c r="C905" i="11"/>
  <c r="D901" i="11"/>
  <c r="C901" i="11"/>
  <c r="D897" i="11"/>
  <c r="C897" i="11"/>
  <c r="D889" i="11"/>
  <c r="C889" i="11"/>
  <c r="D885" i="11"/>
  <c r="C885" i="11"/>
  <c r="C881" i="11"/>
  <c r="D881" i="11"/>
  <c r="D869" i="11"/>
  <c r="C869" i="11"/>
  <c r="D865" i="11"/>
  <c r="C865" i="11"/>
  <c r="D857" i="11"/>
  <c r="C857" i="11"/>
  <c r="D853" i="11"/>
  <c r="C853" i="11"/>
  <c r="C849" i="11"/>
  <c r="D849" i="11"/>
  <c r="D841" i="11"/>
  <c r="C841" i="11"/>
  <c r="D837" i="11"/>
  <c r="C837" i="11"/>
  <c r="D833" i="11"/>
  <c r="C833" i="11"/>
  <c r="D825" i="11"/>
  <c r="C825" i="11"/>
  <c r="D821" i="11"/>
  <c r="C821" i="11"/>
  <c r="D817" i="11"/>
  <c r="C817" i="11"/>
  <c r="C809" i="11"/>
  <c r="D809" i="11"/>
  <c r="D805" i="11"/>
  <c r="C805" i="11"/>
  <c r="D801" i="11"/>
  <c r="C801" i="11"/>
  <c r="D793" i="11"/>
  <c r="C793" i="11"/>
  <c r="D789" i="11"/>
  <c r="C789" i="11"/>
  <c r="D777" i="11"/>
  <c r="C777" i="11"/>
  <c r="D773" i="11"/>
  <c r="C773" i="11"/>
  <c r="D769" i="11"/>
  <c r="C769" i="11"/>
  <c r="D761" i="11"/>
  <c r="C761" i="11"/>
  <c r="D757" i="11"/>
  <c r="C757" i="11"/>
  <c r="C753" i="11"/>
  <c r="D753" i="11"/>
  <c r="D741" i="11"/>
  <c r="C741" i="11"/>
  <c r="D737" i="11"/>
  <c r="C737" i="11"/>
  <c r="D729" i="11"/>
  <c r="C729" i="11"/>
  <c r="D725" i="11"/>
  <c r="C725" i="11"/>
  <c r="C721" i="11"/>
  <c r="D721" i="11"/>
  <c r="D713" i="11"/>
  <c r="C713" i="11"/>
  <c r="D709" i="11"/>
  <c r="C709" i="11"/>
  <c r="D705" i="11"/>
  <c r="C705" i="11"/>
  <c r="D697" i="11"/>
  <c r="C697" i="11"/>
  <c r="D689" i="11"/>
  <c r="C689" i="11"/>
  <c r="D681" i="11"/>
  <c r="C681" i="11"/>
  <c r="D673" i="11"/>
  <c r="C673" i="11"/>
  <c r="D665" i="11"/>
  <c r="C665" i="11"/>
  <c r="D649" i="11"/>
  <c r="C649" i="11"/>
  <c r="D641" i="11"/>
  <c r="C641" i="11"/>
  <c r="D633" i="11"/>
  <c r="C633" i="11"/>
  <c r="D625" i="11"/>
  <c r="C625" i="11"/>
  <c r="D609" i="11"/>
  <c r="C609" i="11"/>
  <c r="D601" i="11"/>
  <c r="C601" i="11"/>
  <c r="D593" i="11"/>
  <c r="C593" i="11"/>
  <c r="D585" i="11"/>
  <c r="C585" i="11"/>
  <c r="D577" i="11"/>
  <c r="C577" i="11"/>
  <c r="D569" i="11"/>
  <c r="C569" i="11"/>
  <c r="D561" i="11"/>
  <c r="C561" i="11"/>
  <c r="D553" i="11"/>
  <c r="C553" i="11"/>
  <c r="D545" i="11"/>
  <c r="C545" i="11"/>
  <c r="D537" i="11"/>
  <c r="C537" i="11"/>
  <c r="D521" i="11"/>
  <c r="C521" i="11"/>
  <c r="D513" i="11"/>
  <c r="C513" i="11"/>
  <c r="D505" i="11"/>
  <c r="C505" i="11"/>
  <c r="D497" i="11"/>
  <c r="C497" i="11"/>
  <c r="D489" i="11"/>
  <c r="C489" i="11"/>
  <c r="D481" i="11"/>
  <c r="C481" i="11"/>
  <c r="D473" i="11"/>
  <c r="C473" i="11"/>
  <c r="D465" i="11"/>
  <c r="C465" i="11"/>
  <c r="D457" i="11"/>
  <c r="C457" i="11"/>
  <c r="D449" i="11"/>
  <c r="C449" i="11"/>
  <c r="D441" i="11"/>
  <c r="C441" i="11"/>
  <c r="D433" i="11"/>
  <c r="C433" i="11"/>
  <c r="D425" i="11"/>
  <c r="C425" i="11"/>
  <c r="D417" i="11"/>
  <c r="C417" i="11"/>
  <c r="D409" i="11"/>
  <c r="C409" i="11"/>
  <c r="D401" i="11"/>
  <c r="C401" i="11"/>
  <c r="D393" i="11"/>
  <c r="C393" i="11"/>
  <c r="D385" i="11"/>
  <c r="C385" i="11"/>
  <c r="D377" i="11"/>
  <c r="C377" i="11"/>
  <c r="D369" i="11"/>
  <c r="C369" i="11"/>
  <c r="C1997" i="11"/>
  <c r="C1987" i="11"/>
  <c r="C1965" i="11"/>
  <c r="C1955" i="11"/>
  <c r="C1933" i="11"/>
  <c r="C1923" i="11"/>
  <c r="C1901" i="11"/>
  <c r="C1891" i="11"/>
  <c r="C1869" i="11"/>
  <c r="C1859" i="11"/>
  <c r="C1837" i="11"/>
  <c r="C1827" i="11"/>
  <c r="C1805" i="11"/>
  <c r="C1795" i="11"/>
  <c r="C1773" i="11"/>
  <c r="C1763" i="11"/>
  <c r="C1741" i="11"/>
  <c r="C1731" i="11"/>
  <c r="C1709" i="11"/>
  <c r="C677" i="11"/>
  <c r="C645" i="11"/>
  <c r="C613" i="11"/>
  <c r="C581" i="11"/>
  <c r="C549" i="11"/>
  <c r="C517" i="11"/>
  <c r="C485" i="11"/>
  <c r="C453" i="11"/>
  <c r="C421" i="11"/>
  <c r="C389" i="11"/>
  <c r="C303" i="11"/>
  <c r="C175" i="11"/>
  <c r="C47" i="11"/>
  <c r="D1919" i="11"/>
  <c r="D1791" i="11"/>
  <c r="D1663" i="11"/>
  <c r="D1535" i="11"/>
  <c r="D1407" i="11"/>
  <c r="D1353" i="11"/>
  <c r="D1265" i="11"/>
  <c r="D1179" i="11"/>
  <c r="D1093" i="11"/>
  <c r="D1001" i="11"/>
  <c r="D829" i="11"/>
  <c r="D657" i="11"/>
  <c r="C1995" i="11"/>
  <c r="C1973" i="11"/>
  <c r="C1963" i="11"/>
  <c r="C1941" i="11"/>
  <c r="C1931" i="11"/>
  <c r="C1909" i="11"/>
  <c r="C1899" i="11"/>
  <c r="C1877" i="11"/>
  <c r="C1867" i="11"/>
  <c r="C1845" i="11"/>
  <c r="C1835" i="11"/>
  <c r="C1813" i="11"/>
  <c r="C1803" i="11"/>
  <c r="C1781" i="11"/>
  <c r="C1771" i="11"/>
  <c r="C1749" i="11"/>
  <c r="C1739" i="11"/>
  <c r="C1717" i="11"/>
  <c r="C1707" i="11"/>
  <c r="C1693" i="11"/>
  <c r="C1677" i="11"/>
  <c r="C1661" i="11"/>
  <c r="C1645" i="11"/>
  <c r="C1629" i="11"/>
  <c r="C1613" i="11"/>
  <c r="C1597" i="11"/>
  <c r="C1581" i="11"/>
  <c r="C1565" i="11"/>
  <c r="C1549" i="11"/>
  <c r="C1533" i="11"/>
  <c r="C1517" i="11"/>
  <c r="C1501" i="11"/>
  <c r="C1485" i="11"/>
  <c r="C1469" i="11"/>
  <c r="C1453" i="11"/>
  <c r="C1437" i="11"/>
  <c r="C1421" i="11"/>
  <c r="C1405" i="11"/>
  <c r="C1389" i="11"/>
  <c r="C1373" i="11"/>
  <c r="C1357" i="11"/>
  <c r="C1341" i="11"/>
  <c r="C1325" i="11"/>
  <c r="C1309" i="11"/>
  <c r="C1293" i="11"/>
  <c r="C1277" i="11"/>
  <c r="C1261" i="11"/>
  <c r="C1245" i="11"/>
  <c r="C1229" i="11"/>
  <c r="C1213" i="11"/>
  <c r="C1197" i="11"/>
  <c r="C1181" i="11"/>
  <c r="C1165" i="11"/>
  <c r="C1149" i="11"/>
  <c r="C1133" i="11"/>
  <c r="C1117" i="11"/>
  <c r="C1101" i="11"/>
  <c r="C1085" i="11"/>
  <c r="C1069" i="11"/>
  <c r="C1053" i="11"/>
  <c r="C1037" i="11"/>
  <c r="C1021" i="11"/>
  <c r="C1005" i="11"/>
  <c r="C989" i="11"/>
  <c r="C973" i="11"/>
  <c r="C957" i="11"/>
  <c r="C941" i="11"/>
  <c r="C925" i="11"/>
  <c r="C909" i="11"/>
  <c r="C893" i="11"/>
  <c r="C877" i="11"/>
  <c r="C861" i="11"/>
  <c r="C845" i="11"/>
  <c r="C813" i="11"/>
  <c r="C797" i="11"/>
  <c r="C781" i="11"/>
  <c r="C765" i="11"/>
  <c r="C749" i="11"/>
  <c r="C733" i="11"/>
  <c r="C717" i="11"/>
  <c r="C701" i="11"/>
  <c r="C669" i="11"/>
  <c r="C637" i="11"/>
  <c r="C605" i="11"/>
  <c r="C573" i="11"/>
  <c r="C541" i="11"/>
  <c r="C509" i="11"/>
  <c r="C477" i="11"/>
  <c r="C445" i="11"/>
  <c r="C413" i="11"/>
  <c r="C381" i="11"/>
  <c r="C271" i="11"/>
  <c r="C143" i="11"/>
  <c r="C15" i="11"/>
  <c r="D1887" i="11"/>
  <c r="D1759" i="11"/>
  <c r="D1631" i="11"/>
  <c r="D1503" i="11"/>
  <c r="D1375" i="11"/>
  <c r="D1295" i="11"/>
  <c r="D1243" i="11"/>
  <c r="D1157" i="11"/>
  <c r="D1073" i="11"/>
  <c r="D785" i="11"/>
  <c r="D617" i="11"/>
  <c r="D353" i="11"/>
  <c r="C353" i="11"/>
  <c r="D345" i="11"/>
  <c r="C345" i="11"/>
  <c r="D333" i="11"/>
  <c r="C333" i="11"/>
  <c r="D321" i="11"/>
  <c r="C321" i="11"/>
  <c r="D309" i="11"/>
  <c r="C309" i="11"/>
  <c r="D301" i="11"/>
  <c r="C301" i="11"/>
  <c r="D293" i="11"/>
  <c r="C293" i="11"/>
  <c r="D281" i="11"/>
  <c r="C281" i="11"/>
  <c r="D269" i="11"/>
  <c r="C269" i="11"/>
  <c r="D261" i="11"/>
  <c r="C261" i="11"/>
  <c r="D253" i="11"/>
  <c r="C253" i="11"/>
  <c r="D245" i="11"/>
  <c r="C245" i="11"/>
  <c r="D237" i="11"/>
  <c r="C237" i="11"/>
  <c r="D229" i="11"/>
  <c r="C229" i="11"/>
  <c r="D221" i="11"/>
  <c r="C221" i="11"/>
  <c r="D213" i="11"/>
  <c r="C213" i="11"/>
  <c r="D205" i="11"/>
  <c r="C205" i="11"/>
  <c r="D197" i="11"/>
  <c r="C197" i="11"/>
  <c r="D189" i="11"/>
  <c r="C189" i="11"/>
  <c r="D181" i="11"/>
  <c r="C181" i="11"/>
  <c r="D173" i="11"/>
  <c r="C173" i="11"/>
  <c r="D165" i="11"/>
  <c r="C165" i="11"/>
  <c r="D157" i="11"/>
  <c r="C157" i="11"/>
  <c r="D149" i="11"/>
  <c r="C149" i="11"/>
  <c r="D141" i="11"/>
  <c r="C141" i="11"/>
  <c r="D137" i="11"/>
  <c r="C137" i="11"/>
  <c r="D129" i="11"/>
  <c r="C129" i="11"/>
  <c r="D121" i="11"/>
  <c r="C121" i="11"/>
  <c r="D113" i="11"/>
  <c r="C113" i="11"/>
  <c r="D105" i="11"/>
  <c r="C105" i="11"/>
  <c r="D97" i="11"/>
  <c r="C97" i="11"/>
  <c r="D89" i="11"/>
  <c r="C89" i="11"/>
  <c r="D81" i="11"/>
  <c r="C81" i="11"/>
  <c r="D73" i="11"/>
  <c r="C73" i="11"/>
  <c r="D65" i="11"/>
  <c r="C65" i="11"/>
  <c r="D57" i="11"/>
  <c r="C57" i="11"/>
  <c r="D49" i="11"/>
  <c r="C49" i="11"/>
  <c r="D41" i="11"/>
  <c r="C41" i="11"/>
  <c r="D33" i="11"/>
  <c r="C33" i="11"/>
  <c r="D25" i="11"/>
  <c r="C25" i="11"/>
  <c r="D17" i="11"/>
  <c r="C17" i="11"/>
  <c r="D9" i="11"/>
  <c r="C9" i="11"/>
  <c r="D1977" i="11"/>
  <c r="C1977" i="11"/>
  <c r="D1945" i="11"/>
  <c r="C1945" i="11"/>
  <c r="D1937" i="11"/>
  <c r="C1937" i="11"/>
  <c r="D1929" i="11"/>
  <c r="C1929" i="11"/>
  <c r="D1921" i="11"/>
  <c r="C1921" i="11"/>
  <c r="D1913" i="11"/>
  <c r="C1913" i="11"/>
  <c r="D1905" i="11"/>
  <c r="C1905" i="11"/>
  <c r="D1897" i="11"/>
  <c r="C1897" i="11"/>
  <c r="D1889" i="11"/>
  <c r="C1889" i="11"/>
  <c r="D1881" i="11"/>
  <c r="C1881" i="11"/>
  <c r="D1873" i="11"/>
  <c r="C1873" i="11"/>
  <c r="D1857" i="11"/>
  <c r="C1857" i="11"/>
  <c r="D1849" i="11"/>
  <c r="C1849" i="11"/>
  <c r="D1841" i="11"/>
  <c r="C1841" i="11"/>
  <c r="D1833" i="11"/>
  <c r="C1833" i="11"/>
  <c r="D1825" i="11"/>
  <c r="C1825" i="11"/>
  <c r="D1817" i="11"/>
  <c r="C1817" i="11"/>
  <c r="D1809" i="11"/>
  <c r="C1809" i="11"/>
  <c r="D1801" i="11"/>
  <c r="C1801" i="11"/>
  <c r="D1793" i="11"/>
  <c r="C1793" i="11"/>
  <c r="D1785" i="11"/>
  <c r="C1785" i="11"/>
  <c r="D1777" i="11"/>
  <c r="C1777" i="11"/>
  <c r="D1769" i="11"/>
  <c r="C1769" i="11"/>
  <c r="D1761" i="11"/>
  <c r="C1761" i="11"/>
  <c r="D1753" i="11"/>
  <c r="C1753" i="11"/>
  <c r="D1745" i="11"/>
  <c r="C1745" i="11"/>
  <c r="D1737" i="11"/>
  <c r="C1737" i="11"/>
  <c r="D1729" i="11"/>
  <c r="C1729" i="11"/>
  <c r="D1721" i="11"/>
  <c r="C1721" i="11"/>
  <c r="D1713" i="11"/>
  <c r="C1713" i="11"/>
  <c r="D1705" i="11"/>
  <c r="C1705" i="11"/>
  <c r="D1701" i="11"/>
  <c r="C1701" i="11"/>
  <c r="D1697" i="11"/>
  <c r="C1697" i="11"/>
  <c r="D1689" i="11"/>
  <c r="C1689" i="11"/>
  <c r="D1685" i="11"/>
  <c r="C1685" i="11"/>
  <c r="D1681" i="11"/>
  <c r="C1681" i="11"/>
  <c r="D1673" i="11"/>
  <c r="C1673" i="11"/>
  <c r="D1669" i="11"/>
  <c r="C1669" i="11"/>
  <c r="D1665" i="11"/>
  <c r="C1665" i="11"/>
  <c r="D1657" i="11"/>
  <c r="C1657" i="11"/>
  <c r="D1653" i="11"/>
  <c r="C1653" i="11"/>
  <c r="D1649" i="11"/>
  <c r="C1649" i="11"/>
  <c r="D1641" i="11"/>
  <c r="C1641" i="11"/>
  <c r="D1637" i="11"/>
  <c r="C1637" i="11"/>
  <c r="D1633" i="11"/>
  <c r="C1633" i="11"/>
  <c r="D1625" i="11"/>
  <c r="C1625" i="11"/>
  <c r="D1621" i="11"/>
  <c r="C1621" i="11"/>
  <c r="D1617" i="11"/>
  <c r="C1617" i="11"/>
  <c r="D1609" i="11"/>
  <c r="C1609" i="11"/>
  <c r="D1605" i="11"/>
  <c r="C1605" i="11"/>
  <c r="D1601" i="11"/>
  <c r="C1601" i="11"/>
  <c r="D1593" i="11"/>
  <c r="C1593" i="11"/>
  <c r="D1589" i="11"/>
  <c r="C1589" i="11"/>
  <c r="D1585" i="11"/>
  <c r="C1585" i="11"/>
  <c r="D1577" i="11"/>
  <c r="C1577" i="11"/>
  <c r="D1573" i="11"/>
  <c r="C1573" i="11"/>
  <c r="D1569" i="11"/>
  <c r="C1569" i="11"/>
  <c r="D1561" i="11"/>
  <c r="C1561" i="11"/>
  <c r="D1557" i="11"/>
  <c r="C1557" i="11"/>
  <c r="D1553" i="11"/>
  <c r="C1553" i="11"/>
  <c r="D1545" i="11"/>
  <c r="C1545" i="11"/>
  <c r="D1541" i="11"/>
  <c r="C1541" i="11"/>
  <c r="D1537" i="11"/>
  <c r="C1537" i="11"/>
  <c r="D1529" i="11"/>
  <c r="C1529" i="11"/>
  <c r="D1525" i="11"/>
  <c r="C1525" i="11"/>
  <c r="D1521" i="11"/>
  <c r="C1521" i="11"/>
  <c r="D1513" i="11"/>
  <c r="C1513" i="11"/>
  <c r="D1509" i="11"/>
  <c r="C1509" i="11"/>
  <c r="D1505" i="11"/>
  <c r="C1505" i="11"/>
  <c r="D1497" i="11"/>
  <c r="C1497" i="11"/>
  <c r="D1493" i="11"/>
  <c r="C1493" i="11"/>
  <c r="D1489" i="11"/>
  <c r="C1489" i="11"/>
  <c r="D1481" i="11"/>
  <c r="C1481" i="11"/>
  <c r="D1477" i="11"/>
  <c r="C1477" i="11"/>
  <c r="D1473" i="11"/>
  <c r="C1473" i="11"/>
  <c r="D1425" i="11"/>
  <c r="C1425" i="11"/>
  <c r="D1417" i="11"/>
  <c r="C1417" i="11"/>
  <c r="D1409" i="11"/>
  <c r="C1409" i="11"/>
  <c r="D1401" i="11"/>
  <c r="C1401" i="11"/>
  <c r="D1393" i="11"/>
  <c r="C1393" i="11"/>
  <c r="D1385" i="11"/>
  <c r="C1385" i="11"/>
  <c r="D1377" i="11"/>
  <c r="C1377" i="11"/>
  <c r="D1369" i="11"/>
  <c r="C1369" i="11"/>
  <c r="D1361" i="11"/>
  <c r="C1361" i="11"/>
  <c r="D1333" i="11"/>
  <c r="C1333" i="11"/>
  <c r="D1317" i="11"/>
  <c r="C1317" i="11"/>
  <c r="D1301" i="11"/>
  <c r="C1301" i="11"/>
  <c r="D1297" i="11"/>
  <c r="C1297" i="11"/>
  <c r="C1289" i="11"/>
  <c r="D1289" i="11"/>
  <c r="D1285" i="11"/>
  <c r="C1285" i="11"/>
  <c r="D1269" i="11"/>
  <c r="C1269" i="11"/>
  <c r="D1257" i="11"/>
  <c r="C1257" i="11"/>
  <c r="D1241" i="11"/>
  <c r="C1241" i="11"/>
  <c r="C1233" i="11"/>
  <c r="D1233" i="11"/>
  <c r="D1205" i="11"/>
  <c r="C1205" i="11"/>
  <c r="D1193" i="11"/>
  <c r="C1193" i="11"/>
  <c r="D1173" i="11"/>
  <c r="C1173" i="11"/>
  <c r="D1153" i="11"/>
  <c r="C1153" i="11"/>
  <c r="C1057" i="11"/>
  <c r="D1057" i="11"/>
  <c r="D2" i="11"/>
  <c r="C2" i="11"/>
  <c r="D359" i="11"/>
  <c r="C359" i="11"/>
  <c r="D355" i="11"/>
  <c r="C355" i="11"/>
  <c r="D351" i="11"/>
  <c r="C351" i="11"/>
  <c r="D347" i="11"/>
  <c r="C347" i="11"/>
  <c r="D343" i="11"/>
  <c r="C343" i="11"/>
  <c r="D339" i="11"/>
  <c r="C339" i="11"/>
  <c r="D331" i="11"/>
  <c r="C331" i="11"/>
  <c r="D327" i="11"/>
  <c r="C327" i="11"/>
  <c r="D323" i="11"/>
  <c r="C323" i="11"/>
  <c r="D319" i="11"/>
  <c r="C319" i="11"/>
  <c r="D315" i="11"/>
  <c r="C315" i="11"/>
  <c r="D311" i="11"/>
  <c r="C311" i="11"/>
  <c r="D307" i="11"/>
  <c r="C307" i="11"/>
  <c r="D299" i="11"/>
  <c r="C299" i="11"/>
  <c r="D295" i="11"/>
  <c r="C295" i="11"/>
  <c r="D291" i="11"/>
  <c r="C291" i="11"/>
  <c r="D287" i="11"/>
  <c r="C287" i="11"/>
  <c r="D283" i="11"/>
  <c r="C283" i="11"/>
  <c r="D279" i="11"/>
  <c r="C279" i="11"/>
  <c r="D275" i="11"/>
  <c r="C275" i="11"/>
  <c r="D267" i="11"/>
  <c r="C267" i="11"/>
  <c r="D263" i="11"/>
  <c r="C263" i="11"/>
  <c r="D259" i="11"/>
  <c r="C259" i="11"/>
  <c r="D255" i="11"/>
  <c r="C255" i="11"/>
  <c r="D251" i="11"/>
  <c r="C251" i="11"/>
  <c r="D247" i="11"/>
  <c r="C247" i="11"/>
  <c r="D243" i="11"/>
  <c r="C243" i="11"/>
  <c r="D235" i="11"/>
  <c r="C235" i="11"/>
  <c r="D231" i="11"/>
  <c r="C231" i="11"/>
  <c r="D227" i="11"/>
  <c r="C227" i="11"/>
  <c r="D223" i="11"/>
  <c r="C223" i="11"/>
  <c r="D219" i="11"/>
  <c r="C219" i="11"/>
  <c r="D215" i="11"/>
  <c r="C215" i="11"/>
  <c r="D211" i="11"/>
  <c r="C211" i="11"/>
  <c r="D203" i="11"/>
  <c r="C203" i="11"/>
  <c r="D199" i="11"/>
  <c r="C199" i="11"/>
  <c r="D195" i="11"/>
  <c r="C195" i="11"/>
  <c r="D191" i="11"/>
  <c r="C191" i="11"/>
  <c r="D187" i="11"/>
  <c r="C187" i="11"/>
  <c r="D183" i="11"/>
  <c r="C183" i="11"/>
  <c r="D179" i="11"/>
  <c r="C179" i="11"/>
  <c r="D171" i="11"/>
  <c r="C171" i="11"/>
  <c r="D167" i="11"/>
  <c r="C167" i="11"/>
  <c r="D163" i="11"/>
  <c r="C163" i="11"/>
  <c r="D159" i="11"/>
  <c r="C159" i="11"/>
  <c r="D155" i="11"/>
  <c r="C155" i="11"/>
  <c r="D151" i="11"/>
  <c r="C151" i="11"/>
  <c r="D147" i="11"/>
  <c r="C147" i="11"/>
  <c r="D139" i="11"/>
  <c r="C139" i="11"/>
  <c r="D135" i="11"/>
  <c r="C135" i="11"/>
  <c r="D131" i="11"/>
  <c r="C131" i="11"/>
  <c r="D127" i="11"/>
  <c r="C127" i="11"/>
  <c r="D123" i="11"/>
  <c r="C123" i="11"/>
  <c r="D119" i="11"/>
  <c r="C119" i="11"/>
  <c r="D115" i="11"/>
  <c r="C115" i="11"/>
  <c r="D107" i="11"/>
  <c r="C107" i="11"/>
  <c r="D103" i="11"/>
  <c r="C103" i="11"/>
  <c r="D99" i="11"/>
  <c r="C99" i="11"/>
  <c r="D95" i="11"/>
  <c r="C95" i="11"/>
  <c r="D91" i="11"/>
  <c r="C91" i="11"/>
  <c r="D87" i="11"/>
  <c r="C87" i="11"/>
  <c r="D83" i="11"/>
  <c r="C83" i="11"/>
  <c r="D75" i="11"/>
  <c r="C75" i="11"/>
  <c r="D71" i="11"/>
  <c r="C71" i="11"/>
  <c r="D67" i="11"/>
  <c r="C67" i="11"/>
  <c r="D63" i="11"/>
  <c r="C63" i="11"/>
  <c r="D59" i="11"/>
  <c r="C59" i="11"/>
  <c r="D55" i="11"/>
  <c r="C55" i="11"/>
  <c r="D51" i="11"/>
  <c r="C51" i="11"/>
  <c r="D43" i="11"/>
  <c r="C43" i="11"/>
  <c r="D39" i="11"/>
  <c r="C39" i="11"/>
  <c r="D35" i="11"/>
  <c r="C35" i="11"/>
  <c r="D31" i="11"/>
  <c r="C31" i="11"/>
  <c r="D27" i="11"/>
  <c r="C27" i="11"/>
  <c r="D23" i="11"/>
  <c r="C23" i="11"/>
  <c r="D19" i="11"/>
  <c r="C19" i="11"/>
  <c r="D11" i="11"/>
  <c r="C11" i="11"/>
  <c r="D7" i="11"/>
  <c r="C7" i="11"/>
  <c r="D3" i="11"/>
  <c r="C3" i="11"/>
  <c r="C1999" i="11"/>
  <c r="D1999" i="11"/>
  <c r="D1991" i="11"/>
  <c r="C1991" i="11"/>
  <c r="C1975" i="11"/>
  <c r="D1975" i="11"/>
  <c r="C1967" i="11"/>
  <c r="D1967" i="11"/>
  <c r="D1959" i="11"/>
  <c r="C1959" i="11"/>
  <c r="C1943" i="11"/>
  <c r="D1943" i="11"/>
  <c r="C1935" i="11"/>
  <c r="D1935" i="11"/>
  <c r="D1927" i="11"/>
  <c r="C1927" i="11"/>
  <c r="C1911" i="11"/>
  <c r="D1911" i="11"/>
  <c r="C1903" i="11"/>
  <c r="D1903" i="11"/>
  <c r="D1895" i="11"/>
  <c r="C1895" i="11"/>
  <c r="C1879" i="11"/>
  <c r="D1879" i="11"/>
  <c r="C1871" i="11"/>
  <c r="D1871" i="11"/>
  <c r="D1863" i="11"/>
  <c r="C1863" i="11"/>
  <c r="C1847" i="11"/>
  <c r="D1847" i="11"/>
  <c r="C1839" i="11"/>
  <c r="D1839" i="11"/>
  <c r="D1831" i="11"/>
  <c r="C1831" i="11"/>
  <c r="C1815" i="11"/>
  <c r="D1815" i="11"/>
  <c r="C1807" i="11"/>
  <c r="D1807" i="11"/>
  <c r="D1799" i="11"/>
  <c r="C1799" i="11"/>
  <c r="C1783" i="11"/>
  <c r="D1783" i="11"/>
  <c r="C1775" i="11"/>
  <c r="D1775" i="11"/>
  <c r="D1767" i="11"/>
  <c r="C1767" i="11"/>
  <c r="C1751" i="11"/>
  <c r="D1751" i="11"/>
  <c r="C1743" i="11"/>
  <c r="D1743" i="11"/>
  <c r="D1735" i="11"/>
  <c r="C1735" i="11"/>
  <c r="C1719" i="11"/>
  <c r="D1719" i="11"/>
  <c r="C1711" i="11"/>
  <c r="D1711" i="11"/>
  <c r="D1703" i="11"/>
  <c r="C1703" i="11"/>
  <c r="D1691" i="11"/>
  <c r="C1691" i="11"/>
  <c r="C1687" i="11"/>
  <c r="D1687" i="11"/>
  <c r="C1679" i="11"/>
  <c r="D1679" i="11"/>
  <c r="D1675" i="11"/>
  <c r="C1675" i="11"/>
  <c r="D1671" i="11"/>
  <c r="C1671" i="11"/>
  <c r="D1659" i="11"/>
  <c r="C1659" i="11"/>
  <c r="C1655" i="11"/>
  <c r="D1655" i="11"/>
  <c r="C1647" i="11"/>
  <c r="D1647" i="11"/>
  <c r="D1643" i="11"/>
  <c r="C1643" i="11"/>
  <c r="D1639" i="11"/>
  <c r="C1639" i="11"/>
  <c r="D1627" i="11"/>
  <c r="C1627" i="11"/>
  <c r="C1623" i="11"/>
  <c r="D1623" i="11"/>
  <c r="C1615" i="11"/>
  <c r="D1615" i="11"/>
  <c r="D1611" i="11"/>
  <c r="C1611" i="11"/>
  <c r="D1607" i="11"/>
  <c r="C1607" i="11"/>
  <c r="D1595" i="11"/>
  <c r="C1595" i="11"/>
  <c r="C1591" i="11"/>
  <c r="D1591" i="11"/>
  <c r="C1583" i="11"/>
  <c r="D1583" i="11"/>
  <c r="D1579" i="11"/>
  <c r="C1579" i="11"/>
  <c r="D1575" i="11"/>
  <c r="C1575" i="11"/>
  <c r="D1563" i="11"/>
  <c r="C1563" i="11"/>
  <c r="C1559" i="11"/>
  <c r="D1559" i="11"/>
  <c r="C1551" i="11"/>
  <c r="D1551" i="11"/>
  <c r="D1547" i="11"/>
  <c r="C1547" i="11"/>
  <c r="D1543" i="11"/>
  <c r="C1543" i="11"/>
  <c r="D1531" i="11"/>
  <c r="C1531" i="11"/>
  <c r="C1527" i="11"/>
  <c r="D1527" i="11"/>
  <c r="C1519" i="11"/>
  <c r="D1519" i="11"/>
  <c r="D1515" i="11"/>
  <c r="C1515" i="11"/>
  <c r="D1511" i="11"/>
  <c r="C1511" i="11"/>
  <c r="D1499" i="11"/>
  <c r="C1499" i="11"/>
  <c r="C1495" i="11"/>
  <c r="D1495" i="11"/>
  <c r="C1487" i="11"/>
  <c r="D1487" i="11"/>
  <c r="D1483" i="11"/>
  <c r="C1483" i="11"/>
  <c r="D1479" i="11"/>
  <c r="C1479" i="11"/>
  <c r="D1467" i="11"/>
  <c r="C1467" i="11"/>
  <c r="C1463" i="11"/>
  <c r="D1463" i="11"/>
  <c r="C1455" i="11"/>
  <c r="D1455" i="11"/>
  <c r="D1451" i="11"/>
  <c r="C1451" i="11"/>
  <c r="D1447" i="11"/>
  <c r="C1447" i="11"/>
  <c r="D1435" i="11"/>
  <c r="C1435" i="11"/>
  <c r="C1431" i="11"/>
  <c r="D1431" i="11"/>
  <c r="C1423" i="11"/>
  <c r="D1423" i="11"/>
  <c r="D1419" i="11"/>
  <c r="C1419" i="11"/>
  <c r="D1415" i="11"/>
  <c r="C1415" i="11"/>
  <c r="D1403" i="11"/>
  <c r="C1403" i="11"/>
  <c r="C1399" i="11"/>
  <c r="D1399" i="11"/>
  <c r="C1391" i="11"/>
  <c r="D1391" i="11"/>
  <c r="D1387" i="11"/>
  <c r="C1387" i="11"/>
  <c r="D1383" i="11"/>
  <c r="C1383" i="11"/>
  <c r="D1371" i="11"/>
  <c r="C1371" i="11"/>
  <c r="C1367" i="11"/>
  <c r="D1367" i="11"/>
  <c r="C1359" i="11"/>
  <c r="D1359" i="11"/>
  <c r="D1355" i="11"/>
  <c r="C1355" i="11"/>
  <c r="D1351" i="11"/>
  <c r="C1351" i="11"/>
  <c r="D1343" i="11"/>
  <c r="C1343" i="11"/>
  <c r="D1339" i="11"/>
  <c r="C1339" i="11"/>
  <c r="D1335" i="11"/>
  <c r="C1335" i="11"/>
  <c r="D1327" i="11"/>
  <c r="C1327" i="11"/>
  <c r="D1319" i="11"/>
  <c r="C1319" i="11"/>
  <c r="D1311" i="11"/>
  <c r="C1311" i="11"/>
  <c r="D1307" i="11"/>
  <c r="C1307" i="11"/>
  <c r="D1303" i="11"/>
  <c r="C1303" i="11"/>
  <c r="D1291" i="11"/>
  <c r="C1291" i="11"/>
  <c r="D1287" i="11"/>
  <c r="C1287" i="11"/>
  <c r="D1279" i="11"/>
  <c r="C1279" i="11"/>
  <c r="D1275" i="11"/>
  <c r="C1275" i="11"/>
  <c r="D1271" i="11"/>
  <c r="C1271" i="11"/>
  <c r="D1263" i="11"/>
  <c r="C1263" i="11"/>
  <c r="D1259" i="11"/>
  <c r="C1259" i="11"/>
  <c r="D1255" i="11"/>
  <c r="C1255" i="11"/>
  <c r="D1247" i="11"/>
  <c r="C1247" i="11"/>
  <c r="D1239" i="11"/>
  <c r="C1239" i="11"/>
  <c r="D1231" i="11"/>
  <c r="C1231" i="11"/>
  <c r="D1227" i="11"/>
  <c r="C1227" i="11"/>
  <c r="D1223" i="11"/>
  <c r="C1223" i="11"/>
  <c r="D1215" i="11"/>
  <c r="C1215" i="11"/>
  <c r="D1211" i="11"/>
  <c r="C1211" i="11"/>
  <c r="D1207" i="11"/>
  <c r="C1207" i="11"/>
  <c r="D1199" i="11"/>
  <c r="C1199" i="11"/>
  <c r="D1195" i="11"/>
  <c r="C1195" i="11"/>
  <c r="D1191" i="11"/>
  <c r="C1191" i="11"/>
  <c r="D1183" i="11"/>
  <c r="C1183" i="11"/>
  <c r="D1175" i="11"/>
  <c r="C1175" i="11"/>
  <c r="D1167" i="11"/>
  <c r="C1167" i="11"/>
  <c r="D1163" i="11"/>
  <c r="C1163" i="11"/>
  <c r="D1159" i="11"/>
  <c r="C1159" i="11"/>
  <c r="D1151" i="11"/>
  <c r="C1151" i="11"/>
  <c r="D1147" i="11"/>
  <c r="C1147" i="11"/>
  <c r="D1143" i="11"/>
  <c r="C1143" i="11"/>
  <c r="D1135" i="11"/>
  <c r="C1135" i="11"/>
  <c r="D1131" i="11"/>
  <c r="C1131" i="11"/>
  <c r="D1127" i="11"/>
  <c r="C1127" i="11"/>
  <c r="D1119" i="11"/>
  <c r="C1119" i="11"/>
  <c r="D1111" i="11"/>
  <c r="C1111" i="11"/>
  <c r="D1103" i="11"/>
  <c r="C1103" i="11"/>
  <c r="D1099" i="11"/>
  <c r="C1099" i="11"/>
  <c r="D1095" i="11"/>
  <c r="C1095" i="11"/>
  <c r="D1087" i="11"/>
  <c r="C1087" i="11"/>
  <c r="D1083" i="11"/>
  <c r="C1083" i="11"/>
  <c r="D1079" i="11"/>
  <c r="C1079" i="11"/>
  <c r="D1071" i="11"/>
  <c r="C1071" i="11"/>
  <c r="D1067" i="11"/>
  <c r="C1067" i="11"/>
  <c r="D1063" i="11"/>
  <c r="C1063" i="11"/>
  <c r="D1055" i="11"/>
  <c r="C1055" i="11"/>
  <c r="D1047" i="11"/>
  <c r="C1047" i="11"/>
  <c r="D1039" i="11"/>
  <c r="C1039" i="11"/>
  <c r="D1035" i="11"/>
  <c r="C1035" i="11"/>
  <c r="D1031" i="11"/>
  <c r="C1031" i="11"/>
  <c r="D1023" i="11"/>
  <c r="C1023" i="11"/>
  <c r="D1019" i="11"/>
  <c r="C1019" i="11"/>
  <c r="D1015" i="11"/>
  <c r="C1015" i="11"/>
  <c r="D1007" i="11"/>
  <c r="C1007" i="11"/>
  <c r="D1003" i="11"/>
  <c r="C1003" i="11"/>
  <c r="D999" i="11"/>
  <c r="C999" i="11"/>
  <c r="D991" i="11"/>
  <c r="C991" i="11"/>
  <c r="D987" i="11"/>
  <c r="C987" i="11"/>
  <c r="D983" i="11"/>
  <c r="C983" i="11"/>
  <c r="D975" i="11"/>
  <c r="C975" i="11"/>
  <c r="D971" i="11"/>
  <c r="C971" i="11"/>
  <c r="D967" i="11"/>
  <c r="C967" i="11"/>
  <c r="D959" i="11"/>
  <c r="C959" i="11"/>
  <c r="D955" i="11"/>
  <c r="C955" i="11"/>
  <c r="D951" i="11"/>
  <c r="C951" i="11"/>
  <c r="D943" i="11"/>
  <c r="C943" i="11"/>
  <c r="D939" i="11"/>
  <c r="C939" i="11"/>
  <c r="D935" i="11"/>
  <c r="C935" i="11"/>
  <c r="D927" i="11"/>
  <c r="C927" i="11"/>
  <c r="D923" i="11"/>
  <c r="C923" i="11"/>
  <c r="D919" i="11"/>
  <c r="C919" i="11"/>
  <c r="D911" i="11"/>
  <c r="C911" i="11"/>
  <c r="D907" i="11"/>
  <c r="C907" i="11"/>
  <c r="D903" i="11"/>
  <c r="C903" i="11"/>
  <c r="D895" i="11"/>
  <c r="C895" i="11"/>
  <c r="D891" i="11"/>
  <c r="C891" i="11"/>
  <c r="D887" i="11"/>
  <c r="C887" i="11"/>
  <c r="D879" i="11"/>
  <c r="C879" i="11"/>
  <c r="D875" i="11"/>
  <c r="C875" i="11"/>
  <c r="D871" i="11"/>
  <c r="C871" i="11"/>
  <c r="D863" i="11"/>
  <c r="C863" i="11"/>
  <c r="D859" i="11"/>
  <c r="C859" i="11"/>
  <c r="D855" i="11"/>
  <c r="C855" i="11"/>
  <c r="D847" i="11"/>
  <c r="C847" i="11"/>
  <c r="D843" i="11"/>
  <c r="C843" i="11"/>
  <c r="D839" i="11"/>
  <c r="C839" i="11"/>
  <c r="D831" i="11"/>
  <c r="C831" i="11"/>
  <c r="D827" i="11"/>
  <c r="C827" i="11"/>
  <c r="D823" i="11"/>
  <c r="C823" i="11"/>
  <c r="D815" i="11"/>
  <c r="C815" i="11"/>
  <c r="D811" i="11"/>
  <c r="C811" i="11"/>
  <c r="D807" i="11"/>
  <c r="C807" i="11"/>
  <c r="D799" i="11"/>
  <c r="C799" i="11"/>
  <c r="D795" i="11"/>
  <c r="C795" i="11"/>
  <c r="D791" i="11"/>
  <c r="C791" i="11"/>
  <c r="D783" i="11"/>
  <c r="C783" i="11"/>
  <c r="D779" i="11"/>
  <c r="C779" i="11"/>
  <c r="D775" i="11"/>
  <c r="C775" i="11"/>
  <c r="D767" i="11"/>
  <c r="C767" i="11"/>
  <c r="D763" i="11"/>
  <c r="C763" i="11"/>
  <c r="D759" i="11"/>
  <c r="C759" i="11"/>
  <c r="D751" i="11"/>
  <c r="C751" i="11"/>
  <c r="D747" i="11"/>
  <c r="C747" i="11"/>
  <c r="D743" i="11"/>
  <c r="C743" i="11"/>
  <c r="D735" i="11"/>
  <c r="C735" i="11"/>
  <c r="D731" i="11"/>
  <c r="C731" i="11"/>
  <c r="D727" i="11"/>
  <c r="C727" i="11"/>
  <c r="D719" i="11"/>
  <c r="C719" i="11"/>
  <c r="D715" i="11"/>
  <c r="C715" i="11"/>
  <c r="D711" i="11"/>
  <c r="C711" i="11"/>
  <c r="D703" i="11"/>
  <c r="C703" i="11"/>
  <c r="D699" i="11"/>
  <c r="C699" i="11"/>
  <c r="D695" i="11"/>
  <c r="C695" i="11"/>
  <c r="D691" i="11"/>
  <c r="C691" i="11"/>
  <c r="D687" i="11"/>
  <c r="C687" i="11"/>
  <c r="D683" i="11"/>
  <c r="C683" i="11"/>
  <c r="D679" i="11"/>
  <c r="C679" i="11"/>
  <c r="D675" i="11"/>
  <c r="C675" i="11"/>
  <c r="D671" i="11"/>
  <c r="C671" i="11"/>
  <c r="D667" i="11"/>
  <c r="C667" i="11"/>
  <c r="D663" i="11"/>
  <c r="C663" i="11"/>
  <c r="D659" i="11"/>
  <c r="C659" i="11"/>
  <c r="D655" i="11"/>
  <c r="C655" i="11"/>
  <c r="D651" i="11"/>
  <c r="C651" i="11"/>
  <c r="D647" i="11"/>
  <c r="C647" i="11"/>
  <c r="D643" i="11"/>
  <c r="C643" i="11"/>
  <c r="D639" i="11"/>
  <c r="C639" i="11"/>
  <c r="D635" i="11"/>
  <c r="C635" i="11"/>
  <c r="D631" i="11"/>
  <c r="C631" i="11"/>
  <c r="D627" i="11"/>
  <c r="C627" i="11"/>
  <c r="D623" i="11"/>
  <c r="C623" i="11"/>
  <c r="D619" i="11"/>
  <c r="C619" i="11"/>
  <c r="D615" i="11"/>
  <c r="C615" i="11"/>
  <c r="D611" i="11"/>
  <c r="C611" i="11"/>
  <c r="D607" i="11"/>
  <c r="C607" i="11"/>
  <c r="D603" i="11"/>
  <c r="C603" i="11"/>
  <c r="D599" i="11"/>
  <c r="C599" i="11"/>
  <c r="D595" i="11"/>
  <c r="C595" i="11"/>
  <c r="D591" i="11"/>
  <c r="C591" i="11"/>
  <c r="D587" i="11"/>
  <c r="C587" i="11"/>
  <c r="D583" i="11"/>
  <c r="C583" i="11"/>
  <c r="D579" i="11"/>
  <c r="C579" i="11"/>
  <c r="D575" i="11"/>
  <c r="C575" i="11"/>
  <c r="D571" i="11"/>
  <c r="C571" i="11"/>
  <c r="D567" i="11"/>
  <c r="C567" i="11"/>
  <c r="D563" i="11"/>
  <c r="C563" i="11"/>
  <c r="D559" i="11"/>
  <c r="C559" i="11"/>
  <c r="D555" i="11"/>
  <c r="C555" i="11"/>
  <c r="D551" i="11"/>
  <c r="C551" i="11"/>
  <c r="D547" i="11"/>
  <c r="C547" i="11"/>
  <c r="D543" i="11"/>
  <c r="C543" i="11"/>
  <c r="D539" i="11"/>
  <c r="C539" i="11"/>
  <c r="D535" i="11"/>
  <c r="C535" i="11"/>
  <c r="D531" i="11"/>
  <c r="C531" i="11"/>
  <c r="D527" i="11"/>
  <c r="C527" i="11"/>
  <c r="D523" i="11"/>
  <c r="C523" i="11"/>
  <c r="D519" i="11"/>
  <c r="C519" i="11"/>
  <c r="D515" i="11"/>
  <c r="C515" i="11"/>
  <c r="D511" i="11"/>
  <c r="C511" i="11"/>
  <c r="D507" i="11"/>
  <c r="C507" i="11"/>
  <c r="D503" i="11"/>
  <c r="C503" i="11"/>
  <c r="D499" i="11"/>
  <c r="C499" i="11"/>
  <c r="D495" i="11"/>
  <c r="C495" i="11"/>
  <c r="D491" i="11"/>
  <c r="C491" i="11"/>
  <c r="D487" i="11"/>
  <c r="C487" i="11"/>
  <c r="D483" i="11"/>
  <c r="C483" i="11"/>
  <c r="D479" i="11"/>
  <c r="C479" i="11"/>
  <c r="D475" i="11"/>
  <c r="C475" i="11"/>
  <c r="D471" i="11"/>
  <c r="C471" i="11"/>
  <c r="D467" i="11"/>
  <c r="C467" i="11"/>
  <c r="D463" i="11"/>
  <c r="C463" i="11"/>
  <c r="D459" i="11"/>
  <c r="C459" i="11"/>
  <c r="D455" i="11"/>
  <c r="C455" i="11"/>
  <c r="D451" i="11"/>
  <c r="C451" i="11"/>
  <c r="D447" i="11"/>
  <c r="C447" i="11"/>
  <c r="D443" i="11"/>
  <c r="C443" i="11"/>
  <c r="D439" i="11"/>
  <c r="C439" i="11"/>
  <c r="D435" i="11"/>
  <c r="C435" i="11"/>
  <c r="D431" i="11"/>
  <c r="C431" i="11"/>
  <c r="D427" i="11"/>
  <c r="C427" i="11"/>
  <c r="D423" i="11"/>
  <c r="C423" i="11"/>
  <c r="D419" i="11"/>
  <c r="C419" i="11"/>
  <c r="D415" i="11"/>
  <c r="C415" i="11"/>
  <c r="D411" i="11"/>
  <c r="C411" i="11"/>
  <c r="D407" i="11"/>
  <c r="C407" i="11"/>
  <c r="D403" i="11"/>
  <c r="C403" i="11"/>
  <c r="D399" i="11"/>
  <c r="C399" i="11"/>
  <c r="D395" i="11"/>
  <c r="C395" i="11"/>
  <c r="D391" i="11"/>
  <c r="C391" i="11"/>
  <c r="D387" i="11"/>
  <c r="C387" i="11"/>
  <c r="D383" i="11"/>
  <c r="C383" i="11"/>
  <c r="D379" i="11"/>
  <c r="C379" i="11"/>
  <c r="D375" i="11"/>
  <c r="C375" i="11"/>
  <c r="D371" i="11"/>
  <c r="C371" i="11"/>
  <c r="D367" i="11"/>
  <c r="C367" i="11"/>
  <c r="D363" i="11"/>
  <c r="C363" i="11"/>
  <c r="C1981" i="11"/>
  <c r="C1971" i="11"/>
  <c r="C1949" i="11"/>
  <c r="C1939" i="11"/>
  <c r="C1917" i="11"/>
  <c r="C1907" i="11"/>
  <c r="C1885" i="11"/>
  <c r="C1875" i="11"/>
  <c r="C1853" i="11"/>
  <c r="C1843" i="11"/>
  <c r="C1821" i="11"/>
  <c r="C1811" i="11"/>
  <c r="C1789" i="11"/>
  <c r="C1779" i="11"/>
  <c r="C1757" i="11"/>
  <c r="C1747" i="11"/>
  <c r="C1725" i="11"/>
  <c r="C1715" i="11"/>
  <c r="C693" i="11"/>
  <c r="C661" i="11"/>
  <c r="C629" i="11"/>
  <c r="C597" i="11"/>
  <c r="C565" i="11"/>
  <c r="C533" i="11"/>
  <c r="C501" i="11"/>
  <c r="C469" i="11"/>
  <c r="C437" i="11"/>
  <c r="C239" i="11"/>
  <c r="C111" i="11"/>
  <c r="D1983" i="11"/>
  <c r="D1855" i="11"/>
  <c r="D1727" i="11"/>
  <c r="D1599" i="11"/>
  <c r="D1471" i="11"/>
  <c r="D1323" i="11"/>
  <c r="D1281" i="11"/>
  <c r="D1221" i="11"/>
  <c r="D1137" i="11"/>
  <c r="D1051" i="11"/>
  <c r="D913" i="11"/>
  <c r="D745" i="11"/>
  <c r="C1989" i="11"/>
  <c r="C1979" i="11"/>
  <c r="C1957" i="11"/>
  <c r="C1947" i="11"/>
  <c r="C1925" i="11"/>
  <c r="C1915" i="11"/>
  <c r="C1893" i="11"/>
  <c r="C1883" i="11"/>
  <c r="C1861" i="11"/>
  <c r="C1851" i="11"/>
  <c r="C1829" i="11"/>
  <c r="C1819" i="11"/>
  <c r="C1797" i="11"/>
  <c r="C1787" i="11"/>
  <c r="C1765" i="11"/>
  <c r="C1755" i="11"/>
  <c r="C1733" i="11"/>
  <c r="C1723" i="11"/>
  <c r="C1699" i="11"/>
  <c r="C1683" i="11"/>
  <c r="C1667" i="11"/>
  <c r="C1651" i="11"/>
  <c r="C1635" i="11"/>
  <c r="C1619" i="11"/>
  <c r="C1603" i="11"/>
  <c r="C1587" i="11"/>
  <c r="C1571" i="11"/>
  <c r="C1555" i="11"/>
  <c r="C1539" i="11"/>
  <c r="C1523" i="11"/>
  <c r="C1507" i="11"/>
  <c r="C1491" i="11"/>
  <c r="C1475" i="11"/>
  <c r="C1459" i="11"/>
  <c r="C1443" i="11"/>
  <c r="C1427" i="11"/>
  <c r="C1411" i="11"/>
  <c r="C1395" i="11"/>
  <c r="C1379" i="11"/>
  <c r="C1363" i="11"/>
  <c r="C1347" i="11"/>
  <c r="C1331" i="11"/>
  <c r="C1315" i="11"/>
  <c r="C1299" i="11"/>
  <c r="C1283" i="11"/>
  <c r="C1267" i="11"/>
  <c r="C1251" i="11"/>
  <c r="C1235" i="11"/>
  <c r="C1219" i="11"/>
  <c r="C1203" i="11"/>
  <c r="C1187" i="11"/>
  <c r="C1171" i="11"/>
  <c r="C1155" i="11"/>
  <c r="C1139" i="11"/>
  <c r="C1123" i="11"/>
  <c r="C1107" i="11"/>
  <c r="C1091" i="11"/>
  <c r="C1075" i="11"/>
  <c r="C1059" i="11"/>
  <c r="C1043" i="11"/>
  <c r="C1027" i="11"/>
  <c r="C1011" i="11"/>
  <c r="C995" i="11"/>
  <c r="C979" i="11"/>
  <c r="C963" i="11"/>
  <c r="C947" i="11"/>
  <c r="C931" i="11"/>
  <c r="C915" i="11"/>
  <c r="C899" i="11"/>
  <c r="C883" i="11"/>
  <c r="C867" i="11"/>
  <c r="C851" i="11"/>
  <c r="C835" i="11"/>
  <c r="C819" i="11"/>
  <c r="C803" i="11"/>
  <c r="C787" i="11"/>
  <c r="C771" i="11"/>
  <c r="C755" i="11"/>
  <c r="C739" i="11"/>
  <c r="C723" i="11"/>
  <c r="C707" i="11"/>
  <c r="C685" i="11"/>
  <c r="C653" i="11"/>
  <c r="C621" i="11"/>
  <c r="C589" i="11"/>
  <c r="C557" i="11"/>
  <c r="C525" i="11"/>
  <c r="C493" i="11"/>
  <c r="C461" i="11"/>
  <c r="C429" i="11"/>
  <c r="C335" i="11"/>
  <c r="C207" i="11"/>
  <c r="C79" i="11"/>
  <c r="D1951" i="11"/>
  <c r="D1823" i="11"/>
  <c r="D1695" i="11"/>
  <c r="D1567" i="11"/>
  <c r="D1439" i="11"/>
  <c r="D1201" i="11"/>
  <c r="D1115" i="11"/>
  <c r="D1029" i="11"/>
  <c r="D873" i="11"/>
  <c r="D529" i="11"/>
  <c r="D360" i="11"/>
  <c r="C360" i="11"/>
  <c r="D352" i="11"/>
  <c r="C352" i="11"/>
  <c r="D344" i="11"/>
  <c r="C344" i="11"/>
  <c r="D336" i="11"/>
  <c r="C336" i="11"/>
  <c r="D328" i="11"/>
  <c r="C328" i="11"/>
  <c r="D320" i="11"/>
  <c r="C320" i="11"/>
  <c r="D312" i="11"/>
  <c r="C312" i="11"/>
  <c r="D304" i="11"/>
  <c r="C304" i="11"/>
  <c r="D296" i="11"/>
  <c r="C296" i="11"/>
  <c r="D288" i="11"/>
  <c r="C288" i="11"/>
  <c r="D280" i="11"/>
  <c r="C280" i="11"/>
  <c r="D272" i="11"/>
  <c r="C272" i="11"/>
  <c r="D264" i="11"/>
  <c r="C264" i="11"/>
  <c r="D256" i="11"/>
  <c r="C256" i="11"/>
  <c r="D248" i="11"/>
  <c r="C248" i="11"/>
  <c r="D240" i="11"/>
  <c r="C240" i="11"/>
  <c r="D232" i="11"/>
  <c r="C232" i="11"/>
  <c r="D224" i="11"/>
  <c r="C224" i="11"/>
  <c r="D216" i="11"/>
  <c r="C216" i="11"/>
  <c r="D208" i="11"/>
  <c r="C208" i="11"/>
  <c r="D200" i="11"/>
  <c r="C200" i="11"/>
  <c r="D192" i="11"/>
  <c r="C192" i="11"/>
  <c r="D184" i="11"/>
  <c r="C184" i="11"/>
  <c r="D176" i="11"/>
  <c r="C176" i="11"/>
  <c r="D168" i="11"/>
  <c r="C168" i="11"/>
  <c r="D160" i="11"/>
  <c r="C160" i="11"/>
  <c r="D152" i="11"/>
  <c r="C152" i="11"/>
  <c r="D144" i="11"/>
  <c r="C144" i="11"/>
  <c r="D136" i="11"/>
  <c r="C136" i="11"/>
  <c r="D128" i="11"/>
  <c r="C128" i="11"/>
  <c r="D120" i="11"/>
  <c r="C120" i="11"/>
  <c r="D112" i="11"/>
  <c r="C112" i="11"/>
  <c r="D104" i="11"/>
  <c r="C104" i="11"/>
  <c r="D96" i="11"/>
  <c r="C96" i="11"/>
  <c r="D88" i="11"/>
  <c r="C88" i="11"/>
  <c r="D80" i="11"/>
  <c r="C80" i="11"/>
  <c r="D72" i="11"/>
  <c r="C72" i="11"/>
  <c r="D64" i="11"/>
  <c r="C64" i="11"/>
  <c r="D56" i="11"/>
  <c r="C56" i="11"/>
  <c r="D48" i="11"/>
  <c r="C48" i="11"/>
  <c r="D40" i="11"/>
  <c r="C40" i="11"/>
  <c r="D32" i="11"/>
  <c r="C32" i="11"/>
  <c r="D24" i="11"/>
  <c r="C24" i="11"/>
  <c r="D16" i="11"/>
  <c r="C16" i="11"/>
  <c r="D8" i="11"/>
  <c r="C8" i="11"/>
  <c r="D700" i="11"/>
  <c r="C700" i="11"/>
  <c r="D696" i="11"/>
  <c r="C696" i="11"/>
  <c r="D692" i="11"/>
  <c r="C692" i="11"/>
  <c r="D688" i="11"/>
  <c r="C688" i="11"/>
  <c r="D684" i="11"/>
  <c r="C684" i="11"/>
  <c r="D680" i="11"/>
  <c r="C680" i="11"/>
  <c r="D676" i="11"/>
  <c r="C676" i="11"/>
  <c r="D672" i="11"/>
  <c r="C672" i="11"/>
  <c r="D668" i="11"/>
  <c r="C668" i="11"/>
  <c r="D664" i="11"/>
  <c r="C664" i="11"/>
  <c r="D660" i="11"/>
  <c r="C660" i="11"/>
  <c r="D656" i="11"/>
  <c r="C656" i="11"/>
  <c r="D652" i="11"/>
  <c r="C652" i="11"/>
  <c r="D648" i="11"/>
  <c r="C648" i="11"/>
  <c r="D644" i="11"/>
  <c r="C644" i="11"/>
  <c r="D640" i="11"/>
  <c r="C640" i="11"/>
  <c r="D636" i="11"/>
  <c r="C636" i="11"/>
  <c r="D632" i="11"/>
  <c r="C632" i="11"/>
  <c r="D628" i="11"/>
  <c r="C628" i="11"/>
  <c r="D624" i="11"/>
  <c r="C624" i="11"/>
  <c r="D620" i="11"/>
  <c r="C620" i="11"/>
  <c r="D616" i="11"/>
  <c r="C616" i="11"/>
  <c r="D612" i="11"/>
  <c r="C612" i="11"/>
  <c r="D608" i="11"/>
  <c r="C608" i="11"/>
  <c r="D604" i="11"/>
  <c r="C604" i="11"/>
  <c r="D600" i="11"/>
  <c r="C600" i="11"/>
  <c r="D596" i="11"/>
  <c r="C596" i="11"/>
  <c r="D592" i="11"/>
  <c r="C592" i="11"/>
  <c r="D588" i="11"/>
  <c r="C588" i="11"/>
  <c r="D584" i="11"/>
  <c r="C584" i="11"/>
  <c r="D580" i="11"/>
  <c r="C580" i="11"/>
  <c r="D576" i="11"/>
  <c r="C576" i="11"/>
  <c r="D572" i="11"/>
  <c r="C572" i="11"/>
  <c r="D568" i="11"/>
  <c r="C568" i="11"/>
  <c r="D564" i="11"/>
  <c r="C564" i="11"/>
  <c r="D560" i="11"/>
  <c r="C560" i="11"/>
  <c r="D556" i="11"/>
  <c r="C556" i="11"/>
  <c r="D552" i="11"/>
  <c r="C552" i="11"/>
  <c r="D548" i="11"/>
  <c r="C548" i="11"/>
  <c r="D544" i="11"/>
  <c r="C544" i="11"/>
  <c r="D540" i="11"/>
  <c r="C540" i="11"/>
  <c r="D536" i="11"/>
  <c r="C536" i="11"/>
  <c r="D532" i="11"/>
  <c r="C532" i="11"/>
  <c r="D528" i="11"/>
  <c r="C528" i="11"/>
  <c r="D524" i="11"/>
  <c r="C524" i="11"/>
  <c r="D520" i="11"/>
  <c r="C520" i="11"/>
  <c r="D516" i="11"/>
  <c r="C516" i="11"/>
  <c r="D512" i="11"/>
  <c r="C512" i="11"/>
  <c r="D504" i="11"/>
  <c r="C504" i="11"/>
  <c r="D500" i="11"/>
  <c r="C500" i="11"/>
  <c r="D496" i="11"/>
  <c r="C496" i="11"/>
  <c r="D488" i="11"/>
  <c r="C488" i="11"/>
  <c r="D484" i="11"/>
  <c r="C484" i="11"/>
  <c r="D480" i="11"/>
  <c r="C480" i="11"/>
  <c r="D472" i="11"/>
  <c r="C472" i="11"/>
  <c r="D468" i="11"/>
  <c r="C468" i="11"/>
  <c r="D464" i="11"/>
  <c r="C464" i="11"/>
  <c r="D460" i="11"/>
  <c r="C460" i="11"/>
  <c r="D456" i="11"/>
  <c r="C456" i="11"/>
  <c r="D448" i="11"/>
  <c r="C448" i="11"/>
  <c r="D444" i="11"/>
  <c r="C444" i="11"/>
  <c r="D440" i="11"/>
  <c r="C440" i="11"/>
  <c r="D436" i="11"/>
  <c r="C436" i="11"/>
  <c r="D432" i="11"/>
  <c r="C432" i="11"/>
  <c r="D424" i="11"/>
  <c r="C424" i="11"/>
  <c r="D420" i="11"/>
  <c r="C420" i="11"/>
  <c r="D416" i="11"/>
  <c r="C416" i="11"/>
  <c r="D408" i="11"/>
  <c r="C408" i="11"/>
  <c r="D404" i="11"/>
  <c r="C404" i="11"/>
  <c r="D400" i="11"/>
  <c r="C400" i="11"/>
  <c r="D396" i="11"/>
  <c r="C396" i="11"/>
  <c r="D392" i="11"/>
  <c r="C392" i="11"/>
  <c r="D384" i="11"/>
  <c r="C384" i="11"/>
  <c r="D380" i="11"/>
  <c r="C380" i="11"/>
  <c r="D376" i="11"/>
  <c r="C376" i="11"/>
  <c r="D372" i="11"/>
  <c r="C372" i="11"/>
  <c r="D368" i="11"/>
  <c r="C368" i="11"/>
  <c r="C1348" i="11"/>
  <c r="C1332" i="11"/>
  <c r="C1316" i="11"/>
  <c r="C1300" i="11"/>
  <c r="C1284" i="11"/>
  <c r="C1268" i="11"/>
  <c r="C1252" i="11"/>
  <c r="C1236" i="11"/>
  <c r="C1220" i="11"/>
  <c r="C1204" i="11"/>
  <c r="C1188" i="11"/>
  <c r="C1172" i="11"/>
  <c r="C1156" i="11"/>
  <c r="C1140" i="11"/>
  <c r="C1124" i="11"/>
  <c r="C1108" i="11"/>
  <c r="C1092" i="11"/>
  <c r="C1076" i="11"/>
  <c r="C1060" i="11"/>
  <c r="C1044" i="11"/>
  <c r="C1028" i="11"/>
  <c r="C1012" i="11"/>
  <c r="C996" i="11"/>
  <c r="C980" i="11"/>
  <c r="C964" i="11"/>
  <c r="C948" i="11"/>
  <c r="C932" i="11"/>
  <c r="C916" i="11"/>
  <c r="C900" i="11"/>
  <c r="C884" i="11"/>
  <c r="C868" i="11"/>
  <c r="C852" i="11"/>
  <c r="C836" i="11"/>
  <c r="C820" i="11"/>
  <c r="C804" i="11"/>
  <c r="C788" i="11"/>
  <c r="C772" i="11"/>
  <c r="C756" i="11"/>
  <c r="C740" i="11"/>
  <c r="C724" i="11"/>
  <c r="C708" i="11"/>
  <c r="C338" i="11"/>
  <c r="C316" i="11"/>
  <c r="C306" i="11"/>
  <c r="C284" i="11"/>
  <c r="C274" i="11"/>
  <c r="C252" i="11"/>
  <c r="C242" i="11"/>
  <c r="C220" i="11"/>
  <c r="C210" i="11"/>
  <c r="C188" i="11"/>
  <c r="C156" i="11"/>
  <c r="C146" i="11"/>
  <c r="C124" i="11"/>
  <c r="C114" i="11"/>
  <c r="C92" i="11"/>
  <c r="C82" i="11"/>
  <c r="C60" i="11"/>
  <c r="C50" i="11"/>
  <c r="C28" i="11"/>
  <c r="C18" i="11"/>
  <c r="D1996" i="11"/>
  <c r="D1986" i="11"/>
  <c r="D1964" i="11"/>
  <c r="D1954" i="11"/>
  <c r="D1932" i="11"/>
  <c r="D1922" i="11"/>
  <c r="D1900" i="11"/>
  <c r="D1890" i="11"/>
  <c r="D1868" i="11"/>
  <c r="D1858" i="11"/>
  <c r="D1836" i="11"/>
  <c r="D1826" i="11"/>
  <c r="D1804" i="11"/>
  <c r="D1794" i="11"/>
  <c r="D1772" i="11"/>
  <c r="D1762" i="11"/>
  <c r="D1740" i="11"/>
  <c r="D1730" i="11"/>
  <c r="D1708" i="11"/>
  <c r="D1698" i="11"/>
  <c r="D1676" i="11"/>
  <c r="D1666" i="11"/>
  <c r="D1644" i="11"/>
  <c r="D1634" i="11"/>
  <c r="D1612" i="11"/>
  <c r="D1602" i="11"/>
  <c r="D1580" i="11"/>
  <c r="D1570" i="11"/>
  <c r="D1548" i="11"/>
  <c r="D1538" i="11"/>
  <c r="D1516" i="11"/>
  <c r="D1506" i="11"/>
  <c r="D1484" i="11"/>
  <c r="D1474" i="11"/>
  <c r="D1452" i="11"/>
  <c r="D1442" i="11"/>
  <c r="D1420" i="11"/>
  <c r="D1410" i="11"/>
  <c r="D1388" i="11"/>
  <c r="D1378" i="11"/>
  <c r="D1342" i="11"/>
  <c r="D492" i="11"/>
  <c r="D412" i="11"/>
  <c r="D130" i="11"/>
  <c r="D362" i="11"/>
  <c r="C362" i="11"/>
  <c r="D358" i="11"/>
  <c r="C358" i="11"/>
  <c r="D350" i="11"/>
  <c r="C350" i="11"/>
  <c r="D342" i="11"/>
  <c r="C342" i="11"/>
  <c r="D334" i="11"/>
  <c r="C334" i="11"/>
  <c r="D326" i="11"/>
  <c r="C326" i="11"/>
  <c r="D318" i="11"/>
  <c r="C318" i="11"/>
  <c r="D310" i="11"/>
  <c r="C310" i="11"/>
  <c r="D302" i="11"/>
  <c r="C302" i="11"/>
  <c r="D294" i="11"/>
  <c r="C294" i="11"/>
  <c r="D286" i="11"/>
  <c r="C286" i="11"/>
  <c r="D278" i="11"/>
  <c r="C278" i="11"/>
  <c r="D270" i="11"/>
  <c r="C270" i="11"/>
  <c r="D262" i="11"/>
  <c r="C262" i="11"/>
  <c r="D254" i="11"/>
  <c r="C254" i="11"/>
  <c r="D246" i="11"/>
  <c r="C246" i="11"/>
  <c r="D238" i="11"/>
  <c r="C238" i="11"/>
  <c r="D230" i="11"/>
  <c r="C230" i="11"/>
  <c r="D222" i="11"/>
  <c r="C222" i="11"/>
  <c r="D214" i="11"/>
  <c r="C214" i="11"/>
  <c r="D206" i="11"/>
  <c r="C206" i="11"/>
  <c r="D198" i="11"/>
  <c r="C198" i="11"/>
  <c r="D190" i="11"/>
  <c r="C190" i="11"/>
  <c r="D182" i="11"/>
  <c r="C182" i="11"/>
  <c r="D174" i="11"/>
  <c r="C174" i="11"/>
  <c r="D166" i="11"/>
  <c r="C166" i="11"/>
  <c r="D158" i="11"/>
  <c r="C158" i="11"/>
  <c r="D150" i="11"/>
  <c r="C150" i="11"/>
  <c r="D142" i="11"/>
  <c r="C142" i="11"/>
  <c r="D134" i="11"/>
  <c r="C134" i="11"/>
  <c r="D126" i="11"/>
  <c r="C126" i="11"/>
  <c r="D118" i="11"/>
  <c r="C118" i="11"/>
  <c r="D110" i="11"/>
  <c r="C110" i="11"/>
  <c r="D102" i="11"/>
  <c r="C102" i="11"/>
  <c r="D94" i="11"/>
  <c r="C94" i="11"/>
  <c r="D86" i="11"/>
  <c r="C86" i="11"/>
  <c r="D78" i="11"/>
  <c r="C78" i="11"/>
  <c r="D70" i="11"/>
  <c r="C70" i="11"/>
  <c r="D62" i="11"/>
  <c r="C62" i="11"/>
  <c r="D54" i="11"/>
  <c r="C54" i="11"/>
  <c r="D46" i="11"/>
  <c r="C46" i="11"/>
  <c r="D38" i="11"/>
  <c r="C38" i="11"/>
  <c r="D30" i="11"/>
  <c r="C30" i="11"/>
  <c r="D22" i="11"/>
  <c r="C22" i="11"/>
  <c r="D14" i="11"/>
  <c r="C14" i="11"/>
  <c r="D6" i="11"/>
  <c r="C6" i="11"/>
  <c r="C1998" i="11"/>
  <c r="D1998" i="11"/>
  <c r="D1990" i="11"/>
  <c r="C1990" i="11"/>
  <c r="C1982" i="11"/>
  <c r="D1982" i="11"/>
  <c r="D1974" i="11"/>
  <c r="C1974" i="11"/>
  <c r="C1966" i="11"/>
  <c r="D1966" i="11"/>
  <c r="D1958" i="11"/>
  <c r="C1958" i="11"/>
  <c r="C1950" i="11"/>
  <c r="D1950" i="11"/>
  <c r="D1942" i="11"/>
  <c r="C1942" i="11"/>
  <c r="C1934" i="11"/>
  <c r="D1934" i="11"/>
  <c r="D1926" i="11"/>
  <c r="C1926" i="11"/>
  <c r="C1918" i="11"/>
  <c r="D1918" i="11"/>
  <c r="D1910" i="11"/>
  <c r="C1910" i="11"/>
  <c r="C1902" i="11"/>
  <c r="D1902" i="11"/>
  <c r="D1894" i="11"/>
  <c r="C1894" i="11"/>
  <c r="C1886" i="11"/>
  <c r="D1886" i="11"/>
  <c r="D1878" i="11"/>
  <c r="C1878" i="11"/>
  <c r="C1870" i="11"/>
  <c r="D1870" i="11"/>
  <c r="D1862" i="11"/>
  <c r="C1862" i="11"/>
  <c r="C1854" i="11"/>
  <c r="D1854" i="11"/>
  <c r="D1846" i="11"/>
  <c r="C1846" i="11"/>
  <c r="C1838" i="11"/>
  <c r="D1838" i="11"/>
  <c r="D1830" i="11"/>
  <c r="C1830" i="11"/>
  <c r="C1822" i="11"/>
  <c r="D1822" i="11"/>
  <c r="D1814" i="11"/>
  <c r="C1814" i="11"/>
  <c r="C1806" i="11"/>
  <c r="D1806" i="11"/>
  <c r="D1798" i="11"/>
  <c r="C1798" i="11"/>
  <c r="C1790" i="11"/>
  <c r="D1790" i="11"/>
  <c r="D1782" i="11"/>
  <c r="C1782" i="11"/>
  <c r="C1774" i="11"/>
  <c r="D1774" i="11"/>
  <c r="D1766" i="11"/>
  <c r="C1766" i="11"/>
  <c r="C1758" i="11"/>
  <c r="D1758" i="11"/>
  <c r="D1750" i="11"/>
  <c r="C1750" i="11"/>
  <c r="C1742" i="11"/>
  <c r="D1742" i="11"/>
  <c r="D1734" i="11"/>
  <c r="C1734" i="11"/>
  <c r="C1726" i="11"/>
  <c r="D1726" i="11"/>
  <c r="D1718" i="11"/>
  <c r="C1718" i="11"/>
  <c r="C1710" i="11"/>
  <c r="D1710" i="11"/>
  <c r="D1702" i="11"/>
  <c r="C1702" i="11"/>
  <c r="C1694" i="11"/>
  <c r="D1694" i="11"/>
  <c r="D1686" i="11"/>
  <c r="C1686" i="11"/>
  <c r="C1678" i="11"/>
  <c r="D1678" i="11"/>
  <c r="D1670" i="11"/>
  <c r="C1670" i="11"/>
  <c r="C1662" i="11"/>
  <c r="D1662" i="11"/>
  <c r="D1654" i="11"/>
  <c r="C1654" i="11"/>
  <c r="C1646" i="11"/>
  <c r="D1646" i="11"/>
  <c r="D1638" i="11"/>
  <c r="C1638" i="11"/>
  <c r="C1630" i="11"/>
  <c r="D1630" i="11"/>
  <c r="D1622" i="11"/>
  <c r="C1622" i="11"/>
  <c r="C1614" i="11"/>
  <c r="D1614" i="11"/>
  <c r="D1606" i="11"/>
  <c r="C1606" i="11"/>
  <c r="C1598" i="11"/>
  <c r="D1598" i="11"/>
  <c r="D1590" i="11"/>
  <c r="C1590" i="11"/>
  <c r="C1582" i="11"/>
  <c r="D1582" i="11"/>
  <c r="D1574" i="11"/>
  <c r="C1574" i="11"/>
  <c r="C1566" i="11"/>
  <c r="D1566" i="11"/>
  <c r="D1558" i="11"/>
  <c r="C1558" i="11"/>
  <c r="C1550" i="11"/>
  <c r="D1550" i="11"/>
  <c r="D1542" i="11"/>
  <c r="C1542" i="11"/>
  <c r="C1534" i="11"/>
  <c r="D1534" i="11"/>
  <c r="D1526" i="11"/>
  <c r="C1526" i="11"/>
  <c r="C1518" i="11"/>
  <c r="D1518" i="11"/>
  <c r="D1510" i="11"/>
  <c r="C1510" i="11"/>
  <c r="C1502" i="11"/>
  <c r="D1502" i="11"/>
  <c r="D1494" i="11"/>
  <c r="C1494" i="11"/>
  <c r="C1486" i="11"/>
  <c r="D1486" i="11"/>
  <c r="D1478" i="11"/>
  <c r="C1478" i="11"/>
  <c r="C1470" i="11"/>
  <c r="D1470" i="11"/>
  <c r="D1462" i="11"/>
  <c r="C1462" i="11"/>
  <c r="C1454" i="11"/>
  <c r="D1454" i="11"/>
  <c r="D1446" i="11"/>
  <c r="C1446" i="11"/>
  <c r="C1438" i="11"/>
  <c r="D1438" i="11"/>
  <c r="D1430" i="11"/>
  <c r="C1430" i="11"/>
  <c r="C1422" i="11"/>
  <c r="D1422" i="11"/>
  <c r="D1414" i="11"/>
  <c r="C1414" i="11"/>
  <c r="C1406" i="11"/>
  <c r="D1406" i="11"/>
  <c r="D1398" i="11"/>
  <c r="C1398" i="11"/>
  <c r="C1390" i="11"/>
  <c r="D1390" i="11"/>
  <c r="D1382" i="11"/>
  <c r="C1382" i="11"/>
  <c r="C1374" i="11"/>
  <c r="D1374" i="11"/>
  <c r="D1366" i="11"/>
  <c r="C1366" i="11"/>
  <c r="C1358" i="11"/>
  <c r="D1358" i="11"/>
  <c r="D1354" i="11"/>
  <c r="C1354" i="11"/>
  <c r="C1350" i="11"/>
  <c r="D1350" i="11"/>
  <c r="D1346" i="11"/>
  <c r="C1346" i="11"/>
  <c r="D1330" i="11"/>
  <c r="C1330" i="11"/>
  <c r="D1326" i="11"/>
  <c r="C1326" i="11"/>
  <c r="C1322" i="11"/>
  <c r="D1322" i="11"/>
  <c r="D1318" i="11"/>
  <c r="C1318" i="11"/>
  <c r="D1314" i="11"/>
  <c r="C1314" i="11"/>
  <c r="D1298" i="11"/>
  <c r="C1298" i="11"/>
  <c r="C1294" i="11"/>
  <c r="D1294" i="11"/>
  <c r="D1290" i="11"/>
  <c r="C1290" i="11"/>
  <c r="C1286" i="11"/>
  <c r="D1286" i="11"/>
  <c r="D1282" i="11"/>
  <c r="C1282" i="11"/>
  <c r="D1270" i="11"/>
  <c r="C1270" i="11"/>
  <c r="D1266" i="11"/>
  <c r="C1266" i="11"/>
  <c r="D1262" i="11"/>
  <c r="C1262" i="11"/>
  <c r="D1258" i="11"/>
  <c r="C1258" i="11"/>
  <c r="D1254" i="11"/>
  <c r="C1254" i="11"/>
  <c r="D1250" i="11"/>
  <c r="C1250" i="11"/>
  <c r="D1246" i="11"/>
  <c r="C1246" i="11"/>
  <c r="D1242" i="11"/>
  <c r="C1242" i="11"/>
  <c r="D1238" i="11"/>
  <c r="C1238" i="11"/>
  <c r="D1234" i="11"/>
  <c r="C1234" i="11"/>
  <c r="D1230" i="11"/>
  <c r="C1230" i="11"/>
  <c r="D1226" i="11"/>
  <c r="C1226" i="11"/>
  <c r="D1222" i="11"/>
  <c r="C1222" i="11"/>
  <c r="D1218" i="11"/>
  <c r="C1218" i="11"/>
  <c r="D1214" i="11"/>
  <c r="C1214" i="11"/>
  <c r="D1210" i="11"/>
  <c r="C1210" i="11"/>
  <c r="D1206" i="11"/>
  <c r="C1206" i="11"/>
  <c r="D1202" i="11"/>
  <c r="C1202" i="11"/>
  <c r="D1198" i="11"/>
  <c r="C1198" i="11"/>
  <c r="D1194" i="11"/>
  <c r="C1194" i="11"/>
  <c r="D1190" i="11"/>
  <c r="C1190" i="11"/>
  <c r="D1186" i="11"/>
  <c r="C1186" i="11"/>
  <c r="D1182" i="11"/>
  <c r="C1182" i="11"/>
  <c r="D1178" i="11"/>
  <c r="C1178" i="11"/>
  <c r="D1174" i="11"/>
  <c r="C1174" i="11"/>
  <c r="D1170" i="11"/>
  <c r="C1170" i="11"/>
  <c r="D1166" i="11"/>
  <c r="C1166" i="11"/>
  <c r="D1162" i="11"/>
  <c r="C1162" i="11"/>
  <c r="D1158" i="11"/>
  <c r="C1158" i="11"/>
  <c r="D1154" i="11"/>
  <c r="C1154" i="11"/>
  <c r="D1150" i="11"/>
  <c r="C1150" i="11"/>
  <c r="D1146" i="11"/>
  <c r="C1146" i="11"/>
  <c r="D1142" i="11"/>
  <c r="C1142" i="11"/>
  <c r="D1138" i="11"/>
  <c r="C1138" i="11"/>
  <c r="D1134" i="11"/>
  <c r="C1134" i="11"/>
  <c r="D1130" i="11"/>
  <c r="C1130" i="11"/>
  <c r="D1126" i="11"/>
  <c r="C1126" i="11"/>
  <c r="D1122" i="11"/>
  <c r="C1122" i="11"/>
  <c r="D1118" i="11"/>
  <c r="C1118" i="11"/>
  <c r="D1114" i="11"/>
  <c r="C1114" i="11"/>
  <c r="D1110" i="11"/>
  <c r="C1110" i="11"/>
  <c r="D1106" i="11"/>
  <c r="C1106" i="11"/>
  <c r="D1102" i="11"/>
  <c r="C1102" i="11"/>
  <c r="D1098" i="11"/>
  <c r="C1098" i="11"/>
  <c r="D1094" i="11"/>
  <c r="C1094" i="11"/>
  <c r="D1090" i="11"/>
  <c r="C1090" i="11"/>
  <c r="D1086" i="11"/>
  <c r="C1086" i="11"/>
  <c r="D1082" i="11"/>
  <c r="C1082" i="11"/>
  <c r="D1078" i="11"/>
  <c r="C1078" i="11"/>
  <c r="D1074" i="11"/>
  <c r="C1074" i="11"/>
  <c r="D1070" i="11"/>
  <c r="C1070" i="11"/>
  <c r="D1066" i="11"/>
  <c r="C1066" i="11"/>
  <c r="D1062" i="11"/>
  <c r="C1062" i="11"/>
  <c r="D1058" i="11"/>
  <c r="C1058" i="11"/>
  <c r="D1054" i="11"/>
  <c r="C1054" i="11"/>
  <c r="D1050" i="11"/>
  <c r="C1050" i="11"/>
  <c r="D1046" i="11"/>
  <c r="C1046" i="11"/>
  <c r="D1042" i="11"/>
  <c r="C1042" i="11"/>
  <c r="D1038" i="11"/>
  <c r="C1038" i="11"/>
  <c r="D1034" i="11"/>
  <c r="C1034" i="11"/>
  <c r="D1030" i="11"/>
  <c r="C1030" i="11"/>
  <c r="D1026" i="11"/>
  <c r="C1026" i="11"/>
  <c r="D1022" i="11"/>
  <c r="C1022" i="11"/>
  <c r="D1018" i="11"/>
  <c r="C1018" i="11"/>
  <c r="D1014" i="11"/>
  <c r="C1014" i="11"/>
  <c r="D1010" i="11"/>
  <c r="C1010" i="11"/>
  <c r="D1006" i="11"/>
  <c r="C1006" i="11"/>
  <c r="D1002" i="11"/>
  <c r="C1002" i="11"/>
  <c r="D998" i="11"/>
  <c r="C998" i="11"/>
  <c r="D994" i="11"/>
  <c r="C994" i="11"/>
  <c r="D990" i="11"/>
  <c r="C990" i="11"/>
  <c r="D986" i="11"/>
  <c r="C986" i="11"/>
  <c r="D982" i="11"/>
  <c r="C982" i="11"/>
  <c r="D978" i="11"/>
  <c r="C978" i="11"/>
  <c r="D974" i="11"/>
  <c r="C974" i="11"/>
  <c r="D970" i="11"/>
  <c r="C970" i="11"/>
  <c r="D966" i="11"/>
  <c r="C966" i="11"/>
  <c r="D962" i="11"/>
  <c r="C962" i="11"/>
  <c r="D958" i="11"/>
  <c r="C958" i="11"/>
  <c r="D954" i="11"/>
  <c r="C954" i="11"/>
  <c r="D950" i="11"/>
  <c r="C950" i="11"/>
  <c r="D946" i="11"/>
  <c r="C946" i="11"/>
  <c r="D942" i="11"/>
  <c r="C942" i="11"/>
  <c r="D938" i="11"/>
  <c r="C938" i="11"/>
  <c r="D934" i="11"/>
  <c r="C934" i="11"/>
  <c r="D930" i="11"/>
  <c r="C930" i="11"/>
  <c r="D926" i="11"/>
  <c r="C926" i="11"/>
  <c r="D922" i="11"/>
  <c r="C922" i="11"/>
  <c r="D918" i="11"/>
  <c r="C918" i="11"/>
  <c r="D914" i="11"/>
  <c r="C914" i="11"/>
  <c r="D910" i="11"/>
  <c r="C910" i="11"/>
  <c r="D906" i="11"/>
  <c r="C906" i="11"/>
  <c r="D902" i="11"/>
  <c r="C902" i="11"/>
  <c r="D898" i="11"/>
  <c r="C898" i="11"/>
  <c r="D894" i="11"/>
  <c r="C894" i="11"/>
  <c r="D890" i="11"/>
  <c r="C890" i="11"/>
  <c r="D886" i="11"/>
  <c r="C886" i="11"/>
  <c r="D882" i="11"/>
  <c r="C882" i="11"/>
  <c r="D878" i="11"/>
  <c r="C878" i="11"/>
  <c r="D874" i="11"/>
  <c r="C874" i="11"/>
  <c r="D870" i="11"/>
  <c r="C870" i="11"/>
  <c r="D866" i="11"/>
  <c r="C866" i="11"/>
  <c r="D862" i="11"/>
  <c r="C862" i="11"/>
  <c r="D858" i="11"/>
  <c r="C858" i="11"/>
  <c r="D854" i="11"/>
  <c r="C854" i="11"/>
  <c r="D850" i="11"/>
  <c r="C850" i="11"/>
  <c r="D846" i="11"/>
  <c r="C846" i="11"/>
  <c r="D842" i="11"/>
  <c r="C842" i="11"/>
  <c r="D838" i="11"/>
  <c r="C838" i="11"/>
  <c r="D834" i="11"/>
  <c r="C834" i="11"/>
  <c r="D830" i="11"/>
  <c r="C830" i="11"/>
  <c r="D826" i="11"/>
  <c r="C826" i="11"/>
  <c r="D822" i="11"/>
  <c r="C822" i="11"/>
  <c r="D818" i="11"/>
  <c r="C818" i="11"/>
  <c r="D814" i="11"/>
  <c r="C814" i="11"/>
  <c r="D810" i="11"/>
  <c r="C810" i="11"/>
  <c r="D806" i="11"/>
  <c r="C806" i="11"/>
  <c r="D802" i="11"/>
  <c r="C802" i="11"/>
  <c r="D798" i="11"/>
  <c r="C798" i="11"/>
  <c r="D794" i="11"/>
  <c r="C794" i="11"/>
  <c r="D790" i="11"/>
  <c r="C790" i="11"/>
  <c r="D786" i="11"/>
  <c r="C786" i="11"/>
  <c r="D782" i="11"/>
  <c r="C782" i="11"/>
  <c r="D778" i="11"/>
  <c r="C778" i="11"/>
  <c r="D774" i="11"/>
  <c r="C774" i="11"/>
  <c r="D770" i="11"/>
  <c r="C770" i="11"/>
  <c r="D766" i="11"/>
  <c r="C766" i="11"/>
  <c r="D762" i="11"/>
  <c r="C762" i="11"/>
  <c r="D758" i="11"/>
  <c r="C758" i="11"/>
  <c r="D754" i="11"/>
  <c r="C754" i="11"/>
  <c r="D750" i="11"/>
  <c r="C750" i="11"/>
  <c r="D746" i="11"/>
  <c r="C746" i="11"/>
  <c r="D742" i="11"/>
  <c r="C742" i="11"/>
  <c r="D738" i="11"/>
  <c r="C738" i="11"/>
  <c r="D734" i="11"/>
  <c r="C734" i="11"/>
  <c r="D730" i="11"/>
  <c r="C730" i="11"/>
  <c r="D726" i="11"/>
  <c r="C726" i="11"/>
  <c r="D722" i="11"/>
  <c r="C722" i="11"/>
  <c r="D718" i="11"/>
  <c r="C718" i="11"/>
  <c r="D714" i="11"/>
  <c r="C714" i="11"/>
  <c r="D710" i="11"/>
  <c r="C710" i="11"/>
  <c r="D706" i="11"/>
  <c r="C706" i="11"/>
  <c r="D702" i="11"/>
  <c r="C702" i="11"/>
  <c r="D698" i="11"/>
  <c r="C698" i="11"/>
  <c r="D694" i="11"/>
  <c r="C694" i="11"/>
  <c r="D690" i="11"/>
  <c r="C690" i="11"/>
  <c r="D686" i="11"/>
  <c r="C686" i="11"/>
  <c r="D682" i="11"/>
  <c r="C682" i="11"/>
  <c r="D678" i="11"/>
  <c r="C678" i="11"/>
  <c r="D674" i="11"/>
  <c r="C674" i="11"/>
  <c r="D670" i="11"/>
  <c r="C670" i="11"/>
  <c r="D666" i="11"/>
  <c r="C666" i="11"/>
  <c r="D662" i="11"/>
  <c r="C662" i="11"/>
  <c r="D658" i="11"/>
  <c r="C658" i="11"/>
  <c r="D654" i="11"/>
  <c r="C654" i="11"/>
  <c r="D650" i="11"/>
  <c r="C650" i="11"/>
  <c r="D646" i="11"/>
  <c r="C646" i="11"/>
  <c r="D642" i="11"/>
  <c r="C642" i="11"/>
  <c r="D638" i="11"/>
  <c r="C638" i="11"/>
  <c r="D634" i="11"/>
  <c r="C634" i="11"/>
  <c r="D630" i="11"/>
  <c r="C630" i="11"/>
  <c r="D626" i="11"/>
  <c r="C626" i="11"/>
  <c r="D622" i="11"/>
  <c r="C622" i="11"/>
  <c r="D618" i="11"/>
  <c r="C618" i="11"/>
  <c r="D614" i="11"/>
  <c r="C614" i="11"/>
  <c r="D610" i="11"/>
  <c r="C610" i="11"/>
  <c r="D606" i="11"/>
  <c r="C606" i="11"/>
  <c r="D602" i="11"/>
  <c r="C602" i="11"/>
  <c r="D598" i="11"/>
  <c r="C598" i="11"/>
  <c r="D594" i="11"/>
  <c r="C594" i="11"/>
  <c r="D590" i="11"/>
  <c r="C590" i="11"/>
  <c r="D586" i="11"/>
  <c r="C586" i="11"/>
  <c r="D582" i="11"/>
  <c r="C582" i="11"/>
  <c r="D578" i="11"/>
  <c r="C578" i="11"/>
  <c r="D574" i="11"/>
  <c r="C574" i="11"/>
  <c r="D570" i="11"/>
  <c r="C570" i="11"/>
  <c r="D566" i="11"/>
  <c r="C566" i="11"/>
  <c r="D562" i="11"/>
  <c r="C562" i="11"/>
  <c r="D558" i="11"/>
  <c r="C558" i="11"/>
  <c r="D554" i="11"/>
  <c r="C554" i="11"/>
  <c r="D550" i="11"/>
  <c r="C550" i="11"/>
  <c r="D546" i="11"/>
  <c r="C546" i="11"/>
  <c r="D542" i="11"/>
  <c r="C542" i="11"/>
  <c r="D538" i="11"/>
  <c r="C538" i="11"/>
  <c r="D534" i="11"/>
  <c r="C534" i="11"/>
  <c r="D530" i="11"/>
  <c r="C530" i="11"/>
  <c r="D526" i="11"/>
  <c r="C526" i="11"/>
  <c r="D522" i="11"/>
  <c r="C522" i="11"/>
  <c r="D518" i="11"/>
  <c r="C518" i="11"/>
  <c r="D514" i="11"/>
  <c r="C514" i="11"/>
  <c r="D510" i="11"/>
  <c r="C510" i="11"/>
  <c r="D506" i="11"/>
  <c r="C506" i="11"/>
  <c r="C502" i="11"/>
  <c r="D502" i="11"/>
  <c r="C1980" i="11"/>
  <c r="C1948" i="11"/>
  <c r="C1916" i="11"/>
  <c r="C1884" i="11"/>
  <c r="C1852" i="11"/>
  <c r="C1820" i="11"/>
  <c r="C1788" i="11"/>
  <c r="C1756" i="11"/>
  <c r="C1724" i="11"/>
  <c r="C1692" i="11"/>
  <c r="C1660" i="11"/>
  <c r="C1628" i="11"/>
  <c r="C1596" i="11"/>
  <c r="C1564" i="11"/>
  <c r="C1532" i="11"/>
  <c r="C1500" i="11"/>
  <c r="C1468" i="11"/>
  <c r="C1436" i="11"/>
  <c r="C1404" i="11"/>
  <c r="C1372" i="11"/>
  <c r="C1356" i="11"/>
  <c r="C1340" i="11"/>
  <c r="C1324" i="11"/>
  <c r="C1308" i="11"/>
  <c r="C1292" i="11"/>
  <c r="C1276" i="11"/>
  <c r="C1260" i="11"/>
  <c r="C1244" i="11"/>
  <c r="C1228" i="11"/>
  <c r="C1212" i="11"/>
  <c r="C1196" i="11"/>
  <c r="C1180" i="11"/>
  <c r="C1164" i="11"/>
  <c r="C1148" i="11"/>
  <c r="C1132" i="11"/>
  <c r="C1116" i="11"/>
  <c r="C1100" i="11"/>
  <c r="C1084" i="11"/>
  <c r="C1068" i="11"/>
  <c r="C1052" i="11"/>
  <c r="C1036" i="11"/>
  <c r="C1020" i="11"/>
  <c r="C1004" i="11"/>
  <c r="C988" i="11"/>
  <c r="C972" i="11"/>
  <c r="C956" i="11"/>
  <c r="C940" i="11"/>
  <c r="C924" i="11"/>
  <c r="C908" i="11"/>
  <c r="C892" i="11"/>
  <c r="C876" i="11"/>
  <c r="C860" i="11"/>
  <c r="C844" i="11"/>
  <c r="C828" i="11"/>
  <c r="C812" i="11"/>
  <c r="C796" i="11"/>
  <c r="C780" i="11"/>
  <c r="C764" i="11"/>
  <c r="C748" i="11"/>
  <c r="C732" i="11"/>
  <c r="C716" i="11"/>
  <c r="C354" i="11"/>
  <c r="C332" i="11"/>
  <c r="C322" i="11"/>
  <c r="C300" i="11"/>
  <c r="C290" i="11"/>
  <c r="C268" i="11"/>
  <c r="C236" i="11"/>
  <c r="C226" i="11"/>
  <c r="C204" i="11"/>
  <c r="C194" i="11"/>
  <c r="C172" i="11"/>
  <c r="C162" i="11"/>
  <c r="C140" i="11"/>
  <c r="C108" i="11"/>
  <c r="C76" i="11"/>
  <c r="C66" i="11"/>
  <c r="C44" i="11"/>
  <c r="C34" i="11"/>
  <c r="C12" i="11"/>
  <c r="D2002" i="11"/>
  <c r="D1970" i="11"/>
  <c r="D1938" i="11"/>
  <c r="D1906" i="11"/>
  <c r="D1874" i="11"/>
  <c r="D1842" i="11"/>
  <c r="D1810" i="11"/>
  <c r="D1778" i="11"/>
  <c r="D1746" i="11"/>
  <c r="D1714" i="11"/>
  <c r="D1682" i="11"/>
  <c r="D1650" i="11"/>
  <c r="D1618" i="11"/>
  <c r="D1586" i="11"/>
  <c r="D1554" i="11"/>
  <c r="D1522" i="11"/>
  <c r="D1490" i="11"/>
  <c r="D1458" i="11"/>
  <c r="D1426" i="11"/>
  <c r="D1394" i="11"/>
  <c r="D1362" i="11"/>
  <c r="D1334" i="11"/>
  <c r="D1306" i="11"/>
  <c r="D1278" i="11"/>
  <c r="D452" i="11"/>
  <c r="D364" i="11"/>
  <c r="C498" i="11"/>
  <c r="C494" i="11"/>
  <c r="C490" i="11"/>
  <c r="C486" i="11"/>
  <c r="C482" i="11"/>
  <c r="C478" i="11"/>
  <c r="C474" i="11"/>
  <c r="C470" i="11"/>
  <c r="C466" i="11"/>
  <c r="C462" i="11"/>
  <c r="C458" i="11"/>
  <c r="C454" i="11"/>
  <c r="C450" i="11"/>
  <c r="C446" i="11"/>
  <c r="C442" i="11"/>
  <c r="C438" i="11"/>
  <c r="C434" i="11"/>
  <c r="C430" i="11"/>
  <c r="C426" i="11"/>
  <c r="C422" i="11"/>
  <c r="C418" i="11"/>
  <c r="C414" i="11"/>
  <c r="C410" i="11"/>
  <c r="C406" i="11"/>
  <c r="C402" i="11"/>
  <c r="C398" i="11"/>
  <c r="C394" i="11"/>
  <c r="C390" i="11"/>
  <c r="C386" i="11"/>
  <c r="C382" i="11"/>
  <c r="C378" i="11"/>
  <c r="C374" i="11"/>
  <c r="C370" i="11"/>
  <c r="C366" i="11"/>
  <c r="G18" i="6"/>
  <c r="B604" i="7"/>
  <c r="B638" i="7"/>
  <c r="B654" i="7"/>
  <c r="B689" i="7"/>
  <c r="B702" i="7"/>
  <c r="B733" i="7"/>
  <c r="B740" i="7"/>
  <c r="B772" i="7"/>
  <c r="B790" i="7"/>
  <c r="B822" i="7"/>
  <c r="B836" i="7"/>
  <c r="B868" i="7"/>
  <c r="B873" i="7"/>
  <c r="B908" i="7"/>
  <c r="B924" i="7"/>
  <c r="B954" i="7"/>
  <c r="B964" i="7"/>
  <c r="B990" i="7"/>
  <c r="B992" i="7"/>
  <c r="B1018" i="7"/>
  <c r="B1028" i="7"/>
  <c r="B1048" i="7"/>
  <c r="B1055" i="7"/>
  <c r="B1073" i="7"/>
  <c r="B1076" i="7"/>
  <c r="B1095" i="7"/>
  <c r="B1105" i="7"/>
  <c r="B1120" i="7"/>
  <c r="B1125" i="7"/>
  <c r="B1140" i="7"/>
  <c r="B1141" i="7"/>
  <c r="B1156" i="7"/>
  <c r="B1163" i="7"/>
  <c r="B1177" i="7"/>
  <c r="B1183" i="7"/>
  <c r="B1197" i="7"/>
  <c r="B1199" i="7"/>
  <c r="B1213" i="7"/>
  <c r="B1220" i="7"/>
  <c r="B1235" i="7"/>
  <c r="B1240" i="7"/>
  <c r="B1253" i="7"/>
  <c r="B1256" i="7"/>
  <c r="B1269" i="7"/>
  <c r="B1277" i="7"/>
  <c r="B1291" i="7"/>
  <c r="B1296" i="7"/>
  <c r="B1311" i="7"/>
  <c r="B1312" i="7"/>
  <c r="B1327" i="7"/>
  <c r="B1333" i="7"/>
  <c r="B1348" i="7"/>
  <c r="B1353" i="7"/>
  <c r="B1368" i="7"/>
  <c r="B1369" i="7"/>
  <c r="B1384" i="7"/>
  <c r="B1391" i="7"/>
  <c r="B1405" i="7"/>
  <c r="B1411" i="7"/>
  <c r="B1424" i="7"/>
  <c r="B1427" i="7"/>
  <c r="B1440" i="7"/>
  <c r="B1448" i="7"/>
  <c r="B1461" i="7"/>
  <c r="B1467" i="7"/>
  <c r="B1481" i="7"/>
  <c r="B1483" i="7"/>
  <c r="B1497" i="7"/>
  <c r="B1504" i="7"/>
  <c r="B1519" i="7"/>
  <c r="B1524" i="7"/>
  <c r="B1538" i="7"/>
  <c r="B1539" i="7"/>
  <c r="B1550" i="7"/>
  <c r="B1555" i="7"/>
  <c r="B1566" i="7"/>
  <c r="B1570" i="7"/>
  <c r="B1580" i="7"/>
  <c r="B1582" i="7"/>
  <c r="B1592" i="7"/>
  <c r="B1598" i="7"/>
  <c r="B1608" i="7"/>
  <c r="B1612" i="7"/>
  <c r="B1623" i="7"/>
  <c r="B1624" i="7"/>
  <c r="B1635" i="7"/>
  <c r="B1640" i="7"/>
  <c r="B1651" i="7"/>
  <c r="B1655" i="7"/>
  <c r="B1666" i="7"/>
  <c r="B1667" i="7"/>
  <c r="B1678" i="7"/>
  <c r="B1683" i="7"/>
  <c r="B1694" i="7"/>
  <c r="B1698" i="7"/>
  <c r="B1708" i="7"/>
  <c r="B1709" i="7"/>
  <c r="B1717" i="7"/>
  <c r="B1721" i="7"/>
  <c r="B1729" i="7"/>
  <c r="B1732" i="7"/>
  <c r="B1740" i="7"/>
  <c r="B1741" i="7"/>
  <c r="B1749" i="7"/>
  <c r="B1753" i="7"/>
  <c r="B1759" i="7"/>
  <c r="B1760" i="7"/>
  <c r="B1765" i="7"/>
  <c r="B1767" i="7"/>
  <c r="B1772" i="7"/>
  <c r="B1775" i="7"/>
  <c r="B1780" i="7"/>
  <c r="B1781" i="7"/>
  <c r="B1787" i="7"/>
  <c r="B1788" i="7"/>
  <c r="B1793" i="7"/>
  <c r="B1796" i="7"/>
  <c r="B1801" i="7"/>
  <c r="B1803" i="7"/>
  <c r="B1808" i="7"/>
  <c r="B1809" i="7"/>
  <c r="B1815" i="7"/>
  <c r="B1817" i="7"/>
  <c r="B1823" i="7"/>
  <c r="B1824" i="7"/>
  <c r="B1829" i="7"/>
  <c r="B1831" i="7"/>
  <c r="B1836" i="7"/>
  <c r="B1837" i="7"/>
  <c r="B1841" i="7"/>
  <c r="B1843" i="7"/>
  <c r="B1847" i="7"/>
  <c r="B1848" i="7"/>
  <c r="B1852" i="7"/>
  <c r="B1853" i="7"/>
  <c r="B1857" i="7"/>
  <c r="B1859" i="7"/>
  <c r="B1863" i="7"/>
  <c r="B1864" i="7"/>
  <c r="B1868" i="7"/>
  <c r="B1869" i="7"/>
  <c r="B1873" i="7"/>
  <c r="B1875" i="7"/>
  <c r="B1879" i="7"/>
  <c r="B1880" i="7"/>
  <c r="B1884" i="7"/>
  <c r="B1885" i="7"/>
  <c r="B1889" i="7"/>
  <c r="B1891" i="7"/>
  <c r="B1895" i="7"/>
  <c r="B1896" i="7"/>
  <c r="B1899" i="7"/>
  <c r="B1900" i="7"/>
  <c r="B1901" i="7"/>
  <c r="B1904" i="7"/>
  <c r="B1905" i="7"/>
  <c r="B1907" i="7"/>
  <c r="B1909" i="7"/>
  <c r="B1911" i="7"/>
  <c r="B1912" i="7"/>
  <c r="B1915" i="7"/>
  <c r="B1916" i="7"/>
  <c r="B1917" i="7"/>
  <c r="B1920" i="7"/>
  <c r="B1921" i="7"/>
  <c r="B1923" i="7"/>
  <c r="B1925" i="7"/>
  <c r="B1927" i="7"/>
  <c r="B1928" i="7"/>
  <c r="B1931" i="7"/>
  <c r="B1932" i="7"/>
  <c r="B1933" i="7"/>
  <c r="B1936" i="7"/>
  <c r="B1937" i="7"/>
  <c r="B1939" i="7"/>
  <c r="B1941" i="7"/>
  <c r="B1943" i="7"/>
  <c r="B1944" i="7"/>
  <c r="B1947" i="7"/>
  <c r="B1948" i="7"/>
  <c r="B1949" i="7"/>
  <c r="B1952" i="7"/>
  <c r="B1953" i="7"/>
  <c r="B1955" i="7"/>
  <c r="B1957" i="7"/>
  <c r="B1959" i="7"/>
  <c r="B1960" i="7"/>
  <c r="B1963" i="7"/>
  <c r="B1964" i="7"/>
  <c r="B1965" i="7"/>
  <c r="B1968" i="7"/>
  <c r="B1969" i="7"/>
  <c r="B1971" i="7"/>
  <c r="B1973" i="7"/>
  <c r="B1975" i="7"/>
  <c r="B1976" i="7"/>
  <c r="B1979" i="7"/>
  <c r="B1980" i="7"/>
  <c r="B1981" i="7"/>
  <c r="B1984" i="7"/>
  <c r="B1985" i="7"/>
  <c r="B1987" i="7"/>
  <c r="B1989" i="7"/>
  <c r="B1991" i="7"/>
  <c r="B1992" i="7"/>
  <c r="B1995" i="7"/>
  <c r="B1996" i="7"/>
  <c r="B1997" i="7"/>
  <c r="B2000" i="7"/>
  <c r="B2001" i="7"/>
  <c r="D2000" i="7" l="1"/>
  <c r="C2000" i="7"/>
  <c r="D1971" i="7"/>
  <c r="C1971" i="7"/>
  <c r="D1949" i="7"/>
  <c r="C1949" i="7"/>
  <c r="D1928" i="7"/>
  <c r="C1928" i="7"/>
  <c r="D1907" i="7"/>
  <c r="C1907" i="7"/>
  <c r="D1880" i="7"/>
  <c r="C1880" i="7"/>
  <c r="D1848" i="7"/>
  <c r="C1848" i="7"/>
  <c r="D1796" i="7"/>
  <c r="C1796" i="7"/>
  <c r="D1753" i="7"/>
  <c r="C1753" i="7"/>
  <c r="D1709" i="7"/>
  <c r="C1709" i="7"/>
  <c r="D1624" i="7"/>
  <c r="C1624" i="7"/>
  <c r="D1504" i="7"/>
  <c r="C1504" i="7"/>
  <c r="D1353" i="7"/>
  <c r="C1353" i="7"/>
  <c r="D1199" i="7"/>
  <c r="C1199" i="7"/>
  <c r="D964" i="7"/>
  <c r="C964" i="7"/>
  <c r="D702" i="7"/>
  <c r="C702" i="7"/>
  <c r="D2001" i="7"/>
  <c r="C2001" i="7"/>
  <c r="D1995" i="7"/>
  <c r="C1995" i="7"/>
  <c r="D1987" i="7"/>
  <c r="C1987" i="7"/>
  <c r="D1980" i="7"/>
  <c r="C1980" i="7"/>
  <c r="D1973" i="7"/>
  <c r="C1973" i="7"/>
  <c r="D1965" i="7"/>
  <c r="C1965" i="7"/>
  <c r="D1959" i="7"/>
  <c r="C1959" i="7"/>
  <c r="D1952" i="7"/>
  <c r="C1952" i="7"/>
  <c r="D1944" i="7"/>
  <c r="C1944" i="7"/>
  <c r="D1937" i="7"/>
  <c r="C1937" i="7"/>
  <c r="D1931" i="7"/>
  <c r="C1931" i="7"/>
  <c r="D1923" i="7"/>
  <c r="C1923" i="7"/>
  <c r="D1916" i="7"/>
  <c r="C1916" i="7"/>
  <c r="D1909" i="7"/>
  <c r="C1909" i="7"/>
  <c r="D1901" i="7"/>
  <c r="C1901" i="7"/>
  <c r="D1895" i="7"/>
  <c r="C1895" i="7"/>
  <c r="D1884" i="7"/>
  <c r="C1884" i="7"/>
  <c r="D1873" i="7"/>
  <c r="C1873" i="7"/>
  <c r="D1863" i="7"/>
  <c r="C1863" i="7"/>
  <c r="D1852" i="7"/>
  <c r="C1852" i="7"/>
  <c r="D1841" i="7"/>
  <c r="C1841" i="7"/>
  <c r="D1829" i="7"/>
  <c r="C1829" i="7"/>
  <c r="D1815" i="7"/>
  <c r="C1815" i="7"/>
  <c r="D1801" i="7"/>
  <c r="C1801" i="7"/>
  <c r="D1787" i="7"/>
  <c r="C1787" i="7"/>
  <c r="D1772" i="7"/>
  <c r="C1772" i="7"/>
  <c r="D1759" i="7"/>
  <c r="C1759" i="7"/>
  <c r="D1740" i="7"/>
  <c r="C1740" i="7"/>
  <c r="D1717" i="7"/>
  <c r="C1717" i="7"/>
  <c r="D1694" i="7"/>
  <c r="C1694" i="7"/>
  <c r="D1666" i="7"/>
  <c r="C1666" i="7"/>
  <c r="D1635" i="7"/>
  <c r="C1635" i="7"/>
  <c r="D1608" i="7"/>
  <c r="C1608" i="7"/>
  <c r="D1580" i="7"/>
  <c r="C1580" i="7"/>
  <c r="D1550" i="7"/>
  <c r="C1550" i="7"/>
  <c r="D1519" i="7"/>
  <c r="C1519" i="7"/>
  <c r="D1481" i="7"/>
  <c r="C1481" i="7"/>
  <c r="D1440" i="7"/>
  <c r="C1440" i="7"/>
  <c r="D1405" i="7"/>
  <c r="C1405" i="7"/>
  <c r="D1368" i="7"/>
  <c r="C1368" i="7"/>
  <c r="D1327" i="7"/>
  <c r="C1327" i="7"/>
  <c r="D1291" i="7"/>
  <c r="C1291" i="7"/>
  <c r="D1253" i="7"/>
  <c r="C1253" i="7"/>
  <c r="D1213" i="7"/>
  <c r="C1213" i="7"/>
  <c r="D1177" i="7"/>
  <c r="C1177" i="7"/>
  <c r="D1140" i="7"/>
  <c r="C1140" i="7"/>
  <c r="D1095" i="7"/>
  <c r="C1095" i="7"/>
  <c r="D1048" i="7"/>
  <c r="C1048" i="7"/>
  <c r="D990" i="7"/>
  <c r="C990" i="7"/>
  <c r="D908" i="7"/>
  <c r="C908" i="7"/>
  <c r="D822" i="7"/>
  <c r="C822" i="7"/>
  <c r="D733" i="7"/>
  <c r="C733" i="7"/>
  <c r="D638" i="7"/>
  <c r="C638" i="7"/>
  <c r="D1992" i="7"/>
  <c r="C1992" i="7"/>
  <c r="D1979" i="7"/>
  <c r="C1979" i="7"/>
  <c r="D1943" i="7"/>
  <c r="C1943" i="7"/>
  <c r="D1921" i="7"/>
  <c r="C1921" i="7"/>
  <c r="D1900" i="7"/>
  <c r="C1900" i="7"/>
  <c r="D1869" i="7"/>
  <c r="C1869" i="7"/>
  <c r="D1824" i="7"/>
  <c r="C1824" i="7"/>
  <c r="D1781" i="7"/>
  <c r="C1781" i="7"/>
  <c r="D1732" i="7"/>
  <c r="C1732" i="7"/>
  <c r="D1683" i="7"/>
  <c r="C1683" i="7"/>
  <c r="D1598" i="7"/>
  <c r="C1598" i="7"/>
  <c r="D1539" i="7"/>
  <c r="C1539" i="7"/>
  <c r="D1427" i="7"/>
  <c r="C1427" i="7"/>
  <c r="D1312" i="7"/>
  <c r="C1312" i="7"/>
  <c r="D1163" i="7"/>
  <c r="C1163" i="7"/>
  <c r="D1028" i="7"/>
  <c r="C1028" i="7"/>
  <c r="D790" i="7"/>
  <c r="C790" i="7"/>
  <c r="D1991" i="7"/>
  <c r="C1991" i="7"/>
  <c r="D1969" i="7"/>
  <c r="C1969" i="7"/>
  <c r="D1963" i="7"/>
  <c r="C1963" i="7"/>
  <c r="D1948" i="7"/>
  <c r="C1948" i="7"/>
  <c r="D1933" i="7"/>
  <c r="C1933" i="7"/>
  <c r="D1920" i="7"/>
  <c r="C1920" i="7"/>
  <c r="D1899" i="7"/>
  <c r="C1899" i="7"/>
  <c r="D1879" i="7"/>
  <c r="C1879" i="7"/>
  <c r="D1857" i="7"/>
  <c r="C1857" i="7"/>
  <c r="D1847" i="7"/>
  <c r="C1847" i="7"/>
  <c r="D1836" i="7"/>
  <c r="C1836" i="7"/>
  <c r="D1823" i="7"/>
  <c r="C1823" i="7"/>
  <c r="D1808" i="7"/>
  <c r="C1808" i="7"/>
  <c r="D1793" i="7"/>
  <c r="C1793" i="7"/>
  <c r="D1780" i="7"/>
  <c r="C1780" i="7"/>
  <c r="D1765" i="7"/>
  <c r="C1765" i="7"/>
  <c r="D1749" i="7"/>
  <c r="C1749" i="7"/>
  <c r="D1729" i="7"/>
  <c r="C1729" i="7"/>
  <c r="D1708" i="7"/>
  <c r="C1708" i="7"/>
  <c r="D1678" i="7"/>
  <c r="C1678" i="7"/>
  <c r="D1651" i="7"/>
  <c r="C1651" i="7"/>
  <c r="D1623" i="7"/>
  <c r="C1623" i="7"/>
  <c r="D1592" i="7"/>
  <c r="C1592" i="7"/>
  <c r="D1566" i="7"/>
  <c r="C1566" i="7"/>
  <c r="D1538" i="7"/>
  <c r="C1538" i="7"/>
  <c r="D1497" i="7"/>
  <c r="C1497" i="7"/>
  <c r="D1461" i="7"/>
  <c r="C1461" i="7"/>
  <c r="D1424" i="7"/>
  <c r="C1424" i="7"/>
  <c r="D1384" i="7"/>
  <c r="C1384" i="7"/>
  <c r="D1348" i="7"/>
  <c r="C1348" i="7"/>
  <c r="D1311" i="7"/>
  <c r="C1311" i="7"/>
  <c r="D1269" i="7"/>
  <c r="C1269" i="7"/>
  <c r="D1235" i="7"/>
  <c r="C1235" i="7"/>
  <c r="D1197" i="7"/>
  <c r="C1197" i="7"/>
  <c r="D1156" i="7"/>
  <c r="C1156" i="7"/>
  <c r="D1120" i="7"/>
  <c r="C1120" i="7"/>
  <c r="D1073" i="7"/>
  <c r="C1073" i="7"/>
  <c r="D1018" i="7"/>
  <c r="C1018" i="7"/>
  <c r="D954" i="7"/>
  <c r="C954" i="7"/>
  <c r="D868" i="7"/>
  <c r="C868" i="7"/>
  <c r="D772" i="7"/>
  <c r="C772" i="7"/>
  <c r="D689" i="7"/>
  <c r="C689" i="7"/>
  <c r="D1985" i="7"/>
  <c r="C1985" i="7"/>
  <c r="D1964" i="7"/>
  <c r="C1964" i="7"/>
  <c r="D1957" i="7"/>
  <c r="C1957" i="7"/>
  <c r="D1936" i="7"/>
  <c r="C1936" i="7"/>
  <c r="D1915" i="7"/>
  <c r="C1915" i="7"/>
  <c r="D1891" i="7"/>
  <c r="C1891" i="7"/>
  <c r="D1859" i="7"/>
  <c r="C1859" i="7"/>
  <c r="D1837" i="7"/>
  <c r="C1837" i="7"/>
  <c r="D1809" i="7"/>
  <c r="C1809" i="7"/>
  <c r="D1767" i="7"/>
  <c r="C1767" i="7"/>
  <c r="D1655" i="7"/>
  <c r="C1655" i="7"/>
  <c r="D1570" i="7"/>
  <c r="C1570" i="7"/>
  <c r="D1467" i="7"/>
  <c r="C1467" i="7"/>
  <c r="D1391" i="7"/>
  <c r="C1391" i="7"/>
  <c r="D1277" i="7"/>
  <c r="C1277" i="7"/>
  <c r="D1240" i="7"/>
  <c r="C1240" i="7"/>
  <c r="D1125" i="7"/>
  <c r="C1125" i="7"/>
  <c r="D1076" i="7"/>
  <c r="C1076" i="7"/>
  <c r="D873" i="7"/>
  <c r="C873" i="7"/>
  <c r="D604" i="7"/>
  <c r="C604" i="7"/>
  <c r="D1997" i="7"/>
  <c r="C1997" i="7"/>
  <c r="D1984" i="7"/>
  <c r="C1984" i="7"/>
  <c r="D1976" i="7"/>
  <c r="C1976" i="7"/>
  <c r="D1955" i="7"/>
  <c r="C1955" i="7"/>
  <c r="D1941" i="7"/>
  <c r="C1941" i="7"/>
  <c r="D1927" i="7"/>
  <c r="C1927" i="7"/>
  <c r="D1912" i="7"/>
  <c r="C1912" i="7"/>
  <c r="D1905" i="7"/>
  <c r="C1905" i="7"/>
  <c r="D1889" i="7"/>
  <c r="C1889" i="7"/>
  <c r="D1868" i="7"/>
  <c r="C1868" i="7"/>
  <c r="D1996" i="7"/>
  <c r="C1996" i="7"/>
  <c r="D1989" i="7"/>
  <c r="C1989" i="7"/>
  <c r="D1981" i="7"/>
  <c r="C1981" i="7"/>
  <c r="D1975" i="7"/>
  <c r="C1975" i="7"/>
  <c r="D1968" i="7"/>
  <c r="C1968" i="7"/>
  <c r="D1960" i="7"/>
  <c r="C1960" i="7"/>
  <c r="D1953" i="7"/>
  <c r="C1953" i="7"/>
  <c r="D1947" i="7"/>
  <c r="C1947" i="7"/>
  <c r="D1939" i="7"/>
  <c r="C1939" i="7"/>
  <c r="D1932" i="7"/>
  <c r="C1932" i="7"/>
  <c r="D1925" i="7"/>
  <c r="C1925" i="7"/>
  <c r="D1917" i="7"/>
  <c r="C1917" i="7"/>
  <c r="D1911" i="7"/>
  <c r="C1911" i="7"/>
  <c r="D1904" i="7"/>
  <c r="C1904" i="7"/>
  <c r="D1896" i="7"/>
  <c r="C1896" i="7"/>
  <c r="D1885" i="7"/>
  <c r="C1885" i="7"/>
  <c r="D1875" i="7"/>
  <c r="C1875" i="7"/>
  <c r="D1864" i="7"/>
  <c r="C1864" i="7"/>
  <c r="D1853" i="7"/>
  <c r="C1853" i="7"/>
  <c r="D1843" i="7"/>
  <c r="C1843" i="7"/>
  <c r="D1831" i="7"/>
  <c r="C1831" i="7"/>
  <c r="D1817" i="7"/>
  <c r="C1817" i="7"/>
  <c r="D1803" i="7"/>
  <c r="C1803" i="7"/>
  <c r="D1788" i="7"/>
  <c r="C1788" i="7"/>
  <c r="D1775" i="7"/>
  <c r="C1775" i="7"/>
  <c r="D1760" i="7"/>
  <c r="C1760" i="7"/>
  <c r="D1741" i="7"/>
  <c r="C1741" i="7"/>
  <c r="D1721" i="7"/>
  <c r="C1721" i="7"/>
  <c r="D1698" i="7"/>
  <c r="C1698" i="7"/>
  <c r="D1667" i="7"/>
  <c r="C1667" i="7"/>
  <c r="D1640" i="7"/>
  <c r="C1640" i="7"/>
  <c r="D1612" i="7"/>
  <c r="C1612" i="7"/>
  <c r="D1582" i="7"/>
  <c r="C1582" i="7"/>
  <c r="D1555" i="7"/>
  <c r="C1555" i="7"/>
  <c r="D1524" i="7"/>
  <c r="C1524" i="7"/>
  <c r="D1483" i="7"/>
  <c r="C1483" i="7"/>
  <c r="D1448" i="7"/>
  <c r="C1448" i="7"/>
  <c r="D1411" i="7"/>
  <c r="C1411" i="7"/>
  <c r="D1369" i="7"/>
  <c r="C1369" i="7"/>
  <c r="D1333" i="7"/>
  <c r="C1333" i="7"/>
  <c r="D1296" i="7"/>
  <c r="C1296" i="7"/>
  <c r="D1256" i="7"/>
  <c r="C1256" i="7"/>
  <c r="D1220" i="7"/>
  <c r="C1220" i="7"/>
  <c r="D1183" i="7"/>
  <c r="C1183" i="7"/>
  <c r="D1141" i="7"/>
  <c r="C1141" i="7"/>
  <c r="D1105" i="7"/>
  <c r="C1105" i="7"/>
  <c r="D1055" i="7"/>
  <c r="C1055" i="7"/>
  <c r="D992" i="7"/>
  <c r="C992" i="7"/>
  <c r="D924" i="7"/>
  <c r="C924" i="7"/>
  <c r="D836" i="7"/>
  <c r="C836" i="7"/>
  <c r="D740" i="7"/>
  <c r="C740" i="7"/>
  <c r="D654" i="7"/>
  <c r="C654" i="7"/>
  <c r="B617" i="7"/>
  <c r="B652" i="7"/>
  <c r="B684" i="7"/>
  <c r="B717" i="7"/>
  <c r="B753" i="7"/>
  <c r="B782" i="7"/>
  <c r="B818" i="7"/>
  <c r="B854" i="7"/>
  <c r="B886" i="7"/>
  <c r="B921" i="7"/>
  <c r="B950" i="7"/>
  <c r="B976" i="7"/>
  <c r="B1001" i="7"/>
  <c r="B1027" i="7"/>
  <c r="B1044" i="7"/>
  <c r="B1064" i="7"/>
  <c r="B1084" i="7"/>
  <c r="B1101" i="7"/>
  <c r="B1119" i="7"/>
  <c r="B1133" i="7"/>
  <c r="B1147" i="7"/>
  <c r="B1161" i="7"/>
  <c r="B1176" i="7"/>
  <c r="B1189" i="7"/>
  <c r="B1204" i="7"/>
  <c r="B1219" i="7"/>
  <c r="B1232" i="7"/>
  <c r="B1247" i="7"/>
  <c r="B1261" i="7"/>
  <c r="B1275" i="7"/>
  <c r="B1289" i="7"/>
  <c r="B1304" i="7"/>
  <c r="B1317" i="7"/>
  <c r="B1332" i="7"/>
  <c r="B1347" i="7"/>
  <c r="B1360" i="7"/>
  <c r="B1375" i="7"/>
  <c r="B1389" i="7"/>
  <c r="B1403" i="7"/>
  <c r="B1417" i="7"/>
  <c r="B1432" i="7"/>
  <c r="B1445" i="7"/>
  <c r="B1460" i="7"/>
  <c r="B1475" i="7"/>
  <c r="B1488" i="7"/>
  <c r="B1503" i="7"/>
  <c r="B1517" i="7"/>
  <c r="B1531" i="7"/>
  <c r="B1543" i="7"/>
  <c r="B1554" i="7"/>
  <c r="B1564" i="7"/>
  <c r="B1575" i="7"/>
  <c r="B1586" i="7"/>
  <c r="B1596" i="7"/>
  <c r="B1607" i="7"/>
  <c r="B1618" i="7"/>
  <c r="B1628" i="7"/>
  <c r="B1639" i="7"/>
  <c r="B1650" i="7"/>
  <c r="B1660" i="7"/>
  <c r="B1671" i="7"/>
  <c r="B1682" i="7"/>
  <c r="B1692" i="7"/>
  <c r="B1703" i="7"/>
  <c r="B1712" i="7"/>
  <c r="B1720" i="7"/>
  <c r="B1728" i="7"/>
  <c r="B1736" i="7"/>
  <c r="B1744" i="7"/>
  <c r="B1752" i="7"/>
  <c r="B1757" i="7"/>
  <c r="B1763" i="7"/>
  <c r="B1768" i="7"/>
  <c r="B1773" i="7"/>
  <c r="B1779" i="7"/>
  <c r="B1784" i="7"/>
  <c r="B1789" i="7"/>
  <c r="B1795" i="7"/>
  <c r="B1800" i="7"/>
  <c r="B1805" i="7"/>
  <c r="B1811" i="7"/>
  <c r="B1816" i="7"/>
  <c r="B1821" i="7"/>
  <c r="B1827" i="7"/>
  <c r="B1832" i="7"/>
  <c r="B620" i="7"/>
  <c r="B668" i="7"/>
  <c r="B705" i="7"/>
  <c r="B754" i="7"/>
  <c r="B802" i="7"/>
  <c r="B840" i="7"/>
  <c r="B893" i="7"/>
  <c r="B936" i="7"/>
  <c r="B965" i="7"/>
  <c r="B1004" i="7"/>
  <c r="B1036" i="7"/>
  <c r="B1057" i="7"/>
  <c r="B1085" i="7"/>
  <c r="B1112" i="7"/>
  <c r="B1128" i="7"/>
  <c r="B1149" i="7"/>
  <c r="B1168" i="7"/>
  <c r="B1184" i="7"/>
  <c r="B1205" i="7"/>
  <c r="B1225" i="7"/>
  <c r="B1241" i="7"/>
  <c r="B1263" i="7"/>
  <c r="B1283" i="7"/>
  <c r="B1299" i="7"/>
  <c r="B1320" i="7"/>
  <c r="B1339" i="7"/>
  <c r="B1355" i="7"/>
  <c r="B1376" i="7"/>
  <c r="B1396" i="7"/>
  <c r="B1412" i="7"/>
  <c r="B1433" i="7"/>
  <c r="B1453" i="7"/>
  <c r="B1469" i="7"/>
  <c r="B1491" i="7"/>
  <c r="B1509" i="7"/>
  <c r="B1525" i="7"/>
  <c r="B1544" i="7"/>
  <c r="B1559" i="7"/>
  <c r="B1571" i="7"/>
  <c r="B1587" i="7"/>
  <c r="B1602" i="7"/>
  <c r="B1614" i="7"/>
  <c r="B1630" i="7"/>
  <c r="B1644" i="7"/>
  <c r="B1656" i="7"/>
  <c r="B1672" i="7"/>
  <c r="B1687" i="7"/>
  <c r="B1699" i="7"/>
  <c r="B1713" i="7"/>
  <c r="B1724" i="7"/>
  <c r="B1733" i="7"/>
  <c r="B1745" i="7"/>
  <c r="B1755" i="7"/>
  <c r="B1761" i="7"/>
  <c r="B1769" i="7"/>
  <c r="B1776" i="7"/>
  <c r="B1783" i="7"/>
  <c r="B1791" i="7"/>
  <c r="B1797" i="7"/>
  <c r="B1804" i="7"/>
  <c r="B1812" i="7"/>
  <c r="B1819" i="7"/>
  <c r="B1825" i="7"/>
  <c r="B1833" i="7"/>
  <c r="B1839" i="7"/>
  <c r="B1844" i="7"/>
  <c r="B1849" i="7"/>
  <c r="B1855" i="7"/>
  <c r="B1860" i="7"/>
  <c r="B1865" i="7"/>
  <c r="B1871" i="7"/>
  <c r="B1876" i="7"/>
  <c r="B1881" i="7"/>
  <c r="B1887" i="7"/>
  <c r="B1892" i="7"/>
  <c r="B1897" i="7"/>
  <c r="B1903" i="7"/>
  <c r="B1908" i="7"/>
  <c r="B1913" i="7"/>
  <c r="B1919" i="7"/>
  <c r="B1924" i="7"/>
  <c r="B1929" i="7"/>
  <c r="B1935" i="7"/>
  <c r="B1940" i="7"/>
  <c r="B1945" i="7"/>
  <c r="B1951" i="7"/>
  <c r="B1956" i="7"/>
  <c r="B1961" i="7"/>
  <c r="B1967" i="7"/>
  <c r="B1972" i="7"/>
  <c r="B1977" i="7"/>
  <c r="B1983" i="7"/>
  <c r="B1988" i="7"/>
  <c r="B1993" i="7"/>
  <c r="B1999" i="7"/>
  <c r="B632" i="7"/>
  <c r="B669" i="7"/>
  <c r="B722" i="7"/>
  <c r="B769" i="7"/>
  <c r="B808" i="7"/>
  <c r="B857" i="7"/>
  <c r="B904" i="7"/>
  <c r="B942" i="7"/>
  <c r="B980" i="7"/>
  <c r="B1013" i="7"/>
  <c r="B1037" i="7"/>
  <c r="B1065" i="7"/>
  <c r="B1092" i="7"/>
  <c r="B1113" i="7"/>
  <c r="B1135" i="7"/>
  <c r="B1155" i="7"/>
  <c r="B1171" i="7"/>
  <c r="B1192" i="7"/>
  <c r="B1211" i="7"/>
  <c r="B1227" i="7"/>
  <c r="B1248" i="7"/>
  <c r="B1268" i="7"/>
  <c r="B1284" i="7"/>
  <c r="B1305" i="7"/>
  <c r="B1325" i="7"/>
  <c r="B1341" i="7"/>
  <c r="B1363" i="7"/>
  <c r="B1381" i="7"/>
  <c r="B1397" i="7"/>
  <c r="B1419" i="7"/>
  <c r="B1439" i="7"/>
  <c r="B1455" i="7"/>
  <c r="B1476" i="7"/>
  <c r="B1496" i="7"/>
  <c r="B1512" i="7"/>
  <c r="B1533" i="7"/>
  <c r="B1548" i="7"/>
  <c r="B1560" i="7"/>
  <c r="B1576" i="7"/>
  <c r="B1591" i="7"/>
  <c r="B1603" i="7"/>
  <c r="B1619" i="7"/>
  <c r="B1634" i="7"/>
  <c r="B1646" i="7"/>
  <c r="B1662" i="7"/>
  <c r="B1676" i="7"/>
  <c r="B1688" i="7"/>
  <c r="B1704" i="7"/>
  <c r="B1716" i="7"/>
  <c r="B1725" i="7"/>
  <c r="B1737" i="7"/>
  <c r="B1748" i="7"/>
  <c r="B1756" i="7"/>
  <c r="B1764" i="7"/>
  <c r="B1771" i="7"/>
  <c r="B1777" i="7"/>
  <c r="B1785" i="7"/>
  <c r="B1792" i="7"/>
  <c r="B1799" i="7"/>
  <c r="B1807" i="7"/>
  <c r="B1813" i="7"/>
  <c r="B1820" i="7"/>
  <c r="B1828" i="7"/>
  <c r="B1835" i="7"/>
  <c r="B1840" i="7"/>
  <c r="B1845" i="7"/>
  <c r="B1851" i="7"/>
  <c r="B1856" i="7"/>
  <c r="B1861" i="7"/>
  <c r="B1867" i="7"/>
  <c r="B1872" i="7"/>
  <c r="B1877" i="7"/>
  <c r="B1883" i="7"/>
  <c r="B1888" i="7"/>
  <c r="B1893" i="7"/>
  <c r="B603" i="7"/>
  <c r="B607" i="7"/>
  <c r="B611" i="7"/>
  <c r="B615" i="7"/>
  <c r="B619" i="7"/>
  <c r="B623" i="7"/>
  <c r="B627" i="7"/>
  <c r="B631" i="7"/>
  <c r="B635" i="7"/>
  <c r="B639" i="7"/>
  <c r="B643" i="7"/>
  <c r="B647" i="7"/>
  <c r="B651" i="7"/>
  <c r="B655" i="7"/>
  <c r="B659" i="7"/>
  <c r="B663" i="7"/>
  <c r="B667" i="7"/>
  <c r="B671" i="7"/>
  <c r="B675" i="7"/>
  <c r="B679" i="7"/>
  <c r="B683" i="7"/>
  <c r="B687" i="7"/>
  <c r="B691" i="7"/>
  <c r="B695" i="7"/>
  <c r="B699" i="7"/>
  <c r="B703" i="7"/>
  <c r="B707" i="7"/>
  <c r="B711" i="7"/>
  <c r="B715" i="7"/>
  <c r="B719" i="7"/>
  <c r="B723" i="7"/>
  <c r="B727" i="7"/>
  <c r="B731" i="7"/>
  <c r="B735" i="7"/>
  <c r="B739" i="7"/>
  <c r="B743" i="7"/>
  <c r="B747" i="7"/>
  <c r="B751" i="7"/>
  <c r="B755" i="7"/>
  <c r="B759" i="7"/>
  <c r="B763" i="7"/>
  <c r="B767" i="7"/>
  <c r="B771" i="7"/>
  <c r="B775" i="7"/>
  <c r="B779" i="7"/>
  <c r="B783" i="7"/>
  <c r="B787" i="7"/>
  <c r="B791" i="7"/>
  <c r="B795" i="7"/>
  <c r="B799" i="7"/>
  <c r="B803" i="7"/>
  <c r="B807" i="7"/>
  <c r="B811" i="7"/>
  <c r="B815" i="7"/>
  <c r="B819" i="7"/>
  <c r="B823" i="7"/>
  <c r="B827" i="7"/>
  <c r="B831" i="7"/>
  <c r="B835" i="7"/>
  <c r="B839" i="7"/>
  <c r="B843" i="7"/>
  <c r="B847" i="7"/>
  <c r="B851" i="7"/>
  <c r="B855" i="7"/>
  <c r="B859" i="7"/>
  <c r="B863" i="7"/>
  <c r="B867" i="7"/>
  <c r="B871" i="7"/>
  <c r="B875" i="7"/>
  <c r="B879" i="7"/>
  <c r="B883" i="7"/>
  <c r="B887" i="7"/>
  <c r="B891" i="7"/>
  <c r="B895" i="7"/>
  <c r="B899" i="7"/>
  <c r="B903" i="7"/>
  <c r="B907" i="7"/>
  <c r="B911" i="7"/>
  <c r="B915" i="7"/>
  <c r="B919" i="7"/>
  <c r="B923" i="7"/>
  <c r="B927" i="7"/>
  <c r="B931" i="7"/>
  <c r="B935" i="7"/>
  <c r="B939" i="7"/>
  <c r="B608" i="7"/>
  <c r="B613" i="7"/>
  <c r="B618" i="7"/>
  <c r="B624" i="7"/>
  <c r="B629" i="7"/>
  <c r="B634" i="7"/>
  <c r="B640" i="7"/>
  <c r="B645" i="7"/>
  <c r="B650" i="7"/>
  <c r="B656" i="7"/>
  <c r="B661" i="7"/>
  <c r="B666" i="7"/>
  <c r="B672" i="7"/>
  <c r="B677" i="7"/>
  <c r="B682" i="7"/>
  <c r="B688" i="7"/>
  <c r="B693" i="7"/>
  <c r="B698" i="7"/>
  <c r="B704" i="7"/>
  <c r="B709" i="7"/>
  <c r="B714" i="7"/>
  <c r="B720" i="7"/>
  <c r="B725" i="7"/>
  <c r="B730" i="7"/>
  <c r="B736" i="7"/>
  <c r="B741" i="7"/>
  <c r="B746" i="7"/>
  <c r="B752" i="7"/>
  <c r="B757" i="7"/>
  <c r="B762" i="7"/>
  <c r="B768" i="7"/>
  <c r="B773" i="7"/>
  <c r="B778" i="7"/>
  <c r="B784" i="7"/>
  <c r="B789" i="7"/>
  <c r="B794" i="7"/>
  <c r="B800" i="7"/>
  <c r="B805" i="7"/>
  <c r="B810" i="7"/>
  <c r="B816" i="7"/>
  <c r="B821" i="7"/>
  <c r="B826" i="7"/>
  <c r="B832" i="7"/>
  <c r="B837" i="7"/>
  <c r="B842" i="7"/>
  <c r="B848" i="7"/>
  <c r="B853" i="7"/>
  <c r="B858" i="7"/>
  <c r="B864" i="7"/>
  <c r="B869" i="7"/>
  <c r="B874" i="7"/>
  <c r="B880" i="7"/>
  <c r="B885" i="7"/>
  <c r="B890" i="7"/>
  <c r="B896" i="7"/>
  <c r="B901" i="7"/>
  <c r="B906" i="7"/>
  <c r="B912" i="7"/>
  <c r="B917" i="7"/>
  <c r="B922" i="7"/>
  <c r="B928" i="7"/>
  <c r="B933" i="7"/>
  <c r="B938" i="7"/>
  <c r="B943" i="7"/>
  <c r="B947" i="7"/>
  <c r="B951" i="7"/>
  <c r="B955" i="7"/>
  <c r="B959" i="7"/>
  <c r="B963" i="7"/>
  <c r="B967" i="7"/>
  <c r="B971" i="7"/>
  <c r="B975" i="7"/>
  <c r="B979" i="7"/>
  <c r="B983" i="7"/>
  <c r="B987" i="7"/>
  <c r="B991" i="7"/>
  <c r="B995" i="7"/>
  <c r="B999" i="7"/>
  <c r="B1003" i="7"/>
  <c r="B1007" i="7"/>
  <c r="B1011" i="7"/>
  <c r="B1015" i="7"/>
  <c r="B1019" i="7"/>
  <c r="B1023" i="7"/>
  <c r="B606" i="7"/>
  <c r="B614" i="7"/>
  <c r="B621" i="7"/>
  <c r="B628" i="7"/>
  <c r="B636" i="7"/>
  <c r="B642" i="7"/>
  <c r="B649" i="7"/>
  <c r="B657" i="7"/>
  <c r="B664" i="7"/>
  <c r="B670" i="7"/>
  <c r="B678" i="7"/>
  <c r="B685" i="7"/>
  <c r="B692" i="7"/>
  <c r="B700" i="7"/>
  <c r="B706" i="7"/>
  <c r="B713" i="7"/>
  <c r="B721" i="7"/>
  <c r="B728" i="7"/>
  <c r="B734" i="7"/>
  <c r="B742" i="7"/>
  <c r="B749" i="7"/>
  <c r="B756" i="7"/>
  <c r="B764" i="7"/>
  <c r="B770" i="7"/>
  <c r="B777" i="7"/>
  <c r="B785" i="7"/>
  <c r="B792" i="7"/>
  <c r="B798" i="7"/>
  <c r="B806" i="7"/>
  <c r="B813" i="7"/>
  <c r="B820" i="7"/>
  <c r="B828" i="7"/>
  <c r="B834" i="7"/>
  <c r="B841" i="7"/>
  <c r="B849" i="7"/>
  <c r="B856" i="7"/>
  <c r="B862" i="7"/>
  <c r="B870" i="7"/>
  <c r="B877" i="7"/>
  <c r="B884" i="7"/>
  <c r="B892" i="7"/>
  <c r="B898" i="7"/>
  <c r="B905" i="7"/>
  <c r="B913" i="7"/>
  <c r="B920" i="7"/>
  <c r="B926" i="7"/>
  <c r="B934" i="7"/>
  <c r="B941" i="7"/>
  <c r="B946" i="7"/>
  <c r="B952" i="7"/>
  <c r="B957" i="7"/>
  <c r="B962" i="7"/>
  <c r="B968" i="7"/>
  <c r="B973" i="7"/>
  <c r="B978" i="7"/>
  <c r="B984" i="7"/>
  <c r="B989" i="7"/>
  <c r="B994" i="7"/>
  <c r="B1000" i="7"/>
  <c r="B1005" i="7"/>
  <c r="B1010" i="7"/>
  <c r="B1016" i="7"/>
  <c r="B1021" i="7"/>
  <c r="B1026" i="7"/>
  <c r="B1030" i="7"/>
  <c r="B1034" i="7"/>
  <c r="B1038" i="7"/>
  <c r="B1042" i="7"/>
  <c r="B1046" i="7"/>
  <c r="B1050" i="7"/>
  <c r="B1054" i="7"/>
  <c r="B1058" i="7"/>
  <c r="B1062" i="7"/>
  <c r="B1066" i="7"/>
  <c r="B1070" i="7"/>
  <c r="B1074" i="7"/>
  <c r="B1078" i="7"/>
  <c r="B1082" i="7"/>
  <c r="B1086" i="7"/>
  <c r="B1090" i="7"/>
  <c r="B1094" i="7"/>
  <c r="B1098" i="7"/>
  <c r="B1102" i="7"/>
  <c r="B1106" i="7"/>
  <c r="B1110" i="7"/>
  <c r="B605" i="7"/>
  <c r="B616" i="7"/>
  <c r="B625" i="7"/>
  <c r="B633" i="7"/>
  <c r="B644" i="7"/>
  <c r="B653" i="7"/>
  <c r="B662" i="7"/>
  <c r="B673" i="7"/>
  <c r="B681" i="7"/>
  <c r="B690" i="7"/>
  <c r="B701" i="7"/>
  <c r="B710" i="7"/>
  <c r="B718" i="7"/>
  <c r="B729" i="7"/>
  <c r="B738" i="7"/>
  <c r="B748" i="7"/>
  <c r="B758" i="7"/>
  <c r="B766" i="7"/>
  <c r="B776" i="7"/>
  <c r="B786" i="7"/>
  <c r="B796" i="7"/>
  <c r="B804" i="7"/>
  <c r="B814" i="7"/>
  <c r="B824" i="7"/>
  <c r="B833" i="7"/>
  <c r="B844" i="7"/>
  <c r="B852" i="7"/>
  <c r="B861" i="7"/>
  <c r="B872" i="7"/>
  <c r="B881" i="7"/>
  <c r="B889" i="7"/>
  <c r="B900" i="7"/>
  <c r="B909" i="7"/>
  <c r="B918" i="7"/>
  <c r="B929" i="7"/>
  <c r="B937" i="7"/>
  <c r="B945" i="7"/>
  <c r="B953" i="7"/>
  <c r="B960" i="7"/>
  <c r="B966" i="7"/>
  <c r="B974" i="7"/>
  <c r="B981" i="7"/>
  <c r="B988" i="7"/>
  <c r="B996" i="7"/>
  <c r="B1002" i="7"/>
  <c r="B1009" i="7"/>
  <c r="B1017" i="7"/>
  <c r="B1024" i="7"/>
  <c r="B1029" i="7"/>
  <c r="B1035" i="7"/>
  <c r="B1040" i="7"/>
  <c r="B1045" i="7"/>
  <c r="B1051" i="7"/>
  <c r="B1056" i="7"/>
  <c r="B1061" i="7"/>
  <c r="B1067" i="7"/>
  <c r="B1072" i="7"/>
  <c r="B1077" i="7"/>
  <c r="B1083" i="7"/>
  <c r="B1088" i="7"/>
  <c r="B1093" i="7"/>
  <c r="B1099" i="7"/>
  <c r="B1104" i="7"/>
  <c r="B1109" i="7"/>
  <c r="B1114" i="7"/>
  <c r="B1118" i="7"/>
  <c r="B1122" i="7"/>
  <c r="B1126" i="7"/>
  <c r="B1130" i="7"/>
  <c r="B1134" i="7"/>
  <c r="B1138" i="7"/>
  <c r="B1142" i="7"/>
  <c r="B1146" i="7"/>
  <c r="B1150" i="7"/>
  <c r="B1154" i="7"/>
  <c r="B1158" i="7"/>
  <c r="B1162" i="7"/>
  <c r="B1166" i="7"/>
  <c r="B1170" i="7"/>
  <c r="B1174" i="7"/>
  <c r="B1178" i="7"/>
  <c r="B1182" i="7"/>
  <c r="B1186" i="7"/>
  <c r="B1190" i="7"/>
  <c r="B1194" i="7"/>
  <c r="B1198" i="7"/>
  <c r="B1202" i="7"/>
  <c r="B1206" i="7"/>
  <c r="B1210" i="7"/>
  <c r="B1214" i="7"/>
  <c r="B1218" i="7"/>
  <c r="B1222" i="7"/>
  <c r="B1226" i="7"/>
  <c r="B1230" i="7"/>
  <c r="B1234" i="7"/>
  <c r="B1238" i="7"/>
  <c r="B1242" i="7"/>
  <c r="B1246" i="7"/>
  <c r="B1250" i="7"/>
  <c r="B1254" i="7"/>
  <c r="B1258" i="7"/>
  <c r="B1262" i="7"/>
  <c r="B1266" i="7"/>
  <c r="B1270" i="7"/>
  <c r="B1274" i="7"/>
  <c r="B1278" i="7"/>
  <c r="B1282" i="7"/>
  <c r="B1286" i="7"/>
  <c r="B1290" i="7"/>
  <c r="B1294" i="7"/>
  <c r="B1298" i="7"/>
  <c r="B1302" i="7"/>
  <c r="B1306" i="7"/>
  <c r="B1310" i="7"/>
  <c r="B1314" i="7"/>
  <c r="B1318" i="7"/>
  <c r="B1322" i="7"/>
  <c r="B1326" i="7"/>
  <c r="B1330" i="7"/>
  <c r="B1334" i="7"/>
  <c r="B1338" i="7"/>
  <c r="B1342" i="7"/>
  <c r="B1346" i="7"/>
  <c r="B1350" i="7"/>
  <c r="B1354" i="7"/>
  <c r="B1358" i="7"/>
  <c r="B1362" i="7"/>
  <c r="B1366" i="7"/>
  <c r="B1370" i="7"/>
  <c r="B1374" i="7"/>
  <c r="B1378" i="7"/>
  <c r="B1382" i="7"/>
  <c r="B1386" i="7"/>
  <c r="B1390" i="7"/>
  <c r="B1394" i="7"/>
  <c r="B1398" i="7"/>
  <c r="B1402" i="7"/>
  <c r="B1406" i="7"/>
  <c r="B1410" i="7"/>
  <c r="B1414" i="7"/>
  <c r="B1418" i="7"/>
  <c r="B1422" i="7"/>
  <c r="B1426" i="7"/>
  <c r="B1430" i="7"/>
  <c r="B1434" i="7"/>
  <c r="B1438" i="7"/>
  <c r="B1442" i="7"/>
  <c r="B1446" i="7"/>
  <c r="B1450" i="7"/>
  <c r="B1454" i="7"/>
  <c r="B1458" i="7"/>
  <c r="B1462" i="7"/>
  <c r="B1466" i="7"/>
  <c r="B1470" i="7"/>
  <c r="B1474" i="7"/>
  <c r="B1478" i="7"/>
  <c r="B1482" i="7"/>
  <c r="B1486" i="7"/>
  <c r="B1490" i="7"/>
  <c r="B1494" i="7"/>
  <c r="B1498" i="7"/>
  <c r="B1502" i="7"/>
  <c r="B1506" i="7"/>
  <c r="B1510" i="7"/>
  <c r="B1514" i="7"/>
  <c r="B1518" i="7"/>
  <c r="B1522" i="7"/>
  <c r="B1526" i="7"/>
  <c r="B1530" i="7"/>
  <c r="B1534" i="7"/>
  <c r="B610" i="7"/>
  <c r="B622" i="7"/>
  <c r="B637" i="7"/>
  <c r="B648" i="7"/>
  <c r="B660" i="7"/>
  <c r="B674" i="7"/>
  <c r="B686" i="7"/>
  <c r="B697" i="7"/>
  <c r="B712" i="7"/>
  <c r="B724" i="7"/>
  <c r="B737" i="7"/>
  <c r="B750" i="7"/>
  <c r="B761" i="7"/>
  <c r="B774" i="7"/>
  <c r="B788" i="7"/>
  <c r="B801" i="7"/>
  <c r="B812" i="7"/>
  <c r="B825" i="7"/>
  <c r="B838" i="7"/>
  <c r="B850" i="7"/>
  <c r="B865" i="7"/>
  <c r="B876" i="7"/>
  <c r="B888" i="7"/>
  <c r="B902" i="7"/>
  <c r="B914" i="7"/>
  <c r="B925" i="7"/>
  <c r="B940" i="7"/>
  <c r="B949" i="7"/>
  <c r="B958" i="7"/>
  <c r="B969" i="7"/>
  <c r="B977" i="7"/>
  <c r="B986" i="7"/>
  <c r="B997" i="7"/>
  <c r="B1006" i="7"/>
  <c r="B1014" i="7"/>
  <c r="B1025" i="7"/>
  <c r="B1032" i="7"/>
  <c r="B1039" i="7"/>
  <c r="B1047" i="7"/>
  <c r="B1053" i="7"/>
  <c r="B1060" i="7"/>
  <c r="B1068" i="7"/>
  <c r="B1075" i="7"/>
  <c r="B1081" i="7"/>
  <c r="B1089" i="7"/>
  <c r="B1096" i="7"/>
  <c r="B1103" i="7"/>
  <c r="B1111" i="7"/>
  <c r="B1116" i="7"/>
  <c r="B1121" i="7"/>
  <c r="B1127" i="7"/>
  <c r="B1132" i="7"/>
  <c r="B1137" i="7"/>
  <c r="B1143" i="7"/>
  <c r="B1148" i="7"/>
  <c r="B1153" i="7"/>
  <c r="B1159" i="7"/>
  <c r="B1164" i="7"/>
  <c r="B1169" i="7"/>
  <c r="B1175" i="7"/>
  <c r="B1180" i="7"/>
  <c r="B1185" i="7"/>
  <c r="B1191" i="7"/>
  <c r="B1196" i="7"/>
  <c r="B1201" i="7"/>
  <c r="B1207" i="7"/>
  <c r="B1212" i="7"/>
  <c r="B1217" i="7"/>
  <c r="B1223" i="7"/>
  <c r="B1228" i="7"/>
  <c r="B1233" i="7"/>
  <c r="B1239" i="7"/>
  <c r="B1244" i="7"/>
  <c r="B1249" i="7"/>
  <c r="B1255" i="7"/>
  <c r="B1260" i="7"/>
  <c r="B1265" i="7"/>
  <c r="B1271" i="7"/>
  <c r="B1276" i="7"/>
  <c r="B1281" i="7"/>
  <c r="B1287" i="7"/>
  <c r="B1292" i="7"/>
  <c r="B1297" i="7"/>
  <c r="B1303" i="7"/>
  <c r="B1308" i="7"/>
  <c r="B1313" i="7"/>
  <c r="B1319" i="7"/>
  <c r="B1324" i="7"/>
  <c r="B1329" i="7"/>
  <c r="B1335" i="7"/>
  <c r="B1340" i="7"/>
  <c r="B1345" i="7"/>
  <c r="B1351" i="7"/>
  <c r="B1356" i="7"/>
  <c r="B1361" i="7"/>
  <c r="B1367" i="7"/>
  <c r="B1372" i="7"/>
  <c r="B1377" i="7"/>
  <c r="B1383" i="7"/>
  <c r="B1388" i="7"/>
  <c r="B1393" i="7"/>
  <c r="B1399" i="7"/>
  <c r="B1404" i="7"/>
  <c r="B1409" i="7"/>
  <c r="B1415" i="7"/>
  <c r="B1420" i="7"/>
  <c r="B1425" i="7"/>
  <c r="B1431" i="7"/>
  <c r="B1436" i="7"/>
  <c r="B1441" i="7"/>
  <c r="B1447" i="7"/>
  <c r="B1452" i="7"/>
  <c r="B1457" i="7"/>
  <c r="B1463" i="7"/>
  <c r="B1468" i="7"/>
  <c r="B1473" i="7"/>
  <c r="B1479" i="7"/>
  <c r="B1484" i="7"/>
  <c r="B1489" i="7"/>
  <c r="B1495" i="7"/>
  <c r="B1500" i="7"/>
  <c r="B1505" i="7"/>
  <c r="B1511" i="7"/>
  <c r="B1516" i="7"/>
  <c r="B1521" i="7"/>
  <c r="B1527" i="7"/>
  <c r="B1532" i="7"/>
  <c r="B1537" i="7"/>
  <c r="B1541" i="7"/>
  <c r="B1545" i="7"/>
  <c r="B1549" i="7"/>
  <c r="B1553" i="7"/>
  <c r="B1557" i="7"/>
  <c r="B1561" i="7"/>
  <c r="B1565" i="7"/>
  <c r="B1569" i="7"/>
  <c r="B1573" i="7"/>
  <c r="B1577" i="7"/>
  <c r="B1581" i="7"/>
  <c r="B1585" i="7"/>
  <c r="B1589" i="7"/>
  <c r="B1593" i="7"/>
  <c r="B1597" i="7"/>
  <c r="B1601" i="7"/>
  <c r="B1605" i="7"/>
  <c r="B1609" i="7"/>
  <c r="B1613" i="7"/>
  <c r="B1617" i="7"/>
  <c r="B1621" i="7"/>
  <c r="B1625" i="7"/>
  <c r="B1629" i="7"/>
  <c r="B1633" i="7"/>
  <c r="B1637" i="7"/>
  <c r="B1641" i="7"/>
  <c r="B1645" i="7"/>
  <c r="B1649" i="7"/>
  <c r="B1653" i="7"/>
  <c r="B1657" i="7"/>
  <c r="B1661" i="7"/>
  <c r="B1665" i="7"/>
  <c r="B1669" i="7"/>
  <c r="B1673" i="7"/>
  <c r="B1677" i="7"/>
  <c r="B1681" i="7"/>
  <c r="B1685" i="7"/>
  <c r="B1689" i="7"/>
  <c r="B1693" i="7"/>
  <c r="B1697" i="7"/>
  <c r="B1701" i="7"/>
  <c r="B1705" i="7"/>
  <c r="B609" i="7"/>
  <c r="B626" i="7"/>
  <c r="B641" i="7"/>
  <c r="B658" i="7"/>
  <c r="B676" i="7"/>
  <c r="B694" i="7"/>
  <c r="B708" i="7"/>
  <c r="B726" i="7"/>
  <c r="B744" i="7"/>
  <c r="B760" i="7"/>
  <c r="B780" i="7"/>
  <c r="B793" i="7"/>
  <c r="B809" i="7"/>
  <c r="B829" i="7"/>
  <c r="B845" i="7"/>
  <c r="B860" i="7"/>
  <c r="B878" i="7"/>
  <c r="B894" i="7"/>
  <c r="B910" i="7"/>
  <c r="B930" i="7"/>
  <c r="B944" i="7"/>
  <c r="B956" i="7"/>
  <c r="B970" i="7"/>
  <c r="B982" i="7"/>
  <c r="B993" i="7"/>
  <c r="B1008" i="7"/>
  <c r="B1020" i="7"/>
  <c r="B1031" i="7"/>
  <c r="B1041" i="7"/>
  <c r="B1049" i="7"/>
  <c r="B1059" i="7"/>
  <c r="B1069" i="7"/>
  <c r="B1079" i="7"/>
  <c r="B1087" i="7"/>
  <c r="B1097" i="7"/>
  <c r="B1107" i="7"/>
  <c r="B1115" i="7"/>
  <c r="B1123" i="7"/>
  <c r="B1129" i="7"/>
  <c r="B1136" i="7"/>
  <c r="B1144" i="7"/>
  <c r="B1151" i="7"/>
  <c r="B1157" i="7"/>
  <c r="B1165" i="7"/>
  <c r="B1172" i="7"/>
  <c r="B1179" i="7"/>
  <c r="B1187" i="7"/>
  <c r="B1193" i="7"/>
  <c r="B1200" i="7"/>
  <c r="B1208" i="7"/>
  <c r="B1215" i="7"/>
  <c r="B1221" i="7"/>
  <c r="B1229" i="7"/>
  <c r="B1236" i="7"/>
  <c r="B1243" i="7"/>
  <c r="B1251" i="7"/>
  <c r="B1257" i="7"/>
  <c r="B1264" i="7"/>
  <c r="B1272" i="7"/>
  <c r="B1279" i="7"/>
  <c r="B1285" i="7"/>
  <c r="B1293" i="7"/>
  <c r="B1300" i="7"/>
  <c r="B1307" i="7"/>
  <c r="B1315" i="7"/>
  <c r="B1321" i="7"/>
  <c r="B1328" i="7"/>
  <c r="B1336" i="7"/>
  <c r="B1343" i="7"/>
  <c r="B1349" i="7"/>
  <c r="B1357" i="7"/>
  <c r="B1364" i="7"/>
  <c r="B1371" i="7"/>
  <c r="B1379" i="7"/>
  <c r="B1385" i="7"/>
  <c r="B1392" i="7"/>
  <c r="B1400" i="7"/>
  <c r="B1407" i="7"/>
  <c r="B1413" i="7"/>
  <c r="B1421" i="7"/>
  <c r="B1428" i="7"/>
  <c r="B1435" i="7"/>
  <c r="B1443" i="7"/>
  <c r="B1449" i="7"/>
  <c r="B1456" i="7"/>
  <c r="B1464" i="7"/>
  <c r="B1471" i="7"/>
  <c r="B1477" i="7"/>
  <c r="B1485" i="7"/>
  <c r="B1492" i="7"/>
  <c r="B1499" i="7"/>
  <c r="B1507" i="7"/>
  <c r="B1513" i="7"/>
  <c r="B1520" i="7"/>
  <c r="B1528" i="7"/>
  <c r="B1535" i="7"/>
  <c r="B1540" i="7"/>
  <c r="B1546" i="7"/>
  <c r="B1551" i="7"/>
  <c r="B1556" i="7"/>
  <c r="B1562" i="7"/>
  <c r="B1567" i="7"/>
  <c r="B1572" i="7"/>
  <c r="B1578" i="7"/>
  <c r="B1583" i="7"/>
  <c r="B1588" i="7"/>
  <c r="B1594" i="7"/>
  <c r="B1599" i="7"/>
  <c r="B1604" i="7"/>
  <c r="B1610" i="7"/>
  <c r="B1615" i="7"/>
  <c r="B1620" i="7"/>
  <c r="B1626" i="7"/>
  <c r="B1631" i="7"/>
  <c r="B1636" i="7"/>
  <c r="B1642" i="7"/>
  <c r="B1647" i="7"/>
  <c r="B1652" i="7"/>
  <c r="B1658" i="7"/>
  <c r="B1663" i="7"/>
  <c r="B1668" i="7"/>
  <c r="B1674" i="7"/>
  <c r="B1679" i="7"/>
  <c r="B1684" i="7"/>
  <c r="B1690" i="7"/>
  <c r="B1695" i="7"/>
  <c r="B1700" i="7"/>
  <c r="B1706" i="7"/>
  <c r="B1710" i="7"/>
  <c r="B1714" i="7"/>
  <c r="B1718" i="7"/>
  <c r="B1722" i="7"/>
  <c r="B1726" i="7"/>
  <c r="B1730" i="7"/>
  <c r="B1734" i="7"/>
  <c r="B1738" i="7"/>
  <c r="B1742" i="7"/>
  <c r="B1746" i="7"/>
  <c r="B1750" i="7"/>
  <c r="B1754" i="7"/>
  <c r="B1758" i="7"/>
  <c r="B1762" i="7"/>
  <c r="B1766" i="7"/>
  <c r="B1770" i="7"/>
  <c r="B1774" i="7"/>
  <c r="B1778" i="7"/>
  <c r="B1782" i="7"/>
  <c r="B1786" i="7"/>
  <c r="B1790" i="7"/>
  <c r="B1794" i="7"/>
  <c r="B1798" i="7"/>
  <c r="B1802" i="7"/>
  <c r="B1806" i="7"/>
  <c r="B1810" i="7"/>
  <c r="B1814" i="7"/>
  <c r="B1818" i="7"/>
  <c r="B1822" i="7"/>
  <c r="B1826" i="7"/>
  <c r="B1830" i="7"/>
  <c r="B1834" i="7"/>
  <c r="B1838" i="7"/>
  <c r="B1842" i="7"/>
  <c r="B1846" i="7"/>
  <c r="B1850" i="7"/>
  <c r="B1854" i="7"/>
  <c r="B1858" i="7"/>
  <c r="B1862" i="7"/>
  <c r="B1866" i="7"/>
  <c r="B1870" i="7"/>
  <c r="B1874" i="7"/>
  <c r="B1878" i="7"/>
  <c r="B1882" i="7"/>
  <c r="B1886" i="7"/>
  <c r="B1890" i="7"/>
  <c r="B1894" i="7"/>
  <c r="B1898" i="7"/>
  <c r="B1902" i="7"/>
  <c r="B1906" i="7"/>
  <c r="B1910" i="7"/>
  <c r="B1914" i="7"/>
  <c r="B1918" i="7"/>
  <c r="B1922" i="7"/>
  <c r="B1926" i="7"/>
  <c r="B1930" i="7"/>
  <c r="B1934" i="7"/>
  <c r="B1938" i="7"/>
  <c r="B1942" i="7"/>
  <c r="B1946" i="7"/>
  <c r="B1950" i="7"/>
  <c r="B1954" i="7"/>
  <c r="B1958" i="7"/>
  <c r="B1962" i="7"/>
  <c r="B1966" i="7"/>
  <c r="B1970" i="7"/>
  <c r="B1974" i="7"/>
  <c r="B1978" i="7"/>
  <c r="B1982" i="7"/>
  <c r="B1986" i="7"/>
  <c r="B1990" i="7"/>
  <c r="B1994" i="7"/>
  <c r="B1998" i="7"/>
  <c r="B2002" i="7"/>
  <c r="B612" i="7"/>
  <c r="B630" i="7"/>
  <c r="B646" i="7"/>
  <c r="B665" i="7"/>
  <c r="B680" i="7"/>
  <c r="B696" i="7"/>
  <c r="B716" i="7"/>
  <c r="B732" i="7"/>
  <c r="B745" i="7"/>
  <c r="B765" i="7"/>
  <c r="B781" i="7"/>
  <c r="B797" i="7"/>
  <c r="B817" i="7"/>
  <c r="B830" i="7"/>
  <c r="B846" i="7"/>
  <c r="B866" i="7"/>
  <c r="B882" i="7"/>
  <c r="B897" i="7"/>
  <c r="B916" i="7"/>
  <c r="B932" i="7"/>
  <c r="B948" i="7"/>
  <c r="B961" i="7"/>
  <c r="B972" i="7"/>
  <c r="B985" i="7"/>
  <c r="B998" i="7"/>
  <c r="B1012" i="7"/>
  <c r="B1022" i="7"/>
  <c r="B1033" i="7"/>
  <c r="B1043" i="7"/>
  <c r="B1052" i="7"/>
  <c r="B1063" i="7"/>
  <c r="B1071" i="7"/>
  <c r="B1080" i="7"/>
  <c r="B1091" i="7"/>
  <c r="B1100" i="7"/>
  <c r="B1108" i="7"/>
  <c r="B1117" i="7"/>
  <c r="B1124" i="7"/>
  <c r="B1131" i="7"/>
  <c r="B1139" i="7"/>
  <c r="B1145" i="7"/>
  <c r="B1152" i="7"/>
  <c r="B1160" i="7"/>
  <c r="B1167" i="7"/>
  <c r="B1173" i="7"/>
  <c r="B1181" i="7"/>
  <c r="B1188" i="7"/>
  <c r="B1195" i="7"/>
  <c r="B1203" i="7"/>
  <c r="B1209" i="7"/>
  <c r="B1216" i="7"/>
  <c r="B1224" i="7"/>
  <c r="B1231" i="7"/>
  <c r="B1237" i="7"/>
  <c r="B1245" i="7"/>
  <c r="B1252" i="7"/>
  <c r="B1259" i="7"/>
  <c r="B1267" i="7"/>
  <c r="B1273" i="7"/>
  <c r="B1280" i="7"/>
  <c r="B1288" i="7"/>
  <c r="B1295" i="7"/>
  <c r="B1301" i="7"/>
  <c r="B1309" i="7"/>
  <c r="B1316" i="7"/>
  <c r="B1323" i="7"/>
  <c r="B1331" i="7"/>
  <c r="B1337" i="7"/>
  <c r="B1344" i="7"/>
  <c r="B1352" i="7"/>
  <c r="B1359" i="7"/>
  <c r="B1365" i="7"/>
  <c r="B1373" i="7"/>
  <c r="B1380" i="7"/>
  <c r="B1387" i="7"/>
  <c r="B1395" i="7"/>
  <c r="B1401" i="7"/>
  <c r="B1408" i="7"/>
  <c r="B1416" i="7"/>
  <c r="B1423" i="7"/>
  <c r="B1429" i="7"/>
  <c r="B1437" i="7"/>
  <c r="B1444" i="7"/>
  <c r="B1451" i="7"/>
  <c r="B1459" i="7"/>
  <c r="B1465" i="7"/>
  <c r="B1472" i="7"/>
  <c r="B1480" i="7"/>
  <c r="B1487" i="7"/>
  <c r="B1493" i="7"/>
  <c r="B1501" i="7"/>
  <c r="B1508" i="7"/>
  <c r="B1515" i="7"/>
  <c r="B1523" i="7"/>
  <c r="B1529" i="7"/>
  <c r="B1536" i="7"/>
  <c r="B1542" i="7"/>
  <c r="B1547" i="7"/>
  <c r="B1552" i="7"/>
  <c r="B1558" i="7"/>
  <c r="B1563" i="7"/>
  <c r="B1568" i="7"/>
  <c r="B1574" i="7"/>
  <c r="B1579" i="7"/>
  <c r="B1584" i="7"/>
  <c r="B1590" i="7"/>
  <c r="B1595" i="7"/>
  <c r="B1600" i="7"/>
  <c r="B1606" i="7"/>
  <c r="B1611" i="7"/>
  <c r="B1616" i="7"/>
  <c r="B1622" i="7"/>
  <c r="B1627" i="7"/>
  <c r="B1632" i="7"/>
  <c r="B1638" i="7"/>
  <c r="B1643" i="7"/>
  <c r="B1648" i="7"/>
  <c r="B1654" i="7"/>
  <c r="B1659" i="7"/>
  <c r="B1664" i="7"/>
  <c r="B1670" i="7"/>
  <c r="B1675" i="7"/>
  <c r="B1680" i="7"/>
  <c r="B1686" i="7"/>
  <c r="B1691" i="7"/>
  <c r="B1696" i="7"/>
  <c r="B1702" i="7"/>
  <c r="B1707" i="7"/>
  <c r="B1711" i="7"/>
  <c r="B1715" i="7"/>
  <c r="B1719" i="7"/>
  <c r="B1723" i="7"/>
  <c r="B1727" i="7"/>
  <c r="B1731" i="7"/>
  <c r="B1735" i="7"/>
  <c r="B1739" i="7"/>
  <c r="B1743" i="7"/>
  <c r="B1747" i="7"/>
  <c r="B1751" i="7"/>
  <c r="G19" i="6"/>
  <c r="G16" i="6"/>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156" i="17"/>
  <c r="C157" i="17"/>
  <c r="C158" i="17"/>
  <c r="C159" i="17"/>
  <c r="C160" i="17"/>
  <c r="C161" i="17"/>
  <c r="C162" i="17"/>
  <c r="C163" i="17"/>
  <c r="C164" i="17"/>
  <c r="C165" i="17"/>
  <c r="C166" i="17"/>
  <c r="C167" i="17"/>
  <c r="C168" i="17"/>
  <c r="C169" i="17"/>
  <c r="C170" i="17"/>
  <c r="C171" i="17"/>
  <c r="C172" i="17"/>
  <c r="C173" i="17"/>
  <c r="C174" i="17"/>
  <c r="C175" i="17"/>
  <c r="C176" i="17"/>
  <c r="C177" i="17"/>
  <c r="C178" i="17"/>
  <c r="C179" i="17"/>
  <c r="C180" i="17"/>
  <c r="C181" i="17"/>
  <c r="C182" i="17"/>
  <c r="C183" i="17"/>
  <c r="C184" i="17"/>
  <c r="C185" i="17"/>
  <c r="C186" i="17"/>
  <c r="C187" i="17"/>
  <c r="C188" i="17"/>
  <c r="C189" i="17"/>
  <c r="C190" i="17"/>
  <c r="C191" i="17"/>
  <c r="C192" i="17"/>
  <c r="C193" i="17"/>
  <c r="C194" i="17"/>
  <c r="C195" i="17"/>
  <c r="C196" i="17"/>
  <c r="C197" i="17"/>
  <c r="C198" i="17"/>
  <c r="C199" i="17"/>
  <c r="C200" i="17"/>
  <c r="C201" i="17"/>
  <c r="C202" i="17"/>
  <c r="C203" i="17"/>
  <c r="C204" i="17"/>
  <c r="C205" i="17"/>
  <c r="C206" i="17"/>
  <c r="C207" i="17"/>
  <c r="C208" i="17"/>
  <c r="C209" i="17"/>
  <c r="C210" i="17"/>
  <c r="C211" i="17"/>
  <c r="C212" i="17"/>
  <c r="C213" i="17"/>
  <c r="C214" i="17"/>
  <c r="C215" i="17"/>
  <c r="C216" i="17"/>
  <c r="C217" i="17"/>
  <c r="C218" i="17"/>
  <c r="C219" i="17"/>
  <c r="C220" i="17"/>
  <c r="C221" i="17"/>
  <c r="C222" i="17"/>
  <c r="C223" i="17"/>
  <c r="C224" i="17"/>
  <c r="C225" i="17"/>
  <c r="C226" i="17"/>
  <c r="C227" i="17"/>
  <c r="C228" i="17"/>
  <c r="C229" i="17"/>
  <c r="C230" i="17"/>
  <c r="C231" i="17"/>
  <c r="C232" i="17"/>
  <c r="C233" i="17"/>
  <c r="C234" i="17"/>
  <c r="C235" i="17"/>
  <c r="C236" i="17"/>
  <c r="C237" i="17"/>
  <c r="C238" i="17"/>
  <c r="C239" i="17"/>
  <c r="C240" i="17"/>
  <c r="C241" i="17"/>
  <c r="C242" i="17"/>
  <c r="C243" i="17"/>
  <c r="C244" i="17"/>
  <c r="C245" i="17"/>
  <c r="C246" i="17"/>
  <c r="C247" i="17"/>
  <c r="C248" i="17"/>
  <c r="C249" i="17"/>
  <c r="C250" i="17"/>
  <c r="C251" i="17"/>
  <c r="C252" i="17"/>
  <c r="C253" i="17"/>
  <c r="C254" i="17"/>
  <c r="C255" i="17"/>
  <c r="C256" i="17"/>
  <c r="C257" i="17"/>
  <c r="C258" i="17"/>
  <c r="C259" i="17"/>
  <c r="C260" i="17"/>
  <c r="C261" i="17"/>
  <c r="C262" i="17"/>
  <c r="C263" i="17"/>
  <c r="C264" i="17"/>
  <c r="C265" i="17"/>
  <c r="C266" i="17"/>
  <c r="C267" i="17"/>
  <c r="C268" i="17"/>
  <c r="C269" i="17"/>
  <c r="C270" i="17"/>
  <c r="C271" i="17"/>
  <c r="C272" i="17"/>
  <c r="C273" i="17"/>
  <c r="C274" i="17"/>
  <c r="C275" i="17"/>
  <c r="C276" i="17"/>
  <c r="C277" i="17"/>
  <c r="C278" i="17"/>
  <c r="C279" i="17"/>
  <c r="C280" i="17"/>
  <c r="C281" i="17"/>
  <c r="C282" i="17"/>
  <c r="C283" i="17"/>
  <c r="C284" i="17"/>
  <c r="C285" i="17"/>
  <c r="C286" i="17"/>
  <c r="C287" i="17"/>
  <c r="C288" i="17"/>
  <c r="C289"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3" i="17"/>
  <c r="C434" i="17"/>
  <c r="C435" i="17"/>
  <c r="C436" i="17"/>
  <c r="C437" i="17"/>
  <c r="C438" i="17"/>
  <c r="C439" i="17"/>
  <c r="C440" i="17"/>
  <c r="C441" i="17"/>
  <c r="C442" i="17"/>
  <c r="C443" i="17"/>
  <c r="C444" i="17"/>
  <c r="C445" i="17"/>
  <c r="C446" i="17"/>
  <c r="C447" i="17"/>
  <c r="C448" i="17"/>
  <c r="C449" i="17"/>
  <c r="C450" i="17"/>
  <c r="C451" i="17"/>
  <c r="C452" i="17"/>
  <c r="C453" i="17"/>
  <c r="C454" i="17"/>
  <c r="C455" i="17"/>
  <c r="C456" i="17"/>
  <c r="C457" i="17"/>
  <c r="C458" i="17"/>
  <c r="C459" i="17"/>
  <c r="C460" i="17"/>
  <c r="C461" i="17"/>
  <c r="C462" i="17"/>
  <c r="C463" i="17"/>
  <c r="C464" i="17"/>
  <c r="C465" i="17"/>
  <c r="C466" i="17"/>
  <c r="C467" i="17"/>
  <c r="C468" i="17"/>
  <c r="C469" i="17"/>
  <c r="C470" i="17"/>
  <c r="C471" i="17"/>
  <c r="C472" i="17"/>
  <c r="C473" i="17"/>
  <c r="C474" i="17"/>
  <c r="C475" i="17"/>
  <c r="C476" i="17"/>
  <c r="C477" i="17"/>
  <c r="C478" i="17"/>
  <c r="C479" i="17"/>
  <c r="C480" i="17"/>
  <c r="C481" i="17"/>
  <c r="C482" i="17"/>
  <c r="C483" i="17"/>
  <c r="C484" i="17"/>
  <c r="C485" i="17"/>
  <c r="C486" i="17"/>
  <c r="C487" i="17"/>
  <c r="C488" i="17"/>
  <c r="C489" i="17"/>
  <c r="C490" i="17"/>
  <c r="C491" i="17"/>
  <c r="C492" i="17"/>
  <c r="C493" i="17"/>
  <c r="C494" i="17"/>
  <c r="C495" i="17"/>
  <c r="C496" i="17"/>
  <c r="C497" i="17"/>
  <c r="C498" i="17"/>
  <c r="C499" i="17"/>
  <c r="C500" i="17"/>
  <c r="C501" i="17"/>
  <c r="C502" i="17"/>
  <c r="C503" i="17"/>
  <c r="C504"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549" i="17"/>
  <c r="C550" i="17"/>
  <c r="C551" i="17"/>
  <c r="C552" i="17"/>
  <c r="C553" i="17"/>
  <c r="C554" i="17"/>
  <c r="C555" i="17"/>
  <c r="C556" i="17"/>
  <c r="C557" i="17"/>
  <c r="C558" i="17"/>
  <c r="C559" i="17"/>
  <c r="C560" i="17"/>
  <c r="C561" i="17"/>
  <c r="C562" i="17"/>
  <c r="C563" i="17"/>
  <c r="C564" i="17"/>
  <c r="C565"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622"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5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714"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41" i="17"/>
  <c r="C742" i="17"/>
  <c r="C743" i="17"/>
  <c r="C744" i="17"/>
  <c r="C745" i="17"/>
  <c r="C746" i="17"/>
  <c r="C747" i="17"/>
  <c r="C748" i="17"/>
  <c r="C749" i="17"/>
  <c r="C750" i="17"/>
  <c r="C751" i="17"/>
  <c r="C752" i="17"/>
  <c r="C753" i="17"/>
  <c r="C754" i="17"/>
  <c r="C755" i="17"/>
  <c r="C756" i="17"/>
  <c r="C757" i="17"/>
  <c r="C758" i="17"/>
  <c r="C759" i="17"/>
  <c r="C760" i="17"/>
  <c r="C761" i="17"/>
  <c r="C762" i="17"/>
  <c r="C763" i="17"/>
  <c r="C764" i="17"/>
  <c r="C765" i="17"/>
  <c r="C766" i="17"/>
  <c r="C767" i="17"/>
  <c r="C768" i="17"/>
  <c r="C769" i="17"/>
  <c r="C770" i="17"/>
  <c r="C771" i="17"/>
  <c r="C772" i="17"/>
  <c r="C773" i="17"/>
  <c r="C774" i="17"/>
  <c r="C775" i="17"/>
  <c r="C776" i="17"/>
  <c r="C777" i="17"/>
  <c r="C778" i="17"/>
  <c r="C779" i="17"/>
  <c r="C780" i="17"/>
  <c r="C781" i="17"/>
  <c r="C782" i="17"/>
  <c r="C783" i="17"/>
  <c r="C784" i="17"/>
  <c r="C785"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915"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48" i="17"/>
  <c r="C949" i="17"/>
  <c r="C950" i="17"/>
  <c r="C951" i="17"/>
  <c r="C952" i="17"/>
  <c r="C953" i="17"/>
  <c r="C954" i="17"/>
  <c r="C955" i="17"/>
  <c r="C956" i="17"/>
  <c r="C957" i="17"/>
  <c r="C958" i="17"/>
  <c r="C959" i="17"/>
  <c r="C960" i="17"/>
  <c r="C961" i="17"/>
  <c r="C962" i="17"/>
  <c r="C963" i="17"/>
  <c r="C964" i="17"/>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3"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3"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1083" i="17"/>
  <c r="C1084" i="17"/>
  <c r="C1085" i="17"/>
  <c r="C1086" i="17"/>
  <c r="C1087" i="17"/>
  <c r="C1088" i="17"/>
  <c r="C1089" i="17"/>
  <c r="C1090" i="17"/>
  <c r="C1091" i="17"/>
  <c r="C1092" i="17"/>
  <c r="C1093" i="17"/>
  <c r="C1094" i="17"/>
  <c r="C1095" i="17"/>
  <c r="C1096" i="17"/>
  <c r="C1097" i="17"/>
  <c r="C1098" i="17"/>
  <c r="C1099" i="17"/>
  <c r="C1100" i="17"/>
  <c r="C1101" i="17"/>
  <c r="C1102" i="17"/>
  <c r="C1103" i="17"/>
  <c r="C1104" i="17"/>
  <c r="C1105" i="17"/>
  <c r="C1106" i="17"/>
  <c r="C1107" i="17"/>
  <c r="C1108" i="17"/>
  <c r="C1109" i="17"/>
  <c r="C1110" i="17"/>
  <c r="C1111" i="17"/>
  <c r="C1112" i="17"/>
  <c r="C1113" i="17"/>
  <c r="C1114" i="17"/>
  <c r="C1115" i="17"/>
  <c r="C1116" i="17"/>
  <c r="C1117" i="17"/>
  <c r="C1118" i="17"/>
  <c r="C1119" i="17"/>
  <c r="C1120" i="17"/>
  <c r="C1121" i="17"/>
  <c r="C1122" i="17"/>
  <c r="C1123" i="17"/>
  <c r="C1124" i="17"/>
  <c r="C1125" i="17"/>
  <c r="C1126" i="17"/>
  <c r="C1127" i="17"/>
  <c r="C1128" i="17"/>
  <c r="C1129" i="17"/>
  <c r="C1130" i="17"/>
  <c r="C1131" i="17"/>
  <c r="C1132" i="17"/>
  <c r="C1133" i="17"/>
  <c r="C1134" i="17"/>
  <c r="C1135" i="17"/>
  <c r="C1136" i="17"/>
  <c r="C1137" i="17"/>
  <c r="C1138" i="17"/>
  <c r="C1139" i="17"/>
  <c r="C1140" i="17"/>
  <c r="C1141" i="17"/>
  <c r="C1142" i="17"/>
  <c r="C1143" i="17"/>
  <c r="C1144" i="17"/>
  <c r="C1145" i="17"/>
  <c r="C1146" i="17"/>
  <c r="C1147" i="17"/>
  <c r="C1148" i="17"/>
  <c r="C1149" i="17"/>
  <c r="C1150" i="17"/>
  <c r="C1151" i="17"/>
  <c r="C1152" i="17"/>
  <c r="C1153" i="17"/>
  <c r="C1154" i="17"/>
  <c r="C1155" i="17"/>
  <c r="C1156" i="17"/>
  <c r="C1157" i="17"/>
  <c r="C1158" i="17"/>
  <c r="C1159" i="17"/>
  <c r="C1160" i="17"/>
  <c r="C1161" i="17"/>
  <c r="C1162" i="17"/>
  <c r="C1163" i="17"/>
  <c r="C1164" i="17"/>
  <c r="C1165" i="17"/>
  <c r="C1166" i="17"/>
  <c r="C1167" i="17"/>
  <c r="C1168" i="17"/>
  <c r="C1169" i="17"/>
  <c r="C1170" i="17"/>
  <c r="C1171" i="17"/>
  <c r="C1172" i="17"/>
  <c r="C1173" i="17"/>
  <c r="C1174" i="17"/>
  <c r="C1175" i="17"/>
  <c r="C1176" i="17"/>
  <c r="C1177" i="17"/>
  <c r="C1178" i="17"/>
  <c r="C1179" i="17"/>
  <c r="C1180" i="17"/>
  <c r="C1181" i="17"/>
  <c r="C1182" i="17"/>
  <c r="C1183" i="17"/>
  <c r="C1184" i="17"/>
  <c r="C1185" i="17"/>
  <c r="C1186" i="17"/>
  <c r="C1187" i="17"/>
  <c r="C1188" i="17"/>
  <c r="C1189" i="17"/>
  <c r="C1190" i="17"/>
  <c r="C1191" i="17"/>
  <c r="C1192" i="17"/>
  <c r="C1193" i="17"/>
  <c r="C1194" i="17"/>
  <c r="C1195" i="17"/>
  <c r="C1196" i="17"/>
  <c r="C1197" i="17"/>
  <c r="C1198" i="17"/>
  <c r="C1199" i="17"/>
  <c r="C1200" i="17"/>
  <c r="C1201" i="17"/>
  <c r="C1202" i="17"/>
  <c r="C1203" i="17"/>
  <c r="C1204" i="17"/>
  <c r="C1205" i="17"/>
  <c r="C1206" i="17"/>
  <c r="C1207" i="17"/>
  <c r="C1208" i="17"/>
  <c r="C1209" i="17"/>
  <c r="C1210" i="17"/>
  <c r="C1211" i="17"/>
  <c r="C1212" i="17"/>
  <c r="C1213" i="17"/>
  <c r="C1214" i="17"/>
  <c r="C1215" i="17"/>
  <c r="C1216" i="17"/>
  <c r="C1217" i="17"/>
  <c r="C1218" i="17"/>
  <c r="C1219" i="17"/>
  <c r="C1220" i="17"/>
  <c r="C1221" i="17"/>
  <c r="C1222" i="17"/>
  <c r="C1223" i="17"/>
  <c r="C1224" i="17"/>
  <c r="C1225" i="17"/>
  <c r="C1226" i="17"/>
  <c r="C1227" i="17"/>
  <c r="C1228" i="17"/>
  <c r="C1229" i="17"/>
  <c r="C1230" i="17"/>
  <c r="C1231" i="17"/>
  <c r="C1232" i="17"/>
  <c r="C1233" i="17"/>
  <c r="C1234" i="17"/>
  <c r="C1235" i="17"/>
  <c r="C1236" i="17"/>
  <c r="C1237" i="17"/>
  <c r="C1238" i="17"/>
  <c r="C1239" i="17"/>
  <c r="C1240" i="17"/>
  <c r="C1241" i="17"/>
  <c r="C1242" i="17"/>
  <c r="C1243" i="17"/>
  <c r="C1244" i="17"/>
  <c r="C1245" i="17"/>
  <c r="C1246" i="17"/>
  <c r="C1247" i="17"/>
  <c r="C1248" i="17"/>
  <c r="C1249" i="17"/>
  <c r="C1250" i="17"/>
  <c r="C1251" i="17"/>
  <c r="C1252" i="17"/>
  <c r="C1253" i="17"/>
  <c r="C1254" i="17"/>
  <c r="C1255" i="17"/>
  <c r="C1256" i="17"/>
  <c r="C1257" i="17"/>
  <c r="C1258" i="17"/>
  <c r="C1259" i="17"/>
  <c r="C1260" i="17"/>
  <c r="C1261" i="17"/>
  <c r="C1262" i="17"/>
  <c r="C1263" i="17"/>
  <c r="C1264" i="17"/>
  <c r="C1265" i="17"/>
  <c r="C1266" i="17"/>
  <c r="C1267" i="17"/>
  <c r="C1268" i="17"/>
  <c r="C1269" i="17"/>
  <c r="C1270" i="17"/>
  <c r="C1271" i="17"/>
  <c r="C1272" i="17"/>
  <c r="C1273" i="17"/>
  <c r="C1274" i="17"/>
  <c r="C1275" i="17"/>
  <c r="C1276" i="17"/>
  <c r="C1277" i="17"/>
  <c r="C1278" i="17"/>
  <c r="C1279" i="17"/>
  <c r="C1280" i="17"/>
  <c r="C1281" i="17"/>
  <c r="C1282" i="17"/>
  <c r="C1283" i="17"/>
  <c r="C1284" i="17"/>
  <c r="C1285" i="17"/>
  <c r="C1286" i="17"/>
  <c r="C1287" i="17"/>
  <c r="C1288" i="17"/>
  <c r="C1289" i="17"/>
  <c r="C1290" i="17"/>
  <c r="C1291" i="17"/>
  <c r="C1292" i="17"/>
  <c r="C1293" i="17"/>
  <c r="C1294" i="17"/>
  <c r="C1295" i="17"/>
  <c r="C1296" i="17"/>
  <c r="C1297" i="17"/>
  <c r="C1298" i="17"/>
  <c r="C1299" i="17"/>
  <c r="C1300" i="17"/>
  <c r="C1301" i="17"/>
  <c r="C1302" i="17"/>
  <c r="C1303" i="17"/>
  <c r="C1304" i="17"/>
  <c r="C1305" i="17"/>
  <c r="C1306" i="17"/>
  <c r="C1307" i="17"/>
  <c r="C1308" i="17"/>
  <c r="C1309" i="17"/>
  <c r="C1310" i="17"/>
  <c r="C1311" i="17"/>
  <c r="C1312" i="17"/>
  <c r="C1313" i="17"/>
  <c r="C1314" i="17"/>
  <c r="C1315" i="17"/>
  <c r="C1316" i="17"/>
  <c r="C1317" i="17"/>
  <c r="C1318" i="17"/>
  <c r="C1319" i="17"/>
  <c r="C1320" i="17"/>
  <c r="C1321" i="17"/>
  <c r="C1322" i="17"/>
  <c r="C1323" i="17"/>
  <c r="C1324" i="17"/>
  <c r="C1325" i="17"/>
  <c r="C1326" i="17"/>
  <c r="C1327" i="17"/>
  <c r="C1328" i="17"/>
  <c r="C1329" i="17"/>
  <c r="C1330" i="17"/>
  <c r="C1331" i="17"/>
  <c r="C1332" i="17"/>
  <c r="C1333" i="17"/>
  <c r="C1334" i="17"/>
  <c r="C1335" i="17"/>
  <c r="C1336" i="17"/>
  <c r="C1337" i="17"/>
  <c r="C1338" i="17"/>
  <c r="C1339" i="17"/>
  <c r="C1340" i="17"/>
  <c r="C1341" i="17"/>
  <c r="C1342" i="17"/>
  <c r="C1343" i="17"/>
  <c r="C1344" i="17"/>
  <c r="C1345" i="17"/>
  <c r="C1346" i="17"/>
  <c r="C1347" i="17"/>
  <c r="C1348" i="17"/>
  <c r="C1349" i="17"/>
  <c r="C1350" i="17"/>
  <c r="C1351" i="17"/>
  <c r="C1352" i="17"/>
  <c r="C1353" i="17"/>
  <c r="C1354" i="17"/>
  <c r="C1355" i="17"/>
  <c r="C1356" i="17"/>
  <c r="C1357" i="17"/>
  <c r="C1358" i="17"/>
  <c r="C1359" i="17"/>
  <c r="C1360" i="17"/>
  <c r="C1361" i="17"/>
  <c r="C1362" i="17"/>
  <c r="C1363" i="17"/>
  <c r="C1364" i="17"/>
  <c r="C1365" i="17"/>
  <c r="C1366" i="17"/>
  <c r="C1367" i="17"/>
  <c r="C1368" i="17"/>
  <c r="C1369" i="17"/>
  <c r="C1370" i="17"/>
  <c r="C1371" i="17"/>
  <c r="C1372" i="17"/>
  <c r="C1373" i="17"/>
  <c r="C1374" i="17"/>
  <c r="C1375" i="17"/>
  <c r="C1376" i="17"/>
  <c r="C1377" i="17"/>
  <c r="C1378" i="17"/>
  <c r="C1379" i="17"/>
  <c r="C1380" i="17"/>
  <c r="C1381" i="17"/>
  <c r="C1382" i="17"/>
  <c r="C1383" i="17"/>
  <c r="C1384" i="17"/>
  <c r="C1385" i="17"/>
  <c r="C1386" i="17"/>
  <c r="C1387" i="17"/>
  <c r="C1388" i="17"/>
  <c r="C1389" i="17"/>
  <c r="C1390" i="17"/>
  <c r="C1391" i="17"/>
  <c r="C1392" i="17"/>
  <c r="C1393" i="17"/>
  <c r="C1394" i="17"/>
  <c r="C1395" i="17"/>
  <c r="C1396" i="17"/>
  <c r="C1397" i="17"/>
  <c r="C1398" i="17"/>
  <c r="C1399" i="17"/>
  <c r="C1400" i="17"/>
  <c r="C1401" i="17"/>
  <c r="C1402" i="17"/>
  <c r="C1403" i="17"/>
  <c r="C1404" i="17"/>
  <c r="C1405" i="17"/>
  <c r="C1406" i="17"/>
  <c r="C1407" i="17"/>
  <c r="C1408" i="17"/>
  <c r="C1409" i="17"/>
  <c r="C1410" i="17"/>
  <c r="C1411" i="17"/>
  <c r="C1412" i="17"/>
  <c r="C1413" i="17"/>
  <c r="C1414" i="17"/>
  <c r="C1415" i="17"/>
  <c r="C1416" i="17"/>
  <c r="C1417" i="17"/>
  <c r="C1418" i="17"/>
  <c r="C1419" i="17"/>
  <c r="C1420" i="17"/>
  <c r="C1421" i="17"/>
  <c r="C1422" i="17"/>
  <c r="C1423" i="17"/>
  <c r="C1424" i="17"/>
  <c r="C1425" i="17"/>
  <c r="C1426" i="17"/>
  <c r="C1427" i="17"/>
  <c r="C1428" i="17"/>
  <c r="C1429" i="17"/>
  <c r="C1430" i="17"/>
  <c r="C1431" i="17"/>
  <c r="C1432" i="17"/>
  <c r="C1433" i="17"/>
  <c r="C1434" i="17"/>
  <c r="C1435" i="17"/>
  <c r="C1436" i="17"/>
  <c r="C1437" i="17"/>
  <c r="C1438" i="17"/>
  <c r="C1439" i="17"/>
  <c r="C1440" i="17"/>
  <c r="C1441" i="17"/>
  <c r="C1442" i="17"/>
  <c r="C1443" i="17"/>
  <c r="C1444" i="17"/>
  <c r="C1445" i="17"/>
  <c r="C1446" i="17"/>
  <c r="C1447" i="17"/>
  <c r="C1448" i="17"/>
  <c r="C1449" i="17"/>
  <c r="C1450" i="17"/>
  <c r="C1451" i="17"/>
  <c r="C1452" i="17"/>
  <c r="C1453" i="17"/>
  <c r="C1454" i="17"/>
  <c r="C1455" i="17"/>
  <c r="C1456" i="17"/>
  <c r="C1457" i="17"/>
  <c r="C1458" i="17"/>
  <c r="C1459" i="17"/>
  <c r="C1460" i="17"/>
  <c r="C1461" i="17"/>
  <c r="C1462" i="17"/>
  <c r="C1463" i="17"/>
  <c r="C1464" i="17"/>
  <c r="C1465" i="17"/>
  <c r="C1466" i="17"/>
  <c r="C1467" i="17"/>
  <c r="C1468" i="17"/>
  <c r="C1469" i="17"/>
  <c r="C1470" i="17"/>
  <c r="C1471" i="17"/>
  <c r="C1472" i="17"/>
  <c r="C1473" i="17"/>
  <c r="C1474" i="17"/>
  <c r="C1475" i="17"/>
  <c r="C1476" i="17"/>
  <c r="C1477" i="17"/>
  <c r="C1478" i="17"/>
  <c r="C1479" i="17"/>
  <c r="C1480" i="17"/>
  <c r="C1481" i="17"/>
  <c r="C1482" i="17"/>
  <c r="C1483" i="17"/>
  <c r="C1484" i="17"/>
  <c r="C1485" i="17"/>
  <c r="C1486" i="17"/>
  <c r="C1487" i="17"/>
  <c r="C1488" i="17"/>
  <c r="C1489" i="17"/>
  <c r="C1490" i="17"/>
  <c r="C1491" i="17"/>
  <c r="C1492" i="17"/>
  <c r="C1493" i="17"/>
  <c r="C1494" i="17"/>
  <c r="C1495" i="17"/>
  <c r="C1496" i="17"/>
  <c r="C1497" i="17"/>
  <c r="C1498" i="17"/>
  <c r="C1499" i="17"/>
  <c r="C1500" i="17"/>
  <c r="C1501" i="17"/>
  <c r="C1502" i="17"/>
  <c r="C1503" i="17"/>
  <c r="C1504" i="17"/>
  <c r="C1505" i="17"/>
  <c r="C1506" i="17"/>
  <c r="C1507" i="17"/>
  <c r="C1508" i="17"/>
  <c r="C1509" i="17"/>
  <c r="C1510" i="17"/>
  <c r="C1511" i="17"/>
  <c r="C1512" i="17"/>
  <c r="C1513" i="17"/>
  <c r="C1514" i="17"/>
  <c r="C1515" i="17"/>
  <c r="C1516" i="17"/>
  <c r="C1517" i="17"/>
  <c r="C1518" i="17"/>
  <c r="C1519" i="17"/>
  <c r="C1520" i="17"/>
  <c r="C1521" i="17"/>
  <c r="C1522" i="17"/>
  <c r="C1523" i="17"/>
  <c r="C1524" i="17"/>
  <c r="C1525" i="17"/>
  <c r="C1526" i="17"/>
  <c r="C1527" i="17"/>
  <c r="C1528" i="17"/>
  <c r="C1529" i="17"/>
  <c r="C1530" i="17"/>
  <c r="C1531" i="17"/>
  <c r="C1532" i="17"/>
  <c r="C1533" i="17"/>
  <c r="C1534" i="17"/>
  <c r="C1535" i="17"/>
  <c r="C1536" i="17"/>
  <c r="C1537" i="17"/>
  <c r="C1538" i="17"/>
  <c r="C1539" i="17"/>
  <c r="C1540" i="17"/>
  <c r="C1541" i="17"/>
  <c r="C1542" i="17"/>
  <c r="C1543" i="17"/>
  <c r="C1544" i="17"/>
  <c r="C1545" i="17"/>
  <c r="C1546" i="17"/>
  <c r="C1547" i="17"/>
  <c r="C1548" i="17"/>
  <c r="C1549" i="17"/>
  <c r="C1550" i="17"/>
  <c r="C1551" i="17"/>
  <c r="C1552" i="17"/>
  <c r="C1553" i="17"/>
  <c r="C1554" i="17"/>
  <c r="C1555" i="17"/>
  <c r="C1556" i="17"/>
  <c r="C1557" i="17"/>
  <c r="C1558" i="17"/>
  <c r="C1559" i="17"/>
  <c r="C1560" i="17"/>
  <c r="C1561" i="17"/>
  <c r="C1562" i="17"/>
  <c r="C1563" i="17"/>
  <c r="C1564" i="17"/>
  <c r="C1565" i="17"/>
  <c r="C1566" i="17"/>
  <c r="C1567" i="17"/>
  <c r="C1568" i="17"/>
  <c r="C1569" i="17"/>
  <c r="C1570" i="17"/>
  <c r="C1571" i="17"/>
  <c r="C1572" i="17"/>
  <c r="C1573" i="17"/>
  <c r="C1574" i="17"/>
  <c r="C1575" i="17"/>
  <c r="C1576" i="17"/>
  <c r="C1577" i="17"/>
  <c r="C1578" i="17"/>
  <c r="C1579" i="17"/>
  <c r="C1580" i="17"/>
  <c r="C1581" i="17"/>
  <c r="C1582" i="17"/>
  <c r="C1583" i="17"/>
  <c r="C1584" i="17"/>
  <c r="C1585" i="17"/>
  <c r="C1586" i="17"/>
  <c r="C1587" i="17"/>
  <c r="C1588" i="17"/>
  <c r="C1589" i="17"/>
  <c r="C1590" i="17"/>
  <c r="C1591" i="17"/>
  <c r="C1592" i="17"/>
  <c r="C1593" i="17"/>
  <c r="C1594" i="17"/>
  <c r="C1595" i="17"/>
  <c r="C1596" i="17"/>
  <c r="C1597" i="17"/>
  <c r="C1598" i="17"/>
  <c r="C1599" i="17"/>
  <c r="C1600" i="17"/>
  <c r="C1601" i="17"/>
  <c r="C1602" i="17"/>
  <c r="C1603" i="17"/>
  <c r="C1604" i="17"/>
  <c r="C1605" i="17"/>
  <c r="C1606" i="17"/>
  <c r="C1607" i="17"/>
  <c r="C1608" i="17"/>
  <c r="C1609" i="17"/>
  <c r="C1610" i="17"/>
  <c r="C1611" i="17"/>
  <c r="C1612" i="17"/>
  <c r="C1613" i="17"/>
  <c r="C1614" i="17"/>
  <c r="C1615" i="17"/>
  <c r="C1616" i="17"/>
  <c r="C1617" i="17"/>
  <c r="C1618" i="17"/>
  <c r="C1619" i="17"/>
  <c r="C1620" i="17"/>
  <c r="C1621" i="17"/>
  <c r="C1622" i="17"/>
  <c r="C1623" i="17"/>
  <c r="C1624" i="17"/>
  <c r="C1625" i="17"/>
  <c r="C1626" i="17"/>
  <c r="C1627" i="17"/>
  <c r="C1628" i="17"/>
  <c r="C1629" i="17"/>
  <c r="C1630" i="17"/>
  <c r="C1631" i="17"/>
  <c r="C1632" i="17"/>
  <c r="C1633" i="17"/>
  <c r="C1634" i="17"/>
  <c r="C1635" i="17"/>
  <c r="C1636" i="17"/>
  <c r="C1637" i="17"/>
  <c r="C1638" i="17"/>
  <c r="C1639" i="17"/>
  <c r="C1640" i="17"/>
  <c r="C1641" i="17"/>
  <c r="C1642" i="17"/>
  <c r="C1643" i="17"/>
  <c r="C1644" i="17"/>
  <c r="C1645" i="17"/>
  <c r="C1646" i="17"/>
  <c r="C1647" i="17"/>
  <c r="C1648" i="17"/>
  <c r="C1649" i="17"/>
  <c r="C1650" i="17"/>
  <c r="C1651" i="17"/>
  <c r="C1652" i="17"/>
  <c r="C1653" i="17"/>
  <c r="C1654" i="17"/>
  <c r="C1655" i="17"/>
  <c r="C1656" i="17"/>
  <c r="C1657" i="17"/>
  <c r="C1658" i="17"/>
  <c r="C1659" i="17"/>
  <c r="C1660" i="17"/>
  <c r="C1661" i="17"/>
  <c r="C1662" i="17"/>
  <c r="C1663" i="17"/>
  <c r="C1664" i="17"/>
  <c r="C1665" i="17"/>
  <c r="C1666" i="17"/>
  <c r="C1667" i="17"/>
  <c r="C1668" i="17"/>
  <c r="C1669" i="17"/>
  <c r="C1670" i="17"/>
  <c r="C1671" i="17"/>
  <c r="C1672" i="17"/>
  <c r="C1673" i="17"/>
  <c r="C1674" i="17"/>
  <c r="C1675" i="17"/>
  <c r="C1676" i="17"/>
  <c r="C1677" i="17"/>
  <c r="C1678" i="17"/>
  <c r="C1679" i="17"/>
  <c r="C1680" i="17"/>
  <c r="C1681" i="17"/>
  <c r="C1682" i="17"/>
  <c r="C1683" i="17"/>
  <c r="C1684" i="17"/>
  <c r="C1685" i="17"/>
  <c r="C1686" i="17"/>
  <c r="C1687" i="17"/>
  <c r="C1688" i="17"/>
  <c r="C1689" i="17"/>
  <c r="C1690" i="17"/>
  <c r="C1691" i="17"/>
  <c r="C1692" i="17"/>
  <c r="C1693" i="17"/>
  <c r="C1694" i="17"/>
  <c r="C1695" i="17"/>
  <c r="C1696" i="17"/>
  <c r="C1697" i="17"/>
  <c r="C1698" i="17"/>
  <c r="C1699" i="17"/>
  <c r="C1700" i="17"/>
  <c r="C1701" i="17"/>
  <c r="C1702" i="17"/>
  <c r="C1703" i="17"/>
  <c r="C1704" i="17"/>
  <c r="C1705" i="17"/>
  <c r="C1706" i="17"/>
  <c r="C1707" i="17"/>
  <c r="C1708" i="17"/>
  <c r="C1709" i="17"/>
  <c r="C1710" i="17"/>
  <c r="C1711" i="17"/>
  <c r="C1712" i="17"/>
  <c r="C1713" i="17"/>
  <c r="C1714" i="17"/>
  <c r="C1715" i="17"/>
  <c r="C1716" i="17"/>
  <c r="C1717" i="17"/>
  <c r="C1718" i="17"/>
  <c r="C1719" i="17"/>
  <c r="C1720" i="17"/>
  <c r="C1721" i="17"/>
  <c r="C1722" i="17"/>
  <c r="C1723" i="17"/>
  <c r="C1724" i="17"/>
  <c r="C1725" i="17"/>
  <c r="C1726" i="17"/>
  <c r="C1727" i="17"/>
  <c r="C1728" i="17"/>
  <c r="C1729" i="17"/>
  <c r="C1730" i="17"/>
  <c r="C1731" i="17"/>
  <c r="C1732" i="17"/>
  <c r="C1733" i="17"/>
  <c r="C1734" i="17"/>
  <c r="C1735" i="17"/>
  <c r="C1736" i="17"/>
  <c r="C1737" i="17"/>
  <c r="C1738" i="17"/>
  <c r="C1739" i="17"/>
  <c r="C1740" i="17"/>
  <c r="C1741" i="17"/>
  <c r="C1742" i="17"/>
  <c r="C1743" i="17"/>
  <c r="C1744" i="17"/>
  <c r="C1745" i="17"/>
  <c r="C1746" i="17"/>
  <c r="C1747" i="17"/>
  <c r="C1748" i="17"/>
  <c r="C1749" i="17"/>
  <c r="C1750" i="17"/>
  <c r="C1751" i="17"/>
  <c r="C1752" i="17"/>
  <c r="C1753" i="17"/>
  <c r="C1754" i="17"/>
  <c r="C1755" i="17"/>
  <c r="C1756" i="17"/>
  <c r="C1757" i="17"/>
  <c r="C1758" i="17"/>
  <c r="C1759" i="17"/>
  <c r="C1760" i="17"/>
  <c r="C1761" i="17"/>
  <c r="C1762" i="17"/>
  <c r="C1763" i="17"/>
  <c r="C1764" i="17"/>
  <c r="C1765" i="17"/>
  <c r="C1766" i="17"/>
  <c r="C1767" i="17"/>
  <c r="C1768" i="17"/>
  <c r="C1769" i="17"/>
  <c r="C1770" i="17"/>
  <c r="C1771" i="17"/>
  <c r="C1772" i="17"/>
  <c r="C1773" i="17"/>
  <c r="C1774" i="17"/>
  <c r="C1775" i="17"/>
  <c r="C1776" i="17"/>
  <c r="C1777" i="17"/>
  <c r="C1778" i="17"/>
  <c r="C1779" i="17"/>
  <c r="C1780" i="17"/>
  <c r="C1781" i="17"/>
  <c r="C1782" i="17"/>
  <c r="C1783" i="17"/>
  <c r="C1784" i="17"/>
  <c r="C1785" i="17"/>
  <c r="C1786" i="17"/>
  <c r="C1787" i="17"/>
  <c r="C1788" i="17"/>
  <c r="C1789" i="17"/>
  <c r="C1790" i="17"/>
  <c r="C1791" i="17"/>
  <c r="C1792" i="17"/>
  <c r="C1793" i="17"/>
  <c r="C1794" i="17"/>
  <c r="C1795" i="17"/>
  <c r="C1796" i="17"/>
  <c r="C1797" i="17"/>
  <c r="C1798" i="17"/>
  <c r="C1799" i="17"/>
  <c r="C1800" i="17"/>
  <c r="C1801" i="17"/>
  <c r="C1802" i="17"/>
  <c r="C1803" i="17"/>
  <c r="C1804" i="17"/>
  <c r="C1805" i="17"/>
  <c r="C1806" i="17"/>
  <c r="C1807" i="17"/>
  <c r="C1808" i="17"/>
  <c r="C1809" i="17"/>
  <c r="C1810" i="17"/>
  <c r="C1811" i="17"/>
  <c r="C1812" i="17"/>
  <c r="C1813" i="17"/>
  <c r="C1814" i="17"/>
  <c r="C1815" i="17"/>
  <c r="C1816" i="17"/>
  <c r="C1817" i="17"/>
  <c r="C1818" i="17"/>
  <c r="C1819" i="17"/>
  <c r="C1820" i="17"/>
  <c r="C1821" i="17"/>
  <c r="C1822" i="17"/>
  <c r="C1823" i="17"/>
  <c r="C1824" i="17"/>
  <c r="C1825" i="17"/>
  <c r="C1826" i="17"/>
  <c r="C1827" i="17"/>
  <c r="C1828" i="17"/>
  <c r="C1829" i="17"/>
  <c r="C1830" i="17"/>
  <c r="C1831" i="17"/>
  <c r="C1832" i="17"/>
  <c r="C1833" i="17"/>
  <c r="C1834" i="17"/>
  <c r="C1835" i="17"/>
  <c r="C1836" i="17"/>
  <c r="C1837" i="17"/>
  <c r="C1838" i="17"/>
  <c r="C1839" i="17"/>
  <c r="C1840" i="17"/>
  <c r="C1841" i="17"/>
  <c r="C1842" i="17"/>
  <c r="C1843" i="17"/>
  <c r="C1844" i="17"/>
  <c r="C1845" i="17"/>
  <c r="C1846" i="17"/>
  <c r="C1847" i="17"/>
  <c r="C1848" i="17"/>
  <c r="C1849" i="17"/>
  <c r="C1850" i="17"/>
  <c r="C1851" i="17"/>
  <c r="C1852" i="17"/>
  <c r="C1853" i="17"/>
  <c r="C1854" i="17"/>
  <c r="C1855" i="17"/>
  <c r="C1856" i="17"/>
  <c r="C1857" i="17"/>
  <c r="C1858" i="17"/>
  <c r="C1859" i="17"/>
  <c r="C1860" i="17"/>
  <c r="C1861" i="17"/>
  <c r="C1862" i="17"/>
  <c r="C1863" i="17"/>
  <c r="C1864" i="17"/>
  <c r="C1865" i="17"/>
  <c r="C1866" i="17"/>
  <c r="C1867" i="17"/>
  <c r="C1868" i="17"/>
  <c r="C1869" i="17"/>
  <c r="C1870" i="17"/>
  <c r="C1871" i="17"/>
  <c r="C1872" i="17"/>
  <c r="C1873" i="17"/>
  <c r="C1874" i="17"/>
  <c r="C1875" i="17"/>
  <c r="C1876" i="17"/>
  <c r="C1877" i="17"/>
  <c r="C1878" i="17"/>
  <c r="C1879" i="17"/>
  <c r="C1880" i="17"/>
  <c r="C1881" i="17"/>
  <c r="C1882" i="17"/>
  <c r="C1883" i="17"/>
  <c r="C1884" i="17"/>
  <c r="C1885" i="17"/>
  <c r="C1886" i="17"/>
  <c r="C1887" i="17"/>
  <c r="C1888" i="17"/>
  <c r="C1889" i="17"/>
  <c r="C1890" i="17"/>
  <c r="C1891" i="17"/>
  <c r="C1892" i="17"/>
  <c r="C1893" i="17"/>
  <c r="C1894" i="17"/>
  <c r="C1895" i="17"/>
  <c r="C1896" i="17"/>
  <c r="C1897" i="17"/>
  <c r="C1898" i="17"/>
  <c r="C1899" i="17"/>
  <c r="C1900" i="17"/>
  <c r="C1901" i="17"/>
  <c r="C1902" i="17"/>
  <c r="C1903" i="17"/>
  <c r="C1904" i="17"/>
  <c r="C1905" i="17"/>
  <c r="C1906" i="17"/>
  <c r="C1907" i="17"/>
  <c r="C1908" i="17"/>
  <c r="C1909" i="17"/>
  <c r="C1910" i="17"/>
  <c r="C1911" i="17"/>
  <c r="C1912" i="17"/>
  <c r="C1913" i="17"/>
  <c r="C1914" i="17"/>
  <c r="C1915" i="17"/>
  <c r="C1916" i="17"/>
  <c r="C1917" i="17"/>
  <c r="C1918" i="17"/>
  <c r="C1919" i="17"/>
  <c r="C1920" i="17"/>
  <c r="C1921" i="17"/>
  <c r="C1922" i="17"/>
  <c r="C1923" i="17"/>
  <c r="C1924" i="17"/>
  <c r="C1925" i="17"/>
  <c r="C1926" i="17"/>
  <c r="C1927" i="17"/>
  <c r="C1928" i="17"/>
  <c r="C1929" i="17"/>
  <c r="C1930" i="17"/>
  <c r="C1931" i="17"/>
  <c r="C1932" i="17"/>
  <c r="C1933" i="17"/>
  <c r="C1934" i="17"/>
  <c r="C1935" i="17"/>
  <c r="C1936" i="17"/>
  <c r="C1937" i="17"/>
  <c r="C1938" i="17"/>
  <c r="C1939" i="17"/>
  <c r="C1940" i="17"/>
  <c r="C1941" i="17"/>
  <c r="C1942" i="17"/>
  <c r="C1943" i="17"/>
  <c r="C1944" i="17"/>
  <c r="C1945" i="17"/>
  <c r="C1946" i="17"/>
  <c r="C1947" i="17"/>
  <c r="C1948" i="17"/>
  <c r="C1949" i="17"/>
  <c r="C1950" i="17"/>
  <c r="C1951" i="17"/>
  <c r="C1952" i="17"/>
  <c r="C1953" i="17"/>
  <c r="C1954" i="17"/>
  <c r="C1955" i="17"/>
  <c r="C1956" i="17"/>
  <c r="C1957" i="17"/>
  <c r="C1958" i="17"/>
  <c r="C1959" i="17"/>
  <c r="C1960" i="17"/>
  <c r="C1961" i="17"/>
  <c r="C1962" i="17"/>
  <c r="C1963" i="17"/>
  <c r="C1964" i="17"/>
  <c r="C1965" i="17"/>
  <c r="C1966" i="17"/>
  <c r="C1967" i="17"/>
  <c r="C1968" i="17"/>
  <c r="C1969" i="17"/>
  <c r="C1970" i="17"/>
  <c r="C1971" i="17"/>
  <c r="C1972" i="17"/>
  <c r="C1973" i="17"/>
  <c r="C1974" i="17"/>
  <c r="C1975" i="17"/>
  <c r="C1976" i="17"/>
  <c r="C1977" i="17"/>
  <c r="C1978" i="17"/>
  <c r="C1979" i="17"/>
  <c r="C1980" i="17"/>
  <c r="C1981" i="17"/>
  <c r="C1982" i="17"/>
  <c r="C1983" i="17"/>
  <c r="C1984" i="17"/>
  <c r="C1985" i="17"/>
  <c r="C1986" i="17"/>
  <c r="C1987" i="17"/>
  <c r="C1988" i="17"/>
  <c r="C1989" i="17"/>
  <c r="C1990" i="17"/>
  <c r="C1991" i="17"/>
  <c r="C1992" i="17"/>
  <c r="C1993" i="17"/>
  <c r="C1994" i="17"/>
  <c r="C1995" i="17"/>
  <c r="C1996" i="17"/>
  <c r="C1997" i="17"/>
  <c r="C1998" i="17"/>
  <c r="C1999" i="17"/>
  <c r="C2000" i="17"/>
  <c r="C2001" i="17"/>
  <c r="C2002" i="17"/>
  <c r="C2003" i="17"/>
  <c r="C2004" i="17"/>
  <c r="C2005" i="17"/>
  <c r="C2006" i="17"/>
  <c r="C2007" i="17"/>
  <c r="C2008" i="17"/>
  <c r="C2009" i="17"/>
  <c r="C2010" i="17"/>
  <c r="C2011" i="17"/>
  <c r="C2012" i="17"/>
  <c r="C2013" i="17"/>
  <c r="C2014" i="17"/>
  <c r="C2015" i="17"/>
  <c r="C2016" i="17"/>
  <c r="C2017" i="17"/>
  <c r="C2018" i="17"/>
  <c r="C2019" i="17"/>
  <c r="C2020" i="17"/>
  <c r="C2021" i="17"/>
  <c r="C2022" i="17"/>
  <c r="C2023" i="17"/>
  <c r="C2024" i="17"/>
  <c r="C2025" i="17"/>
  <c r="C2026" i="17"/>
  <c r="C2027" i="17"/>
  <c r="C2028" i="17"/>
  <c r="C2029" i="17"/>
  <c r="C2030" i="17"/>
  <c r="C2031" i="17"/>
  <c r="C2032" i="17"/>
  <c r="C2033" i="17"/>
  <c r="C2034" i="17"/>
  <c r="C2035" i="17"/>
  <c r="C2036" i="17"/>
  <c r="C2037" i="17"/>
  <c r="C2038" i="17"/>
  <c r="C2039" i="17"/>
  <c r="C2040" i="17"/>
  <c r="C2041" i="17"/>
  <c r="C2042" i="17"/>
  <c r="C2043" i="17"/>
  <c r="C2044" i="17"/>
  <c r="C2045" i="17"/>
  <c r="C2046" i="17"/>
  <c r="C2047" i="17"/>
  <c r="C2048" i="17"/>
  <c r="C2049" i="17"/>
  <c r="C2050" i="17"/>
  <c r="C2051" i="17"/>
  <c r="C2052" i="17"/>
  <c r="C2053" i="17"/>
  <c r="C2054" i="17"/>
  <c r="C2055" i="17"/>
  <c r="C2056" i="17"/>
  <c r="C2057" i="17"/>
  <c r="C2058" i="17"/>
  <c r="C2059" i="17"/>
  <c r="C2060" i="17"/>
  <c r="C2061" i="17"/>
  <c r="C2062" i="17"/>
  <c r="C2063" i="17"/>
  <c r="C2064" i="17"/>
  <c r="C2065" i="17"/>
  <c r="C2066" i="17"/>
  <c r="C2067" i="17"/>
  <c r="C2068" i="17"/>
  <c r="C2069" i="17"/>
  <c r="C2070" i="17"/>
  <c r="C2071" i="17"/>
  <c r="C2072" i="17"/>
  <c r="C2073" i="17"/>
  <c r="C2074" i="17"/>
  <c r="C2075" i="17"/>
  <c r="C2076" i="17"/>
  <c r="C2077" i="17"/>
  <c r="C2078" i="17"/>
  <c r="C2079" i="17"/>
  <c r="C2080" i="17"/>
  <c r="C2081" i="17"/>
  <c r="C2082" i="17"/>
  <c r="C2083" i="17"/>
  <c r="C2084" i="17"/>
  <c r="C2085" i="17"/>
  <c r="C2086" i="17"/>
  <c r="C2087" i="17"/>
  <c r="C2088" i="17"/>
  <c r="C2089" i="17"/>
  <c r="C2090" i="17"/>
  <c r="C2091" i="17"/>
  <c r="C2092" i="17"/>
  <c r="C2093" i="17"/>
  <c r="C2094" i="17"/>
  <c r="C2095" i="17"/>
  <c r="C2096" i="17"/>
  <c r="C2097" i="17"/>
  <c r="C2098" i="17"/>
  <c r="C2099" i="17"/>
  <c r="C2100" i="17"/>
  <c r="C2101" i="17"/>
  <c r="C2102" i="17"/>
  <c r="C2103" i="17"/>
  <c r="C2104" i="17"/>
  <c r="C2105" i="17"/>
  <c r="C2106" i="17"/>
  <c r="C2107" i="17"/>
  <c r="C2108" i="17"/>
  <c r="C2109" i="17"/>
  <c r="C2110" i="17"/>
  <c r="C2111" i="17"/>
  <c r="C2112" i="17"/>
  <c r="C2113" i="17"/>
  <c r="C2114" i="17"/>
  <c r="C2115" i="17"/>
  <c r="C2116" i="17"/>
  <c r="C2117" i="17"/>
  <c r="C2118" i="17"/>
  <c r="C2119" i="17"/>
  <c r="C2120" i="17"/>
  <c r="C2121" i="17"/>
  <c r="C2122" i="17"/>
  <c r="C2123" i="17"/>
  <c r="C2124" i="17"/>
  <c r="C2125" i="17"/>
  <c r="C2126" i="17"/>
  <c r="C2127" i="17"/>
  <c r="C2128" i="17"/>
  <c r="C2129" i="17"/>
  <c r="C2130" i="17"/>
  <c r="C2131" i="17"/>
  <c r="C2132" i="17"/>
  <c r="C2133" i="17"/>
  <c r="C2134" i="17"/>
  <c r="C2135" i="17"/>
  <c r="C2136" i="17"/>
  <c r="C2137" i="17"/>
  <c r="C2138" i="17"/>
  <c r="C2139" i="17"/>
  <c r="C2140" i="17"/>
  <c r="C2141" i="17"/>
  <c r="C2142" i="17"/>
  <c r="C2143" i="17"/>
  <c r="C2144" i="17"/>
  <c r="C2145" i="17"/>
  <c r="C2146" i="17"/>
  <c r="C2147" i="17"/>
  <c r="C2148" i="17"/>
  <c r="C2149" i="17"/>
  <c r="C2150" i="17"/>
  <c r="C2151" i="17"/>
  <c r="C2152" i="17"/>
  <c r="C2153" i="17"/>
  <c r="C2154" i="17"/>
  <c r="C2155" i="17"/>
  <c r="C2156" i="17"/>
  <c r="C2157" i="17"/>
  <c r="C2158" i="17"/>
  <c r="C2159" i="17"/>
  <c r="C2160" i="17"/>
  <c r="C2161" i="17"/>
  <c r="C2162" i="17"/>
  <c r="C2163" i="17"/>
  <c r="C2164" i="17"/>
  <c r="C2165" i="17"/>
  <c r="C2166" i="17"/>
  <c r="C2167" i="17"/>
  <c r="C2168" i="17"/>
  <c r="C2169" i="17"/>
  <c r="C2170" i="17"/>
  <c r="C2171" i="17"/>
  <c r="C2172" i="17"/>
  <c r="C2173" i="17"/>
  <c r="C2174" i="17"/>
  <c r="C2175" i="17"/>
  <c r="C2176" i="17"/>
  <c r="C2177" i="17"/>
  <c r="C2178" i="17"/>
  <c r="C2179" i="17"/>
  <c r="C2180" i="17"/>
  <c r="C2181" i="17"/>
  <c r="C2182" i="17"/>
  <c r="C2183" i="17"/>
  <c r="C2184" i="17"/>
  <c r="C2185" i="17"/>
  <c r="C2186" i="17"/>
  <c r="C2187" i="17"/>
  <c r="C2188" i="17"/>
  <c r="C2189" i="17"/>
  <c r="C2190" i="17"/>
  <c r="C2191" i="17"/>
  <c r="C2192" i="17"/>
  <c r="C2193" i="17"/>
  <c r="C2194" i="17"/>
  <c r="C2195" i="17"/>
  <c r="C2196" i="17"/>
  <c r="C2197" i="17"/>
  <c r="C2198" i="17"/>
  <c r="C2199" i="17"/>
  <c r="C2200" i="17"/>
  <c r="C2201" i="17"/>
  <c r="C2202" i="17"/>
  <c r="C2" i="17"/>
  <c r="D14" i="13" l="1"/>
  <c r="D9" i="13"/>
  <c r="D9" i="9"/>
  <c r="D9" i="5"/>
  <c r="D14" i="6"/>
  <c r="D9" i="6"/>
  <c r="D1739" i="7"/>
  <c r="C1739" i="7"/>
  <c r="D1664" i="7"/>
  <c r="C1664" i="7"/>
  <c r="D1600" i="7"/>
  <c r="C1600" i="7"/>
  <c r="D1558" i="7"/>
  <c r="C1558" i="7"/>
  <c r="D1508" i="7"/>
  <c r="C1508" i="7"/>
  <c r="D1395" i="7"/>
  <c r="C1395" i="7"/>
  <c r="D1280" i="7"/>
  <c r="C1280" i="7"/>
  <c r="D1224" i="7"/>
  <c r="C1224" i="7"/>
  <c r="D1139" i="7"/>
  <c r="C1139" i="7"/>
  <c r="D985" i="7"/>
  <c r="C985" i="7"/>
  <c r="D732" i="7"/>
  <c r="C732" i="7"/>
  <c r="D1970" i="7"/>
  <c r="C1970" i="7"/>
  <c r="D1922" i="7"/>
  <c r="C1922" i="7"/>
  <c r="D1858" i="7"/>
  <c r="C1858" i="7"/>
  <c r="D1810" i="7"/>
  <c r="C1810" i="7"/>
  <c r="D1746" i="7"/>
  <c r="C1746" i="7"/>
  <c r="D1695" i="7"/>
  <c r="C1695" i="7"/>
  <c r="D1652" i="7"/>
  <c r="C1652" i="7"/>
  <c r="D1588" i="7"/>
  <c r="C1588" i="7"/>
  <c r="D1520" i="7"/>
  <c r="C1520" i="7"/>
  <c r="D1407" i="7"/>
  <c r="C1407" i="7"/>
  <c r="D1293" i="7"/>
  <c r="C1293" i="7"/>
  <c r="D1179" i="7"/>
  <c r="C1179" i="7"/>
  <c r="D1049" i="7"/>
  <c r="C1049" i="7"/>
  <c r="D894" i="7"/>
  <c r="C894" i="7"/>
  <c r="D626" i="7"/>
  <c r="C626" i="7"/>
  <c r="D1665" i="7"/>
  <c r="C1665" i="7"/>
  <c r="D1585" i="7"/>
  <c r="C1585" i="7"/>
  <c r="D1537" i="7"/>
  <c r="C1537" i="7"/>
  <c r="D1473" i="7"/>
  <c r="C1473" i="7"/>
  <c r="D1388" i="7"/>
  <c r="C1388" i="7"/>
  <c r="D1303" i="7"/>
  <c r="C1303" i="7"/>
  <c r="D1217" i="7"/>
  <c r="C1217" i="7"/>
  <c r="D1111" i="7"/>
  <c r="C1111" i="7"/>
  <c r="D1053" i="7"/>
  <c r="C1053" i="7"/>
  <c r="D902" i="7"/>
  <c r="C902" i="7"/>
  <c r="D697" i="7"/>
  <c r="C697" i="7"/>
  <c r="D1502" i="7"/>
  <c r="C1502" i="7"/>
  <c r="D1438" i="7"/>
  <c r="C1438" i="7"/>
  <c r="D1390" i="7"/>
  <c r="C1390" i="7"/>
  <c r="D1326" i="7"/>
  <c r="C1326" i="7"/>
  <c r="D1262" i="7"/>
  <c r="C1262" i="7"/>
  <c r="D1182" i="7"/>
  <c r="C1182" i="7"/>
  <c r="D1134" i="7"/>
  <c r="C1134" i="7"/>
  <c r="D1077" i="7"/>
  <c r="C1077" i="7"/>
  <c r="D981" i="7"/>
  <c r="C981" i="7"/>
  <c r="D881" i="7"/>
  <c r="C881" i="7"/>
  <c r="D690" i="7"/>
  <c r="C690" i="7"/>
  <c r="D616" i="7"/>
  <c r="C616" i="7"/>
  <c r="D1054" i="7"/>
  <c r="C1054" i="7"/>
  <c r="D978" i="7"/>
  <c r="C978" i="7"/>
  <c r="D905" i="7"/>
  <c r="C905" i="7"/>
  <c r="D764" i="7"/>
  <c r="C764" i="7"/>
  <c r="D649" i="7"/>
  <c r="C649" i="7"/>
  <c r="D1003" i="7"/>
  <c r="C1003" i="7"/>
  <c r="D955" i="7"/>
  <c r="C955" i="7"/>
  <c r="D874" i="7"/>
  <c r="C874" i="7"/>
  <c r="D789" i="7"/>
  <c r="C789" i="7"/>
  <c r="D704" i="7"/>
  <c r="C704" i="7"/>
  <c r="D640" i="7"/>
  <c r="C640" i="7"/>
  <c r="D923" i="7"/>
  <c r="C923" i="7"/>
  <c r="D859" i="7"/>
  <c r="C859" i="7"/>
  <c r="D795" i="7"/>
  <c r="C795" i="7"/>
  <c r="D731" i="7"/>
  <c r="C731" i="7"/>
  <c r="D683" i="7"/>
  <c r="C683" i="7"/>
  <c r="D603" i="7"/>
  <c r="C603" i="7"/>
  <c r="D1807" i="7"/>
  <c r="C1807" i="7"/>
  <c r="D1646" i="7"/>
  <c r="C1646" i="7"/>
  <c r="D1455" i="7"/>
  <c r="C1455" i="7"/>
  <c r="D1227" i="7"/>
  <c r="C1227" i="7"/>
  <c r="D1065" i="7"/>
  <c r="C1065" i="7"/>
  <c r="D1999" i="7"/>
  <c r="C1999" i="7"/>
  <c r="D1913" i="7"/>
  <c r="C1913" i="7"/>
  <c r="D1825" i="7"/>
  <c r="C1825" i="7"/>
  <c r="D1733" i="7"/>
  <c r="C1733" i="7"/>
  <c r="D1509" i="7"/>
  <c r="C1509" i="7"/>
  <c r="D1205" i="7"/>
  <c r="C1205" i="7"/>
  <c r="D705" i="7"/>
  <c r="C705" i="7"/>
  <c r="D1763" i="7"/>
  <c r="C1763" i="7"/>
  <c r="D1660" i="7"/>
  <c r="C1660" i="7"/>
  <c r="D1475" i="7"/>
  <c r="C1475" i="7"/>
  <c r="D1247" i="7"/>
  <c r="C1247" i="7"/>
  <c r="D854" i="7"/>
  <c r="C854" i="7"/>
  <c r="D1743" i="7"/>
  <c r="C1743" i="7"/>
  <c r="D1727" i="7"/>
  <c r="C1727" i="7"/>
  <c r="D1711" i="7"/>
  <c r="C1711" i="7"/>
  <c r="D1691" i="7"/>
  <c r="C1691" i="7"/>
  <c r="D1670" i="7"/>
  <c r="C1670" i="7"/>
  <c r="D1648" i="7"/>
  <c r="C1648" i="7"/>
  <c r="D1627" i="7"/>
  <c r="C1627" i="7"/>
  <c r="D1606" i="7"/>
  <c r="C1606" i="7"/>
  <c r="D1584" i="7"/>
  <c r="C1584" i="7"/>
  <c r="D1563" i="7"/>
  <c r="C1563" i="7"/>
  <c r="D1542" i="7"/>
  <c r="C1542" i="7"/>
  <c r="D1515" i="7"/>
  <c r="C1515" i="7"/>
  <c r="D1487" i="7"/>
  <c r="C1487" i="7"/>
  <c r="D1459" i="7"/>
  <c r="C1459" i="7"/>
  <c r="D1429" i="7"/>
  <c r="C1429" i="7"/>
  <c r="D1401" i="7"/>
  <c r="C1401" i="7"/>
  <c r="D1373" i="7"/>
  <c r="C1373" i="7"/>
  <c r="D1344" i="7"/>
  <c r="C1344" i="7"/>
  <c r="D1316" i="7"/>
  <c r="C1316" i="7"/>
  <c r="D1288" i="7"/>
  <c r="C1288" i="7"/>
  <c r="D1259" i="7"/>
  <c r="C1259" i="7"/>
  <c r="D1231" i="7"/>
  <c r="C1231" i="7"/>
  <c r="D1203" i="7"/>
  <c r="C1203" i="7"/>
  <c r="D1173" i="7"/>
  <c r="C1173" i="7"/>
  <c r="D1145" i="7"/>
  <c r="C1145" i="7"/>
  <c r="D1117" i="7"/>
  <c r="C1117" i="7"/>
  <c r="D1080" i="7"/>
  <c r="C1080" i="7"/>
  <c r="D1043" i="7"/>
  <c r="C1043" i="7"/>
  <c r="D998" i="7"/>
  <c r="C998" i="7"/>
  <c r="D948" i="7"/>
  <c r="C948" i="7"/>
  <c r="D882" i="7"/>
  <c r="C882" i="7"/>
  <c r="D817" i="7"/>
  <c r="C817" i="7"/>
  <c r="D745" i="7"/>
  <c r="C745" i="7"/>
  <c r="D680" i="7"/>
  <c r="C680" i="7"/>
  <c r="D612" i="7"/>
  <c r="C612" i="7"/>
  <c r="D1990" i="7"/>
  <c r="C1990" i="7"/>
  <c r="D1974" i="7"/>
  <c r="C1974" i="7"/>
  <c r="D1958" i="7"/>
  <c r="C1958" i="7"/>
  <c r="D1942" i="7"/>
  <c r="C1942" i="7"/>
  <c r="D1926" i="7"/>
  <c r="C1926" i="7"/>
  <c r="D1910" i="7"/>
  <c r="C1910" i="7"/>
  <c r="D1894" i="7"/>
  <c r="C1894" i="7"/>
  <c r="D1878" i="7"/>
  <c r="C1878" i="7"/>
  <c r="D1862" i="7"/>
  <c r="C1862" i="7"/>
  <c r="D1846" i="7"/>
  <c r="C1846" i="7"/>
  <c r="D1830" i="7"/>
  <c r="C1830" i="7"/>
  <c r="D1814" i="7"/>
  <c r="C1814" i="7"/>
  <c r="D1798" i="7"/>
  <c r="C1798" i="7"/>
  <c r="D1782" i="7"/>
  <c r="C1782" i="7"/>
  <c r="D1766" i="7"/>
  <c r="C1766" i="7"/>
  <c r="D1750" i="7"/>
  <c r="C1750" i="7"/>
  <c r="D1734" i="7"/>
  <c r="C1734" i="7"/>
  <c r="D1718" i="7"/>
  <c r="C1718" i="7"/>
  <c r="D1700" i="7"/>
  <c r="C1700" i="7"/>
  <c r="D1679" i="7"/>
  <c r="C1679" i="7"/>
  <c r="D1658" i="7"/>
  <c r="C1658" i="7"/>
  <c r="D1636" i="7"/>
  <c r="C1636" i="7"/>
  <c r="D1615" i="7"/>
  <c r="C1615" i="7"/>
  <c r="D1594" i="7"/>
  <c r="C1594" i="7"/>
  <c r="D1572" i="7"/>
  <c r="C1572" i="7"/>
  <c r="D1551" i="7"/>
  <c r="C1551" i="7"/>
  <c r="D1528" i="7"/>
  <c r="C1528" i="7"/>
  <c r="D1499" i="7"/>
  <c r="C1499" i="7"/>
  <c r="D1471" i="7"/>
  <c r="C1471" i="7"/>
  <c r="D1443" i="7"/>
  <c r="C1443" i="7"/>
  <c r="D1413" i="7"/>
  <c r="C1413" i="7"/>
  <c r="D1385" i="7"/>
  <c r="C1385" i="7"/>
  <c r="D1357" i="7"/>
  <c r="C1357" i="7"/>
  <c r="D1328" i="7"/>
  <c r="C1328" i="7"/>
  <c r="D1300" i="7"/>
  <c r="C1300" i="7"/>
  <c r="D1272" i="7"/>
  <c r="C1272" i="7"/>
  <c r="D1243" i="7"/>
  <c r="C1243" i="7"/>
  <c r="D1215" i="7"/>
  <c r="C1215" i="7"/>
  <c r="D1187" i="7"/>
  <c r="C1187" i="7"/>
  <c r="D1157" i="7"/>
  <c r="C1157" i="7"/>
  <c r="D1129" i="7"/>
  <c r="C1129" i="7"/>
  <c r="D1097" i="7"/>
  <c r="C1097" i="7"/>
  <c r="D1059" i="7"/>
  <c r="C1059" i="7"/>
  <c r="D1020" i="7"/>
  <c r="C1020" i="7"/>
  <c r="D970" i="7"/>
  <c r="C970" i="7"/>
  <c r="D910" i="7"/>
  <c r="C910" i="7"/>
  <c r="D845" i="7"/>
  <c r="C845" i="7"/>
  <c r="D780" i="7"/>
  <c r="C780" i="7"/>
  <c r="D708" i="7"/>
  <c r="C708" i="7"/>
  <c r="D641" i="7"/>
  <c r="C641" i="7"/>
  <c r="D1701" i="7"/>
  <c r="C1701" i="7"/>
  <c r="D1685" i="7"/>
  <c r="C1685" i="7"/>
  <c r="D1669" i="7"/>
  <c r="C1669" i="7"/>
  <c r="D1653" i="7"/>
  <c r="C1653" i="7"/>
  <c r="D1637" i="7"/>
  <c r="C1637" i="7"/>
  <c r="D1621" i="7"/>
  <c r="C1621" i="7"/>
  <c r="D1605" i="7"/>
  <c r="C1605" i="7"/>
  <c r="D1589" i="7"/>
  <c r="C1589" i="7"/>
  <c r="D1573" i="7"/>
  <c r="C1573" i="7"/>
  <c r="D1557" i="7"/>
  <c r="C1557" i="7"/>
  <c r="D1541" i="7"/>
  <c r="C1541" i="7"/>
  <c r="D1521" i="7"/>
  <c r="C1521" i="7"/>
  <c r="D1500" i="7"/>
  <c r="C1500" i="7"/>
  <c r="D1479" i="7"/>
  <c r="C1479" i="7"/>
  <c r="D1457" i="7"/>
  <c r="C1457" i="7"/>
  <c r="D1436" i="7"/>
  <c r="C1436" i="7"/>
  <c r="D1415" i="7"/>
  <c r="C1415" i="7"/>
  <c r="D1393" i="7"/>
  <c r="C1393" i="7"/>
  <c r="D1372" i="7"/>
  <c r="C1372" i="7"/>
  <c r="D1351" i="7"/>
  <c r="C1351" i="7"/>
  <c r="D1329" i="7"/>
  <c r="C1329" i="7"/>
  <c r="D1308" i="7"/>
  <c r="C1308" i="7"/>
  <c r="D1287" i="7"/>
  <c r="C1287" i="7"/>
  <c r="D1265" i="7"/>
  <c r="C1265" i="7"/>
  <c r="D1244" i="7"/>
  <c r="C1244" i="7"/>
  <c r="D1223" i="7"/>
  <c r="C1223" i="7"/>
  <c r="D1201" i="7"/>
  <c r="C1201" i="7"/>
  <c r="D1180" i="7"/>
  <c r="C1180" i="7"/>
  <c r="D1159" i="7"/>
  <c r="C1159" i="7"/>
  <c r="D1137" i="7"/>
  <c r="C1137" i="7"/>
  <c r="D1116" i="7"/>
  <c r="C1116" i="7"/>
  <c r="D1089" i="7"/>
  <c r="C1089" i="7"/>
  <c r="D1060" i="7"/>
  <c r="C1060" i="7"/>
  <c r="D1032" i="7"/>
  <c r="C1032" i="7"/>
  <c r="D997" i="7"/>
  <c r="C997" i="7"/>
  <c r="D958" i="7"/>
  <c r="C958" i="7"/>
  <c r="D914" i="7"/>
  <c r="C914" i="7"/>
  <c r="D865" i="7"/>
  <c r="C865" i="7"/>
  <c r="D812" i="7"/>
  <c r="C812" i="7"/>
  <c r="D761" i="7"/>
  <c r="C761" i="7"/>
  <c r="D712" i="7"/>
  <c r="C712" i="7"/>
  <c r="D660" i="7"/>
  <c r="C660" i="7"/>
  <c r="D610" i="7"/>
  <c r="C610" i="7"/>
  <c r="D1522" i="7"/>
  <c r="C1522" i="7"/>
  <c r="D1506" i="7"/>
  <c r="C1506" i="7"/>
  <c r="D1490" i="7"/>
  <c r="C1490" i="7"/>
  <c r="D1474" i="7"/>
  <c r="C1474" i="7"/>
  <c r="D1458" i="7"/>
  <c r="C1458" i="7"/>
  <c r="D1442" i="7"/>
  <c r="C1442" i="7"/>
  <c r="D1426" i="7"/>
  <c r="C1426" i="7"/>
  <c r="D1410" i="7"/>
  <c r="C1410" i="7"/>
  <c r="D1394" i="7"/>
  <c r="C1394" i="7"/>
  <c r="D1378" i="7"/>
  <c r="C1378" i="7"/>
  <c r="D1362" i="7"/>
  <c r="C1362" i="7"/>
  <c r="D1346" i="7"/>
  <c r="C1346" i="7"/>
  <c r="D1330" i="7"/>
  <c r="C1330" i="7"/>
  <c r="D1314" i="7"/>
  <c r="C1314" i="7"/>
  <c r="D1298" i="7"/>
  <c r="C1298" i="7"/>
  <c r="D1282" i="7"/>
  <c r="C1282" i="7"/>
  <c r="D1266" i="7"/>
  <c r="C1266" i="7"/>
  <c r="D1250" i="7"/>
  <c r="C1250" i="7"/>
  <c r="D1234" i="7"/>
  <c r="C1234" i="7"/>
  <c r="D1218" i="7"/>
  <c r="C1218" i="7"/>
  <c r="D1202" i="7"/>
  <c r="C1202" i="7"/>
  <c r="D1186" i="7"/>
  <c r="C1186" i="7"/>
  <c r="D1170" i="7"/>
  <c r="C1170" i="7"/>
  <c r="D1154" i="7"/>
  <c r="C1154" i="7"/>
  <c r="D1138" i="7"/>
  <c r="C1138" i="7"/>
  <c r="D1122" i="7"/>
  <c r="C1122" i="7"/>
  <c r="D1104" i="7"/>
  <c r="C1104" i="7"/>
  <c r="D1083" i="7"/>
  <c r="C1083" i="7"/>
  <c r="D1061" i="7"/>
  <c r="C1061" i="7"/>
  <c r="D1040" i="7"/>
  <c r="C1040" i="7"/>
  <c r="D1017" i="7"/>
  <c r="C1017" i="7"/>
  <c r="D988" i="7"/>
  <c r="C988" i="7"/>
  <c r="D960" i="7"/>
  <c r="C960" i="7"/>
  <c r="D929" i="7"/>
  <c r="C929" i="7"/>
  <c r="D889" i="7"/>
  <c r="C889" i="7"/>
  <c r="D852" i="7"/>
  <c r="C852" i="7"/>
  <c r="D814" i="7"/>
  <c r="C814" i="7"/>
  <c r="D776" i="7"/>
  <c r="C776" i="7"/>
  <c r="D738" i="7"/>
  <c r="C738" i="7"/>
  <c r="D701" i="7"/>
  <c r="C701" i="7"/>
  <c r="D662" i="7"/>
  <c r="C662" i="7"/>
  <c r="D625" i="7"/>
  <c r="C625" i="7"/>
  <c r="D1106" i="7"/>
  <c r="C1106" i="7"/>
  <c r="D1090" i="7"/>
  <c r="C1090" i="7"/>
  <c r="D1074" i="7"/>
  <c r="C1074" i="7"/>
  <c r="D1058" i="7"/>
  <c r="C1058" i="7"/>
  <c r="D1042" i="7"/>
  <c r="C1042" i="7"/>
  <c r="D1026" i="7"/>
  <c r="C1026" i="7"/>
  <c r="D1005" i="7"/>
  <c r="C1005" i="7"/>
  <c r="D984" i="7"/>
  <c r="C984" i="7"/>
  <c r="D962" i="7"/>
  <c r="C962" i="7"/>
  <c r="D941" i="7"/>
  <c r="C941" i="7"/>
  <c r="D913" i="7"/>
  <c r="C913" i="7"/>
  <c r="D884" i="7"/>
  <c r="C884" i="7"/>
  <c r="D856" i="7"/>
  <c r="C856" i="7"/>
  <c r="D828" i="7"/>
  <c r="C828" i="7"/>
  <c r="D798" i="7"/>
  <c r="C798" i="7"/>
  <c r="D770" i="7"/>
  <c r="C770" i="7"/>
  <c r="D742" i="7"/>
  <c r="C742" i="7"/>
  <c r="D713" i="7"/>
  <c r="C713" i="7"/>
  <c r="D685" i="7"/>
  <c r="C685" i="7"/>
  <c r="D657" i="7"/>
  <c r="C657" i="7"/>
  <c r="D628" i="7"/>
  <c r="C628" i="7"/>
  <c r="D1023" i="7"/>
  <c r="C1023" i="7"/>
  <c r="D1007" i="7"/>
  <c r="C1007" i="7"/>
  <c r="D991" i="7"/>
  <c r="C991" i="7"/>
  <c r="D975" i="7"/>
  <c r="C975" i="7"/>
  <c r="D959" i="7"/>
  <c r="C959" i="7"/>
  <c r="D943" i="7"/>
  <c r="C943" i="7"/>
  <c r="D922" i="7"/>
  <c r="C922" i="7"/>
  <c r="D901" i="7"/>
  <c r="C901" i="7"/>
  <c r="D880" i="7"/>
  <c r="C880" i="7"/>
  <c r="D858" i="7"/>
  <c r="C858" i="7"/>
  <c r="D837" i="7"/>
  <c r="C837" i="7"/>
  <c r="D816" i="7"/>
  <c r="C816" i="7"/>
  <c r="D794" i="7"/>
  <c r="C794" i="7"/>
  <c r="D773" i="7"/>
  <c r="C773" i="7"/>
  <c r="D752" i="7"/>
  <c r="C752" i="7"/>
  <c r="D730" i="7"/>
  <c r="C730" i="7"/>
  <c r="D709" i="7"/>
  <c r="C709" i="7"/>
  <c r="D688" i="7"/>
  <c r="C688" i="7"/>
  <c r="D666" i="7"/>
  <c r="C666" i="7"/>
  <c r="D645" i="7"/>
  <c r="C645" i="7"/>
  <c r="D624" i="7"/>
  <c r="C624" i="7"/>
  <c r="D927" i="7"/>
  <c r="C927" i="7"/>
  <c r="D911" i="7"/>
  <c r="C911" i="7"/>
  <c r="D895" i="7"/>
  <c r="C895" i="7"/>
  <c r="D879" i="7"/>
  <c r="C879" i="7"/>
  <c r="D863" i="7"/>
  <c r="C863" i="7"/>
  <c r="D847" i="7"/>
  <c r="C847" i="7"/>
  <c r="D831" i="7"/>
  <c r="C831" i="7"/>
  <c r="D815" i="7"/>
  <c r="C815" i="7"/>
  <c r="D799" i="7"/>
  <c r="C799" i="7"/>
  <c r="D783" i="7"/>
  <c r="C783" i="7"/>
  <c r="D767" i="7"/>
  <c r="C767" i="7"/>
  <c r="D751" i="7"/>
  <c r="C751" i="7"/>
  <c r="D735" i="7"/>
  <c r="C735" i="7"/>
  <c r="D719" i="7"/>
  <c r="C719" i="7"/>
  <c r="D703" i="7"/>
  <c r="C703" i="7"/>
  <c r="D687" i="7"/>
  <c r="C687" i="7"/>
  <c r="D671" i="7"/>
  <c r="C671" i="7"/>
  <c r="D655" i="7"/>
  <c r="C655" i="7"/>
  <c r="D639" i="7"/>
  <c r="C639" i="7"/>
  <c r="D623" i="7"/>
  <c r="C623" i="7"/>
  <c r="D607" i="7"/>
  <c r="C607" i="7"/>
  <c r="D1883" i="7"/>
  <c r="C1883" i="7"/>
  <c r="D1861" i="7"/>
  <c r="C1861" i="7"/>
  <c r="D1840" i="7"/>
  <c r="C1840" i="7"/>
  <c r="D1813" i="7"/>
  <c r="C1813" i="7"/>
  <c r="D1785" i="7"/>
  <c r="C1785" i="7"/>
  <c r="D1756" i="7"/>
  <c r="C1756" i="7"/>
  <c r="D1716" i="7"/>
  <c r="C1716" i="7"/>
  <c r="D1662" i="7"/>
  <c r="C1662" i="7"/>
  <c r="D1603" i="7"/>
  <c r="C1603" i="7"/>
  <c r="D1548" i="7"/>
  <c r="C1548" i="7"/>
  <c r="D1476" i="7"/>
  <c r="C1476" i="7"/>
  <c r="D1397" i="7"/>
  <c r="C1397" i="7"/>
  <c r="D1325" i="7"/>
  <c r="C1325" i="7"/>
  <c r="D1248" i="7"/>
  <c r="C1248" i="7"/>
  <c r="D1171" i="7"/>
  <c r="C1171" i="7"/>
  <c r="D1092" i="7"/>
  <c r="C1092" i="7"/>
  <c r="D980" i="7"/>
  <c r="C980" i="7"/>
  <c r="D808" i="7"/>
  <c r="C808" i="7"/>
  <c r="D632" i="7"/>
  <c r="C632" i="7"/>
  <c r="D1983" i="7"/>
  <c r="C1983" i="7"/>
  <c r="D1961" i="7"/>
  <c r="C1961" i="7"/>
  <c r="D1940" i="7"/>
  <c r="C1940" i="7"/>
  <c r="D1919" i="7"/>
  <c r="C1919" i="7"/>
  <c r="D1897" i="7"/>
  <c r="C1897" i="7"/>
  <c r="D1876" i="7"/>
  <c r="C1876" i="7"/>
  <c r="D1855" i="7"/>
  <c r="C1855" i="7"/>
  <c r="D1833" i="7"/>
  <c r="C1833" i="7"/>
  <c r="D1804" i="7"/>
  <c r="C1804" i="7"/>
  <c r="D1776" i="7"/>
  <c r="C1776" i="7"/>
  <c r="D1745" i="7"/>
  <c r="C1745" i="7"/>
  <c r="D1699" i="7"/>
  <c r="C1699" i="7"/>
  <c r="D1644" i="7"/>
  <c r="C1644" i="7"/>
  <c r="D1587" i="7"/>
  <c r="C1587" i="7"/>
  <c r="D1525" i="7"/>
  <c r="C1525" i="7"/>
  <c r="D1453" i="7"/>
  <c r="C1453" i="7"/>
  <c r="D1376" i="7"/>
  <c r="C1376" i="7"/>
  <c r="D1299" i="7"/>
  <c r="C1299" i="7"/>
  <c r="D1225" i="7"/>
  <c r="C1225" i="7"/>
  <c r="D1149" i="7"/>
  <c r="C1149" i="7"/>
  <c r="D1057" i="7"/>
  <c r="C1057" i="7"/>
  <c r="D936" i="7"/>
  <c r="C936" i="7"/>
  <c r="D754" i="7"/>
  <c r="C754" i="7"/>
  <c r="D1832" i="7"/>
  <c r="C1832" i="7"/>
  <c r="D1811" i="7"/>
  <c r="C1811" i="7"/>
  <c r="D1789" i="7"/>
  <c r="C1789" i="7"/>
  <c r="D1768" i="7"/>
  <c r="C1768" i="7"/>
  <c r="D1744" i="7"/>
  <c r="C1744" i="7"/>
  <c r="D1712" i="7"/>
  <c r="C1712" i="7"/>
  <c r="D1671" i="7"/>
  <c r="C1671" i="7"/>
  <c r="D1628" i="7"/>
  <c r="C1628" i="7"/>
  <c r="D1586" i="7"/>
  <c r="C1586" i="7"/>
  <c r="D1543" i="7"/>
  <c r="C1543" i="7"/>
  <c r="D1488" i="7"/>
  <c r="C1488" i="7"/>
  <c r="D1432" i="7"/>
  <c r="C1432" i="7"/>
  <c r="D1375" i="7"/>
  <c r="C1375" i="7"/>
  <c r="D1317" i="7"/>
  <c r="C1317" i="7"/>
  <c r="D1261" i="7"/>
  <c r="C1261" i="7"/>
  <c r="D1204" i="7"/>
  <c r="C1204" i="7"/>
  <c r="D1147" i="7"/>
  <c r="C1147" i="7"/>
  <c r="D1084" i="7"/>
  <c r="C1084" i="7"/>
  <c r="D1001" i="7"/>
  <c r="C1001" i="7"/>
  <c r="D886" i="7"/>
  <c r="C886" i="7"/>
  <c r="D753" i="7"/>
  <c r="C753" i="7"/>
  <c r="D617" i="7"/>
  <c r="C617" i="7"/>
  <c r="D1707" i="7"/>
  <c r="C1707" i="7"/>
  <c r="D1622" i="7"/>
  <c r="C1622" i="7"/>
  <c r="D1536" i="7"/>
  <c r="C1536" i="7"/>
  <c r="D1451" i="7"/>
  <c r="C1451" i="7"/>
  <c r="D1337" i="7"/>
  <c r="C1337" i="7"/>
  <c r="D1195" i="7"/>
  <c r="C1195" i="7"/>
  <c r="D1071" i="7"/>
  <c r="C1071" i="7"/>
  <c r="D866" i="7"/>
  <c r="C866" i="7"/>
  <c r="D2002" i="7"/>
  <c r="C2002" i="7"/>
  <c r="D1954" i="7"/>
  <c r="C1954" i="7"/>
  <c r="D1874" i="7"/>
  <c r="C1874" i="7"/>
  <c r="D1826" i="7"/>
  <c r="C1826" i="7"/>
  <c r="D1762" i="7"/>
  <c r="C1762" i="7"/>
  <c r="D1714" i="7"/>
  <c r="C1714" i="7"/>
  <c r="D1631" i="7"/>
  <c r="C1631" i="7"/>
  <c r="D1567" i="7"/>
  <c r="C1567" i="7"/>
  <c r="D1464" i="7"/>
  <c r="C1464" i="7"/>
  <c r="D1349" i="7"/>
  <c r="C1349" i="7"/>
  <c r="D1236" i="7"/>
  <c r="C1236" i="7"/>
  <c r="D1123" i="7"/>
  <c r="C1123" i="7"/>
  <c r="D1008" i="7"/>
  <c r="C1008" i="7"/>
  <c r="D760" i="7"/>
  <c r="C760" i="7"/>
  <c r="D1697" i="7"/>
  <c r="C1697" i="7"/>
  <c r="D1633" i="7"/>
  <c r="C1633" i="7"/>
  <c r="D1569" i="7"/>
  <c r="C1569" i="7"/>
  <c r="D1516" i="7"/>
  <c r="C1516" i="7"/>
  <c r="D1431" i="7"/>
  <c r="C1431" i="7"/>
  <c r="D1367" i="7"/>
  <c r="C1367" i="7"/>
  <c r="D1281" i="7"/>
  <c r="C1281" i="7"/>
  <c r="D1196" i="7"/>
  <c r="C1196" i="7"/>
  <c r="D1132" i="7"/>
  <c r="C1132" i="7"/>
  <c r="D1025" i="7"/>
  <c r="C1025" i="7"/>
  <c r="D850" i="7"/>
  <c r="C850" i="7"/>
  <c r="D648" i="7"/>
  <c r="C648" i="7"/>
  <c r="D1486" i="7"/>
  <c r="C1486" i="7"/>
  <c r="D1422" i="7"/>
  <c r="C1422" i="7"/>
  <c r="D1358" i="7"/>
  <c r="C1358" i="7"/>
  <c r="D1294" i="7"/>
  <c r="C1294" i="7"/>
  <c r="D1246" i="7"/>
  <c r="C1246" i="7"/>
  <c r="D1198" i="7"/>
  <c r="C1198" i="7"/>
  <c r="D1150" i="7"/>
  <c r="C1150" i="7"/>
  <c r="D1118" i="7"/>
  <c r="C1118" i="7"/>
  <c r="D1056" i="7"/>
  <c r="C1056" i="7"/>
  <c r="D953" i="7"/>
  <c r="C953" i="7"/>
  <c r="D844" i="7"/>
  <c r="C844" i="7"/>
  <c r="D729" i="7"/>
  <c r="C729" i="7"/>
  <c r="D1102" i="7"/>
  <c r="C1102" i="7"/>
  <c r="D1038" i="7"/>
  <c r="C1038" i="7"/>
  <c r="D957" i="7"/>
  <c r="C957" i="7"/>
  <c r="D877" i="7"/>
  <c r="C877" i="7"/>
  <c r="D792" i="7"/>
  <c r="C792" i="7"/>
  <c r="D678" i="7"/>
  <c r="C678" i="7"/>
  <c r="D987" i="7"/>
  <c r="C987" i="7"/>
  <c r="D938" i="7"/>
  <c r="C938" i="7"/>
  <c r="D853" i="7"/>
  <c r="C853" i="7"/>
  <c r="D768" i="7"/>
  <c r="C768" i="7"/>
  <c r="D682" i="7"/>
  <c r="C682" i="7"/>
  <c r="D618" i="7"/>
  <c r="C618" i="7"/>
  <c r="D907" i="7"/>
  <c r="C907" i="7"/>
  <c r="D843" i="7"/>
  <c r="C843" i="7"/>
  <c r="D779" i="7"/>
  <c r="C779" i="7"/>
  <c r="D747" i="7"/>
  <c r="C747" i="7"/>
  <c r="D667" i="7"/>
  <c r="C667" i="7"/>
  <c r="D619" i="7"/>
  <c r="C619" i="7"/>
  <c r="D1835" i="7"/>
  <c r="C1835" i="7"/>
  <c r="D1704" i="7"/>
  <c r="C1704" i="7"/>
  <c r="D1533" i="7"/>
  <c r="C1533" i="7"/>
  <c r="D1305" i="7"/>
  <c r="C1305" i="7"/>
  <c r="D1155" i="7"/>
  <c r="C1155" i="7"/>
  <c r="D1977" i="7"/>
  <c r="C1977" i="7"/>
  <c r="D1892" i="7"/>
  <c r="C1892" i="7"/>
  <c r="D1797" i="7"/>
  <c r="C1797" i="7"/>
  <c r="D1687" i="7"/>
  <c r="C1687" i="7"/>
  <c r="D1571" i="7"/>
  <c r="C1571" i="7"/>
  <c r="D1355" i="7"/>
  <c r="C1355" i="7"/>
  <c r="D1128" i="7"/>
  <c r="C1128" i="7"/>
  <c r="D1827" i="7"/>
  <c r="C1827" i="7"/>
  <c r="D1736" i="7"/>
  <c r="C1736" i="7"/>
  <c r="D1575" i="7"/>
  <c r="C1575" i="7"/>
  <c r="D1417" i="7"/>
  <c r="C1417" i="7"/>
  <c r="D1189" i="7"/>
  <c r="C1189" i="7"/>
  <c r="D976" i="7"/>
  <c r="C976" i="7"/>
  <c r="D1751" i="7"/>
  <c r="C1751" i="7"/>
  <c r="D1702" i="7"/>
  <c r="C1702" i="7"/>
  <c r="D1638" i="7"/>
  <c r="C1638" i="7"/>
  <c r="D1552" i="7"/>
  <c r="C1552" i="7"/>
  <c r="D1472" i="7"/>
  <c r="C1472" i="7"/>
  <c r="D1387" i="7"/>
  <c r="C1387" i="7"/>
  <c r="D1301" i="7"/>
  <c r="C1301" i="7"/>
  <c r="D1245" i="7"/>
  <c r="C1245" i="7"/>
  <c r="D1216" i="7"/>
  <c r="C1216" i="7"/>
  <c r="D1188" i="7"/>
  <c r="C1188" i="7"/>
  <c r="D1160" i="7"/>
  <c r="C1160" i="7"/>
  <c r="D1131" i="7"/>
  <c r="C1131" i="7"/>
  <c r="D1100" i="7"/>
  <c r="C1100" i="7"/>
  <c r="D1063" i="7"/>
  <c r="C1063" i="7"/>
  <c r="D1022" i="7"/>
  <c r="C1022" i="7"/>
  <c r="D972" i="7"/>
  <c r="C972" i="7"/>
  <c r="D916" i="7"/>
  <c r="C916" i="7"/>
  <c r="D846" i="7"/>
  <c r="C846" i="7"/>
  <c r="D781" i="7"/>
  <c r="C781" i="7"/>
  <c r="D716" i="7"/>
  <c r="C716" i="7"/>
  <c r="D646" i="7"/>
  <c r="C646" i="7"/>
  <c r="D1998" i="7"/>
  <c r="C1998" i="7"/>
  <c r="D1982" i="7"/>
  <c r="C1982" i="7"/>
  <c r="D1966" i="7"/>
  <c r="C1966" i="7"/>
  <c r="D1934" i="7"/>
  <c r="C1934" i="7"/>
  <c r="D1918" i="7"/>
  <c r="C1918" i="7"/>
  <c r="D1902" i="7"/>
  <c r="C1902" i="7"/>
  <c r="D1886" i="7"/>
  <c r="C1886" i="7"/>
  <c r="D1870" i="7"/>
  <c r="C1870" i="7"/>
  <c r="D1854" i="7"/>
  <c r="C1854" i="7"/>
  <c r="D1838" i="7"/>
  <c r="C1838" i="7"/>
  <c r="D1822" i="7"/>
  <c r="C1822" i="7"/>
  <c r="D1806" i="7"/>
  <c r="C1806" i="7"/>
  <c r="D1790" i="7"/>
  <c r="C1790" i="7"/>
  <c r="D1774" i="7"/>
  <c r="C1774" i="7"/>
  <c r="D1758" i="7"/>
  <c r="C1758" i="7"/>
  <c r="D1742" i="7"/>
  <c r="C1742" i="7"/>
  <c r="D1726" i="7"/>
  <c r="C1726" i="7"/>
  <c r="D1710" i="7"/>
  <c r="C1710" i="7"/>
  <c r="D1690" i="7"/>
  <c r="C1690" i="7"/>
  <c r="D1668" i="7"/>
  <c r="C1668" i="7"/>
  <c r="D1647" i="7"/>
  <c r="C1647" i="7"/>
  <c r="D1626" i="7"/>
  <c r="C1626" i="7"/>
  <c r="D1604" i="7"/>
  <c r="C1604" i="7"/>
  <c r="D1583" i="7"/>
  <c r="C1583" i="7"/>
  <c r="D1562" i="7"/>
  <c r="C1562" i="7"/>
  <c r="D1540" i="7"/>
  <c r="C1540" i="7"/>
  <c r="D1513" i="7"/>
  <c r="C1513" i="7"/>
  <c r="D1485" i="7"/>
  <c r="C1485" i="7"/>
  <c r="D1456" i="7"/>
  <c r="C1456" i="7"/>
  <c r="D1428" i="7"/>
  <c r="C1428" i="7"/>
  <c r="D1400" i="7"/>
  <c r="C1400" i="7"/>
  <c r="D1371" i="7"/>
  <c r="C1371" i="7"/>
  <c r="D1343" i="7"/>
  <c r="C1343" i="7"/>
  <c r="D1315" i="7"/>
  <c r="C1315" i="7"/>
  <c r="D1285" i="7"/>
  <c r="C1285" i="7"/>
  <c r="D1257" i="7"/>
  <c r="C1257" i="7"/>
  <c r="D1229" i="7"/>
  <c r="C1229" i="7"/>
  <c r="D1200" i="7"/>
  <c r="C1200" i="7"/>
  <c r="D1172" i="7"/>
  <c r="C1172" i="7"/>
  <c r="D1144" i="7"/>
  <c r="C1144" i="7"/>
  <c r="D1115" i="7"/>
  <c r="C1115" i="7"/>
  <c r="D1079" i="7"/>
  <c r="C1079" i="7"/>
  <c r="D1041" i="7"/>
  <c r="C1041" i="7"/>
  <c r="D993" i="7"/>
  <c r="C993" i="7"/>
  <c r="D944" i="7"/>
  <c r="C944" i="7"/>
  <c r="D878" i="7"/>
  <c r="C878" i="7"/>
  <c r="D809" i="7"/>
  <c r="C809" i="7"/>
  <c r="D744" i="7"/>
  <c r="C744" i="7"/>
  <c r="D676" i="7"/>
  <c r="C676" i="7"/>
  <c r="D609" i="7"/>
  <c r="C609" i="7"/>
  <c r="D1693" i="7"/>
  <c r="C1693" i="7"/>
  <c r="D1677" i="7"/>
  <c r="C1677" i="7"/>
  <c r="D1661" i="7"/>
  <c r="C1661" i="7"/>
  <c r="D1645" i="7"/>
  <c r="C1645" i="7"/>
  <c r="D1629" i="7"/>
  <c r="C1629" i="7"/>
  <c r="D1613" i="7"/>
  <c r="C1613" i="7"/>
  <c r="D1597" i="7"/>
  <c r="C1597" i="7"/>
  <c r="D1581" i="7"/>
  <c r="C1581" i="7"/>
  <c r="D1565" i="7"/>
  <c r="C1565" i="7"/>
  <c r="D1549" i="7"/>
  <c r="C1549" i="7"/>
  <c r="D1532" i="7"/>
  <c r="C1532" i="7"/>
  <c r="D1511" i="7"/>
  <c r="C1511" i="7"/>
  <c r="D1489" i="7"/>
  <c r="C1489" i="7"/>
  <c r="D1468" i="7"/>
  <c r="C1468" i="7"/>
  <c r="D1447" i="7"/>
  <c r="C1447" i="7"/>
  <c r="D1425" i="7"/>
  <c r="C1425" i="7"/>
  <c r="D1404" i="7"/>
  <c r="C1404" i="7"/>
  <c r="D1383" i="7"/>
  <c r="C1383" i="7"/>
  <c r="D1361" i="7"/>
  <c r="C1361" i="7"/>
  <c r="D1340" i="7"/>
  <c r="C1340" i="7"/>
  <c r="D1319" i="7"/>
  <c r="C1319" i="7"/>
  <c r="D1297" i="7"/>
  <c r="C1297" i="7"/>
  <c r="D1276" i="7"/>
  <c r="C1276" i="7"/>
  <c r="D1255" i="7"/>
  <c r="C1255" i="7"/>
  <c r="D1233" i="7"/>
  <c r="C1233" i="7"/>
  <c r="D1212" i="7"/>
  <c r="C1212" i="7"/>
  <c r="D1191" i="7"/>
  <c r="C1191" i="7"/>
  <c r="D1169" i="7"/>
  <c r="C1169" i="7"/>
  <c r="D1148" i="7"/>
  <c r="C1148" i="7"/>
  <c r="D1127" i="7"/>
  <c r="C1127" i="7"/>
  <c r="D1103" i="7"/>
  <c r="C1103" i="7"/>
  <c r="D1075" i="7"/>
  <c r="C1075" i="7"/>
  <c r="D1047" i="7"/>
  <c r="C1047" i="7"/>
  <c r="D1014" i="7"/>
  <c r="C1014" i="7"/>
  <c r="D977" i="7"/>
  <c r="C977" i="7"/>
  <c r="D940" i="7"/>
  <c r="C940" i="7"/>
  <c r="D888" i="7"/>
  <c r="C888" i="7"/>
  <c r="D838" i="7"/>
  <c r="C838" i="7"/>
  <c r="D788" i="7"/>
  <c r="C788" i="7"/>
  <c r="D737" i="7"/>
  <c r="C737" i="7"/>
  <c r="D686" i="7"/>
  <c r="C686" i="7"/>
  <c r="D637" i="7"/>
  <c r="C637" i="7"/>
  <c r="D1530" i="7"/>
  <c r="C1530" i="7"/>
  <c r="D1514" i="7"/>
  <c r="C1514" i="7"/>
  <c r="D1498" i="7"/>
  <c r="C1498" i="7"/>
  <c r="D1482" i="7"/>
  <c r="C1482" i="7"/>
  <c r="D1466" i="7"/>
  <c r="C1466" i="7"/>
  <c r="D1450" i="7"/>
  <c r="C1450" i="7"/>
  <c r="D1434" i="7"/>
  <c r="C1434" i="7"/>
  <c r="D1418" i="7"/>
  <c r="C1418" i="7"/>
  <c r="D1402" i="7"/>
  <c r="C1402" i="7"/>
  <c r="D1386" i="7"/>
  <c r="C1386" i="7"/>
  <c r="D1370" i="7"/>
  <c r="C1370" i="7"/>
  <c r="D1354" i="7"/>
  <c r="C1354" i="7"/>
  <c r="D1338" i="7"/>
  <c r="C1338" i="7"/>
  <c r="D1322" i="7"/>
  <c r="C1322" i="7"/>
  <c r="D1306" i="7"/>
  <c r="C1306" i="7"/>
  <c r="D1290" i="7"/>
  <c r="C1290" i="7"/>
  <c r="D1274" i="7"/>
  <c r="C1274" i="7"/>
  <c r="D1258" i="7"/>
  <c r="C1258" i="7"/>
  <c r="D1242" i="7"/>
  <c r="C1242" i="7"/>
  <c r="D1226" i="7"/>
  <c r="C1226" i="7"/>
  <c r="D1210" i="7"/>
  <c r="C1210" i="7"/>
  <c r="D1194" i="7"/>
  <c r="C1194" i="7"/>
  <c r="D1178" i="7"/>
  <c r="C1178" i="7"/>
  <c r="D1162" i="7"/>
  <c r="C1162" i="7"/>
  <c r="D1146" i="7"/>
  <c r="C1146" i="7"/>
  <c r="D1130" i="7"/>
  <c r="C1130" i="7"/>
  <c r="D1114" i="7"/>
  <c r="C1114" i="7"/>
  <c r="D1093" i="7"/>
  <c r="C1093" i="7"/>
  <c r="D1072" i="7"/>
  <c r="C1072" i="7"/>
  <c r="D1051" i="7"/>
  <c r="C1051" i="7"/>
  <c r="D1029" i="7"/>
  <c r="C1029" i="7"/>
  <c r="D1002" i="7"/>
  <c r="C1002" i="7"/>
  <c r="D974" i="7"/>
  <c r="C974" i="7"/>
  <c r="D945" i="7"/>
  <c r="C945" i="7"/>
  <c r="D909" i="7"/>
  <c r="C909" i="7"/>
  <c r="D872" i="7"/>
  <c r="C872" i="7"/>
  <c r="D833" i="7"/>
  <c r="C833" i="7"/>
  <c r="D796" i="7"/>
  <c r="C796" i="7"/>
  <c r="D758" i="7"/>
  <c r="C758" i="7"/>
  <c r="D718" i="7"/>
  <c r="C718" i="7"/>
  <c r="D681" i="7"/>
  <c r="C681" i="7"/>
  <c r="D644" i="7"/>
  <c r="C644" i="7"/>
  <c r="D605" i="7"/>
  <c r="C605" i="7"/>
  <c r="D1098" i="7"/>
  <c r="C1098" i="7"/>
  <c r="D1082" i="7"/>
  <c r="C1082" i="7"/>
  <c r="D1066" i="7"/>
  <c r="C1066" i="7"/>
  <c r="D1050" i="7"/>
  <c r="C1050" i="7"/>
  <c r="D1034" i="7"/>
  <c r="C1034" i="7"/>
  <c r="D1016" i="7"/>
  <c r="C1016" i="7"/>
  <c r="D994" i="7"/>
  <c r="C994" i="7"/>
  <c r="D973" i="7"/>
  <c r="C973" i="7"/>
  <c r="D952" i="7"/>
  <c r="C952" i="7"/>
  <c r="D926" i="7"/>
  <c r="C926" i="7"/>
  <c r="D898" i="7"/>
  <c r="C898" i="7"/>
  <c r="D870" i="7"/>
  <c r="C870" i="7"/>
  <c r="D841" i="7"/>
  <c r="C841" i="7"/>
  <c r="D813" i="7"/>
  <c r="C813" i="7"/>
  <c r="D785" i="7"/>
  <c r="C785" i="7"/>
  <c r="D756" i="7"/>
  <c r="C756" i="7"/>
  <c r="D728" i="7"/>
  <c r="C728" i="7"/>
  <c r="D700" i="7"/>
  <c r="C700" i="7"/>
  <c r="D670" i="7"/>
  <c r="C670" i="7"/>
  <c r="D642" i="7"/>
  <c r="C642" i="7"/>
  <c r="D614" i="7"/>
  <c r="C614" i="7"/>
  <c r="D1015" i="7"/>
  <c r="C1015" i="7"/>
  <c r="D999" i="7"/>
  <c r="C999" i="7"/>
  <c r="D983" i="7"/>
  <c r="C983" i="7"/>
  <c r="D967" i="7"/>
  <c r="C967" i="7"/>
  <c r="D951" i="7"/>
  <c r="C951" i="7"/>
  <c r="D933" i="7"/>
  <c r="C933" i="7"/>
  <c r="D912" i="7"/>
  <c r="C912" i="7"/>
  <c r="D890" i="7"/>
  <c r="C890" i="7"/>
  <c r="D869" i="7"/>
  <c r="C869" i="7"/>
  <c r="D848" i="7"/>
  <c r="C848" i="7"/>
  <c r="D826" i="7"/>
  <c r="C826" i="7"/>
  <c r="D805" i="7"/>
  <c r="C805" i="7"/>
  <c r="D784" i="7"/>
  <c r="C784" i="7"/>
  <c r="D762" i="7"/>
  <c r="C762" i="7"/>
  <c r="D741" i="7"/>
  <c r="C741" i="7"/>
  <c r="D720" i="7"/>
  <c r="C720" i="7"/>
  <c r="D698" i="7"/>
  <c r="C698" i="7"/>
  <c r="D677" i="7"/>
  <c r="C677" i="7"/>
  <c r="D656" i="7"/>
  <c r="C656" i="7"/>
  <c r="D634" i="7"/>
  <c r="C634" i="7"/>
  <c r="D613" i="7"/>
  <c r="C613" i="7"/>
  <c r="D935" i="7"/>
  <c r="C935" i="7"/>
  <c r="D919" i="7"/>
  <c r="C919" i="7"/>
  <c r="D903" i="7"/>
  <c r="C903" i="7"/>
  <c r="D887" i="7"/>
  <c r="C887" i="7"/>
  <c r="D871" i="7"/>
  <c r="C871" i="7"/>
  <c r="D855" i="7"/>
  <c r="C855" i="7"/>
  <c r="D839" i="7"/>
  <c r="C839" i="7"/>
  <c r="D823" i="7"/>
  <c r="C823" i="7"/>
  <c r="D807" i="7"/>
  <c r="C807" i="7"/>
  <c r="D791" i="7"/>
  <c r="C791" i="7"/>
  <c r="D775" i="7"/>
  <c r="C775" i="7"/>
  <c r="D759" i="7"/>
  <c r="C759" i="7"/>
  <c r="D743" i="7"/>
  <c r="C743" i="7"/>
  <c r="D727" i="7"/>
  <c r="C727" i="7"/>
  <c r="D711" i="7"/>
  <c r="C711" i="7"/>
  <c r="D695" i="7"/>
  <c r="C695" i="7"/>
  <c r="D679" i="7"/>
  <c r="C679" i="7"/>
  <c r="D663" i="7"/>
  <c r="C663" i="7"/>
  <c r="D647" i="7"/>
  <c r="C647" i="7"/>
  <c r="D631" i="7"/>
  <c r="C631" i="7"/>
  <c r="D615" i="7"/>
  <c r="C615" i="7"/>
  <c r="D1893" i="7"/>
  <c r="C1893" i="7"/>
  <c r="D1872" i="7"/>
  <c r="C1872" i="7"/>
  <c r="D1851" i="7"/>
  <c r="C1851" i="7"/>
  <c r="D1828" i="7"/>
  <c r="C1828" i="7"/>
  <c r="D1799" i="7"/>
  <c r="C1799" i="7"/>
  <c r="D1771" i="7"/>
  <c r="C1771" i="7"/>
  <c r="D1737" i="7"/>
  <c r="C1737" i="7"/>
  <c r="D1688" i="7"/>
  <c r="C1688" i="7"/>
  <c r="D1634" i="7"/>
  <c r="C1634" i="7"/>
  <c r="D1576" i="7"/>
  <c r="C1576" i="7"/>
  <c r="D1512" i="7"/>
  <c r="C1512" i="7"/>
  <c r="D1439" i="7"/>
  <c r="C1439" i="7"/>
  <c r="D1363" i="7"/>
  <c r="C1363" i="7"/>
  <c r="D1284" i="7"/>
  <c r="C1284" i="7"/>
  <c r="D1211" i="7"/>
  <c r="C1211" i="7"/>
  <c r="D1135" i="7"/>
  <c r="C1135" i="7"/>
  <c r="D1037" i="7"/>
  <c r="C1037" i="7"/>
  <c r="D904" i="7"/>
  <c r="C904" i="7"/>
  <c r="D722" i="7"/>
  <c r="C722" i="7"/>
  <c r="D1993" i="7"/>
  <c r="C1993" i="7"/>
  <c r="D1972" i="7"/>
  <c r="C1972" i="7"/>
  <c r="D1951" i="7"/>
  <c r="C1951" i="7"/>
  <c r="D1929" i="7"/>
  <c r="C1929" i="7"/>
  <c r="D1908" i="7"/>
  <c r="C1908" i="7"/>
  <c r="C1887" i="7"/>
  <c r="D1887" i="7"/>
  <c r="D1865" i="7"/>
  <c r="C1865" i="7"/>
  <c r="D1844" i="7"/>
  <c r="C1844" i="7"/>
  <c r="D1819" i="7"/>
  <c r="C1819" i="7"/>
  <c r="D1791" i="7"/>
  <c r="C1791" i="7"/>
  <c r="D1761" i="7"/>
  <c r="C1761" i="7"/>
  <c r="D1724" i="7"/>
  <c r="C1724" i="7"/>
  <c r="D1672" i="7"/>
  <c r="C1672" i="7"/>
  <c r="D1614" i="7"/>
  <c r="C1614" i="7"/>
  <c r="D1559" i="7"/>
  <c r="C1559" i="7"/>
  <c r="D1491" i="7"/>
  <c r="C1491" i="7"/>
  <c r="D1412" i="7"/>
  <c r="C1412" i="7"/>
  <c r="D1339" i="7"/>
  <c r="C1339" i="7"/>
  <c r="D1263" i="7"/>
  <c r="C1263" i="7"/>
  <c r="D1184" i="7"/>
  <c r="C1184" i="7"/>
  <c r="D1112" i="7"/>
  <c r="C1112" i="7"/>
  <c r="D1004" i="7"/>
  <c r="C1004" i="7"/>
  <c r="D840" i="7"/>
  <c r="C840" i="7"/>
  <c r="D668" i="7"/>
  <c r="C668" i="7"/>
  <c r="D1821" i="7"/>
  <c r="C1821" i="7"/>
  <c r="D1800" i="7"/>
  <c r="C1800" i="7"/>
  <c r="D1779" i="7"/>
  <c r="C1779" i="7"/>
  <c r="D1757" i="7"/>
  <c r="C1757" i="7"/>
  <c r="D1728" i="7"/>
  <c r="C1728" i="7"/>
  <c r="D1692" i="7"/>
  <c r="C1692" i="7"/>
  <c r="D1650" i="7"/>
  <c r="C1650" i="7"/>
  <c r="D1607" i="7"/>
  <c r="C1607" i="7"/>
  <c r="D1564" i="7"/>
  <c r="C1564" i="7"/>
  <c r="D1517" i="7"/>
  <c r="C1517" i="7"/>
  <c r="D1460" i="7"/>
  <c r="C1460" i="7"/>
  <c r="D1403" i="7"/>
  <c r="C1403" i="7"/>
  <c r="D1347" i="7"/>
  <c r="C1347" i="7"/>
  <c r="D1289" i="7"/>
  <c r="C1289" i="7"/>
  <c r="D1232" i="7"/>
  <c r="C1232" i="7"/>
  <c r="D1176" i="7"/>
  <c r="C1176" i="7"/>
  <c r="D1119" i="7"/>
  <c r="C1119" i="7"/>
  <c r="D1044" i="7"/>
  <c r="C1044" i="7"/>
  <c r="D950" i="7"/>
  <c r="C950" i="7"/>
  <c r="D818" i="7"/>
  <c r="C818" i="7"/>
  <c r="D684" i="7"/>
  <c r="C684" i="7"/>
  <c r="D1723" i="7"/>
  <c r="C1723" i="7"/>
  <c r="D1686" i="7"/>
  <c r="C1686" i="7"/>
  <c r="D1643" i="7"/>
  <c r="C1643" i="7"/>
  <c r="D1579" i="7"/>
  <c r="C1579" i="7"/>
  <c r="D1480" i="7"/>
  <c r="C1480" i="7"/>
  <c r="D1423" i="7"/>
  <c r="C1423" i="7"/>
  <c r="D1365" i="7"/>
  <c r="C1365" i="7"/>
  <c r="D1309" i="7"/>
  <c r="C1309" i="7"/>
  <c r="D1252" i="7"/>
  <c r="C1252" i="7"/>
  <c r="D1167" i="7"/>
  <c r="C1167" i="7"/>
  <c r="D1108" i="7"/>
  <c r="C1108" i="7"/>
  <c r="D1033" i="7"/>
  <c r="C1033" i="7"/>
  <c r="D932" i="7"/>
  <c r="C932" i="7"/>
  <c r="D797" i="7"/>
  <c r="C797" i="7"/>
  <c r="D665" i="7"/>
  <c r="C665" i="7"/>
  <c r="D1986" i="7"/>
  <c r="C1986" i="7"/>
  <c r="D1938" i="7"/>
  <c r="C1938" i="7"/>
  <c r="D1906" i="7"/>
  <c r="C1906" i="7"/>
  <c r="D1890" i="7"/>
  <c r="C1890" i="7"/>
  <c r="D1842" i="7"/>
  <c r="C1842" i="7"/>
  <c r="D1794" i="7"/>
  <c r="C1794" i="7"/>
  <c r="D1778" i="7"/>
  <c r="C1778" i="7"/>
  <c r="D1730" i="7"/>
  <c r="C1730" i="7"/>
  <c r="D1674" i="7"/>
  <c r="C1674" i="7"/>
  <c r="D1610" i="7"/>
  <c r="C1610" i="7"/>
  <c r="D1546" i="7"/>
  <c r="C1546" i="7"/>
  <c r="D1492" i="7"/>
  <c r="C1492" i="7"/>
  <c r="D1435" i="7"/>
  <c r="C1435" i="7"/>
  <c r="D1379" i="7"/>
  <c r="C1379" i="7"/>
  <c r="D1321" i="7"/>
  <c r="C1321" i="7"/>
  <c r="D1264" i="7"/>
  <c r="C1264" i="7"/>
  <c r="D1208" i="7"/>
  <c r="C1208" i="7"/>
  <c r="D1151" i="7"/>
  <c r="C1151" i="7"/>
  <c r="D1087" i="7"/>
  <c r="C1087" i="7"/>
  <c r="D956" i="7"/>
  <c r="C956" i="7"/>
  <c r="D829" i="7"/>
  <c r="C829" i="7"/>
  <c r="D694" i="7"/>
  <c r="C694" i="7"/>
  <c r="D1681" i="7"/>
  <c r="C1681" i="7"/>
  <c r="D1649" i="7"/>
  <c r="C1649" i="7"/>
  <c r="D1617" i="7"/>
  <c r="C1617" i="7"/>
  <c r="D1601" i="7"/>
  <c r="C1601" i="7"/>
  <c r="D1553" i="7"/>
  <c r="C1553" i="7"/>
  <c r="D1495" i="7"/>
  <c r="C1495" i="7"/>
  <c r="D1452" i="7"/>
  <c r="C1452" i="7"/>
  <c r="D1409" i="7"/>
  <c r="C1409" i="7"/>
  <c r="D1345" i="7"/>
  <c r="C1345" i="7"/>
  <c r="D1324" i="7"/>
  <c r="C1324" i="7"/>
  <c r="D1260" i="7"/>
  <c r="C1260" i="7"/>
  <c r="D1239" i="7"/>
  <c r="C1239" i="7"/>
  <c r="D1175" i="7"/>
  <c r="C1175" i="7"/>
  <c r="D1153" i="7"/>
  <c r="C1153" i="7"/>
  <c r="D1081" i="7"/>
  <c r="C1081" i="7"/>
  <c r="D986" i="7"/>
  <c r="C986" i="7"/>
  <c r="D949" i="7"/>
  <c r="C949" i="7"/>
  <c r="D801" i="7"/>
  <c r="C801" i="7"/>
  <c r="D750" i="7"/>
  <c r="C750" i="7"/>
  <c r="D1534" i="7"/>
  <c r="C1534" i="7"/>
  <c r="D1518" i="7"/>
  <c r="C1518" i="7"/>
  <c r="D1470" i="7"/>
  <c r="C1470" i="7"/>
  <c r="D1454" i="7"/>
  <c r="C1454" i="7"/>
  <c r="D1406" i="7"/>
  <c r="C1406" i="7"/>
  <c r="D1374" i="7"/>
  <c r="C1374" i="7"/>
  <c r="D1342" i="7"/>
  <c r="C1342" i="7"/>
  <c r="D1310" i="7"/>
  <c r="C1310" i="7"/>
  <c r="D1278" i="7"/>
  <c r="C1278" i="7"/>
  <c r="D1230" i="7"/>
  <c r="C1230" i="7"/>
  <c r="D1214" i="7"/>
  <c r="C1214" i="7"/>
  <c r="D1166" i="7"/>
  <c r="C1166" i="7"/>
  <c r="D1099" i="7"/>
  <c r="C1099" i="7"/>
  <c r="D1035" i="7"/>
  <c r="C1035" i="7"/>
  <c r="D1009" i="7"/>
  <c r="C1009" i="7"/>
  <c r="D918" i="7"/>
  <c r="C918" i="7"/>
  <c r="D804" i="7"/>
  <c r="C804" i="7"/>
  <c r="D766" i="7"/>
  <c r="C766" i="7"/>
  <c r="D653" i="7"/>
  <c r="C653" i="7"/>
  <c r="D1086" i="7"/>
  <c r="C1086" i="7"/>
  <c r="D1070" i="7"/>
  <c r="C1070" i="7"/>
  <c r="D1021" i="7"/>
  <c r="C1021" i="7"/>
  <c r="D1000" i="7"/>
  <c r="C1000" i="7"/>
  <c r="D934" i="7"/>
  <c r="C934" i="7"/>
  <c r="D849" i="7"/>
  <c r="C849" i="7"/>
  <c r="D820" i="7"/>
  <c r="C820" i="7"/>
  <c r="D734" i="7"/>
  <c r="C734" i="7"/>
  <c r="D706" i="7"/>
  <c r="C706" i="7"/>
  <c r="D621" i="7"/>
  <c r="C621" i="7"/>
  <c r="D1019" i="7"/>
  <c r="C1019" i="7"/>
  <c r="D971" i="7"/>
  <c r="C971" i="7"/>
  <c r="D917" i="7"/>
  <c r="C917" i="7"/>
  <c r="D896" i="7"/>
  <c r="C896" i="7"/>
  <c r="D832" i="7"/>
  <c r="C832" i="7"/>
  <c r="D810" i="7"/>
  <c r="C810" i="7"/>
  <c r="D746" i="7"/>
  <c r="C746" i="7"/>
  <c r="D725" i="7"/>
  <c r="C725" i="7"/>
  <c r="D661" i="7"/>
  <c r="C661" i="7"/>
  <c r="D939" i="7"/>
  <c r="C939" i="7"/>
  <c r="D891" i="7"/>
  <c r="C891" i="7"/>
  <c r="D875" i="7"/>
  <c r="C875" i="7"/>
  <c r="D827" i="7"/>
  <c r="C827" i="7"/>
  <c r="D811" i="7"/>
  <c r="C811" i="7"/>
  <c r="D763" i="7"/>
  <c r="C763" i="7"/>
  <c r="D715" i="7"/>
  <c r="C715" i="7"/>
  <c r="D699" i="7"/>
  <c r="C699" i="7"/>
  <c r="D651" i="7"/>
  <c r="C651" i="7"/>
  <c r="D635" i="7"/>
  <c r="C635" i="7"/>
  <c r="D1877" i="7"/>
  <c r="C1877" i="7"/>
  <c r="D1856" i="7"/>
  <c r="C1856" i="7"/>
  <c r="D1777" i="7"/>
  <c r="C1777" i="7"/>
  <c r="D1748" i="7"/>
  <c r="C1748" i="7"/>
  <c r="D1591" i="7"/>
  <c r="C1591" i="7"/>
  <c r="D1381" i="7"/>
  <c r="C1381" i="7"/>
  <c r="D942" i="7"/>
  <c r="C942" i="7"/>
  <c r="D769" i="7"/>
  <c r="C769" i="7"/>
  <c r="D1956" i="7"/>
  <c r="C1956" i="7"/>
  <c r="D1935" i="7"/>
  <c r="C1935" i="7"/>
  <c r="D1871" i="7"/>
  <c r="C1871" i="7"/>
  <c r="D1849" i="7"/>
  <c r="C1849" i="7"/>
  <c r="D1769" i="7"/>
  <c r="C1769" i="7"/>
  <c r="D1630" i="7"/>
  <c r="C1630" i="7"/>
  <c r="D1433" i="7"/>
  <c r="C1433" i="7"/>
  <c r="D1283" i="7"/>
  <c r="C1283" i="7"/>
  <c r="D1036" i="7"/>
  <c r="C1036" i="7"/>
  <c r="D893" i="7"/>
  <c r="C893" i="7"/>
  <c r="D1805" i="7"/>
  <c r="C1805" i="7"/>
  <c r="D1784" i="7"/>
  <c r="C1784" i="7"/>
  <c r="D1703" i="7"/>
  <c r="C1703" i="7"/>
  <c r="D1618" i="7"/>
  <c r="C1618" i="7"/>
  <c r="D1531" i="7"/>
  <c r="C1531" i="7"/>
  <c r="D1360" i="7"/>
  <c r="C1360" i="7"/>
  <c r="D1304" i="7"/>
  <c r="C1304" i="7"/>
  <c r="D1133" i="7"/>
  <c r="C1133" i="7"/>
  <c r="D1064" i="7"/>
  <c r="C1064" i="7"/>
  <c r="D717" i="7"/>
  <c r="C717" i="7"/>
  <c r="D1735" i="7"/>
  <c r="C1735" i="7"/>
  <c r="D1719" i="7"/>
  <c r="C1719" i="7"/>
  <c r="D1680" i="7"/>
  <c r="C1680" i="7"/>
  <c r="D1659" i="7"/>
  <c r="C1659" i="7"/>
  <c r="D1616" i="7"/>
  <c r="C1616" i="7"/>
  <c r="D1595" i="7"/>
  <c r="C1595" i="7"/>
  <c r="D1574" i="7"/>
  <c r="C1574" i="7"/>
  <c r="D1529" i="7"/>
  <c r="C1529" i="7"/>
  <c r="D1501" i="7"/>
  <c r="C1501" i="7"/>
  <c r="D1444" i="7"/>
  <c r="C1444" i="7"/>
  <c r="D1416" i="7"/>
  <c r="C1416" i="7"/>
  <c r="D1359" i="7"/>
  <c r="C1359" i="7"/>
  <c r="D1331" i="7"/>
  <c r="C1331" i="7"/>
  <c r="D1273" i="7"/>
  <c r="C1273" i="7"/>
  <c r="D1950" i="7"/>
  <c r="C1950" i="7"/>
  <c r="D1747" i="7"/>
  <c r="C1747" i="7"/>
  <c r="D1731" i="7"/>
  <c r="C1731" i="7"/>
  <c r="D1715" i="7"/>
  <c r="C1715" i="7"/>
  <c r="D1696" i="7"/>
  <c r="C1696" i="7"/>
  <c r="D1675" i="7"/>
  <c r="C1675" i="7"/>
  <c r="D1654" i="7"/>
  <c r="C1654" i="7"/>
  <c r="D1632" i="7"/>
  <c r="C1632" i="7"/>
  <c r="D1611" i="7"/>
  <c r="C1611" i="7"/>
  <c r="C1590" i="7"/>
  <c r="D1590" i="7"/>
  <c r="D1568" i="7"/>
  <c r="C1568" i="7"/>
  <c r="D1547" i="7"/>
  <c r="C1547" i="7"/>
  <c r="D1523" i="7"/>
  <c r="C1523" i="7"/>
  <c r="D1493" i="7"/>
  <c r="C1493" i="7"/>
  <c r="D1465" i="7"/>
  <c r="C1465" i="7"/>
  <c r="D1437" i="7"/>
  <c r="C1437" i="7"/>
  <c r="D1408" i="7"/>
  <c r="C1408" i="7"/>
  <c r="D1380" i="7"/>
  <c r="C1380" i="7"/>
  <c r="D1352" i="7"/>
  <c r="C1352" i="7"/>
  <c r="D1323" i="7"/>
  <c r="C1323" i="7"/>
  <c r="D1295" i="7"/>
  <c r="C1295" i="7"/>
  <c r="D1267" i="7"/>
  <c r="C1267" i="7"/>
  <c r="D1237" i="7"/>
  <c r="C1237" i="7"/>
  <c r="D1209" i="7"/>
  <c r="C1209" i="7"/>
  <c r="D1181" i="7"/>
  <c r="C1181" i="7"/>
  <c r="D1152" i="7"/>
  <c r="C1152" i="7"/>
  <c r="D1124" i="7"/>
  <c r="C1124" i="7"/>
  <c r="D1091" i="7"/>
  <c r="C1091" i="7"/>
  <c r="D1052" i="7"/>
  <c r="C1052" i="7"/>
  <c r="D1012" i="7"/>
  <c r="C1012" i="7"/>
  <c r="D961" i="7"/>
  <c r="C961" i="7"/>
  <c r="D897" i="7"/>
  <c r="C897" i="7"/>
  <c r="D830" i="7"/>
  <c r="C830" i="7"/>
  <c r="D765" i="7"/>
  <c r="C765" i="7"/>
  <c r="D696" i="7"/>
  <c r="C696" i="7"/>
  <c r="D630" i="7"/>
  <c r="C630" i="7"/>
  <c r="D1994" i="7"/>
  <c r="C1994" i="7"/>
  <c r="D1978" i="7"/>
  <c r="C1978" i="7"/>
  <c r="D1962" i="7"/>
  <c r="C1962" i="7"/>
  <c r="D1946" i="7"/>
  <c r="C1946" i="7"/>
  <c r="D1930" i="7"/>
  <c r="C1930" i="7"/>
  <c r="D1914" i="7"/>
  <c r="C1914" i="7"/>
  <c r="D1898" i="7"/>
  <c r="C1898" i="7"/>
  <c r="D1882" i="7"/>
  <c r="C1882" i="7"/>
  <c r="D1866" i="7"/>
  <c r="C1866" i="7"/>
  <c r="D1850" i="7"/>
  <c r="C1850" i="7"/>
  <c r="D1834" i="7"/>
  <c r="C1834" i="7"/>
  <c r="D1818" i="7"/>
  <c r="C1818" i="7"/>
  <c r="D1802" i="7"/>
  <c r="C1802" i="7"/>
  <c r="D1786" i="7"/>
  <c r="C1786" i="7"/>
  <c r="D1770" i="7"/>
  <c r="C1770" i="7"/>
  <c r="D1754" i="7"/>
  <c r="C1754" i="7"/>
  <c r="D1738" i="7"/>
  <c r="C1738" i="7"/>
  <c r="D1722" i="7"/>
  <c r="C1722" i="7"/>
  <c r="D1706" i="7"/>
  <c r="C1706" i="7"/>
  <c r="D1684" i="7"/>
  <c r="C1684" i="7"/>
  <c r="D1663" i="7"/>
  <c r="C1663" i="7"/>
  <c r="D1642" i="7"/>
  <c r="C1642" i="7"/>
  <c r="D1620" i="7"/>
  <c r="C1620" i="7"/>
  <c r="D1599" i="7"/>
  <c r="C1599" i="7"/>
  <c r="D1578" i="7"/>
  <c r="C1578" i="7"/>
  <c r="D1556" i="7"/>
  <c r="C1556" i="7"/>
  <c r="D1535" i="7"/>
  <c r="C1535" i="7"/>
  <c r="D1507" i="7"/>
  <c r="C1507" i="7"/>
  <c r="D1477" i="7"/>
  <c r="C1477" i="7"/>
  <c r="D1449" i="7"/>
  <c r="C1449" i="7"/>
  <c r="D1421" i="7"/>
  <c r="C1421" i="7"/>
  <c r="D1392" i="7"/>
  <c r="C1392" i="7"/>
  <c r="D1364" i="7"/>
  <c r="C1364" i="7"/>
  <c r="D1336" i="7"/>
  <c r="C1336" i="7"/>
  <c r="D1307" i="7"/>
  <c r="C1307" i="7"/>
  <c r="D1279" i="7"/>
  <c r="C1279" i="7"/>
  <c r="D1251" i="7"/>
  <c r="C1251" i="7"/>
  <c r="D1221" i="7"/>
  <c r="C1221" i="7"/>
  <c r="D1193" i="7"/>
  <c r="C1193" i="7"/>
  <c r="D1165" i="7"/>
  <c r="C1165" i="7"/>
  <c r="D1136" i="7"/>
  <c r="C1136" i="7"/>
  <c r="D1107" i="7"/>
  <c r="C1107" i="7"/>
  <c r="D1069" i="7"/>
  <c r="C1069" i="7"/>
  <c r="D1031" i="7"/>
  <c r="C1031" i="7"/>
  <c r="D982" i="7"/>
  <c r="C982" i="7"/>
  <c r="D930" i="7"/>
  <c r="C930" i="7"/>
  <c r="D860" i="7"/>
  <c r="C860" i="7"/>
  <c r="D793" i="7"/>
  <c r="C793" i="7"/>
  <c r="D726" i="7"/>
  <c r="C726" i="7"/>
  <c r="D658" i="7"/>
  <c r="C658" i="7"/>
  <c r="D1705" i="7"/>
  <c r="C1705" i="7"/>
  <c r="D1689" i="7"/>
  <c r="C1689" i="7"/>
  <c r="D1673" i="7"/>
  <c r="C1673" i="7"/>
  <c r="D1657" i="7"/>
  <c r="C1657" i="7"/>
  <c r="D1641" i="7"/>
  <c r="C1641" i="7"/>
  <c r="D1625" i="7"/>
  <c r="C1625" i="7"/>
  <c r="D1609" i="7"/>
  <c r="C1609" i="7"/>
  <c r="D1593" i="7"/>
  <c r="C1593" i="7"/>
  <c r="D1577" i="7"/>
  <c r="C1577" i="7"/>
  <c r="D1561" i="7"/>
  <c r="C1561" i="7"/>
  <c r="D1545" i="7"/>
  <c r="C1545" i="7"/>
  <c r="D1527" i="7"/>
  <c r="C1527" i="7"/>
  <c r="D1505" i="7"/>
  <c r="C1505" i="7"/>
  <c r="D1484" i="7"/>
  <c r="C1484" i="7"/>
  <c r="D1463" i="7"/>
  <c r="C1463" i="7"/>
  <c r="D1441" i="7"/>
  <c r="C1441" i="7"/>
  <c r="D1420" i="7"/>
  <c r="C1420" i="7"/>
  <c r="D1399" i="7"/>
  <c r="C1399" i="7"/>
  <c r="D1377" i="7"/>
  <c r="C1377" i="7"/>
  <c r="D1356" i="7"/>
  <c r="C1356" i="7"/>
  <c r="D1335" i="7"/>
  <c r="C1335" i="7"/>
  <c r="D1313" i="7"/>
  <c r="C1313" i="7"/>
  <c r="D1292" i="7"/>
  <c r="C1292" i="7"/>
  <c r="D1271" i="7"/>
  <c r="C1271" i="7"/>
  <c r="D1249" i="7"/>
  <c r="C1249" i="7"/>
  <c r="D1228" i="7"/>
  <c r="C1228" i="7"/>
  <c r="D1207" i="7"/>
  <c r="C1207" i="7"/>
  <c r="D1185" i="7"/>
  <c r="C1185" i="7"/>
  <c r="D1164" i="7"/>
  <c r="C1164" i="7"/>
  <c r="D1143" i="7"/>
  <c r="C1143" i="7"/>
  <c r="D1121" i="7"/>
  <c r="C1121" i="7"/>
  <c r="D1096" i="7"/>
  <c r="C1096" i="7"/>
  <c r="D1068" i="7"/>
  <c r="C1068" i="7"/>
  <c r="D1039" i="7"/>
  <c r="C1039" i="7"/>
  <c r="D1006" i="7"/>
  <c r="C1006" i="7"/>
  <c r="D969" i="7"/>
  <c r="C969" i="7"/>
  <c r="D925" i="7"/>
  <c r="C925" i="7"/>
  <c r="D876" i="7"/>
  <c r="C876" i="7"/>
  <c r="D825" i="7"/>
  <c r="C825" i="7"/>
  <c r="D774" i="7"/>
  <c r="C774" i="7"/>
  <c r="D724" i="7"/>
  <c r="C724" i="7"/>
  <c r="D674" i="7"/>
  <c r="C674" i="7"/>
  <c r="D622" i="7"/>
  <c r="C622" i="7"/>
  <c r="D1526" i="7"/>
  <c r="C1526" i="7"/>
  <c r="D1510" i="7"/>
  <c r="C1510" i="7"/>
  <c r="D1494" i="7"/>
  <c r="C1494" i="7"/>
  <c r="D1478" i="7"/>
  <c r="C1478" i="7"/>
  <c r="D1462" i="7"/>
  <c r="C1462" i="7"/>
  <c r="D1446" i="7"/>
  <c r="C1446" i="7"/>
  <c r="D1430" i="7"/>
  <c r="C1430" i="7"/>
  <c r="D1414" i="7"/>
  <c r="C1414" i="7"/>
  <c r="C1398" i="7"/>
  <c r="D1398" i="7"/>
  <c r="D1382" i="7"/>
  <c r="C1382" i="7"/>
  <c r="D1366" i="7"/>
  <c r="C1366" i="7"/>
  <c r="D1350" i="7"/>
  <c r="C1350" i="7"/>
  <c r="C1334" i="7"/>
  <c r="D1334" i="7"/>
  <c r="D1318" i="7"/>
  <c r="C1318" i="7"/>
  <c r="D1302" i="7"/>
  <c r="C1302" i="7"/>
  <c r="D1286" i="7"/>
  <c r="C1286" i="7"/>
  <c r="D1270" i="7"/>
  <c r="C1270" i="7"/>
  <c r="D1254" i="7"/>
  <c r="C1254" i="7"/>
  <c r="D1238" i="7"/>
  <c r="C1238" i="7"/>
  <c r="D1222" i="7"/>
  <c r="C1222" i="7"/>
  <c r="D1206" i="7"/>
  <c r="C1206" i="7"/>
  <c r="D1190" i="7"/>
  <c r="C1190" i="7"/>
  <c r="D1174" i="7"/>
  <c r="C1174" i="7"/>
  <c r="D1158" i="7"/>
  <c r="C1158" i="7"/>
  <c r="D1142" i="7"/>
  <c r="C1142" i="7"/>
  <c r="D1126" i="7"/>
  <c r="C1126" i="7"/>
  <c r="D1109" i="7"/>
  <c r="C1109" i="7"/>
  <c r="D1088" i="7"/>
  <c r="C1088" i="7"/>
  <c r="D1067" i="7"/>
  <c r="C1067" i="7"/>
  <c r="D1045" i="7"/>
  <c r="C1045" i="7"/>
  <c r="D1024" i="7"/>
  <c r="C1024" i="7"/>
  <c r="D996" i="7"/>
  <c r="C996" i="7"/>
  <c r="D966" i="7"/>
  <c r="C966" i="7"/>
  <c r="D937" i="7"/>
  <c r="C937" i="7"/>
  <c r="D900" i="7"/>
  <c r="C900" i="7"/>
  <c r="D861" i="7"/>
  <c r="C861" i="7"/>
  <c r="D824" i="7"/>
  <c r="C824" i="7"/>
  <c r="D786" i="7"/>
  <c r="C786" i="7"/>
  <c r="D748" i="7"/>
  <c r="C748" i="7"/>
  <c r="D710" i="7"/>
  <c r="C710" i="7"/>
  <c r="D673" i="7"/>
  <c r="C673" i="7"/>
  <c r="D633" i="7"/>
  <c r="C633" i="7"/>
  <c r="D1110" i="7"/>
  <c r="C1110" i="7"/>
  <c r="D1094" i="7"/>
  <c r="C1094" i="7"/>
  <c r="D1078" i="7"/>
  <c r="C1078" i="7"/>
  <c r="D1062" i="7"/>
  <c r="C1062" i="7"/>
  <c r="D1046" i="7"/>
  <c r="C1046" i="7"/>
  <c r="D1030" i="7"/>
  <c r="C1030" i="7"/>
  <c r="D1010" i="7"/>
  <c r="C1010" i="7"/>
  <c r="D989" i="7"/>
  <c r="C989" i="7"/>
  <c r="D968" i="7"/>
  <c r="C968" i="7"/>
  <c r="D946" i="7"/>
  <c r="C946" i="7"/>
  <c r="D920" i="7"/>
  <c r="C920" i="7"/>
  <c r="D892" i="7"/>
  <c r="C892" i="7"/>
  <c r="D862" i="7"/>
  <c r="C862" i="7"/>
  <c r="D834" i="7"/>
  <c r="C834" i="7"/>
  <c r="D806" i="7"/>
  <c r="C806" i="7"/>
  <c r="D777" i="7"/>
  <c r="C777" i="7"/>
  <c r="D749" i="7"/>
  <c r="C749" i="7"/>
  <c r="D721" i="7"/>
  <c r="C721" i="7"/>
  <c r="D692" i="7"/>
  <c r="C692" i="7"/>
  <c r="D664" i="7"/>
  <c r="C664" i="7"/>
  <c r="D636" i="7"/>
  <c r="C636" i="7"/>
  <c r="D606" i="7"/>
  <c r="C606" i="7"/>
  <c r="D1011" i="7"/>
  <c r="C1011" i="7"/>
  <c r="D995" i="7"/>
  <c r="C995" i="7"/>
  <c r="D979" i="7"/>
  <c r="C979" i="7"/>
  <c r="D963" i="7"/>
  <c r="C963" i="7"/>
  <c r="D947" i="7"/>
  <c r="C947" i="7"/>
  <c r="D928" i="7"/>
  <c r="C928" i="7"/>
  <c r="D906" i="7"/>
  <c r="C906" i="7"/>
  <c r="D885" i="7"/>
  <c r="C885" i="7"/>
  <c r="D864" i="7"/>
  <c r="C864" i="7"/>
  <c r="D842" i="7"/>
  <c r="C842" i="7"/>
  <c r="D821" i="7"/>
  <c r="C821" i="7"/>
  <c r="D800" i="7"/>
  <c r="C800" i="7"/>
  <c r="D778" i="7"/>
  <c r="C778" i="7"/>
  <c r="D757" i="7"/>
  <c r="C757" i="7"/>
  <c r="D736" i="7"/>
  <c r="C736" i="7"/>
  <c r="D714" i="7"/>
  <c r="C714" i="7"/>
  <c r="D693" i="7"/>
  <c r="C693" i="7"/>
  <c r="D672" i="7"/>
  <c r="C672" i="7"/>
  <c r="D650" i="7"/>
  <c r="C650" i="7"/>
  <c r="D629" i="7"/>
  <c r="C629" i="7"/>
  <c r="D608" i="7"/>
  <c r="C608" i="7"/>
  <c r="D931" i="7"/>
  <c r="C931" i="7"/>
  <c r="D915" i="7"/>
  <c r="C915" i="7"/>
  <c r="D899" i="7"/>
  <c r="C899" i="7"/>
  <c r="D883" i="7"/>
  <c r="C883" i="7"/>
  <c r="D867" i="7"/>
  <c r="C867" i="7"/>
  <c r="D851" i="7"/>
  <c r="C851" i="7"/>
  <c r="D835" i="7"/>
  <c r="C835" i="7"/>
  <c r="D819" i="7"/>
  <c r="C819" i="7"/>
  <c r="D803" i="7"/>
  <c r="C803" i="7"/>
  <c r="D787" i="7"/>
  <c r="C787" i="7"/>
  <c r="D771" i="7"/>
  <c r="C771" i="7"/>
  <c r="D755" i="7"/>
  <c r="C755" i="7"/>
  <c r="D739" i="7"/>
  <c r="C739" i="7"/>
  <c r="D723" i="7"/>
  <c r="C723" i="7"/>
  <c r="D707" i="7"/>
  <c r="C707" i="7"/>
  <c r="D691" i="7"/>
  <c r="C691" i="7"/>
  <c r="D675" i="7"/>
  <c r="C675" i="7"/>
  <c r="D659" i="7"/>
  <c r="C659" i="7"/>
  <c r="D643" i="7"/>
  <c r="C643" i="7"/>
  <c r="D627" i="7"/>
  <c r="C627" i="7"/>
  <c r="D611" i="7"/>
  <c r="C611" i="7"/>
  <c r="D1888" i="7"/>
  <c r="C1888" i="7"/>
  <c r="D1867" i="7"/>
  <c r="C1867" i="7"/>
  <c r="D1845" i="7"/>
  <c r="C1845" i="7"/>
  <c r="D1820" i="7"/>
  <c r="C1820" i="7"/>
  <c r="D1792" i="7"/>
  <c r="C1792" i="7"/>
  <c r="D1764" i="7"/>
  <c r="C1764" i="7"/>
  <c r="D1725" i="7"/>
  <c r="C1725" i="7"/>
  <c r="D1676" i="7"/>
  <c r="C1676" i="7"/>
  <c r="D1619" i="7"/>
  <c r="C1619" i="7"/>
  <c r="D1560" i="7"/>
  <c r="C1560" i="7"/>
  <c r="D1496" i="7"/>
  <c r="C1496" i="7"/>
  <c r="D1419" i="7"/>
  <c r="C1419" i="7"/>
  <c r="D1341" i="7"/>
  <c r="C1341" i="7"/>
  <c r="D1268" i="7"/>
  <c r="C1268" i="7"/>
  <c r="D1192" i="7"/>
  <c r="C1192" i="7"/>
  <c r="D1113" i="7"/>
  <c r="C1113" i="7"/>
  <c r="D1013" i="7"/>
  <c r="C1013" i="7"/>
  <c r="D857" i="7"/>
  <c r="C857" i="7"/>
  <c r="D669" i="7"/>
  <c r="C669" i="7"/>
  <c r="D1988" i="7"/>
  <c r="C1988" i="7"/>
  <c r="D1967" i="7"/>
  <c r="C1967" i="7"/>
  <c r="D1945" i="7"/>
  <c r="C1945" i="7"/>
  <c r="D1924" i="7"/>
  <c r="C1924" i="7"/>
  <c r="D1903" i="7"/>
  <c r="C1903" i="7"/>
  <c r="D1881" i="7"/>
  <c r="C1881" i="7"/>
  <c r="D1860" i="7"/>
  <c r="C1860" i="7"/>
  <c r="D1839" i="7"/>
  <c r="C1839" i="7"/>
  <c r="D1812" i="7"/>
  <c r="C1812" i="7"/>
  <c r="D1783" i="7"/>
  <c r="C1783" i="7"/>
  <c r="D1755" i="7"/>
  <c r="C1755" i="7"/>
  <c r="D1713" i="7"/>
  <c r="C1713" i="7"/>
  <c r="D1656" i="7"/>
  <c r="C1656" i="7"/>
  <c r="D1602" i="7"/>
  <c r="C1602" i="7"/>
  <c r="D1544" i="7"/>
  <c r="C1544" i="7"/>
  <c r="D1469" i="7"/>
  <c r="C1469" i="7"/>
  <c r="D1396" i="7"/>
  <c r="C1396" i="7"/>
  <c r="D1320" i="7"/>
  <c r="C1320" i="7"/>
  <c r="D1241" i="7"/>
  <c r="C1241" i="7"/>
  <c r="D1168" i="7"/>
  <c r="C1168" i="7"/>
  <c r="D1085" i="7"/>
  <c r="C1085" i="7"/>
  <c r="D965" i="7"/>
  <c r="C965" i="7"/>
  <c r="D802" i="7"/>
  <c r="C802" i="7"/>
  <c r="D620" i="7"/>
  <c r="C620" i="7"/>
  <c r="D1816" i="7"/>
  <c r="C1816" i="7"/>
  <c r="D1795" i="7"/>
  <c r="C1795" i="7"/>
  <c r="D1773" i="7"/>
  <c r="C1773" i="7"/>
  <c r="D1752" i="7"/>
  <c r="C1752" i="7"/>
  <c r="D1720" i="7"/>
  <c r="C1720" i="7"/>
  <c r="D1682" i="7"/>
  <c r="C1682" i="7"/>
  <c r="D1639" i="7"/>
  <c r="C1639" i="7"/>
  <c r="D1596" i="7"/>
  <c r="C1596" i="7"/>
  <c r="D1554" i="7"/>
  <c r="C1554" i="7"/>
  <c r="D1503" i="7"/>
  <c r="C1503" i="7"/>
  <c r="D1445" i="7"/>
  <c r="C1445" i="7"/>
  <c r="D1389" i="7"/>
  <c r="C1389" i="7"/>
  <c r="D1332" i="7"/>
  <c r="C1332" i="7"/>
  <c r="D1275" i="7"/>
  <c r="C1275" i="7"/>
  <c r="D1219" i="7"/>
  <c r="C1219" i="7"/>
  <c r="D1161" i="7"/>
  <c r="C1161" i="7"/>
  <c r="D1101" i="7"/>
  <c r="C1101" i="7"/>
  <c r="D1027" i="7"/>
  <c r="C1027" i="7"/>
  <c r="D921" i="7"/>
  <c r="C921" i="7"/>
  <c r="D782" i="7"/>
  <c r="C782" i="7"/>
  <c r="D652" i="7"/>
  <c r="C652" i="7"/>
  <c r="D12" i="6"/>
  <c r="C12" i="6" s="1"/>
  <c r="D11" i="6"/>
  <c r="C11" i="6" s="1"/>
  <c r="D7" i="6"/>
  <c r="C7" i="6" s="1"/>
  <c r="D6" i="6"/>
  <c r="C6" i="6" s="1"/>
  <c r="B5" i="16" l="1"/>
  <c r="C10" i="6" s="1"/>
  <c r="B4" i="16"/>
  <c r="B3" i="16"/>
  <c r="B2" i="16"/>
  <c r="C5" i="5" l="1"/>
  <c r="D5" i="5" s="1"/>
  <c r="C5" i="9"/>
  <c r="C5" i="6"/>
  <c r="C5" i="13"/>
  <c r="D5" i="13" s="1"/>
  <c r="D8" i="13" s="1"/>
  <c r="C8" i="13" s="1"/>
  <c r="C10" i="13"/>
  <c r="D10" i="13" s="1"/>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2" i="7"/>
  <c r="G17" i="5"/>
  <c r="C27" i="9" l="1"/>
  <c r="D5" i="9"/>
  <c r="D29" i="5"/>
  <c r="D8" i="5"/>
  <c r="D596" i="7"/>
  <c r="C596" i="7"/>
  <c r="D576" i="7"/>
  <c r="C576" i="7"/>
  <c r="D560" i="7"/>
  <c r="C560" i="7"/>
  <c r="D540" i="7"/>
  <c r="C540" i="7"/>
  <c r="D528" i="7"/>
  <c r="C528" i="7"/>
  <c r="D512" i="7"/>
  <c r="C512" i="7"/>
  <c r="D496" i="7"/>
  <c r="C496" i="7"/>
  <c r="D484" i="7"/>
  <c r="C484" i="7"/>
  <c r="D468" i="7"/>
  <c r="C468" i="7"/>
  <c r="D452" i="7"/>
  <c r="C452" i="7"/>
  <c r="D436" i="7"/>
  <c r="C436" i="7"/>
  <c r="D428" i="7"/>
  <c r="C428" i="7"/>
  <c r="D416" i="7"/>
  <c r="C416" i="7"/>
  <c r="D404" i="7"/>
  <c r="C404" i="7"/>
  <c r="D392" i="7"/>
  <c r="C392" i="7"/>
  <c r="D384" i="7"/>
  <c r="C384" i="7"/>
  <c r="D372" i="7"/>
  <c r="C372" i="7"/>
  <c r="D356" i="7"/>
  <c r="C356" i="7"/>
  <c r="D336" i="7"/>
  <c r="C336" i="7"/>
  <c r="D320" i="7"/>
  <c r="C320" i="7"/>
  <c r="D312" i="7"/>
  <c r="C312" i="7"/>
  <c r="D296" i="7"/>
  <c r="C296" i="7"/>
  <c r="D280" i="7"/>
  <c r="C280" i="7"/>
  <c r="D260" i="7"/>
  <c r="C260" i="7"/>
  <c r="D248" i="7"/>
  <c r="C248" i="7"/>
  <c r="D232" i="7"/>
  <c r="C232" i="7"/>
  <c r="D220" i="7"/>
  <c r="C220" i="7"/>
  <c r="D208" i="7"/>
  <c r="C208" i="7"/>
  <c r="D192" i="7"/>
  <c r="C192" i="7"/>
  <c r="D176" i="7"/>
  <c r="C176" i="7"/>
  <c r="D156" i="7"/>
  <c r="C156" i="7"/>
  <c r="D594" i="7"/>
  <c r="C594" i="7"/>
  <c r="D586" i="7"/>
  <c r="C586" i="7"/>
  <c r="D578" i="7"/>
  <c r="C578" i="7"/>
  <c r="D566" i="7"/>
  <c r="C566" i="7"/>
  <c r="D558" i="7"/>
  <c r="C558" i="7"/>
  <c r="D546" i="7"/>
  <c r="C546" i="7"/>
  <c r="D538" i="7"/>
  <c r="C538" i="7"/>
  <c r="D530" i="7"/>
  <c r="C530" i="7"/>
  <c r="D522" i="7"/>
  <c r="C522" i="7"/>
  <c r="D518" i="7"/>
  <c r="C518" i="7"/>
  <c r="D514" i="7"/>
  <c r="C514" i="7"/>
  <c r="D510" i="7"/>
  <c r="C510" i="7"/>
  <c r="D506" i="7"/>
  <c r="C506" i="7"/>
  <c r="D502" i="7"/>
  <c r="C502" i="7"/>
  <c r="D498" i="7"/>
  <c r="C498" i="7"/>
  <c r="D494" i="7"/>
  <c r="C494" i="7"/>
  <c r="D490" i="7"/>
  <c r="C490" i="7"/>
  <c r="D486" i="7"/>
  <c r="C486" i="7"/>
  <c r="D482" i="7"/>
  <c r="C482" i="7"/>
  <c r="D478" i="7"/>
  <c r="C478" i="7"/>
  <c r="D474" i="7"/>
  <c r="C474" i="7"/>
  <c r="D470" i="7"/>
  <c r="C470" i="7"/>
  <c r="D466" i="7"/>
  <c r="C466" i="7"/>
  <c r="D462" i="7"/>
  <c r="C462" i="7"/>
  <c r="D458" i="7"/>
  <c r="C458" i="7"/>
  <c r="D454" i="7"/>
  <c r="C454" i="7"/>
  <c r="D450" i="7"/>
  <c r="C450" i="7"/>
  <c r="D446" i="7"/>
  <c r="C446" i="7"/>
  <c r="D442" i="7"/>
  <c r="C442" i="7"/>
  <c r="D438" i="7"/>
  <c r="C438" i="7"/>
  <c r="D434" i="7"/>
  <c r="C434" i="7"/>
  <c r="D430" i="7"/>
  <c r="C430" i="7"/>
  <c r="D426" i="7"/>
  <c r="C426" i="7"/>
  <c r="D422" i="7"/>
  <c r="C422" i="7"/>
  <c r="D418" i="7"/>
  <c r="C418" i="7"/>
  <c r="D414" i="7"/>
  <c r="C414" i="7"/>
  <c r="D410" i="7"/>
  <c r="C410" i="7"/>
  <c r="D406" i="7"/>
  <c r="C406" i="7"/>
  <c r="D402" i="7"/>
  <c r="C402" i="7"/>
  <c r="D398" i="7"/>
  <c r="C398" i="7"/>
  <c r="D394" i="7"/>
  <c r="C394" i="7"/>
  <c r="D390" i="7"/>
  <c r="C390" i="7"/>
  <c r="D386" i="7"/>
  <c r="C386" i="7"/>
  <c r="D382" i="7"/>
  <c r="C382" i="7"/>
  <c r="D378" i="7"/>
  <c r="C378" i="7"/>
  <c r="D374" i="7"/>
  <c r="C374" i="7"/>
  <c r="D370" i="7"/>
  <c r="C370" i="7"/>
  <c r="D366" i="7"/>
  <c r="C366" i="7"/>
  <c r="D362" i="7"/>
  <c r="C362" i="7"/>
  <c r="D358" i="7"/>
  <c r="C358" i="7"/>
  <c r="D354" i="7"/>
  <c r="C354" i="7"/>
  <c r="D350" i="7"/>
  <c r="C350" i="7"/>
  <c r="D346" i="7"/>
  <c r="C346" i="7"/>
  <c r="D342" i="7"/>
  <c r="C342" i="7"/>
  <c r="D338" i="7"/>
  <c r="C338" i="7"/>
  <c r="D334" i="7"/>
  <c r="C334" i="7"/>
  <c r="D330" i="7"/>
  <c r="C330" i="7"/>
  <c r="D326" i="7"/>
  <c r="C326" i="7"/>
  <c r="D322" i="7"/>
  <c r="C322" i="7"/>
  <c r="D318" i="7"/>
  <c r="C318" i="7"/>
  <c r="D314" i="7"/>
  <c r="C314" i="7"/>
  <c r="D310" i="7"/>
  <c r="C310" i="7"/>
  <c r="D306" i="7"/>
  <c r="C306" i="7"/>
  <c r="D302" i="7"/>
  <c r="C302" i="7"/>
  <c r="D298" i="7"/>
  <c r="C298" i="7"/>
  <c r="D294" i="7"/>
  <c r="C294" i="7"/>
  <c r="D290" i="7"/>
  <c r="C290" i="7"/>
  <c r="D286" i="7"/>
  <c r="C286" i="7"/>
  <c r="D282" i="7"/>
  <c r="C282" i="7"/>
  <c r="D278" i="7"/>
  <c r="C278" i="7"/>
  <c r="D274" i="7"/>
  <c r="C274" i="7"/>
  <c r="D270" i="7"/>
  <c r="C270" i="7"/>
  <c r="D266" i="7"/>
  <c r="C266" i="7"/>
  <c r="D262" i="7"/>
  <c r="C262" i="7"/>
  <c r="D258" i="7"/>
  <c r="C258" i="7"/>
  <c r="D254" i="7"/>
  <c r="C254" i="7"/>
  <c r="D250" i="7"/>
  <c r="C250" i="7"/>
  <c r="D246" i="7"/>
  <c r="C246" i="7"/>
  <c r="D242" i="7"/>
  <c r="C242" i="7"/>
  <c r="D238" i="7"/>
  <c r="C238" i="7"/>
  <c r="D234" i="7"/>
  <c r="C234" i="7"/>
  <c r="D230" i="7"/>
  <c r="C230" i="7"/>
  <c r="D226" i="7"/>
  <c r="C226" i="7"/>
  <c r="D222" i="7"/>
  <c r="C222" i="7"/>
  <c r="D218" i="7"/>
  <c r="C218" i="7"/>
  <c r="D214" i="7"/>
  <c r="C214" i="7"/>
  <c r="D210" i="7"/>
  <c r="C210" i="7"/>
  <c r="D206" i="7"/>
  <c r="C206" i="7"/>
  <c r="D202" i="7"/>
  <c r="C202" i="7"/>
  <c r="D198" i="7"/>
  <c r="C198" i="7"/>
  <c r="D194" i="7"/>
  <c r="C194" i="7"/>
  <c r="D190" i="7"/>
  <c r="C190" i="7"/>
  <c r="D186" i="7"/>
  <c r="C186" i="7"/>
  <c r="D182" i="7"/>
  <c r="C182" i="7"/>
  <c r="D178" i="7"/>
  <c r="C178" i="7"/>
  <c r="D174" i="7"/>
  <c r="C174" i="7"/>
  <c r="D170" i="7"/>
  <c r="C170" i="7"/>
  <c r="D166" i="7"/>
  <c r="C166" i="7"/>
  <c r="D162" i="7"/>
  <c r="C162" i="7"/>
  <c r="D158" i="7"/>
  <c r="C158" i="7"/>
  <c r="D154" i="7"/>
  <c r="C154" i="7"/>
  <c r="D150" i="7"/>
  <c r="C150" i="7"/>
  <c r="D588" i="7"/>
  <c r="C588" i="7"/>
  <c r="D584" i="7"/>
  <c r="C584" i="7"/>
  <c r="D572" i="7"/>
  <c r="C572" i="7"/>
  <c r="D564" i="7"/>
  <c r="C564" i="7"/>
  <c r="D552" i="7"/>
  <c r="C552" i="7"/>
  <c r="D548" i="7"/>
  <c r="C548" i="7"/>
  <c r="D536" i="7"/>
  <c r="C536" i="7"/>
  <c r="D524" i="7"/>
  <c r="C524" i="7"/>
  <c r="D520" i="7"/>
  <c r="C520" i="7"/>
  <c r="D508" i="7"/>
  <c r="C508" i="7"/>
  <c r="D500" i="7"/>
  <c r="C500" i="7"/>
  <c r="D488" i="7"/>
  <c r="C488" i="7"/>
  <c r="D480" i="7"/>
  <c r="C480" i="7"/>
  <c r="D472" i="7"/>
  <c r="C472" i="7"/>
  <c r="D460" i="7"/>
  <c r="C460" i="7"/>
  <c r="D456" i="7"/>
  <c r="C456" i="7"/>
  <c r="D448" i="7"/>
  <c r="C448" i="7"/>
  <c r="D440" i="7"/>
  <c r="C440" i="7"/>
  <c r="D432" i="7"/>
  <c r="C432" i="7"/>
  <c r="D424" i="7"/>
  <c r="C424" i="7"/>
  <c r="D420" i="7"/>
  <c r="C420" i="7"/>
  <c r="D412" i="7"/>
  <c r="C412" i="7"/>
  <c r="D408" i="7"/>
  <c r="C408" i="7"/>
  <c r="D400" i="7"/>
  <c r="C400" i="7"/>
  <c r="D396" i="7"/>
  <c r="C396" i="7"/>
  <c r="D388" i="7"/>
  <c r="C388" i="7"/>
  <c r="D380" i="7"/>
  <c r="C380" i="7"/>
  <c r="D376" i="7"/>
  <c r="C376" i="7"/>
  <c r="D368" i="7"/>
  <c r="C368" i="7"/>
  <c r="D364" i="7"/>
  <c r="C364" i="7"/>
  <c r="D360" i="7"/>
  <c r="C360" i="7"/>
  <c r="D348" i="7"/>
  <c r="C348" i="7"/>
  <c r="D344" i="7"/>
  <c r="C344" i="7"/>
  <c r="D332" i="7"/>
  <c r="C332" i="7"/>
  <c r="D324" i="7"/>
  <c r="C324" i="7"/>
  <c r="D316" i="7"/>
  <c r="C316" i="7"/>
  <c r="D304" i="7"/>
  <c r="C304" i="7"/>
  <c r="D300" i="7"/>
  <c r="C300" i="7"/>
  <c r="D288" i="7"/>
  <c r="C288" i="7"/>
  <c r="D284" i="7"/>
  <c r="C284" i="7"/>
  <c r="D272" i="7"/>
  <c r="C272" i="7"/>
  <c r="D264" i="7"/>
  <c r="C264" i="7"/>
  <c r="D256" i="7"/>
  <c r="C256" i="7"/>
  <c r="D244" i="7"/>
  <c r="C244" i="7"/>
  <c r="D236" i="7"/>
  <c r="C236" i="7"/>
  <c r="D224" i="7"/>
  <c r="C224" i="7"/>
  <c r="D212" i="7"/>
  <c r="C212" i="7"/>
  <c r="D204" i="7"/>
  <c r="C204" i="7"/>
  <c r="D196" i="7"/>
  <c r="C196" i="7"/>
  <c r="D184" i="7"/>
  <c r="C184" i="7"/>
  <c r="D172" i="7"/>
  <c r="C172" i="7"/>
  <c r="D168" i="7"/>
  <c r="C168" i="7"/>
  <c r="D160" i="7"/>
  <c r="C160" i="7"/>
  <c r="D148" i="7"/>
  <c r="C148" i="7"/>
  <c r="D602" i="7"/>
  <c r="C602" i="7"/>
  <c r="D598" i="7"/>
  <c r="C598" i="7"/>
  <c r="D590" i="7"/>
  <c r="C590" i="7"/>
  <c r="D582" i="7"/>
  <c r="C582" i="7"/>
  <c r="D574" i="7"/>
  <c r="C574" i="7"/>
  <c r="D570" i="7"/>
  <c r="C570" i="7"/>
  <c r="D562" i="7"/>
  <c r="C562" i="7"/>
  <c r="D554" i="7"/>
  <c r="C554" i="7"/>
  <c r="D550" i="7"/>
  <c r="C550" i="7"/>
  <c r="D542" i="7"/>
  <c r="C542" i="7"/>
  <c r="D534" i="7"/>
  <c r="C534" i="7"/>
  <c r="D526" i="7"/>
  <c r="C526" i="7"/>
  <c r="D601" i="7"/>
  <c r="C601" i="7"/>
  <c r="D597" i="7"/>
  <c r="C597" i="7"/>
  <c r="D593" i="7"/>
  <c r="C593" i="7"/>
  <c r="D589" i="7"/>
  <c r="C589" i="7"/>
  <c r="D585" i="7"/>
  <c r="C585" i="7"/>
  <c r="D581" i="7"/>
  <c r="C581" i="7"/>
  <c r="D577" i="7"/>
  <c r="C577" i="7"/>
  <c r="D573" i="7"/>
  <c r="C573" i="7"/>
  <c r="D569" i="7"/>
  <c r="C569" i="7"/>
  <c r="D565" i="7"/>
  <c r="C565" i="7"/>
  <c r="D561" i="7"/>
  <c r="C561" i="7"/>
  <c r="D557" i="7"/>
  <c r="C557" i="7"/>
  <c r="D553" i="7"/>
  <c r="C553" i="7"/>
  <c r="D549" i="7"/>
  <c r="C549" i="7"/>
  <c r="D545" i="7"/>
  <c r="C545" i="7"/>
  <c r="D541" i="7"/>
  <c r="C541" i="7"/>
  <c r="D537" i="7"/>
  <c r="C537" i="7"/>
  <c r="D533" i="7"/>
  <c r="C533" i="7"/>
  <c r="D529" i="7"/>
  <c r="C529" i="7"/>
  <c r="D525" i="7"/>
  <c r="C525" i="7"/>
  <c r="D521" i="7"/>
  <c r="C521" i="7"/>
  <c r="D517" i="7"/>
  <c r="C517" i="7"/>
  <c r="D513" i="7"/>
  <c r="C513" i="7"/>
  <c r="D509" i="7"/>
  <c r="C509" i="7"/>
  <c r="D505" i="7"/>
  <c r="C505" i="7"/>
  <c r="D501" i="7"/>
  <c r="C501" i="7"/>
  <c r="D497" i="7"/>
  <c r="C497" i="7"/>
  <c r="D493" i="7"/>
  <c r="C493" i="7"/>
  <c r="D489" i="7"/>
  <c r="C489" i="7"/>
  <c r="D485" i="7"/>
  <c r="C485" i="7"/>
  <c r="D481" i="7"/>
  <c r="C481" i="7"/>
  <c r="D477" i="7"/>
  <c r="C477" i="7"/>
  <c r="D473" i="7"/>
  <c r="C473" i="7"/>
  <c r="D469" i="7"/>
  <c r="C469" i="7"/>
  <c r="D465" i="7"/>
  <c r="C465" i="7"/>
  <c r="D461" i="7"/>
  <c r="C461" i="7"/>
  <c r="D457" i="7"/>
  <c r="C457" i="7"/>
  <c r="D453" i="7"/>
  <c r="C453" i="7"/>
  <c r="D449" i="7"/>
  <c r="C449" i="7"/>
  <c r="D445" i="7"/>
  <c r="C445" i="7"/>
  <c r="D441" i="7"/>
  <c r="C441" i="7"/>
  <c r="D437" i="7"/>
  <c r="C437" i="7"/>
  <c r="D433" i="7"/>
  <c r="C433" i="7"/>
  <c r="D429" i="7"/>
  <c r="C429" i="7"/>
  <c r="D425" i="7"/>
  <c r="C425" i="7"/>
  <c r="D421" i="7"/>
  <c r="C421" i="7"/>
  <c r="D417" i="7"/>
  <c r="C417" i="7"/>
  <c r="D413" i="7"/>
  <c r="C413" i="7"/>
  <c r="D409" i="7"/>
  <c r="C409" i="7"/>
  <c r="D405" i="7"/>
  <c r="C405" i="7"/>
  <c r="D401" i="7"/>
  <c r="C401" i="7"/>
  <c r="D397" i="7"/>
  <c r="C397" i="7"/>
  <c r="D393" i="7"/>
  <c r="C393" i="7"/>
  <c r="D389" i="7"/>
  <c r="C389" i="7"/>
  <c r="D385" i="7"/>
  <c r="C385" i="7"/>
  <c r="D381" i="7"/>
  <c r="C381" i="7"/>
  <c r="D377" i="7"/>
  <c r="C377" i="7"/>
  <c r="D373" i="7"/>
  <c r="C373" i="7"/>
  <c r="D369" i="7"/>
  <c r="C369" i="7"/>
  <c r="D365" i="7"/>
  <c r="C365" i="7"/>
  <c r="D361" i="7"/>
  <c r="C361" i="7"/>
  <c r="D357" i="7"/>
  <c r="C357" i="7"/>
  <c r="D353" i="7"/>
  <c r="C353" i="7"/>
  <c r="D349" i="7"/>
  <c r="C349" i="7"/>
  <c r="D345" i="7"/>
  <c r="C345" i="7"/>
  <c r="D341" i="7"/>
  <c r="C341" i="7"/>
  <c r="D337" i="7"/>
  <c r="C337" i="7"/>
  <c r="D333" i="7"/>
  <c r="C333" i="7"/>
  <c r="D329" i="7"/>
  <c r="C329" i="7"/>
  <c r="D325" i="7"/>
  <c r="C325" i="7"/>
  <c r="D321" i="7"/>
  <c r="C321" i="7"/>
  <c r="D317" i="7"/>
  <c r="C317" i="7"/>
  <c r="D313" i="7"/>
  <c r="C313" i="7"/>
  <c r="D309" i="7"/>
  <c r="C309" i="7"/>
  <c r="D305" i="7"/>
  <c r="C305" i="7"/>
  <c r="D301" i="7"/>
  <c r="C301" i="7"/>
  <c r="D297" i="7"/>
  <c r="C297" i="7"/>
  <c r="D293" i="7"/>
  <c r="C293" i="7"/>
  <c r="D289" i="7"/>
  <c r="C289" i="7"/>
  <c r="D285" i="7"/>
  <c r="C285" i="7"/>
  <c r="D281" i="7"/>
  <c r="C281" i="7"/>
  <c r="D277" i="7"/>
  <c r="C277" i="7"/>
  <c r="D273" i="7"/>
  <c r="C273" i="7"/>
  <c r="D269" i="7"/>
  <c r="C269" i="7"/>
  <c r="D265" i="7"/>
  <c r="C265" i="7"/>
  <c r="D261" i="7"/>
  <c r="C261" i="7"/>
  <c r="D257" i="7"/>
  <c r="C257" i="7"/>
  <c r="D253" i="7"/>
  <c r="C253" i="7"/>
  <c r="D249" i="7"/>
  <c r="C249" i="7"/>
  <c r="D245" i="7"/>
  <c r="C245" i="7"/>
  <c r="D241" i="7"/>
  <c r="C241" i="7"/>
  <c r="D237" i="7"/>
  <c r="C237" i="7"/>
  <c r="D233" i="7"/>
  <c r="C233" i="7"/>
  <c r="D229" i="7"/>
  <c r="C229" i="7"/>
  <c r="D225" i="7"/>
  <c r="C225" i="7"/>
  <c r="D221" i="7"/>
  <c r="C221" i="7"/>
  <c r="D217" i="7"/>
  <c r="C217" i="7"/>
  <c r="D213" i="7"/>
  <c r="C213" i="7"/>
  <c r="D209" i="7"/>
  <c r="C209" i="7"/>
  <c r="D205" i="7"/>
  <c r="C205" i="7"/>
  <c r="D201" i="7"/>
  <c r="C201" i="7"/>
  <c r="D197" i="7"/>
  <c r="C197" i="7"/>
  <c r="D193" i="7"/>
  <c r="C193" i="7"/>
  <c r="D189" i="7"/>
  <c r="C189" i="7"/>
  <c r="D185" i="7"/>
  <c r="C185" i="7"/>
  <c r="D181" i="7"/>
  <c r="C181" i="7"/>
  <c r="D177" i="7"/>
  <c r="C177" i="7"/>
  <c r="D173" i="7"/>
  <c r="C173" i="7"/>
  <c r="D169" i="7"/>
  <c r="C169" i="7"/>
  <c r="D165" i="7"/>
  <c r="C165" i="7"/>
  <c r="D161" i="7"/>
  <c r="C161" i="7"/>
  <c r="D157" i="7"/>
  <c r="C157" i="7"/>
  <c r="D153" i="7"/>
  <c r="C153" i="7"/>
  <c r="D149" i="7"/>
  <c r="C149" i="7"/>
  <c r="D600" i="7"/>
  <c r="C600" i="7"/>
  <c r="D592" i="7"/>
  <c r="C592" i="7"/>
  <c r="D580" i="7"/>
  <c r="C580" i="7"/>
  <c r="D568" i="7"/>
  <c r="C568" i="7"/>
  <c r="D556" i="7"/>
  <c r="C556" i="7"/>
  <c r="D544" i="7"/>
  <c r="C544" i="7"/>
  <c r="D532" i="7"/>
  <c r="C532" i="7"/>
  <c r="D516" i="7"/>
  <c r="C516" i="7"/>
  <c r="D504" i="7"/>
  <c r="C504" i="7"/>
  <c r="D492" i="7"/>
  <c r="C492" i="7"/>
  <c r="D476" i="7"/>
  <c r="C476" i="7"/>
  <c r="D464" i="7"/>
  <c r="C464" i="7"/>
  <c r="D444" i="7"/>
  <c r="C444" i="7"/>
  <c r="D352" i="7"/>
  <c r="C352" i="7"/>
  <c r="D340" i="7"/>
  <c r="C340" i="7"/>
  <c r="D328" i="7"/>
  <c r="C328" i="7"/>
  <c r="D308" i="7"/>
  <c r="C308" i="7"/>
  <c r="D292" i="7"/>
  <c r="C292" i="7"/>
  <c r="D276" i="7"/>
  <c r="C276" i="7"/>
  <c r="D268" i="7"/>
  <c r="C268" i="7"/>
  <c r="D252" i="7"/>
  <c r="C252" i="7"/>
  <c r="D240" i="7"/>
  <c r="C240" i="7"/>
  <c r="D228" i="7"/>
  <c r="C228" i="7"/>
  <c r="D216" i="7"/>
  <c r="C216" i="7"/>
  <c r="D200" i="7"/>
  <c r="C200" i="7"/>
  <c r="D188" i="7"/>
  <c r="C188" i="7"/>
  <c r="D180" i="7"/>
  <c r="C180" i="7"/>
  <c r="D164" i="7"/>
  <c r="C164" i="7"/>
  <c r="D152" i="7"/>
  <c r="C152" i="7"/>
  <c r="D599" i="7"/>
  <c r="C599" i="7"/>
  <c r="D595" i="7"/>
  <c r="C595" i="7"/>
  <c r="D591" i="7"/>
  <c r="C591" i="7"/>
  <c r="D587" i="7"/>
  <c r="C587" i="7"/>
  <c r="D583" i="7"/>
  <c r="C583" i="7"/>
  <c r="D579" i="7"/>
  <c r="C579" i="7"/>
  <c r="D575" i="7"/>
  <c r="C575" i="7"/>
  <c r="D571" i="7"/>
  <c r="C571" i="7"/>
  <c r="D567" i="7"/>
  <c r="C567" i="7"/>
  <c r="D563" i="7"/>
  <c r="C563" i="7"/>
  <c r="D559" i="7"/>
  <c r="C559" i="7"/>
  <c r="D555" i="7"/>
  <c r="C555" i="7"/>
  <c r="D551" i="7"/>
  <c r="C551" i="7"/>
  <c r="D547" i="7"/>
  <c r="C547" i="7"/>
  <c r="D543" i="7"/>
  <c r="C543" i="7"/>
  <c r="D539" i="7"/>
  <c r="C539" i="7"/>
  <c r="D535" i="7"/>
  <c r="C535" i="7"/>
  <c r="D531" i="7"/>
  <c r="C531" i="7"/>
  <c r="D527" i="7"/>
  <c r="C527" i="7"/>
  <c r="D523" i="7"/>
  <c r="C523" i="7"/>
  <c r="D519" i="7"/>
  <c r="C519" i="7"/>
  <c r="D515" i="7"/>
  <c r="C515" i="7"/>
  <c r="D511" i="7"/>
  <c r="C511" i="7"/>
  <c r="D507" i="7"/>
  <c r="C507" i="7"/>
  <c r="D503" i="7"/>
  <c r="C503" i="7"/>
  <c r="D499" i="7"/>
  <c r="C499" i="7"/>
  <c r="D495" i="7"/>
  <c r="C495" i="7"/>
  <c r="D491" i="7"/>
  <c r="C491" i="7"/>
  <c r="D487" i="7"/>
  <c r="C487" i="7"/>
  <c r="D483" i="7"/>
  <c r="C483" i="7"/>
  <c r="D479" i="7"/>
  <c r="C479" i="7"/>
  <c r="D475" i="7"/>
  <c r="C475" i="7"/>
  <c r="D471" i="7"/>
  <c r="C471" i="7"/>
  <c r="D467" i="7"/>
  <c r="C467" i="7"/>
  <c r="D463" i="7"/>
  <c r="C463" i="7"/>
  <c r="D459" i="7"/>
  <c r="C459" i="7"/>
  <c r="D455" i="7"/>
  <c r="C455" i="7"/>
  <c r="D451" i="7"/>
  <c r="C451" i="7"/>
  <c r="D447" i="7"/>
  <c r="C447" i="7"/>
  <c r="D443" i="7"/>
  <c r="C443" i="7"/>
  <c r="D439" i="7"/>
  <c r="C439" i="7"/>
  <c r="D435" i="7"/>
  <c r="C435" i="7"/>
  <c r="D431" i="7"/>
  <c r="C431" i="7"/>
  <c r="D427" i="7"/>
  <c r="C427" i="7"/>
  <c r="D423" i="7"/>
  <c r="C423" i="7"/>
  <c r="D419" i="7"/>
  <c r="C419" i="7"/>
  <c r="D415" i="7"/>
  <c r="C415" i="7"/>
  <c r="D411" i="7"/>
  <c r="C411" i="7"/>
  <c r="D407" i="7"/>
  <c r="C407" i="7"/>
  <c r="D403" i="7"/>
  <c r="C403" i="7"/>
  <c r="D399" i="7"/>
  <c r="C399" i="7"/>
  <c r="D395" i="7"/>
  <c r="C395" i="7"/>
  <c r="D391" i="7"/>
  <c r="C391" i="7"/>
  <c r="D387" i="7"/>
  <c r="C387" i="7"/>
  <c r="D383" i="7"/>
  <c r="C383" i="7"/>
  <c r="D379" i="7"/>
  <c r="C379" i="7"/>
  <c r="D375" i="7"/>
  <c r="C375" i="7"/>
  <c r="D371" i="7"/>
  <c r="C371" i="7"/>
  <c r="D367" i="7"/>
  <c r="C367" i="7"/>
  <c r="D363" i="7"/>
  <c r="C363" i="7"/>
  <c r="D359" i="7"/>
  <c r="C359" i="7"/>
  <c r="D355" i="7"/>
  <c r="C355" i="7"/>
  <c r="D351" i="7"/>
  <c r="C351" i="7"/>
  <c r="D347" i="7"/>
  <c r="C347" i="7"/>
  <c r="D343" i="7"/>
  <c r="C343" i="7"/>
  <c r="D339" i="7"/>
  <c r="C339" i="7"/>
  <c r="D335" i="7"/>
  <c r="C335" i="7"/>
  <c r="D331" i="7"/>
  <c r="C331" i="7"/>
  <c r="D327" i="7"/>
  <c r="C327" i="7"/>
  <c r="D323" i="7"/>
  <c r="C323" i="7"/>
  <c r="D319" i="7"/>
  <c r="C319" i="7"/>
  <c r="D315" i="7"/>
  <c r="C315" i="7"/>
  <c r="D311" i="7"/>
  <c r="C311" i="7"/>
  <c r="D307" i="7"/>
  <c r="C307" i="7"/>
  <c r="D303" i="7"/>
  <c r="C303" i="7"/>
  <c r="D299" i="7"/>
  <c r="C299" i="7"/>
  <c r="D295" i="7"/>
  <c r="C295" i="7"/>
  <c r="D291" i="7"/>
  <c r="C291" i="7"/>
  <c r="D287" i="7"/>
  <c r="C287" i="7"/>
  <c r="D283" i="7"/>
  <c r="C283" i="7"/>
  <c r="D279" i="7"/>
  <c r="C279" i="7"/>
  <c r="D275" i="7"/>
  <c r="C275" i="7"/>
  <c r="D271" i="7"/>
  <c r="C271" i="7"/>
  <c r="D267" i="7"/>
  <c r="C267" i="7"/>
  <c r="D263" i="7"/>
  <c r="C263" i="7"/>
  <c r="D259" i="7"/>
  <c r="C259" i="7"/>
  <c r="D255" i="7"/>
  <c r="C255" i="7"/>
  <c r="D251" i="7"/>
  <c r="C251" i="7"/>
  <c r="D247" i="7"/>
  <c r="C247" i="7"/>
  <c r="D243" i="7"/>
  <c r="C243" i="7"/>
  <c r="D239" i="7"/>
  <c r="C239" i="7"/>
  <c r="D235" i="7"/>
  <c r="C235" i="7"/>
  <c r="D231" i="7"/>
  <c r="C231" i="7"/>
  <c r="D227" i="7"/>
  <c r="C227" i="7"/>
  <c r="D223" i="7"/>
  <c r="C223" i="7"/>
  <c r="D219" i="7"/>
  <c r="C219" i="7"/>
  <c r="D215" i="7"/>
  <c r="C215" i="7"/>
  <c r="D211" i="7"/>
  <c r="C211" i="7"/>
  <c r="D207" i="7"/>
  <c r="C207" i="7"/>
  <c r="D203" i="7"/>
  <c r="C203" i="7"/>
  <c r="D199" i="7"/>
  <c r="C199" i="7"/>
  <c r="D195" i="7"/>
  <c r="C195" i="7"/>
  <c r="D191" i="7"/>
  <c r="C191" i="7"/>
  <c r="D187" i="7"/>
  <c r="C187" i="7"/>
  <c r="D183" i="7"/>
  <c r="C183" i="7"/>
  <c r="D179" i="7"/>
  <c r="C179" i="7"/>
  <c r="D175" i="7"/>
  <c r="C175" i="7"/>
  <c r="D171" i="7"/>
  <c r="C171" i="7"/>
  <c r="D167" i="7"/>
  <c r="C167" i="7"/>
  <c r="D163" i="7"/>
  <c r="C163" i="7"/>
  <c r="D159" i="7"/>
  <c r="C159" i="7"/>
  <c r="D155" i="7"/>
  <c r="C155" i="7"/>
  <c r="D151" i="7"/>
  <c r="C151" i="7"/>
  <c r="D147" i="7"/>
  <c r="C147" i="7"/>
  <c r="C149" i="8"/>
  <c r="C177" i="8"/>
  <c r="C205" i="8"/>
  <c r="C213" i="8"/>
  <c r="C241" i="8"/>
  <c r="C269" i="8"/>
  <c r="C277" i="8"/>
  <c r="C305" i="8"/>
  <c r="C333" i="8"/>
  <c r="C345" i="8"/>
  <c r="C361" i="8"/>
  <c r="C377" i="8"/>
  <c r="C393" i="8"/>
  <c r="C409" i="8"/>
  <c r="C425" i="8"/>
  <c r="C441" i="8"/>
  <c r="C457" i="8"/>
  <c r="C473" i="8"/>
  <c r="C489" i="8"/>
  <c r="C505" i="8"/>
  <c r="C509" i="8"/>
  <c r="C513" i="8"/>
  <c r="C517" i="8"/>
  <c r="C521" i="8"/>
  <c r="C525" i="8"/>
  <c r="C529" i="8"/>
  <c r="C533" i="8"/>
  <c r="C537" i="8"/>
  <c r="C541" i="8"/>
  <c r="C545" i="8"/>
  <c r="C549" i="8"/>
  <c r="C553" i="8"/>
  <c r="C557" i="8"/>
  <c r="C561" i="8"/>
  <c r="C565" i="8"/>
  <c r="C569" i="8"/>
  <c r="C573" i="8"/>
  <c r="C577" i="8"/>
  <c r="C581" i="8"/>
  <c r="C585" i="8"/>
  <c r="C589" i="8"/>
  <c r="C593" i="8"/>
  <c r="C597" i="8"/>
  <c r="C601" i="8"/>
  <c r="D533" i="8"/>
  <c r="D561" i="8"/>
  <c r="D569" i="8"/>
  <c r="D597" i="8"/>
  <c r="D521" i="8"/>
  <c r="D549" i="8"/>
  <c r="D577" i="8"/>
  <c r="C197" i="8"/>
  <c r="C225" i="8"/>
  <c r="C253" i="8"/>
  <c r="C325" i="8"/>
  <c r="C349" i="8"/>
  <c r="C381" i="8"/>
  <c r="C413" i="8"/>
  <c r="C445" i="8"/>
  <c r="C477" i="8"/>
  <c r="D513" i="8"/>
  <c r="C181" i="8"/>
  <c r="C209" i="8"/>
  <c r="C237" i="8"/>
  <c r="C309" i="8"/>
  <c r="C337" i="8"/>
  <c r="C369" i="8"/>
  <c r="C401" i="8"/>
  <c r="C433" i="8"/>
  <c r="C465" i="8"/>
  <c r="C497" i="8"/>
  <c r="C173" i="8"/>
  <c r="C385" i="8"/>
  <c r="C449" i="8"/>
  <c r="D190" i="8"/>
  <c r="C261" i="8"/>
  <c r="C289" i="8"/>
  <c r="C317" i="8"/>
  <c r="C365" i="8"/>
  <c r="C429" i="8"/>
  <c r="C493" i="8"/>
  <c r="D585" i="8"/>
  <c r="C245" i="8"/>
  <c r="C273" i="8"/>
  <c r="C301" i="8"/>
  <c r="C353" i="8"/>
  <c r="C417" i="8"/>
  <c r="C481" i="8"/>
  <c r="D379" i="8"/>
  <c r="D467" i="8"/>
  <c r="C161" i="8"/>
  <c r="C189" i="8"/>
  <c r="C219" i="8"/>
  <c r="C247" i="8"/>
  <c r="C275" i="8"/>
  <c r="C397" i="8"/>
  <c r="C461" i="8"/>
  <c r="C592" i="8"/>
  <c r="D256" i="8"/>
  <c r="D456" i="8"/>
  <c r="C567" i="8"/>
  <c r="D367" i="8"/>
  <c r="D584" i="8"/>
  <c r="D560" i="8"/>
  <c r="D536" i="8"/>
  <c r="C496" i="8"/>
  <c r="C484" i="8"/>
  <c r="C476" i="8"/>
  <c r="D452" i="8"/>
  <c r="D444" i="8"/>
  <c r="C416" i="8"/>
  <c r="C388" i="8"/>
  <c r="D372" i="8"/>
  <c r="C356" i="8"/>
  <c r="C336" i="8"/>
  <c r="D324" i="8"/>
  <c r="D304" i="8"/>
  <c r="C296" i="8"/>
  <c r="C284" i="8"/>
  <c r="C272" i="8"/>
  <c r="C264" i="8"/>
  <c r="C252" i="8"/>
  <c r="C244" i="8"/>
  <c r="D224" i="8"/>
  <c r="D212" i="8"/>
  <c r="D188" i="8"/>
  <c r="C602" i="8"/>
  <c r="C594" i="8"/>
  <c r="C586" i="8"/>
  <c r="C578" i="8"/>
  <c r="D570" i="8"/>
  <c r="C562" i="8"/>
  <c r="D554" i="8"/>
  <c r="C546" i="8"/>
  <c r="C538" i="8"/>
  <c r="C526" i="8"/>
  <c r="C518" i="8"/>
  <c r="D510" i="8"/>
  <c r="D502" i="8"/>
  <c r="C494" i="8"/>
  <c r="C486" i="8"/>
  <c r="D474" i="8"/>
  <c r="C466" i="8"/>
  <c r="C458" i="8"/>
  <c r="C446" i="8"/>
  <c r="D438" i="8"/>
  <c r="C430" i="8"/>
  <c r="C422" i="8"/>
  <c r="D410" i="8"/>
  <c r="C402" i="8"/>
  <c r="C394" i="8"/>
  <c r="D382" i="8"/>
  <c r="D374" i="8"/>
  <c r="C366" i="8"/>
  <c r="C358" i="8"/>
  <c r="D346" i="8"/>
  <c r="C338" i="8"/>
  <c r="C330" i="8"/>
  <c r="C318" i="8"/>
  <c r="D310" i="8"/>
  <c r="C302" i="8"/>
  <c r="D294" i="8"/>
  <c r="C552" i="8"/>
  <c r="C418" i="8"/>
  <c r="D593" i="8"/>
  <c r="D545" i="8"/>
  <c r="C502" i="8"/>
  <c r="C374" i="8"/>
  <c r="C596" i="8"/>
  <c r="D572" i="8"/>
  <c r="D544" i="8"/>
  <c r="C532" i="8"/>
  <c r="D508" i="8"/>
  <c r="D492" i="8"/>
  <c r="C456" i="8"/>
  <c r="D424" i="8"/>
  <c r="D408" i="8"/>
  <c r="D400" i="8"/>
  <c r="C384" i="8"/>
  <c r="D360" i="8"/>
  <c r="D348" i="8"/>
  <c r="D312" i="8"/>
  <c r="D288" i="8"/>
  <c r="C240" i="8"/>
  <c r="D204" i="8"/>
  <c r="C196" i="8"/>
  <c r="D184" i="8"/>
  <c r="D164" i="8"/>
  <c r="D156" i="8"/>
  <c r="D148" i="8"/>
  <c r="C512" i="8"/>
  <c r="C386" i="8"/>
  <c r="C176" i="8"/>
  <c r="D326" i="8"/>
  <c r="D595" i="8"/>
  <c r="C587" i="8"/>
  <c r="D575" i="8"/>
  <c r="D563" i="8"/>
  <c r="C555" i="8"/>
  <c r="D543" i="8"/>
  <c r="D531" i="8"/>
  <c r="C523" i="8"/>
  <c r="D511" i="8"/>
  <c r="D503" i="8"/>
  <c r="C495" i="8"/>
  <c r="C487" i="8"/>
  <c r="C479" i="8"/>
  <c r="D471" i="8"/>
  <c r="D459" i="8"/>
  <c r="D451" i="8"/>
  <c r="C443" i="8"/>
  <c r="C435" i="8"/>
  <c r="C427" i="8"/>
  <c r="D419" i="8"/>
  <c r="D411" i="8"/>
  <c r="D403" i="8"/>
  <c r="C395" i="8"/>
  <c r="D387" i="8"/>
  <c r="C379" i="8"/>
  <c r="C371" i="8"/>
  <c r="C359" i="8"/>
  <c r="C351" i="8"/>
  <c r="C343" i="8"/>
  <c r="D335" i="8"/>
  <c r="C327" i="8"/>
  <c r="C319" i="8"/>
  <c r="C311" i="8"/>
  <c r="C303" i="8"/>
  <c r="C295" i="8"/>
  <c r="C287" i="8"/>
  <c r="C279" i="8"/>
  <c r="D267" i="8"/>
  <c r="D259" i="8"/>
  <c r="D251" i="8"/>
  <c r="D239" i="8"/>
  <c r="D231" i="8"/>
  <c r="C223" i="8"/>
  <c r="D211" i="8"/>
  <c r="D203" i="8"/>
  <c r="C195" i="8"/>
  <c r="C187" i="8"/>
  <c r="C179" i="8"/>
  <c r="C440" i="8"/>
  <c r="C528" i="8"/>
  <c r="D240" i="8"/>
  <c r="C599" i="8"/>
  <c r="C535" i="8"/>
  <c r="C155" i="8"/>
  <c r="C580" i="8"/>
  <c r="D548" i="8"/>
  <c r="C524" i="8"/>
  <c r="C488" i="8"/>
  <c r="C480" i="8"/>
  <c r="C468" i="8"/>
  <c r="C448" i="8"/>
  <c r="D436" i="8"/>
  <c r="C412" i="8"/>
  <c r="D376" i="8"/>
  <c r="C368" i="8"/>
  <c r="D340" i="8"/>
  <c r="D328" i="8"/>
  <c r="D320" i="8"/>
  <c r="C300" i="8"/>
  <c r="C292" i="8"/>
  <c r="C276" i="8"/>
  <c r="C268" i="8"/>
  <c r="C260" i="8"/>
  <c r="D248" i="8"/>
  <c r="D228" i="8"/>
  <c r="D220" i="8"/>
  <c r="D208" i="8"/>
  <c r="D168" i="8"/>
  <c r="D598" i="8"/>
  <c r="D590" i="8"/>
  <c r="D582" i="8"/>
  <c r="C574" i="8"/>
  <c r="C566" i="8"/>
  <c r="C558" i="8"/>
  <c r="C550" i="8"/>
  <c r="D542" i="8"/>
  <c r="D530" i="8"/>
  <c r="D522" i="8"/>
  <c r="D514" i="8"/>
  <c r="D506" i="8"/>
  <c r="C498" i="8"/>
  <c r="C490" i="8"/>
  <c r="D478" i="8"/>
  <c r="D470" i="8"/>
  <c r="D462" i="8"/>
  <c r="C454" i="8"/>
  <c r="D442" i="8"/>
  <c r="C434" i="8"/>
  <c r="C426" i="8"/>
  <c r="D414" i="8"/>
  <c r="D406" i="8"/>
  <c r="C398" i="8"/>
  <c r="C390" i="8"/>
  <c r="C378" i="8"/>
  <c r="C370" i="8"/>
  <c r="C362" i="8"/>
  <c r="D350" i="8"/>
  <c r="D342" i="8"/>
  <c r="D334" i="8"/>
  <c r="C322" i="8"/>
  <c r="D314" i="8"/>
  <c r="C306" i="8"/>
  <c r="C298" i="8"/>
  <c r="C584" i="8"/>
  <c r="C504" i="8"/>
  <c r="C354" i="8"/>
  <c r="D534" i="8"/>
  <c r="D565" i="8"/>
  <c r="D529" i="8"/>
  <c r="C438" i="8"/>
  <c r="D528" i="8"/>
  <c r="C588" i="8"/>
  <c r="C564" i="8"/>
  <c r="C540" i="8"/>
  <c r="D516" i="8"/>
  <c r="D500" i="8"/>
  <c r="C464" i="8"/>
  <c r="D432" i="8"/>
  <c r="D420" i="8"/>
  <c r="C404" i="8"/>
  <c r="C392" i="8"/>
  <c r="C380" i="8"/>
  <c r="C352" i="8"/>
  <c r="D332" i="8"/>
  <c r="D308" i="8"/>
  <c r="C280" i="8"/>
  <c r="D236" i="8"/>
  <c r="D200" i="8"/>
  <c r="C192" i="8"/>
  <c r="C180" i="8"/>
  <c r="D160" i="8"/>
  <c r="D152" i="8"/>
  <c r="C560" i="8"/>
  <c r="C450" i="8"/>
  <c r="C232" i="8"/>
  <c r="D564" i="8"/>
  <c r="D591" i="8"/>
  <c r="D579" i="8"/>
  <c r="C571" i="8"/>
  <c r="D559" i="8"/>
  <c r="D547" i="8"/>
  <c r="C539" i="8"/>
  <c r="D527" i="8"/>
  <c r="D515" i="8"/>
  <c r="C507" i="8"/>
  <c r="D499" i="8"/>
  <c r="D491" i="8"/>
  <c r="D483" i="8"/>
  <c r="D475" i="8"/>
  <c r="D463" i="8"/>
  <c r="C455" i="8"/>
  <c r="D447" i="8"/>
  <c r="C439" i="8"/>
  <c r="D431" i="8"/>
  <c r="C423" i="8"/>
  <c r="C415" i="8"/>
  <c r="C407" i="8"/>
  <c r="C399" i="8"/>
  <c r="C391" i="8"/>
  <c r="D383" i="8"/>
  <c r="C375" i="8"/>
  <c r="C363" i="8"/>
  <c r="D355" i="8"/>
  <c r="D347" i="8"/>
  <c r="D339" i="8"/>
  <c r="D331" i="8"/>
  <c r="C323" i="8"/>
  <c r="C315" i="8"/>
  <c r="C307" i="8"/>
  <c r="D299" i="8"/>
  <c r="C291" i="8"/>
  <c r="C283" i="8"/>
  <c r="D271" i="8"/>
  <c r="D263" i="8"/>
  <c r="C255" i="8"/>
  <c r="D243" i="8"/>
  <c r="D235" i="8"/>
  <c r="C227" i="8"/>
  <c r="D215" i="8"/>
  <c r="D207" i="8"/>
  <c r="D199" i="8"/>
  <c r="C191" i="8"/>
  <c r="C183" i="8"/>
  <c r="C175" i="8"/>
  <c r="C167" i="8"/>
  <c r="C159" i="8"/>
  <c r="D147" i="8"/>
  <c r="C520" i="8"/>
  <c r="C332" i="8"/>
  <c r="C551" i="8"/>
  <c r="D580" i="8"/>
  <c r="D524" i="8"/>
  <c r="D480" i="8"/>
  <c r="C452" i="8"/>
  <c r="D412" i="8"/>
  <c r="D368" i="8"/>
  <c r="D336" i="8"/>
  <c r="D300" i="8"/>
  <c r="D276" i="8"/>
  <c r="D260" i="8"/>
  <c r="D232" i="8"/>
  <c r="C212" i="8"/>
  <c r="C590" i="8"/>
  <c r="D574" i="8"/>
  <c r="D558" i="8"/>
  <c r="C542" i="8"/>
  <c r="D526" i="8"/>
  <c r="C510" i="8"/>
  <c r="D490" i="8"/>
  <c r="C474" i="8"/>
  <c r="D454" i="8"/>
  <c r="D434" i="8"/>
  <c r="D418" i="8"/>
  <c r="D398" i="8"/>
  <c r="C382" i="8"/>
  <c r="D362" i="8"/>
  <c r="C346" i="8"/>
  <c r="C326" i="8"/>
  <c r="C310" i="8"/>
  <c r="C600" i="8"/>
  <c r="C376" i="8"/>
  <c r="D581" i="8"/>
  <c r="C460" i="8"/>
  <c r="D588" i="8"/>
  <c r="D540" i="8"/>
  <c r="C508" i="8"/>
  <c r="D440" i="8"/>
  <c r="D404" i="8"/>
  <c r="D380" i="8"/>
  <c r="C348" i="8"/>
  <c r="D280" i="8"/>
  <c r="C200" i="8"/>
  <c r="D180" i="8"/>
  <c r="C156" i="8"/>
  <c r="C472" i="8"/>
  <c r="C595" i="8"/>
  <c r="D571" i="8"/>
  <c r="D551" i="8"/>
  <c r="C531" i="8"/>
  <c r="D507" i="8"/>
  <c r="C491" i="8"/>
  <c r="C475" i="8"/>
  <c r="C459" i="8"/>
  <c r="D443" i="8"/>
  <c r="D427" i="8"/>
  <c r="C411" i="8"/>
  <c r="D395" i="8"/>
  <c r="D375" i="8"/>
  <c r="D359" i="8"/>
  <c r="D343" i="8"/>
  <c r="D323" i="8"/>
  <c r="D307" i="8"/>
  <c r="D291" i="8"/>
  <c r="D275" i="8"/>
  <c r="D255" i="8"/>
  <c r="C239" i="8"/>
  <c r="D219" i="8"/>
  <c r="C199" i="8"/>
  <c r="D183" i="8"/>
  <c r="C171" i="8"/>
  <c r="D159" i="8"/>
  <c r="C147" i="8"/>
  <c r="C559" i="8"/>
  <c r="C492" i="8"/>
  <c r="C342" i="8"/>
  <c r="C231" i="8"/>
  <c r="D496" i="8"/>
  <c r="C290" i="8"/>
  <c r="C282" i="8"/>
  <c r="C274" i="8"/>
  <c r="C266" i="8"/>
  <c r="D258" i="8"/>
  <c r="C250" i="8"/>
  <c r="D242" i="8"/>
  <c r="C234" i="8"/>
  <c r="C226" i="8"/>
  <c r="C214" i="8"/>
  <c r="D206" i="8"/>
  <c r="D198" i="8"/>
  <c r="C190" i="8"/>
  <c r="C182" i="8"/>
  <c r="C174" i="8"/>
  <c r="D166" i="8"/>
  <c r="C158" i="8"/>
  <c r="C150" i="8"/>
  <c r="D290" i="8"/>
  <c r="D573" i="8"/>
  <c r="D509" i="8"/>
  <c r="D493" i="8"/>
  <c r="D477" i="8"/>
  <c r="D461" i="8"/>
  <c r="D445" i="8"/>
  <c r="D429" i="8"/>
  <c r="D413" i="8"/>
  <c r="D397" i="8"/>
  <c r="D381" i="8"/>
  <c r="D365" i="8"/>
  <c r="D349" i="8"/>
  <c r="D333" i="8"/>
  <c r="D321" i="8"/>
  <c r="D309" i="8"/>
  <c r="C297" i="8"/>
  <c r="D281" i="8"/>
  <c r="D269" i="8"/>
  <c r="D257" i="8"/>
  <c r="D245" i="8"/>
  <c r="C233" i="8"/>
  <c r="D217" i="8"/>
  <c r="D205" i="8"/>
  <c r="D193" i="8"/>
  <c r="D181" i="8"/>
  <c r="C169" i="8"/>
  <c r="D153" i="8"/>
  <c r="C501" i="8"/>
  <c r="C437" i="8"/>
  <c r="C373" i="8"/>
  <c r="C293" i="8"/>
  <c r="C221" i="8"/>
  <c r="C428" i="8"/>
  <c r="C216" i="8"/>
  <c r="C519" i="8"/>
  <c r="D568" i="8"/>
  <c r="D512" i="8"/>
  <c r="D476" i="8"/>
  <c r="D448" i="8"/>
  <c r="D396" i="8"/>
  <c r="D356" i="8"/>
  <c r="C328" i="8"/>
  <c r="D296" i="8"/>
  <c r="D272" i="8"/>
  <c r="D252" i="8"/>
  <c r="C228" i="8"/>
  <c r="C208" i="8"/>
  <c r="D602" i="8"/>
  <c r="D586" i="8"/>
  <c r="C570" i="8"/>
  <c r="C554" i="8"/>
  <c r="D538" i="8"/>
  <c r="C522" i="8"/>
  <c r="C506" i="8"/>
  <c r="D486" i="8"/>
  <c r="D466" i="8"/>
  <c r="D450" i="8"/>
  <c r="D430" i="8"/>
  <c r="C414" i="8"/>
  <c r="D394" i="8"/>
  <c r="D378" i="8"/>
  <c r="D358" i="8"/>
  <c r="D338" i="8"/>
  <c r="D322" i="8"/>
  <c r="D302" i="8"/>
  <c r="C568" i="8"/>
  <c r="C304" i="8"/>
  <c r="D553" i="8"/>
  <c r="C396" i="8"/>
  <c r="D576" i="8"/>
  <c r="D532" i="8"/>
  <c r="C500" i="8"/>
  <c r="C432" i="8"/>
  <c r="C400" i="8"/>
  <c r="D364" i="8"/>
  <c r="D316" i="8"/>
  <c r="C256" i="8"/>
  <c r="D196" i="8"/>
  <c r="C172" i="8"/>
  <c r="C152" i="8"/>
  <c r="C408" i="8"/>
  <c r="D428" i="8"/>
  <c r="D587" i="8"/>
  <c r="D567" i="8"/>
  <c r="C547" i="8"/>
  <c r="D523" i="8"/>
  <c r="C503" i="8"/>
  <c r="D487" i="8"/>
  <c r="C471" i="8"/>
  <c r="D455" i="8"/>
  <c r="D439" i="8"/>
  <c r="D423" i="8"/>
  <c r="D407" i="8"/>
  <c r="D391" i="8"/>
  <c r="D371" i="8"/>
  <c r="C355" i="8"/>
  <c r="C339" i="8"/>
  <c r="D319" i="8"/>
  <c r="D303" i="8"/>
  <c r="D287" i="8"/>
  <c r="C271" i="8"/>
  <c r="C251" i="8"/>
  <c r="C235" i="8"/>
  <c r="C215" i="8"/>
  <c r="D195" i="8"/>
  <c r="D179" i="8"/>
  <c r="D167" i="8"/>
  <c r="D155" i="8"/>
  <c r="C543" i="8"/>
  <c r="C470" i="8"/>
  <c r="C316" i="8"/>
  <c r="C203" i="8"/>
  <c r="D416" i="8"/>
  <c r="C286" i="8"/>
  <c r="C278" i="8"/>
  <c r="C270" i="8"/>
  <c r="C262" i="8"/>
  <c r="D254" i="8"/>
  <c r="D246" i="8"/>
  <c r="D238" i="8"/>
  <c r="C230" i="8"/>
  <c r="C222" i="8"/>
  <c r="D214" i="8"/>
  <c r="C206" i="8"/>
  <c r="C198" i="8"/>
  <c r="D186" i="8"/>
  <c r="D178" i="8"/>
  <c r="D170" i="8"/>
  <c r="C162" i="8"/>
  <c r="D154" i="8"/>
  <c r="D222" i="8"/>
  <c r="D557" i="8"/>
  <c r="D505" i="8"/>
  <c r="D489" i="8"/>
  <c r="D473" i="8"/>
  <c r="D457" i="8"/>
  <c r="D441" i="8"/>
  <c r="D425" i="8"/>
  <c r="D409" i="8"/>
  <c r="D393" i="8"/>
  <c r="D377" i="8"/>
  <c r="D361" i="8"/>
  <c r="D345" i="8"/>
  <c r="C331" i="8"/>
  <c r="D552" i="8"/>
  <c r="D488" i="8"/>
  <c r="D468" i="8"/>
  <c r="C444" i="8"/>
  <c r="D388" i="8"/>
  <c r="D344" i="8"/>
  <c r="C324" i="8"/>
  <c r="D292" i="8"/>
  <c r="D268" i="8"/>
  <c r="C248" i="8"/>
  <c r="C224" i="8"/>
  <c r="D176" i="8"/>
  <c r="C598" i="8"/>
  <c r="C582" i="8"/>
  <c r="D566" i="8"/>
  <c r="D550" i="8"/>
  <c r="C534" i="8"/>
  <c r="D518" i="8"/>
  <c r="D498" i="8"/>
  <c r="D482" i="8"/>
  <c r="C462" i="8"/>
  <c r="D446" i="8"/>
  <c r="D426" i="8"/>
  <c r="C410" i="8"/>
  <c r="D390" i="8"/>
  <c r="D370" i="8"/>
  <c r="D354" i="8"/>
  <c r="C334" i="8"/>
  <c r="D318" i="8"/>
  <c r="D298" i="8"/>
  <c r="C536" i="8"/>
  <c r="D592" i="8"/>
  <c r="D537" i="8"/>
  <c r="C188" i="8"/>
  <c r="C572" i="8"/>
  <c r="D520" i="8"/>
  <c r="D472" i="8"/>
  <c r="C424" i="8"/>
  <c r="D392" i="8"/>
  <c r="C360" i="8"/>
  <c r="C312" i="8"/>
  <c r="C236" i="8"/>
  <c r="D192" i="8"/>
  <c r="C164" i="8"/>
  <c r="C148" i="8"/>
  <c r="C576" i="8"/>
  <c r="C344" i="8"/>
  <c r="D583" i="8"/>
  <c r="C563" i="8"/>
  <c r="D539" i="8"/>
  <c r="D519" i="8"/>
  <c r="C499" i="8"/>
  <c r="C483" i="8"/>
  <c r="C467" i="8"/>
  <c r="C451" i="8"/>
  <c r="D435" i="8"/>
  <c r="C419" i="8"/>
  <c r="C403" i="8"/>
  <c r="C387" i="8"/>
  <c r="C367" i="8"/>
  <c r="D351" i="8"/>
  <c r="C335" i="8"/>
  <c r="D315" i="8"/>
  <c r="C299" i="8"/>
  <c r="D283" i="8"/>
  <c r="C267" i="8"/>
  <c r="D247" i="8"/>
  <c r="D227" i="8"/>
  <c r="C211" i="8"/>
  <c r="D191" i="8"/>
  <c r="D175" i="8"/>
  <c r="C163" i="8"/>
  <c r="C151" i="8"/>
  <c r="C591" i="8"/>
  <c r="C527" i="8"/>
  <c r="C406" i="8"/>
  <c r="C288" i="8"/>
  <c r="D306" i="8"/>
  <c r="D286" i="8"/>
  <c r="D278" i="8"/>
  <c r="D270" i="8"/>
  <c r="D262" i="8"/>
  <c r="C254" i="8"/>
  <c r="C246" i="8"/>
  <c r="C238" i="8"/>
  <c r="D230" i="8"/>
  <c r="D218" i="8"/>
  <c r="D210" i="8"/>
  <c r="D202" i="8"/>
  <c r="C194" i="8"/>
  <c r="C186" i="8"/>
  <c r="C178" i="8"/>
  <c r="C170" i="8"/>
  <c r="D162" i="8"/>
  <c r="C154" i="8"/>
  <c r="D541" i="8"/>
  <c r="D501" i="8"/>
  <c r="D485" i="8"/>
  <c r="D469" i="8"/>
  <c r="D453" i="8"/>
  <c r="D437" i="8"/>
  <c r="D421" i="8"/>
  <c r="D405" i="8"/>
  <c r="D389" i="8"/>
  <c r="D373" i="8"/>
  <c r="D357" i="8"/>
  <c r="D341" i="8"/>
  <c r="C329" i="8"/>
  <c r="D313" i="8"/>
  <c r="D301" i="8"/>
  <c r="D289" i="8"/>
  <c r="D277" i="8"/>
  <c r="C265" i="8"/>
  <c r="D249" i="8"/>
  <c r="D237" i="8"/>
  <c r="D225" i="8"/>
  <c r="D213" i="8"/>
  <c r="C201" i="8"/>
  <c r="D185" i="8"/>
  <c r="D173" i="8"/>
  <c r="D161" i="8"/>
  <c r="D149" i="8"/>
  <c r="C469" i="8"/>
  <c r="C405" i="8"/>
  <c r="C341" i="8"/>
  <c r="C257" i="8"/>
  <c r="C165" i="8"/>
  <c r="D504" i="8"/>
  <c r="C583" i="8"/>
  <c r="D600" i="8"/>
  <c r="C548" i="8"/>
  <c r="D484" i="8"/>
  <c r="D460" i="8"/>
  <c r="C436" i="8"/>
  <c r="C372" i="8"/>
  <c r="C340" i="8"/>
  <c r="C320" i="8"/>
  <c r="D284" i="8"/>
  <c r="D264" i="8"/>
  <c r="D244" i="8"/>
  <c r="C220" i="8"/>
  <c r="C168" i="8"/>
  <c r="D594" i="8"/>
  <c r="D578" i="8"/>
  <c r="D562" i="8"/>
  <c r="D546" i="8"/>
  <c r="C530" i="8"/>
  <c r="C514" i="8"/>
  <c r="D494" i="8"/>
  <c r="C478" i="8"/>
  <c r="D458" i="8"/>
  <c r="C442" i="8"/>
  <c r="D422" i="8"/>
  <c r="D402" i="8"/>
  <c r="D386" i="8"/>
  <c r="D366" i="8"/>
  <c r="C350" i="8"/>
  <c r="D330" i="8"/>
  <c r="C314" i="8"/>
  <c r="C294" i="8"/>
  <c r="C482" i="8"/>
  <c r="D601" i="8"/>
  <c r="D517" i="8"/>
  <c r="D596" i="8"/>
  <c r="C556" i="8"/>
  <c r="C516" i="8"/>
  <c r="D464" i="8"/>
  <c r="C420" i="8"/>
  <c r="D384" i="8"/>
  <c r="D352" i="8"/>
  <c r="C308" i="8"/>
  <c r="D216" i="8"/>
  <c r="C184" i="8"/>
  <c r="C160" i="8"/>
  <c r="C544" i="8"/>
  <c r="C204" i="8"/>
  <c r="D599" i="8"/>
  <c r="C579" i="8"/>
  <c r="D555" i="8"/>
  <c r="D535" i="8"/>
  <c r="C515" i="8"/>
  <c r="D495" i="8"/>
  <c r="D479" i="8"/>
  <c r="C463" i="8"/>
  <c r="C447" i="8"/>
  <c r="C431" i="8"/>
  <c r="D415" i="8"/>
  <c r="D399" i="8"/>
  <c r="C383" i="8"/>
  <c r="D363" i="8"/>
  <c r="C347" i="8"/>
  <c r="D327" i="8"/>
  <c r="D311" i="8"/>
  <c r="D295" i="8"/>
  <c r="D279" i="8"/>
  <c r="C263" i="8"/>
  <c r="C243" i="8"/>
  <c r="D223" i="8"/>
  <c r="C207" i="8"/>
  <c r="D187" i="8"/>
  <c r="D171" i="8"/>
  <c r="D163" i="8"/>
  <c r="D151" i="8"/>
  <c r="C575" i="8"/>
  <c r="C511" i="8"/>
  <c r="C364" i="8"/>
  <c r="C259" i="8"/>
  <c r="D556" i="8"/>
  <c r="D172" i="8"/>
  <c r="D282" i="8"/>
  <c r="D274" i="8"/>
  <c r="D266" i="8"/>
  <c r="C258" i="8"/>
  <c r="D250" i="8"/>
  <c r="C242" i="8"/>
  <c r="D234" i="8"/>
  <c r="D226" i="8"/>
  <c r="C218" i="8"/>
  <c r="C210" i="8"/>
  <c r="C202" i="8"/>
  <c r="D194" i="8"/>
  <c r="D182" i="8"/>
  <c r="D174" i="8"/>
  <c r="C166" i="8"/>
  <c r="D158" i="8"/>
  <c r="D150" i="8"/>
  <c r="D589" i="8"/>
  <c r="D525" i="8"/>
  <c r="D497" i="8"/>
  <c r="D481" i="8"/>
  <c r="D465" i="8"/>
  <c r="D449" i="8"/>
  <c r="D433" i="8"/>
  <c r="D417" i="8"/>
  <c r="D401" i="8"/>
  <c r="D385" i="8"/>
  <c r="D369" i="8"/>
  <c r="D353" i="8"/>
  <c r="D337" i="8"/>
  <c r="D325" i="8"/>
  <c r="D329" i="8"/>
  <c r="D297" i="8"/>
  <c r="D273" i="8"/>
  <c r="C249" i="8"/>
  <c r="D221" i="8"/>
  <c r="D197" i="8"/>
  <c r="D169" i="8"/>
  <c r="C453" i="8"/>
  <c r="C321" i="8"/>
  <c r="C157" i="8"/>
  <c r="D317" i="8"/>
  <c r="D293" i="8"/>
  <c r="D265" i="8"/>
  <c r="D241" i="8"/>
  <c r="C217" i="8"/>
  <c r="D189" i="8"/>
  <c r="D165" i="8"/>
  <c r="C421" i="8"/>
  <c r="C285" i="8"/>
  <c r="C313" i="8"/>
  <c r="D285" i="8"/>
  <c r="D261" i="8"/>
  <c r="D233" i="8"/>
  <c r="D209" i="8"/>
  <c r="C185" i="8"/>
  <c r="D157" i="8"/>
  <c r="C389" i="8"/>
  <c r="C229" i="8"/>
  <c r="D305" i="8"/>
  <c r="C281" i="8"/>
  <c r="D253" i="8"/>
  <c r="D229" i="8"/>
  <c r="D201" i="8"/>
  <c r="D177" i="8"/>
  <c r="C153" i="8"/>
  <c r="C485" i="8"/>
  <c r="C357" i="8"/>
  <c r="C193" i="8"/>
  <c r="B3" i="15"/>
  <c r="C3" i="15" s="1"/>
  <c r="B4" i="15"/>
  <c r="C4" i="15" s="1"/>
  <c r="B5" i="15"/>
  <c r="C5" i="15" s="1"/>
  <c r="B6" i="15"/>
  <c r="C6" i="15" s="1"/>
  <c r="B7" i="15"/>
  <c r="C7" i="15" s="1"/>
  <c r="B8" i="15"/>
  <c r="C8" i="15" s="1"/>
  <c r="B9" i="15"/>
  <c r="C9" i="15" s="1"/>
  <c r="B10" i="15"/>
  <c r="C10" i="15" s="1"/>
  <c r="B11" i="15"/>
  <c r="C11" i="15" s="1"/>
  <c r="B2" i="15"/>
  <c r="C2" i="15" s="1"/>
  <c r="C8" i="5" l="1"/>
  <c r="C29" i="5"/>
  <c r="D39" i="5"/>
  <c r="C39" i="5" s="1"/>
  <c r="D8" i="9"/>
  <c r="C8" i="9" s="1"/>
  <c r="D37" i="9"/>
  <c r="C37" i="9" s="1"/>
  <c r="D29" i="9"/>
  <c r="C29" i="9" s="1"/>
  <c r="D10" i="6"/>
  <c r="D5" i="6"/>
  <c r="D29" i="6" s="1"/>
  <c r="G29" i="6" l="1"/>
  <c r="O603" i="7"/>
  <c r="O607" i="7"/>
  <c r="O611" i="7"/>
  <c r="O615" i="7"/>
  <c r="O619" i="7"/>
  <c r="O623" i="7"/>
  <c r="O627" i="7"/>
  <c r="O631" i="7"/>
  <c r="O635" i="7"/>
  <c r="O639" i="7"/>
  <c r="O643" i="7"/>
  <c r="O647" i="7"/>
  <c r="O651" i="7"/>
  <c r="O655" i="7"/>
  <c r="O659" i="7"/>
  <c r="O663" i="7"/>
  <c r="O667" i="7"/>
  <c r="O671" i="7"/>
  <c r="O675" i="7"/>
  <c r="O679" i="7"/>
  <c r="O683" i="7"/>
  <c r="O687" i="7"/>
  <c r="O691" i="7"/>
  <c r="O695" i="7"/>
  <c r="O699" i="7"/>
  <c r="O703" i="7"/>
  <c r="O707" i="7"/>
  <c r="O711" i="7"/>
  <c r="O715" i="7"/>
  <c r="O719" i="7"/>
  <c r="O723" i="7"/>
  <c r="O727" i="7"/>
  <c r="O731" i="7"/>
  <c r="O735" i="7"/>
  <c r="O739" i="7"/>
  <c r="O743" i="7"/>
  <c r="O747" i="7"/>
  <c r="O751" i="7"/>
  <c r="O755" i="7"/>
  <c r="O759" i="7"/>
  <c r="O763" i="7"/>
  <c r="O767" i="7"/>
  <c r="O771" i="7"/>
  <c r="O775" i="7"/>
  <c r="O779" i="7"/>
  <c r="O783" i="7"/>
  <c r="O787" i="7"/>
  <c r="O791" i="7"/>
  <c r="O795" i="7"/>
  <c r="O799" i="7"/>
  <c r="O803" i="7"/>
  <c r="O807" i="7"/>
  <c r="O811" i="7"/>
  <c r="O815" i="7"/>
  <c r="O819" i="7"/>
  <c r="O823" i="7"/>
  <c r="O827" i="7"/>
  <c r="O831" i="7"/>
  <c r="O835" i="7"/>
  <c r="O839" i="7"/>
  <c r="O843" i="7"/>
  <c r="O847" i="7"/>
  <c r="O851" i="7"/>
  <c r="O855" i="7"/>
  <c r="O859" i="7"/>
  <c r="O863" i="7"/>
  <c r="O867" i="7"/>
  <c r="O871" i="7"/>
  <c r="O875" i="7"/>
  <c r="O879" i="7"/>
  <c r="O883" i="7"/>
  <c r="O887" i="7"/>
  <c r="O891" i="7"/>
  <c r="O895" i="7"/>
  <c r="O899" i="7"/>
  <c r="O903" i="7"/>
  <c r="O907" i="7"/>
  <c r="O911" i="7"/>
  <c r="O915" i="7"/>
  <c r="O919" i="7"/>
  <c r="O923" i="7"/>
  <c r="O927" i="7"/>
  <c r="O931" i="7"/>
  <c r="O935" i="7"/>
  <c r="O939" i="7"/>
  <c r="O606" i="7"/>
  <c r="O612" i="7"/>
  <c r="O617" i="7"/>
  <c r="O622" i="7"/>
  <c r="O628" i="7"/>
  <c r="O633" i="7"/>
  <c r="O638" i="7"/>
  <c r="O644" i="7"/>
  <c r="O649" i="7"/>
  <c r="O654" i="7"/>
  <c r="O660" i="7"/>
  <c r="O665" i="7"/>
  <c r="O670" i="7"/>
  <c r="O676" i="7"/>
  <c r="O681" i="7"/>
  <c r="O686" i="7"/>
  <c r="O692" i="7"/>
  <c r="O697" i="7"/>
  <c r="O702" i="7"/>
  <c r="O708" i="7"/>
  <c r="O713" i="7"/>
  <c r="O718" i="7"/>
  <c r="O724" i="7"/>
  <c r="O729" i="7"/>
  <c r="O734" i="7"/>
  <c r="O740" i="7"/>
  <c r="O745" i="7"/>
  <c r="O750" i="7"/>
  <c r="O756" i="7"/>
  <c r="O761" i="7"/>
  <c r="O766" i="7"/>
  <c r="O772" i="7"/>
  <c r="O777" i="7"/>
  <c r="O782" i="7"/>
  <c r="O788" i="7"/>
  <c r="O793" i="7"/>
  <c r="O798" i="7"/>
  <c r="O804" i="7"/>
  <c r="O809" i="7"/>
  <c r="O814" i="7"/>
  <c r="O820" i="7"/>
  <c r="O825" i="7"/>
  <c r="O830" i="7"/>
  <c r="O836" i="7"/>
  <c r="O841" i="7"/>
  <c r="O846" i="7"/>
  <c r="O852" i="7"/>
  <c r="O857" i="7"/>
  <c r="O862" i="7"/>
  <c r="O868" i="7"/>
  <c r="O873" i="7"/>
  <c r="O878" i="7"/>
  <c r="O884" i="7"/>
  <c r="O889" i="7"/>
  <c r="O894" i="7"/>
  <c r="O900" i="7"/>
  <c r="O905" i="7"/>
  <c r="O910" i="7"/>
  <c r="O916" i="7"/>
  <c r="O921" i="7"/>
  <c r="O926" i="7"/>
  <c r="O932" i="7"/>
  <c r="O937" i="7"/>
  <c r="O942" i="7"/>
  <c r="O946" i="7"/>
  <c r="O950" i="7"/>
  <c r="O954" i="7"/>
  <c r="O958" i="7"/>
  <c r="O962" i="7"/>
  <c r="O966" i="7"/>
  <c r="O970" i="7"/>
  <c r="O974" i="7"/>
  <c r="O978" i="7"/>
  <c r="O982" i="7"/>
  <c r="O986" i="7"/>
  <c r="O990" i="7"/>
  <c r="O994" i="7"/>
  <c r="O998" i="7"/>
  <c r="O1002" i="7"/>
  <c r="O1006" i="7"/>
  <c r="O1010" i="7"/>
  <c r="O1014" i="7"/>
  <c r="O1018" i="7"/>
  <c r="O1022" i="7"/>
  <c r="O1026" i="7"/>
  <c r="O608" i="7"/>
  <c r="O614" i="7"/>
  <c r="O621" i="7"/>
  <c r="O629" i="7"/>
  <c r="O636" i="7"/>
  <c r="O642" i="7"/>
  <c r="O650" i="7"/>
  <c r="O657" i="7"/>
  <c r="O664" i="7"/>
  <c r="O672" i="7"/>
  <c r="O678" i="7"/>
  <c r="O685" i="7"/>
  <c r="O693" i="7"/>
  <c r="O700" i="7"/>
  <c r="O706" i="7"/>
  <c r="O714" i="7"/>
  <c r="O721" i="7"/>
  <c r="O728" i="7"/>
  <c r="O736" i="7"/>
  <c r="O742" i="7"/>
  <c r="O749" i="7"/>
  <c r="O757" i="7"/>
  <c r="O764" i="7"/>
  <c r="O770" i="7"/>
  <c r="O778" i="7"/>
  <c r="O785" i="7"/>
  <c r="O792" i="7"/>
  <c r="O800" i="7"/>
  <c r="O806" i="7"/>
  <c r="O813" i="7"/>
  <c r="O821" i="7"/>
  <c r="O828" i="7"/>
  <c r="O834" i="7"/>
  <c r="O842" i="7"/>
  <c r="O849" i="7"/>
  <c r="O856" i="7"/>
  <c r="O864" i="7"/>
  <c r="O870" i="7"/>
  <c r="O877" i="7"/>
  <c r="O885" i="7"/>
  <c r="O892" i="7"/>
  <c r="O898" i="7"/>
  <c r="O906" i="7"/>
  <c r="O913" i="7"/>
  <c r="O920" i="7"/>
  <c r="O928" i="7"/>
  <c r="O934" i="7"/>
  <c r="O941" i="7"/>
  <c r="O947" i="7"/>
  <c r="O952" i="7"/>
  <c r="O957" i="7"/>
  <c r="O963" i="7"/>
  <c r="O968" i="7"/>
  <c r="O973" i="7"/>
  <c r="O979" i="7"/>
  <c r="O984" i="7"/>
  <c r="O989" i="7"/>
  <c r="O995" i="7"/>
  <c r="O1000" i="7"/>
  <c r="O1005" i="7"/>
  <c r="O1011" i="7"/>
  <c r="O1016" i="7"/>
  <c r="O1021" i="7"/>
  <c r="O1027" i="7"/>
  <c r="O1031" i="7"/>
  <c r="O1035" i="7"/>
  <c r="O1039" i="7"/>
  <c r="O1043" i="7"/>
  <c r="O1047" i="7"/>
  <c r="O1051" i="7"/>
  <c r="O1055" i="7"/>
  <c r="O1059" i="7"/>
  <c r="O1063" i="7"/>
  <c r="O1067" i="7"/>
  <c r="O1071" i="7"/>
  <c r="O1075" i="7"/>
  <c r="O1079" i="7"/>
  <c r="O1083" i="7"/>
  <c r="O1087" i="7"/>
  <c r="O1091" i="7"/>
  <c r="O1095" i="7"/>
  <c r="O1099" i="7"/>
  <c r="O1103" i="7"/>
  <c r="O1107" i="7"/>
  <c r="O1111" i="7"/>
  <c r="O1115" i="7"/>
  <c r="O1119" i="7"/>
  <c r="O1123" i="7"/>
  <c r="O1127" i="7"/>
  <c r="O1131" i="7"/>
  <c r="O1135" i="7"/>
  <c r="O1139" i="7"/>
  <c r="O1143" i="7"/>
  <c r="O1147" i="7"/>
  <c r="O1151" i="7"/>
  <c r="O1155" i="7"/>
  <c r="O1159" i="7"/>
  <c r="O1163" i="7"/>
  <c r="O1167" i="7"/>
  <c r="O1171" i="7"/>
  <c r="O1175" i="7"/>
  <c r="O1179" i="7"/>
  <c r="O1183" i="7"/>
  <c r="O1187" i="7"/>
  <c r="O1191" i="7"/>
  <c r="O1195" i="7"/>
  <c r="O1199" i="7"/>
  <c r="O1203" i="7"/>
  <c r="O1207" i="7"/>
  <c r="O1211" i="7"/>
  <c r="O1215" i="7"/>
  <c r="O1219" i="7"/>
  <c r="O1223" i="7"/>
  <c r="O1227" i="7"/>
  <c r="O1231" i="7"/>
  <c r="O1235" i="7"/>
  <c r="O1239" i="7"/>
  <c r="O1243" i="7"/>
  <c r="O1247" i="7"/>
  <c r="O1251" i="7"/>
  <c r="O1255" i="7"/>
  <c r="O1259" i="7"/>
  <c r="O1263" i="7"/>
  <c r="O1267" i="7"/>
  <c r="O1271" i="7"/>
  <c r="O1275" i="7"/>
  <c r="O1279" i="7"/>
  <c r="O1283" i="7"/>
  <c r="O1287" i="7"/>
  <c r="O1291" i="7"/>
  <c r="O1295" i="7"/>
  <c r="O1299" i="7"/>
  <c r="O1303" i="7"/>
  <c r="O1307" i="7"/>
  <c r="O1311" i="7"/>
  <c r="O1315" i="7"/>
  <c r="O1319" i="7"/>
  <c r="O1323" i="7"/>
  <c r="O1327" i="7"/>
  <c r="O1331" i="7"/>
  <c r="O1335" i="7"/>
  <c r="O1339" i="7"/>
  <c r="O1343" i="7"/>
  <c r="O1347" i="7"/>
  <c r="O1351" i="7"/>
  <c r="O1355" i="7"/>
  <c r="O1359" i="7"/>
  <c r="O1363" i="7"/>
  <c r="O1367" i="7"/>
  <c r="O1371" i="7"/>
  <c r="O1375" i="7"/>
  <c r="O1379" i="7"/>
  <c r="O1383" i="7"/>
  <c r="O1387" i="7"/>
  <c r="O1391" i="7"/>
  <c r="O1395" i="7"/>
  <c r="O1399" i="7"/>
  <c r="O1403" i="7"/>
  <c r="O1407" i="7"/>
  <c r="O1411" i="7"/>
  <c r="O1415" i="7"/>
  <c r="O1419" i="7"/>
  <c r="O1423" i="7"/>
  <c r="O1427" i="7"/>
  <c r="O1431" i="7"/>
  <c r="O1435" i="7"/>
  <c r="O1439" i="7"/>
  <c r="O1443" i="7"/>
  <c r="O1447" i="7"/>
  <c r="O1451" i="7"/>
  <c r="O609" i="7"/>
  <c r="O618" i="7"/>
  <c r="O626" i="7"/>
  <c r="O637" i="7"/>
  <c r="O646" i="7"/>
  <c r="O656" i="7"/>
  <c r="O666" i="7"/>
  <c r="O674" i="7"/>
  <c r="O684" i="7"/>
  <c r="O694" i="7"/>
  <c r="O704" i="7"/>
  <c r="O712" i="7"/>
  <c r="O722" i="7"/>
  <c r="O732" i="7"/>
  <c r="O741" i="7"/>
  <c r="O752" i="7"/>
  <c r="O760" i="7"/>
  <c r="O769" i="7"/>
  <c r="O780" i="7"/>
  <c r="O789" i="7"/>
  <c r="O797" i="7"/>
  <c r="O808" i="7"/>
  <c r="O817" i="7"/>
  <c r="O826" i="7"/>
  <c r="O837" i="7"/>
  <c r="O845" i="7"/>
  <c r="O854" i="7"/>
  <c r="O865" i="7"/>
  <c r="O874" i="7"/>
  <c r="O882" i="7"/>
  <c r="O893" i="7"/>
  <c r="O902" i="7"/>
  <c r="O912" i="7"/>
  <c r="O922" i="7"/>
  <c r="O930" i="7"/>
  <c r="O940" i="7"/>
  <c r="O948" i="7"/>
  <c r="O955" i="7"/>
  <c r="O961" i="7"/>
  <c r="O969" i="7"/>
  <c r="O976" i="7"/>
  <c r="O983" i="7"/>
  <c r="O991" i="7"/>
  <c r="O997" i="7"/>
  <c r="O1004" i="7"/>
  <c r="O1012" i="7"/>
  <c r="O1019" i="7"/>
  <c r="O1025" i="7"/>
  <c r="O1032" i="7"/>
  <c r="O1037" i="7"/>
  <c r="O1042" i="7"/>
  <c r="O1048" i="7"/>
  <c r="O1053" i="7"/>
  <c r="O1058" i="7"/>
  <c r="O1064" i="7"/>
  <c r="O1069" i="7"/>
  <c r="O1074" i="7"/>
  <c r="O1080" i="7"/>
  <c r="O1085" i="7"/>
  <c r="O1090" i="7"/>
  <c r="O1096" i="7"/>
  <c r="O1101" i="7"/>
  <c r="O1106" i="7"/>
  <c r="O1112" i="7"/>
  <c r="O1117" i="7"/>
  <c r="O1122" i="7"/>
  <c r="O1128" i="7"/>
  <c r="O1133" i="7"/>
  <c r="O1138" i="7"/>
  <c r="O1144" i="7"/>
  <c r="O1149" i="7"/>
  <c r="O1154" i="7"/>
  <c r="O1160" i="7"/>
  <c r="O1165" i="7"/>
  <c r="O1170" i="7"/>
  <c r="O1176" i="7"/>
  <c r="O1181" i="7"/>
  <c r="O1186" i="7"/>
  <c r="O1192" i="7"/>
  <c r="O1197" i="7"/>
  <c r="O1202" i="7"/>
  <c r="O1208" i="7"/>
  <c r="O1213" i="7"/>
  <c r="O1218" i="7"/>
  <c r="O1224" i="7"/>
  <c r="O1229" i="7"/>
  <c r="O1234" i="7"/>
  <c r="O1240" i="7"/>
  <c r="O1245" i="7"/>
  <c r="O1250" i="7"/>
  <c r="O1256" i="7"/>
  <c r="O1261" i="7"/>
  <c r="O1266" i="7"/>
  <c r="O1272" i="7"/>
  <c r="O1277" i="7"/>
  <c r="O1282" i="7"/>
  <c r="O1288" i="7"/>
  <c r="O1293" i="7"/>
  <c r="O1298" i="7"/>
  <c r="O1304" i="7"/>
  <c r="O1309" i="7"/>
  <c r="O1314" i="7"/>
  <c r="O1320" i="7"/>
  <c r="O1325" i="7"/>
  <c r="O1330" i="7"/>
  <c r="O1336" i="7"/>
  <c r="O1341" i="7"/>
  <c r="O1346" i="7"/>
  <c r="O1352" i="7"/>
  <c r="O1357" i="7"/>
  <c r="O1362" i="7"/>
  <c r="O1368" i="7"/>
  <c r="O1373" i="7"/>
  <c r="O1378" i="7"/>
  <c r="O1384" i="7"/>
  <c r="O1389" i="7"/>
  <c r="O1394" i="7"/>
  <c r="O1400" i="7"/>
  <c r="O1405" i="7"/>
  <c r="O1410" i="7"/>
  <c r="O1416" i="7"/>
  <c r="O1421" i="7"/>
  <c r="O1426" i="7"/>
  <c r="O1432" i="7"/>
  <c r="O1437" i="7"/>
  <c r="O1442" i="7"/>
  <c r="O1448" i="7"/>
  <c r="O1453" i="7"/>
  <c r="O1457" i="7"/>
  <c r="O1461" i="7"/>
  <c r="O1465" i="7"/>
  <c r="O1469" i="7"/>
  <c r="O1473" i="7"/>
  <c r="O1477" i="7"/>
  <c r="O1481" i="7"/>
  <c r="O1485" i="7"/>
  <c r="O1489" i="7"/>
  <c r="O1493" i="7"/>
  <c r="O1497" i="7"/>
  <c r="O1501" i="7"/>
  <c r="O1505" i="7"/>
  <c r="O1509" i="7"/>
  <c r="O1513" i="7"/>
  <c r="O1517" i="7"/>
  <c r="O1521" i="7"/>
  <c r="O1525" i="7"/>
  <c r="O1529" i="7"/>
  <c r="O1533" i="7"/>
  <c r="O1537" i="7"/>
  <c r="O1541" i="7"/>
  <c r="O1545" i="7"/>
  <c r="O1549" i="7"/>
  <c r="O1553" i="7"/>
  <c r="O1557" i="7"/>
  <c r="O1561" i="7"/>
  <c r="O1565" i="7"/>
  <c r="O1569" i="7"/>
  <c r="O1573" i="7"/>
  <c r="O1577" i="7"/>
  <c r="O1581" i="7"/>
  <c r="O1585" i="7"/>
  <c r="O1589" i="7"/>
  <c r="O1593" i="7"/>
  <c r="O1597" i="7"/>
  <c r="O1601" i="7"/>
  <c r="O1605" i="7"/>
  <c r="O1609" i="7"/>
  <c r="O1613" i="7"/>
  <c r="O1617" i="7"/>
  <c r="O1621" i="7"/>
  <c r="O1625" i="7"/>
  <c r="O1629" i="7"/>
  <c r="O1633" i="7"/>
  <c r="O1637" i="7"/>
  <c r="O1641" i="7"/>
  <c r="O1645" i="7"/>
  <c r="O1649" i="7"/>
  <c r="O1653" i="7"/>
  <c r="O1657" i="7"/>
  <c r="O1661" i="7"/>
  <c r="O1665" i="7"/>
  <c r="O1669" i="7"/>
  <c r="O1673" i="7"/>
  <c r="O1677" i="7"/>
  <c r="O1681" i="7"/>
  <c r="O1685" i="7"/>
  <c r="O1689" i="7"/>
  <c r="O1693" i="7"/>
  <c r="O1697" i="7"/>
  <c r="O1701" i="7"/>
  <c r="O1705" i="7"/>
  <c r="O1709" i="7"/>
  <c r="O1713" i="7"/>
  <c r="O1717" i="7"/>
  <c r="O1721" i="7"/>
  <c r="O1725" i="7"/>
  <c r="O1729" i="7"/>
  <c r="O1733" i="7"/>
  <c r="O1737" i="7"/>
  <c r="O1741" i="7"/>
  <c r="O1745" i="7"/>
  <c r="O1749" i="7"/>
  <c r="O1753" i="7"/>
  <c r="O1757" i="7"/>
  <c r="O1761" i="7"/>
  <c r="O1765" i="7"/>
  <c r="O1769" i="7"/>
  <c r="O1773" i="7"/>
  <c r="O1777" i="7"/>
  <c r="O1781" i="7"/>
  <c r="O1785" i="7"/>
  <c r="O1789" i="7"/>
  <c r="O1793" i="7"/>
  <c r="O1797" i="7"/>
  <c r="O1801" i="7"/>
  <c r="O1805" i="7"/>
  <c r="O1809" i="7"/>
  <c r="O1813" i="7"/>
  <c r="O1817" i="7"/>
  <c r="O1821" i="7"/>
  <c r="O1825" i="7"/>
  <c r="O1829" i="7"/>
  <c r="O1833" i="7"/>
  <c r="O1837" i="7"/>
  <c r="O1841" i="7"/>
  <c r="O1845" i="7"/>
  <c r="O1849" i="7"/>
  <c r="O1853" i="7"/>
  <c r="O1857" i="7"/>
  <c r="O1861" i="7"/>
  <c r="O1865" i="7"/>
  <c r="O1869" i="7"/>
  <c r="O1873" i="7"/>
  <c r="O1877" i="7"/>
  <c r="O1881" i="7"/>
  <c r="O1885" i="7"/>
  <c r="O1889" i="7"/>
  <c r="O1893" i="7"/>
  <c r="O1897" i="7"/>
  <c r="O1901" i="7"/>
  <c r="O1905" i="7"/>
  <c r="O1909" i="7"/>
  <c r="O1913" i="7"/>
  <c r="O1917" i="7"/>
  <c r="O1921" i="7"/>
  <c r="O1925" i="7"/>
  <c r="O1929" i="7"/>
  <c r="O1933" i="7"/>
  <c r="O1937" i="7"/>
  <c r="O1941" i="7"/>
  <c r="O1945" i="7"/>
  <c r="O1949" i="7"/>
  <c r="O1953" i="7"/>
  <c r="O1957" i="7"/>
  <c r="O1961" i="7"/>
  <c r="O1965" i="7"/>
  <c r="O1969" i="7"/>
  <c r="O1973" i="7"/>
  <c r="O1977" i="7"/>
  <c r="O1981" i="7"/>
  <c r="O1985" i="7"/>
  <c r="O1989" i="7"/>
  <c r="O1993" i="7"/>
  <c r="O1997" i="7"/>
  <c r="O2001" i="7"/>
  <c r="O2" i="7"/>
  <c r="O6" i="7"/>
  <c r="O10" i="7"/>
  <c r="O14" i="7"/>
  <c r="O18" i="7"/>
  <c r="O22" i="7"/>
  <c r="O26" i="7"/>
  <c r="O30" i="7"/>
  <c r="O34" i="7"/>
  <c r="O38" i="7"/>
  <c r="O42" i="7"/>
  <c r="O46" i="7"/>
  <c r="O50" i="7"/>
  <c r="O54" i="7"/>
  <c r="O58" i="7"/>
  <c r="O62" i="7"/>
  <c r="O66" i="7"/>
  <c r="O70" i="7"/>
  <c r="O74" i="7"/>
  <c r="O78" i="7"/>
  <c r="O82" i="7"/>
  <c r="O86" i="7"/>
  <c r="O90" i="7"/>
  <c r="O94" i="7"/>
  <c r="O98" i="7"/>
  <c r="O102" i="7"/>
  <c r="O106" i="7"/>
  <c r="O110" i="7"/>
  <c r="O114" i="7"/>
  <c r="O118" i="7"/>
  <c r="O122" i="7"/>
  <c r="O126" i="7"/>
  <c r="O130" i="7"/>
  <c r="O134" i="7"/>
  <c r="O138" i="7"/>
  <c r="O142" i="7"/>
  <c r="O146" i="7"/>
  <c r="O150" i="7"/>
  <c r="O154" i="7"/>
  <c r="O158" i="7"/>
  <c r="O162" i="7"/>
  <c r="O166" i="7"/>
  <c r="O170" i="7"/>
  <c r="O174" i="7"/>
  <c r="O178" i="7"/>
  <c r="O182" i="7"/>
  <c r="O186" i="7"/>
  <c r="O190" i="7"/>
  <c r="O194" i="7"/>
  <c r="O198" i="7"/>
  <c r="O202" i="7"/>
  <c r="O206" i="7"/>
  <c r="O210" i="7"/>
  <c r="O214" i="7"/>
  <c r="O218" i="7"/>
  <c r="O222" i="7"/>
  <c r="O226" i="7"/>
  <c r="O230" i="7"/>
  <c r="O234" i="7"/>
  <c r="O238" i="7"/>
  <c r="O242" i="7"/>
  <c r="O246" i="7"/>
  <c r="O250" i="7"/>
  <c r="O254" i="7"/>
  <c r="O258" i="7"/>
  <c r="O262" i="7"/>
  <c r="O266" i="7"/>
  <c r="O270" i="7"/>
  <c r="O274" i="7"/>
  <c r="O278" i="7"/>
  <c r="O282" i="7"/>
  <c r="O286" i="7"/>
  <c r="O290" i="7"/>
  <c r="O294" i="7"/>
  <c r="O298" i="7"/>
  <c r="O302" i="7"/>
  <c r="O604" i="7"/>
  <c r="O616" i="7"/>
  <c r="O630" i="7"/>
  <c r="O641" i="7"/>
  <c r="O653" i="7"/>
  <c r="O668" i="7"/>
  <c r="O680" i="7"/>
  <c r="O690" i="7"/>
  <c r="O705" i="7"/>
  <c r="O717" i="7"/>
  <c r="O730" i="7"/>
  <c r="O744" i="7"/>
  <c r="O754" i="7"/>
  <c r="O768" i="7"/>
  <c r="O781" i="7"/>
  <c r="O794" i="7"/>
  <c r="O805" i="7"/>
  <c r="O818" i="7"/>
  <c r="O832" i="7"/>
  <c r="O844" i="7"/>
  <c r="O858" i="7"/>
  <c r="O869" i="7"/>
  <c r="O881" i="7"/>
  <c r="O896" i="7"/>
  <c r="O908" i="7"/>
  <c r="O918" i="7"/>
  <c r="O933" i="7"/>
  <c r="O944" i="7"/>
  <c r="O953" i="7"/>
  <c r="O964" i="7"/>
  <c r="O972" i="7"/>
  <c r="O981" i="7"/>
  <c r="O992" i="7"/>
  <c r="O1001" i="7"/>
  <c r="O1009" i="7"/>
  <c r="O1020" i="7"/>
  <c r="O1029" i="7"/>
  <c r="O1036" i="7"/>
  <c r="O1044" i="7"/>
  <c r="O1050" i="7"/>
  <c r="O1057" i="7"/>
  <c r="O1065" i="7"/>
  <c r="O1072" i="7"/>
  <c r="O1078" i="7"/>
  <c r="O1086" i="7"/>
  <c r="O1093" i="7"/>
  <c r="O1100" i="7"/>
  <c r="O1108" i="7"/>
  <c r="O1114" i="7"/>
  <c r="O1121" i="7"/>
  <c r="O1129" i="7"/>
  <c r="O1136" i="7"/>
  <c r="O1142" i="7"/>
  <c r="O1150" i="7"/>
  <c r="O1157" i="7"/>
  <c r="O1164" i="7"/>
  <c r="O1172" i="7"/>
  <c r="O1178" i="7"/>
  <c r="O1185" i="7"/>
  <c r="O1193" i="7"/>
  <c r="O1200" i="7"/>
  <c r="O1206" i="7"/>
  <c r="O1214" i="7"/>
  <c r="O1221" i="7"/>
  <c r="O1228" i="7"/>
  <c r="O1236" i="7"/>
  <c r="O1242" i="7"/>
  <c r="O1249" i="7"/>
  <c r="O1257" i="7"/>
  <c r="O1264" i="7"/>
  <c r="O1270" i="7"/>
  <c r="O1278" i="7"/>
  <c r="O1285" i="7"/>
  <c r="O1292" i="7"/>
  <c r="O1300" i="7"/>
  <c r="O1306" i="7"/>
  <c r="O1313" i="7"/>
  <c r="O1321" i="7"/>
  <c r="O1328" i="7"/>
  <c r="O1334" i="7"/>
  <c r="O1342" i="7"/>
  <c r="O1349" i="7"/>
  <c r="O1356" i="7"/>
  <c r="O1364" i="7"/>
  <c r="O1370" i="7"/>
  <c r="O1377" i="7"/>
  <c r="O1385" i="7"/>
  <c r="O1392" i="7"/>
  <c r="O1398" i="7"/>
  <c r="O1406" i="7"/>
  <c r="O1413" i="7"/>
  <c r="O1420" i="7"/>
  <c r="O1428" i="7"/>
  <c r="O1434" i="7"/>
  <c r="O1441" i="7"/>
  <c r="O1449" i="7"/>
  <c r="O1455" i="7"/>
  <c r="O1460" i="7"/>
  <c r="O1466" i="7"/>
  <c r="O1471" i="7"/>
  <c r="O1476" i="7"/>
  <c r="O1482" i="7"/>
  <c r="O1487" i="7"/>
  <c r="O1492" i="7"/>
  <c r="O1498" i="7"/>
  <c r="O1503" i="7"/>
  <c r="O1508" i="7"/>
  <c r="O1514" i="7"/>
  <c r="O1519" i="7"/>
  <c r="O1524" i="7"/>
  <c r="O1530" i="7"/>
  <c r="O1535" i="7"/>
  <c r="O1540" i="7"/>
  <c r="O1546" i="7"/>
  <c r="O1551" i="7"/>
  <c r="O1556" i="7"/>
  <c r="O1562" i="7"/>
  <c r="O1567" i="7"/>
  <c r="O1572" i="7"/>
  <c r="O1578" i="7"/>
  <c r="O1583" i="7"/>
  <c r="O1588" i="7"/>
  <c r="O1594" i="7"/>
  <c r="O1599" i="7"/>
  <c r="O1604" i="7"/>
  <c r="O1610" i="7"/>
  <c r="O1615" i="7"/>
  <c r="O1620" i="7"/>
  <c r="O1626" i="7"/>
  <c r="O1631" i="7"/>
  <c r="O1636" i="7"/>
  <c r="O1642" i="7"/>
  <c r="O1647" i="7"/>
  <c r="O1652" i="7"/>
  <c r="O1658" i="7"/>
  <c r="O1663" i="7"/>
  <c r="O1668" i="7"/>
  <c r="O1674" i="7"/>
  <c r="O1679" i="7"/>
  <c r="O1684" i="7"/>
  <c r="O1690" i="7"/>
  <c r="O1695" i="7"/>
  <c r="O1700" i="7"/>
  <c r="O1706" i="7"/>
  <c r="O1711" i="7"/>
  <c r="O1716" i="7"/>
  <c r="O1722" i="7"/>
  <c r="O1727" i="7"/>
  <c r="O1732" i="7"/>
  <c r="O1738" i="7"/>
  <c r="O1743" i="7"/>
  <c r="O1748" i="7"/>
  <c r="O1754" i="7"/>
  <c r="O1759" i="7"/>
  <c r="O1764" i="7"/>
  <c r="O1770" i="7"/>
  <c r="O1775" i="7"/>
  <c r="O1780" i="7"/>
  <c r="O1786" i="7"/>
  <c r="O1791" i="7"/>
  <c r="O1796" i="7"/>
  <c r="O1802" i="7"/>
  <c r="O1807" i="7"/>
  <c r="O1812" i="7"/>
  <c r="O1818" i="7"/>
  <c r="O1823" i="7"/>
  <c r="O1828" i="7"/>
  <c r="O1834" i="7"/>
  <c r="O1839" i="7"/>
  <c r="O1844" i="7"/>
  <c r="O610" i="7"/>
  <c r="O624" i="7"/>
  <c r="O634" i="7"/>
  <c r="O648" i="7"/>
  <c r="O661" i="7"/>
  <c r="O673" i="7"/>
  <c r="O688" i="7"/>
  <c r="O698" i="7"/>
  <c r="O710" i="7"/>
  <c r="O725" i="7"/>
  <c r="O737" i="7"/>
  <c r="O748" i="7"/>
  <c r="O762" i="7"/>
  <c r="O774" i="7"/>
  <c r="O786" i="7"/>
  <c r="O801" i="7"/>
  <c r="O812" i="7"/>
  <c r="O824" i="7"/>
  <c r="O838" i="7"/>
  <c r="O850" i="7"/>
  <c r="O861" i="7"/>
  <c r="O876" i="7"/>
  <c r="O888" i="7"/>
  <c r="O901" i="7"/>
  <c r="O914" i="7"/>
  <c r="O925" i="7"/>
  <c r="O938" i="7"/>
  <c r="O949" i="7"/>
  <c r="O959" i="7"/>
  <c r="O967" i="7"/>
  <c r="O977" i="7"/>
  <c r="O987" i="7"/>
  <c r="O996" i="7"/>
  <c r="O1007" i="7"/>
  <c r="O1015" i="7"/>
  <c r="O1024" i="7"/>
  <c r="O1033" i="7"/>
  <c r="O1040" i="7"/>
  <c r="O1046" i="7"/>
  <c r="O1054" i="7"/>
  <c r="O1061" i="7"/>
  <c r="O1068" i="7"/>
  <c r="O1076" i="7"/>
  <c r="O1082" i="7"/>
  <c r="O1089" i="7"/>
  <c r="O1097" i="7"/>
  <c r="O1104" i="7"/>
  <c r="O1110" i="7"/>
  <c r="O1118" i="7"/>
  <c r="O1125" i="7"/>
  <c r="O1132" i="7"/>
  <c r="O1140" i="7"/>
  <c r="O1146" i="7"/>
  <c r="O1153" i="7"/>
  <c r="O1161" i="7"/>
  <c r="O1168" i="7"/>
  <c r="O1174" i="7"/>
  <c r="O1182" i="7"/>
  <c r="O1189" i="7"/>
  <c r="O1196" i="7"/>
  <c r="O1204" i="7"/>
  <c r="O1210" i="7"/>
  <c r="O1217" i="7"/>
  <c r="O1225" i="7"/>
  <c r="O1232" i="7"/>
  <c r="O1238" i="7"/>
  <c r="O1246" i="7"/>
  <c r="O1253" i="7"/>
  <c r="O1260" i="7"/>
  <c r="O1268" i="7"/>
  <c r="O1274" i="7"/>
  <c r="O1281" i="7"/>
  <c r="O1289" i="7"/>
  <c r="O1296" i="7"/>
  <c r="O1302" i="7"/>
  <c r="O1310" i="7"/>
  <c r="O1317" i="7"/>
  <c r="O1324" i="7"/>
  <c r="O1332" i="7"/>
  <c r="O1338" i="7"/>
  <c r="O1345" i="7"/>
  <c r="O1353" i="7"/>
  <c r="O1360" i="7"/>
  <c r="O1366" i="7"/>
  <c r="O1374" i="7"/>
  <c r="O1381" i="7"/>
  <c r="O1388" i="7"/>
  <c r="O1396" i="7"/>
  <c r="O1402" i="7"/>
  <c r="O1409" i="7"/>
  <c r="O1417" i="7"/>
  <c r="O1424" i="7"/>
  <c r="O1430" i="7"/>
  <c r="O1438" i="7"/>
  <c r="O1445" i="7"/>
  <c r="O1452" i="7"/>
  <c r="O1458" i="7"/>
  <c r="O1463" i="7"/>
  <c r="O1468" i="7"/>
  <c r="O1474" i="7"/>
  <c r="O1479" i="7"/>
  <c r="O1484" i="7"/>
  <c r="O1490" i="7"/>
  <c r="O1495" i="7"/>
  <c r="O1500" i="7"/>
  <c r="O1506" i="7"/>
  <c r="O1511" i="7"/>
  <c r="O1516" i="7"/>
  <c r="O1522" i="7"/>
  <c r="O1527" i="7"/>
  <c r="O1532" i="7"/>
  <c r="O1538" i="7"/>
  <c r="O1543" i="7"/>
  <c r="O1548" i="7"/>
  <c r="O1554" i="7"/>
  <c r="O1559" i="7"/>
  <c r="O1564" i="7"/>
  <c r="O1570" i="7"/>
  <c r="O1575" i="7"/>
  <c r="O1580" i="7"/>
  <c r="O1586" i="7"/>
  <c r="O1591" i="7"/>
  <c r="O1596" i="7"/>
  <c r="O1602" i="7"/>
  <c r="O1607" i="7"/>
  <c r="O1612" i="7"/>
  <c r="O1618" i="7"/>
  <c r="O1623" i="7"/>
  <c r="O1628" i="7"/>
  <c r="O1634" i="7"/>
  <c r="O1639" i="7"/>
  <c r="O1644" i="7"/>
  <c r="O1650" i="7"/>
  <c r="O1655" i="7"/>
  <c r="O1660" i="7"/>
  <c r="O1666" i="7"/>
  <c r="O1671" i="7"/>
  <c r="O1676" i="7"/>
  <c r="O1682" i="7"/>
  <c r="O1687" i="7"/>
  <c r="O1692" i="7"/>
  <c r="O1698" i="7"/>
  <c r="O1703" i="7"/>
  <c r="O1708" i="7"/>
  <c r="O1714" i="7"/>
  <c r="O1719" i="7"/>
  <c r="O1724" i="7"/>
  <c r="O1730" i="7"/>
  <c r="O1735" i="7"/>
  <c r="O1740" i="7"/>
  <c r="O1746" i="7"/>
  <c r="O1751" i="7"/>
  <c r="O1756" i="7"/>
  <c r="O1762" i="7"/>
  <c r="O1767" i="7"/>
  <c r="O1772" i="7"/>
  <c r="O1778" i="7"/>
  <c r="O1783" i="7"/>
  <c r="O1788" i="7"/>
  <c r="O1794" i="7"/>
  <c r="O1799" i="7"/>
  <c r="O1804" i="7"/>
  <c r="O1810" i="7"/>
  <c r="O1815" i="7"/>
  <c r="O1820" i="7"/>
  <c r="O1826" i="7"/>
  <c r="O1831" i="7"/>
  <c r="O1836" i="7"/>
  <c r="O1842" i="7"/>
  <c r="O1847" i="7"/>
  <c r="O1852" i="7"/>
  <c r="O1858" i="7"/>
  <c r="O1863" i="7"/>
  <c r="O1868" i="7"/>
  <c r="O1874" i="7"/>
  <c r="O1879" i="7"/>
  <c r="O1884" i="7"/>
  <c r="O1890" i="7"/>
  <c r="O1895" i="7"/>
  <c r="O1900" i="7"/>
  <c r="O1906" i="7"/>
  <c r="O1911" i="7"/>
  <c r="O1916" i="7"/>
  <c r="O1922" i="7"/>
  <c r="O1927" i="7"/>
  <c r="O1932" i="7"/>
  <c r="O1938" i="7"/>
  <c r="O1943" i="7"/>
  <c r="O1948" i="7"/>
  <c r="O1954" i="7"/>
  <c r="O1959" i="7"/>
  <c r="O1964" i="7"/>
  <c r="O1970" i="7"/>
  <c r="O1975" i="7"/>
  <c r="O1980" i="7"/>
  <c r="O1986" i="7"/>
  <c r="O1991" i="7"/>
  <c r="O1996" i="7"/>
  <c r="O2002" i="7"/>
  <c r="O4" i="7"/>
  <c r="O9" i="7"/>
  <c r="O15" i="7"/>
  <c r="O20" i="7"/>
  <c r="O25" i="7"/>
  <c r="O31" i="7"/>
  <c r="O36" i="7"/>
  <c r="O41" i="7"/>
  <c r="O47" i="7"/>
  <c r="O52" i="7"/>
  <c r="O57" i="7"/>
  <c r="O63" i="7"/>
  <c r="O68" i="7"/>
  <c r="O73" i="7"/>
  <c r="O79" i="7"/>
  <c r="O84" i="7"/>
  <c r="O89" i="7"/>
  <c r="O95" i="7"/>
  <c r="O100" i="7"/>
  <c r="O105" i="7"/>
  <c r="O111" i="7"/>
  <c r="O116" i="7"/>
  <c r="O121" i="7"/>
  <c r="O127" i="7"/>
  <c r="O132" i="7"/>
  <c r="O137" i="7"/>
  <c r="O143" i="7"/>
  <c r="O148" i="7"/>
  <c r="O153" i="7"/>
  <c r="O159" i="7"/>
  <c r="O164" i="7"/>
  <c r="O169" i="7"/>
  <c r="O175" i="7"/>
  <c r="O180" i="7"/>
  <c r="O185" i="7"/>
  <c r="O191" i="7"/>
  <c r="O196" i="7"/>
  <c r="O201" i="7"/>
  <c r="O207" i="7"/>
  <c r="O212" i="7"/>
  <c r="O217" i="7"/>
  <c r="O223" i="7"/>
  <c r="O228" i="7"/>
  <c r="O233" i="7"/>
  <c r="O239" i="7"/>
  <c r="O244" i="7"/>
  <c r="O249" i="7"/>
  <c r="O255" i="7"/>
  <c r="O260" i="7"/>
  <c r="O265" i="7"/>
  <c r="O271" i="7"/>
  <c r="O276" i="7"/>
  <c r="O281" i="7"/>
  <c r="O287" i="7"/>
  <c r="O292" i="7"/>
  <c r="O297" i="7"/>
  <c r="O303" i="7"/>
  <c r="O307" i="7"/>
  <c r="O311" i="7"/>
  <c r="O315" i="7"/>
  <c r="O319" i="7"/>
  <c r="O323" i="7"/>
  <c r="O327" i="7"/>
  <c r="O331" i="7"/>
  <c r="O335" i="7"/>
  <c r="O339" i="7"/>
  <c r="O343" i="7"/>
  <c r="O347" i="7"/>
  <c r="O351" i="7"/>
  <c r="O355" i="7"/>
  <c r="O359" i="7"/>
  <c r="O363" i="7"/>
  <c r="O367" i="7"/>
  <c r="O371" i="7"/>
  <c r="O375" i="7"/>
  <c r="O379" i="7"/>
  <c r="O383" i="7"/>
  <c r="O387" i="7"/>
  <c r="O391" i="7"/>
  <c r="O395" i="7"/>
  <c r="O399" i="7"/>
  <c r="O403" i="7"/>
  <c r="O407" i="7"/>
  <c r="O411" i="7"/>
  <c r="O415" i="7"/>
  <c r="O419" i="7"/>
  <c r="O423" i="7"/>
  <c r="O427" i="7"/>
  <c r="O431" i="7"/>
  <c r="O435" i="7"/>
  <c r="O439" i="7"/>
  <c r="O443" i="7"/>
  <c r="O447" i="7"/>
  <c r="O451" i="7"/>
  <c r="O455" i="7"/>
  <c r="O459" i="7"/>
  <c r="O463" i="7"/>
  <c r="O467" i="7"/>
  <c r="O471" i="7"/>
  <c r="O475" i="7"/>
  <c r="O479" i="7"/>
  <c r="O483" i="7"/>
  <c r="O487" i="7"/>
  <c r="O491" i="7"/>
  <c r="O495" i="7"/>
  <c r="O499" i="7"/>
  <c r="O503" i="7"/>
  <c r="O507" i="7"/>
  <c r="O511" i="7"/>
  <c r="O515" i="7"/>
  <c r="O519" i="7"/>
  <c r="O523" i="7"/>
  <c r="O527" i="7"/>
  <c r="O531" i="7"/>
  <c r="O535" i="7"/>
  <c r="O539" i="7"/>
  <c r="O543" i="7"/>
  <c r="O547" i="7"/>
  <c r="O551" i="7"/>
  <c r="O555" i="7"/>
  <c r="O559" i="7"/>
  <c r="O563" i="7"/>
  <c r="O567" i="7"/>
  <c r="O571" i="7"/>
  <c r="O575" i="7"/>
  <c r="O579" i="7"/>
  <c r="O583" i="7"/>
  <c r="O587" i="7"/>
  <c r="O605" i="7"/>
  <c r="O632" i="7"/>
  <c r="O658" i="7"/>
  <c r="O682" i="7"/>
  <c r="O709" i="7"/>
  <c r="O733" i="7"/>
  <c r="O758" i="7"/>
  <c r="O784" i="7"/>
  <c r="O810" i="7"/>
  <c r="O833" i="7"/>
  <c r="O860" i="7"/>
  <c r="O886" i="7"/>
  <c r="O909" i="7"/>
  <c r="O936" i="7"/>
  <c r="O956" i="7"/>
  <c r="O975" i="7"/>
  <c r="O993" i="7"/>
  <c r="O1013" i="7"/>
  <c r="O1030" i="7"/>
  <c r="O1045" i="7"/>
  <c r="O1060" i="7"/>
  <c r="O1073" i="7"/>
  <c r="O1088" i="7"/>
  <c r="O1102" i="7"/>
  <c r="O1116" i="7"/>
  <c r="O1130" i="7"/>
  <c r="O1145" i="7"/>
  <c r="O1158" i="7"/>
  <c r="O1173" i="7"/>
  <c r="O1188" i="7"/>
  <c r="O1201" i="7"/>
  <c r="O1216" i="7"/>
  <c r="O1230" i="7"/>
  <c r="O1244" i="7"/>
  <c r="O1258" i="7"/>
  <c r="O1273" i="7"/>
  <c r="O1286" i="7"/>
  <c r="O1301" i="7"/>
  <c r="O1316" i="7"/>
  <c r="O1329" i="7"/>
  <c r="O1344" i="7"/>
  <c r="O1358" i="7"/>
  <c r="O1372" i="7"/>
  <c r="O1386" i="7"/>
  <c r="O1401" i="7"/>
  <c r="O1414" i="7"/>
  <c r="O1429" i="7"/>
  <c r="O1444" i="7"/>
  <c r="O1456" i="7"/>
  <c r="O1467" i="7"/>
  <c r="O1478" i="7"/>
  <c r="O1488" i="7"/>
  <c r="O1499" i="7"/>
  <c r="O1510" i="7"/>
  <c r="O1520" i="7"/>
  <c r="O1531" i="7"/>
  <c r="O1542" i="7"/>
  <c r="O1552" i="7"/>
  <c r="O1563" i="7"/>
  <c r="O1574" i="7"/>
  <c r="O1584" i="7"/>
  <c r="O1595" i="7"/>
  <c r="O1606" i="7"/>
  <c r="O1616" i="7"/>
  <c r="O1627" i="7"/>
  <c r="O1638" i="7"/>
  <c r="O1648" i="7"/>
  <c r="O1659" i="7"/>
  <c r="O1670" i="7"/>
  <c r="O1680" i="7"/>
  <c r="O613" i="7"/>
  <c r="O640" i="7"/>
  <c r="O662" i="7"/>
  <c r="O689" i="7"/>
  <c r="O716" i="7"/>
  <c r="O738" i="7"/>
  <c r="O765" i="7"/>
  <c r="O790" i="7"/>
  <c r="O816" i="7"/>
  <c r="O840" i="7"/>
  <c r="O866" i="7"/>
  <c r="O890" i="7"/>
  <c r="O917" i="7"/>
  <c r="O943" i="7"/>
  <c r="O960" i="7"/>
  <c r="O980" i="7"/>
  <c r="O999" i="7"/>
  <c r="O1017" i="7"/>
  <c r="O1034" i="7"/>
  <c r="O1049" i="7"/>
  <c r="O1062" i="7"/>
  <c r="O1077" i="7"/>
  <c r="O1092" i="7"/>
  <c r="O1105" i="7"/>
  <c r="O1120" i="7"/>
  <c r="O1134" i="7"/>
  <c r="O1148" i="7"/>
  <c r="O1162" i="7"/>
  <c r="O1177" i="7"/>
  <c r="O1190" i="7"/>
  <c r="O1205" i="7"/>
  <c r="O1220" i="7"/>
  <c r="O1233" i="7"/>
  <c r="O1248" i="7"/>
  <c r="O1262" i="7"/>
  <c r="O1276" i="7"/>
  <c r="O1290" i="7"/>
  <c r="O1305" i="7"/>
  <c r="O1318" i="7"/>
  <c r="O1333" i="7"/>
  <c r="O1348" i="7"/>
  <c r="O1361" i="7"/>
  <c r="O1376" i="7"/>
  <c r="O1390" i="7"/>
  <c r="O1404" i="7"/>
  <c r="O1418" i="7"/>
  <c r="O1433" i="7"/>
  <c r="O1446" i="7"/>
  <c r="O1459" i="7"/>
  <c r="O1470" i="7"/>
  <c r="O1480" i="7"/>
  <c r="O1491" i="7"/>
  <c r="O1502" i="7"/>
  <c r="O1512" i="7"/>
  <c r="O1523" i="7"/>
  <c r="O1534" i="7"/>
  <c r="O1544" i="7"/>
  <c r="O1555" i="7"/>
  <c r="O1566" i="7"/>
  <c r="O1576" i="7"/>
  <c r="O1587" i="7"/>
  <c r="O1598" i="7"/>
  <c r="O1608" i="7"/>
  <c r="O1619" i="7"/>
  <c r="O1630" i="7"/>
  <c r="O1640" i="7"/>
  <c r="O1651" i="7"/>
  <c r="O1662" i="7"/>
  <c r="O1672" i="7"/>
  <c r="O1683" i="7"/>
  <c r="O1694" i="7"/>
  <c r="O1704" i="7"/>
  <c r="O1715" i="7"/>
  <c r="O1726" i="7"/>
  <c r="O1736" i="7"/>
  <c r="O1747" i="7"/>
  <c r="O1758" i="7"/>
  <c r="O1768" i="7"/>
  <c r="O1779" i="7"/>
  <c r="O1790" i="7"/>
  <c r="O1800" i="7"/>
  <c r="O1811" i="7"/>
  <c r="O1822" i="7"/>
  <c r="O1832" i="7"/>
  <c r="O1843" i="7"/>
  <c r="O620" i="7"/>
  <c r="O669" i="7"/>
  <c r="O720" i="7"/>
  <c r="O773" i="7"/>
  <c r="O822" i="7"/>
  <c r="O872" i="7"/>
  <c r="O924" i="7"/>
  <c r="O965" i="7"/>
  <c r="O1003" i="7"/>
  <c r="O1038" i="7"/>
  <c r="O1066" i="7"/>
  <c r="O1094" i="7"/>
  <c r="O1124" i="7"/>
  <c r="O1152" i="7"/>
  <c r="O1180" i="7"/>
  <c r="O1209" i="7"/>
  <c r="O1237" i="7"/>
  <c r="O1265" i="7"/>
  <c r="O1294" i="7"/>
  <c r="O1322" i="7"/>
  <c r="O1350" i="7"/>
  <c r="O1380" i="7"/>
  <c r="O1408" i="7"/>
  <c r="O1436" i="7"/>
  <c r="O1462" i="7"/>
  <c r="O1483" i="7"/>
  <c r="O1504" i="7"/>
  <c r="O1526" i="7"/>
  <c r="O1547" i="7"/>
  <c r="O1568" i="7"/>
  <c r="O1590" i="7"/>
  <c r="O1611" i="7"/>
  <c r="O1632" i="7"/>
  <c r="O1654" i="7"/>
  <c r="O1675" i="7"/>
  <c r="O1691" i="7"/>
  <c r="O1707" i="7"/>
  <c r="O1720" i="7"/>
  <c r="O1734" i="7"/>
  <c r="O1750" i="7"/>
  <c r="O1763" i="7"/>
  <c r="O1776" i="7"/>
  <c r="O1792" i="7"/>
  <c r="O1806" i="7"/>
  <c r="O1819" i="7"/>
  <c r="O1835" i="7"/>
  <c r="O1848" i="7"/>
  <c r="O1855" i="7"/>
  <c r="O1862" i="7"/>
  <c r="O1870" i="7"/>
  <c r="O1876" i="7"/>
  <c r="O1883" i="7"/>
  <c r="O1891" i="7"/>
  <c r="O1898" i="7"/>
  <c r="O1904" i="7"/>
  <c r="O1912" i="7"/>
  <c r="O1919" i="7"/>
  <c r="O1926" i="7"/>
  <c r="O1934" i="7"/>
  <c r="O1940" i="7"/>
  <c r="O1947" i="7"/>
  <c r="O1955" i="7"/>
  <c r="O1962" i="7"/>
  <c r="O1968" i="7"/>
  <c r="O1976" i="7"/>
  <c r="O1983" i="7"/>
  <c r="O1990" i="7"/>
  <c r="O1998" i="7"/>
  <c r="O8" i="7"/>
  <c r="O16" i="7"/>
  <c r="O23" i="7"/>
  <c r="O29" i="7"/>
  <c r="O37" i="7"/>
  <c r="O44" i="7"/>
  <c r="O51" i="7"/>
  <c r="O59" i="7"/>
  <c r="O65" i="7"/>
  <c r="O72" i="7"/>
  <c r="O80" i="7"/>
  <c r="O87" i="7"/>
  <c r="O93" i="7"/>
  <c r="O101" i="7"/>
  <c r="O108" i="7"/>
  <c r="O115" i="7"/>
  <c r="O123" i="7"/>
  <c r="O129" i="7"/>
  <c r="O136" i="7"/>
  <c r="O144" i="7"/>
  <c r="O151" i="7"/>
  <c r="O157" i="7"/>
  <c r="O165" i="7"/>
  <c r="O172" i="7"/>
  <c r="O179" i="7"/>
  <c r="O187" i="7"/>
  <c r="O193" i="7"/>
  <c r="O200" i="7"/>
  <c r="O208" i="7"/>
  <c r="O215" i="7"/>
  <c r="O221" i="7"/>
  <c r="O229" i="7"/>
  <c r="O236" i="7"/>
  <c r="O243" i="7"/>
  <c r="O251" i="7"/>
  <c r="O257" i="7"/>
  <c r="O264" i="7"/>
  <c r="O272" i="7"/>
  <c r="O279" i="7"/>
  <c r="O285" i="7"/>
  <c r="O293" i="7"/>
  <c r="O300" i="7"/>
  <c r="O306" i="7"/>
  <c r="O312" i="7"/>
  <c r="O317" i="7"/>
  <c r="O322" i="7"/>
  <c r="O328" i="7"/>
  <c r="O333" i="7"/>
  <c r="O338" i="7"/>
  <c r="O344" i="7"/>
  <c r="O349" i="7"/>
  <c r="O354" i="7"/>
  <c r="O360" i="7"/>
  <c r="O365" i="7"/>
  <c r="O370" i="7"/>
  <c r="O376" i="7"/>
  <c r="O381" i="7"/>
  <c r="O386" i="7"/>
  <c r="O392" i="7"/>
  <c r="O397" i="7"/>
  <c r="O402" i="7"/>
  <c r="O408" i="7"/>
  <c r="O413" i="7"/>
  <c r="O418" i="7"/>
  <c r="O424" i="7"/>
  <c r="O429" i="7"/>
  <c r="O434" i="7"/>
  <c r="O440" i="7"/>
  <c r="O445" i="7"/>
  <c r="O450" i="7"/>
  <c r="O456" i="7"/>
  <c r="O461" i="7"/>
  <c r="O466" i="7"/>
  <c r="O472" i="7"/>
  <c r="O477" i="7"/>
  <c r="O482" i="7"/>
  <c r="O488" i="7"/>
  <c r="O493" i="7"/>
  <c r="O498" i="7"/>
  <c r="O504" i="7"/>
  <c r="O509" i="7"/>
  <c r="O514" i="7"/>
  <c r="O520" i="7"/>
  <c r="O525" i="7"/>
  <c r="O530" i="7"/>
  <c r="O536" i="7"/>
  <c r="O541" i="7"/>
  <c r="O546" i="7"/>
  <c r="O552" i="7"/>
  <c r="O557" i="7"/>
  <c r="O562" i="7"/>
  <c r="O568" i="7"/>
  <c r="O573" i="7"/>
  <c r="O578" i="7"/>
  <c r="O584" i="7"/>
  <c r="O589" i="7"/>
  <c r="O593" i="7"/>
  <c r="O597" i="7"/>
  <c r="O601" i="7"/>
  <c r="O625" i="7"/>
  <c r="O677" i="7"/>
  <c r="O726" i="7"/>
  <c r="O776" i="7"/>
  <c r="O829" i="7"/>
  <c r="O880" i="7"/>
  <c r="O929" i="7"/>
  <c r="O971" i="7"/>
  <c r="O1008" i="7"/>
  <c r="O1041" i="7"/>
  <c r="O1070" i="7"/>
  <c r="O1098" i="7"/>
  <c r="O1126" i="7"/>
  <c r="O1156" i="7"/>
  <c r="O1184" i="7"/>
  <c r="O1212" i="7"/>
  <c r="O1241" i="7"/>
  <c r="O1269" i="7"/>
  <c r="O1297" i="7"/>
  <c r="O1326" i="7"/>
  <c r="O1354" i="7"/>
  <c r="O1382" i="7"/>
  <c r="O1412" i="7"/>
  <c r="O1440" i="7"/>
  <c r="O1464" i="7"/>
  <c r="O1486" i="7"/>
  <c r="O1507" i="7"/>
  <c r="O1528" i="7"/>
  <c r="O1550" i="7"/>
  <c r="O1571" i="7"/>
  <c r="O1592" i="7"/>
  <c r="O1614" i="7"/>
  <c r="O1635" i="7"/>
  <c r="O1656" i="7"/>
  <c r="O1678" i="7"/>
  <c r="O1696" i="7"/>
  <c r="O1710" i="7"/>
  <c r="O1723" i="7"/>
  <c r="O1739" i="7"/>
  <c r="O1752" i="7"/>
  <c r="O1766" i="7"/>
  <c r="O1782" i="7"/>
  <c r="O1795" i="7"/>
  <c r="O1808" i="7"/>
  <c r="O1824" i="7"/>
  <c r="O1838" i="7"/>
  <c r="O1850" i="7"/>
  <c r="O1856" i="7"/>
  <c r="O1864" i="7"/>
  <c r="O1871" i="7"/>
  <c r="O1878" i="7"/>
  <c r="O1886" i="7"/>
  <c r="O1892" i="7"/>
  <c r="O1899" i="7"/>
  <c r="O1907" i="7"/>
  <c r="O1914" i="7"/>
  <c r="O1920" i="7"/>
  <c r="O1928" i="7"/>
  <c r="O1935" i="7"/>
  <c r="O1942" i="7"/>
  <c r="O1950" i="7"/>
  <c r="O1956" i="7"/>
  <c r="O1963" i="7"/>
  <c r="O1971" i="7"/>
  <c r="O1978" i="7"/>
  <c r="O1984" i="7"/>
  <c r="O1992" i="7"/>
  <c r="O1999" i="7"/>
  <c r="O3" i="7"/>
  <c r="O11" i="7"/>
  <c r="O17" i="7"/>
  <c r="O24" i="7"/>
  <c r="O32" i="7"/>
  <c r="O39" i="7"/>
  <c r="O45" i="7"/>
  <c r="O53" i="7"/>
  <c r="O60" i="7"/>
  <c r="O75" i="7"/>
  <c r="O81" i="7"/>
  <c r="O88" i="7"/>
  <c r="O96" i="7"/>
  <c r="O103" i="7"/>
  <c r="O109" i="7"/>
  <c r="O124" i="7"/>
  <c r="O139" i="7"/>
  <c r="O152" i="7"/>
  <c r="O167" i="7"/>
  <c r="O181" i="7"/>
  <c r="O195" i="7"/>
  <c r="O209" i="7"/>
  <c r="O224" i="7"/>
  <c r="O237" i="7"/>
  <c r="O252" i="7"/>
  <c r="O273" i="7"/>
  <c r="O288" i="7"/>
  <c r="O301" i="7"/>
  <c r="O313" i="7"/>
  <c r="O324" i="7"/>
  <c r="O340" i="7"/>
  <c r="O350" i="7"/>
  <c r="O366" i="7"/>
  <c r="O377" i="7"/>
  <c r="O388" i="7"/>
  <c r="O398" i="7"/>
  <c r="O414" i="7"/>
  <c r="O425" i="7"/>
  <c r="O436" i="7"/>
  <c r="O446" i="7"/>
  <c r="O457" i="7"/>
  <c r="O468" i="7"/>
  <c r="O478" i="7"/>
  <c r="O489" i="7"/>
  <c r="O500" i="7"/>
  <c r="O510" i="7"/>
  <c r="O521" i="7"/>
  <c r="O532" i="7"/>
  <c r="O548" i="7"/>
  <c r="O558" i="7"/>
  <c r="O569" i="7"/>
  <c r="O574" i="7"/>
  <c r="O585" i="7"/>
  <c r="O594" i="7"/>
  <c r="O602" i="7"/>
  <c r="O645" i="7"/>
  <c r="O696" i="7"/>
  <c r="O746" i="7"/>
  <c r="O796" i="7"/>
  <c r="O848" i="7"/>
  <c r="O897" i="7"/>
  <c r="O945" i="7"/>
  <c r="O985" i="7"/>
  <c r="O1023" i="7"/>
  <c r="O1052" i="7"/>
  <c r="O1081" i="7"/>
  <c r="O1109" i="7"/>
  <c r="O1137" i="7"/>
  <c r="O1166" i="7"/>
  <c r="O1194" i="7"/>
  <c r="O1222" i="7"/>
  <c r="O1252" i="7"/>
  <c r="O1280" i="7"/>
  <c r="O1308" i="7"/>
  <c r="O1337" i="7"/>
  <c r="O1365" i="7"/>
  <c r="O1393" i="7"/>
  <c r="O1422" i="7"/>
  <c r="O1450" i="7"/>
  <c r="O1472" i="7"/>
  <c r="O1494" i="7"/>
  <c r="O1515" i="7"/>
  <c r="O1536" i="7"/>
  <c r="O1558" i="7"/>
  <c r="O1579" i="7"/>
  <c r="O1600" i="7"/>
  <c r="O1622" i="7"/>
  <c r="O1643" i="7"/>
  <c r="O1664" i="7"/>
  <c r="O1686" i="7"/>
  <c r="O1699" i="7"/>
  <c r="O1712" i="7"/>
  <c r="O1728" i="7"/>
  <c r="O1742" i="7"/>
  <c r="O1755" i="7"/>
  <c r="O1771" i="7"/>
  <c r="O1784" i="7"/>
  <c r="O1798" i="7"/>
  <c r="O1814" i="7"/>
  <c r="O1827" i="7"/>
  <c r="O1840" i="7"/>
  <c r="O1851" i="7"/>
  <c r="O1859" i="7"/>
  <c r="O1866" i="7"/>
  <c r="O1872" i="7"/>
  <c r="O1880" i="7"/>
  <c r="O1887" i="7"/>
  <c r="O1894" i="7"/>
  <c r="O1902" i="7"/>
  <c r="O1908" i="7"/>
  <c r="O1915" i="7"/>
  <c r="O1923" i="7"/>
  <c r="O1930" i="7"/>
  <c r="O1936" i="7"/>
  <c r="O1944" i="7"/>
  <c r="O1951" i="7"/>
  <c r="O1958" i="7"/>
  <c r="O1966" i="7"/>
  <c r="O1972" i="7"/>
  <c r="O1979" i="7"/>
  <c r="O1987" i="7"/>
  <c r="O1994" i="7"/>
  <c r="O2000" i="7"/>
  <c r="O5" i="7"/>
  <c r="O12" i="7"/>
  <c r="O19" i="7"/>
  <c r="O27" i="7"/>
  <c r="O33" i="7"/>
  <c r="O40" i="7"/>
  <c r="O48" i="7"/>
  <c r="O55" i="7"/>
  <c r="O61" i="7"/>
  <c r="O69" i="7"/>
  <c r="O76" i="7"/>
  <c r="O83" i="7"/>
  <c r="O91" i="7"/>
  <c r="O97" i="7"/>
  <c r="O104" i="7"/>
  <c r="O112" i="7"/>
  <c r="O119" i="7"/>
  <c r="O125" i="7"/>
  <c r="O133" i="7"/>
  <c r="O140" i="7"/>
  <c r="O147" i="7"/>
  <c r="O155" i="7"/>
  <c r="O161" i="7"/>
  <c r="O168" i="7"/>
  <c r="O176" i="7"/>
  <c r="O183" i="7"/>
  <c r="O189" i="7"/>
  <c r="O197" i="7"/>
  <c r="O204" i="7"/>
  <c r="O211" i="7"/>
  <c r="O219" i="7"/>
  <c r="O225" i="7"/>
  <c r="O232" i="7"/>
  <c r="O240" i="7"/>
  <c r="O247" i="7"/>
  <c r="O253" i="7"/>
  <c r="O261" i="7"/>
  <c r="O268" i="7"/>
  <c r="O275" i="7"/>
  <c r="O283" i="7"/>
  <c r="O289" i="7"/>
  <c r="O296" i="7"/>
  <c r="O304" i="7"/>
  <c r="O309" i="7"/>
  <c r="O314" i="7"/>
  <c r="O320" i="7"/>
  <c r="O325" i="7"/>
  <c r="O330" i="7"/>
  <c r="O336" i="7"/>
  <c r="O341" i="7"/>
  <c r="O346" i="7"/>
  <c r="O352" i="7"/>
  <c r="O357" i="7"/>
  <c r="O362" i="7"/>
  <c r="O368" i="7"/>
  <c r="O373" i="7"/>
  <c r="O378" i="7"/>
  <c r="O384" i="7"/>
  <c r="O389" i="7"/>
  <c r="O394" i="7"/>
  <c r="O400" i="7"/>
  <c r="O405" i="7"/>
  <c r="O410" i="7"/>
  <c r="O416" i="7"/>
  <c r="O421" i="7"/>
  <c r="O426" i="7"/>
  <c r="O432" i="7"/>
  <c r="O437" i="7"/>
  <c r="O442" i="7"/>
  <c r="O448" i="7"/>
  <c r="O453" i="7"/>
  <c r="O458" i="7"/>
  <c r="O464" i="7"/>
  <c r="O469" i="7"/>
  <c r="O474" i="7"/>
  <c r="O480" i="7"/>
  <c r="O485" i="7"/>
  <c r="O490" i="7"/>
  <c r="O496" i="7"/>
  <c r="O501" i="7"/>
  <c r="O506" i="7"/>
  <c r="O512" i="7"/>
  <c r="O517" i="7"/>
  <c r="O522" i="7"/>
  <c r="O528" i="7"/>
  <c r="O533" i="7"/>
  <c r="O538" i="7"/>
  <c r="O544" i="7"/>
  <c r="O549" i="7"/>
  <c r="O554" i="7"/>
  <c r="O560" i="7"/>
  <c r="O565" i="7"/>
  <c r="O570" i="7"/>
  <c r="O576" i="7"/>
  <c r="O581" i="7"/>
  <c r="O586" i="7"/>
  <c r="O591" i="7"/>
  <c r="O595" i="7"/>
  <c r="O599" i="7"/>
  <c r="O652" i="7"/>
  <c r="O701" i="7"/>
  <c r="O753" i="7"/>
  <c r="O802" i="7"/>
  <c r="O853" i="7"/>
  <c r="O904" i="7"/>
  <c r="O951" i="7"/>
  <c r="O988" i="7"/>
  <c r="O1028" i="7"/>
  <c r="O1056" i="7"/>
  <c r="O1084" i="7"/>
  <c r="O1113" i="7"/>
  <c r="O1141" i="7"/>
  <c r="O1169" i="7"/>
  <c r="O1198" i="7"/>
  <c r="O1226" i="7"/>
  <c r="O1254" i="7"/>
  <c r="O1284" i="7"/>
  <c r="O1312" i="7"/>
  <c r="O1340" i="7"/>
  <c r="O1369" i="7"/>
  <c r="O1397" i="7"/>
  <c r="O1425" i="7"/>
  <c r="O1454" i="7"/>
  <c r="O1475" i="7"/>
  <c r="O1496" i="7"/>
  <c r="O1518" i="7"/>
  <c r="O1539" i="7"/>
  <c r="O1560" i="7"/>
  <c r="O1582" i="7"/>
  <c r="O1603" i="7"/>
  <c r="O1624" i="7"/>
  <c r="O1646" i="7"/>
  <c r="O1667" i="7"/>
  <c r="O1688" i="7"/>
  <c r="O1702" i="7"/>
  <c r="O1718" i="7"/>
  <c r="O1731" i="7"/>
  <c r="O1744" i="7"/>
  <c r="O1760" i="7"/>
  <c r="O1774" i="7"/>
  <c r="O1787" i="7"/>
  <c r="O1803" i="7"/>
  <c r="O1816" i="7"/>
  <c r="O1830" i="7"/>
  <c r="O1846" i="7"/>
  <c r="O1854" i="7"/>
  <c r="O1860" i="7"/>
  <c r="O1867" i="7"/>
  <c r="O1875" i="7"/>
  <c r="O1882" i="7"/>
  <c r="O1888" i="7"/>
  <c r="O1896" i="7"/>
  <c r="O1903" i="7"/>
  <c r="O1910" i="7"/>
  <c r="O1918" i="7"/>
  <c r="O1924" i="7"/>
  <c r="O1931" i="7"/>
  <c r="O1939" i="7"/>
  <c r="O1946" i="7"/>
  <c r="O1952" i="7"/>
  <c r="O1960" i="7"/>
  <c r="O1967" i="7"/>
  <c r="O1974" i="7"/>
  <c r="O1982" i="7"/>
  <c r="O1988" i="7"/>
  <c r="O1995" i="7"/>
  <c r="O7" i="7"/>
  <c r="O13" i="7"/>
  <c r="O21" i="7"/>
  <c r="O28" i="7"/>
  <c r="O35" i="7"/>
  <c r="O43" i="7"/>
  <c r="O49" i="7"/>
  <c r="O56" i="7"/>
  <c r="O64" i="7"/>
  <c r="O71" i="7"/>
  <c r="O77" i="7"/>
  <c r="O85" i="7"/>
  <c r="O92" i="7"/>
  <c r="O99" i="7"/>
  <c r="O107" i="7"/>
  <c r="O113" i="7"/>
  <c r="O120" i="7"/>
  <c r="O128" i="7"/>
  <c r="O135" i="7"/>
  <c r="O141" i="7"/>
  <c r="O149" i="7"/>
  <c r="O156" i="7"/>
  <c r="O163" i="7"/>
  <c r="O171" i="7"/>
  <c r="O177" i="7"/>
  <c r="O184" i="7"/>
  <c r="O192" i="7"/>
  <c r="O199" i="7"/>
  <c r="O205" i="7"/>
  <c r="O213" i="7"/>
  <c r="O220" i="7"/>
  <c r="O227" i="7"/>
  <c r="O235" i="7"/>
  <c r="O241" i="7"/>
  <c r="O248" i="7"/>
  <c r="O256" i="7"/>
  <c r="O263" i="7"/>
  <c r="O269" i="7"/>
  <c r="O277" i="7"/>
  <c r="O284" i="7"/>
  <c r="O291" i="7"/>
  <c r="O299" i="7"/>
  <c r="O305" i="7"/>
  <c r="O310" i="7"/>
  <c r="O316" i="7"/>
  <c r="O321" i="7"/>
  <c r="O326" i="7"/>
  <c r="O332" i="7"/>
  <c r="O337" i="7"/>
  <c r="O342" i="7"/>
  <c r="O348" i="7"/>
  <c r="O353" i="7"/>
  <c r="O358" i="7"/>
  <c r="O364" i="7"/>
  <c r="O369" i="7"/>
  <c r="O374" i="7"/>
  <c r="O380" i="7"/>
  <c r="O385" i="7"/>
  <c r="O390" i="7"/>
  <c r="O396" i="7"/>
  <c r="O401" i="7"/>
  <c r="O406" i="7"/>
  <c r="O412" i="7"/>
  <c r="O417" i="7"/>
  <c r="O422" i="7"/>
  <c r="O428" i="7"/>
  <c r="O433" i="7"/>
  <c r="O438" i="7"/>
  <c r="O444" i="7"/>
  <c r="O449" i="7"/>
  <c r="O454" i="7"/>
  <c r="O460" i="7"/>
  <c r="O465" i="7"/>
  <c r="O470" i="7"/>
  <c r="O476" i="7"/>
  <c r="O481" i="7"/>
  <c r="O486" i="7"/>
  <c r="O492" i="7"/>
  <c r="O497" i="7"/>
  <c r="O502" i="7"/>
  <c r="O508" i="7"/>
  <c r="O513" i="7"/>
  <c r="O518" i="7"/>
  <c r="O524" i="7"/>
  <c r="O529" i="7"/>
  <c r="O534" i="7"/>
  <c r="O540" i="7"/>
  <c r="O545" i="7"/>
  <c r="O550" i="7"/>
  <c r="O556" i="7"/>
  <c r="O561" i="7"/>
  <c r="O566" i="7"/>
  <c r="O572" i="7"/>
  <c r="O577" i="7"/>
  <c r="O582" i="7"/>
  <c r="O588" i="7"/>
  <c r="O592" i="7"/>
  <c r="O596" i="7"/>
  <c r="O600" i="7"/>
  <c r="O67" i="7"/>
  <c r="O117" i="7"/>
  <c r="O131" i="7"/>
  <c r="O145" i="7"/>
  <c r="O160" i="7"/>
  <c r="O173" i="7"/>
  <c r="O188" i="7"/>
  <c r="O203" i="7"/>
  <c r="O216" i="7"/>
  <c r="O231" i="7"/>
  <c r="O245" i="7"/>
  <c r="O259" i="7"/>
  <c r="O267" i="7"/>
  <c r="O280" i="7"/>
  <c r="O295" i="7"/>
  <c r="O308" i="7"/>
  <c r="O318" i="7"/>
  <c r="O329" i="7"/>
  <c r="O334" i="7"/>
  <c r="O345" i="7"/>
  <c r="O356" i="7"/>
  <c r="O361" i="7"/>
  <c r="O372" i="7"/>
  <c r="O382" i="7"/>
  <c r="O393" i="7"/>
  <c r="O404" i="7"/>
  <c r="O409" i="7"/>
  <c r="O420" i="7"/>
  <c r="O430" i="7"/>
  <c r="O441" i="7"/>
  <c r="O452" i="7"/>
  <c r="O462" i="7"/>
  <c r="O473" i="7"/>
  <c r="O484" i="7"/>
  <c r="O494" i="7"/>
  <c r="O505" i="7"/>
  <c r="O516" i="7"/>
  <c r="O526" i="7"/>
  <c r="O537" i="7"/>
  <c r="O542" i="7"/>
  <c r="O553" i="7"/>
  <c r="O564" i="7"/>
  <c r="O580" i="7"/>
  <c r="O590" i="7"/>
  <c r="O598" i="7"/>
  <c r="D8" i="6"/>
  <c r="C8" i="6" s="1"/>
  <c r="D21" i="13"/>
  <c r="D23" i="13"/>
  <c r="D22" i="13"/>
  <c r="C27" i="13"/>
  <c r="C28" i="13" l="1"/>
  <c r="C29" i="13"/>
  <c r="D27" i="13"/>
  <c r="C36" i="13" l="1"/>
  <c r="C37" i="13" s="1"/>
  <c r="D29" i="13"/>
  <c r="D38" i="13" s="1"/>
  <c r="D28" i="13"/>
  <c r="C30" i="13"/>
  <c r="C38" i="13"/>
  <c r="D36" i="13" l="1"/>
  <c r="C31" i="13"/>
  <c r="C32" i="13"/>
  <c r="D30" i="13"/>
  <c r="C39" i="13"/>
  <c r="C40" i="13"/>
  <c r="L26" i="13" l="1"/>
  <c r="K26" i="13"/>
  <c r="D39" i="13"/>
  <c r="D13" i="13"/>
  <c r="C13" i="13" s="1"/>
  <c r="D40" i="13"/>
  <c r="D32" i="13"/>
  <c r="D31" i="13"/>
  <c r="C41" i="13"/>
  <c r="D41" i="13" l="1"/>
  <c r="G17" i="13"/>
  <c r="E1" i="13"/>
  <c r="L7" i="13" l="1"/>
  <c r="K40" i="13"/>
  <c r="K37" i="13"/>
  <c r="L5" i="13"/>
  <c r="K45" i="13"/>
  <c r="L38" i="13"/>
  <c r="L39" i="13"/>
  <c r="L21" i="13"/>
  <c r="L47" i="13"/>
  <c r="L10" i="13"/>
  <c r="L11" i="13"/>
  <c r="K44" i="13"/>
  <c r="K41" i="13"/>
  <c r="L9" i="13"/>
  <c r="L34" i="13"/>
  <c r="L43" i="13"/>
  <c r="K5" i="13"/>
  <c r="K22" i="13"/>
  <c r="K30" i="13"/>
  <c r="L15" i="13"/>
  <c r="K48" i="13"/>
  <c r="L4" i="13"/>
  <c r="L17" i="13"/>
  <c r="L42" i="13"/>
  <c r="K8" i="13"/>
  <c r="K13" i="13"/>
  <c r="L14" i="13"/>
  <c r="L19" i="13"/>
  <c r="L8" i="13"/>
  <c r="K9" i="13"/>
  <c r="L25" i="13"/>
  <c r="L6" i="13"/>
  <c r="K12" i="13"/>
  <c r="L44" i="13"/>
  <c r="K17" i="13"/>
  <c r="K38" i="13"/>
  <c r="L22" i="13"/>
  <c r="K27" i="13"/>
  <c r="K16" i="13"/>
  <c r="K25" i="13"/>
  <c r="K31" i="13"/>
  <c r="L33" i="13"/>
  <c r="K43" i="13"/>
  <c r="L20" i="13"/>
  <c r="K11" i="13"/>
  <c r="L23" i="13"/>
  <c r="L12" i="13"/>
  <c r="K21" i="13"/>
  <c r="K34" i="13"/>
  <c r="L18" i="13"/>
  <c r="L48" i="13"/>
  <c r="K46" i="13"/>
  <c r="K39" i="13"/>
  <c r="K7" i="13"/>
  <c r="L41" i="13"/>
  <c r="K19" i="13"/>
  <c r="K28" i="13"/>
  <c r="L16" i="13"/>
  <c r="L29" i="13"/>
  <c r="K42" i="13"/>
  <c r="K35" i="13"/>
  <c r="K20" i="13"/>
  <c r="K10" i="13"/>
  <c r="K32" i="13"/>
  <c r="L24" i="13"/>
  <c r="L37" i="13"/>
  <c r="K6" i="13"/>
  <c r="K47" i="13"/>
  <c r="K24" i="13"/>
  <c r="K18" i="13"/>
  <c r="K36" i="13"/>
  <c r="K29" i="13"/>
  <c r="L45" i="13"/>
  <c r="K14" i="13"/>
  <c r="K15" i="13"/>
  <c r="L28" i="13"/>
  <c r="K33" i="13"/>
  <c r="K4" i="13"/>
  <c r="L30" i="13"/>
  <c r="K23" i="13"/>
  <c r="L27" i="13"/>
  <c r="L31" i="13"/>
  <c r="L32" i="13"/>
  <c r="L13" i="13"/>
  <c r="L35" i="13"/>
  <c r="L36" i="13"/>
  <c r="L46" i="13"/>
  <c r="L40" i="13"/>
  <c r="G3" i="19"/>
  <c r="G7" i="19"/>
  <c r="G11" i="19"/>
  <c r="G15" i="19"/>
  <c r="G19" i="19"/>
  <c r="G23" i="19"/>
  <c r="G27" i="19"/>
  <c r="G31" i="19"/>
  <c r="G35" i="19"/>
  <c r="G39" i="19"/>
  <c r="G43" i="19"/>
  <c r="G47" i="19"/>
  <c r="G51" i="19"/>
  <c r="G55" i="19"/>
  <c r="G59" i="19"/>
  <c r="G63" i="19"/>
  <c r="G67" i="19"/>
  <c r="G71" i="19"/>
  <c r="G75" i="19"/>
  <c r="G79" i="19"/>
  <c r="G83" i="19"/>
  <c r="G87" i="19"/>
  <c r="G91" i="19"/>
  <c r="G95" i="19"/>
  <c r="G99" i="19"/>
  <c r="G103" i="19"/>
  <c r="G107" i="19"/>
  <c r="G111" i="19"/>
  <c r="G115" i="19"/>
  <c r="G119" i="19"/>
  <c r="G123" i="19"/>
  <c r="G127" i="19"/>
  <c r="G131" i="19"/>
  <c r="G135" i="19"/>
  <c r="G139" i="19"/>
  <c r="G143" i="19"/>
  <c r="G147" i="19"/>
  <c r="G151" i="19"/>
  <c r="G155" i="19"/>
  <c r="G159" i="19"/>
  <c r="G163" i="19"/>
  <c r="G167" i="19"/>
  <c r="G171" i="19"/>
  <c r="G175" i="19"/>
  <c r="G179" i="19"/>
  <c r="G2" i="19"/>
  <c r="F6" i="19"/>
  <c r="F10" i="19"/>
  <c r="F14" i="19"/>
  <c r="F18" i="19"/>
  <c r="F22" i="19"/>
  <c r="F26" i="19"/>
  <c r="F30" i="19"/>
  <c r="F34" i="19"/>
  <c r="F38" i="19"/>
  <c r="F42" i="19"/>
  <c r="F46" i="19"/>
  <c r="F50" i="19"/>
  <c r="F54" i="19"/>
  <c r="F58" i="19"/>
  <c r="F62" i="19"/>
  <c r="F66" i="19"/>
  <c r="F70" i="19"/>
  <c r="F74" i="19"/>
  <c r="F78" i="19"/>
  <c r="F82" i="19"/>
  <c r="F86" i="19"/>
  <c r="F90" i="19"/>
  <c r="F94" i="19"/>
  <c r="F98" i="19"/>
  <c r="F102" i="19"/>
  <c r="F106" i="19"/>
  <c r="F110" i="19"/>
  <c r="F114" i="19"/>
  <c r="F118" i="19"/>
  <c r="F122" i="19"/>
  <c r="F126" i="19"/>
  <c r="F130" i="19"/>
  <c r="F134" i="19"/>
  <c r="F138" i="19"/>
  <c r="F142" i="19"/>
  <c r="F146" i="19"/>
  <c r="F150" i="19"/>
  <c r="F154" i="19"/>
  <c r="F158" i="19"/>
  <c r="G4" i="19"/>
  <c r="G8" i="19"/>
  <c r="G12" i="19"/>
  <c r="G16" i="19"/>
  <c r="G20" i="19"/>
  <c r="G24" i="19"/>
  <c r="G28" i="19"/>
  <c r="G32" i="19"/>
  <c r="G36" i="19"/>
  <c r="G40" i="19"/>
  <c r="G44" i="19"/>
  <c r="G48" i="19"/>
  <c r="G52" i="19"/>
  <c r="G56" i="19"/>
  <c r="G60" i="19"/>
  <c r="G64" i="19"/>
  <c r="G68" i="19"/>
  <c r="G72" i="19"/>
  <c r="G76" i="19"/>
  <c r="G80" i="19"/>
  <c r="G84" i="19"/>
  <c r="G88" i="19"/>
  <c r="G92" i="19"/>
  <c r="G96" i="19"/>
  <c r="G100" i="19"/>
  <c r="G104" i="19"/>
  <c r="G108" i="19"/>
  <c r="G112" i="19"/>
  <c r="G116" i="19"/>
  <c r="G120" i="19"/>
  <c r="G124" i="19"/>
  <c r="G128" i="19"/>
  <c r="G132" i="19"/>
  <c r="G136" i="19"/>
  <c r="G140" i="19"/>
  <c r="G144" i="19"/>
  <c r="G148" i="19"/>
  <c r="G152" i="19"/>
  <c r="G156" i="19"/>
  <c r="G160" i="19"/>
  <c r="G164" i="19"/>
  <c r="G168" i="19"/>
  <c r="G172" i="19"/>
  <c r="G176" i="19"/>
  <c r="G180" i="19"/>
  <c r="F3" i="19"/>
  <c r="F7" i="19"/>
  <c r="F11" i="19"/>
  <c r="F15" i="19"/>
  <c r="F19" i="19"/>
  <c r="F23" i="19"/>
  <c r="F27" i="19"/>
  <c r="F31" i="19"/>
  <c r="F35" i="19"/>
  <c r="F39" i="19"/>
  <c r="F43" i="19"/>
  <c r="F47" i="19"/>
  <c r="F51" i="19"/>
  <c r="F55" i="19"/>
  <c r="F59" i="19"/>
  <c r="F63" i="19"/>
  <c r="F67" i="19"/>
  <c r="F71" i="19"/>
  <c r="F75" i="19"/>
  <c r="F79" i="19"/>
  <c r="F83" i="19"/>
  <c r="F87" i="19"/>
  <c r="F91" i="19"/>
  <c r="F95" i="19"/>
  <c r="F99" i="19"/>
  <c r="F103" i="19"/>
  <c r="F107" i="19"/>
  <c r="F111" i="19"/>
  <c r="F115" i="19"/>
  <c r="F119" i="19"/>
  <c r="F123" i="19"/>
  <c r="F127" i="19"/>
  <c r="F131" i="19"/>
  <c r="F135" i="19"/>
  <c r="F139" i="19"/>
  <c r="F143" i="19"/>
  <c r="F147" i="19"/>
  <c r="F151" i="19"/>
  <c r="F155" i="19"/>
  <c r="F159" i="19"/>
  <c r="G5" i="19"/>
  <c r="G13" i="19"/>
  <c r="G21" i="19"/>
  <c r="G29" i="19"/>
  <c r="G37" i="19"/>
  <c r="G45" i="19"/>
  <c r="G53" i="19"/>
  <c r="G61" i="19"/>
  <c r="G69" i="19"/>
  <c r="G77" i="19"/>
  <c r="G85" i="19"/>
  <c r="G93" i="19"/>
  <c r="G101" i="19"/>
  <c r="G109" i="19"/>
  <c r="G117" i="19"/>
  <c r="G125" i="19"/>
  <c r="G133" i="19"/>
  <c r="G141" i="19"/>
  <c r="G149" i="19"/>
  <c r="G157" i="19"/>
  <c r="G165" i="19"/>
  <c r="G173" i="19"/>
  <c r="G181" i="19"/>
  <c r="F8" i="19"/>
  <c r="F16" i="19"/>
  <c r="F24" i="19"/>
  <c r="F32" i="19"/>
  <c r="F40" i="19"/>
  <c r="F48" i="19"/>
  <c r="F56" i="19"/>
  <c r="F64" i="19"/>
  <c r="F72" i="19"/>
  <c r="F80" i="19"/>
  <c r="F88" i="19"/>
  <c r="F96" i="19"/>
  <c r="F104" i="19"/>
  <c r="F112" i="19"/>
  <c r="F120" i="19"/>
  <c r="F128" i="19"/>
  <c r="F136" i="19"/>
  <c r="F144" i="19"/>
  <c r="F152" i="19"/>
  <c r="F160" i="19"/>
  <c r="F164" i="19"/>
  <c r="F168" i="19"/>
  <c r="F172" i="19"/>
  <c r="F176" i="19"/>
  <c r="F180" i="19"/>
  <c r="B3" i="19"/>
  <c r="B7" i="19"/>
  <c r="B11" i="19"/>
  <c r="B15" i="19"/>
  <c r="B19" i="19"/>
  <c r="B23" i="19"/>
  <c r="B27" i="19"/>
  <c r="B31" i="19"/>
  <c r="B35" i="19"/>
  <c r="B39" i="19"/>
  <c r="B43" i="19"/>
  <c r="B47" i="19"/>
  <c r="B51" i="19"/>
  <c r="B55" i="19"/>
  <c r="B59" i="19"/>
  <c r="B63" i="19"/>
  <c r="B67" i="19"/>
  <c r="B71" i="19"/>
  <c r="B75" i="19"/>
  <c r="B79" i="19"/>
  <c r="B83" i="19"/>
  <c r="B87" i="19"/>
  <c r="B91" i="19"/>
  <c r="B95" i="19"/>
  <c r="B99" i="19"/>
  <c r="B103" i="19"/>
  <c r="B107" i="19"/>
  <c r="B111" i="19"/>
  <c r="B115" i="19"/>
  <c r="B119" i="19"/>
  <c r="B123" i="19"/>
  <c r="B127" i="19"/>
  <c r="G10" i="19"/>
  <c r="G18" i="19"/>
  <c r="G26" i="19"/>
  <c r="G34" i="19"/>
  <c r="G42" i="19"/>
  <c r="G50" i="19"/>
  <c r="G58" i="19"/>
  <c r="G66" i="19"/>
  <c r="G74" i="19"/>
  <c r="G82" i="19"/>
  <c r="G90" i="19"/>
  <c r="G98" i="19"/>
  <c r="G106" i="19"/>
  <c r="G114" i="19"/>
  <c r="G122" i="19"/>
  <c r="G130" i="19"/>
  <c r="G138" i="19"/>
  <c r="G146" i="19"/>
  <c r="G154" i="19"/>
  <c r="G162" i="19"/>
  <c r="G170" i="19"/>
  <c r="G178" i="19"/>
  <c r="F5" i="19"/>
  <c r="F13" i="19"/>
  <c r="F21" i="19"/>
  <c r="F29" i="19"/>
  <c r="F37" i="19"/>
  <c r="F45" i="19"/>
  <c r="F53" i="19"/>
  <c r="F61" i="19"/>
  <c r="F69" i="19"/>
  <c r="F77" i="19"/>
  <c r="F85" i="19"/>
  <c r="F93" i="19"/>
  <c r="F101" i="19"/>
  <c r="F109" i="19"/>
  <c r="F117" i="19"/>
  <c r="F125" i="19"/>
  <c r="F133" i="19"/>
  <c r="F141" i="19"/>
  <c r="F149" i="19"/>
  <c r="F157" i="19"/>
  <c r="F163" i="19"/>
  <c r="F167" i="19"/>
  <c r="F171" i="19"/>
  <c r="F175" i="19"/>
  <c r="F179" i="19"/>
  <c r="F2" i="19"/>
  <c r="B6" i="19"/>
  <c r="B10" i="19"/>
  <c r="B14" i="19"/>
  <c r="B18" i="19"/>
  <c r="B22" i="19"/>
  <c r="B26" i="19"/>
  <c r="B30" i="19"/>
  <c r="B34" i="19"/>
  <c r="B38" i="19"/>
  <c r="B42" i="19"/>
  <c r="B46" i="19"/>
  <c r="B50" i="19"/>
  <c r="B54" i="19"/>
  <c r="B58" i="19"/>
  <c r="B62" i="19"/>
  <c r="B66" i="19"/>
  <c r="B70" i="19"/>
  <c r="B74" i="19"/>
  <c r="B78" i="19"/>
  <c r="B82" i="19"/>
  <c r="B86" i="19"/>
  <c r="B90" i="19"/>
  <c r="B94" i="19"/>
  <c r="B98" i="19"/>
  <c r="B102" i="19"/>
  <c r="B106" i="19"/>
  <c r="B110" i="19"/>
  <c r="B114" i="19"/>
  <c r="B118" i="19"/>
  <c r="B122" i="19"/>
  <c r="B126" i="19"/>
  <c r="B130" i="19"/>
  <c r="B134" i="19"/>
  <c r="B138" i="19"/>
  <c r="B142" i="19"/>
  <c r="B146" i="19"/>
  <c r="B150" i="19"/>
  <c r="G6" i="19"/>
  <c r="G22" i="19"/>
  <c r="G38" i="19"/>
  <c r="G54" i="19"/>
  <c r="G70" i="19"/>
  <c r="G86" i="19"/>
  <c r="G102" i="19"/>
  <c r="G118" i="19"/>
  <c r="G134" i="19"/>
  <c r="G150" i="19"/>
  <c r="G166" i="19"/>
  <c r="G182" i="19"/>
  <c r="F17" i="19"/>
  <c r="F33" i="19"/>
  <c r="F49" i="19"/>
  <c r="F65" i="19"/>
  <c r="F81" i="19"/>
  <c r="F97" i="19"/>
  <c r="F113" i="19"/>
  <c r="F129" i="19"/>
  <c r="F145" i="19"/>
  <c r="F161" i="19"/>
  <c r="F169" i="19"/>
  <c r="F177" i="19"/>
  <c r="B4" i="19"/>
  <c r="B12" i="19"/>
  <c r="B20" i="19"/>
  <c r="B28" i="19"/>
  <c r="B36" i="19"/>
  <c r="B44" i="19"/>
  <c r="B52" i="19"/>
  <c r="B60" i="19"/>
  <c r="B68" i="19"/>
  <c r="B76" i="19"/>
  <c r="B84" i="19"/>
  <c r="B92" i="19"/>
  <c r="B100" i="19"/>
  <c r="B108" i="19"/>
  <c r="B116" i="19"/>
  <c r="B124" i="19"/>
  <c r="B131" i="19"/>
  <c r="B136" i="19"/>
  <c r="B141" i="19"/>
  <c r="B147" i="19"/>
  <c r="B152" i="19"/>
  <c r="B156" i="19"/>
  <c r="B160" i="19"/>
  <c r="B164" i="19"/>
  <c r="B168" i="19"/>
  <c r="B172" i="19"/>
  <c r="B176" i="19"/>
  <c r="B180" i="19"/>
  <c r="C4" i="19"/>
  <c r="C8" i="19"/>
  <c r="C12" i="19"/>
  <c r="C16" i="19"/>
  <c r="C20" i="19"/>
  <c r="C24" i="19"/>
  <c r="C28" i="19"/>
  <c r="C32" i="19"/>
  <c r="C36" i="19"/>
  <c r="C40" i="19"/>
  <c r="C44" i="19"/>
  <c r="C48" i="19"/>
  <c r="C52" i="19"/>
  <c r="C56" i="19"/>
  <c r="C60" i="19"/>
  <c r="C64" i="19"/>
  <c r="C68" i="19"/>
  <c r="C72" i="19"/>
  <c r="C76" i="19"/>
  <c r="C80" i="19"/>
  <c r="C84" i="19"/>
  <c r="C88" i="19"/>
  <c r="C92" i="19"/>
  <c r="C96" i="19"/>
  <c r="C100" i="19"/>
  <c r="C104" i="19"/>
  <c r="C108" i="19"/>
  <c r="C112" i="19"/>
  <c r="C116" i="19"/>
  <c r="C120" i="19"/>
  <c r="C124" i="19"/>
  <c r="C128" i="19"/>
  <c r="C132" i="19"/>
  <c r="C136" i="19"/>
  <c r="C140" i="19"/>
  <c r="C144" i="19"/>
  <c r="C148" i="19"/>
  <c r="C152" i="19"/>
  <c r="C156" i="19"/>
  <c r="C160" i="19"/>
  <c r="C164" i="19"/>
  <c r="C168" i="19"/>
  <c r="C172" i="19"/>
  <c r="C176" i="19"/>
  <c r="C180" i="19"/>
  <c r="B2" i="19"/>
  <c r="G14" i="19"/>
  <c r="G30" i="19"/>
  <c r="G46" i="19"/>
  <c r="G62" i="19"/>
  <c r="G78" i="19"/>
  <c r="G94" i="19"/>
  <c r="G110" i="19"/>
  <c r="G126" i="19"/>
  <c r="G142" i="19"/>
  <c r="G158" i="19"/>
  <c r="G174" i="19"/>
  <c r="F9" i="19"/>
  <c r="F25" i="19"/>
  <c r="F41" i="19"/>
  <c r="F57" i="19"/>
  <c r="F73" i="19"/>
  <c r="F89" i="19"/>
  <c r="F105" i="19"/>
  <c r="F121" i="19"/>
  <c r="F137" i="19"/>
  <c r="F153" i="19"/>
  <c r="F165" i="19"/>
  <c r="F173" i="19"/>
  <c r="F181" i="19"/>
  <c r="B8" i="19"/>
  <c r="B16" i="19"/>
  <c r="B24" i="19"/>
  <c r="B32" i="19"/>
  <c r="B40" i="19"/>
  <c r="B48" i="19"/>
  <c r="B56" i="19"/>
  <c r="B64" i="19"/>
  <c r="B72" i="19"/>
  <c r="B80" i="19"/>
  <c r="B88" i="19"/>
  <c r="B96" i="19"/>
  <c r="B104" i="19"/>
  <c r="B112" i="19"/>
  <c r="B120" i="19"/>
  <c r="B128" i="19"/>
  <c r="B133" i="19"/>
  <c r="B139" i="19"/>
  <c r="B144" i="19"/>
  <c r="B149" i="19"/>
  <c r="B154" i="19"/>
  <c r="B158" i="19"/>
  <c r="B162" i="19"/>
  <c r="B166" i="19"/>
  <c r="B170" i="19"/>
  <c r="B174" i="19"/>
  <c r="B178" i="19"/>
  <c r="B182" i="19"/>
  <c r="C6" i="19"/>
  <c r="C10" i="19"/>
  <c r="C14" i="19"/>
  <c r="C18" i="19"/>
  <c r="C22" i="19"/>
  <c r="C26" i="19"/>
  <c r="C30" i="19"/>
  <c r="C34" i="19"/>
  <c r="C38" i="19"/>
  <c r="C42" i="19"/>
  <c r="C46" i="19"/>
  <c r="C50" i="19"/>
  <c r="C54" i="19"/>
  <c r="C58" i="19"/>
  <c r="C62" i="19"/>
  <c r="C66" i="19"/>
  <c r="C70" i="19"/>
  <c r="C74" i="19"/>
  <c r="C78" i="19"/>
  <c r="C82" i="19"/>
  <c r="C86" i="19"/>
  <c r="C90" i="19"/>
  <c r="C94" i="19"/>
  <c r="C98" i="19"/>
  <c r="C102" i="19"/>
  <c r="C106" i="19"/>
  <c r="C110" i="19"/>
  <c r="C114" i="19"/>
  <c r="C118" i="19"/>
  <c r="C122" i="19"/>
  <c r="C126" i="19"/>
  <c r="C130" i="19"/>
  <c r="C134" i="19"/>
  <c r="G17" i="19"/>
  <c r="G33" i="19"/>
  <c r="G49" i="19"/>
  <c r="G65" i="19"/>
  <c r="G81" i="19"/>
  <c r="G97" i="19"/>
  <c r="G113" i="19"/>
  <c r="G129" i="19"/>
  <c r="G145" i="19"/>
  <c r="G161" i="19"/>
  <c r="G177" i="19"/>
  <c r="F12" i="19"/>
  <c r="F28" i="19"/>
  <c r="F44" i="19"/>
  <c r="F60" i="19"/>
  <c r="F76" i="19"/>
  <c r="F92" i="19"/>
  <c r="F108" i="19"/>
  <c r="F124" i="19"/>
  <c r="F140" i="19"/>
  <c r="F156" i="19"/>
  <c r="F166" i="19"/>
  <c r="F174" i="19"/>
  <c r="F182" i="19"/>
  <c r="B9" i="19"/>
  <c r="B17" i="19"/>
  <c r="B25" i="19"/>
  <c r="B33" i="19"/>
  <c r="B41" i="19"/>
  <c r="B49" i="19"/>
  <c r="B57" i="19"/>
  <c r="B65" i="19"/>
  <c r="B73" i="19"/>
  <c r="B81" i="19"/>
  <c r="B89" i="19"/>
  <c r="B97" i="19"/>
  <c r="B105" i="19"/>
  <c r="B113" i="19"/>
  <c r="B121" i="19"/>
  <c r="B129" i="19"/>
  <c r="B135" i="19"/>
  <c r="B140" i="19"/>
  <c r="B145" i="19"/>
  <c r="B151" i="19"/>
  <c r="B155" i="19"/>
  <c r="B159" i="19"/>
  <c r="B163" i="19"/>
  <c r="B167" i="19"/>
  <c r="B171" i="19"/>
  <c r="B175" i="19"/>
  <c r="B179" i="19"/>
  <c r="C3" i="19"/>
  <c r="C7" i="19"/>
  <c r="C11" i="19"/>
  <c r="C15" i="19"/>
  <c r="C19" i="19"/>
  <c r="C23" i="19"/>
  <c r="C27" i="19"/>
  <c r="C31" i="19"/>
  <c r="C35" i="19"/>
  <c r="C39" i="19"/>
  <c r="C43" i="19"/>
  <c r="C47" i="19"/>
  <c r="C51" i="19"/>
  <c r="C55" i="19"/>
  <c r="C59" i="19"/>
  <c r="C63" i="19"/>
  <c r="C67" i="19"/>
  <c r="C71" i="19"/>
  <c r="C75" i="19"/>
  <c r="C79" i="19"/>
  <c r="C83" i="19"/>
  <c r="C87" i="19"/>
  <c r="C91" i="19"/>
  <c r="C95" i="19"/>
  <c r="C99" i="19"/>
  <c r="C103" i="19"/>
  <c r="C107" i="19"/>
  <c r="C111" i="19"/>
  <c r="C115" i="19"/>
  <c r="C119" i="19"/>
  <c r="C123" i="19"/>
  <c r="C127" i="19"/>
  <c r="C131" i="19"/>
  <c r="C135" i="19"/>
  <c r="C139" i="19"/>
  <c r="C143" i="19"/>
  <c r="C147" i="19"/>
  <c r="C151" i="19"/>
  <c r="C155" i="19"/>
  <c r="C159" i="19"/>
  <c r="C163" i="19"/>
  <c r="C167" i="19"/>
  <c r="C171" i="19"/>
  <c r="C175" i="19"/>
  <c r="C179" i="19"/>
  <c r="C2" i="19"/>
  <c r="G9" i="19"/>
  <c r="G73" i="19"/>
  <c r="G137" i="19"/>
  <c r="F20" i="19"/>
  <c r="F84" i="19"/>
  <c r="F148" i="19"/>
  <c r="B5" i="19"/>
  <c r="B37" i="19"/>
  <c r="B69" i="19"/>
  <c r="B101" i="19"/>
  <c r="B132" i="19"/>
  <c r="B153" i="19"/>
  <c r="B169" i="19"/>
  <c r="C5" i="19"/>
  <c r="C21" i="19"/>
  <c r="C37" i="19"/>
  <c r="C53" i="19"/>
  <c r="C69" i="19"/>
  <c r="C85" i="19"/>
  <c r="C101" i="19"/>
  <c r="C117" i="19"/>
  <c r="C133" i="19"/>
  <c r="C142" i="19"/>
  <c r="C150" i="19"/>
  <c r="C158" i="19"/>
  <c r="C166" i="19"/>
  <c r="C174" i="19"/>
  <c r="C182" i="19"/>
  <c r="G89" i="19"/>
  <c r="F36" i="19"/>
  <c r="F162" i="19"/>
  <c r="B77" i="19"/>
  <c r="B173" i="19"/>
  <c r="C41" i="19"/>
  <c r="C89" i="19"/>
  <c r="C145" i="19"/>
  <c r="C169" i="19"/>
  <c r="G41" i="19"/>
  <c r="G105" i="19"/>
  <c r="G169" i="19"/>
  <c r="F52" i="19"/>
  <c r="F116" i="19"/>
  <c r="F170" i="19"/>
  <c r="B21" i="19"/>
  <c r="B53" i="19"/>
  <c r="B85" i="19"/>
  <c r="B117" i="19"/>
  <c r="B143" i="19"/>
  <c r="B161" i="19"/>
  <c r="B177" i="19"/>
  <c r="C13" i="19"/>
  <c r="C29" i="19"/>
  <c r="C45" i="19"/>
  <c r="C61" i="19"/>
  <c r="C77" i="19"/>
  <c r="C93" i="19"/>
  <c r="C109" i="19"/>
  <c r="C125" i="19"/>
  <c r="C138" i="19"/>
  <c r="C146" i="19"/>
  <c r="C154" i="19"/>
  <c r="C162" i="19"/>
  <c r="C170" i="19"/>
  <c r="C178" i="19"/>
  <c r="G153" i="19"/>
  <c r="B45" i="19"/>
  <c r="B137" i="19"/>
  <c r="C9" i="19"/>
  <c r="C57" i="19"/>
  <c r="C105" i="19"/>
  <c r="C137" i="19"/>
  <c r="C153" i="19"/>
  <c r="C177" i="19"/>
  <c r="G57" i="19"/>
  <c r="G121" i="19"/>
  <c r="F4" i="19"/>
  <c r="F68" i="19"/>
  <c r="F132" i="19"/>
  <c r="F178" i="19"/>
  <c r="B29" i="19"/>
  <c r="B61" i="19"/>
  <c r="B93" i="19"/>
  <c r="B125" i="19"/>
  <c r="B148" i="19"/>
  <c r="B165" i="19"/>
  <c r="B181" i="19"/>
  <c r="C17" i="19"/>
  <c r="C33" i="19"/>
  <c r="C49" i="19"/>
  <c r="C65" i="19"/>
  <c r="C81" i="19"/>
  <c r="C97" i="19"/>
  <c r="C113" i="19"/>
  <c r="C129" i="19"/>
  <c r="C141" i="19"/>
  <c r="C149" i="19"/>
  <c r="C157" i="19"/>
  <c r="C165" i="19"/>
  <c r="C173" i="19"/>
  <c r="C181" i="19"/>
  <c r="G25" i="19"/>
  <c r="F100" i="19"/>
  <c r="B13" i="19"/>
  <c r="B109" i="19"/>
  <c r="B157" i="19"/>
  <c r="C25" i="19"/>
  <c r="C73" i="19"/>
  <c r="C121" i="19"/>
  <c r="C161" i="19"/>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2" i="7"/>
  <c r="D22" i="6"/>
  <c r="C27" i="6"/>
  <c r="M32" i="13" l="1"/>
  <c r="N32" i="13"/>
  <c r="M20" i="13"/>
  <c r="N20" i="13"/>
  <c r="N25" i="13"/>
  <c r="M25" i="13"/>
  <c r="N22" i="13"/>
  <c r="M22" i="13"/>
  <c r="M31" i="13"/>
  <c r="N31" i="13"/>
  <c r="N27" i="13"/>
  <c r="M27" i="13"/>
  <c r="N26" i="13"/>
  <c r="M26" i="13"/>
  <c r="N21" i="13"/>
  <c r="M21" i="13"/>
  <c r="M30" i="13"/>
  <c r="N30" i="13"/>
  <c r="M13" i="13"/>
  <c r="N13" i="13"/>
  <c r="N6" i="13"/>
  <c r="M6" i="13"/>
  <c r="N42" i="13"/>
  <c r="M42" i="13"/>
  <c r="N7" i="13"/>
  <c r="M7" i="13"/>
  <c r="M29" i="13"/>
  <c r="N29" i="13"/>
  <c r="N24" i="13"/>
  <c r="M24" i="13"/>
  <c r="N35" i="13"/>
  <c r="M35" i="13"/>
  <c r="N46" i="13"/>
  <c r="M46" i="13"/>
  <c r="M4" i="13"/>
  <c r="N4" i="13"/>
  <c r="N47" i="13"/>
  <c r="M47" i="13"/>
  <c r="M41" i="13"/>
  <c r="N41" i="13"/>
  <c r="M44" i="13"/>
  <c r="N44" i="13"/>
  <c r="N38" i="13"/>
  <c r="M38" i="13"/>
  <c r="M17" i="13"/>
  <c r="N17" i="13"/>
  <c r="N8" i="13"/>
  <c r="M8" i="13"/>
  <c r="N19" i="13"/>
  <c r="M19" i="13"/>
  <c r="N15" i="13"/>
  <c r="M15" i="13"/>
  <c r="N14" i="13"/>
  <c r="M14" i="13"/>
  <c r="N18" i="13"/>
  <c r="M18" i="13"/>
  <c r="N16" i="13"/>
  <c r="M16" i="13"/>
  <c r="N43" i="13"/>
  <c r="M43" i="13"/>
  <c r="N34" i="13"/>
  <c r="M34" i="13"/>
  <c r="N10" i="13"/>
  <c r="M10" i="13"/>
  <c r="M28" i="13"/>
  <c r="N28" i="13"/>
  <c r="N39" i="13"/>
  <c r="M39" i="13"/>
  <c r="M37" i="13"/>
  <c r="N37" i="13"/>
  <c r="M45" i="13"/>
  <c r="N45" i="13"/>
  <c r="N40" i="13"/>
  <c r="M40" i="13"/>
  <c r="N48" i="13"/>
  <c r="M48" i="13"/>
  <c r="N11" i="13"/>
  <c r="M11" i="13"/>
  <c r="M36" i="13"/>
  <c r="N36" i="13"/>
  <c r="M5" i="13"/>
  <c r="N5" i="13"/>
  <c r="M12" i="13"/>
  <c r="N12" i="13"/>
  <c r="N23" i="13"/>
  <c r="M23" i="13"/>
  <c r="M33" i="13"/>
  <c r="N33" i="13"/>
  <c r="M9" i="13"/>
  <c r="N9" i="13"/>
  <c r="D27" i="9"/>
  <c r="D28" i="9" l="1"/>
  <c r="C28" i="9" s="1"/>
  <c r="D27" i="6"/>
  <c r="D36" i="9" l="1"/>
  <c r="R12" i="7"/>
  <c r="R126" i="7"/>
  <c r="R135" i="7"/>
  <c r="R79" i="7"/>
  <c r="R171" i="7"/>
  <c r="R53" i="7"/>
  <c r="R165" i="7"/>
  <c r="D28" i="6"/>
  <c r="H5" i="10"/>
  <c r="H9" i="10"/>
  <c r="H13" i="10"/>
  <c r="H17" i="10"/>
  <c r="H21" i="10"/>
  <c r="H25" i="10"/>
  <c r="H29" i="10"/>
  <c r="H33" i="10"/>
  <c r="H37" i="10"/>
  <c r="H41" i="10"/>
  <c r="H45" i="10"/>
  <c r="H49" i="10"/>
  <c r="H53" i="10"/>
  <c r="H57" i="10"/>
  <c r="H61" i="10"/>
  <c r="H65" i="10"/>
  <c r="H69" i="10"/>
  <c r="H73" i="10"/>
  <c r="H77" i="10"/>
  <c r="H81" i="10"/>
  <c r="H85" i="10"/>
  <c r="H89" i="10"/>
  <c r="H93" i="10"/>
  <c r="H97" i="10"/>
  <c r="H101" i="10"/>
  <c r="H105" i="10"/>
  <c r="H109" i="10"/>
  <c r="H113" i="10"/>
  <c r="H117" i="10"/>
  <c r="H121" i="10"/>
  <c r="H125" i="10"/>
  <c r="H129" i="10"/>
  <c r="H133" i="10"/>
  <c r="H137" i="10"/>
  <c r="H141" i="10"/>
  <c r="H145" i="10"/>
  <c r="H149" i="10"/>
  <c r="H153" i="10"/>
  <c r="H157" i="10"/>
  <c r="H161" i="10"/>
  <c r="H165" i="10"/>
  <c r="H169" i="10"/>
  <c r="H173" i="10"/>
  <c r="H177" i="10"/>
  <c r="H181" i="10"/>
  <c r="G4" i="10"/>
  <c r="G8" i="10"/>
  <c r="G12" i="10"/>
  <c r="G16" i="10"/>
  <c r="G20" i="10"/>
  <c r="G24" i="10"/>
  <c r="G28" i="10"/>
  <c r="G32" i="10"/>
  <c r="G36" i="10"/>
  <c r="G40" i="10"/>
  <c r="G44" i="10"/>
  <c r="G48" i="10"/>
  <c r="G52" i="10"/>
  <c r="G56" i="10"/>
  <c r="G60" i="10"/>
  <c r="G64" i="10"/>
  <c r="G68" i="10"/>
  <c r="G72" i="10"/>
  <c r="G76" i="10"/>
  <c r="G80" i="10"/>
  <c r="G84" i="10"/>
  <c r="G88" i="10"/>
  <c r="G92" i="10"/>
  <c r="G96" i="10"/>
  <c r="G100" i="10"/>
  <c r="G104" i="10"/>
  <c r="G108" i="10"/>
  <c r="G112" i="10"/>
  <c r="G116" i="10"/>
  <c r="G120" i="10"/>
  <c r="G124" i="10"/>
  <c r="G128" i="10"/>
  <c r="G132" i="10"/>
  <c r="G136" i="10"/>
  <c r="G140" i="10"/>
  <c r="G144" i="10"/>
  <c r="G148" i="10"/>
  <c r="G152" i="10"/>
  <c r="G156" i="10"/>
  <c r="G160" i="10"/>
  <c r="H6" i="10"/>
  <c r="H11" i="10"/>
  <c r="H16" i="10"/>
  <c r="H22" i="10"/>
  <c r="H27" i="10"/>
  <c r="H32" i="10"/>
  <c r="H38" i="10"/>
  <c r="H43" i="10"/>
  <c r="H48" i="10"/>
  <c r="H54" i="10"/>
  <c r="H59" i="10"/>
  <c r="H64" i="10"/>
  <c r="H70" i="10"/>
  <c r="H75" i="10"/>
  <c r="H80" i="10"/>
  <c r="H86" i="10"/>
  <c r="H91" i="10"/>
  <c r="H96" i="10"/>
  <c r="H102" i="10"/>
  <c r="H107" i="10"/>
  <c r="H112" i="10"/>
  <c r="H118" i="10"/>
  <c r="H123" i="10"/>
  <c r="H128" i="10"/>
  <c r="H134" i="10"/>
  <c r="H139" i="10"/>
  <c r="H144" i="10"/>
  <c r="H150" i="10"/>
  <c r="H155" i="10"/>
  <c r="H160" i="10"/>
  <c r="H166" i="10"/>
  <c r="H171" i="10"/>
  <c r="H176" i="10"/>
  <c r="H182" i="10"/>
  <c r="G6" i="10"/>
  <c r="G11" i="10"/>
  <c r="G17" i="10"/>
  <c r="G22" i="10"/>
  <c r="G27" i="10"/>
  <c r="G33" i="10"/>
  <c r="G38" i="10"/>
  <c r="G43" i="10"/>
  <c r="G49" i="10"/>
  <c r="G54" i="10"/>
  <c r="G59" i="10"/>
  <c r="G65" i="10"/>
  <c r="G70" i="10"/>
  <c r="G75" i="10"/>
  <c r="G81" i="10"/>
  <c r="G86" i="10"/>
  <c r="G91" i="10"/>
  <c r="G97" i="10"/>
  <c r="G102" i="10"/>
  <c r="G107" i="10"/>
  <c r="G113" i="10"/>
  <c r="G118" i="10"/>
  <c r="G123" i="10"/>
  <c r="G129" i="10"/>
  <c r="G134" i="10"/>
  <c r="G139" i="10"/>
  <c r="G145" i="10"/>
  <c r="G150" i="10"/>
  <c r="G155" i="10"/>
  <c r="G161" i="10"/>
  <c r="G165" i="10"/>
  <c r="G169" i="10"/>
  <c r="G173" i="10"/>
  <c r="G177" i="10"/>
  <c r="G181" i="10"/>
  <c r="H7" i="10"/>
  <c r="H12" i="10"/>
  <c r="H18" i="10"/>
  <c r="H23" i="10"/>
  <c r="H28" i="10"/>
  <c r="H34" i="10"/>
  <c r="H39" i="10"/>
  <c r="H44" i="10"/>
  <c r="H50" i="10"/>
  <c r="H55" i="10"/>
  <c r="H60" i="10"/>
  <c r="H66" i="10"/>
  <c r="H71" i="10"/>
  <c r="H76" i="10"/>
  <c r="H82" i="10"/>
  <c r="H87" i="10"/>
  <c r="H92" i="10"/>
  <c r="H98" i="10"/>
  <c r="H103" i="10"/>
  <c r="H108" i="10"/>
  <c r="H114" i="10"/>
  <c r="H119" i="10"/>
  <c r="H124" i="10"/>
  <c r="H130" i="10"/>
  <c r="H135" i="10"/>
  <c r="H140" i="10"/>
  <c r="H146" i="10"/>
  <c r="H151" i="10"/>
  <c r="H156" i="10"/>
  <c r="H162" i="10"/>
  <c r="H167" i="10"/>
  <c r="H172" i="10"/>
  <c r="H178" i="10"/>
  <c r="H2" i="10"/>
  <c r="G7" i="10"/>
  <c r="G13" i="10"/>
  <c r="G18" i="10"/>
  <c r="G23" i="10"/>
  <c r="G29" i="10"/>
  <c r="G34" i="10"/>
  <c r="G39" i="10"/>
  <c r="G45" i="10"/>
  <c r="G50" i="10"/>
  <c r="G55" i="10"/>
  <c r="G61" i="10"/>
  <c r="G66" i="10"/>
  <c r="G71" i="10"/>
  <c r="G77" i="10"/>
  <c r="G82" i="10"/>
  <c r="G87" i="10"/>
  <c r="G93" i="10"/>
  <c r="G98" i="10"/>
  <c r="G103" i="10"/>
  <c r="G109" i="10"/>
  <c r="G114" i="10"/>
  <c r="G119" i="10"/>
  <c r="G125" i="10"/>
  <c r="G130" i="10"/>
  <c r="G135" i="10"/>
  <c r="G141" i="10"/>
  <c r="G146" i="10"/>
  <c r="G151" i="10"/>
  <c r="G157" i="10"/>
  <c r="G162" i="10"/>
  <c r="G166" i="10"/>
  <c r="G170" i="10"/>
  <c r="G174" i="10"/>
  <c r="G178" i="10"/>
  <c r="G182" i="10"/>
  <c r="H3" i="10"/>
  <c r="H8" i="10"/>
  <c r="H14" i="10"/>
  <c r="H19" i="10"/>
  <c r="H24" i="10"/>
  <c r="H30" i="10"/>
  <c r="H35" i="10"/>
  <c r="H40" i="10"/>
  <c r="H46" i="10"/>
  <c r="H51" i="10"/>
  <c r="H56" i="10"/>
  <c r="H62" i="10"/>
  <c r="H67" i="10"/>
  <c r="H72" i="10"/>
  <c r="H78" i="10"/>
  <c r="H83" i="10"/>
  <c r="H88" i="10"/>
  <c r="H94" i="10"/>
  <c r="H99" i="10"/>
  <c r="H104" i="10"/>
  <c r="H110" i="10"/>
  <c r="H115" i="10"/>
  <c r="H120" i="10"/>
  <c r="H126" i="10"/>
  <c r="H131" i="10"/>
  <c r="H136" i="10"/>
  <c r="H142" i="10"/>
  <c r="H147" i="10"/>
  <c r="H152" i="10"/>
  <c r="H158" i="10"/>
  <c r="H163" i="10"/>
  <c r="H168" i="10"/>
  <c r="H15" i="10"/>
  <c r="H36" i="10"/>
  <c r="H58" i="10"/>
  <c r="H79" i="10"/>
  <c r="H100" i="10"/>
  <c r="H122" i="10"/>
  <c r="H143" i="10"/>
  <c r="H164" i="10"/>
  <c r="H179" i="10"/>
  <c r="G9" i="10"/>
  <c r="G19" i="10"/>
  <c r="G30" i="10"/>
  <c r="G41" i="10"/>
  <c r="G51" i="10"/>
  <c r="G62" i="10"/>
  <c r="G73" i="10"/>
  <c r="G83" i="10"/>
  <c r="G94" i="10"/>
  <c r="G105" i="10"/>
  <c r="G115" i="10"/>
  <c r="G126" i="10"/>
  <c r="G137" i="10"/>
  <c r="G147" i="10"/>
  <c r="G158" i="10"/>
  <c r="G167" i="10"/>
  <c r="G175" i="10"/>
  <c r="G2" i="10"/>
  <c r="H20" i="10"/>
  <c r="H42" i="10"/>
  <c r="H63" i="10"/>
  <c r="H84" i="10"/>
  <c r="H106" i="10"/>
  <c r="H127" i="10"/>
  <c r="H148" i="10"/>
  <c r="H170" i="10"/>
  <c r="H180" i="10"/>
  <c r="G10" i="10"/>
  <c r="G21" i="10"/>
  <c r="G31" i="10"/>
  <c r="G42" i="10"/>
  <c r="G53" i="10"/>
  <c r="G63" i="10"/>
  <c r="G74" i="10"/>
  <c r="G85" i="10"/>
  <c r="G95" i="10"/>
  <c r="G106" i="10"/>
  <c r="G117" i="10"/>
  <c r="G127" i="10"/>
  <c r="G138" i="10"/>
  <c r="G149" i="10"/>
  <c r="G159" i="10"/>
  <c r="G168" i="10"/>
  <c r="G176" i="10"/>
  <c r="H4" i="10"/>
  <c r="H26" i="10"/>
  <c r="H47" i="10"/>
  <c r="H68" i="10"/>
  <c r="H90" i="10"/>
  <c r="H111" i="10"/>
  <c r="H132" i="10"/>
  <c r="H154" i="10"/>
  <c r="H174" i="10"/>
  <c r="G3" i="10"/>
  <c r="G14" i="10"/>
  <c r="G25" i="10"/>
  <c r="G35" i="10"/>
  <c r="G46" i="10"/>
  <c r="G57" i="10"/>
  <c r="G67" i="10"/>
  <c r="G78" i="10"/>
  <c r="G89" i="10"/>
  <c r="G99" i="10"/>
  <c r="G110" i="10"/>
  <c r="G121" i="10"/>
  <c r="G131" i="10"/>
  <c r="G142" i="10"/>
  <c r="G153" i="10"/>
  <c r="G163" i="10"/>
  <c r="G171" i="10"/>
  <c r="G179" i="10"/>
  <c r="H10" i="10"/>
  <c r="H31" i="10"/>
  <c r="H52" i="10"/>
  <c r="H74" i="10"/>
  <c r="H95" i="10"/>
  <c r="H116" i="10"/>
  <c r="H138" i="10"/>
  <c r="H159" i="10"/>
  <c r="H175" i="10"/>
  <c r="G5" i="10"/>
  <c r="G15" i="10"/>
  <c r="G26" i="10"/>
  <c r="G37" i="10"/>
  <c r="G47" i="10"/>
  <c r="G58" i="10"/>
  <c r="G69" i="10"/>
  <c r="G79" i="10"/>
  <c r="G90" i="10"/>
  <c r="G101" i="10"/>
  <c r="G111" i="10"/>
  <c r="G122" i="10"/>
  <c r="G133" i="10"/>
  <c r="G143" i="10"/>
  <c r="G154" i="10"/>
  <c r="G164" i="10"/>
  <c r="G172" i="10"/>
  <c r="G180" i="10"/>
  <c r="D23" i="6"/>
  <c r="D30" i="6" s="1"/>
  <c r="G30" i="6" s="1"/>
  <c r="G1295" i="10" l="1"/>
  <c r="H1547" i="10"/>
  <c r="G1911" i="10"/>
  <c r="G801" i="10"/>
  <c r="G1663" i="10"/>
  <c r="G1937" i="10"/>
  <c r="H1823" i="10"/>
  <c r="C36" i="9"/>
  <c r="G1115" i="10"/>
  <c r="H1669" i="10"/>
  <c r="H1969" i="10"/>
  <c r="G1349" i="10"/>
  <c r="H1989" i="10"/>
  <c r="G2002" i="10"/>
  <c r="G1981" i="10"/>
  <c r="H1929" i="10"/>
  <c r="G2000" i="10"/>
  <c r="G1980" i="10"/>
  <c r="G1983" i="10"/>
  <c r="G1951" i="10"/>
  <c r="G1927" i="10"/>
  <c r="H1899" i="10"/>
  <c r="G1867" i="10"/>
  <c r="G1819" i="10"/>
  <c r="G1783" i="10"/>
  <c r="H1755" i="10"/>
  <c r="G1707" i="10"/>
  <c r="H1663" i="10"/>
  <c r="G1631" i="10"/>
  <c r="H1591" i="10"/>
  <c r="H1563" i="10"/>
  <c r="G1511" i="10"/>
  <c r="G1491" i="10"/>
  <c r="G1451" i="10"/>
  <c r="H1427" i="10"/>
  <c r="H1383" i="10"/>
  <c r="H1355" i="10"/>
  <c r="H1295" i="10"/>
  <c r="G1251" i="10"/>
  <c r="G1960" i="10"/>
  <c r="G1944" i="10"/>
  <c r="G1920" i="10"/>
  <c r="G1900" i="10"/>
  <c r="G1880" i="10"/>
  <c r="H1890" i="10"/>
  <c r="G1674" i="10"/>
  <c r="G1634" i="10"/>
  <c r="H1590" i="10"/>
  <c r="G1462" i="10"/>
  <c r="G1226" i="10"/>
  <c r="H1901" i="10"/>
  <c r="H1845" i="10"/>
  <c r="H1793" i="10"/>
  <c r="G1848" i="10"/>
  <c r="G1824" i="10"/>
  <c r="G1804" i="10"/>
  <c r="G1784" i="10"/>
  <c r="G1764" i="10"/>
  <c r="G1744" i="10"/>
  <c r="G1724" i="10"/>
  <c r="G1704" i="10"/>
  <c r="G1680" i="10"/>
  <c r="G1660" i="10"/>
  <c r="G1640" i="10"/>
  <c r="G1616" i="10"/>
  <c r="G1596" i="10"/>
  <c r="G1580" i="10"/>
  <c r="G1560" i="10"/>
  <c r="G1536" i="10"/>
  <c r="G1520" i="10"/>
  <c r="G1500" i="10"/>
  <c r="G1480" i="10"/>
  <c r="G1456" i="10"/>
  <c r="G1432" i="10"/>
  <c r="H1765" i="10"/>
  <c r="H1733" i="10"/>
  <c r="H1709" i="10"/>
  <c r="H1673" i="10"/>
  <c r="G1649" i="10"/>
  <c r="G1597" i="10"/>
  <c r="H1573" i="10"/>
  <c r="H1521" i="10"/>
  <c r="H1481" i="10"/>
  <c r="H1461" i="10"/>
  <c r="H1437" i="10"/>
  <c r="H1413" i="10"/>
  <c r="H1393" i="10"/>
  <c r="H1365" i="10"/>
  <c r="H1317" i="10"/>
  <c r="H1297" i="10"/>
  <c r="H1265" i="10"/>
  <c r="H1241" i="10"/>
  <c r="H1205" i="10"/>
  <c r="G1181" i="10"/>
  <c r="H1137" i="10"/>
  <c r="H1199" i="10"/>
  <c r="H1163" i="10"/>
  <c r="H1107" i="10"/>
  <c r="H1059" i="10"/>
  <c r="H1007" i="10"/>
  <c r="G955" i="10"/>
  <c r="G919" i="10"/>
  <c r="H855" i="10"/>
  <c r="G811" i="10"/>
  <c r="H783" i="10"/>
  <c r="G743" i="10"/>
  <c r="G691" i="10"/>
  <c r="H643" i="10"/>
  <c r="H607" i="10"/>
  <c r="G543" i="10"/>
  <c r="H503" i="10"/>
  <c r="G415" i="10"/>
  <c r="H363" i="10"/>
  <c r="G319" i="10"/>
  <c r="G271" i="10"/>
  <c r="G215" i="10"/>
  <c r="G1122" i="10"/>
  <c r="G1058" i="10"/>
  <c r="G1026" i="10"/>
  <c r="H942" i="10"/>
  <c r="G922" i="10"/>
  <c r="G890" i="10"/>
  <c r="G802" i="10"/>
  <c r="G694" i="10"/>
  <c r="H514" i="10"/>
  <c r="G486" i="10"/>
  <c r="G366" i="10"/>
  <c r="G194" i="10"/>
  <c r="G1085" i="10"/>
  <c r="H1041" i="10"/>
  <c r="G1005" i="10"/>
  <c r="G957" i="10"/>
  <c r="H929" i="10"/>
  <c r="H889" i="10"/>
  <c r="H841" i="10"/>
  <c r="G789" i="10"/>
  <c r="G709" i="10"/>
  <c r="G661" i="10"/>
  <c r="G605" i="10"/>
  <c r="G557" i="10"/>
  <c r="H513" i="10"/>
  <c r="H401" i="10"/>
  <c r="H337" i="10"/>
  <c r="H241" i="10"/>
  <c r="G1400" i="10"/>
  <c r="G1368" i="10"/>
  <c r="G1336" i="10"/>
  <c r="G1312" i="10"/>
  <c r="G1292" i="10"/>
  <c r="G1272" i="10"/>
  <c r="G1244" i="10"/>
  <c r="G1216" i="10"/>
  <c r="H676" i="10"/>
  <c r="H644" i="10"/>
  <c r="H612" i="10"/>
  <c r="H580" i="10"/>
  <c r="H548" i="10"/>
  <c r="G508" i="10"/>
  <c r="G444" i="10"/>
  <c r="G380" i="10"/>
  <c r="G316" i="10"/>
  <c r="G252" i="10"/>
  <c r="G188" i="10"/>
  <c r="G1743" i="10"/>
  <c r="G1999" i="10"/>
  <c r="G1955" i="10"/>
  <c r="G1931" i="10"/>
  <c r="G1891" i="10"/>
  <c r="H1815" i="10"/>
  <c r="G1767" i="10"/>
  <c r="G1687" i="10"/>
  <c r="H1659" i="10"/>
  <c r="G1607" i="10"/>
  <c r="H1535" i="10"/>
  <c r="H1479" i="10"/>
  <c r="G1411" i="10"/>
  <c r="G1371" i="10"/>
  <c r="G1263" i="10"/>
  <c r="H1159" i="10"/>
  <c r="H1075" i="10"/>
  <c r="H1011" i="10"/>
  <c r="G899" i="10"/>
  <c r="G875" i="10"/>
  <c r="H1990" i="10"/>
  <c r="G1965" i="10"/>
  <c r="H1909" i="10"/>
  <c r="G1976" i="10"/>
  <c r="H1975" i="10"/>
  <c r="G1935" i="10"/>
  <c r="H1883" i="10"/>
  <c r="G1827" i="10"/>
  <c r="G1787" i="10"/>
  <c r="G1747" i="10"/>
  <c r="G1695" i="10"/>
  <c r="H1635" i="10"/>
  <c r="G1575" i="10"/>
  <c r="G1547" i="10"/>
  <c r="H1499" i="10"/>
  <c r="H1447" i="10"/>
  <c r="G1403" i="10"/>
  <c r="H1359" i="10"/>
  <c r="G1287" i="10"/>
  <c r="G1219" i="10"/>
  <c r="G1948" i="10"/>
  <c r="G1916" i="10"/>
  <c r="G1888" i="10"/>
  <c r="H1938" i="10"/>
  <c r="H1662" i="10"/>
  <c r="H1610" i="10"/>
  <c r="G1466" i="10"/>
  <c r="H1182" i="10"/>
  <c r="H1865" i="10"/>
  <c r="H1797" i="10"/>
  <c r="G1840" i="10"/>
  <c r="G1816" i="10"/>
  <c r="G1788" i="10"/>
  <c r="G1760" i="10"/>
  <c r="G1736" i="10"/>
  <c r="G1708" i="10"/>
  <c r="G1676" i="10"/>
  <c r="G1648" i="10"/>
  <c r="G1624" i="10"/>
  <c r="G1592" i="10"/>
  <c r="G1568" i="10"/>
  <c r="G1544" i="10"/>
  <c r="G1516" i="10"/>
  <c r="G1488" i="10"/>
  <c r="G1460" i="10"/>
  <c r="G1424" i="10"/>
  <c r="H1749" i="10"/>
  <c r="H1717" i="10"/>
  <c r="G1669" i="10"/>
  <c r="G1621" i="10"/>
  <c r="H1581" i="10"/>
  <c r="H1509" i="10"/>
  <c r="H1469" i="10"/>
  <c r="H1449" i="10"/>
  <c r="H1409" i="10"/>
  <c r="H1385" i="10"/>
  <c r="H1329" i="10"/>
  <c r="H1293" i="10"/>
  <c r="H1253" i="10"/>
  <c r="H1209" i="10"/>
  <c r="G1165" i="10"/>
  <c r="H1129" i="10"/>
  <c r="G1171" i="10"/>
  <c r="G1103" i="10"/>
  <c r="H1035" i="10"/>
  <c r="G971" i="10"/>
  <c r="G891" i="10"/>
  <c r="H831" i="10"/>
  <c r="G795" i="10"/>
  <c r="H735" i="10"/>
  <c r="H663" i="10"/>
  <c r="H611" i="10"/>
  <c r="G539" i="10"/>
  <c r="H471" i="10"/>
  <c r="H379" i="10"/>
  <c r="G311" i="10"/>
  <c r="G243" i="10"/>
  <c r="G183" i="10"/>
  <c r="H1054" i="10"/>
  <c r="G1018" i="10"/>
  <c r="H926" i="10"/>
  <c r="G818" i="10"/>
  <c r="G702" i="10"/>
  <c r="G554" i="10"/>
  <c r="G478" i="10"/>
  <c r="H286" i="10"/>
  <c r="H1097" i="10"/>
  <c r="H1033" i="10"/>
  <c r="G989" i="10"/>
  <c r="H937" i="10"/>
  <c r="H873" i="10"/>
  <c r="H809" i="10"/>
  <c r="G733" i="10"/>
  <c r="G653" i="10"/>
  <c r="G573" i="10"/>
  <c r="G525" i="10"/>
  <c r="H385" i="10"/>
  <c r="H273" i="10"/>
  <c r="G1408" i="10"/>
  <c r="G1360" i="10"/>
  <c r="G1320" i="10"/>
  <c r="G1296" i="10"/>
  <c r="G1264" i="10"/>
  <c r="G1232" i="10"/>
  <c r="H684" i="10"/>
  <c r="H636" i="10"/>
  <c r="H596" i="10"/>
  <c r="H556" i="10"/>
  <c r="G492" i="10"/>
  <c r="G412" i="10"/>
  <c r="G332" i="10"/>
  <c r="G236" i="10"/>
  <c r="H1999" i="10"/>
  <c r="G1947" i="10"/>
  <c r="G1895" i="10"/>
  <c r="G1815" i="10"/>
  <c r="H1731" i="10"/>
  <c r="G1683" i="10"/>
  <c r="H1607" i="10"/>
  <c r="H1523" i="10"/>
  <c r="G1419" i="10"/>
  <c r="H1371" i="10"/>
  <c r="G1167" i="10"/>
  <c r="H1083" i="10"/>
  <c r="G1011" i="10"/>
  <c r="H887" i="10"/>
  <c r="H819" i="10"/>
  <c r="H699" i="10"/>
  <c r="H655" i="10"/>
  <c r="G579" i="10"/>
  <c r="G495" i="10"/>
  <c r="H443" i="10"/>
  <c r="H367" i="10"/>
  <c r="G307" i="10"/>
  <c r="H259" i="10"/>
  <c r="H191" i="10"/>
  <c r="G1635" i="10"/>
  <c r="H1047" i="10"/>
  <c r="H1935" i="10"/>
  <c r="G1627" i="10"/>
  <c r="H955" i="10"/>
  <c r="H1831" i="10"/>
  <c r="G1131" i="10"/>
  <c r="G1845" i="10"/>
  <c r="G1997" i="10"/>
  <c r="G1957" i="10"/>
  <c r="H1925" i="10"/>
  <c r="H1881" i="10"/>
  <c r="H1853" i="10"/>
  <c r="H1837" i="10"/>
  <c r="H1737" i="10"/>
  <c r="H1677" i="10"/>
  <c r="H1605" i="10"/>
  <c r="H1565" i="10"/>
  <c r="G1513" i="10"/>
  <c r="H1397" i="10"/>
  <c r="H1325" i="10"/>
  <c r="H1229" i="10"/>
  <c r="G1069" i="10"/>
  <c r="H945" i="10"/>
  <c r="G765" i="10"/>
  <c r="H729" i="10"/>
  <c r="G1137" i="10"/>
  <c r="H1871" i="10"/>
  <c r="H1747" i="10"/>
  <c r="G1591" i="10"/>
  <c r="G1475" i="10"/>
  <c r="H1207" i="10"/>
  <c r="G847" i="10"/>
  <c r="G643" i="10"/>
  <c r="G347" i="10"/>
  <c r="G1979" i="10"/>
  <c r="G1899" i="10"/>
  <c r="H1779" i="10"/>
  <c r="G1619" i="10"/>
  <c r="G1363" i="10"/>
  <c r="H1103" i="10"/>
  <c r="G855" i="10"/>
  <c r="H483" i="10"/>
  <c r="H283" i="10"/>
  <c r="H1965" i="10"/>
  <c r="G1841" i="10"/>
  <c r="G1201" i="10"/>
  <c r="G865" i="10"/>
  <c r="H1985" i="10"/>
  <c r="H1973" i="10"/>
  <c r="G1953" i="10"/>
  <c r="G1941" i="10"/>
  <c r="G1913" i="10"/>
  <c r="G1893" i="10"/>
  <c r="G1873" i="10"/>
  <c r="G1861" i="10"/>
  <c r="H1829" i="10"/>
  <c r="H1821" i="10"/>
  <c r="H1813" i="10"/>
  <c r="G1785" i="10"/>
  <c r="G1777" i="10"/>
  <c r="G1761" i="10"/>
  <c r="G1745" i="10"/>
  <c r="G1705" i="10"/>
  <c r="H1685" i="10"/>
  <c r="G1645" i="10"/>
  <c r="G1637" i="10"/>
  <c r="G1617" i="10"/>
  <c r="H1569" i="10"/>
  <c r="G1549" i="10"/>
  <c r="H1533" i="10"/>
  <c r="G1493" i="10"/>
  <c r="H1987" i="10"/>
  <c r="G1959" i="10"/>
  <c r="H1919" i="10"/>
  <c r="H1887" i="10"/>
  <c r="G1859" i="10"/>
  <c r="G1851" i="10"/>
  <c r="G1843" i="10"/>
  <c r="H1835" i="10"/>
  <c r="H1807" i="10"/>
  <c r="H1791" i="10"/>
  <c r="G1751" i="10"/>
  <c r="H1735" i="10"/>
  <c r="G1719" i="10"/>
  <c r="G1711" i="10"/>
  <c r="H1679" i="10"/>
  <c r="H1671" i="10"/>
  <c r="G1655" i="10"/>
  <c r="G1615" i="10"/>
  <c r="G1603" i="10"/>
  <c r="H1595" i="10"/>
  <c r="G1579" i="10"/>
  <c r="G1555" i="10"/>
  <c r="G1539" i="10"/>
  <c r="G1519" i="10"/>
  <c r="H1495" i="10"/>
  <c r="H1483" i="10"/>
  <c r="G1467" i="10"/>
  <c r="G1435" i="10"/>
  <c r="H1415" i="10"/>
  <c r="H1399" i="10"/>
  <c r="H1391" i="10"/>
  <c r="G1351" i="10"/>
  <c r="G1343" i="10"/>
  <c r="H1327" i="10"/>
  <c r="G1319" i="10"/>
  <c r="H1307" i="10"/>
  <c r="H1299" i="10"/>
  <c r="H1283" i="10"/>
  <c r="G1259" i="10"/>
  <c r="H1247" i="10"/>
  <c r="G1239" i="10"/>
  <c r="H1227" i="10"/>
  <c r="H1215" i="10"/>
  <c r="H1203" i="10"/>
  <c r="G1187" i="10"/>
  <c r="H1175" i="10"/>
  <c r="G1151" i="10"/>
  <c r="H1139" i="10"/>
  <c r="G1127" i="10"/>
  <c r="H1119" i="10"/>
  <c r="H1099" i="10"/>
  <c r="H1079" i="10"/>
  <c r="G1067" i="10"/>
  <c r="H1055" i="10"/>
  <c r="G1043" i="10"/>
  <c r="H1027" i="10"/>
  <c r="G1015" i="10"/>
  <c r="G999" i="10"/>
  <c r="G987" i="10"/>
  <c r="G967" i="10"/>
  <c r="H959" i="10"/>
  <c r="H939" i="10"/>
  <c r="H927" i="10"/>
  <c r="G915" i="10"/>
  <c r="G907" i="10"/>
  <c r="G895" i="10"/>
  <c r="G871" i="10"/>
  <c r="H863" i="10"/>
  <c r="H839" i="10"/>
  <c r="H823" i="10"/>
  <c r="H799" i="10"/>
  <c r="H787" i="10"/>
  <c r="H767" i="10"/>
  <c r="H751" i="10"/>
  <c r="H731" i="10"/>
  <c r="G711" i="10"/>
  <c r="G695" i="10"/>
  <c r="G671" i="10"/>
  <c r="G647" i="10"/>
  <c r="H631" i="10"/>
  <c r="G615" i="10"/>
  <c r="H599" i="10"/>
  <c r="H575" i="10"/>
  <c r="G555" i="10"/>
  <c r="G547" i="10"/>
  <c r="G523" i="10"/>
  <c r="G507" i="10"/>
  <c r="H491" i="10"/>
  <c r="H479" i="10"/>
  <c r="H463" i="10"/>
  <c r="H451" i="10"/>
  <c r="G439" i="10"/>
  <c r="G423" i="10"/>
  <c r="H411" i="10"/>
  <c r="G391" i="10"/>
  <c r="G383" i="10"/>
  <c r="G371" i="10"/>
  <c r="H351" i="10"/>
  <c r="G331" i="10"/>
  <c r="H323" i="10"/>
  <c r="H303" i="10"/>
  <c r="H291" i="10"/>
  <c r="H275" i="10"/>
  <c r="H263" i="10"/>
  <c r="G251" i="10"/>
  <c r="G235" i="10"/>
  <c r="H223" i="10"/>
  <c r="G203" i="10"/>
  <c r="H195" i="10"/>
  <c r="G1445" i="10"/>
  <c r="G1369" i="10"/>
  <c r="G1177" i="10"/>
  <c r="G1105" i="10"/>
  <c r="H1053" i="10"/>
  <c r="G977" i="10"/>
  <c r="G881" i="10"/>
  <c r="G849" i="10"/>
  <c r="H813" i="10"/>
  <c r="G777" i="10"/>
  <c r="H645" i="10"/>
  <c r="G1457" i="10"/>
  <c r="G825" i="10"/>
  <c r="G1386" i="10"/>
  <c r="G1865" i="10"/>
  <c r="G1733" i="10"/>
  <c r="H1665" i="10"/>
  <c r="H1597" i="10"/>
  <c r="H1505" i="10"/>
  <c r="G1385" i="10"/>
  <c r="G1161" i="10"/>
  <c r="G1033" i="10"/>
  <c r="H957" i="10"/>
  <c r="G889" i="10"/>
  <c r="G2001" i="10"/>
  <c r="H1921" i="10"/>
  <c r="G1984" i="10"/>
  <c r="H1963" i="10"/>
  <c r="H1911" i="10"/>
  <c r="G1831" i="10"/>
  <c r="G1779" i="10"/>
  <c r="H1727" i="10"/>
  <c r="G1643" i="10"/>
  <c r="G1571" i="10"/>
  <c r="H1507" i="10"/>
  <c r="H1455" i="10"/>
  <c r="H1387" i="10"/>
  <c r="H1331" i="10"/>
  <c r="H1231" i="10"/>
  <c r="G1936" i="10"/>
  <c r="G1904" i="10"/>
  <c r="G1868" i="10"/>
  <c r="G1658" i="10"/>
  <c r="G1574" i="10"/>
  <c r="G1254" i="10"/>
  <c r="H1857" i="10"/>
  <c r="G1856" i="10"/>
  <c r="G1820" i="10"/>
  <c r="G1776" i="10"/>
  <c r="G1752" i="10"/>
  <c r="G1712" i="10"/>
  <c r="G1672" i="10"/>
  <c r="G1632" i="10"/>
  <c r="G1600" i="10"/>
  <c r="G1564" i="10"/>
  <c r="G1528" i="10"/>
  <c r="G1496" i="10"/>
  <c r="G1452" i="10"/>
  <c r="H1773" i="10"/>
  <c r="H1721" i="10"/>
  <c r="G1665" i="10"/>
  <c r="H1593" i="10"/>
  <c r="H1529" i="10"/>
  <c r="H1465" i="10"/>
  <c r="H1425" i="10"/>
  <c r="H1389" i="10"/>
  <c r="H1313" i="10"/>
  <c r="H1273" i="10"/>
  <c r="H1221" i="10"/>
  <c r="H1161" i="10"/>
  <c r="H1195" i="10"/>
  <c r="H1115" i="10"/>
  <c r="G1019" i="10"/>
  <c r="H943" i="10"/>
  <c r="H847" i="10"/>
  <c r="H771" i="10"/>
  <c r="G703" i="10"/>
  <c r="H627" i="10"/>
  <c r="G531" i="10"/>
  <c r="G407" i="10"/>
  <c r="G335" i="10"/>
  <c r="G231" i="10"/>
  <c r="H1070" i="10"/>
  <c r="H1022" i="10"/>
  <c r="H918" i="10"/>
  <c r="G810" i="10"/>
  <c r="H626" i="10"/>
  <c r="G422" i="10"/>
  <c r="H1121" i="10"/>
  <c r="H1057" i="10"/>
  <c r="H969" i="10"/>
  <c r="H913" i="10"/>
  <c r="H825" i="10"/>
  <c r="H697" i="10"/>
  <c r="G621" i="10"/>
  <c r="G533" i="10"/>
  <c r="H369" i="10"/>
  <c r="H209" i="10"/>
  <c r="G1376" i="10"/>
  <c r="G1316" i="10"/>
  <c r="G1284" i="10"/>
  <c r="G1240" i="10"/>
  <c r="H668" i="10"/>
  <c r="H620" i="10"/>
  <c r="H564" i="10"/>
  <c r="G476" i="10"/>
  <c r="G364" i="10"/>
  <c r="G268" i="10"/>
  <c r="G1971" i="10"/>
  <c r="H1931" i="10"/>
  <c r="H1863" i="10"/>
  <c r="G1731" i="10"/>
  <c r="G1639" i="10"/>
  <c r="G1535" i="10"/>
  <c r="H1411" i="10"/>
  <c r="H1271" i="10"/>
  <c r="G1083" i="10"/>
  <c r="H979" i="10"/>
  <c r="H875" i="10"/>
  <c r="G699" i="10"/>
  <c r="H591" i="10"/>
  <c r="G527" i="10"/>
  <c r="G443" i="10"/>
  <c r="H355" i="10"/>
  <c r="G299" i="10"/>
  <c r="G191" i="10"/>
  <c r="G1507" i="10"/>
  <c r="H319" i="10"/>
  <c r="H1695" i="10"/>
  <c r="G627" i="10"/>
  <c r="H1571" i="10"/>
  <c r="G1921" i="10"/>
  <c r="H1997" i="10"/>
  <c r="H1945" i="10"/>
  <c r="G1889" i="10"/>
  <c r="G1853" i="10"/>
  <c r="H1809" i="10"/>
  <c r="G1713" i="10"/>
  <c r="G1605" i="10"/>
  <c r="G1541" i="10"/>
  <c r="H1485" i="10"/>
  <c r="G1325" i="10"/>
  <c r="G1149" i="10"/>
  <c r="G993" i="10"/>
  <c r="H765" i="10"/>
  <c r="G1901" i="10"/>
  <c r="H1903" i="10"/>
  <c r="G1969" i="10"/>
  <c r="G1996" i="10"/>
  <c r="H1991" i="10"/>
  <c r="H1939" i="10"/>
  <c r="H1875" i="10"/>
  <c r="H1803" i="10"/>
  <c r="G1759" i="10"/>
  <c r="G1691" i="10"/>
  <c r="H1623" i="10"/>
  <c r="H1551" i="10"/>
  <c r="H1475" i="10"/>
  <c r="H1439" i="10"/>
  <c r="H1363" i="10"/>
  <c r="G1275" i="10"/>
  <c r="G1956" i="10"/>
  <c r="G1928" i="10"/>
  <c r="G1884" i="10"/>
  <c r="G1758" i="10"/>
  <c r="G1618" i="10"/>
  <c r="H1386" i="10"/>
  <c r="G1158" i="10"/>
  <c r="H1805" i="10"/>
  <c r="G1836" i="10"/>
  <c r="G1800" i="10"/>
  <c r="G1768" i="10"/>
  <c r="G1728" i="10"/>
  <c r="G1692" i="10"/>
  <c r="G1656" i="10"/>
  <c r="G1612" i="10"/>
  <c r="G1584" i="10"/>
  <c r="G1548" i="10"/>
  <c r="G1512" i="10"/>
  <c r="G1472" i="10"/>
  <c r="G1440" i="10"/>
  <c r="H1741" i="10"/>
  <c r="G1693" i="10"/>
  <c r="G1633" i="10"/>
  <c r="G1557" i="10"/>
  <c r="G1497" i="10"/>
  <c r="H1453" i="10"/>
  <c r="H1405" i="10"/>
  <c r="H1361" i="10"/>
  <c r="H1301" i="10"/>
  <c r="H1249" i="10"/>
  <c r="H1193" i="10"/>
  <c r="G1133" i="10"/>
  <c r="G1147" i="10"/>
  <c r="G1087" i="10"/>
  <c r="H983" i="10"/>
  <c r="H883" i="10"/>
  <c r="G807" i="10"/>
  <c r="H747" i="10"/>
  <c r="G651" i="10"/>
  <c r="G571" i="10"/>
  <c r="G483" i="10"/>
  <c r="H347" i="10"/>
  <c r="G279" i="10"/>
  <c r="H187" i="10"/>
  <c r="G1050" i="10"/>
  <c r="G938" i="10"/>
  <c r="H894" i="10"/>
  <c r="H698" i="10"/>
  <c r="G502" i="10"/>
  <c r="H346" i="10"/>
  <c r="H1081" i="10"/>
  <c r="H1009" i="10"/>
  <c r="G941" i="10"/>
  <c r="H865" i="10"/>
  <c r="G773" i="10"/>
  <c r="G669" i="10"/>
  <c r="G565" i="10"/>
  <c r="H465" i="10"/>
  <c r="H305" i="10"/>
  <c r="G1392" i="10"/>
  <c r="G1344" i="10"/>
  <c r="G1304" i="10"/>
  <c r="G1256" i="10"/>
  <c r="G1208" i="10"/>
  <c r="H652" i="10"/>
  <c r="H588" i="10"/>
  <c r="H532" i="10"/>
  <c r="G428" i="10"/>
  <c r="G300" i="10"/>
  <c r="G204" i="10"/>
  <c r="G1447" i="10"/>
  <c r="H1937" i="10"/>
  <c r="G1992" i="10"/>
  <c r="H1979" i="10"/>
  <c r="G1915" i="10"/>
  <c r="G1871" i="10"/>
  <c r="G1799" i="10"/>
  <c r="H1743" i="10"/>
  <c r="H1651" i="10"/>
  <c r="H1619" i="10"/>
  <c r="G1531" i="10"/>
  <c r="G1459" i="10"/>
  <c r="G1423" i="10"/>
  <c r="G1339" i="10"/>
  <c r="H1267" i="10"/>
  <c r="G1952" i="10"/>
  <c r="G1912" i="10"/>
  <c r="G1872" i="10"/>
  <c r="H1718" i="10"/>
  <c r="H1606" i="10"/>
  <c r="G1382" i="10"/>
  <c r="H1897" i="10"/>
  <c r="G1864" i="10"/>
  <c r="G1832" i="10"/>
  <c r="G1792" i="10"/>
  <c r="G1756" i="10"/>
  <c r="G1720" i="10"/>
  <c r="G1688" i="10"/>
  <c r="G1644" i="10"/>
  <c r="G1608" i="10"/>
  <c r="G1576" i="10"/>
  <c r="G1532" i="10"/>
  <c r="G1504" i="10"/>
  <c r="G1464" i="10"/>
  <c r="H1789" i="10"/>
  <c r="H1725" i="10"/>
  <c r="H1681" i="10"/>
  <c r="H1609" i="10"/>
  <c r="H1545" i="10"/>
  <c r="H1473" i="10"/>
  <c r="H1433" i="10"/>
  <c r="H1401" i="10"/>
  <c r="H1349" i="10"/>
  <c r="H1285" i="10"/>
  <c r="H1233" i="10"/>
  <c r="H1185" i="10"/>
  <c r="G1207" i="10"/>
  <c r="H1131" i="10"/>
  <c r="G1047" i="10"/>
  <c r="G951" i="10"/>
  <c r="G859" i="10"/>
  <c r="H803" i="10"/>
  <c r="H719" i="10"/>
  <c r="H639" i="10"/>
  <c r="H563" i="10"/>
  <c r="H431" i="10"/>
  <c r="G343" i="10"/>
  <c r="G247" i="10"/>
  <c r="G1074" i="10"/>
  <c r="H1046" i="10"/>
  <c r="G930" i="10"/>
  <c r="H814" i="10"/>
  <c r="G678" i="10"/>
  <c r="G494" i="10"/>
  <c r="G210" i="10"/>
  <c r="H1073" i="10"/>
  <c r="H1001" i="10"/>
  <c r="G925" i="10"/>
  <c r="G861" i="10"/>
  <c r="H761" i="10"/>
  <c r="G637" i="10"/>
  <c r="G541" i="10"/>
  <c r="H433" i="10"/>
  <c r="H257" i="10"/>
  <c r="G1384" i="10"/>
  <c r="G1328" i="10"/>
  <c r="G1288" i="10"/>
  <c r="G1248" i="10"/>
  <c r="H692" i="10"/>
  <c r="H628" i="10"/>
  <c r="H572" i="10"/>
  <c r="H524" i="10"/>
  <c r="G396" i="10"/>
  <c r="G284" i="10"/>
  <c r="H415" i="10"/>
  <c r="H1947" i="10"/>
  <c r="G1989" i="10"/>
  <c r="G1903" i="10"/>
  <c r="H1627" i="10"/>
  <c r="G1367" i="10"/>
  <c r="G1896" i="10"/>
  <c r="H1162" i="10"/>
  <c r="G1772" i="10"/>
  <c r="G1628" i="10"/>
  <c r="G1484" i="10"/>
  <c r="H1657" i="10"/>
  <c r="H1421" i="10"/>
  <c r="H1201" i="10"/>
  <c r="G991" i="10"/>
  <c r="H675" i="10"/>
  <c r="G283" i="10"/>
  <c r="G898" i="10"/>
  <c r="G1117" i="10"/>
  <c r="H801" i="10"/>
  <c r="H353" i="10"/>
  <c r="G1280" i="10"/>
  <c r="H540" i="10"/>
  <c r="H1955" i="10"/>
  <c r="H1771" i="10"/>
  <c r="H1683" i="10"/>
  <c r="G1583" i="10"/>
  <c r="H1379" i="10"/>
  <c r="H1167" i="10"/>
  <c r="G1039" i="10"/>
  <c r="G819" i="10"/>
  <c r="H683" i="10"/>
  <c r="H527" i="10"/>
  <c r="G395" i="10"/>
  <c r="H307" i="10"/>
  <c r="H219" i="10"/>
  <c r="H1403" i="10"/>
  <c r="H1867" i="10"/>
  <c r="H1179" i="10"/>
  <c r="G1455" i="10"/>
  <c r="G1717" i="10"/>
  <c r="H1957" i="10"/>
  <c r="G1881" i="10"/>
  <c r="G1849" i="10"/>
  <c r="H1713" i="10"/>
  <c r="H1601" i="10"/>
  <c r="H1513" i="10"/>
  <c r="G1337" i="10"/>
  <c r="H1149" i="10"/>
  <c r="H817" i="10"/>
  <c r="G729" i="10"/>
  <c r="H1827" i="10"/>
  <c r="H1703" i="10"/>
  <c r="G1499" i="10"/>
  <c r="H1095" i="10"/>
  <c r="H763" i="10"/>
  <c r="H407" i="10"/>
  <c r="H1951" i="10"/>
  <c r="H1819" i="10"/>
  <c r="H1643" i="10"/>
  <c r="H1287" i="10"/>
  <c r="H971" i="10"/>
  <c r="H539" i="10"/>
  <c r="H231" i="10"/>
  <c r="G1909" i="10"/>
  <c r="G1241" i="10"/>
  <c r="H789" i="10"/>
  <c r="H1977" i="10"/>
  <c r="H1953" i="10"/>
  <c r="H1933" i="10"/>
  <c r="G1905" i="10"/>
  <c r="H1873" i="10"/>
  <c r="H1833" i="10"/>
  <c r="G1825" i="10"/>
  <c r="G1813" i="10"/>
  <c r="H1781" i="10"/>
  <c r="G1769" i="10"/>
  <c r="H1745" i="10"/>
  <c r="G1689" i="10"/>
  <c r="H1661" i="10"/>
  <c r="H1637" i="10"/>
  <c r="G1577" i="10"/>
  <c r="G1553" i="10"/>
  <c r="G1533" i="10"/>
  <c r="G1995" i="10"/>
  <c r="H1967" i="10"/>
  <c r="G1919" i="10"/>
  <c r="H1879" i="10"/>
  <c r="H1855" i="10"/>
  <c r="H1843" i="10"/>
  <c r="G1811" i="10"/>
  <c r="G1795" i="10"/>
  <c r="H1751" i="10"/>
  <c r="G1723" i="10"/>
  <c r="H1715" i="10"/>
  <c r="G1679" i="10"/>
  <c r="G1667" i="10"/>
  <c r="H1647" i="10"/>
  <c r="H1603" i="10"/>
  <c r="G1587" i="10"/>
  <c r="G1559" i="10"/>
  <c r="H1539" i="10"/>
  <c r="H1515" i="10"/>
  <c r="G1487" i="10"/>
  <c r="H1467" i="10"/>
  <c r="H1431" i="10"/>
  <c r="G1407" i="10"/>
  <c r="G1391" i="10"/>
  <c r="G1347" i="10"/>
  <c r="H1335" i="10"/>
  <c r="H1319" i="10"/>
  <c r="G1303" i="10"/>
  <c r="H1291" i="10"/>
  <c r="H1259" i="10"/>
  <c r="H1243" i="10"/>
  <c r="G1235" i="10"/>
  <c r="G1215" i="10"/>
  <c r="H1191" i="10"/>
  <c r="G1183" i="10"/>
  <c r="H1151" i="10"/>
  <c r="G1135" i="10"/>
  <c r="G1123" i="10"/>
  <c r="G1099" i="10"/>
  <c r="H1071" i="10"/>
  <c r="G1063" i="10"/>
  <c r="H1043" i="10"/>
  <c r="G1023" i="10"/>
  <c r="H1003" i="10"/>
  <c r="H987" i="10"/>
  <c r="H963" i="10"/>
  <c r="G947" i="10"/>
  <c r="G927" i="10"/>
  <c r="G911" i="10"/>
  <c r="G903" i="10"/>
  <c r="H871" i="10"/>
  <c r="G851" i="10"/>
  <c r="H835" i="10"/>
  <c r="G799" i="10"/>
  <c r="G779" i="10"/>
  <c r="H755" i="10"/>
  <c r="G731" i="10"/>
  <c r="H707" i="10"/>
  <c r="G687" i="10"/>
  <c r="H647" i="10"/>
  <c r="H623" i="10"/>
  <c r="G603" i="10"/>
  <c r="G575" i="10"/>
  <c r="G551" i="10"/>
  <c r="H535" i="10"/>
  <c r="H507" i="10"/>
  <c r="H487" i="10"/>
  <c r="H475" i="10"/>
  <c r="G451" i="10"/>
  <c r="G427" i="10"/>
  <c r="H419" i="10"/>
  <c r="H391" i="10"/>
  <c r="G375" i="10"/>
  <c r="G359" i="10"/>
  <c r="H331" i="10"/>
  <c r="G315" i="10"/>
  <c r="H295" i="10"/>
  <c r="G275" i="10"/>
  <c r="G255" i="10"/>
  <c r="H239" i="10"/>
  <c r="G223" i="10"/>
  <c r="G199" i="10"/>
  <c r="G1477" i="10"/>
  <c r="H1369" i="10"/>
  <c r="H1153" i="10"/>
  <c r="G1065" i="10"/>
  <c r="H977" i="10"/>
  <c r="G877" i="10"/>
  <c r="H1917" i="10"/>
  <c r="G1823" i="10"/>
  <c r="G1567" i="10"/>
  <c r="G1315" i="10"/>
  <c r="G1838" i="10"/>
  <c r="H1841" i="10"/>
  <c r="G1740" i="10"/>
  <c r="G1588" i="10"/>
  <c r="G1448" i="10"/>
  <c r="G1585" i="10"/>
  <c r="H1377" i="10"/>
  <c r="H1145" i="10"/>
  <c r="H935" i="10"/>
  <c r="H595" i="10"/>
  <c r="G207" i="10"/>
  <c r="H770" i="10"/>
  <c r="G1021" i="10"/>
  <c r="G685" i="10"/>
  <c r="G1416" i="10"/>
  <c r="G1224" i="10"/>
  <c r="G460" i="10"/>
  <c r="H1895" i="10"/>
  <c r="G1771" i="10"/>
  <c r="G1659" i="10"/>
  <c r="G1523" i="10"/>
  <c r="G1379" i="10"/>
  <c r="G1159" i="10"/>
  <c r="G979" i="10"/>
  <c r="H775" i="10"/>
  <c r="G655" i="10"/>
  <c r="H495" i="10"/>
  <c r="H395" i="10"/>
  <c r="H299" i="10"/>
  <c r="G1883" i="10"/>
  <c r="H1219" i="10"/>
  <c r="H1783" i="10"/>
  <c r="H243" i="10"/>
  <c r="G831" i="10"/>
  <c r="G1469" i="10"/>
  <c r="G1945" i="10"/>
  <c r="H1877" i="10"/>
  <c r="G1837" i="10"/>
  <c r="G1677" i="10"/>
  <c r="G1601" i="10"/>
  <c r="G1485" i="10"/>
  <c r="H1269" i="10"/>
  <c r="H1069" i="10"/>
  <c r="G817" i="10"/>
  <c r="G1305" i="10"/>
  <c r="G1803" i="10"/>
  <c r="G1651" i="10"/>
  <c r="G1439" i="10"/>
  <c r="G1059" i="10"/>
  <c r="G719" i="10"/>
  <c r="H271" i="10"/>
  <c r="G1939" i="10"/>
  <c r="H1799" i="10"/>
  <c r="H1567" i="10"/>
  <c r="H1251" i="10"/>
  <c r="H919" i="10"/>
  <c r="G431" i="10"/>
  <c r="G187" i="10"/>
  <c r="G1857" i="10"/>
  <c r="H1165" i="10"/>
  <c r="H1382" i="10"/>
  <c r="G1973" i="10"/>
  <c r="H1949" i="10"/>
  <c r="G1933" i="10"/>
  <c r="H1893" i="10"/>
  <c r="H1869" i="10"/>
  <c r="G1833" i="10"/>
  <c r="G1821" i="10"/>
  <c r="H1801" i="10"/>
  <c r="G1781" i="10"/>
  <c r="H1761" i="10"/>
  <c r="H1729" i="10"/>
  <c r="H1689" i="10"/>
  <c r="H1645" i="10"/>
  <c r="H1629" i="10"/>
  <c r="H1577" i="10"/>
  <c r="H1549" i="10"/>
  <c r="H1501" i="10"/>
  <c r="H1995" i="10"/>
  <c r="H1959" i="10"/>
  <c r="H1907" i="10"/>
  <c r="G1879" i="10"/>
  <c r="H1851" i="10"/>
  <c r="G1839" i="10"/>
  <c r="H1811" i="10"/>
  <c r="G1791" i="10"/>
  <c r="H1739" i="10"/>
  <c r="H1723" i="10"/>
  <c r="H1711" i="10"/>
  <c r="H1675" i="10"/>
  <c r="H1667" i="10"/>
  <c r="H1615" i="10"/>
  <c r="H1599" i="10"/>
  <c r="H1587" i="10"/>
  <c r="H1555" i="10"/>
  <c r="H1527" i="10"/>
  <c r="G1515" i="10"/>
  <c r="G1483" i="10"/>
  <c r="H1463" i="10"/>
  <c r="G1431" i="10"/>
  <c r="G1399" i="10"/>
  <c r="H1375" i="10"/>
  <c r="H1347" i="10"/>
  <c r="G1327" i="10"/>
  <c r="H1311" i="10"/>
  <c r="H1303" i="10"/>
  <c r="G1283" i="10"/>
  <c r="G1255" i="10"/>
  <c r="G1243" i="10"/>
  <c r="G1227" i="10"/>
  <c r="H1211" i="10"/>
  <c r="G1191" i="10"/>
  <c r="G1175" i="10"/>
  <c r="G1143" i="10"/>
  <c r="H1135" i="10"/>
  <c r="G1119" i="10"/>
  <c r="H1091" i="10"/>
  <c r="G1071" i="10"/>
  <c r="G1055" i="10"/>
  <c r="G1031" i="10"/>
  <c r="H1023" i="10"/>
  <c r="H999" i="10"/>
  <c r="H975" i="10"/>
  <c r="G963" i="10"/>
  <c r="G939" i="10"/>
  <c r="H923" i="10"/>
  <c r="H911" i="10"/>
  <c r="H895" i="10"/>
  <c r="G867" i="10"/>
  <c r="H851" i="10"/>
  <c r="G823" i="10"/>
  <c r="H791" i="10"/>
  <c r="H779" i="10"/>
  <c r="G751" i="10"/>
  <c r="G727" i="10"/>
  <c r="G707" i="10"/>
  <c r="H671" i="10"/>
  <c r="H635" i="10"/>
  <c r="G623" i="10"/>
  <c r="G599" i="10"/>
  <c r="G567" i="10"/>
  <c r="H551" i="10"/>
  <c r="H523" i="10"/>
  <c r="G499" i="10"/>
  <c r="G487" i="10"/>
  <c r="G463" i="10"/>
  <c r="G447" i="10"/>
  <c r="H427" i="10"/>
  <c r="G411" i="10"/>
  <c r="G387" i="10"/>
  <c r="H375" i="10"/>
  <c r="G351" i="10"/>
  <c r="G327" i="10"/>
  <c r="H315" i="10"/>
  <c r="G291" i="10"/>
  <c r="H267" i="10"/>
  <c r="H255" i="10"/>
  <c r="H235" i="10"/>
  <c r="G211" i="10"/>
  <c r="H199" i="10"/>
  <c r="H1445" i="10"/>
  <c r="H1217" i="10"/>
  <c r="G1153" i="10"/>
  <c r="G1053" i="10"/>
  <c r="G893" i="10"/>
  <c r="H877" i="10"/>
  <c r="G1968" i="10"/>
  <c r="H1775" i="10"/>
  <c r="H1503" i="10"/>
  <c r="G1964" i="10"/>
  <c r="G1646" i="10"/>
  <c r="G1852" i="10"/>
  <c r="G1696" i="10"/>
  <c r="G1552" i="10"/>
  <c r="H1757" i="10"/>
  <c r="G1505" i="10"/>
  <c r="H1305" i="10"/>
  <c r="G1179" i="10"/>
  <c r="H827" i="10"/>
  <c r="H511" i="10"/>
  <c r="G1066" i="10"/>
  <c r="G510" i="10"/>
  <c r="H953" i="10"/>
  <c r="G589" i="10"/>
  <c r="G1352" i="10"/>
  <c r="H660" i="10"/>
  <c r="G348" i="10"/>
  <c r="G1963" i="10"/>
  <c r="H1891" i="10"/>
  <c r="H1767" i="10"/>
  <c r="H1639" i="10"/>
  <c r="G1479" i="10"/>
  <c r="G1271" i="10"/>
  <c r="G1075" i="10"/>
  <c r="H899" i="10"/>
  <c r="G775" i="10"/>
  <c r="G591" i="10"/>
  <c r="H455" i="10"/>
  <c r="G367" i="10"/>
  <c r="G259" i="10"/>
  <c r="H1787" i="10"/>
  <c r="H743" i="10"/>
  <c r="H1491" i="10"/>
  <c r="H1915" i="10"/>
  <c r="G511" i="10"/>
  <c r="G1993" i="10"/>
  <c r="G1925" i="10"/>
  <c r="G1877" i="10"/>
  <c r="G1809" i="10"/>
  <c r="G1613" i="10"/>
  <c r="G1565" i="10"/>
  <c r="G1397" i="10"/>
  <c r="G1269" i="10"/>
  <c r="H993" i="10"/>
  <c r="G741" i="10"/>
  <c r="G1975" i="10"/>
  <c r="G1775" i="10"/>
  <c r="G1551" i="10"/>
  <c r="G1355" i="10"/>
  <c r="G935" i="10"/>
  <c r="G563" i="10"/>
  <c r="H207" i="10"/>
  <c r="H1927" i="10"/>
  <c r="H1759" i="10"/>
  <c r="H1459" i="10"/>
  <c r="G1195" i="10"/>
  <c r="G675" i="10"/>
  <c r="G379" i="10"/>
  <c r="H2001" i="10"/>
  <c r="G1721" i="10"/>
  <c r="H1005" i="10"/>
  <c r="G1985" i="10"/>
  <c r="G1961" i="10"/>
  <c r="G1949" i="10"/>
  <c r="H1913" i="10"/>
  <c r="H1885" i="10"/>
  <c r="G1869" i="10"/>
  <c r="G1829" i="10"/>
  <c r="H1817" i="10"/>
  <c r="G1801" i="10"/>
  <c r="H1777" i="10"/>
  <c r="H1753" i="10"/>
  <c r="G1729" i="10"/>
  <c r="G1685" i="10"/>
  <c r="H1641" i="10"/>
  <c r="G1629" i="10"/>
  <c r="G1569" i="10"/>
  <c r="G1537" i="10"/>
  <c r="G1501" i="10"/>
  <c r="G1987" i="10"/>
  <c r="H1923" i="10"/>
  <c r="G1907" i="10"/>
  <c r="H1859" i="10"/>
  <c r="G1847" i="10"/>
  <c r="H1839" i="10"/>
  <c r="G1807" i="10"/>
  <c r="H1763" i="10"/>
  <c r="G1739" i="10"/>
  <c r="H1719" i="10"/>
  <c r="H1699" i="10"/>
  <c r="G1675" i="10"/>
  <c r="H1655" i="10"/>
  <c r="H1611" i="10"/>
  <c r="G1599" i="10"/>
  <c r="H1579" i="10"/>
  <c r="H1543" i="10"/>
  <c r="G1527" i="10"/>
  <c r="G1495" i="10"/>
  <c r="G1471" i="10"/>
  <c r="G1463" i="10"/>
  <c r="G1415" i="10"/>
  <c r="H1395" i="10"/>
  <c r="G1375" i="10"/>
  <c r="H1343" i="10"/>
  <c r="H1323" i="10"/>
  <c r="G1311" i="10"/>
  <c r="G1299" i="10"/>
  <c r="H1279" i="10"/>
  <c r="H1255" i="10"/>
  <c r="H1239" i="10"/>
  <c r="G1223" i="10"/>
  <c r="G1211" i="10"/>
  <c r="H1187" i="10"/>
  <c r="G1155" i="10"/>
  <c r="H1143" i="10"/>
  <c r="H1127" i="10"/>
  <c r="G1111" i="10"/>
  <c r="G1091" i="10"/>
  <c r="H1067" i="10"/>
  <c r="H1051" i="10"/>
  <c r="H1031" i="10"/>
  <c r="H1015" i="10"/>
  <c r="H995" i="10"/>
  <c r="G975" i="10"/>
  <c r="G959" i="10"/>
  <c r="G931" i="10"/>
  <c r="G923" i="10"/>
  <c r="H907" i="10"/>
  <c r="G879" i="10"/>
  <c r="H867" i="10"/>
  <c r="G839" i="10"/>
  <c r="H815" i="10"/>
  <c r="G791" i="10"/>
  <c r="G767" i="10"/>
  <c r="H739" i="10"/>
  <c r="H727" i="10"/>
  <c r="H695" i="10"/>
  <c r="H667" i="10"/>
  <c r="G635" i="10"/>
  <c r="H615" i="10"/>
  <c r="G583" i="10"/>
  <c r="H567" i="10"/>
  <c r="H547" i="10"/>
  <c r="H515" i="10"/>
  <c r="H499" i="10"/>
  <c r="G479" i="10"/>
  <c r="G459" i="10"/>
  <c r="H447" i="10"/>
  <c r="H423" i="10"/>
  <c r="H399" i="10"/>
  <c r="H387" i="10"/>
  <c r="H371" i="10"/>
  <c r="G339" i="10"/>
  <c r="H327" i="10"/>
  <c r="G303" i="10"/>
  <c r="G287" i="10"/>
  <c r="G267" i="10"/>
  <c r="H251" i="10"/>
  <c r="G227" i="10"/>
  <c r="H211" i="10"/>
  <c r="G195" i="10"/>
  <c r="H1381" i="10"/>
  <c r="G1217" i="10"/>
  <c r="H1105" i="10"/>
  <c r="H1017" i="10"/>
  <c r="H893" i="10"/>
  <c r="G1943" i="10"/>
  <c r="G1562" i="10"/>
  <c r="H1701" i="10"/>
  <c r="G763" i="10"/>
  <c r="H905" i="10"/>
  <c r="G220" i="10"/>
  <c r="G1863" i="10"/>
  <c r="H1263" i="10"/>
  <c r="H579" i="10"/>
  <c r="H1707" i="10"/>
  <c r="G1793" i="10"/>
  <c r="G1737" i="10"/>
  <c r="G1229" i="10"/>
  <c r="G1727" i="10"/>
  <c r="G471" i="10"/>
  <c r="G1427" i="10"/>
  <c r="G1917" i="10"/>
  <c r="H1961" i="10"/>
  <c r="H1861" i="10"/>
  <c r="H1769" i="10"/>
  <c r="G1641" i="10"/>
  <c r="H1493" i="10"/>
  <c r="G1855" i="10"/>
  <c r="G1763" i="10"/>
  <c r="G1671" i="10"/>
  <c r="H1559" i="10"/>
  <c r="H1471" i="10"/>
  <c r="H1351" i="10"/>
  <c r="G1291" i="10"/>
  <c r="H1223" i="10"/>
  <c r="G1139" i="10"/>
  <c r="H1063" i="10"/>
  <c r="G995" i="10"/>
  <c r="H915" i="10"/>
  <c r="G835" i="10"/>
  <c r="G739" i="10"/>
  <c r="G631" i="10"/>
  <c r="G535" i="10"/>
  <c r="H459" i="10"/>
  <c r="H383" i="10"/>
  <c r="G295" i="10"/>
  <c r="H227" i="10"/>
  <c r="H1177" i="10"/>
  <c r="H849" i="10"/>
  <c r="G797" i="10"/>
  <c r="H717" i="10"/>
  <c r="G1481" i="10"/>
  <c r="G697" i="10"/>
  <c r="G1929" i="10"/>
  <c r="G1749" i="10"/>
  <c r="G1657" i="10"/>
  <c r="G1573" i="10"/>
  <c r="G1413" i="10"/>
  <c r="G1081" i="10"/>
  <c r="H989" i="10"/>
  <c r="G913" i="10"/>
  <c r="G385" i="10"/>
  <c r="H1631" i="10"/>
  <c r="H1511" i="10"/>
  <c r="H1423" i="10"/>
  <c r="H1339" i="10"/>
  <c r="G1231" i="10"/>
  <c r="H1147" i="10"/>
  <c r="G1007" i="10"/>
  <c r="G943" i="10"/>
  <c r="G827" i="10"/>
  <c r="G783" i="10"/>
  <c r="H703" i="10"/>
  <c r="G639" i="10"/>
  <c r="H543" i="10"/>
  <c r="G843" i="10"/>
  <c r="G723" i="10"/>
  <c r="H679" i="10"/>
  <c r="H619" i="10"/>
  <c r="G559" i="10"/>
  <c r="G467" i="10"/>
  <c r="H403" i="10"/>
  <c r="H279" i="10"/>
  <c r="G1697" i="10"/>
  <c r="G1625" i="10"/>
  <c r="G1561" i="10"/>
  <c r="H1517" i="10"/>
  <c r="H1441" i="10"/>
  <c r="H1417" i="10"/>
  <c r="H1345" i="10"/>
  <c r="H1281" i="10"/>
  <c r="G1197" i="10"/>
  <c r="H1113" i="10"/>
  <c r="H1089" i="10"/>
  <c r="G1037" i="10"/>
  <c r="H985" i="10"/>
  <c r="H961" i="10"/>
  <c r="G909" i="10"/>
  <c r="H857" i="10"/>
  <c r="H833" i="10"/>
  <c r="G781" i="10"/>
  <c r="H713" i="10"/>
  <c r="G629" i="10"/>
  <c r="H225" i="10"/>
  <c r="G1380" i="10"/>
  <c r="G1789" i="10"/>
  <c r="G1725" i="10"/>
  <c r="H1621" i="10"/>
  <c r="G1521" i="10"/>
  <c r="G1449" i="10"/>
  <c r="G1365" i="10"/>
  <c r="G1253" i="10"/>
  <c r="G1145" i="10"/>
  <c r="H1021" i="10"/>
  <c r="G929" i="10"/>
  <c r="H773" i="10"/>
  <c r="G513" i="10"/>
  <c r="H1970" i="10"/>
  <c r="H1554" i="10"/>
  <c r="G1538" i="10"/>
  <c r="G1510" i="10"/>
  <c r="G1494" i="10"/>
  <c r="H1486" i="10"/>
  <c r="H1414" i="10"/>
  <c r="H1406" i="10"/>
  <c r="G1258" i="10"/>
  <c r="G1154" i="10"/>
  <c r="G1146" i="10"/>
  <c r="H1134" i="10"/>
  <c r="H1082" i="10"/>
  <c r="H954" i="10"/>
  <c r="H826" i="10"/>
  <c r="H710" i="10"/>
  <c r="G690" i="10"/>
  <c r="H566" i="10"/>
  <c r="G546" i="10"/>
  <c r="G506" i="10"/>
  <c r="G482" i="10"/>
  <c r="H386" i="10"/>
  <c r="H330" i="10"/>
  <c r="H238" i="10"/>
  <c r="G202" i="10"/>
  <c r="H1452" i="10"/>
  <c r="G1972" i="10"/>
  <c r="G1908" i="10"/>
  <c r="G1876" i="10"/>
  <c r="G1828" i="10"/>
  <c r="G1780" i="10"/>
  <c r="G1716" i="10"/>
  <c r="G1652" i="10"/>
  <c r="G1620" i="10"/>
  <c r="G1556" i="10"/>
  <c r="G1492" i="10"/>
  <c r="G1436" i="10"/>
  <c r="G1420" i="10"/>
  <c r="G1396" i="10"/>
  <c r="G1372" i="10"/>
  <c r="G1340" i="10"/>
  <c r="G1252" i="10"/>
  <c r="G1212" i="10"/>
  <c r="H1588" i="10"/>
  <c r="H1998" i="10"/>
  <c r="G1703" i="10"/>
  <c r="G1808" i="10"/>
  <c r="H1457" i="10"/>
  <c r="G403" i="10"/>
  <c r="H497" i="10"/>
  <c r="H1687" i="10"/>
  <c r="H1039" i="10"/>
  <c r="G455" i="10"/>
  <c r="H1983" i="10"/>
  <c r="H1993" i="10"/>
  <c r="H1613" i="10"/>
  <c r="G945" i="10"/>
  <c r="H1531" i="10"/>
  <c r="G1991" i="10"/>
  <c r="H1019" i="10"/>
  <c r="H1557" i="10"/>
  <c r="H1941" i="10"/>
  <c r="H1825" i="10"/>
  <c r="G1753" i="10"/>
  <c r="H1617" i="10"/>
  <c r="G1967" i="10"/>
  <c r="H1847" i="10"/>
  <c r="G1735" i="10"/>
  <c r="G1647" i="10"/>
  <c r="G1543" i="10"/>
  <c r="H1435" i="10"/>
  <c r="G1335" i="10"/>
  <c r="G1279" i="10"/>
  <c r="G1203" i="10"/>
  <c r="H1123" i="10"/>
  <c r="G1051" i="10"/>
  <c r="H967" i="10"/>
  <c r="H903" i="10"/>
  <c r="G815" i="10"/>
  <c r="H711" i="10"/>
  <c r="H603" i="10"/>
  <c r="G515" i="10"/>
  <c r="H439" i="10"/>
  <c r="H359" i="10"/>
  <c r="H287" i="10"/>
  <c r="H203" i="10"/>
  <c r="H1065" i="10"/>
  <c r="G829" i="10"/>
  <c r="H797" i="10"/>
  <c r="G645" i="10"/>
  <c r="G1409" i="10"/>
  <c r="H661" i="10"/>
  <c r="G1897" i="10"/>
  <c r="G1701" i="10"/>
  <c r="H1649" i="10"/>
  <c r="G1529" i="10"/>
  <c r="G1329" i="10"/>
  <c r="G1073" i="10"/>
  <c r="G969" i="10"/>
  <c r="G809" i="10"/>
  <c r="H1956" i="10"/>
  <c r="G1623" i="10"/>
  <c r="G1503" i="10"/>
  <c r="G1383" i="10"/>
  <c r="G1331" i="10"/>
  <c r="G1199" i="10"/>
  <c r="G1107" i="10"/>
  <c r="H991" i="10"/>
  <c r="H891" i="10"/>
  <c r="H811" i="10"/>
  <c r="G771" i="10"/>
  <c r="H691" i="10"/>
  <c r="G611" i="10"/>
  <c r="H531" i="10"/>
  <c r="H843" i="10"/>
  <c r="H723" i="10"/>
  <c r="G679" i="10"/>
  <c r="G619" i="10"/>
  <c r="H559" i="10"/>
  <c r="H467" i="10"/>
  <c r="G363" i="10"/>
  <c r="H247" i="10"/>
  <c r="H1697" i="10"/>
  <c r="H1625" i="10"/>
  <c r="H1561" i="10"/>
  <c r="G1517" i="10"/>
  <c r="G1441" i="10"/>
  <c r="G1417" i="10"/>
  <c r="G1345" i="10"/>
  <c r="G1281" i="10"/>
  <c r="H1197" i="10"/>
  <c r="G1113" i="10"/>
  <c r="G1089" i="10"/>
  <c r="H1037" i="10"/>
  <c r="G985" i="10"/>
  <c r="G961" i="10"/>
  <c r="H909" i="10"/>
  <c r="G857" i="10"/>
  <c r="G833" i="10"/>
  <c r="H781" i="10"/>
  <c r="G713" i="10"/>
  <c r="H629" i="10"/>
  <c r="G225" i="10"/>
  <c r="H1380" i="10"/>
  <c r="G1773" i="10"/>
  <c r="G1709" i="10"/>
  <c r="G1593" i="10"/>
  <c r="G1509" i="10"/>
  <c r="G1437" i="10"/>
  <c r="G1313" i="10"/>
  <c r="G1233" i="10"/>
  <c r="H1133" i="10"/>
  <c r="G1009" i="10"/>
  <c r="G873" i="10"/>
  <c r="G761" i="10"/>
  <c r="G257" i="10"/>
  <c r="G1970" i="10"/>
  <c r="G1554" i="10"/>
  <c r="H1538" i="10"/>
  <c r="H1510" i="10"/>
  <c r="H1494" i="10"/>
  <c r="G1486" i="10"/>
  <c r="G1414" i="10"/>
  <c r="G1406" i="10"/>
  <c r="H1258" i="10"/>
  <c r="H1154" i="10"/>
  <c r="H1146" i="10"/>
  <c r="G1134" i="10"/>
  <c r="G1082" i="10"/>
  <c r="G954" i="10"/>
  <c r="G826" i="10"/>
  <c r="G710" i="10"/>
  <c r="H690" i="10"/>
  <c r="G566" i="10"/>
  <c r="H546" i="10"/>
  <c r="H506" i="10"/>
  <c r="H482" i="10"/>
  <c r="G386" i="10"/>
  <c r="G330" i="10"/>
  <c r="G238" i="10"/>
  <c r="H202" i="10"/>
  <c r="H1316" i="10"/>
  <c r="H1972" i="10"/>
  <c r="H1908" i="10"/>
  <c r="H1876" i="10"/>
  <c r="H1828" i="10"/>
  <c r="H1780" i="10"/>
  <c r="H1716" i="10"/>
  <c r="H1652" i="10"/>
  <c r="H1620" i="10"/>
  <c r="H1556" i="10"/>
  <c r="H1492" i="10"/>
  <c r="H1436" i="10"/>
  <c r="H1420" i="10"/>
  <c r="H1396" i="10"/>
  <c r="H1372" i="10"/>
  <c r="H1340" i="10"/>
  <c r="H1252" i="10"/>
  <c r="H1212" i="10"/>
  <c r="H1460" i="10"/>
  <c r="G1998" i="10"/>
  <c r="H1986" i="10"/>
  <c r="H1978" i="10"/>
  <c r="G1962" i="10"/>
  <c r="G1954" i="10"/>
  <c r="G1946" i="10"/>
  <c r="G1934" i="10"/>
  <c r="G1926" i="10"/>
  <c r="G1918" i="10"/>
  <c r="H1910" i="10"/>
  <c r="H1902" i="10"/>
  <c r="H1894" i="10"/>
  <c r="G1882" i="10"/>
  <c r="G1874" i="10"/>
  <c r="H1866" i="10"/>
  <c r="H1443" i="10"/>
  <c r="G1664" i="10"/>
  <c r="H1261" i="10"/>
  <c r="G946" i="10"/>
  <c r="G1308" i="10"/>
  <c r="H1583" i="10"/>
  <c r="G887" i="10"/>
  <c r="G355" i="10"/>
  <c r="G1387" i="10"/>
  <c r="H1889" i="10"/>
  <c r="H1541" i="10"/>
  <c r="H741" i="10"/>
  <c r="H1315" i="10"/>
  <c r="G1875" i="10"/>
  <c r="G607" i="10"/>
  <c r="G905" i="10"/>
  <c r="H1905" i="10"/>
  <c r="G1817" i="10"/>
  <c r="H1705" i="10"/>
  <c r="H1553" i="10"/>
  <c r="G1923" i="10"/>
  <c r="G1835" i="10"/>
  <c r="G1715" i="10"/>
  <c r="G1611" i="10"/>
  <c r="H1519" i="10"/>
  <c r="H1407" i="10"/>
  <c r="G1932" i="10"/>
  <c r="H604" i="10"/>
  <c r="H1419" i="10"/>
  <c r="H1849" i="10"/>
  <c r="H1691" i="10"/>
  <c r="H1785" i="10"/>
  <c r="H1795" i="10"/>
  <c r="G1395" i="10"/>
  <c r="H1235" i="10"/>
  <c r="G1079" i="10"/>
  <c r="H931" i="10"/>
  <c r="G755" i="10"/>
  <c r="H555" i="10"/>
  <c r="G399" i="10"/>
  <c r="G239" i="10"/>
  <c r="H881" i="10"/>
  <c r="G717" i="10"/>
  <c r="H1085" i="10"/>
  <c r="G1765" i="10"/>
  <c r="H1585" i="10"/>
  <c r="G1205" i="10"/>
  <c r="H925" i="10"/>
  <c r="H498" i="10"/>
  <c r="G1443" i="10"/>
  <c r="G1267" i="10"/>
  <c r="G1035" i="10"/>
  <c r="H859" i="10"/>
  <c r="G735" i="10"/>
  <c r="H571" i="10"/>
  <c r="H759" i="10"/>
  <c r="H659" i="10"/>
  <c r="G519" i="10"/>
  <c r="H311" i="10"/>
  <c r="H1653" i="10"/>
  <c r="H1525" i="10"/>
  <c r="G1429" i="10"/>
  <c r="G1333" i="10"/>
  <c r="G1169" i="10"/>
  <c r="G1049" i="10"/>
  <c r="H973" i="10"/>
  <c r="G897" i="10"/>
  <c r="G793" i="10"/>
  <c r="H701" i="10"/>
  <c r="H1684" i="10"/>
  <c r="G1741" i="10"/>
  <c r="G1545" i="10"/>
  <c r="G1393" i="10"/>
  <c r="G1209" i="10"/>
  <c r="H941" i="10"/>
  <c r="H565" i="10"/>
  <c r="G1862" i="10"/>
  <c r="G1522" i="10"/>
  <c r="G1490" i="10"/>
  <c r="H1410" i="10"/>
  <c r="H1246" i="10"/>
  <c r="H1138" i="10"/>
  <c r="H1078" i="10"/>
  <c r="H822" i="10"/>
  <c r="G618" i="10"/>
  <c r="G526" i="10"/>
  <c r="H466" i="10"/>
  <c r="G262" i="10"/>
  <c r="H1462" i="10"/>
  <c r="H1940" i="10"/>
  <c r="H1844" i="10"/>
  <c r="H1748" i="10"/>
  <c r="H1636" i="10"/>
  <c r="H1508" i="10"/>
  <c r="H1428" i="10"/>
  <c r="H1388" i="10"/>
  <c r="H1260" i="10"/>
  <c r="H1764" i="10"/>
  <c r="H1994" i="10"/>
  <c r="G1978" i="10"/>
  <c r="G1958" i="10"/>
  <c r="H1950" i="10"/>
  <c r="H1934" i="10"/>
  <c r="G1922" i="10"/>
  <c r="H1914" i="10"/>
  <c r="G1902" i="10"/>
  <c r="G1886" i="10"/>
  <c r="H1878" i="10"/>
  <c r="G1866" i="10"/>
  <c r="H1854" i="10"/>
  <c r="H1846" i="10"/>
  <c r="G1834" i="10"/>
  <c r="G1826" i="10"/>
  <c r="H1818" i="10"/>
  <c r="H1810" i="10"/>
  <c r="H1802" i="10"/>
  <c r="H1794" i="10"/>
  <c r="H1786" i="10"/>
  <c r="G1778" i="10"/>
  <c r="G1770" i="10"/>
  <c r="H1762" i="10"/>
  <c r="H1750" i="10"/>
  <c r="G1742" i="10"/>
  <c r="G1734" i="10"/>
  <c r="H1726" i="10"/>
  <c r="G1714" i="10"/>
  <c r="G1706" i="10"/>
  <c r="G1718" i="10"/>
  <c r="H1698" i="10"/>
  <c r="G1690" i="10"/>
  <c r="H1682" i="10"/>
  <c r="G1670" i="10"/>
  <c r="H1654" i="10"/>
  <c r="G1642" i="10"/>
  <c r="H1630" i="10"/>
  <c r="H1622" i="10"/>
  <c r="H1602" i="10"/>
  <c r="H1594" i="10"/>
  <c r="G1582" i="10"/>
  <c r="G1570" i="10"/>
  <c r="H1558" i="10"/>
  <c r="G1542" i="10"/>
  <c r="H1530" i="10"/>
  <c r="H1518" i="10"/>
  <c r="H1506" i="10"/>
  <c r="H1482" i="10"/>
  <c r="H1474" i="10"/>
  <c r="H1458" i="10"/>
  <c r="G1450" i="10"/>
  <c r="H1442" i="10"/>
  <c r="H1430" i="10"/>
  <c r="G1422" i="10"/>
  <c r="H1402" i="10"/>
  <c r="G1394" i="10"/>
  <c r="H1374" i="10"/>
  <c r="G1366" i="10"/>
  <c r="G1358" i="10"/>
  <c r="H1350" i="10"/>
  <c r="G1342" i="10"/>
  <c r="H1334" i="10"/>
  <c r="G1326" i="10"/>
  <c r="H1318" i="10"/>
  <c r="H1310" i="10"/>
  <c r="G1302" i="10"/>
  <c r="G1294" i="10"/>
  <c r="H1286" i="10"/>
  <c r="H1278" i="10"/>
  <c r="H1270" i="10"/>
  <c r="G1262" i="10"/>
  <c r="G1242" i="10"/>
  <c r="H1234" i="10"/>
  <c r="H1222" i="10"/>
  <c r="G1214" i="10"/>
  <c r="H1206" i="10"/>
  <c r="G1198" i="10"/>
  <c r="H1190" i="10"/>
  <c r="H1178" i="10"/>
  <c r="H1170" i="10"/>
  <c r="H1142" i="10"/>
  <c r="G1118" i="10"/>
  <c r="G1110" i="10"/>
  <c r="G1102" i="10"/>
  <c r="G1094" i="10"/>
  <c r="G1086" i="10"/>
  <c r="H1042" i="10"/>
  <c r="G1034" i="10"/>
  <c r="H1014" i="10"/>
  <c r="G1006" i="10"/>
  <c r="H998" i="10"/>
  <c r="G990" i="10"/>
  <c r="G982" i="10"/>
  <c r="G974" i="10"/>
  <c r="G966" i="10"/>
  <c r="G958" i="10"/>
  <c r="H914" i="10"/>
  <c r="G906" i="10"/>
  <c r="H886" i="10"/>
  <c r="G878" i="10"/>
  <c r="H870" i="10"/>
  <c r="G862" i="10"/>
  <c r="G854" i="10"/>
  <c r="G846" i="10"/>
  <c r="G838" i="10"/>
  <c r="G830" i="10"/>
  <c r="H798" i="10"/>
  <c r="G790" i="10"/>
  <c r="H782" i="10"/>
  <c r="H774" i="10"/>
  <c r="G762" i="10"/>
  <c r="H754" i="10"/>
  <c r="G746" i="10"/>
  <c r="G738" i="10"/>
  <c r="G730" i="10"/>
  <c r="G722" i="10"/>
  <c r="G714" i="10"/>
  <c r="H682" i="10"/>
  <c r="H670" i="10"/>
  <c r="H662" i="10"/>
  <c r="G654" i="10"/>
  <c r="G646" i="10"/>
  <c r="H638" i="10"/>
  <c r="H630" i="10"/>
  <c r="G614" i="10"/>
  <c r="H606" i="10"/>
  <c r="H598" i="10"/>
  <c r="G590" i="10"/>
  <c r="G582" i="10"/>
  <c r="G574" i="10"/>
  <c r="H558" i="10"/>
  <c r="H542" i="10"/>
  <c r="H534" i="10"/>
  <c r="G522" i="10"/>
  <c r="H474" i="10"/>
  <c r="H462" i="10"/>
  <c r="H454" i="10"/>
  <c r="H446" i="10"/>
  <c r="H438" i="10"/>
  <c r="H430" i="10"/>
  <c r="H418" i="10"/>
  <c r="G406" i="10"/>
  <c r="G398" i="10"/>
  <c r="G390" i="10"/>
  <c r="H374" i="10"/>
  <c r="H362" i="10"/>
  <c r="H354" i="10"/>
  <c r="G342" i="10"/>
  <c r="G334" i="10"/>
  <c r="G322" i="10"/>
  <c r="H314" i="10"/>
  <c r="H306" i="10"/>
  <c r="H298" i="10"/>
  <c r="H290" i="10"/>
  <c r="G278" i="10"/>
  <c r="G270" i="10"/>
  <c r="G258" i="10"/>
  <c r="G250" i="10"/>
  <c r="G242" i="10"/>
  <c r="G230" i="10"/>
  <c r="H222" i="10"/>
  <c r="H206" i="10"/>
  <c r="H190" i="10"/>
  <c r="G1182" i="10"/>
  <c r="H1050" i="10"/>
  <c r="H922" i="10"/>
  <c r="H678" i="10"/>
  <c r="H494" i="10"/>
  <c r="G286" i="10"/>
  <c r="H1658" i="10"/>
  <c r="G1610" i="10"/>
  <c r="H1562" i="10"/>
  <c r="H1158" i="10"/>
  <c r="H1026" i="10"/>
  <c r="G942" i="10"/>
  <c r="H890" i="10"/>
  <c r="H702" i="10"/>
  <c r="H502" i="10"/>
  <c r="H194" i="10"/>
  <c r="H1924" i="10"/>
  <c r="H1796" i="10"/>
  <c r="H1668" i="10"/>
  <c r="H1540" i="10"/>
  <c r="H1444" i="10"/>
  <c r="H1364" i="10"/>
  <c r="H1332" i="10"/>
  <c r="H1300" i="10"/>
  <c r="H1268" i="10"/>
  <c r="H1220" i="10"/>
  <c r="G1373" i="10"/>
  <c r="G1341" i="10"/>
  <c r="G1309" i="10"/>
  <c r="G1277" i="10"/>
  <c r="G1245" i="10"/>
  <c r="G1213" i="10"/>
  <c r="H1173" i="10"/>
  <c r="H1141" i="10"/>
  <c r="H1109" i="10"/>
  <c r="H1077" i="10"/>
  <c r="H1045" i="10"/>
  <c r="H1013" i="10"/>
  <c r="H981" i="10"/>
  <c r="H949" i="10"/>
  <c r="H917" i="10"/>
  <c r="H885" i="10"/>
  <c r="H853" i="10"/>
  <c r="H821" i="10"/>
  <c r="G785" i="10"/>
  <c r="H757" i="10"/>
  <c r="H749" i="10"/>
  <c r="G737" i="10"/>
  <c r="G705" i="10"/>
  <c r="H677" i="10"/>
  <c r="H597" i="10"/>
  <c r="G481" i="10"/>
  <c r="G321" i="10"/>
  <c r="G193" i="10"/>
  <c r="G1421" i="10"/>
  <c r="G1317" i="10"/>
  <c r="G1273" i="10"/>
  <c r="H1181" i="10"/>
  <c r="H1192" i="10"/>
  <c r="H1160" i="10"/>
  <c r="H1132" i="10"/>
  <c r="H1100" i="10"/>
  <c r="H1072" i="10"/>
  <c r="H1040" i="10"/>
  <c r="H1012" i="10"/>
  <c r="H984" i="10"/>
  <c r="H956" i="10"/>
  <c r="H924" i="10"/>
  <c r="H896" i="10"/>
  <c r="H864" i="10"/>
  <c r="H832" i="10"/>
  <c r="H796" i="10"/>
  <c r="H772" i="10"/>
  <c r="H1996" i="10"/>
  <c r="H1932" i="10"/>
  <c r="H1868" i="10"/>
  <c r="H1804" i="10"/>
  <c r="H1740" i="10"/>
  <c r="H1676" i="10"/>
  <c r="H1612" i="10"/>
  <c r="H1548" i="10"/>
  <c r="H1484" i="10"/>
  <c r="H1448" i="10"/>
  <c r="H1416" i="10"/>
  <c r="H1384" i="10"/>
  <c r="H1352" i="10"/>
  <c r="H1320" i="10"/>
  <c r="H1288" i="10"/>
  <c r="H1256" i="10"/>
  <c r="H1224" i="10"/>
  <c r="G1196" i="10"/>
  <c r="G1180" i="10"/>
  <c r="G1164" i="10"/>
  <c r="G1144" i="10"/>
  <c r="G1128" i="10"/>
  <c r="G1112" i="10"/>
  <c r="G1096" i="10"/>
  <c r="G1076" i="10"/>
  <c r="G1060" i="10"/>
  <c r="G1044" i="10"/>
  <c r="G1024" i="10"/>
  <c r="G1008" i="10"/>
  <c r="G988" i="10"/>
  <c r="G964" i="10"/>
  <c r="G940" i="10"/>
  <c r="G932" i="10"/>
  <c r="G916" i="10"/>
  <c r="G900" i="10"/>
  <c r="G884" i="10"/>
  <c r="G868" i="10"/>
  <c r="G852" i="10"/>
  <c r="G836" i="10"/>
  <c r="G820" i="10"/>
  <c r="G804" i="10"/>
  <c r="G780" i="10"/>
  <c r="G760" i="10"/>
  <c r="H1984" i="10"/>
  <c r="H1920" i="10"/>
  <c r="H1856" i="10"/>
  <c r="H1792" i="10"/>
  <c r="H1728" i="10"/>
  <c r="H1664" i="10"/>
  <c r="H1600" i="10"/>
  <c r="H1536" i="10"/>
  <c r="H1200" i="10"/>
  <c r="H1168" i="10"/>
  <c r="H1140" i="10"/>
  <c r="H1108" i="10"/>
  <c r="H1080" i="10"/>
  <c r="H1048" i="10"/>
  <c r="H1020" i="10"/>
  <c r="H992" i="10"/>
  <c r="H968" i="10"/>
  <c r="H948" i="10"/>
  <c r="H908" i="10"/>
  <c r="H876" i="10"/>
  <c r="H844" i="10"/>
  <c r="H816" i="10"/>
  <c r="H788" i="10"/>
  <c r="H764" i="10"/>
  <c r="H1992" i="10"/>
  <c r="H1928" i="10"/>
  <c r="H1864" i="10"/>
  <c r="H1800" i="10"/>
  <c r="H1736" i="10"/>
  <c r="H1672" i="10"/>
  <c r="H1608" i="10"/>
  <c r="H1544" i="10"/>
  <c r="H1480" i="10"/>
  <c r="G732" i="10"/>
  <c r="G716" i="10"/>
  <c r="G688" i="10"/>
  <c r="G648" i="10"/>
  <c r="G616" i="10"/>
  <c r="G592" i="10"/>
  <c r="G568" i="10"/>
  <c r="G544" i="10"/>
  <c r="H520" i="10"/>
  <c r="H496" i="10"/>
  <c r="H452" i="10"/>
  <c r="H432" i="10"/>
  <c r="H404" i="10"/>
  <c r="H392" i="10"/>
  <c r="H384" i="10"/>
  <c r="H372" i="10"/>
  <c r="H360" i="10"/>
  <c r="H344" i="10"/>
  <c r="H320" i="10"/>
  <c r="H308" i="10"/>
  <c r="H296" i="10"/>
  <c r="H256" i="10"/>
  <c r="H212" i="10"/>
  <c r="H200" i="10"/>
  <c r="H192" i="10"/>
  <c r="H669" i="10"/>
  <c r="H605" i="10"/>
  <c r="H541" i="10"/>
  <c r="G433" i="10"/>
  <c r="G305" i="10"/>
  <c r="G684" i="10"/>
  <c r="G620" i="10"/>
  <c r="G556" i="10"/>
  <c r="H460" i="10"/>
  <c r="H332" i="10"/>
  <c r="H204" i="10"/>
  <c r="H681" i="10"/>
  <c r="H665" i="10"/>
  <c r="H649" i="10"/>
  <c r="H633" i="10"/>
  <c r="H617" i="10"/>
  <c r="H601" i="10"/>
  <c r="H585" i="10"/>
  <c r="H569" i="10"/>
  <c r="H553" i="10"/>
  <c r="H537" i="10"/>
  <c r="G521" i="10"/>
  <c r="G509" i="10"/>
  <c r="G501" i="10"/>
  <c r="G489" i="10"/>
  <c r="G477" i="10"/>
  <c r="G469" i="10"/>
  <c r="G457" i="10"/>
  <c r="G445" i="10"/>
  <c r="G437" i="10"/>
  <c r="G425" i="10"/>
  <c r="G413" i="10"/>
  <c r="G405" i="10"/>
  <c r="G393" i="10"/>
  <c r="G381" i="10"/>
  <c r="G373" i="10"/>
  <c r="G361" i="10"/>
  <c r="G349" i="10"/>
  <c r="G341" i="10"/>
  <c r="G329" i="10"/>
  <c r="G317" i="10"/>
  <c r="G309" i="10"/>
  <c r="G297" i="10"/>
  <c r="G285" i="10"/>
  <c r="G277" i="10"/>
  <c r="G265" i="10"/>
  <c r="G253" i="10"/>
  <c r="G245" i="10"/>
  <c r="G233" i="10"/>
  <c r="G221" i="10"/>
  <c r="G213" i="10"/>
  <c r="G201" i="10"/>
  <c r="G189" i="10"/>
  <c r="G744" i="10"/>
  <c r="G728" i="10"/>
  <c r="G712" i="10"/>
  <c r="G700" i="10"/>
  <c r="G680" i="10"/>
  <c r="G656" i="10"/>
  <c r="G624" i="10"/>
  <c r="G576" i="10"/>
  <c r="G536" i="10"/>
  <c r="H512" i="10"/>
  <c r="H484" i="10"/>
  <c r="H472" i="10"/>
  <c r="H464" i="10"/>
  <c r="H448" i="10"/>
  <c r="H420" i="10"/>
  <c r="H408" i="10"/>
  <c r="H340" i="10"/>
  <c r="H328" i="10"/>
  <c r="H288" i="10"/>
  <c r="H276" i="10"/>
  <c r="H264" i="10"/>
  <c r="H240" i="10"/>
  <c r="H228" i="10"/>
  <c r="H216" i="10"/>
  <c r="G644" i="10"/>
  <c r="G580" i="10"/>
  <c r="H508" i="10"/>
  <c r="H380" i="10"/>
  <c r="H252" i="10"/>
  <c r="G1524" i="10"/>
  <c r="G683" i="10"/>
  <c r="H1337" i="10"/>
  <c r="H335" i="10"/>
  <c r="G1661" i="10"/>
  <c r="G1699" i="10"/>
  <c r="G1323" i="10"/>
  <c r="H1183" i="10"/>
  <c r="G1027" i="10"/>
  <c r="H879" i="10"/>
  <c r="H687" i="10"/>
  <c r="G491" i="10"/>
  <c r="H339" i="10"/>
  <c r="H1477" i="10"/>
  <c r="H829" i="10"/>
  <c r="G581" i="10"/>
  <c r="G353" i="10"/>
  <c r="H1693" i="10"/>
  <c r="H1497" i="10"/>
  <c r="G1057" i="10"/>
  <c r="H709" i="10"/>
  <c r="H1575" i="10"/>
  <c r="H1367" i="10"/>
  <c r="H1171" i="10"/>
  <c r="G983" i="10"/>
  <c r="G803" i="10"/>
  <c r="G663" i="10"/>
  <c r="G503" i="10"/>
  <c r="H715" i="10"/>
  <c r="H587" i="10"/>
  <c r="G435" i="10"/>
  <c r="H215" i="10"/>
  <c r="G1589" i="10"/>
  <c r="H1489" i="10"/>
  <c r="H1357" i="10"/>
  <c r="H1237" i="10"/>
  <c r="G1101" i="10"/>
  <c r="H1025" i="10"/>
  <c r="H921" i="10"/>
  <c r="G845" i="10"/>
  <c r="G725" i="10"/>
  <c r="H417" i="10"/>
  <c r="H1838" i="10"/>
  <c r="G1673" i="10"/>
  <c r="G1473" i="10"/>
  <c r="G1285" i="10"/>
  <c r="G1097" i="10"/>
  <c r="H861" i="10"/>
  <c r="H1974" i="10"/>
  <c r="H1550" i="10"/>
  <c r="H1498" i="10"/>
  <c r="G1434" i="10"/>
  <c r="H1390" i="10"/>
  <c r="H1150" i="10"/>
  <c r="G1130" i="10"/>
  <c r="G950" i="10"/>
  <c r="G706" i="10"/>
  <c r="G562" i="10"/>
  <c r="G490" i="10"/>
  <c r="G382" i="10"/>
  <c r="G218" i="10"/>
  <c r="H1292" i="10"/>
  <c r="G1892" i="10"/>
  <c r="G1812" i="10"/>
  <c r="G1700" i="10"/>
  <c r="G1572" i="10"/>
  <c r="G1468" i="10"/>
  <c r="G1404" i="10"/>
  <c r="G1356" i="10"/>
  <c r="G1228" i="10"/>
  <c r="H1308" i="10"/>
  <c r="G1986" i="10"/>
  <c r="H1966" i="10"/>
  <c r="H1958" i="10"/>
  <c r="H1946" i="10"/>
  <c r="H1930" i="10"/>
  <c r="H1922" i="10"/>
  <c r="G1910" i="10"/>
  <c r="H1898" i="10"/>
  <c r="H1886" i="10"/>
  <c r="H1874" i="10"/>
  <c r="G1858" i="10"/>
  <c r="G1850" i="10"/>
  <c r="H1842" i="10"/>
  <c r="G1830" i="10"/>
  <c r="G1822" i="10"/>
  <c r="G1814" i="10"/>
  <c r="H1806" i="10"/>
  <c r="H1798" i="10"/>
  <c r="G1790" i="10"/>
  <c r="H1782" i="10"/>
  <c r="G1774" i="10"/>
  <c r="H1766" i="10"/>
  <c r="G1754" i="10"/>
  <c r="G1746" i="10"/>
  <c r="G1738" i="10"/>
  <c r="G1730" i="10"/>
  <c r="G1722" i="10"/>
  <c r="H1710" i="10"/>
  <c r="G1938" i="10"/>
  <c r="G1702" i="10"/>
  <c r="G1694" i="10"/>
  <c r="G1686" i="10"/>
  <c r="H1678" i="10"/>
  <c r="G1666" i="10"/>
  <c r="H1650" i="10"/>
  <c r="G1638" i="10"/>
  <c r="G1626" i="10"/>
  <c r="H1614" i="10"/>
  <c r="G1598" i="10"/>
  <c r="H1586" i="10"/>
  <c r="H1578" i="10"/>
  <c r="G1566" i="10"/>
  <c r="G1546" i="10"/>
  <c r="G1534" i="10"/>
  <c r="H1526" i="10"/>
  <c r="H1514" i="10"/>
  <c r="G1502" i="10"/>
  <c r="H1478" i="10"/>
  <c r="H1470" i="10"/>
  <c r="G1454" i="10"/>
  <c r="H1446" i="10"/>
  <c r="H1438" i="10"/>
  <c r="G1426" i="10"/>
  <c r="H1418" i="10"/>
  <c r="G1398" i="10"/>
  <c r="G1378" i="10"/>
  <c r="H1370" i="10"/>
  <c r="G1362" i="10"/>
  <c r="G1354" i="10"/>
  <c r="G1346" i="10"/>
  <c r="H1338" i="10"/>
  <c r="G1330" i="10"/>
  <c r="G1322" i="10"/>
  <c r="H1314" i="10"/>
  <c r="H1306" i="10"/>
  <c r="G1298" i="10"/>
  <c r="H1290" i="10"/>
  <c r="G1282" i="10"/>
  <c r="H1274" i="10"/>
  <c r="G1266" i="10"/>
  <c r="G1250" i="10"/>
  <c r="H1238" i="10"/>
  <c r="H1230" i="10"/>
  <c r="G1218" i="10"/>
  <c r="H1210" i="10"/>
  <c r="G1202" i="10"/>
  <c r="G1194" i="10"/>
  <c r="G1186" i="10"/>
  <c r="H1174" i="10"/>
  <c r="H1166" i="10"/>
  <c r="G1126" i="10"/>
  <c r="G1114" i="10"/>
  <c r="G1106" i="10"/>
  <c r="H1098" i="10"/>
  <c r="G1090" i="10"/>
  <c r="G1062" i="10"/>
  <c r="H1038" i="10"/>
  <c r="G1030" i="10"/>
  <c r="G1010" i="10"/>
  <c r="G1002" i="10"/>
  <c r="G994" i="10"/>
  <c r="G986" i="10"/>
  <c r="G978" i="10"/>
  <c r="H970" i="10"/>
  <c r="G962" i="10"/>
  <c r="G934" i="10"/>
  <c r="H910" i="10"/>
  <c r="G902" i="10"/>
  <c r="G882" i="10"/>
  <c r="G874" i="10"/>
  <c r="G866" i="10"/>
  <c r="G858" i="10"/>
  <c r="G850" i="10"/>
  <c r="H842" i="10"/>
  <c r="G834" i="10"/>
  <c r="G806" i="10"/>
  <c r="H794" i="10"/>
  <c r="G786" i="10"/>
  <c r="H778" i="10"/>
  <c r="G766" i="10"/>
  <c r="H758" i="10"/>
  <c r="G750" i="10"/>
  <c r="G742" i="10"/>
  <c r="G734" i="10"/>
  <c r="H726" i="10"/>
  <c r="G718" i="10"/>
  <c r="G686" i="10"/>
  <c r="G674" i="10"/>
  <c r="G666" i="10"/>
  <c r="H658" i="10"/>
  <c r="G1095" i="10"/>
  <c r="H1971" i="10"/>
  <c r="H807" i="10"/>
  <c r="G1887" i="10"/>
  <c r="G1247" i="10"/>
  <c r="H947" i="10"/>
  <c r="H583" i="10"/>
  <c r="G263" i="10"/>
  <c r="H777" i="10"/>
  <c r="G1797" i="10"/>
  <c r="G1261" i="10"/>
  <c r="G498" i="10"/>
  <c r="H1275" i="10"/>
  <c r="G883" i="10"/>
  <c r="G595" i="10"/>
  <c r="G659" i="10"/>
  <c r="H343" i="10"/>
  <c r="G1525" i="10"/>
  <c r="H1333" i="10"/>
  <c r="H1049" i="10"/>
  <c r="H897" i="10"/>
  <c r="G701" i="10"/>
  <c r="G1757" i="10"/>
  <c r="G1405" i="10"/>
  <c r="G953" i="10"/>
  <c r="H1862" i="10"/>
  <c r="H1490" i="10"/>
  <c r="G1246" i="10"/>
  <c r="G1078" i="10"/>
  <c r="H618" i="10"/>
  <c r="G466" i="10"/>
  <c r="H2002" i="10"/>
  <c r="G1844" i="10"/>
  <c r="G1636" i="10"/>
  <c r="G1428" i="10"/>
  <c r="G1260" i="10"/>
  <c r="G1994" i="10"/>
  <c r="H1962" i="10"/>
  <c r="H1942" i="10"/>
  <c r="G1914" i="10"/>
  <c r="G1894" i="10"/>
  <c r="G1870" i="10"/>
  <c r="G1846" i="10"/>
  <c r="H1826" i="10"/>
  <c r="G1810" i="10"/>
  <c r="G1794" i="10"/>
  <c r="H1778" i="10"/>
  <c r="G1762" i="10"/>
  <c r="H1742" i="10"/>
  <c r="G1726" i="10"/>
  <c r="H1706" i="10"/>
  <c r="G1698" i="10"/>
  <c r="G1682" i="10"/>
  <c r="G1654" i="10"/>
  <c r="G1630" i="10"/>
  <c r="G1602" i="10"/>
  <c r="H1582" i="10"/>
  <c r="G1558" i="10"/>
  <c r="G1530" i="10"/>
  <c r="G1506" i="10"/>
  <c r="G1474" i="10"/>
  <c r="H1450" i="10"/>
  <c r="G1430" i="10"/>
  <c r="G1402" i="10"/>
  <c r="G1374" i="10"/>
  <c r="H1358" i="10"/>
  <c r="H1342" i="10"/>
  <c r="H1326" i="10"/>
  <c r="G1310" i="10"/>
  <c r="H1294" i="10"/>
  <c r="G1278" i="10"/>
  <c r="H1262" i="10"/>
  <c r="G1234" i="10"/>
  <c r="H1214" i="10"/>
  <c r="H1198" i="10"/>
  <c r="G1178" i="10"/>
  <c r="G1142" i="10"/>
  <c r="H1110" i="10"/>
  <c r="H1094" i="10"/>
  <c r="G1042" i="10"/>
  <c r="G1014" i="10"/>
  <c r="G998" i="10"/>
  <c r="H982" i="10"/>
  <c r="H966" i="10"/>
  <c r="G914" i="10"/>
  <c r="G886" i="10"/>
  <c r="G870" i="10"/>
  <c r="H854" i="10"/>
  <c r="H838" i="10"/>
  <c r="G798" i="10"/>
  <c r="G782" i="10"/>
  <c r="H762" i="10"/>
  <c r="H746" i="10"/>
  <c r="H730" i="10"/>
  <c r="H714" i="10"/>
  <c r="G670" i="10"/>
  <c r="H654" i="10"/>
  <c r="G642" i="10"/>
  <c r="H634" i="10"/>
  <c r="H614" i="10"/>
  <c r="G602" i="10"/>
  <c r="G594" i="10"/>
  <c r="H582" i="10"/>
  <c r="H570" i="10"/>
  <c r="H550" i="10"/>
  <c r="G534" i="10"/>
  <c r="H518" i="10"/>
  <c r="H470" i="10"/>
  <c r="G454" i="10"/>
  <c r="G442" i="10"/>
  <c r="H434" i="10"/>
  <c r="G418" i="10"/>
  <c r="H402" i="10"/>
  <c r="G394" i="10"/>
  <c r="G374" i="10"/>
  <c r="G358" i="10"/>
  <c r="G350" i="10"/>
  <c r="H334" i="10"/>
  <c r="G318" i="10"/>
  <c r="H310" i="10"/>
  <c r="G298" i="10"/>
  <c r="H282" i="10"/>
  <c r="G274" i="10"/>
  <c r="H258" i="10"/>
  <c r="H246" i="10"/>
  <c r="G234" i="10"/>
  <c r="G222" i="10"/>
  <c r="G198" i="10"/>
  <c r="H186" i="10"/>
  <c r="G1054" i="10"/>
  <c r="G918" i="10"/>
  <c r="G514" i="10"/>
  <c r="G346" i="10"/>
  <c r="H1646" i="10"/>
  <c r="G1590" i="10"/>
  <c r="G1162" i="10"/>
  <c r="G1022" i="10"/>
  <c r="H898" i="10"/>
  <c r="H810" i="10"/>
  <c r="H486" i="10"/>
  <c r="H1988" i="10"/>
  <c r="G1796" i="10"/>
  <c r="G1604" i="10"/>
  <c r="H1476" i="10"/>
  <c r="G1364" i="10"/>
  <c r="G1324" i="10"/>
  <c r="H1276" i="10"/>
  <c r="G1220" i="10"/>
  <c r="H1353" i="10"/>
  <c r="G1321" i="10"/>
  <c r="H1277" i="10"/>
  <c r="H1225" i="10"/>
  <c r="H1189" i="10"/>
  <c r="G1141" i="10"/>
  <c r="G1093" i="10"/>
  <c r="H1061" i="10"/>
  <c r="G1013" i="10"/>
  <c r="G965" i="10"/>
  <c r="H933" i="10"/>
  <c r="G885" i="10"/>
  <c r="G837" i="10"/>
  <c r="H805" i="10"/>
  <c r="G757" i="10"/>
  <c r="H745" i="10"/>
  <c r="G721" i="10"/>
  <c r="G677" i="10"/>
  <c r="G549" i="10"/>
  <c r="G449" i="10"/>
  <c r="H193" i="10"/>
  <c r="G1401" i="10"/>
  <c r="G1297" i="10"/>
  <c r="G1185" i="10"/>
  <c r="G1192" i="10"/>
  <c r="H1148" i="10"/>
  <c r="G1116" i="10"/>
  <c r="G1072" i="10"/>
  <c r="H1028" i="10"/>
  <c r="G1000" i="10"/>
  <c r="G956" i="10"/>
  <c r="H912" i="10"/>
  <c r="G880" i="10"/>
  <c r="G832" i="10"/>
  <c r="H784" i="10"/>
  <c r="G748" i="10"/>
  <c r="H1916" i="10"/>
  <c r="H1836" i="10"/>
  <c r="H1756" i="10"/>
  <c r="H1660" i="10"/>
  <c r="H1580" i="10"/>
  <c r="H1500" i="10"/>
  <c r="H1440" i="10"/>
  <c r="H1400" i="10"/>
  <c r="H1360" i="10"/>
  <c r="H1312" i="10"/>
  <c r="H1272" i="10"/>
  <c r="H1232" i="10"/>
  <c r="H1188" i="10"/>
  <c r="G1172" i="10"/>
  <c r="H1144" i="10"/>
  <c r="H1120" i="10"/>
  <c r="G1104" i="10"/>
  <c r="H1076" i="10"/>
  <c r="H1052" i="10"/>
  <c r="G1036" i="10"/>
  <c r="H1008" i="10"/>
  <c r="H976" i="10"/>
  <c r="G952" i="10"/>
  <c r="H932" i="10"/>
  <c r="H904" i="10"/>
  <c r="G888" i="10"/>
  <c r="H868" i="10"/>
  <c r="H840" i="10"/>
  <c r="G824" i="10"/>
  <c r="H804" i="10"/>
  <c r="H768" i="10"/>
  <c r="G756" i="10"/>
  <c r="H1936" i="10"/>
  <c r="H1840" i="10"/>
  <c r="H1760" i="10"/>
  <c r="H1680" i="10"/>
  <c r="H1584" i="10"/>
  <c r="H1504" i="10"/>
  <c r="G1184" i="10"/>
  <c r="G1140" i="10"/>
  <c r="H1092" i="10"/>
  <c r="G1064" i="10"/>
  <c r="G1020" i="10"/>
  <c r="H980" i="10"/>
  <c r="G960" i="10"/>
  <c r="G908" i="10"/>
  <c r="H860" i="10"/>
  <c r="G828" i="10"/>
  <c r="G788" i="10"/>
  <c r="H752" i="10"/>
  <c r="H1944" i="10"/>
  <c r="H1848" i="10"/>
  <c r="H1768" i="10"/>
  <c r="H1688" i="10"/>
  <c r="H1592" i="10"/>
  <c r="H1512" i="10"/>
  <c r="H732" i="10"/>
  <c r="H708" i="10"/>
  <c r="G664" i="10"/>
  <c r="H616" i="10"/>
  <c r="H584" i="10"/>
  <c r="G560" i="10"/>
  <c r="G520" i="10"/>
  <c r="G488" i="10"/>
  <c r="H436" i="10"/>
  <c r="G404" i="10"/>
  <c r="G388" i="10"/>
  <c r="H376" i="10"/>
  <c r="G360" i="10"/>
  <c r="G324" i="10"/>
  <c r="H312" i="10"/>
  <c r="G296" i="10"/>
  <c r="G248" i="10"/>
  <c r="H208" i="10"/>
  <c r="G192" i="10"/>
  <c r="H653" i="10"/>
  <c r="H573" i="10"/>
  <c r="G465" i="10"/>
  <c r="G273" i="10"/>
  <c r="G652" i="10"/>
  <c r="G572" i="10"/>
  <c r="H428" i="10"/>
  <c r="H268" i="10"/>
  <c r="G681" i="10"/>
  <c r="G657" i="10"/>
  <c r="H641" i="10"/>
  <c r="G617" i="10"/>
  <c r="G593" i="10"/>
  <c r="H577" i="10"/>
  <c r="G553" i="10"/>
  <c r="G529" i="10"/>
  <c r="G517" i="10"/>
  <c r="H501" i="10"/>
  <c r="H485" i="10"/>
  <c r="G473" i="10"/>
  <c r="H457" i="10"/>
  <c r="H441" i="10"/>
  <c r="G429" i="10"/>
  <c r="H413" i="10"/>
  <c r="H397" i="10"/>
  <c r="G389" i="10"/>
  <c r="H373" i="10"/>
  <c r="H357" i="10"/>
  <c r="G345" i="10"/>
  <c r="H329" i="10"/>
  <c r="H313" i="10"/>
  <c r="G301" i="10"/>
  <c r="H285" i="10"/>
  <c r="H269" i="10"/>
  <c r="G261" i="10"/>
  <c r="H245" i="10"/>
  <c r="H229" i="10"/>
  <c r="G217" i="10"/>
  <c r="H201" i="10"/>
  <c r="H185" i="10"/>
  <c r="G736" i="10"/>
  <c r="H712" i="10"/>
  <c r="H696" i="10"/>
  <c r="G672" i="10"/>
  <c r="H624" i="10"/>
  <c r="H552" i="10"/>
  <c r="H516" i="10"/>
  <c r="G484" i="10"/>
  <c r="G468" i="10"/>
  <c r="H456" i="10"/>
  <c r="G420" i="10"/>
  <c r="G356" i="10"/>
  <c r="H336" i="10"/>
  <c r="G288" i="10"/>
  <c r="G272" i="10"/>
  <c r="H244" i="10"/>
  <c r="G228" i="10"/>
  <c r="G692" i="10"/>
  <c r="G612" i="10"/>
  <c r="G532" i="10"/>
  <c r="H348" i="10"/>
  <c r="H188" i="10"/>
  <c r="H1537" i="10"/>
  <c r="H533" i="10"/>
  <c r="H651" i="10"/>
  <c r="H1101" i="10"/>
  <c r="G1805" i="10"/>
  <c r="G1974" i="10"/>
  <c r="H1130" i="10"/>
  <c r="H218" i="10"/>
  <c r="H1468" i="10"/>
  <c r="G1942" i="10"/>
  <c r="H1870" i="10"/>
  <c r="H1814" i="10"/>
  <c r="H1746" i="10"/>
  <c r="H1730" i="10"/>
  <c r="H410" i="10"/>
  <c r="G219" i="10"/>
  <c r="G1977" i="10"/>
  <c r="G1595" i="10"/>
  <c r="H1155" i="10"/>
  <c r="G863" i="10"/>
  <c r="G475" i="10"/>
  <c r="G1381" i="10"/>
  <c r="H581" i="10"/>
  <c r="G1681" i="10"/>
  <c r="G1001" i="10"/>
  <c r="G1563" i="10"/>
  <c r="G1163" i="10"/>
  <c r="H795" i="10"/>
  <c r="H1524" i="10"/>
  <c r="G587" i="10"/>
  <c r="H183" i="10"/>
  <c r="G1489" i="10"/>
  <c r="G1237" i="10"/>
  <c r="G1025" i="10"/>
  <c r="H845" i="10"/>
  <c r="G417" i="10"/>
  <c r="H1633" i="10"/>
  <c r="G1265" i="10"/>
  <c r="G841" i="10"/>
  <c r="G1550" i="10"/>
  <c r="H1434" i="10"/>
  <c r="G1150" i="10"/>
  <c r="H950" i="10"/>
  <c r="H562" i="10"/>
  <c r="H382" i="10"/>
  <c r="H1244" i="10"/>
  <c r="H1812" i="10"/>
  <c r="H1572" i="10"/>
  <c r="H1404" i="10"/>
  <c r="H1228" i="10"/>
  <c r="H1982" i="10"/>
  <c r="H1954" i="10"/>
  <c r="G1930" i="10"/>
  <c r="H1906" i="10"/>
  <c r="H1882" i="10"/>
  <c r="H1858" i="10"/>
  <c r="G1842" i="10"/>
  <c r="H1822" i="10"/>
  <c r="G1806" i="10"/>
  <c r="H1790" i="10"/>
  <c r="H1774" i="10"/>
  <c r="H1754" i="10"/>
  <c r="H1738" i="10"/>
  <c r="H1722" i="10"/>
  <c r="H1758" i="10"/>
  <c r="H1694" i="10"/>
  <c r="G1678" i="10"/>
  <c r="G1650" i="10"/>
  <c r="H1626" i="10"/>
  <c r="H1598" i="10"/>
  <c r="G1578" i="10"/>
  <c r="H1546" i="10"/>
  <c r="G1526" i="10"/>
  <c r="H1502" i="10"/>
  <c r="G1470" i="10"/>
  <c r="G1446" i="10"/>
  <c r="H1426" i="10"/>
  <c r="H1398" i="10"/>
  <c r="G1370" i="10"/>
  <c r="H1354" i="10"/>
  <c r="G1338" i="10"/>
  <c r="H1322" i="10"/>
  <c r="G1306" i="10"/>
  <c r="G1290" i="10"/>
  <c r="G1274" i="10"/>
  <c r="H1250" i="10"/>
  <c r="G1230" i="10"/>
  <c r="G1210" i="10"/>
  <c r="H1194" i="10"/>
  <c r="G1174" i="10"/>
  <c r="H1126" i="10"/>
  <c r="H1106" i="10"/>
  <c r="H1090" i="10"/>
  <c r="G1038" i="10"/>
  <c r="H1010" i="10"/>
  <c r="H994" i="10"/>
  <c r="H978" i="10"/>
  <c r="H962" i="10"/>
  <c r="G910" i="10"/>
  <c r="H882" i="10"/>
  <c r="H866" i="10"/>
  <c r="H850" i="10"/>
  <c r="H834" i="10"/>
  <c r="G794" i="10"/>
  <c r="G778" i="10"/>
  <c r="G758" i="10"/>
  <c r="H742" i="10"/>
  <c r="G726" i="10"/>
  <c r="H686" i="10"/>
  <c r="H666" i="10"/>
  <c r="H650" i="10"/>
  <c r="H642" i="10"/>
  <c r="G630" i="10"/>
  <c r="G610" i="10"/>
  <c r="H602" i="10"/>
  <c r="H590" i="10"/>
  <c r="H578" i="10"/>
  <c r="G570" i="10"/>
  <c r="G542" i="10"/>
  <c r="H530" i="10"/>
  <c r="G518" i="10"/>
  <c r="G462" i="10"/>
  <c r="G450" i="10"/>
  <c r="H442" i="10"/>
  <c r="G430" i="10"/>
  <c r="H414" i="10"/>
  <c r="G402" i="10"/>
  <c r="H390" i="10"/>
  <c r="G370" i="10"/>
  <c r="H358" i="10"/>
  <c r="H342" i="10"/>
  <c r="H326" i="10"/>
  <c r="H318" i="10"/>
  <c r="G306" i="10"/>
  <c r="G294" i="10"/>
  <c r="G282" i="10"/>
  <c r="H270" i="10"/>
  <c r="H254" i="10"/>
  <c r="G246" i="10"/>
  <c r="H230" i="10"/>
  <c r="G214" i="10"/>
  <c r="H198" i="10"/>
  <c r="H1466" i="10"/>
  <c r="G1046" i="10"/>
  <c r="H802" i="10"/>
  <c r="H510" i="10"/>
  <c r="H210" i="10"/>
  <c r="H1634" i="10"/>
  <c r="H1574" i="10"/>
  <c r="H1074" i="10"/>
  <c r="H1018" i="10"/>
  <c r="G894" i="10"/>
  <c r="G698" i="10"/>
  <c r="H422" i="10"/>
  <c r="G1924" i="10"/>
  <c r="G1732" i="10"/>
  <c r="H1604" i="10"/>
  <c r="G1444" i="10"/>
  <c r="G1348" i="10"/>
  <c r="H1324" i="10"/>
  <c r="G1268" i="10"/>
  <c r="G1204" i="10"/>
  <c r="G1353" i="10"/>
  <c r="H1309" i="10"/>
  <c r="H1257" i="10"/>
  <c r="G1225" i="10"/>
  <c r="G1173" i="10"/>
  <c r="G1125" i="10"/>
  <c r="H1093" i="10"/>
  <c r="G1045" i="10"/>
  <c r="G997" i="10"/>
  <c r="H965" i="10"/>
  <c r="G917" i="10"/>
  <c r="G869" i="10"/>
  <c r="H837" i="10"/>
  <c r="H785" i="10"/>
  <c r="H753" i="10"/>
  <c r="G745" i="10"/>
  <c r="H705" i="10"/>
  <c r="G613" i="10"/>
  <c r="H549" i="10"/>
  <c r="H321" i="10"/>
  <c r="G1465" i="10"/>
  <c r="G1389" i="10"/>
  <c r="G1293" i="10"/>
  <c r="G1129" i="10"/>
  <c r="H1176" i="10"/>
  <c r="G1148" i="10"/>
  <c r="G1100" i="10"/>
  <c r="H1056" i="10"/>
  <c r="G1028" i="10"/>
  <c r="G984" i="10"/>
  <c r="H944" i="10"/>
  <c r="G912" i="10"/>
  <c r="G864" i="10"/>
  <c r="H812" i="10"/>
  <c r="G784" i="10"/>
  <c r="H1980" i="10"/>
  <c r="H1900" i="10"/>
  <c r="H1820" i="10"/>
  <c r="H1724" i="10"/>
  <c r="H1644" i="10"/>
  <c r="H1564" i="10"/>
  <c r="H1472" i="10"/>
  <c r="H1432" i="10"/>
  <c r="H1392" i="10"/>
  <c r="H1344" i="10"/>
  <c r="H1304" i="10"/>
  <c r="H1264" i="10"/>
  <c r="H1216" i="10"/>
  <c r="G1188" i="10"/>
  <c r="H1164" i="10"/>
  <c r="H1136" i="10"/>
  <c r="G1120" i="10"/>
  <c r="H1096" i="10"/>
  <c r="H1068" i="10"/>
  <c r="G1052" i="10"/>
  <c r="H1024" i="10"/>
  <c r="H996" i="10"/>
  <c r="G976" i="10"/>
  <c r="H940" i="10"/>
  <c r="H920" i="10"/>
  <c r="G904" i="10"/>
  <c r="H884" i="10"/>
  <c r="H856" i="10"/>
  <c r="G840" i="10"/>
  <c r="H820" i="10"/>
  <c r="H792" i="10"/>
  <c r="G768" i="10"/>
  <c r="H2000" i="10"/>
  <c r="H1904" i="10"/>
  <c r="H1824" i="10"/>
  <c r="H1744" i="10"/>
  <c r="H1648" i="10"/>
  <c r="H1568" i="10"/>
  <c r="H1488" i="10"/>
  <c r="G1168" i="10"/>
  <c r="H1124" i="10"/>
  <c r="G1092" i="10"/>
  <c r="G1048" i="10"/>
  <c r="H1004" i="10"/>
  <c r="G980" i="10"/>
  <c r="G948" i="10"/>
  <c r="H892" i="10"/>
  <c r="G860" i="10"/>
  <c r="G816" i="10"/>
  <c r="H776" i="10"/>
  <c r="G752" i="10"/>
  <c r="H1912" i="10"/>
  <c r="H1832" i="10"/>
  <c r="H1752" i="10"/>
  <c r="H1656" i="10"/>
  <c r="H1576" i="10"/>
  <c r="H1496" i="10"/>
  <c r="H724" i="10"/>
  <c r="G708" i="10"/>
  <c r="H648" i="10"/>
  <c r="H608" i="10"/>
  <c r="G584" i="10"/>
  <c r="H544" i="10"/>
  <c r="G500" i="10"/>
  <c r="H488" i="10"/>
  <c r="G432" i="10"/>
  <c r="G400" i="10"/>
  <c r="H388" i="10"/>
  <c r="G372" i="10"/>
  <c r="G352" i="10"/>
  <c r="H324" i="10"/>
  <c r="G308" i="10"/>
  <c r="G260" i="10"/>
  <c r="H248" i="10"/>
  <c r="G200" i="10"/>
  <c r="G184" i="10"/>
  <c r="H637" i="10"/>
  <c r="H557" i="10"/>
  <c r="G401" i="10"/>
  <c r="G241" i="10"/>
  <c r="G636" i="10"/>
  <c r="G540" i="10"/>
  <c r="H396" i="10"/>
  <c r="H236" i="10"/>
  <c r="G673" i="10"/>
  <c r="H657" i="10"/>
  <c r="G633" i="10"/>
  <c r="G609" i="10"/>
  <c r="H593" i="10"/>
  <c r="G569" i="10"/>
  <c r="G545" i="10"/>
  <c r="H529" i="10"/>
  <c r="H509" i="10"/>
  <c r="H493" i="10"/>
  <c r="G485" i="10"/>
  <c r="H469" i="10"/>
  <c r="H453" i="10"/>
  <c r="G441" i="10"/>
  <c r="H425" i="10"/>
  <c r="H409" i="10"/>
  <c r="G397" i="10"/>
  <c r="H381" i="10"/>
  <c r="H365" i="10"/>
  <c r="G357" i="10"/>
  <c r="H341" i="10"/>
  <c r="H325" i="10"/>
  <c r="G313" i="10"/>
  <c r="H297" i="10"/>
  <c r="H281" i="10"/>
  <c r="G269" i="10"/>
  <c r="H253" i="10"/>
  <c r="H237" i="10"/>
  <c r="G229" i="10"/>
  <c r="H213" i="10"/>
  <c r="H197" i="10"/>
  <c r="G185" i="10"/>
  <c r="H728" i="10"/>
  <c r="H704" i="10"/>
  <c r="G696" i="10"/>
  <c r="H656" i="10"/>
  <c r="H600" i="10"/>
  <c r="G552" i="10"/>
  <c r="G512" i="10"/>
  <c r="G480" i="10"/>
  <c r="H468" i="10"/>
  <c r="G448" i="10"/>
  <c r="G416" i="10"/>
  <c r="H356" i="10"/>
  <c r="G328" i="10"/>
  <c r="G280" i="10"/>
  <c r="H272" i="10"/>
  <c r="G240" i="10"/>
  <c r="G224" i="10"/>
  <c r="G676" i="10"/>
  <c r="G596" i="10"/>
  <c r="H476" i="10"/>
  <c r="H316" i="10"/>
  <c r="H1943" i="10"/>
  <c r="G1307" i="10"/>
  <c r="G1003" i="10"/>
  <c r="G667" i="10"/>
  <c r="G323" i="10"/>
  <c r="H1981" i="10"/>
  <c r="G1425" i="10"/>
  <c r="H951" i="10"/>
  <c r="H435" i="10"/>
  <c r="G1357" i="10"/>
  <c r="H725" i="10"/>
  <c r="G1041" i="10"/>
  <c r="G1498" i="10"/>
  <c r="H706" i="10"/>
  <c r="H1892" i="10"/>
  <c r="H1356" i="10"/>
  <c r="G1966" i="10"/>
  <c r="G1898" i="10"/>
  <c r="H1850" i="10"/>
  <c r="G1798" i="10"/>
  <c r="G1766" i="10"/>
  <c r="G1755" i="10"/>
  <c r="G1885" i="10"/>
  <c r="H1487" i="10"/>
  <c r="H1111" i="10"/>
  <c r="G787" i="10"/>
  <c r="G419" i="10"/>
  <c r="G1017" i="10"/>
  <c r="G1361" i="10"/>
  <c r="G1609" i="10"/>
  <c r="G937" i="10"/>
  <c r="H1451" i="10"/>
  <c r="H1087" i="10"/>
  <c r="G747" i="10"/>
  <c r="G759" i="10"/>
  <c r="H519" i="10"/>
  <c r="G1653" i="10"/>
  <c r="H1429" i="10"/>
  <c r="H1169" i="10"/>
  <c r="G973" i="10"/>
  <c r="H793" i="10"/>
  <c r="G1684" i="10"/>
  <c r="G1581" i="10"/>
  <c r="G1221" i="10"/>
  <c r="H733" i="10"/>
  <c r="H1522" i="10"/>
  <c r="G1410" i="10"/>
  <c r="G1138" i="10"/>
  <c r="G822" i="10"/>
  <c r="H526" i="10"/>
  <c r="H262" i="10"/>
  <c r="G1940" i="10"/>
  <c r="G1748" i="10"/>
  <c r="G1508" i="10"/>
  <c r="G1388" i="10"/>
  <c r="G1890" i="10"/>
  <c r="G1982" i="10"/>
  <c r="G1950" i="10"/>
  <c r="H1926" i="10"/>
  <c r="G1906" i="10"/>
  <c r="G1878" i="10"/>
  <c r="G1854" i="10"/>
  <c r="H1834" i="10"/>
  <c r="G1818" i="10"/>
  <c r="G1802" i="10"/>
  <c r="G1786" i="10"/>
  <c r="H1770" i="10"/>
  <c r="G1750" i="10"/>
  <c r="H1734" i="10"/>
  <c r="H1714" i="10"/>
  <c r="G1990" i="10"/>
  <c r="H1690" i="10"/>
  <c r="H1670" i="10"/>
  <c r="H1642" i="10"/>
  <c r="G1622" i="10"/>
  <c r="G1594" i="10"/>
  <c r="H1570" i="10"/>
  <c r="H1542" i="10"/>
  <c r="G1518" i="10"/>
  <c r="G1482" i="10"/>
  <c r="G1458" i="10"/>
  <c r="G1442" i="10"/>
  <c r="H1422" i="10"/>
  <c r="H1394" i="10"/>
  <c r="H1366" i="10"/>
  <c r="G1350" i="10"/>
  <c r="G1334" i="10"/>
  <c r="G1318" i="10"/>
  <c r="H1302" i="10"/>
  <c r="G1286" i="10"/>
  <c r="G1270" i="10"/>
  <c r="H1242" i="10"/>
  <c r="G1222" i="10"/>
  <c r="G1206" i="10"/>
  <c r="G1190" i="10"/>
  <c r="G1170" i="10"/>
  <c r="H1118" i="10"/>
  <c r="H1102" i="10"/>
  <c r="H1086" i="10"/>
  <c r="H1034" i="10"/>
  <c r="H1006" i="10"/>
  <c r="H990" i="10"/>
  <c r="H974" i="10"/>
  <c r="H958" i="10"/>
  <c r="H906" i="10"/>
  <c r="H878" i="10"/>
  <c r="H862" i="10"/>
  <c r="H846" i="10"/>
  <c r="H830" i="10"/>
  <c r="H790" i="10"/>
  <c r="G774" i="10"/>
  <c r="G754" i="10"/>
  <c r="H738" i="10"/>
  <c r="H722" i="10"/>
  <c r="G682" i="10"/>
  <c r="G662" i="10"/>
  <c r="G650" i="10"/>
  <c r="G638" i="10"/>
  <c r="H622" i="10"/>
  <c r="H610" i="10"/>
  <c r="G598" i="10"/>
  <c r="H586" i="10"/>
  <c r="G578" i="10"/>
  <c r="G558" i="10"/>
  <c r="G538" i="10"/>
  <c r="G530" i="10"/>
  <c r="G474" i="10"/>
  <c r="G458" i="10"/>
  <c r="H450" i="10"/>
  <c r="G438" i="10"/>
  <c r="G426" i="10"/>
  <c r="G414" i="10"/>
  <c r="H398" i="10"/>
  <c r="G378" i="10"/>
  <c r="H370" i="10"/>
  <c r="G354" i="10"/>
  <c r="H338" i="10"/>
  <c r="G326" i="10"/>
  <c r="G314" i="10"/>
  <c r="G302" i="10"/>
  <c r="H294" i="10"/>
  <c r="H278" i="10"/>
  <c r="H266" i="10"/>
  <c r="G254" i="10"/>
  <c r="H242" i="10"/>
  <c r="H226" i="10"/>
  <c r="H214" i="10"/>
  <c r="G190" i="10"/>
  <c r="H1122" i="10"/>
  <c r="H930" i="10"/>
  <c r="G770" i="10"/>
  <c r="H478" i="10"/>
  <c r="H1674" i="10"/>
  <c r="H1618" i="10"/>
  <c r="H1254" i="10"/>
  <c r="G1070" i="10"/>
  <c r="H946" i="10"/>
  <c r="H818" i="10"/>
  <c r="H694" i="10"/>
  <c r="G410" i="10"/>
  <c r="G1860" i="10"/>
  <c r="H1732" i="10"/>
  <c r="G1540" i="10"/>
  <c r="G1412" i="10"/>
  <c r="H1348" i="10"/>
  <c r="G1300" i="10"/>
  <c r="G1236" i="10"/>
  <c r="H1204" i="10"/>
  <c r="H1341" i="10"/>
  <c r="H1289" i="10"/>
  <c r="G1257" i="10"/>
  <c r="H1213" i="10"/>
  <c r="G1157" i="10"/>
  <c r="H1125" i="10"/>
  <c r="G1077" i="10"/>
  <c r="G1029" i="10"/>
  <c r="H997" i="10"/>
  <c r="G949" i="10"/>
  <c r="G901" i="10"/>
  <c r="H869" i="10"/>
  <c r="G821" i="10"/>
  <c r="H769" i="10"/>
  <c r="G753" i="10"/>
  <c r="H737" i="10"/>
  <c r="G693" i="10"/>
  <c r="H613" i="10"/>
  <c r="H481" i="10"/>
  <c r="H289" i="10"/>
  <c r="G1453" i="10"/>
  <c r="G1377" i="10"/>
  <c r="G1249" i="10"/>
  <c r="G1121" i="10"/>
  <c r="G1176" i="10"/>
  <c r="G1132" i="10"/>
  <c r="H1088" i="10"/>
  <c r="G1056" i="10"/>
  <c r="G1012" i="10"/>
  <c r="H972" i="10"/>
  <c r="G944" i="10"/>
  <c r="G896" i="10"/>
  <c r="H848" i="10"/>
  <c r="G812" i="10"/>
  <c r="G772" i="10"/>
  <c r="H1964" i="10"/>
  <c r="H1884" i="10"/>
  <c r="H1788" i="10"/>
  <c r="H1708" i="10"/>
  <c r="H1628" i="10"/>
  <c r="H1532" i="10"/>
  <c r="H1464" i="10"/>
  <c r="H1424" i="10"/>
  <c r="H1376" i="10"/>
  <c r="H1336" i="10"/>
  <c r="H1296" i="10"/>
  <c r="H1248" i="10"/>
  <c r="H1208" i="10"/>
  <c r="H1180" i="10"/>
  <c r="H1152" i="10"/>
  <c r="G1136" i="10"/>
  <c r="H1112" i="10"/>
  <c r="H1084" i="10"/>
  <c r="G1068" i="10"/>
  <c r="H1044" i="10"/>
  <c r="H1016" i="10"/>
  <c r="G996" i="10"/>
  <c r="H964" i="10"/>
  <c r="H936" i="10"/>
  <c r="G920" i="10"/>
  <c r="H900" i="10"/>
  <c r="H872" i="10"/>
  <c r="G856" i="10"/>
  <c r="H836" i="10"/>
  <c r="H808" i="10"/>
  <c r="G792" i="10"/>
  <c r="H760" i="10"/>
  <c r="H1968" i="10"/>
  <c r="H1888" i="10"/>
  <c r="H1808" i="10"/>
  <c r="H1712" i="10"/>
  <c r="H1632" i="10"/>
  <c r="H1552" i="10"/>
  <c r="G1200" i="10"/>
  <c r="H1156" i="10"/>
  <c r="G1124" i="10"/>
  <c r="G1080" i="10"/>
  <c r="H1032" i="10"/>
  <c r="G1004" i="10"/>
  <c r="G968" i="10"/>
  <c r="H928" i="10"/>
  <c r="G892" i="10"/>
  <c r="G844" i="10"/>
  <c r="H800" i="10"/>
  <c r="G776" i="10"/>
  <c r="H1976" i="10"/>
  <c r="H1896" i="10"/>
  <c r="H1816" i="10"/>
  <c r="H1720" i="10"/>
  <c r="H1640" i="10"/>
  <c r="H1560" i="10"/>
  <c r="H740" i="10"/>
  <c r="G724" i="10"/>
  <c r="H688" i="10"/>
  <c r="H632" i="10"/>
  <c r="G608" i="10"/>
  <c r="H568" i="10"/>
  <c r="H528" i="10"/>
  <c r="H500" i="10"/>
  <c r="G452" i="10"/>
  <c r="G424" i="10"/>
  <c r="H400" i="10"/>
  <c r="G384" i="10"/>
  <c r="G368" i="10"/>
  <c r="H352" i="10"/>
  <c r="G320" i="10"/>
  <c r="G304" i="10"/>
  <c r="H260" i="10"/>
  <c r="G212" i="10"/>
  <c r="G196" i="10"/>
  <c r="H184" i="10"/>
  <c r="H621" i="10"/>
  <c r="H525" i="10"/>
  <c r="G369" i="10"/>
  <c r="G209" i="10"/>
  <c r="G604" i="10"/>
  <c r="G524" i="10"/>
  <c r="H364" i="10"/>
  <c r="G689" i="10"/>
  <c r="H673" i="10"/>
  <c r="G649" i="10"/>
  <c r="G625" i="10"/>
  <c r="H609" i="10"/>
  <c r="G585" i="10"/>
  <c r="G561" i="10"/>
  <c r="H545" i="10"/>
  <c r="H521" i="10"/>
  <c r="H505" i="10"/>
  <c r="G493" i="10"/>
  <c r="H477" i="10"/>
  <c r="H461" i="10"/>
  <c r="G453" i="10"/>
  <c r="H437" i="10"/>
  <c r="H421" i="10"/>
  <c r="G409" i="10"/>
  <c r="H393" i="10"/>
  <c r="H377" i="10"/>
  <c r="G365" i="10"/>
  <c r="H349" i="10"/>
  <c r="H333" i="10"/>
  <c r="G325" i="10"/>
  <c r="H309" i="10"/>
  <c r="H293" i="10"/>
  <c r="G281" i="10"/>
  <c r="H265" i="10"/>
  <c r="H249" i="10"/>
  <c r="G237" i="10"/>
  <c r="H221" i="10"/>
  <c r="H205" i="10"/>
  <c r="G197" i="10"/>
  <c r="H744" i="10"/>
  <c r="H720" i="10"/>
  <c r="G704" i="10"/>
  <c r="H680" i="10"/>
  <c r="H640" i="10"/>
  <c r="G600" i="10"/>
  <c r="H536" i="10"/>
  <c r="G504" i="10"/>
  <c r="H480" i="10"/>
  <c r="G464" i="10"/>
  <c r="G440" i="10"/>
  <c r="H416" i="10"/>
  <c r="G340" i="10"/>
  <c r="G292" i="10"/>
  <c r="H280" i="10"/>
  <c r="G264" i="10"/>
  <c r="G232" i="10"/>
  <c r="H224" i="10"/>
  <c r="G660" i="10"/>
  <c r="G564" i="10"/>
  <c r="H444" i="10"/>
  <c r="H284" i="10"/>
  <c r="G813" i="10"/>
  <c r="G1359" i="10"/>
  <c r="G715" i="10"/>
  <c r="H1589" i="10"/>
  <c r="G921" i="10"/>
  <c r="G1461" i="10"/>
  <c r="G1390" i="10"/>
  <c r="H490" i="10"/>
  <c r="H1700" i="10"/>
  <c r="H1284" i="10"/>
  <c r="H1918" i="10"/>
  <c r="H1830" i="10"/>
  <c r="G1782" i="10"/>
  <c r="G1710" i="10"/>
  <c r="H1666" i="10"/>
  <c r="H1566" i="10"/>
  <c r="H1454" i="10"/>
  <c r="H1362" i="10"/>
  <c r="H1298" i="10"/>
  <c r="H1218" i="10"/>
  <c r="H1114" i="10"/>
  <c r="H1002" i="10"/>
  <c r="H902" i="10"/>
  <c r="H806" i="10"/>
  <c r="H734" i="10"/>
  <c r="H646" i="10"/>
  <c r="H594" i="10"/>
  <c r="H538" i="10"/>
  <c r="G446" i="10"/>
  <c r="H394" i="10"/>
  <c r="G338" i="10"/>
  <c r="G290" i="10"/>
  <c r="H234" i="10"/>
  <c r="H1058" i="10"/>
  <c r="G1662" i="10"/>
  <c r="H938" i="10"/>
  <c r="H1860" i="10"/>
  <c r="G1332" i="10"/>
  <c r="H1321" i="10"/>
  <c r="H1157" i="10"/>
  <c r="G981" i="10"/>
  <c r="G805" i="10"/>
  <c r="H693" i="10"/>
  <c r="G1433" i="10"/>
  <c r="G1160" i="10"/>
  <c r="H1000" i="10"/>
  <c r="G848" i="10"/>
  <c r="H1852" i="10"/>
  <c r="H1516" i="10"/>
  <c r="H1328" i="10"/>
  <c r="H1172" i="10"/>
  <c r="G1084" i="10"/>
  <c r="H988" i="10"/>
  <c r="H888" i="10"/>
  <c r="G808" i="10"/>
  <c r="H1872" i="10"/>
  <c r="H1520" i="10"/>
  <c r="H1064" i="10"/>
  <c r="G928" i="10"/>
  <c r="G764" i="10"/>
  <c r="H1704" i="10"/>
  <c r="H716" i="10"/>
  <c r="H560" i="10"/>
  <c r="H424" i="10"/>
  <c r="G344" i="10"/>
  <c r="G208" i="10"/>
  <c r="G497" i="10"/>
  <c r="H492" i="10"/>
  <c r="G641" i="10"/>
  <c r="H561" i="10"/>
  <c r="H489" i="10"/>
  <c r="H429" i="10"/>
  <c r="G377" i="10"/>
  <c r="H317" i="10"/>
  <c r="H261" i="10"/>
  <c r="G205" i="10"/>
  <c r="H700" i="10"/>
  <c r="G516" i="10"/>
  <c r="H440" i="10"/>
  <c r="G276" i="10"/>
  <c r="G628" i="10"/>
  <c r="H405" i="10"/>
  <c r="H233" i="10"/>
  <c r="G640" i="10"/>
  <c r="H232" i="10"/>
  <c r="H1686" i="10"/>
  <c r="G1314" i="10"/>
  <c r="H1030" i="10"/>
  <c r="G842" i="10"/>
  <c r="G658" i="10"/>
  <c r="H458" i="10"/>
  <c r="H350" i="10"/>
  <c r="H250" i="10"/>
  <c r="H1066" i="10"/>
  <c r="H1412" i="10"/>
  <c r="H1029" i="10"/>
  <c r="H721" i="10"/>
  <c r="H1117" i="10"/>
  <c r="H880" i="10"/>
  <c r="H1368" i="10"/>
  <c r="H1104" i="10"/>
  <c r="H824" i="10"/>
  <c r="H1616" i="10"/>
  <c r="H960" i="10"/>
  <c r="H1784" i="10"/>
  <c r="G436" i="10"/>
  <c r="G256" i="10"/>
  <c r="G665" i="10"/>
  <c r="G505" i="10"/>
  <c r="G333" i="10"/>
  <c r="H217" i="10"/>
  <c r="G456" i="10"/>
  <c r="G216" i="10"/>
  <c r="H1638" i="10"/>
  <c r="H1534" i="10"/>
  <c r="G1438" i="10"/>
  <c r="H1346" i="10"/>
  <c r="H1282" i="10"/>
  <c r="H1202" i="10"/>
  <c r="G1098" i="10"/>
  <c r="H986" i="10"/>
  <c r="H874" i="10"/>
  <c r="H786" i="10"/>
  <c r="H718" i="10"/>
  <c r="G634" i="10"/>
  <c r="G586" i="10"/>
  <c r="H522" i="10"/>
  <c r="G434" i="10"/>
  <c r="H378" i="10"/>
  <c r="H322" i="10"/>
  <c r="H274" i="10"/>
  <c r="G226" i="10"/>
  <c r="G926" i="10"/>
  <c r="G1606" i="10"/>
  <c r="G814" i="10"/>
  <c r="G1668" i="10"/>
  <c r="G1276" i="10"/>
  <c r="G1289" i="10"/>
  <c r="G1109" i="10"/>
  <c r="G933" i="10"/>
  <c r="G769" i="10"/>
  <c r="G597" i="10"/>
  <c r="G1301" i="10"/>
  <c r="H1116" i="10"/>
  <c r="G972" i="10"/>
  <c r="G796" i="10"/>
  <c r="H1772" i="10"/>
  <c r="H1456" i="10"/>
  <c r="H1280" i="10"/>
  <c r="G1152" i="10"/>
  <c r="H1060" i="10"/>
  <c r="H952" i="10"/>
  <c r="G872" i="10"/>
  <c r="H780" i="10"/>
  <c r="H1776" i="10"/>
  <c r="H1184" i="10"/>
  <c r="G1032" i="10"/>
  <c r="G876" i="10"/>
  <c r="H1960" i="10"/>
  <c r="H1624" i="10"/>
  <c r="H664" i="10"/>
  <c r="G528" i="10"/>
  <c r="G392" i="10"/>
  <c r="G312" i="10"/>
  <c r="H196" i="10"/>
  <c r="G337" i="10"/>
  <c r="H300" i="10"/>
  <c r="H625" i="10"/>
  <c r="G537" i="10"/>
  <c r="H473" i="10"/>
  <c r="G421" i="10"/>
  <c r="H361" i="10"/>
  <c r="H301" i="10"/>
  <c r="G249" i="10"/>
  <c r="H189" i="10"/>
  <c r="H672" i="10"/>
  <c r="H504" i="10"/>
  <c r="G408" i="10"/>
  <c r="G244" i="10"/>
  <c r="G548" i="10"/>
  <c r="H1702" i="10"/>
  <c r="G1614" i="10"/>
  <c r="G1514" i="10"/>
  <c r="G1418" i="10"/>
  <c r="H1330" i="10"/>
  <c r="H1266" i="10"/>
  <c r="H1186" i="10"/>
  <c r="H1062" i="10"/>
  <c r="G970" i="10"/>
  <c r="H858" i="10"/>
  <c r="H766" i="10"/>
  <c r="H674" i="10"/>
  <c r="G622" i="10"/>
  <c r="H574" i="10"/>
  <c r="G470" i="10"/>
  <c r="H426" i="10"/>
  <c r="G362" i="10"/>
  <c r="G310" i="10"/>
  <c r="G266" i="10"/>
  <c r="G206" i="10"/>
  <c r="H554" i="10"/>
  <c r="H1226" i="10"/>
  <c r="G626" i="10"/>
  <c r="G1476" i="10"/>
  <c r="H1236" i="10"/>
  <c r="H1245" i="10"/>
  <c r="G1061" i="10"/>
  <c r="H901" i="10"/>
  <c r="G749" i="10"/>
  <c r="H449" i="10"/>
  <c r="G1193" i="10"/>
  <c r="G1088" i="10"/>
  <c r="G924" i="10"/>
  <c r="H748" i="10"/>
  <c r="H1692" i="10"/>
  <c r="H1408" i="10"/>
  <c r="H1240" i="10"/>
  <c r="H1128" i="10"/>
  <c r="H1036" i="10"/>
  <c r="G936" i="10"/>
  <c r="H852" i="10"/>
  <c r="H756" i="10"/>
  <c r="H1696" i="10"/>
  <c r="G1156" i="10"/>
  <c r="G992" i="10"/>
  <c r="H828" i="10"/>
  <c r="H1880" i="10"/>
  <c r="H1528" i="10"/>
  <c r="G632" i="10"/>
  <c r="G496" i="10"/>
  <c r="G376" i="10"/>
  <c r="H304" i="10"/>
  <c r="H685" i="10"/>
  <c r="G668" i="10"/>
  <c r="H689" i="10"/>
  <c r="G601" i="10"/>
  <c r="H517" i="10"/>
  <c r="G461" i="10"/>
  <c r="H345" i="10"/>
  <c r="G293" i="10"/>
  <c r="H736" i="10"/>
  <c r="G472" i="10"/>
  <c r="G336" i="10"/>
  <c r="H412" i="10"/>
  <c r="G1586" i="10"/>
  <c r="G1478" i="10"/>
  <c r="H1378" i="10"/>
  <c r="G1238" i="10"/>
  <c r="G1166" i="10"/>
  <c r="H934" i="10"/>
  <c r="H750" i="10"/>
  <c r="G606" i="10"/>
  <c r="G550" i="10"/>
  <c r="H406" i="10"/>
  <c r="H302" i="10"/>
  <c r="G186" i="10"/>
  <c r="H366" i="10"/>
  <c r="G1988" i="10"/>
  <c r="H1373" i="10"/>
  <c r="G1189" i="10"/>
  <c r="G853" i="10"/>
  <c r="G289" i="10"/>
  <c r="G1040" i="10"/>
  <c r="H1948" i="10"/>
  <c r="H1596" i="10"/>
  <c r="H1196" i="10"/>
  <c r="G1016" i="10"/>
  <c r="H916" i="10"/>
  <c r="H1952" i="10"/>
  <c r="G1108" i="10"/>
  <c r="G800" i="10"/>
  <c r="G740" i="10"/>
  <c r="H592" i="10"/>
  <c r="H368" i="10"/>
  <c r="H589" i="10"/>
  <c r="G588" i="10"/>
  <c r="G577" i="10"/>
  <c r="H445" i="10"/>
  <c r="H389" i="10"/>
  <c r="H277" i="10"/>
  <c r="G720" i="10"/>
  <c r="H576" i="10"/>
  <c r="H292" i="10"/>
  <c r="H220" i="10"/>
  <c r="D38" i="9"/>
  <c r="C28" i="6"/>
  <c r="G32" i="6"/>
  <c r="D31" i="6"/>
  <c r="G31" i="6" s="1"/>
  <c r="D36" i="6"/>
  <c r="R85" i="7"/>
  <c r="R104" i="7"/>
  <c r="C29" i="6"/>
  <c r="P2" i="7"/>
  <c r="R10" i="7"/>
  <c r="R34" i="7"/>
  <c r="R54" i="7"/>
  <c r="R78" i="7"/>
  <c r="R98" i="7"/>
  <c r="R118" i="7"/>
  <c r="R142" i="7"/>
  <c r="R162" i="7"/>
  <c r="R182" i="7"/>
  <c r="R17" i="7"/>
  <c r="R44" i="7"/>
  <c r="R65" i="7"/>
  <c r="R87" i="7"/>
  <c r="R108" i="7"/>
  <c r="R129" i="7"/>
  <c r="R151" i="7"/>
  <c r="R172" i="7"/>
  <c r="R13" i="7"/>
  <c r="R35" i="7"/>
  <c r="R56" i="7"/>
  <c r="R77" i="7"/>
  <c r="R99" i="7"/>
  <c r="R120" i="7"/>
  <c r="R141" i="7"/>
  <c r="R163" i="7"/>
  <c r="R9" i="7"/>
  <c r="R31" i="7"/>
  <c r="R52" i="7"/>
  <c r="R73" i="7"/>
  <c r="R95" i="7"/>
  <c r="R116" i="7"/>
  <c r="R137" i="7"/>
  <c r="R159" i="7"/>
  <c r="R64" i="7"/>
  <c r="R149" i="7"/>
  <c r="Q2" i="7"/>
  <c r="R69" i="7"/>
  <c r="R155" i="7"/>
  <c r="R11" i="7"/>
  <c r="R96" i="7"/>
  <c r="R175" i="7"/>
  <c r="R37" i="7"/>
  <c r="R123" i="7"/>
  <c r="R14" i="7"/>
  <c r="R46" i="7"/>
  <c r="R70" i="7"/>
  <c r="R102" i="7"/>
  <c r="R130" i="7"/>
  <c r="R158" i="7"/>
  <c r="R23" i="7"/>
  <c r="R55" i="7"/>
  <c r="R81" i="7"/>
  <c r="R113" i="7"/>
  <c r="R140" i="7"/>
  <c r="R167" i="7"/>
  <c r="R24" i="7"/>
  <c r="R51" i="7"/>
  <c r="R83" i="7"/>
  <c r="R109" i="7"/>
  <c r="R136" i="7"/>
  <c r="R168" i="7"/>
  <c r="R25" i="7"/>
  <c r="R57" i="7"/>
  <c r="R84" i="7"/>
  <c r="R111" i="7"/>
  <c r="R143" i="7"/>
  <c r="R21" i="7"/>
  <c r="R128" i="7"/>
  <c r="R5" i="7"/>
  <c r="R112" i="7"/>
  <c r="R117" i="7"/>
  <c r="R101" i="7"/>
  <c r="R22" i="7"/>
  <c r="R50" i="7"/>
  <c r="R82" i="7"/>
  <c r="R110" i="7"/>
  <c r="R134" i="7"/>
  <c r="R166" i="7"/>
  <c r="R33" i="7"/>
  <c r="R60" i="7"/>
  <c r="R92" i="7"/>
  <c r="R119" i="7"/>
  <c r="R145" i="7"/>
  <c r="R177" i="7"/>
  <c r="R3" i="7"/>
  <c r="R29" i="7"/>
  <c r="R61" i="7"/>
  <c r="R88" i="7"/>
  <c r="R115" i="7"/>
  <c r="R147" i="7"/>
  <c r="R173" i="7"/>
  <c r="R4" i="7"/>
  <c r="R36" i="7"/>
  <c r="R63" i="7"/>
  <c r="R89" i="7"/>
  <c r="R121" i="7"/>
  <c r="R148" i="7"/>
  <c r="R43" i="7"/>
  <c r="R169" i="7"/>
  <c r="R27" i="7"/>
  <c r="R133" i="7"/>
  <c r="R32" i="7"/>
  <c r="R139" i="7"/>
  <c r="R16" i="7"/>
  <c r="R144" i="7"/>
  <c r="R30" i="7"/>
  <c r="R62" i="7"/>
  <c r="R86" i="7"/>
  <c r="R114" i="7"/>
  <c r="R146" i="7"/>
  <c r="R174" i="7"/>
  <c r="R39" i="7"/>
  <c r="R71" i="7"/>
  <c r="R97" i="7"/>
  <c r="R124" i="7"/>
  <c r="R156" i="7"/>
  <c r="R2" i="7"/>
  <c r="R8" i="7"/>
  <c r="R40" i="7"/>
  <c r="R67" i="7"/>
  <c r="R93" i="7"/>
  <c r="R125" i="7"/>
  <c r="R152" i="7"/>
  <c r="R179" i="7"/>
  <c r="R15" i="7"/>
  <c r="R41" i="7"/>
  <c r="R68" i="7"/>
  <c r="R100" i="7"/>
  <c r="R127" i="7"/>
  <c r="R153" i="7"/>
  <c r="R80" i="7"/>
  <c r="R91" i="7"/>
  <c r="R164" i="7"/>
  <c r="R47" i="7"/>
  <c r="R72" i="7"/>
  <c r="R103" i="7"/>
  <c r="R94" i="7"/>
  <c r="R59" i="7"/>
  <c r="R160" i="7"/>
  <c r="R48" i="7"/>
  <c r="R180" i="7"/>
  <c r="R132" i="7"/>
  <c r="R20" i="7"/>
  <c r="R157" i="7"/>
  <c r="R45" i="7"/>
  <c r="R76" i="7"/>
  <c r="R178" i="7"/>
  <c r="R66" i="7"/>
  <c r="R176" i="7"/>
  <c r="R75" i="7"/>
  <c r="R181" i="7"/>
  <c r="R107" i="7"/>
  <c r="R105" i="7"/>
  <c r="R131" i="7"/>
  <c r="R19" i="7"/>
  <c r="R161" i="7"/>
  <c r="R49" i="7"/>
  <c r="R150" i="7"/>
  <c r="R38" i="7"/>
  <c r="R28" i="7"/>
  <c r="R7" i="7"/>
  <c r="R170" i="7"/>
  <c r="R154" i="7"/>
  <c r="R138" i="7"/>
  <c r="R122" i="7"/>
  <c r="R106" i="7"/>
  <c r="R90" i="7"/>
  <c r="R74" i="7"/>
  <c r="R58" i="7"/>
  <c r="R42" i="7"/>
  <c r="R26" i="7"/>
  <c r="R6" i="7"/>
  <c r="R18" i="7"/>
  <c r="C159" i="10"/>
  <c r="C122" i="10"/>
  <c r="C104" i="10"/>
  <c r="C91" i="10"/>
  <c r="C64" i="10"/>
  <c r="D56" i="10"/>
  <c r="D91" i="10"/>
  <c r="C42" i="10"/>
  <c r="D178" i="10"/>
  <c r="D9" i="10"/>
  <c r="D77" i="10"/>
  <c r="D121" i="10"/>
  <c r="D157" i="10"/>
  <c r="C69" i="10"/>
  <c r="C105" i="10"/>
  <c r="C153" i="10"/>
  <c r="D96" i="10"/>
  <c r="D160" i="10"/>
  <c r="C39" i="10"/>
  <c r="C151" i="10"/>
  <c r="D23" i="10"/>
  <c r="D71" i="10"/>
  <c r="C14" i="10"/>
  <c r="C62" i="10"/>
  <c r="C126" i="10"/>
  <c r="D88" i="10"/>
  <c r="C36" i="10"/>
  <c r="C127" i="10"/>
  <c r="C84" i="10"/>
  <c r="D100" i="10"/>
  <c r="C144" i="10"/>
  <c r="C128" i="10"/>
  <c r="C11" i="10"/>
  <c r="D47" i="10"/>
  <c r="D2" i="10"/>
  <c r="D45" i="10"/>
  <c r="D89" i="10"/>
  <c r="D173" i="10"/>
  <c r="C37" i="10"/>
  <c r="C73" i="10"/>
  <c r="D6" i="10"/>
  <c r="D54" i="10"/>
  <c r="D118" i="10"/>
  <c r="C44" i="10"/>
  <c r="C108" i="10"/>
  <c r="C166" i="10"/>
  <c r="D92" i="10"/>
  <c r="D151" i="10"/>
  <c r="C19" i="10"/>
  <c r="C142" i="10"/>
  <c r="D19" i="10"/>
  <c r="D131" i="10"/>
  <c r="D51" i="10"/>
  <c r="D179" i="10"/>
  <c r="C95" i="10"/>
  <c r="C181" i="10"/>
  <c r="C150" i="10"/>
  <c r="D20" i="10"/>
  <c r="D90" i="10"/>
  <c r="D138" i="10"/>
  <c r="D13" i="10"/>
  <c r="D93" i="10"/>
  <c r="D141" i="10"/>
  <c r="C5" i="10"/>
  <c r="C89" i="10"/>
  <c r="C133" i="10"/>
  <c r="D11" i="10"/>
  <c r="D134" i="10"/>
  <c r="D182" i="10"/>
  <c r="C66" i="10"/>
  <c r="C170" i="10"/>
  <c r="D50" i="10"/>
  <c r="D108" i="10"/>
  <c r="C107" i="10"/>
  <c r="C118" i="10"/>
  <c r="D74" i="10"/>
  <c r="C10" i="10"/>
  <c r="C79" i="10"/>
  <c r="D46" i="10"/>
  <c r="D114" i="10"/>
  <c r="C82" i="10"/>
  <c r="D32" i="10"/>
  <c r="D25" i="10"/>
  <c r="C177" i="10"/>
  <c r="D127" i="10"/>
  <c r="D79" i="10"/>
  <c r="D104" i="10"/>
  <c r="D174" i="10"/>
  <c r="C56" i="10"/>
  <c r="D66" i="10"/>
  <c r="C23" i="10"/>
  <c r="D153" i="10"/>
  <c r="C80" i="10"/>
  <c r="D106" i="10"/>
  <c r="C132" i="10"/>
  <c r="D94" i="10"/>
  <c r="D142" i="10"/>
  <c r="C40" i="10"/>
  <c r="D7" i="10"/>
  <c r="D139" i="10"/>
  <c r="D109" i="10"/>
  <c r="D180" i="10"/>
  <c r="C123" i="10"/>
  <c r="C32" i="10"/>
  <c r="D42" i="10"/>
  <c r="D116" i="10"/>
  <c r="C155" i="10"/>
  <c r="C6" i="10"/>
  <c r="D15" i="10"/>
  <c r="D147" i="10"/>
  <c r="D62" i="10"/>
  <c r="C90" i="10"/>
  <c r="D99" i="10"/>
  <c r="D24" i="10"/>
  <c r="C163" i="10"/>
  <c r="C78" i="10"/>
  <c r="C35" i="10"/>
  <c r="D172" i="10"/>
  <c r="D87" i="10"/>
  <c r="D44" i="10"/>
  <c r="C182" i="10"/>
  <c r="C103" i="10"/>
  <c r="C60" i="10"/>
  <c r="C18" i="10"/>
  <c r="D112" i="10"/>
  <c r="D70" i="10"/>
  <c r="D27" i="10"/>
  <c r="C117" i="10"/>
  <c r="C85" i="10"/>
  <c r="C53" i="10"/>
  <c r="D169" i="10"/>
  <c r="D137" i="10"/>
  <c r="D105" i="10"/>
  <c r="D41" i="10"/>
  <c r="D17" i="10"/>
  <c r="C2" i="10"/>
  <c r="C86" i="10"/>
  <c r="D95" i="10"/>
  <c r="C160" i="10"/>
  <c r="D4" i="10"/>
  <c r="C148" i="10"/>
  <c r="C75" i="10"/>
  <c r="D84" i="10"/>
  <c r="C172" i="10"/>
  <c r="C22" i="10"/>
  <c r="C59" i="10"/>
  <c r="D111" i="10"/>
  <c r="C173" i="10"/>
  <c r="C48" i="10"/>
  <c r="D143" i="10"/>
  <c r="D58" i="10"/>
  <c r="C74" i="10"/>
  <c r="C31" i="10"/>
  <c r="D168" i="10"/>
  <c r="D83" i="10"/>
  <c r="D40" i="10"/>
  <c r="C111" i="10"/>
  <c r="C26" i="10"/>
  <c r="D163" i="10"/>
  <c r="D120" i="10"/>
  <c r="D35" i="10"/>
  <c r="D8" i="10"/>
  <c r="C175" i="10"/>
  <c r="C136" i="10"/>
  <c r="C115" i="10"/>
  <c r="C94" i="10"/>
  <c r="C51" i="10"/>
  <c r="C30" i="10"/>
  <c r="C8" i="10"/>
  <c r="D146" i="10"/>
  <c r="D124" i="10"/>
  <c r="D103" i="10"/>
  <c r="D60" i="10"/>
  <c r="D39" i="10"/>
  <c r="D18" i="10"/>
  <c r="C162" i="10"/>
  <c r="C140" i="10"/>
  <c r="C119" i="10"/>
  <c r="C76" i="10"/>
  <c r="C55" i="10"/>
  <c r="C34" i="10"/>
  <c r="D171" i="10"/>
  <c r="D150" i="10"/>
  <c r="D128" i="10"/>
  <c r="D86" i="10"/>
  <c r="D64" i="10"/>
  <c r="D43" i="10"/>
  <c r="C161" i="10"/>
  <c r="C145" i="10"/>
  <c r="C129" i="10"/>
  <c r="C97" i="10"/>
  <c r="C81" i="10"/>
  <c r="C65" i="10"/>
  <c r="C33" i="10"/>
  <c r="C17" i="10"/>
  <c r="D181" i="10"/>
  <c r="D149" i="10"/>
  <c r="D133" i="10"/>
  <c r="D117" i="10"/>
  <c r="D85" i="10"/>
  <c r="D69" i="10"/>
  <c r="D53" i="10"/>
  <c r="D21" i="10"/>
  <c r="D5" i="10"/>
  <c r="C164" i="10"/>
  <c r="D52" i="10"/>
  <c r="C139" i="10"/>
  <c r="D154" i="10"/>
  <c r="C138" i="10"/>
  <c r="C54" i="10"/>
  <c r="D148" i="10"/>
  <c r="C154" i="10"/>
  <c r="D159" i="10"/>
  <c r="C169" i="10"/>
  <c r="D68" i="10"/>
  <c r="C165" i="10"/>
  <c r="C112" i="10"/>
  <c r="D122" i="10"/>
  <c r="D36" i="10"/>
  <c r="C106" i="10"/>
  <c r="C20" i="10"/>
  <c r="D158" i="10"/>
  <c r="D115" i="10"/>
  <c r="D14" i="10"/>
  <c r="C100" i="10"/>
  <c r="C58" i="10"/>
  <c r="D152" i="10"/>
  <c r="D110" i="10"/>
  <c r="D67" i="10"/>
  <c r="D3" i="10"/>
  <c r="C171" i="10"/>
  <c r="C152" i="10"/>
  <c r="C110" i="10"/>
  <c r="C88" i="10"/>
  <c r="C67" i="10"/>
  <c r="C24" i="10"/>
  <c r="C3" i="10"/>
  <c r="D162" i="10"/>
  <c r="D119" i="10"/>
  <c r="D98" i="10"/>
  <c r="D76" i="10"/>
  <c r="D34" i="10"/>
  <c r="D12" i="10"/>
  <c r="C174" i="10"/>
  <c r="C135" i="10"/>
  <c r="C114" i="10"/>
  <c r="C92" i="10"/>
  <c r="C50" i="10"/>
  <c r="C28" i="10"/>
  <c r="C7" i="10"/>
  <c r="D144" i="10"/>
  <c r="D123" i="10"/>
  <c r="D102" i="10"/>
  <c r="D59" i="10"/>
  <c r="D38" i="10"/>
  <c r="D16" i="10"/>
  <c r="C141" i="10"/>
  <c r="C125" i="10"/>
  <c r="C109" i="10"/>
  <c r="C77" i="10"/>
  <c r="C61" i="10"/>
  <c r="C45" i="10"/>
  <c r="C13" i="10"/>
  <c r="D177" i="10"/>
  <c r="D161" i="10"/>
  <c r="D129" i="10"/>
  <c r="D113" i="10"/>
  <c r="D97" i="10"/>
  <c r="D65" i="10"/>
  <c r="D49" i="10"/>
  <c r="D33" i="10"/>
  <c r="C27" i="5"/>
  <c r="D37" i="6" l="1"/>
  <c r="C37" i="6" s="1"/>
  <c r="D13" i="6"/>
  <c r="C13" i="6" s="1"/>
  <c r="C36" i="6"/>
  <c r="D750" i="10"/>
  <c r="D2002" i="10"/>
  <c r="C1750" i="10"/>
  <c r="C1482" i="10"/>
  <c r="C1894" i="10"/>
  <c r="C1690" i="10"/>
  <c r="D1438" i="10"/>
  <c r="D1318" i="10"/>
  <c r="D1850" i="10"/>
  <c r="C1602" i="10"/>
  <c r="D1254" i="10"/>
  <c r="D1929" i="10"/>
  <c r="C1785" i="10"/>
  <c r="D1637" i="10"/>
  <c r="C1473" i="10"/>
  <c r="D1313" i="10"/>
  <c r="D1001" i="10"/>
  <c r="D653" i="10"/>
  <c r="C1952" i="10"/>
  <c r="C1796" i="10"/>
  <c r="C1588" i="10"/>
  <c r="C1013" i="10"/>
  <c r="C557" i="10"/>
  <c r="C1840" i="10"/>
  <c r="C1560" i="10"/>
  <c r="D1058" i="10"/>
  <c r="C898" i="10"/>
  <c r="C718" i="10"/>
  <c r="D562" i="10"/>
  <c r="D306" i="10"/>
  <c r="C1452" i="10"/>
  <c r="C1380" i="10"/>
  <c r="C1304" i="10"/>
  <c r="C1224" i="10"/>
  <c r="C1955" i="10"/>
  <c r="C1891" i="10"/>
  <c r="C1827" i="10"/>
  <c r="C1763" i="10"/>
  <c r="C1699" i="10"/>
  <c r="C1635" i="10"/>
  <c r="C1571" i="10"/>
  <c r="C1164" i="10"/>
  <c r="C1092" i="10"/>
  <c r="C1012" i="10"/>
  <c r="C932" i="10"/>
  <c r="D828" i="10"/>
  <c r="D1567" i="10"/>
  <c r="D1503" i="10"/>
  <c r="D1439" i="10"/>
  <c r="C1375" i="10"/>
  <c r="D1311" i="10"/>
  <c r="C1239" i="10"/>
  <c r="C1171" i="10"/>
  <c r="C1079" i="10"/>
  <c r="C995" i="10"/>
  <c r="C915" i="10"/>
  <c r="D819" i="10"/>
  <c r="D711" i="10"/>
  <c r="D563" i="10"/>
  <c r="D415" i="10"/>
  <c r="D219" i="10"/>
  <c r="C1898" i="10"/>
  <c r="C1366" i="10"/>
  <c r="C834" i="10"/>
  <c r="D586" i="10"/>
  <c r="D1862" i="10"/>
  <c r="C1519" i="10"/>
  <c r="D1842" i="10"/>
  <c r="C814" i="10"/>
  <c r="C1863" i="10"/>
  <c r="C1338" i="10"/>
  <c r="D1748" i="10"/>
  <c r="D1766" i="10"/>
  <c r="D1546" i="10"/>
  <c r="D1278" i="10"/>
  <c r="C1978" i="10"/>
  <c r="C1442" i="10"/>
  <c r="D1070" i="10"/>
  <c r="C954" i="10"/>
  <c r="D726" i="10"/>
  <c r="C474" i="10"/>
  <c r="D206" i="10"/>
  <c r="D1460" i="10"/>
  <c r="C1623" i="10"/>
  <c r="D1835" i="10"/>
  <c r="D1295" i="10"/>
  <c r="C1882" i="10"/>
  <c r="C1734" i="10"/>
  <c r="C1265" i="10"/>
  <c r="D1746" i="10"/>
  <c r="D1430" i="10"/>
  <c r="D1186" i="10"/>
  <c r="C1686" i="10"/>
  <c r="C1242" i="10"/>
  <c r="C1881" i="10"/>
  <c r="D1689" i="10"/>
  <c r="D1453" i="10"/>
  <c r="C1177" i="10"/>
  <c r="C725" i="10"/>
  <c r="C1940" i="10"/>
  <c r="C1728" i="10"/>
  <c r="D1093" i="10"/>
  <c r="C525" i="10"/>
  <c r="C1744" i="10"/>
  <c r="D1098" i="10"/>
  <c r="D894" i="10"/>
  <c r="D666" i="10"/>
  <c r="D402" i="10"/>
  <c r="C1448" i="10"/>
  <c r="C1352" i="10"/>
  <c r="C1252" i="10"/>
  <c r="D1951" i="10"/>
  <c r="C1867" i="10"/>
  <c r="C1783" i="10"/>
  <c r="D1695" i="10"/>
  <c r="D1611" i="10"/>
  <c r="C1192" i="10"/>
  <c r="C1084" i="10"/>
  <c r="C984" i="10"/>
  <c r="C880" i="10"/>
  <c r="D1563" i="10"/>
  <c r="D1479" i="10"/>
  <c r="D1395" i="10"/>
  <c r="D1307" i="10"/>
  <c r="C1215" i="10"/>
  <c r="D1103" i="10"/>
  <c r="D991" i="10"/>
  <c r="D891" i="10"/>
  <c r="D735" i="10"/>
  <c r="D559" i="10"/>
  <c r="C327" i="10"/>
  <c r="C1790" i="10"/>
  <c r="D974" i="10"/>
  <c r="D514" i="10"/>
  <c r="D638" i="10"/>
  <c r="D1822" i="10"/>
  <c r="D1907" i="10"/>
  <c r="C1267" i="10"/>
  <c r="D1940" i="10"/>
  <c r="D1606" i="10"/>
  <c r="D1274" i="10"/>
  <c r="C1770" i="10"/>
  <c r="D912" i="10"/>
  <c r="D1002" i="10"/>
  <c r="C726" i="10"/>
  <c r="D350" i="10"/>
  <c r="C719" i="10"/>
  <c r="D1861" i="10"/>
  <c r="D1827" i="10"/>
  <c r="C867" i="10"/>
  <c r="C1779" i="10"/>
  <c r="D1583" i="10"/>
  <c r="D1403" i="10"/>
  <c r="D1158" i="10"/>
  <c r="C835" i="10"/>
  <c r="C319" i="10"/>
  <c r="C1463" i="10"/>
  <c r="D759" i="10"/>
  <c r="D1932" i="10"/>
  <c r="C1743" i="10"/>
  <c r="D1335" i="10"/>
  <c r="D791" i="10"/>
  <c r="D1955" i="10"/>
  <c r="C1483" i="10"/>
  <c r="D1239" i="10"/>
  <c r="D975" i="10"/>
  <c r="D555" i="10"/>
  <c r="C1159" i="10"/>
  <c r="C1039" i="10"/>
  <c r="C887" i="10"/>
  <c r="C815" i="10"/>
  <c r="D1136" i="10"/>
  <c r="D1938" i="10"/>
  <c r="D1678" i="10"/>
  <c r="D1418" i="10"/>
  <c r="C1846" i="10"/>
  <c r="D1622" i="10"/>
  <c r="C1406" i="10"/>
  <c r="C1298" i="10"/>
  <c r="C1794" i="10"/>
  <c r="C1522" i="10"/>
  <c r="D1222" i="10"/>
  <c r="D1893" i="10"/>
  <c r="C1725" i="10"/>
  <c r="C1597" i="10"/>
  <c r="C1429" i="10"/>
  <c r="D1261" i="10"/>
  <c r="C893" i="10"/>
  <c r="D553" i="10"/>
  <c r="C1916" i="10"/>
  <c r="C1756" i="10"/>
  <c r="D1249" i="10"/>
  <c r="C949" i="10"/>
  <c r="C1996" i="10"/>
  <c r="C1776" i="10"/>
  <c r="C1170" i="10"/>
  <c r="C1030" i="10"/>
  <c r="C862" i="10"/>
  <c r="D698" i="10"/>
  <c r="C522" i="10"/>
  <c r="C258" i="10"/>
  <c r="C1436" i="10"/>
  <c r="C1360" i="10"/>
  <c r="C1284" i="10"/>
  <c r="C1204" i="10"/>
  <c r="C1939" i="10"/>
  <c r="C1875" i="10"/>
  <c r="C1811" i="10"/>
  <c r="C1747" i="10"/>
  <c r="D1683" i="10"/>
  <c r="C1619" i="10"/>
  <c r="D345" i="10"/>
  <c r="C1144" i="10"/>
  <c r="C1068" i="10"/>
  <c r="C996" i="10"/>
  <c r="C908" i="10"/>
  <c r="D748" i="10"/>
  <c r="C1551" i="10"/>
  <c r="C1487" i="10"/>
  <c r="C1423" i="10"/>
  <c r="D1359" i="10"/>
  <c r="C1295" i="10"/>
  <c r="C1223" i="10"/>
  <c r="D1147" i="10"/>
  <c r="D1059" i="10"/>
  <c r="D979" i="10"/>
  <c r="C899" i="10"/>
  <c r="C791" i="10"/>
  <c r="C683" i="10"/>
  <c r="D539" i="10"/>
  <c r="C335" i="10"/>
  <c r="D191" i="10"/>
  <c r="D1830" i="10"/>
  <c r="D1238" i="10"/>
  <c r="C662" i="10"/>
  <c r="D1434" i="10"/>
  <c r="C1474" i="10"/>
  <c r="C1826" i="10"/>
  <c r="C1622" i="10"/>
  <c r="C306" i="10"/>
  <c r="C1774" i="10"/>
  <c r="D1038" i="10"/>
  <c r="D1740" i="10"/>
  <c r="C1698" i="10"/>
  <c r="C1458" i="10"/>
  <c r="D1250" i="10"/>
  <c r="C1810" i="10"/>
  <c r="D1286" i="10"/>
  <c r="C1050" i="10"/>
  <c r="D878" i="10"/>
  <c r="D670" i="10"/>
  <c r="C426" i="10"/>
  <c r="D955" i="10"/>
  <c r="C1765" i="10"/>
  <c r="C1479" i="10"/>
  <c r="C1751" i="10"/>
  <c r="C927" i="10"/>
  <c r="D1982" i="10"/>
  <c r="C1650" i="10"/>
  <c r="C1950" i="10"/>
  <c r="C1674" i="10"/>
  <c r="D1390" i="10"/>
  <c r="D1934" i="10"/>
  <c r="D1586" i="10"/>
  <c r="C1202" i="10"/>
  <c r="D1857" i="10"/>
  <c r="C1617" i="10"/>
  <c r="D1409" i="10"/>
  <c r="D1097" i="10"/>
  <c r="D637" i="10"/>
  <c r="C1888" i="10"/>
  <c r="C1664" i="10"/>
  <c r="C997" i="10"/>
  <c r="C1972" i="10"/>
  <c r="C1672" i="10"/>
  <c r="D1046" i="10"/>
  <c r="D1758" i="10"/>
  <c r="D1866" i="10"/>
  <c r="D1614" i="10"/>
  <c r="C1986" i="10"/>
  <c r="D1786" i="10"/>
  <c r="C1562" i="10"/>
  <c r="D1378" i="10"/>
  <c r="D1978" i="10"/>
  <c r="D1742" i="10"/>
  <c r="D1454" i="10"/>
  <c r="D1190" i="10"/>
  <c r="D1873" i="10"/>
  <c r="D1705" i="10"/>
  <c r="C1549" i="10"/>
  <c r="D1397" i="10"/>
  <c r="C1149" i="10"/>
  <c r="D829" i="10"/>
  <c r="C453" i="10"/>
  <c r="C1872" i="10"/>
  <c r="C1712" i="10"/>
  <c r="C1153" i="10"/>
  <c r="D825" i="10"/>
  <c r="C1948" i="10"/>
  <c r="C1716" i="10"/>
  <c r="C1142" i="10"/>
  <c r="D970" i="10"/>
  <c r="D810" i="10"/>
  <c r="D642" i="10"/>
  <c r="D462" i="10"/>
  <c r="C1536" i="10"/>
  <c r="C1420" i="10"/>
  <c r="C1340" i="10"/>
  <c r="C1264" i="10"/>
  <c r="C1987" i="10"/>
  <c r="C1923" i="10"/>
  <c r="C1859" i="10"/>
  <c r="C1795" i="10"/>
  <c r="C1731" i="10"/>
  <c r="D1667" i="10"/>
  <c r="D1603" i="10"/>
  <c r="C261" i="10"/>
  <c r="C1128" i="10"/>
  <c r="C1052" i="10"/>
  <c r="C972" i="10"/>
  <c r="C892" i="10"/>
  <c r="D684" i="10"/>
  <c r="D1535" i="10"/>
  <c r="C1471" i="10"/>
  <c r="D1407" i="10"/>
  <c r="C1343" i="10"/>
  <c r="C1279" i="10"/>
  <c r="D1207" i="10"/>
  <c r="C1115" i="10"/>
  <c r="C1043" i="10"/>
  <c r="C955" i="10"/>
  <c r="C879" i="10"/>
  <c r="C755" i="10"/>
  <c r="D639" i="10"/>
  <c r="D487" i="10"/>
  <c r="D307" i="10"/>
  <c r="D1986" i="10"/>
  <c r="D1694" i="10"/>
  <c r="C1090" i="10"/>
  <c r="D386" i="10"/>
  <c r="D1650" i="10"/>
  <c r="C1010" i="10"/>
  <c r="D1626" i="10"/>
  <c r="D1406" i="10"/>
  <c r="D1587" i="10"/>
  <c r="C1630" i="10"/>
  <c r="C806" i="10"/>
  <c r="C1954" i="10"/>
  <c r="D1658" i="10"/>
  <c r="D1374" i="10"/>
  <c r="C1198" i="10"/>
  <c r="D1702" i="10"/>
  <c r="C976" i="10"/>
  <c r="D1018" i="10"/>
  <c r="C818" i="10"/>
  <c r="D634" i="10"/>
  <c r="C346" i="10"/>
  <c r="D1971" i="10"/>
  <c r="D1996" i="10"/>
  <c r="D883" i="10"/>
  <c r="C1575" i="10"/>
  <c r="D1983" i="10"/>
  <c r="C1906" i="10"/>
  <c r="D1566" i="10"/>
  <c r="D1874" i="10"/>
  <c r="C1590" i="10"/>
  <c r="D1350" i="10"/>
  <c r="D1838" i="10"/>
  <c r="C1490" i="10"/>
  <c r="C1989" i="10"/>
  <c r="D1765" i="10"/>
  <c r="D1573" i="10"/>
  <c r="C1361" i="10"/>
  <c r="C989" i="10"/>
  <c r="C493" i="10"/>
  <c r="C1844" i="10"/>
  <c r="C1576" i="10"/>
  <c r="C857" i="10"/>
  <c r="C1908" i="10"/>
  <c r="C1552" i="10"/>
  <c r="C994" i="10"/>
  <c r="C774" i="10"/>
  <c r="C554" i="10"/>
  <c r="C210" i="10"/>
  <c r="C1404" i="10"/>
  <c r="C1300" i="10"/>
  <c r="D1995" i="10"/>
  <c r="D1911" i="10"/>
  <c r="D1823" i="10"/>
  <c r="C1739" i="10"/>
  <c r="C1655" i="10"/>
  <c r="D377" i="10"/>
  <c r="C1136" i="10"/>
  <c r="C1036" i="10"/>
  <c r="C924" i="10"/>
  <c r="D716" i="10"/>
  <c r="C1523" i="10"/>
  <c r="D1435" i="10"/>
  <c r="D1351" i="10"/>
  <c r="D1259" i="10"/>
  <c r="D1167" i="10"/>
  <c r="C1051" i="10"/>
  <c r="C943" i="10"/>
  <c r="D811" i="10"/>
  <c r="D647" i="10"/>
  <c r="C463" i="10"/>
  <c r="D211" i="10"/>
  <c r="D1246" i="10"/>
  <c r="C478" i="10"/>
  <c r="D1794" i="10"/>
  <c r="D1726" i="10"/>
  <c r="C1190" i="10"/>
  <c r="C1706" i="10"/>
  <c r="C562" i="10"/>
  <c r="C1730" i="10"/>
  <c r="D1402" i="10"/>
  <c r="C1150" i="10"/>
  <c r="D1414" i="10"/>
  <c r="C1070" i="10"/>
  <c r="D838" i="10"/>
  <c r="D614" i="10"/>
  <c r="C206" i="10"/>
  <c r="D1383" i="10"/>
  <c r="C1307" i="10"/>
  <c r="D1523" i="10"/>
  <c r="C1874" i="10"/>
  <c r="D1687" i="10"/>
  <c r="D1499" i="10"/>
  <c r="D1294" i="10"/>
  <c r="D1007" i="10"/>
  <c r="C642" i="10"/>
  <c r="D1703" i="10"/>
  <c r="D1107" i="10"/>
  <c r="C1877" i="10"/>
  <c r="D1872" i="10"/>
  <c r="D1635" i="10"/>
  <c r="D1191" i="10"/>
  <c r="C1113" i="10"/>
  <c r="C1691" i="10"/>
  <c r="C1387" i="10"/>
  <c r="D1091" i="10"/>
  <c r="C863" i="10"/>
  <c r="D275" i="10"/>
  <c r="D1131" i="10"/>
  <c r="C971" i="10"/>
  <c r="C851" i="10"/>
  <c r="C1942" i="10"/>
  <c r="C1922" i="10"/>
  <c r="C1853" i="10"/>
  <c r="C1073" i="10"/>
  <c r="C1652" i="10"/>
  <c r="C1640" i="10"/>
  <c r="C606" i="10"/>
  <c r="C1324" i="10"/>
  <c r="D1843" i="10"/>
  <c r="C1587" i="10"/>
  <c r="C952" i="10"/>
  <c r="C1455" i="10"/>
  <c r="C1191" i="10"/>
  <c r="C843" i="10"/>
  <c r="C267" i="10"/>
  <c r="C1754" i="10"/>
  <c r="D1110" i="10"/>
  <c r="D1886" i="10"/>
  <c r="C1582" i="10"/>
  <c r="D558" i="10"/>
  <c r="D1939" i="10"/>
  <c r="C1466" i="10"/>
  <c r="D1770" i="10"/>
  <c r="C1533" i="10"/>
  <c r="C1788" i="10"/>
  <c r="C1158" i="10"/>
  <c r="D610" i="10"/>
  <c r="C1428" i="10"/>
  <c r="C1220" i="10"/>
  <c r="C1847" i="10"/>
  <c r="D1675" i="10"/>
  <c r="C1160" i="10"/>
  <c r="C956" i="10"/>
  <c r="D1543" i="10"/>
  <c r="C1371" i="10"/>
  <c r="D1195" i="10"/>
  <c r="D963" i="10"/>
  <c r="D707" i="10"/>
  <c r="C275" i="10"/>
  <c r="C678" i="10"/>
  <c r="D1970" i="10"/>
  <c r="D1847" i="10"/>
  <c r="C1886" i="10"/>
  <c r="C1218" i="10"/>
  <c r="D1122" i="10"/>
  <c r="C650" i="10"/>
  <c r="D1780" i="10"/>
  <c r="D1655" i="10"/>
  <c r="D1734" i="10"/>
  <c r="C1347" i="10"/>
  <c r="D747" i="10"/>
  <c r="D1299" i="10"/>
  <c r="D1895" i="10"/>
  <c r="C1247" i="10"/>
  <c r="C1819" i="10"/>
  <c r="C1167" i="10"/>
  <c r="D435" i="10"/>
  <c r="D1003" i="10"/>
  <c r="D795" i="10"/>
  <c r="C731" i="10"/>
  <c r="D663" i="10"/>
  <c r="C595" i="10"/>
  <c r="D535" i="10"/>
  <c r="D491" i="10"/>
  <c r="C431" i="10"/>
  <c r="C387" i="10"/>
  <c r="C347" i="10"/>
  <c r="D291" i="10"/>
  <c r="D239" i="10"/>
  <c r="C183" i="10"/>
  <c r="D1699" i="10"/>
  <c r="C1355" i="10"/>
  <c r="C1067" i="10"/>
  <c r="C647" i="10"/>
  <c r="C1973" i="10"/>
  <c r="C1845" i="10"/>
  <c r="C1781" i="10"/>
  <c r="C1649" i="10"/>
  <c r="D1541" i="10"/>
  <c r="C1393" i="10"/>
  <c r="C1301" i="10"/>
  <c r="D1197" i="10"/>
  <c r="D1089" i="10"/>
  <c r="C985" i="10"/>
  <c r="D937" i="10"/>
  <c r="C901" i="10"/>
  <c r="D837" i="10"/>
  <c r="C769" i="10"/>
  <c r="C733" i="10"/>
  <c r="C641" i="10"/>
  <c r="D585" i="10"/>
  <c r="C541" i="10"/>
  <c r="D489" i="10"/>
  <c r="C413" i="10"/>
  <c r="C365" i="10"/>
  <c r="D305" i="10"/>
  <c r="D241" i="10"/>
  <c r="C197" i="10"/>
  <c r="C1798" i="10"/>
  <c r="D1450" i="10"/>
  <c r="D1802" i="10"/>
  <c r="D1478" i="10"/>
  <c r="C1306" i="10"/>
  <c r="D1754" i="10"/>
  <c r="C1270" i="10"/>
  <c r="D1921" i="10"/>
  <c r="C1709" i="10"/>
  <c r="D1513" i="10"/>
  <c r="D1289" i="10"/>
  <c r="D841" i="10"/>
  <c r="C1988" i="10"/>
  <c r="C1780" i="10"/>
  <c r="C1173" i="10"/>
  <c r="D685" i="10"/>
  <c r="C1808" i="10"/>
  <c r="D1146" i="10"/>
  <c r="D934" i="10"/>
  <c r="D706" i="10"/>
  <c r="C466" i="10"/>
  <c r="C1488" i="10"/>
  <c r="C1368" i="10"/>
  <c r="C1268" i="10"/>
  <c r="D1967" i="10"/>
  <c r="D1883" i="10"/>
  <c r="C1799" i="10"/>
  <c r="D1711" i="10"/>
  <c r="D1627" i="10"/>
  <c r="C285" i="10"/>
  <c r="C1104" i="10"/>
  <c r="C1004" i="10"/>
  <c r="C896" i="10"/>
  <c r="D572" i="10"/>
  <c r="C1495" i="10"/>
  <c r="D1411" i="10"/>
  <c r="C1323" i="10"/>
  <c r="C1231" i="10"/>
  <c r="C1119" i="10"/>
  <c r="C1015" i="10"/>
  <c r="D907" i="10"/>
  <c r="C759" i="10"/>
  <c r="D599" i="10"/>
  <c r="D371" i="10"/>
  <c r="D1030" i="10"/>
  <c r="C1694" i="10"/>
  <c r="D842" i="10"/>
  <c r="C1838" i="10"/>
  <c r="D1922" i="10"/>
  <c r="C1450" i="10"/>
  <c r="D1950" i="10"/>
  <c r="C1222" i="10"/>
  <c r="D1232" i="10"/>
  <c r="C1658" i="10"/>
  <c r="D1314" i="10"/>
  <c r="C1934" i="10"/>
  <c r="C1138" i="10"/>
  <c r="D990" i="10"/>
  <c r="D694" i="10"/>
  <c r="C350" i="10"/>
  <c r="C1675" i="10"/>
  <c r="C1203" i="10"/>
  <c r="C1419" i="10"/>
  <c r="C1931" i="10"/>
  <c r="C1723" i="10"/>
  <c r="D1530" i="10"/>
  <c r="D1330" i="10"/>
  <c r="C1046" i="10"/>
  <c r="D722" i="10"/>
  <c r="D1803" i="10"/>
  <c r="C1287" i="10"/>
  <c r="C1921" i="10"/>
  <c r="D1923" i="10"/>
  <c r="D1739" i="10"/>
  <c r="D1328" i="10"/>
  <c r="D715" i="10"/>
  <c r="C1903" i="10"/>
  <c r="C1475" i="10"/>
  <c r="D1231" i="10"/>
  <c r="C963" i="10"/>
  <c r="C539" i="10"/>
  <c r="D1179" i="10"/>
  <c r="D1071" i="10"/>
  <c r="C919" i="10"/>
  <c r="C827" i="10"/>
  <c r="C1778" i="10"/>
  <c r="D1774" i="10"/>
  <c r="D1302" i="10"/>
  <c r="C1266" i="10"/>
  <c r="C1701" i="10"/>
  <c r="C1281" i="10"/>
  <c r="C1980" i="10"/>
  <c r="C1145" i="10"/>
  <c r="C1792" i="10"/>
  <c r="C914" i="10"/>
  <c r="D430" i="10"/>
  <c r="C1364" i="10"/>
  <c r="D1963" i="10"/>
  <c r="C1791" i="10"/>
  <c r="D1623" i="10"/>
  <c r="C1100" i="10"/>
  <c r="C888" i="10"/>
  <c r="D1491" i="10"/>
  <c r="D1319" i="10"/>
  <c r="C1111" i="10"/>
  <c r="C903" i="10"/>
  <c r="C579" i="10"/>
  <c r="C1318" i="10"/>
  <c r="D834" i="10"/>
  <c r="D1571" i="10"/>
  <c r="D1562" i="10"/>
  <c r="C1818" i="10"/>
  <c r="D1174" i="10"/>
  <c r="C1122" i="10"/>
  <c r="C670" i="10"/>
  <c r="D571" i="10"/>
  <c r="C1535" i="10"/>
  <c r="C1767" i="10"/>
  <c r="D1367" i="10"/>
  <c r="D786" i="10"/>
  <c r="C1407" i="10"/>
  <c r="D1972" i="10"/>
  <c r="C1491" i="10"/>
  <c r="D1025" i="10"/>
  <c r="D1343" i="10"/>
  <c r="C655" i="10"/>
  <c r="C1071" i="10"/>
  <c r="D827" i="10"/>
  <c r="D703" i="10"/>
  <c r="D623" i="10"/>
  <c r="C543" i="10"/>
  <c r="C483" i="10"/>
  <c r="C407" i="10"/>
  <c r="C351" i="10"/>
  <c r="C287" i="10"/>
  <c r="D215" i="10"/>
  <c r="C1671" i="10"/>
  <c r="C1243" i="10"/>
  <c r="D823" i="10"/>
  <c r="C1965" i="10"/>
  <c r="C1809" i="10"/>
  <c r="C1697" i="10"/>
  <c r="C1521" i="10"/>
  <c r="C1377" i="10"/>
  <c r="D1213" i="10"/>
  <c r="C1077" i="10"/>
  <c r="C965" i="10"/>
  <c r="C909" i="10"/>
  <c r="D821" i="10"/>
  <c r="D753" i="10"/>
  <c r="C657" i="10"/>
  <c r="C581" i="10"/>
  <c r="C529" i="10"/>
  <c r="D421" i="10"/>
  <c r="D361" i="10"/>
  <c r="C289" i="10"/>
  <c r="C217" i="10"/>
  <c r="C1941" i="10"/>
  <c r="D1153" i="10"/>
  <c r="C1997" i="10"/>
  <c r="C1849" i="10"/>
  <c r="D1749" i="10"/>
  <c r="D1645" i="10"/>
  <c r="D1525" i="10"/>
  <c r="D1449" i="10"/>
  <c r="C1329" i="10"/>
  <c r="C1241" i="10"/>
  <c r="D1169" i="10"/>
  <c r="C1829" i="10"/>
  <c r="C1029" i="10"/>
  <c r="C1613" i="10"/>
  <c r="C1900" i="10"/>
  <c r="C1508" i="10"/>
  <c r="C811" i="10"/>
  <c r="C1662" i="10"/>
  <c r="C1382" i="10"/>
  <c r="C1162" i="10"/>
  <c r="C1034" i="10"/>
  <c r="C930" i="10"/>
  <c r="C866" i="10"/>
  <c r="C790" i="10"/>
  <c r="D730" i="10"/>
  <c r="C626" i="10"/>
  <c r="C566" i="10"/>
  <c r="C502" i="10"/>
  <c r="D450" i="10"/>
  <c r="C398" i="10"/>
  <c r="C358" i="10"/>
  <c r="C294" i="10"/>
  <c r="C246" i="10"/>
  <c r="D194" i="10"/>
  <c r="D1860" i="10"/>
  <c r="D1674" i="10"/>
  <c r="D1426" i="10"/>
  <c r="C1094" i="10"/>
  <c r="C526" i="10"/>
  <c r="D1928" i="10"/>
  <c r="D1800" i="10"/>
  <c r="D1684" i="10"/>
  <c r="D1612" i="10"/>
  <c r="D1532" i="10"/>
  <c r="D1464" i="10"/>
  <c r="D1200" i="10"/>
  <c r="D992" i="10"/>
  <c r="C588" i="10"/>
  <c r="D1700" i="10"/>
  <c r="D833" i="10"/>
  <c r="C649" i="10"/>
  <c r="D401" i="10"/>
  <c r="D265" i="10"/>
  <c r="D1429" i="10"/>
  <c r="D889" i="10"/>
  <c r="C437" i="10"/>
  <c r="D1368" i="10"/>
  <c r="D1112" i="10"/>
  <c r="C812" i="10"/>
  <c r="C788" i="10"/>
  <c r="C724" i="10"/>
  <c r="C632" i="10"/>
  <c r="C564" i="10"/>
  <c r="C520" i="10"/>
  <c r="C468" i="10"/>
  <c r="C416" i="10"/>
  <c r="C364" i="10"/>
  <c r="C312" i="10"/>
  <c r="C256" i="10"/>
  <c r="C208" i="10"/>
  <c r="D1308" i="10"/>
  <c r="D1052" i="10"/>
  <c r="C604" i="10"/>
  <c r="D792" i="10"/>
  <c r="D696" i="10"/>
  <c r="D612" i="10"/>
  <c r="D460" i="10"/>
  <c r="D380" i="10"/>
  <c r="D296" i="10"/>
  <c r="D216" i="10"/>
  <c r="D1316" i="10"/>
  <c r="D1060" i="10"/>
  <c r="C636" i="10"/>
  <c r="D1346" i="10"/>
  <c r="D1446" i="10"/>
  <c r="D1710" i="10"/>
  <c r="C38" i="9"/>
  <c r="D1738" i="10"/>
  <c r="D1670" i="10"/>
  <c r="D1685" i="10"/>
  <c r="C717" i="10"/>
  <c r="D1065" i="10"/>
  <c r="D1094" i="10"/>
  <c r="C394" i="10"/>
  <c r="C1244" i="10"/>
  <c r="D1779" i="10"/>
  <c r="C1188" i="10"/>
  <c r="C876" i="10"/>
  <c r="D1391" i="10"/>
  <c r="C1099" i="10"/>
  <c r="D727" i="10"/>
  <c r="C1663" i="10"/>
  <c r="C334" i="10"/>
  <c r="C1982" i="10"/>
  <c r="C1606" i="10"/>
  <c r="D1102" i="10"/>
  <c r="C266" i="10"/>
  <c r="D1495" i="10"/>
  <c r="C1814" i="10"/>
  <c r="C1286" i="10"/>
  <c r="C1309" i="10"/>
  <c r="C1181" i="10"/>
  <c r="D942" i="10"/>
  <c r="D482" i="10"/>
  <c r="C1372" i="10"/>
  <c r="D1975" i="10"/>
  <c r="C1803" i="10"/>
  <c r="C1631" i="10"/>
  <c r="C1112" i="10"/>
  <c r="C900" i="10"/>
  <c r="C1499" i="10"/>
  <c r="C1331" i="10"/>
  <c r="C1123" i="10"/>
  <c r="C911" i="10"/>
  <c r="C619" i="10"/>
  <c r="C1878" i="10"/>
  <c r="D1926" i="10"/>
  <c r="D1466" i="10"/>
  <c r="D1526" i="10"/>
  <c r="D1682" i="10"/>
  <c r="D1958" i="10"/>
  <c r="C1022" i="10"/>
  <c r="D474" i="10"/>
  <c r="D1717" i="10"/>
  <c r="C1227" i="10"/>
  <c r="D1631" i="10"/>
  <c r="C1226" i="10"/>
  <c r="C482" i="10"/>
  <c r="D995" i="10"/>
  <c r="C1815" i="10"/>
  <c r="D896" i="10"/>
  <c r="C1567" i="10"/>
  <c r="D1047" i="10"/>
  <c r="C1263" i="10"/>
  <c r="C923" i="10"/>
  <c r="C783" i="10"/>
  <c r="C695" i="10"/>
  <c r="D651" i="10"/>
  <c r="D587" i="10"/>
  <c r="C523" i="10"/>
  <c r="C479" i="10"/>
  <c r="D419" i="10"/>
  <c r="D379" i="10"/>
  <c r="C339" i="10"/>
  <c r="D279" i="10"/>
  <c r="C227" i="10"/>
  <c r="C1935" i="10"/>
  <c r="C1615" i="10"/>
  <c r="D1283" i="10"/>
  <c r="C1031" i="10"/>
  <c r="D551" i="10"/>
  <c r="C1957" i="10"/>
  <c r="C1817" i="10"/>
  <c r="C1753" i="10"/>
  <c r="D1625" i="10"/>
  <c r="C1489" i="10"/>
  <c r="D1381" i="10"/>
  <c r="D1257" i="10"/>
  <c r="D1165" i="10"/>
  <c r="D1061" i="10"/>
  <c r="D969" i="10"/>
  <c r="C929" i="10"/>
  <c r="C881" i="10"/>
  <c r="D809" i="10"/>
  <c r="D761" i="10"/>
  <c r="C713" i="10"/>
  <c r="C625" i="10"/>
  <c r="D577" i="10"/>
  <c r="D533" i="10"/>
  <c r="C477" i="10"/>
  <c r="D405" i="10"/>
  <c r="C357" i="10"/>
  <c r="D297" i="10"/>
  <c r="D233" i="10"/>
  <c r="C189" i="10"/>
  <c r="C1718" i="10"/>
  <c r="D1998" i="10"/>
  <c r="C1726" i="10"/>
  <c r="C1426" i="10"/>
  <c r="D1994" i="10"/>
  <c r="D1646" i="10"/>
  <c r="D1230" i="10"/>
  <c r="D1877" i="10"/>
  <c r="C1673" i="10"/>
  <c r="C1445" i="10"/>
  <c r="C1161" i="10"/>
  <c r="C681" i="10"/>
  <c r="C1932" i="10"/>
  <c r="C1724" i="10"/>
  <c r="D1057" i="10"/>
  <c r="D513" i="10"/>
  <c r="C1732" i="10"/>
  <c r="C1074" i="10"/>
  <c r="C890" i="10"/>
  <c r="C646" i="10"/>
  <c r="D354" i="10"/>
  <c r="C1444" i="10"/>
  <c r="C1348" i="10"/>
  <c r="C1240" i="10"/>
  <c r="D1947" i="10"/>
  <c r="D1863" i="10"/>
  <c r="D1775" i="10"/>
  <c r="D1691" i="10"/>
  <c r="C1607" i="10"/>
  <c r="C1180" i="10"/>
  <c r="C1080" i="10"/>
  <c r="C980" i="10"/>
  <c r="C872" i="10"/>
  <c r="D1559" i="10"/>
  <c r="D1475" i="10"/>
  <c r="D1387" i="10"/>
  <c r="C1303" i="10"/>
  <c r="C1211" i="10"/>
  <c r="C1091" i="10"/>
  <c r="C987" i="10"/>
  <c r="C883" i="10"/>
  <c r="C723" i="10"/>
  <c r="C555" i="10"/>
  <c r="D319" i="10"/>
  <c r="C1586" i="10"/>
  <c r="C1398" i="10"/>
  <c r="D678" i="10"/>
  <c r="C1714" i="10"/>
  <c r="D1686" i="10"/>
  <c r="D1042" i="10"/>
  <c r="C1831" i="10"/>
  <c r="C894" i="10"/>
  <c r="D1954" i="10"/>
  <c r="D1570" i="10"/>
  <c r="C1274" i="10"/>
  <c r="C1746" i="10"/>
  <c r="C1102" i="10"/>
  <c r="D906" i="10"/>
  <c r="D650" i="10"/>
  <c r="D266" i="10"/>
  <c r="D1339" i="10"/>
  <c r="C1883" i="10"/>
  <c r="C1187" i="10"/>
  <c r="D1867" i="10"/>
  <c r="C1678" i="10"/>
  <c r="C1494" i="10"/>
  <c r="D1270" i="10"/>
  <c r="C991" i="10"/>
  <c r="D618" i="10"/>
  <c r="C1695" i="10"/>
  <c r="C1083" i="10"/>
  <c r="D1149" i="10"/>
  <c r="C1887" i="10"/>
  <c r="C1667" i="10"/>
  <c r="D1223" i="10"/>
  <c r="C247" i="10"/>
  <c r="D1791" i="10"/>
  <c r="D1423" i="10"/>
  <c r="D1123" i="10"/>
  <c r="C907" i="10"/>
  <c r="C423" i="10"/>
  <c r="D1155" i="10"/>
  <c r="D1035" i="10"/>
  <c r="C871" i="10"/>
  <c r="D799" i="10"/>
  <c r="C1594" i="10"/>
  <c r="C1626" i="10"/>
  <c r="D1890" i="10"/>
  <c r="D2001" i="10"/>
  <c r="C1601" i="10"/>
  <c r="D1041" i="10"/>
  <c r="C1860" i="10"/>
  <c r="D973" i="10"/>
  <c r="C1604" i="10"/>
  <c r="D806" i="10"/>
  <c r="D274" i="10"/>
  <c r="C1316" i="10"/>
  <c r="C1919" i="10"/>
  <c r="D1751" i="10"/>
  <c r="C1579" i="10"/>
  <c r="C1048" i="10"/>
  <c r="D764" i="10"/>
  <c r="C1447" i="10"/>
  <c r="C1271" i="10"/>
  <c r="D1063" i="10"/>
  <c r="D835" i="10"/>
  <c r="D471" i="10"/>
  <c r="D1898" i="10"/>
  <c r="C226" i="10"/>
  <c r="C1722" i="10"/>
  <c r="D994" i="10"/>
  <c r="C1638" i="10"/>
  <c r="C1890" i="10"/>
  <c r="D1050" i="10"/>
  <c r="D546" i="10"/>
  <c r="C1899" i="10"/>
  <c r="C891" i="10"/>
  <c r="D1651" i="10"/>
  <c r="C1254" i="10"/>
  <c r="D578" i="10"/>
  <c r="D1019" i="10"/>
  <c r="D1904" i="10"/>
  <c r="D1264" i="10"/>
  <c r="D1859" i="10"/>
  <c r="C1183" i="10"/>
  <c r="C467" i="10"/>
  <c r="D999" i="10"/>
  <c r="D787" i="10"/>
  <c r="D679" i="10"/>
  <c r="C603" i="10"/>
  <c r="D531" i="10"/>
  <c r="D459" i="10"/>
  <c r="C391" i="10"/>
  <c r="D343" i="10"/>
  <c r="C263" i="10"/>
  <c r="D187" i="10"/>
  <c r="C1531" i="10"/>
  <c r="D1099" i="10"/>
  <c r="C631" i="10"/>
  <c r="D1949" i="10"/>
  <c r="C1793" i="10"/>
  <c r="C1633" i="10"/>
  <c r="D1485" i="10"/>
  <c r="D1353" i="10"/>
  <c r="D1189" i="10"/>
  <c r="C1037" i="10"/>
  <c r="D945" i="10"/>
  <c r="D897" i="10"/>
  <c r="C797" i="10"/>
  <c r="D741" i="10"/>
  <c r="D629" i="10"/>
  <c r="D573" i="10"/>
  <c r="C501" i="10"/>
  <c r="D409" i="10"/>
  <c r="D341" i="10"/>
  <c r="C249" i="10"/>
  <c r="D193" i="10"/>
  <c r="D1673" i="10"/>
  <c r="C961" i="10"/>
  <c r="D1961" i="10"/>
  <c r="D1833" i="10"/>
  <c r="C1721" i="10"/>
  <c r="C1609" i="10"/>
  <c r="C1505" i="10"/>
  <c r="C1433" i="10"/>
  <c r="D1317" i="10"/>
  <c r="D1233" i="10"/>
  <c r="C1109" i="10"/>
  <c r="C1705" i="10"/>
  <c r="D805" i="10"/>
  <c r="C1341" i="10"/>
  <c r="C1772" i="10"/>
  <c r="C1472" i="10"/>
  <c r="D579" i="10"/>
  <c r="C1598" i="10"/>
  <c r="D1342" i="10"/>
  <c r="C1134" i="10"/>
  <c r="C1006" i="10"/>
  <c r="C922" i="10"/>
  <c r="D846" i="10"/>
  <c r="D770" i="10"/>
  <c r="C690" i="10"/>
  <c r="D598" i="10"/>
  <c r="C542" i="10"/>
  <c r="C494" i="10"/>
  <c r="D442" i="10"/>
  <c r="C382" i="10"/>
  <c r="D330" i="10"/>
  <c r="D282" i="10"/>
  <c r="C238" i="10"/>
  <c r="D186" i="10"/>
  <c r="C1802" i="10"/>
  <c r="C1634" i="10"/>
  <c r="C1346" i="10"/>
  <c r="D880" i="10"/>
  <c r="C354" i="10"/>
  <c r="D1896" i="10"/>
  <c r="D1768" i="10"/>
  <c r="D1660" i="10"/>
  <c r="D1592" i="10"/>
  <c r="D1520" i="10"/>
  <c r="D1408" i="10"/>
  <c r="D1152" i="10"/>
  <c r="D944" i="10"/>
  <c r="D1956" i="10"/>
  <c r="D1632" i="10"/>
  <c r="D801" i="10"/>
  <c r="C617" i="10"/>
  <c r="D393" i="10"/>
  <c r="C205" i="10"/>
  <c r="D1309" i="10"/>
  <c r="D725" i="10"/>
  <c r="C377" i="10"/>
  <c r="D1304" i="10"/>
  <c r="D1048" i="10"/>
  <c r="C556" i="10"/>
  <c r="C756" i="10"/>
  <c r="C692" i="10"/>
  <c r="C596" i="10"/>
  <c r="C552" i="10"/>
  <c r="C508" i="10"/>
  <c r="C456" i="10"/>
  <c r="C404" i="10"/>
  <c r="C352" i="10"/>
  <c r="C300" i="10"/>
  <c r="C244" i="10"/>
  <c r="C192" i="10"/>
  <c r="D1244" i="10"/>
  <c r="D988" i="10"/>
  <c r="D836" i="10"/>
  <c r="D776" i="10"/>
  <c r="D680" i="10"/>
  <c r="D600" i="10"/>
  <c r="D436" i="10"/>
  <c r="D360" i="10"/>
  <c r="D280" i="10"/>
  <c r="D196" i="10"/>
  <c r="D1252" i="10"/>
  <c r="D996" i="10"/>
  <c r="C1926" i="10"/>
  <c r="D1902" i="10"/>
  <c r="D1358" i="10"/>
  <c r="D1506" i="10"/>
  <c r="D1810" i="10"/>
  <c r="D1494" i="10"/>
  <c r="D1282" i="10"/>
  <c r="C1529" i="10"/>
  <c r="D425" i="10"/>
  <c r="D701" i="10"/>
  <c r="D938" i="10"/>
  <c r="C1496" i="10"/>
  <c r="C1971" i="10"/>
  <c r="C1715" i="10"/>
  <c r="C1108" i="10"/>
  <c r="D604" i="10"/>
  <c r="D1327" i="10"/>
  <c r="C1019" i="10"/>
  <c r="C615" i="10"/>
  <c r="C1486" i="10"/>
  <c r="D394" i="10"/>
  <c r="D1490" i="10"/>
  <c r="C1326" i="10"/>
  <c r="C990" i="10"/>
  <c r="D1712" i="10"/>
  <c r="C1938" i="10"/>
  <c r="D1510" i="10"/>
  <c r="C1925" i="10"/>
  <c r="C853" i="10"/>
  <c r="C721" i="10"/>
  <c r="C850" i="10"/>
  <c r="D302" i="10"/>
  <c r="C1328" i="10"/>
  <c r="D1931" i="10"/>
  <c r="D1759" i="10"/>
  <c r="C1591" i="10"/>
  <c r="C1060" i="10"/>
  <c r="D812" i="10"/>
  <c r="C1459" i="10"/>
  <c r="D1287" i="10"/>
  <c r="D1075" i="10"/>
  <c r="D863" i="10"/>
  <c r="C503" i="10"/>
  <c r="D1486" i="10"/>
  <c r="C758" i="10"/>
  <c r="C1502" i="10"/>
  <c r="D946" i="10"/>
  <c r="C1498" i="10"/>
  <c r="D1602" i="10"/>
  <c r="D954" i="10"/>
  <c r="D298" i="10"/>
  <c r="D1568" i="10"/>
  <c r="C1946" i="10"/>
  <c r="C1542" i="10"/>
  <c r="C1062" i="10"/>
  <c r="C1843" i="10"/>
  <c r="D1333" i="10"/>
  <c r="D1693" i="10"/>
  <c r="D503" i="10"/>
  <c r="C1439" i="10"/>
  <c r="D915" i="10"/>
  <c r="D1143" i="10"/>
  <c r="C859" i="10"/>
  <c r="C767" i="10"/>
  <c r="C679" i="10"/>
  <c r="C623" i="10"/>
  <c r="D575" i="10"/>
  <c r="C515" i="10"/>
  <c r="C459" i="10"/>
  <c r="D407" i="10"/>
  <c r="D367" i="10"/>
  <c r="D315" i="10"/>
  <c r="D263" i="10"/>
  <c r="C215" i="10"/>
  <c r="C1823" i="10"/>
  <c r="C1511" i="10"/>
  <c r="C1235" i="10"/>
  <c r="D939" i="10"/>
  <c r="D335" i="10"/>
  <c r="C1933" i="10"/>
  <c r="C1805" i="10"/>
  <c r="D1737" i="10"/>
  <c r="D1605" i="10"/>
  <c r="D1465" i="10"/>
  <c r="C1365" i="10"/>
  <c r="C1245" i="10"/>
  <c r="C1133" i="10"/>
  <c r="C1033" i="10"/>
  <c r="C957" i="10"/>
  <c r="C921" i="10"/>
  <c r="D869" i="10"/>
  <c r="D793" i="10"/>
  <c r="C749" i="10"/>
  <c r="D697" i="10"/>
  <c r="D605" i="10"/>
  <c r="D569" i="10"/>
  <c r="C509" i="10"/>
  <c r="D449" i="10"/>
  <c r="D385" i="10"/>
  <c r="C325" i="10"/>
  <c r="D281" i="10"/>
  <c r="D225" i="10"/>
  <c r="C1970" i="10"/>
  <c r="D1630" i="10"/>
  <c r="D1930" i="10"/>
  <c r="C1654" i="10"/>
  <c r="C1386" i="10"/>
  <c r="C1910" i="10"/>
  <c r="C1558" i="10"/>
  <c r="D1194" i="10"/>
  <c r="D1829" i="10"/>
  <c r="D1613" i="10"/>
  <c r="C1401" i="10"/>
  <c r="C1053" i="10"/>
  <c r="D613" i="10"/>
  <c r="C1876" i="10"/>
  <c r="C1636" i="10"/>
  <c r="D993" i="10"/>
  <c r="C1956" i="10"/>
  <c r="C1624" i="10"/>
  <c r="C1042" i="10"/>
  <c r="D814" i="10"/>
  <c r="D602" i="10"/>
  <c r="C290" i="10"/>
  <c r="C1424" i="10"/>
  <c r="C1320" i="10"/>
  <c r="C1212" i="10"/>
  <c r="D1927" i="10"/>
  <c r="D1839" i="10"/>
  <c r="D1755" i="10"/>
  <c r="D1671" i="10"/>
  <c r="C1583" i="10"/>
  <c r="C1156" i="10"/>
  <c r="C1056" i="10"/>
  <c r="C948" i="10"/>
  <c r="D796" i="10"/>
  <c r="D1539" i="10"/>
  <c r="C1451" i="10"/>
  <c r="C1367" i="10"/>
  <c r="C1283" i="10"/>
  <c r="D1187" i="10"/>
  <c r="D1067" i="10"/>
  <c r="C959" i="10"/>
  <c r="C839" i="10"/>
  <c r="C699" i="10"/>
  <c r="C495" i="10"/>
  <c r="D259" i="10"/>
  <c r="C1990" i="10"/>
  <c r="C1246" i="10"/>
  <c r="C386" i="10"/>
  <c r="C1066" i="10"/>
  <c r="C2002" i="10"/>
  <c r="C610" i="10"/>
  <c r="D1666" i="10"/>
  <c r="C1963" i="10"/>
  <c r="D1818" i="10"/>
  <c r="D1498" i="10"/>
  <c r="D1198" i="10"/>
  <c r="C1510" i="10"/>
  <c r="D1054" i="10"/>
  <c r="C838" i="10"/>
  <c r="C558" i="10"/>
  <c r="D1595" i="10"/>
  <c r="D1744" i="10"/>
  <c r="C1807" i="10"/>
  <c r="D619" i="10"/>
  <c r="D1814" i="10"/>
  <c r="D1618" i="10"/>
  <c r="C1438" i="10"/>
  <c r="D1210" i="10"/>
  <c r="D898" i="10"/>
  <c r="C451" i="10"/>
  <c r="D1591" i="10"/>
  <c r="D987" i="10"/>
  <c r="C1873" i="10"/>
  <c r="D1868" i="10"/>
  <c r="D1576" i="10"/>
  <c r="C1151" i="10"/>
  <c r="D1113" i="10"/>
  <c r="C1683" i="10"/>
  <c r="D1375" i="10"/>
  <c r="D1073" i="10"/>
  <c r="C727" i="10"/>
  <c r="C235" i="10"/>
  <c r="C1139" i="10"/>
  <c r="C999" i="10"/>
  <c r="D855" i="10"/>
  <c r="C787" i="10"/>
  <c r="C1434" i="10"/>
  <c r="C1462" i="10"/>
  <c r="D1722" i="10"/>
  <c r="C1917" i="10"/>
  <c r="D1509" i="10"/>
  <c r="D813" i="10"/>
  <c r="C1764" i="10"/>
  <c r="D669" i="10"/>
  <c r="D1138" i="10"/>
  <c r="D702" i="10"/>
  <c r="C1476" i="10"/>
  <c r="C1260" i="10"/>
  <c r="D1879" i="10"/>
  <c r="D1707" i="10"/>
  <c r="D257" i="10"/>
  <c r="C1000" i="10"/>
  <c r="D556" i="10"/>
  <c r="C1403" i="10"/>
  <c r="D1227" i="10"/>
  <c r="D1011" i="10"/>
  <c r="C751" i="10"/>
  <c r="D359" i="10"/>
  <c r="C1538" i="10"/>
  <c r="C1058" i="10"/>
  <c r="D982" i="10"/>
  <c r="C1547" i="10"/>
  <c r="D1458" i="10"/>
  <c r="D1488" i="10"/>
  <c r="C966" i="10"/>
  <c r="C298" i="10"/>
  <c r="C1327" i="10"/>
  <c r="C1975" i="10"/>
  <c r="C1566" i="10"/>
  <c r="C1098" i="10"/>
  <c r="C222" i="10"/>
  <c r="C735" i="10"/>
  <c r="D1840" i="10"/>
  <c r="D911" i="10"/>
  <c r="D1617" i="10"/>
  <c r="C1055" i="10"/>
  <c r="C1179" i="10"/>
  <c r="D919" i="10"/>
  <c r="D767" i="10"/>
  <c r="C667" i="10"/>
  <c r="D591" i="10"/>
  <c r="D515" i="10"/>
  <c r="C439" i="10"/>
  <c r="C383" i="10"/>
  <c r="C315" i="10"/>
  <c r="D243" i="10"/>
  <c r="D1855" i="10"/>
  <c r="D1379" i="10"/>
  <c r="D1051" i="10"/>
  <c r="C371" i="10"/>
  <c r="C1897" i="10"/>
  <c r="D1769" i="10"/>
  <c r="C1621" i="10"/>
  <c r="D1457" i="10"/>
  <c r="D1285" i="10"/>
  <c r="C1141" i="10"/>
  <c r="D1017" i="10"/>
  <c r="D933" i="10"/>
  <c r="C873" i="10"/>
  <c r="D777" i="10"/>
  <c r="D729" i="10"/>
  <c r="D621" i="10"/>
  <c r="D549" i="10"/>
  <c r="D481" i="10"/>
  <c r="D389" i="10"/>
  <c r="C313" i="10"/>
  <c r="C237" i="10"/>
  <c r="C185" i="10"/>
  <c r="D1445" i="10"/>
  <c r="C653" i="10"/>
  <c r="C1913" i="10"/>
  <c r="D1813" i="10"/>
  <c r="C1677" i="10"/>
  <c r="D1589" i="10"/>
  <c r="D1497" i="10"/>
  <c r="C1417" i="10"/>
  <c r="D1297" i="10"/>
  <c r="D1217" i="10"/>
  <c r="C1085" i="10"/>
  <c r="D1597" i="10"/>
  <c r="C1893" i="10"/>
  <c r="D997" i="10"/>
  <c r="C1668" i="10"/>
  <c r="C1312" i="10"/>
  <c r="D327" i="10"/>
  <c r="C1534" i="10"/>
  <c r="C1262" i="10"/>
  <c r="D1114" i="10"/>
  <c r="D986" i="10"/>
  <c r="C910" i="10"/>
  <c r="C826" i="10"/>
  <c r="D762" i="10"/>
  <c r="C682" i="10"/>
  <c r="D590" i="10"/>
  <c r="C534" i="10"/>
  <c r="C486" i="10"/>
  <c r="C422" i="10"/>
  <c r="C374" i="10"/>
  <c r="D322" i="10"/>
  <c r="C270" i="10"/>
  <c r="C230" i="10"/>
  <c r="D1974" i="10"/>
  <c r="D1760" i="10"/>
  <c r="D1560" i="10"/>
  <c r="C1230" i="10"/>
  <c r="D774" i="10"/>
  <c r="D1992" i="10"/>
  <c r="D1864" i="10"/>
  <c r="D1736" i="10"/>
  <c r="D1648" i="10"/>
  <c r="D1580" i="10"/>
  <c r="D1500" i="10"/>
  <c r="D1344" i="10"/>
  <c r="D1088" i="10"/>
  <c r="D864" i="10"/>
  <c r="D1884" i="10"/>
  <c r="D1512" i="10"/>
  <c r="D709" i="10"/>
  <c r="D521" i="10"/>
  <c r="C333" i="10"/>
  <c r="D1665" i="10"/>
  <c r="D1173" i="10"/>
  <c r="C669" i="10"/>
  <c r="D317" i="10"/>
  <c r="D1240" i="10"/>
  <c r="D984" i="10"/>
  <c r="C848" i="10"/>
  <c r="C744" i="10"/>
  <c r="C660" i="10"/>
  <c r="C584" i="10"/>
  <c r="C544" i="10"/>
  <c r="C496" i="10"/>
  <c r="C444" i="10"/>
  <c r="C388" i="10"/>
  <c r="C340" i="10"/>
  <c r="C284" i="10"/>
  <c r="C232" i="10"/>
  <c r="D1436" i="10"/>
  <c r="D1180" i="10"/>
  <c r="D924" i="10"/>
  <c r="D824" i="10"/>
  <c r="D760" i="10"/>
  <c r="D664" i="10"/>
  <c r="D504" i="10"/>
  <c r="D420" i="10"/>
  <c r="D336" i="10"/>
  <c r="D260" i="10"/>
  <c r="D1444" i="10"/>
  <c r="D1188" i="10"/>
  <c r="D932" i="10"/>
  <c r="C1762" i="10"/>
  <c r="C1758" i="10"/>
  <c r="C1294" i="10"/>
  <c r="D1349" i="10"/>
  <c r="C1400" i="10"/>
  <c r="D1519" i="10"/>
  <c r="C974" i="10"/>
  <c r="D782" i="10"/>
  <c r="D1713" i="10"/>
  <c r="C1504" i="10"/>
  <c r="C293" i="10"/>
  <c r="D1235" i="10"/>
  <c r="D1118" i="10"/>
  <c r="D1326" i="10"/>
  <c r="C1947" i="10"/>
  <c r="C1603" i="10"/>
  <c r="C1315" i="10"/>
  <c r="C743" i="10"/>
  <c r="D507" i="10"/>
  <c r="C299" i="10"/>
  <c r="C1399" i="10"/>
  <c r="D1897" i="10"/>
  <c r="C1457" i="10"/>
  <c r="C1017" i="10"/>
  <c r="C777" i="10"/>
  <c r="C549" i="10"/>
  <c r="D313" i="10"/>
  <c r="C1530" i="10"/>
  <c r="C1822" i="10"/>
  <c r="D1561" i="10"/>
  <c r="C1824" i="10"/>
  <c r="D1182" i="10"/>
  <c r="C1196" i="10"/>
  <c r="D1903" i="10"/>
  <c r="D353" i="10"/>
  <c r="D700" i="10"/>
  <c r="D1251" i="10"/>
  <c r="D807" i="10"/>
  <c r="D1878" i="10"/>
  <c r="D1762" i="10"/>
  <c r="D1730" i="10"/>
  <c r="D1022" i="10"/>
  <c r="C1527" i="10"/>
  <c r="C1574" i="10"/>
  <c r="D290" i="10"/>
  <c r="D1808" i="10"/>
  <c r="C1559" i="10"/>
  <c r="C1275" i="10"/>
  <c r="C1958" i="10"/>
  <c r="D1825" i="10"/>
  <c r="C1936" i="10"/>
  <c r="C1208" i="10"/>
  <c r="C940" i="10"/>
  <c r="C951" i="10"/>
  <c r="D1610" i="10"/>
  <c r="D976" i="10"/>
  <c r="D1858" i="10"/>
  <c r="C1413" i="10"/>
  <c r="C935" i="10"/>
  <c r="D659" i="10"/>
  <c r="C367" i="10"/>
  <c r="C1319" i="10"/>
  <c r="C1745" i="10"/>
  <c r="C1121" i="10"/>
  <c r="C765" i="10"/>
  <c r="C473" i="10"/>
  <c r="C1993" i="10"/>
  <c r="C1773" i="10"/>
  <c r="C1389" i="10"/>
  <c r="C1289" i="10"/>
  <c r="C1184" i="10"/>
  <c r="D1086" i="10"/>
  <c r="D738" i="10"/>
  <c r="D458" i="10"/>
  <c r="C254" i="10"/>
  <c r="C1518" i="10"/>
  <c r="D1832" i="10"/>
  <c r="D1484" i="10"/>
  <c r="D1792" i="10"/>
  <c r="D273" i="10"/>
  <c r="D1432" i="10"/>
  <c r="C736" i="10"/>
  <c r="C480" i="10"/>
  <c r="C268" i="10"/>
  <c r="C860" i="10"/>
  <c r="D484" i="10"/>
  <c r="D1380" i="10"/>
  <c r="C1610" i="10"/>
  <c r="D1889" i="10"/>
  <c r="C1481" i="10"/>
  <c r="C805" i="10"/>
  <c r="C1740" i="10"/>
  <c r="C609" i="10"/>
  <c r="C1110" i="10"/>
  <c r="D674" i="10"/>
  <c r="C1460" i="10"/>
  <c r="C1256" i="10"/>
  <c r="D1871" i="10"/>
  <c r="C1703" i="10"/>
  <c r="C253" i="10"/>
  <c r="C988" i="10"/>
  <c r="C1554" i="10"/>
  <c r="D1941" i="10"/>
  <c r="D961" i="10"/>
  <c r="D781" i="10"/>
  <c r="C750" i="10"/>
  <c r="C1288" i="10"/>
  <c r="C1727" i="10"/>
  <c r="C1020" i="10"/>
  <c r="D1527" i="10"/>
  <c r="C1299" i="10"/>
  <c r="D1027" i="10"/>
  <c r="D655" i="10"/>
  <c r="D1538" i="10"/>
  <c r="C1282" i="10"/>
  <c r="C1394" i="10"/>
  <c r="C1546" i="10"/>
  <c r="C912" i="10"/>
  <c r="C614" i="10"/>
  <c r="D1799" i="10"/>
  <c r="D1599" i="10"/>
  <c r="C942" i="10"/>
  <c r="C1219" i="10"/>
  <c r="C1659" i="10"/>
  <c r="C1967" i="10"/>
  <c r="C1063" i="10"/>
  <c r="D1263" i="10"/>
  <c r="D851" i="10"/>
  <c r="C691" i="10"/>
  <c r="C591" i="10"/>
  <c r="C499" i="10"/>
  <c r="C399" i="10"/>
  <c r="D323" i="10"/>
  <c r="D227" i="10"/>
  <c r="C1563" i="10"/>
  <c r="C1059" i="10"/>
  <c r="C1981" i="10"/>
  <c r="D1801" i="10"/>
  <c r="D1621" i="10"/>
  <c r="C1385" i="10"/>
  <c r="D1205" i="10"/>
  <c r="C1021" i="10"/>
  <c r="D921" i="10"/>
  <c r="C809" i="10"/>
  <c r="D733" i="10"/>
  <c r="D589" i="10"/>
  <c r="D505" i="10"/>
  <c r="C389" i="10"/>
  <c r="D301" i="10"/>
  <c r="C213" i="10"/>
  <c r="D1481" i="10"/>
  <c r="D253" i="10"/>
  <c r="D1841" i="10"/>
  <c r="D1681" i="10"/>
  <c r="D1565" i="10"/>
  <c r="C1437" i="10"/>
  <c r="C1305" i="10"/>
  <c r="D1201" i="10"/>
  <c r="C1713" i="10"/>
  <c r="D445" i="10"/>
  <c r="C665" i="10"/>
  <c r="C1480" i="10"/>
  <c r="D455" i="10"/>
  <c r="D1410" i="10"/>
  <c r="C1154" i="10"/>
  <c r="C986" i="10"/>
  <c r="D870" i="10"/>
  <c r="D778" i="10"/>
  <c r="D682" i="10"/>
  <c r="C570" i="10"/>
  <c r="C498" i="10"/>
  <c r="D422" i="10"/>
  <c r="C362" i="10"/>
  <c r="C286" i="10"/>
  <c r="D230" i="10"/>
  <c r="D1910" i="10"/>
  <c r="D1654" i="10"/>
  <c r="D1298" i="10"/>
  <c r="D606" i="10"/>
  <c r="D1912" i="10"/>
  <c r="C1736" i="10"/>
  <c r="C1620" i="10"/>
  <c r="D1528" i="10"/>
  <c r="C1344" i="10"/>
  <c r="C1024" i="10"/>
  <c r="C524" i="10"/>
  <c r="D1536" i="10"/>
  <c r="C677" i="10"/>
  <c r="C397" i="10"/>
  <c r="C201" i="10"/>
  <c r="D1009" i="10"/>
  <c r="D429" i="10"/>
  <c r="D1256" i="10"/>
  <c r="D904" i="10"/>
  <c r="C772" i="10"/>
  <c r="D660" i="10"/>
  <c r="D568" i="10"/>
  <c r="C512" i="10"/>
  <c r="D444" i="10"/>
  <c r="D368" i="10"/>
  <c r="C304" i="10"/>
  <c r="D232" i="10"/>
  <c r="D1356" i="10"/>
  <c r="D1020" i="10"/>
  <c r="C832" i="10"/>
  <c r="C712" i="10"/>
  <c r="D608" i="10"/>
  <c r="C428" i="10"/>
  <c r="C316" i="10"/>
  <c r="D204" i="10"/>
  <c r="D1204" i="10"/>
  <c r="C828" i="10"/>
  <c r="C1526" i="10"/>
  <c r="D1937" i="10"/>
  <c r="C885" i="10"/>
  <c r="C757" i="10"/>
  <c r="C722" i="10"/>
  <c r="C1276" i="10"/>
  <c r="D1723" i="10"/>
  <c r="C1016" i="10"/>
  <c r="D1511" i="10"/>
  <c r="D1291" i="10"/>
  <c r="C1007" i="10"/>
  <c r="C635" i="10"/>
  <c r="D1990" i="10"/>
  <c r="C902" i="10"/>
  <c r="C1742" i="10"/>
  <c r="C1402" i="10"/>
  <c r="C1054" i="10"/>
  <c r="C218" i="10"/>
  <c r="D1735" i="10"/>
  <c r="C1710" i="10"/>
  <c r="D1079" i="10"/>
  <c r="D1987" i="10"/>
  <c r="D1908" i="10"/>
  <c r="C819" i="10"/>
  <c r="C1395" i="10"/>
  <c r="C487" i="10"/>
  <c r="D887" i="10"/>
  <c r="D731" i="10"/>
  <c r="D607" i="10"/>
  <c r="C511" i="10"/>
  <c r="D411" i="10"/>
  <c r="C343" i="10"/>
  <c r="C243" i="10"/>
  <c r="C1711" i="10"/>
  <c r="C1135" i="10"/>
  <c r="C307" i="10"/>
  <c r="D1817" i="10"/>
  <c r="D1649" i="10"/>
  <c r="D1421" i="10"/>
  <c r="D1221" i="10"/>
  <c r="D1037" i="10"/>
  <c r="C933" i="10"/>
  <c r="D845" i="10"/>
  <c r="C745" i="10"/>
  <c r="C605" i="10"/>
  <c r="C533" i="10"/>
  <c r="D413" i="10"/>
  <c r="D309" i="10"/>
  <c r="C221" i="10"/>
  <c r="D1373" i="10"/>
  <c r="C1969" i="10"/>
  <c r="C1813" i="10"/>
  <c r="D1653" i="10"/>
  <c r="C1517" i="10"/>
  <c r="D1417" i="10"/>
  <c r="C1273" i="10"/>
  <c r="C1157" i="10"/>
  <c r="D1529" i="10"/>
  <c r="C1729" i="10"/>
  <c r="C1964" i="10"/>
  <c r="D1480" i="10"/>
  <c r="C199" i="10"/>
  <c r="C1342" i="10"/>
  <c r="C1106" i="10"/>
  <c r="D950" i="10"/>
  <c r="C846" i="10"/>
  <c r="C746" i="10"/>
  <c r="D630" i="10"/>
  <c r="D542" i="10"/>
  <c r="D470" i="10"/>
  <c r="C406" i="10"/>
  <c r="C330" i="10"/>
  <c r="D262" i="10"/>
  <c r="C198" i="10"/>
  <c r="D1824" i="10"/>
  <c r="D1554" i="10"/>
  <c r="C1146" i="10"/>
  <c r="C402" i="10"/>
  <c r="C1848" i="10"/>
  <c r="D1692" i="10"/>
  <c r="C1592" i="10"/>
  <c r="C1492" i="10"/>
  <c r="D1216" i="10"/>
  <c r="C944" i="10"/>
  <c r="D1856" i="10"/>
  <c r="D877" i="10"/>
  <c r="D633" i="10"/>
  <c r="D333" i="10"/>
  <c r="D1473" i="10"/>
  <c r="C781" i="10"/>
  <c r="D261" i="10"/>
  <c r="D1144" i="10"/>
  <c r="C620" i="10"/>
  <c r="D740" i="10"/>
  <c r="C640" i="10"/>
  <c r="D552" i="10"/>
  <c r="D488" i="10"/>
  <c r="C424" i="10"/>
  <c r="D352" i="10"/>
  <c r="D276" i="10"/>
  <c r="C212" i="10"/>
  <c r="D1260" i="10"/>
  <c r="D908" i="10"/>
  <c r="D800" i="10"/>
  <c r="C688" i="10"/>
  <c r="C504" i="10"/>
  <c r="D392" i="10"/>
  <c r="C288" i="10"/>
  <c r="D1428" i="10"/>
  <c r="D1092" i="10"/>
  <c r="D1706" i="10"/>
  <c r="D1966" i="10"/>
  <c r="C1665" i="10"/>
  <c r="C1924" i="10"/>
  <c r="C1700" i="10"/>
  <c r="C338" i="10"/>
  <c r="C1943" i="10"/>
  <c r="C1599" i="10"/>
  <c r="C904" i="10"/>
  <c r="D1443" i="10"/>
  <c r="D1203" i="10"/>
  <c r="D927" i="10"/>
  <c r="D467" i="10"/>
  <c r="C842" i="10"/>
  <c r="D1778" i="10"/>
  <c r="D718" i="10"/>
  <c r="D1354" i="10"/>
  <c r="C1018" i="10"/>
  <c r="D218" i="10"/>
  <c r="C1995" i="10"/>
  <c r="C1646" i="10"/>
  <c r="D1023" i="10"/>
  <c r="C1503" i="10"/>
  <c r="D1550" i="10"/>
  <c r="C1828" i="10"/>
  <c r="C1907" i="10"/>
  <c r="D1255" i="10"/>
  <c r="C1422" i="10"/>
  <c r="D1812" i="10"/>
  <c r="C429" i="10"/>
  <c r="C1272" i="10"/>
  <c r="C1008" i="10"/>
  <c r="C1023" i="10"/>
  <c r="D1142" i="10"/>
  <c r="D1202" i="10"/>
  <c r="C1834" i="10"/>
  <c r="D1968" i="10"/>
  <c r="D643" i="10"/>
  <c r="D671" i="10"/>
  <c r="C443" i="10"/>
  <c r="C251" i="10"/>
  <c r="D1119" i="10"/>
  <c r="D1793" i="10"/>
  <c r="C1353" i="10"/>
  <c r="C945" i="10"/>
  <c r="C741" i="10"/>
  <c r="D501" i="10"/>
  <c r="D249" i="10"/>
  <c r="C1862" i="10"/>
  <c r="D1474" i="10"/>
  <c r="D1341" i="10"/>
  <c r="C1568" i="10"/>
  <c r="C982" i="10"/>
  <c r="C1396" i="10"/>
  <c r="D1819" i="10"/>
  <c r="C1132" i="10"/>
  <c r="D1515" i="10"/>
  <c r="D1163" i="10"/>
  <c r="C643" i="10"/>
  <c r="D1090" i="10"/>
  <c r="D1639" i="10"/>
  <c r="C1374" i="10"/>
  <c r="C782" i="10"/>
  <c r="D1647" i="10"/>
  <c r="C1391" i="10"/>
  <c r="C1431" i="10"/>
  <c r="D1451" i="10"/>
  <c r="D1279" i="10"/>
  <c r="C1127" i="10"/>
  <c r="D1914" i="10"/>
  <c r="C1373" i="10"/>
  <c r="C1038" i="10"/>
  <c r="C1835" i="10"/>
  <c r="D1531" i="10"/>
  <c r="D687" i="10"/>
  <c r="D1894" i="10"/>
  <c r="D802" i="10"/>
  <c r="D1482" i="10"/>
  <c r="C1707" i="10"/>
  <c r="D1139" i="10"/>
  <c r="C575" i="10"/>
  <c r="C295" i="10"/>
  <c r="C947" i="10"/>
  <c r="C1577" i="10"/>
  <c r="C981" i="10"/>
  <c r="C705" i="10"/>
  <c r="C373" i="10"/>
  <c r="D1281" i="10"/>
  <c r="C1661" i="10"/>
  <c r="D1277" i="10"/>
  <c r="C1797" i="10"/>
  <c r="C219" i="10"/>
  <c r="D958" i="10"/>
  <c r="C654" i="10"/>
  <c r="D410" i="10"/>
  <c r="D202" i="10"/>
  <c r="D1170" i="10"/>
  <c r="D1704" i="10"/>
  <c r="D1280" i="10"/>
  <c r="C913" i="10"/>
  <c r="D1537" i="10"/>
  <c r="D1176" i="10"/>
  <c r="C644" i="10"/>
  <c r="C432" i="10"/>
  <c r="C220" i="10"/>
  <c r="D808" i="10"/>
  <c r="D400" i="10"/>
  <c r="D1124" i="10"/>
  <c r="C1870" i="10"/>
  <c r="D1797" i="10"/>
  <c r="C1369" i="10"/>
  <c r="C517" i="10"/>
  <c r="C1616" i="10"/>
  <c r="C1920" i="10"/>
  <c r="D1010" i="10"/>
  <c r="C578" i="10"/>
  <c r="C1412" i="10"/>
  <c r="D1999" i="10"/>
  <c r="D1831" i="10"/>
  <c r="D1659" i="10"/>
  <c r="C1140" i="10"/>
  <c r="C1854" i="10"/>
  <c r="C1330" i="10"/>
  <c r="D1729" i="10"/>
  <c r="C445" i="10"/>
  <c r="C1868" i="10"/>
  <c r="D526" i="10"/>
  <c r="C1983" i="10"/>
  <c r="D1643" i="10"/>
  <c r="C936" i="10"/>
  <c r="C1467" i="10"/>
  <c r="D1243" i="10"/>
  <c r="D947" i="10"/>
  <c r="C551" i="10"/>
  <c r="C1014" i="10"/>
  <c r="C1962" i="10"/>
  <c r="C1839" i="10"/>
  <c r="C1278" i="10"/>
  <c r="D1082" i="10"/>
  <c r="D346" i="10"/>
  <c r="C1311" i="10"/>
  <c r="D1467" i="10"/>
  <c r="D699" i="10"/>
  <c r="D803" i="10"/>
  <c r="C1415" i="10"/>
  <c r="C1641" i="10"/>
  <c r="D899" i="10"/>
  <c r="C1131" i="10"/>
  <c r="C799" i="10"/>
  <c r="C671" i="10"/>
  <c r="C567" i="10"/>
  <c r="D475" i="10"/>
  <c r="D383" i="10"/>
  <c r="D295" i="10"/>
  <c r="C203" i="10"/>
  <c r="C1435" i="10"/>
  <c r="C931" i="10"/>
  <c r="D1957" i="10"/>
  <c r="D1781" i="10"/>
  <c r="C1553" i="10"/>
  <c r="D1357" i="10"/>
  <c r="D1141" i="10"/>
  <c r="D981" i="10"/>
  <c r="C905" i="10"/>
  <c r="D789" i="10"/>
  <c r="C697" i="10"/>
  <c r="C577" i="10"/>
  <c r="C489" i="10"/>
  <c r="D369" i="10"/>
  <c r="C277" i="10"/>
  <c r="D185" i="10"/>
  <c r="C1261" i="10"/>
  <c r="D1969" i="10"/>
  <c r="D1821" i="10"/>
  <c r="D1661" i="10"/>
  <c r="D1517" i="10"/>
  <c r="C1425" i="10"/>
  <c r="C1277" i="10"/>
  <c r="D1157" i="10"/>
  <c r="C1685" i="10"/>
  <c r="D1785" i="10"/>
  <c r="C1836" i="10"/>
  <c r="D1392" i="10"/>
  <c r="D207" i="10"/>
  <c r="D1370" i="10"/>
  <c r="C1114" i="10"/>
  <c r="C950" i="10"/>
  <c r="D854" i="10"/>
  <c r="C762" i="10"/>
  <c r="C630" i="10"/>
  <c r="C550" i="10"/>
  <c r="D486" i="10"/>
  <c r="D406" i="10"/>
  <c r="C342" i="10"/>
  <c r="D270" i="10"/>
  <c r="D198" i="10"/>
  <c r="D1846" i="10"/>
  <c r="D1594" i="10"/>
  <c r="D1166" i="10"/>
  <c r="C462" i="10"/>
  <c r="C1864" i="10"/>
  <c r="C1692" i="10"/>
  <c r="D1596" i="10"/>
  <c r="C1500" i="10"/>
  <c r="C1216" i="10"/>
  <c r="D960" i="10"/>
  <c r="D1892" i="10"/>
  <c r="D913" i="10"/>
  <c r="C633" i="10"/>
  <c r="C337" i="10"/>
  <c r="C1509" i="10"/>
  <c r="C841" i="10"/>
  <c r="C345" i="10"/>
  <c r="D1160" i="10"/>
  <c r="C684" i="10"/>
  <c r="D744" i="10"/>
  <c r="D640" i="10"/>
  <c r="C560" i="10"/>
  <c r="D496" i="10"/>
  <c r="D424" i="10"/>
  <c r="C356" i="10"/>
  <c r="D284" i="10"/>
  <c r="D212" i="10"/>
  <c r="D1276" i="10"/>
  <c r="D940" i="10"/>
  <c r="C808" i="10"/>
  <c r="D688" i="10"/>
  <c r="C516" i="10"/>
  <c r="C400" i="10"/>
  <c r="D288" i="10"/>
  <c r="C184" i="10"/>
  <c r="D1108" i="10"/>
  <c r="C1842" i="10"/>
  <c r="C1322" i="10"/>
  <c r="C1717" i="10"/>
  <c r="D437" i="10"/>
  <c r="C1856" i="10"/>
  <c r="C514" i="10"/>
  <c r="D1979" i="10"/>
  <c r="C1639" i="10"/>
  <c r="C916" i="10"/>
  <c r="D1463" i="10"/>
  <c r="D1219" i="10"/>
  <c r="D931" i="10"/>
  <c r="C527" i="10"/>
  <c r="D1398" i="10"/>
  <c r="D1870" i="10"/>
  <c r="D1074" i="10"/>
  <c r="C1250" i="10"/>
  <c r="C906" i="10"/>
  <c r="D1588" i="10"/>
  <c r="C1163" i="10"/>
  <c r="C1550" i="10"/>
  <c r="D890" i="10"/>
  <c r="D1579" i="10"/>
  <c r="D1804" i="10"/>
  <c r="D1269" i="10"/>
  <c r="D1211" i="10"/>
  <c r="D1159" i="10"/>
  <c r="D847" i="10"/>
  <c r="D691" i="10"/>
  <c r="C587" i="10"/>
  <c r="C491" i="10"/>
  <c r="D395" i="10"/>
  <c r="D311" i="10"/>
  <c r="D223" i="10"/>
  <c r="C1555" i="10"/>
  <c r="D1043" i="10"/>
  <c r="D1981" i="10"/>
  <c r="C1801" i="10"/>
  <c r="C1605" i="10"/>
  <c r="C1381" i="10"/>
  <c r="C1197" i="10"/>
  <c r="C1005" i="10"/>
  <c r="C917" i="10"/>
  <c r="D797" i="10"/>
  <c r="C729" i="10"/>
  <c r="C589" i="10"/>
  <c r="C505" i="10"/>
  <c r="C385" i="10"/>
  <c r="C297" i="10"/>
  <c r="D197" i="10"/>
  <c r="D1177" i="10"/>
  <c r="D1913" i="10"/>
  <c r="C1757" i="10"/>
  <c r="D1629" i="10"/>
  <c r="C1497" i="10"/>
  <c r="C1337" i="10"/>
  <c r="D1237" i="10"/>
  <c r="D1085" i="10"/>
  <c r="C1097" i="10"/>
  <c r="D1369" i="10"/>
  <c r="D1836" i="10"/>
  <c r="D1312" i="10"/>
  <c r="D1598" i="10"/>
  <c r="C1234" i="10"/>
  <c r="D1078" i="10"/>
  <c r="D922" i="10"/>
  <c r="D822" i="10"/>
  <c r="D734" i="10"/>
  <c r="C598" i="10"/>
  <c r="D518" i="10"/>
  <c r="C454" i="10"/>
  <c r="D382" i="10"/>
  <c r="D318" i="10"/>
  <c r="D250" i="10"/>
  <c r="C186" i="10"/>
  <c r="C1738" i="10"/>
  <c r="C1478" i="10"/>
  <c r="D886" i="10"/>
  <c r="C1976" i="10"/>
  <c r="D1816" i="10"/>
  <c r="C1660" i="10"/>
  <c r="C1564" i="10"/>
  <c r="D1468" i="10"/>
  <c r="C1152" i="10"/>
  <c r="D844" i="10"/>
  <c r="D1756" i="10"/>
  <c r="C817" i="10"/>
  <c r="C521" i="10"/>
  <c r="C269" i="10"/>
  <c r="C1321" i="10"/>
  <c r="C613" i="10"/>
  <c r="D1400" i="10"/>
  <c r="D1064" i="10"/>
  <c r="D840" i="10"/>
  <c r="C728" i="10"/>
  <c r="D596" i="10"/>
  <c r="D536" i="10"/>
  <c r="C476" i="10"/>
  <c r="D404" i="10"/>
  <c r="D332" i="10"/>
  <c r="C264" i="10"/>
  <c r="D192" i="10"/>
  <c r="D1164" i="10"/>
  <c r="C732" i="10"/>
  <c r="C784" i="10"/>
  <c r="C664" i="10"/>
  <c r="D472" i="10"/>
  <c r="C372" i="10"/>
  <c r="C260" i="10"/>
  <c r="D1348" i="10"/>
  <c r="D1012" i="10"/>
  <c r="C1974" i="10"/>
  <c r="D1634" i="10"/>
  <c r="D1441" i="10"/>
  <c r="C1696" i="10"/>
  <c r="D1066" i="10"/>
  <c r="C1440" i="10"/>
  <c r="C1855" i="10"/>
  <c r="C1176" i="10"/>
  <c r="D732" i="10"/>
  <c r="C1383" i="10"/>
  <c r="D1135" i="10"/>
  <c r="C823" i="10"/>
  <c r="C303" i="10"/>
  <c r="C1194" i="10"/>
  <c r="D1558" i="10"/>
  <c r="D2000" i="10"/>
  <c r="D1218" i="10"/>
  <c r="C878" i="10"/>
  <c r="C1291" i="10"/>
  <c r="D1551" i="10"/>
  <c r="D1522" i="10"/>
  <c r="D843" i="10"/>
  <c r="C1977" i="10"/>
  <c r="D758" i="10"/>
  <c r="C1032" i="10"/>
  <c r="C455" i="10"/>
  <c r="D1150" i="10"/>
  <c r="D1310" i="10"/>
  <c r="C710" i="10"/>
  <c r="C1719" i="10"/>
  <c r="D1415" i="10"/>
  <c r="D403" i="10"/>
  <c r="C1232" i="10"/>
  <c r="C1871" i="10"/>
  <c r="D914" i="10"/>
  <c r="D469" i="10"/>
  <c r="C831" i="10"/>
  <c r="D547" i="10"/>
  <c r="C355" i="10"/>
  <c r="C1759" i="10"/>
  <c r="D1985" i="10"/>
  <c r="D1577" i="10"/>
  <c r="D1121" i="10"/>
  <c r="C861" i="10"/>
  <c r="C593" i="10"/>
  <c r="D373" i="10"/>
  <c r="D1882" i="10"/>
  <c r="C1334" i="10"/>
  <c r="D1761" i="10"/>
  <c r="D485" i="10"/>
  <c r="C1884" i="10"/>
  <c r="D530" i="10"/>
  <c r="D1991" i="10"/>
  <c r="C1647" i="10"/>
  <c r="C920" i="10"/>
  <c r="D1347" i="10"/>
  <c r="D935" i="10"/>
  <c r="C207" i="10"/>
  <c r="D258" i="10"/>
  <c r="C2000" i="10"/>
  <c r="C1378" i="10"/>
  <c r="D1545" i="10"/>
  <c r="C1775" i="10"/>
  <c r="C810" i="10"/>
  <c r="D1959" i="10"/>
  <c r="C469" i="10"/>
  <c r="D635" i="10"/>
  <c r="C847" i="10"/>
  <c r="D1542" i="10"/>
  <c r="C1632" i="10"/>
  <c r="C1416" i="10"/>
  <c r="C1148" i="10"/>
  <c r="D1183" i="10"/>
  <c r="C1118" i="10"/>
  <c r="C1314" i="10"/>
  <c r="C1851" i="10"/>
  <c r="C1627" i="10"/>
  <c r="C1453" i="10"/>
  <c r="C739" i="10"/>
  <c r="D427" i="10"/>
  <c r="D1747" i="10"/>
  <c r="C1837" i="10"/>
  <c r="D1253" i="10"/>
  <c r="D861" i="10"/>
  <c r="D537" i="10"/>
  <c r="C229" i="10"/>
  <c r="C1901" i="10"/>
  <c r="D1477" i="10"/>
  <c r="C1069" i="10"/>
  <c r="C1600" i="10"/>
  <c r="D1214" i="10"/>
  <c r="C798" i="10"/>
  <c r="C510" i="10"/>
  <c r="D314" i="10"/>
  <c r="D1718" i="10"/>
  <c r="D1960" i="10"/>
  <c r="D1556" i="10"/>
  <c r="C780" i="10"/>
  <c r="C461" i="10"/>
  <c r="D557" i="10"/>
  <c r="C820" i="10"/>
  <c r="C532" i="10"/>
  <c r="C324" i="10"/>
  <c r="D1116" i="10"/>
  <c r="D628" i="10"/>
  <c r="D236" i="10"/>
  <c r="D1582" i="10"/>
  <c r="D1993" i="10"/>
  <c r="C1585" i="10"/>
  <c r="C1009" i="10"/>
  <c r="C1852" i="10"/>
  <c r="C889" i="10"/>
  <c r="C1572" i="10"/>
  <c r="C786" i="10"/>
  <c r="D222" i="10"/>
  <c r="C1308" i="10"/>
  <c r="D1915" i="10"/>
  <c r="D1743" i="10"/>
  <c r="D1575" i="10"/>
  <c r="C1044" i="10"/>
  <c r="C1858" i="10"/>
  <c r="D1442" i="10"/>
  <c r="C1333" i="10"/>
  <c r="C1544" i="10"/>
  <c r="D962" i="10"/>
  <c r="C1388" i="10"/>
  <c r="D1815" i="10"/>
  <c r="C1124" i="10"/>
  <c r="D636" i="10"/>
  <c r="D1355" i="10"/>
  <c r="D1087" i="10"/>
  <c r="C779" i="10"/>
  <c r="D235" i="10"/>
  <c r="D1334" i="10"/>
  <c r="C1806" i="10"/>
  <c r="D1698" i="10"/>
  <c r="D1624" i="10"/>
  <c r="C742" i="10"/>
  <c r="D1496" i="10"/>
  <c r="D1715" i="10"/>
  <c r="C1175" i="10"/>
  <c r="C1611" i="10"/>
  <c r="D1844" i="10"/>
  <c r="C1269" i="10"/>
  <c r="C1251" i="10"/>
  <c r="C211" i="10"/>
  <c r="D923" i="10"/>
  <c r="D739" i="10"/>
  <c r="C611" i="10"/>
  <c r="D519" i="10"/>
  <c r="C419" i="10"/>
  <c r="D347" i="10"/>
  <c r="D251" i="10"/>
  <c r="D1731" i="10"/>
  <c r="C1147" i="10"/>
  <c r="C415" i="10"/>
  <c r="D1837" i="10"/>
  <c r="C1657" i="10"/>
  <c r="C1461" i="10"/>
  <c r="D1245" i="10"/>
  <c r="C1061" i="10"/>
  <c r="C937" i="10"/>
  <c r="C845" i="10"/>
  <c r="D745" i="10"/>
  <c r="C621" i="10"/>
  <c r="C537" i="10"/>
  <c r="C417" i="10"/>
  <c r="C321" i="10"/>
  <c r="C225" i="10"/>
  <c r="C1929" i="10"/>
  <c r="C685" i="10"/>
  <c r="D1901" i="10"/>
  <c r="C1741" i="10"/>
  <c r="D1593" i="10"/>
  <c r="C1477" i="10"/>
  <c r="C1325" i="10"/>
  <c r="C1225" i="10"/>
  <c r="D1069" i="10"/>
  <c r="C825" i="10"/>
  <c r="D1013" i="10"/>
  <c r="D1600" i="10"/>
  <c r="D723" i="10"/>
  <c r="D1534" i="10"/>
  <c r="C1206" i="10"/>
  <c r="C1026" i="10"/>
  <c r="D910" i="10"/>
  <c r="D794" i="10"/>
  <c r="C714" i="10"/>
  <c r="C590" i="10"/>
  <c r="C506" i="10"/>
  <c r="C446" i="10"/>
  <c r="D374" i="10"/>
  <c r="D310" i="10"/>
  <c r="C242" i="10"/>
  <c r="D1980" i="10"/>
  <c r="D1696" i="10"/>
  <c r="D1386" i="10"/>
  <c r="D850" i="10"/>
  <c r="C1944" i="10"/>
  <c r="D1784" i="10"/>
  <c r="C1648" i="10"/>
  <c r="C1548" i="10"/>
  <c r="D1456" i="10"/>
  <c r="C1088" i="10"/>
  <c r="D652" i="10"/>
  <c r="D1672" i="10"/>
  <c r="C785" i="10"/>
  <c r="D461" i="10"/>
  <c r="D209" i="10"/>
  <c r="C1185" i="10"/>
  <c r="C553" i="10"/>
  <c r="D1336" i="10"/>
  <c r="D1000" i="10"/>
  <c r="D804" i="10"/>
  <c r="C708" i="10"/>
  <c r="D584" i="10"/>
  <c r="D528" i="10"/>
  <c r="C464" i="10"/>
  <c r="D388" i="10"/>
  <c r="D320" i="10"/>
  <c r="C248" i="10"/>
  <c r="D1452" i="10"/>
  <c r="D1100" i="10"/>
  <c r="D856" i="10"/>
  <c r="C768" i="10"/>
  <c r="C628" i="10"/>
  <c r="D448" i="10"/>
  <c r="C348" i="10"/>
  <c r="C236" i="10"/>
  <c r="D1284" i="10"/>
  <c r="D948" i="10"/>
  <c r="D1834" i="10"/>
  <c r="D1422" i="10"/>
  <c r="D1321" i="10"/>
  <c r="D1185" i="10"/>
  <c r="C946" i="10"/>
  <c r="C1384" i="10"/>
  <c r="D1807" i="10"/>
  <c r="C1116" i="10"/>
  <c r="D540" i="10"/>
  <c r="C1339" i="10"/>
  <c r="D1083" i="10"/>
  <c r="C747" i="10"/>
  <c r="D199" i="10"/>
  <c r="D226" i="10"/>
  <c r="C934" i="10"/>
  <c r="C1682" i="10"/>
  <c r="D1462" i="10"/>
  <c r="C546" i="10"/>
  <c r="C403" i="10"/>
  <c r="D1798" i="10"/>
  <c r="C1310" i="10"/>
  <c r="C191" i="10"/>
  <c r="D527" i="10"/>
  <c r="D1271" i="10"/>
  <c r="C1543" i="10"/>
  <c r="D879" i="10"/>
  <c r="C1003" i="10"/>
  <c r="C763" i="10"/>
  <c r="D627" i="10"/>
  <c r="C531" i="10"/>
  <c r="D439" i="10"/>
  <c r="D363" i="10"/>
  <c r="C271" i="10"/>
  <c r="D1811" i="10"/>
  <c r="C1255" i="10"/>
  <c r="C639" i="10"/>
  <c r="C1885" i="10"/>
  <c r="C1733" i="10"/>
  <c r="C1485" i="10"/>
  <c r="C1285" i="10"/>
  <c r="D1105" i="10"/>
  <c r="D953" i="10"/>
  <c r="C869" i="10"/>
  <c r="C761" i="10"/>
  <c r="D641" i="10"/>
  <c r="D545" i="10"/>
  <c r="D441" i="10"/>
  <c r="C341" i="10"/>
  <c r="D237" i="10"/>
  <c r="D1925" i="10"/>
  <c r="C637" i="10"/>
  <c r="C1841" i="10"/>
  <c r="D1677" i="10"/>
  <c r="D1557" i="10"/>
  <c r="D1437" i="10"/>
  <c r="C1297" i="10"/>
  <c r="D1193" i="10"/>
  <c r="D1709" i="10"/>
  <c r="C1889" i="10"/>
  <c r="D525" i="10"/>
  <c r="C1540" i="10"/>
  <c r="C283" i="10"/>
  <c r="C1410" i="10"/>
  <c r="D1134" i="10"/>
  <c r="C978" i="10"/>
  <c r="C870" i="10"/>
  <c r="C770" i="10"/>
  <c r="D658" i="10"/>
  <c r="D570" i="10"/>
  <c r="D494" i="10"/>
  <c r="D414" i="10"/>
  <c r="D362" i="10"/>
  <c r="C282" i="10"/>
  <c r="D214" i="10"/>
  <c r="D1888" i="10"/>
  <c r="D1640" i="10"/>
  <c r="C1186" i="10"/>
  <c r="C602" i="10"/>
  <c r="C1896" i="10"/>
  <c r="C1720" i="10"/>
  <c r="D1620" i="10"/>
  <c r="C1520" i="10"/>
  <c r="C1296" i="10"/>
  <c r="D1024" i="10"/>
  <c r="D1984" i="10"/>
  <c r="D1476" i="10"/>
  <c r="D661" i="10"/>
  <c r="D397" i="10"/>
  <c r="C1637" i="10"/>
  <c r="C973" i="10"/>
  <c r="C425" i="10"/>
  <c r="D1224" i="10"/>
  <c r="D888" i="10"/>
  <c r="D756" i="10"/>
  <c r="D648" i="10"/>
  <c r="C568" i="10"/>
  <c r="D508" i="10"/>
  <c r="D440" i="10"/>
  <c r="C368" i="10"/>
  <c r="D300" i="10"/>
  <c r="D224" i="10"/>
  <c r="D1340" i="10"/>
  <c r="D1004" i="10"/>
  <c r="C824" i="10"/>
  <c r="D704" i="10"/>
  <c r="C608" i="10"/>
  <c r="C420" i="10"/>
  <c r="D308" i="10"/>
  <c r="C204" i="10"/>
  <c r="D1172" i="10"/>
  <c r="C764" i="10"/>
  <c r="C1414" i="10"/>
  <c r="D1865" i="10"/>
  <c r="D673" i="10"/>
  <c r="D433" i="10"/>
  <c r="C638" i="10"/>
  <c r="C1236" i="10"/>
  <c r="C1687" i="10"/>
  <c r="C968" i="10"/>
  <c r="C1507" i="10"/>
  <c r="D1267" i="10"/>
  <c r="C983" i="10"/>
  <c r="D631" i="10"/>
  <c r="D1366" i="10"/>
  <c r="D754" i="10"/>
  <c r="D1590" i="10"/>
  <c r="D1638" i="10"/>
  <c r="C1350" i="10"/>
  <c r="C434" i="10"/>
  <c r="D1716" i="10"/>
  <c r="C1787" i="10"/>
  <c r="D1242" i="10"/>
  <c r="C939" i="10"/>
  <c r="D1887" i="10"/>
  <c r="C802" i="10"/>
  <c r="C607" i="10"/>
  <c r="D1697" i="10"/>
  <c r="C421" i="10"/>
  <c r="C977" i="10"/>
  <c r="C1735" i="10"/>
  <c r="D451" i="10"/>
  <c r="D434" i="10"/>
  <c r="D857" i="10"/>
  <c r="D561" i="10"/>
  <c r="D247" i="10"/>
  <c r="D615" i="10"/>
  <c r="C1985" i="10"/>
  <c r="C301" i="10"/>
  <c r="D681" i="10"/>
  <c r="C366" i="10"/>
  <c r="D1040" i="10"/>
  <c r="C576" i="10"/>
  <c r="D316" i="10"/>
  <c r="D1229" i="10"/>
  <c r="D902" i="10"/>
  <c r="D1787" i="10"/>
  <c r="D1806" i="10"/>
  <c r="C1524" i="10"/>
  <c r="D1419" i="10"/>
  <c r="D478" i="10"/>
  <c r="D966" i="10"/>
  <c r="C359" i="10"/>
  <c r="C563" i="10"/>
  <c r="C535" i="10"/>
  <c r="C1915" i="10"/>
  <c r="C1737" i="10"/>
  <c r="C953" i="10"/>
  <c r="D565" i="10"/>
  <c r="D1989" i="10"/>
  <c r="C1629" i="10"/>
  <c r="C1101" i="10"/>
  <c r="D1184" i="10"/>
  <c r="D926" i="10"/>
  <c r="D534" i="10"/>
  <c r="C250" i="10"/>
  <c r="D1008" i="10"/>
  <c r="C1580" i="10"/>
  <c r="D1764" i="10"/>
  <c r="C1349" i="10"/>
  <c r="D848" i="10"/>
  <c r="D476" i="10"/>
  <c r="C200" i="10"/>
  <c r="C672" i="10"/>
  <c r="D1364" i="10"/>
  <c r="C1537" i="10"/>
  <c r="C1895" i="10"/>
  <c r="D1151" i="10"/>
  <c r="D1906" i="10"/>
  <c r="D1936" i="10"/>
  <c r="D1171" i="10"/>
  <c r="D1127" i="10"/>
  <c r="C475" i="10"/>
  <c r="D1371" i="10"/>
  <c r="D1553" i="10"/>
  <c r="D901" i="10"/>
  <c r="C481" i="10"/>
  <c r="C1001" i="10"/>
  <c r="C1469" i="10"/>
  <c r="C813" i="10"/>
  <c r="C1514" i="10"/>
  <c r="C794" i="10"/>
  <c r="C442" i="10"/>
  <c r="D1952" i="10"/>
  <c r="D1944" i="10"/>
  <c r="C1408" i="10"/>
  <c r="C709" i="10"/>
  <c r="D517" i="10"/>
  <c r="D692" i="10"/>
  <c r="D384" i="10"/>
  <c r="D1084" i="10"/>
  <c r="C448" i="10"/>
  <c r="D916" i="10"/>
  <c r="C1045" i="10"/>
  <c r="C1076" i="10"/>
  <c r="D719" i="10"/>
  <c r="C1918" i="10"/>
  <c r="C1911" i="10"/>
  <c r="C1011" i="10"/>
  <c r="C1513" i="10"/>
  <c r="C1755" i="10"/>
  <c r="D983" i="10"/>
  <c r="C1095" i="10"/>
  <c r="D783" i="10"/>
  <c r="C663" i="10"/>
  <c r="C547" i="10"/>
  <c r="D447" i="10"/>
  <c r="D375" i="10"/>
  <c r="D287" i="10"/>
  <c r="C187" i="10"/>
  <c r="D1487" i="10"/>
  <c r="C979" i="10"/>
  <c r="D1933" i="10"/>
  <c r="D1753" i="10"/>
  <c r="C1541" i="10"/>
  <c r="D1345" i="10"/>
  <c r="D1129" i="10"/>
  <c r="D965" i="10"/>
  <c r="C897" i="10"/>
  <c r="D773" i="10"/>
  <c r="C689" i="10"/>
  <c r="C569" i="10"/>
  <c r="D477" i="10"/>
  <c r="D365" i="10"/>
  <c r="D245" i="10"/>
  <c r="D1945" i="10"/>
  <c r="D949" i="10"/>
  <c r="D1869" i="10"/>
  <c r="D1721" i="10"/>
  <c r="C1569" i="10"/>
  <c r="D1469" i="10"/>
  <c r="C1317" i="10"/>
  <c r="C1209" i="10"/>
  <c r="C1049" i="10"/>
  <c r="C701" i="10"/>
  <c r="D989" i="10"/>
  <c r="C1608" i="10"/>
  <c r="D495" i="10"/>
  <c r="D1514" i="10"/>
  <c r="D1162" i="10"/>
  <c r="D998" i="10"/>
  <c r="D882" i="10"/>
  <c r="D790" i="10"/>
  <c r="D686" i="10"/>
  <c r="C582" i="10"/>
  <c r="D502" i="10"/>
  <c r="D438" i="10"/>
  <c r="C370" i="10"/>
  <c r="D294" i="10"/>
  <c r="C234" i="10"/>
  <c r="C1930" i="10"/>
  <c r="D1680" i="10"/>
  <c r="D1306" i="10"/>
  <c r="C702" i="10"/>
  <c r="C1928" i="10"/>
  <c r="C1752" i="10"/>
  <c r="D1644" i="10"/>
  <c r="C1532" i="10"/>
  <c r="C1376" i="10"/>
  <c r="D1072" i="10"/>
  <c r="D588" i="10"/>
  <c r="D1572" i="10"/>
  <c r="D693" i="10"/>
  <c r="C457" i="10"/>
  <c r="D205" i="10"/>
  <c r="C1093" i="10"/>
  <c r="C513" i="10"/>
  <c r="D1288" i="10"/>
  <c r="D952" i="10"/>
  <c r="D788" i="10"/>
  <c r="D676" i="10"/>
  <c r="C580" i="10"/>
  <c r="D520" i="10"/>
  <c r="D452" i="10"/>
  <c r="C384" i="10"/>
  <c r="D312" i="10"/>
  <c r="D240" i="10"/>
  <c r="D1404" i="10"/>
  <c r="D1068" i="10"/>
  <c r="C836" i="10"/>
  <c r="D720" i="10"/>
  <c r="C624" i="10"/>
  <c r="C436" i="10"/>
  <c r="D328" i="10"/>
  <c r="C228" i="10"/>
  <c r="D1236" i="10"/>
  <c r="D900" i="10"/>
  <c r="C1702" i="10"/>
  <c r="C1210" i="10"/>
  <c r="C1117" i="10"/>
  <c r="D1029" i="10"/>
  <c r="C858" i="10"/>
  <c r="C1332" i="10"/>
  <c r="D1767" i="10"/>
  <c r="C1064" i="10"/>
  <c r="D1547" i="10"/>
  <c r="C571" i="10"/>
  <c r="D210" i="10"/>
  <c r="C634" i="10"/>
  <c r="D839" i="10"/>
  <c r="D967" i="10"/>
  <c r="C427" i="10"/>
  <c r="C1075" i="10"/>
  <c r="C1253" i="10"/>
  <c r="D749" i="10"/>
  <c r="D321" i="10"/>
  <c r="C1749" i="10"/>
  <c r="D1225" i="10"/>
  <c r="D1900" i="10"/>
  <c r="C1214" i="10"/>
  <c r="D714" i="10"/>
  <c r="D378" i="10"/>
  <c r="D1724" i="10"/>
  <c r="C1784" i="10"/>
  <c r="D1120" i="10"/>
  <c r="C465" i="10"/>
  <c r="D1352" i="10"/>
  <c r="C592" i="10"/>
  <c r="D324" i="10"/>
  <c r="C540" i="10"/>
  <c r="D348" i="10"/>
  <c r="D1427" i="10"/>
  <c r="C970" i="10"/>
  <c r="C1082" i="10"/>
  <c r="D1507" i="10"/>
  <c r="D1459" i="10"/>
  <c r="D695" i="10"/>
  <c r="C323" i="10"/>
  <c r="D1805" i="10"/>
  <c r="D1021" i="10"/>
  <c r="C597" i="10"/>
  <c r="D213" i="10"/>
  <c r="C1681" i="10"/>
  <c r="D1209" i="10"/>
  <c r="C1708" i="10"/>
  <c r="D1154" i="10"/>
  <c r="C686" i="10"/>
  <c r="D366" i="10"/>
  <c r="D1664" i="10"/>
  <c r="D1752" i="10"/>
  <c r="C1040" i="10"/>
  <c r="C401" i="10"/>
  <c r="D1272" i="10"/>
  <c r="D576" i="10"/>
  <c r="D304" i="10"/>
  <c r="D832" i="10"/>
  <c r="C328" i="10"/>
  <c r="C1379" i="10"/>
  <c r="D1790" i="10"/>
  <c r="C1258" i="10"/>
  <c r="C1902" i="10"/>
  <c r="C1865" i="10"/>
  <c r="D303" i="10"/>
  <c r="D583" i="10"/>
  <c r="D203" i="10"/>
  <c r="D1965" i="10"/>
  <c r="C1165" i="10"/>
  <c r="D705" i="10"/>
  <c r="C281" i="10"/>
  <c r="D1997" i="10"/>
  <c r="D1425" i="10"/>
  <c r="D1853" i="10"/>
  <c r="C1126" i="10"/>
  <c r="D654" i="10"/>
  <c r="D342" i="10"/>
  <c r="D1604" i="10"/>
  <c r="C1704" i="10"/>
  <c r="C960" i="10"/>
  <c r="D337" i="10"/>
  <c r="D1192" i="10"/>
  <c r="D560" i="10"/>
  <c r="C292" i="10"/>
  <c r="C816" i="10"/>
  <c r="C296" i="10"/>
  <c r="D1315" i="10"/>
  <c r="D1942" i="10"/>
  <c r="D1750" i="10"/>
  <c r="C1999" i="10"/>
  <c r="C659" i="10"/>
  <c r="C279" i="10"/>
  <c r="D463" i="10"/>
  <c r="C1345" i="10"/>
  <c r="D769" i="10"/>
  <c r="C361" i="10"/>
  <c r="D1953" i="10"/>
  <c r="D1405" i="10"/>
  <c r="C1561" i="10"/>
  <c r="C1086" i="10"/>
  <c r="C622" i="10"/>
  <c r="C326" i="10"/>
  <c r="D1524" i="10"/>
  <c r="C1676" i="10"/>
  <c r="D928" i="10"/>
  <c r="C329" i="10"/>
  <c r="D1096" i="10"/>
  <c r="C548" i="10"/>
  <c r="D268" i="10"/>
  <c r="C792" i="10"/>
  <c r="D272" i="10"/>
  <c r="D1338" i="10"/>
  <c r="C430" i="10"/>
  <c r="D620" i="10"/>
  <c r="D1447" i="10"/>
  <c r="C395" i="10"/>
  <c r="C1213" i="10"/>
  <c r="D217" i="10"/>
  <c r="C849" i="10"/>
  <c r="C1028" i="10"/>
  <c r="C1446" i="10"/>
  <c r="C1991" i="10"/>
  <c r="C1041" i="10"/>
  <c r="C586" i="10"/>
  <c r="D1776" i="10"/>
  <c r="C855" i="10"/>
  <c r="D1385" i="10"/>
  <c r="D293" i="10"/>
  <c r="C1470" i="10"/>
  <c r="D1916" i="10"/>
  <c r="D677" i="10"/>
  <c r="C376" i="10"/>
  <c r="D868" i="10"/>
  <c r="C1968" i="10"/>
  <c r="C418" i="10"/>
  <c r="D1615" i="10"/>
  <c r="C1545" i="10"/>
  <c r="D1899" i="10"/>
  <c r="D1175" i="10"/>
  <c r="D1266" i="10"/>
  <c r="C1879" i="10"/>
  <c r="D1943" i="10"/>
  <c r="C1035" i="10"/>
  <c r="D443" i="10"/>
  <c r="D1303" i="10"/>
  <c r="D1489" i="10"/>
  <c r="D873" i="10"/>
  <c r="C449" i="10"/>
  <c r="D1045" i="10"/>
  <c r="D1501" i="10"/>
  <c r="D1117" i="10"/>
  <c r="D1642" i="10"/>
  <c r="D826" i="10"/>
  <c r="D454" i="10"/>
  <c r="C190" i="10"/>
  <c r="C1992" i="10"/>
  <c r="C1468" i="10"/>
  <c r="D817" i="10"/>
  <c r="C673" i="10"/>
  <c r="D728" i="10"/>
  <c r="C412" i="10"/>
  <c r="D1196" i="10"/>
  <c r="C484" i="10"/>
  <c r="D1028" i="10"/>
  <c r="C1804" i="10"/>
  <c r="C317" i="10"/>
  <c r="D867" i="10"/>
  <c r="D1918" i="10"/>
  <c r="C1966" i="10"/>
  <c r="C1643" i="10"/>
  <c r="C795" i="10"/>
  <c r="C379" i="10"/>
  <c r="D903" i="10"/>
  <c r="C1357" i="10"/>
  <c r="C773" i="10"/>
  <c r="C369" i="10"/>
  <c r="C1869" i="10"/>
  <c r="D1325" i="10"/>
  <c r="C993" i="10"/>
  <c r="D1206" i="10"/>
  <c r="D690" i="10"/>
  <c r="D370" i="10"/>
  <c r="D1690" i="10"/>
  <c r="C1768" i="10"/>
  <c r="C1072" i="10"/>
  <c r="D457" i="10"/>
  <c r="D1320" i="10"/>
  <c r="D580" i="10"/>
  <c r="C320" i="10"/>
  <c r="C856" i="10"/>
  <c r="C336" i="10"/>
  <c r="D1714" i="10"/>
  <c r="C886" i="10"/>
  <c r="D1555" i="10"/>
  <c r="C1830" i="10"/>
  <c r="C1786" i="10"/>
  <c r="C1418" i="10"/>
  <c r="C829" i="10"/>
  <c r="D1215" i="10"/>
  <c r="C1515" i="10"/>
  <c r="C707" i="10"/>
  <c r="D971" i="10"/>
  <c r="D763" i="10"/>
  <c r="C627" i="10"/>
  <c r="D523" i="10"/>
  <c r="D431" i="10"/>
  <c r="D355" i="10"/>
  <c r="C255" i="10"/>
  <c r="C1979" i="10"/>
  <c r="C1363" i="10"/>
  <c r="C875" i="10"/>
  <c r="D1885" i="10"/>
  <c r="D1733" i="10"/>
  <c r="C1465" i="10"/>
  <c r="C1257" i="10"/>
  <c r="C1089" i="10"/>
  <c r="D941" i="10"/>
  <c r="D865" i="10"/>
  <c r="C753" i="10"/>
  <c r="C629" i="10"/>
  <c r="C545" i="10"/>
  <c r="C441" i="10"/>
  <c r="D325" i="10"/>
  <c r="C233" i="10"/>
  <c r="D1585" i="10"/>
  <c r="D493" i="10"/>
  <c r="C1833" i="10"/>
  <c r="D1669" i="10"/>
  <c r="C1557" i="10"/>
  <c r="D1433" i="10"/>
  <c r="D1293" i="10"/>
  <c r="C1193" i="10"/>
  <c r="D1701" i="10"/>
  <c r="C1857" i="10"/>
  <c r="D285" i="10"/>
  <c r="D1540" i="10"/>
  <c r="D267" i="10"/>
  <c r="D1382" i="10"/>
  <c r="D1126" i="10"/>
  <c r="D978" i="10"/>
  <c r="D866" i="10"/>
  <c r="C766" i="10"/>
  <c r="C658" i="10"/>
  <c r="D566" i="10"/>
  <c r="C490" i="10"/>
  <c r="C414" i="10"/>
  <c r="D358" i="10"/>
  <c r="D278" i="10"/>
  <c r="C214" i="10"/>
  <c r="C1866" i="10"/>
  <c r="C1614" i="10"/>
  <c r="C1182" i="10"/>
  <c r="C530" i="10"/>
  <c r="C1880" i="10"/>
  <c r="D1720" i="10"/>
  <c r="C1612" i="10"/>
  <c r="C1516" i="10"/>
  <c r="D1296" i="10"/>
  <c r="C992" i="10"/>
  <c r="D1948" i="10"/>
  <c r="D1424" i="10"/>
  <c r="C661" i="10"/>
  <c r="C393" i="10"/>
  <c r="D1601" i="10"/>
  <c r="D893" i="10"/>
  <c r="C353" i="10"/>
  <c r="D1208" i="10"/>
  <c r="D872" i="10"/>
  <c r="D752" i="10"/>
  <c r="C648" i="10"/>
  <c r="D564" i="10"/>
  <c r="D500" i="10"/>
  <c r="C440" i="10"/>
  <c r="D364" i="10"/>
  <c r="D292" i="10"/>
  <c r="C224" i="10"/>
  <c r="D1324" i="10"/>
  <c r="D972" i="10"/>
  <c r="D816" i="10"/>
  <c r="C704" i="10"/>
  <c r="C600" i="10"/>
  <c r="D408" i="10"/>
  <c r="C308" i="10"/>
  <c r="C196" i="10"/>
  <c r="D1156" i="10"/>
  <c r="C700" i="10"/>
  <c r="D1394" i="10"/>
  <c r="C1861" i="10"/>
  <c r="D665" i="10"/>
  <c r="C1984" i="10"/>
  <c r="C618" i="10"/>
  <c r="C1228" i="10"/>
  <c r="D1679" i="10"/>
  <c r="C964" i="10"/>
  <c r="D1483" i="10"/>
  <c r="C302" i="10"/>
  <c r="C1914" i="10"/>
  <c r="D1636" i="10"/>
  <c r="C1443" i="10"/>
  <c r="D743" i="10"/>
  <c r="D351" i="10"/>
  <c r="D1845" i="10"/>
  <c r="D1077" i="10"/>
  <c r="D625" i="10"/>
  <c r="D229" i="10"/>
  <c r="C1593" i="10"/>
  <c r="D1081" i="10"/>
  <c r="C1392" i="10"/>
  <c r="D1026" i="10"/>
  <c r="C594" i="10"/>
  <c r="C314" i="10"/>
  <c r="C1390" i="10"/>
  <c r="D1656" i="10"/>
  <c r="D780" i="10"/>
  <c r="C265" i="10"/>
  <c r="D1016" i="10"/>
  <c r="D532" i="10"/>
  <c r="D248" i="10"/>
  <c r="D768" i="10"/>
  <c r="C252" i="10"/>
  <c r="C1199" i="10"/>
  <c r="C1430" i="10"/>
  <c r="D426" i="10"/>
  <c r="D755" i="10"/>
  <c r="C599" i="10"/>
  <c r="D595" i="10"/>
  <c r="C231" i="10"/>
  <c r="C1625" i="10"/>
  <c r="D925" i="10"/>
  <c r="D509" i="10"/>
  <c r="C2001" i="10"/>
  <c r="D1569" i="10"/>
  <c r="C1825" i="10"/>
  <c r="D1248" i="10"/>
  <c r="C998" i="10"/>
  <c r="D574" i="10"/>
  <c r="D286" i="10"/>
  <c r="C1302" i="10"/>
  <c r="C1628" i="10"/>
  <c r="D524" i="10"/>
  <c r="D201" i="10"/>
  <c r="D936" i="10"/>
  <c r="D512" i="10"/>
  <c r="C240" i="10"/>
  <c r="C720" i="10"/>
  <c r="C216" i="10"/>
  <c r="C1107" i="10"/>
  <c r="C1506" i="10"/>
  <c r="C1002" i="10"/>
  <c r="C1358" i="10"/>
  <c r="D1876" i="10"/>
  <c r="C1143" i="10"/>
  <c r="D479" i="10"/>
  <c r="D1919" i="10"/>
  <c r="D1789" i="10"/>
  <c r="D985" i="10"/>
  <c r="D581" i="10"/>
  <c r="D189" i="10"/>
  <c r="C1821" i="10"/>
  <c r="C1293" i="10"/>
  <c r="D1608" i="10"/>
  <c r="C958" i="10"/>
  <c r="D550" i="10"/>
  <c r="C278" i="10"/>
  <c r="D1178" i="10"/>
  <c r="C1596" i="10"/>
  <c r="D1920" i="10"/>
  <c r="C1573" i="10"/>
  <c r="C748" i="10"/>
  <c r="C500" i="10"/>
  <c r="D220" i="10"/>
  <c r="C696" i="10"/>
  <c r="D184" i="10"/>
  <c r="D1031" i="10"/>
  <c r="D1362" i="10"/>
  <c r="C1195" i="10"/>
  <c r="C1103" i="10"/>
  <c r="D543" i="10"/>
  <c r="D183" i="10"/>
  <c r="D1905" i="10"/>
  <c r="C1129" i="10"/>
  <c r="D645" i="10"/>
  <c r="C245" i="10"/>
  <c r="C1777" i="10"/>
  <c r="D1241" i="10"/>
  <c r="D1508" i="10"/>
  <c r="C926" i="10"/>
  <c r="D538" i="10"/>
  <c r="D254" i="10"/>
  <c r="D1056" i="10"/>
  <c r="D1584" i="10"/>
  <c r="D1820" i="10"/>
  <c r="D1401" i="10"/>
  <c r="C852" i="10"/>
  <c r="D480" i="10"/>
  <c r="D200" i="10"/>
  <c r="D672" i="10"/>
  <c r="D1396" i="10"/>
  <c r="C1892" i="10"/>
  <c r="D1826" i="10"/>
  <c r="D771" i="10"/>
  <c r="D1471" i="10"/>
  <c r="D195" i="10"/>
  <c r="D909" i="10"/>
  <c r="D1574" i="10"/>
  <c r="C754" i="10"/>
  <c r="D1431" i="10"/>
  <c r="C1454" i="10"/>
  <c r="D1111" i="10"/>
  <c r="C967" i="10"/>
  <c r="D1663" i="10"/>
  <c r="C1927" i="10"/>
  <c r="D499" i="10"/>
  <c r="C925" i="10"/>
  <c r="C1565" i="10"/>
  <c r="C874" i="10"/>
  <c r="C674" i="10"/>
  <c r="D1053" i="10"/>
  <c r="D1372" i="10"/>
  <c r="D1258" i="10"/>
  <c r="D1125" i="10"/>
  <c r="C1356" i="10"/>
  <c r="C1096" i="10"/>
  <c r="C1812" i="10"/>
  <c r="C349" i="10"/>
  <c r="D875" i="10"/>
  <c r="D1616" i="10"/>
  <c r="C1850" i="10"/>
  <c r="D951" i="10"/>
  <c r="C775" i="10"/>
  <c r="C363" i="10"/>
  <c r="C711" i="10"/>
  <c r="D1301" i="10"/>
  <c r="D765" i="10"/>
  <c r="D357" i="10"/>
  <c r="C1953" i="10"/>
  <c r="D1389" i="10"/>
  <c r="D1533" i="10"/>
  <c r="D1262" i="10"/>
  <c r="C734" i="10"/>
  <c r="C390" i="10"/>
  <c r="D1782" i="10"/>
  <c r="C1816" i="10"/>
  <c r="D1168" i="10"/>
  <c r="D601" i="10"/>
  <c r="D1416" i="10"/>
  <c r="C616" i="10"/>
  <c r="D340" i="10"/>
  <c r="C796" i="10"/>
  <c r="D372" i="10"/>
  <c r="D1502" i="10"/>
  <c r="C1166" i="10"/>
  <c r="D860" i="10"/>
  <c r="C331" i="10"/>
  <c r="C1998" i="10"/>
  <c r="C1427" i="10"/>
  <c r="D1891" i="10"/>
  <c r="D667" i="10"/>
  <c r="C291" i="10"/>
  <c r="C1949" i="10"/>
  <c r="D1133" i="10"/>
  <c r="D689" i="10"/>
  <c r="D277" i="10"/>
  <c r="D1741" i="10"/>
  <c r="C1217" i="10"/>
  <c r="D1668" i="10"/>
  <c r="D1006" i="10"/>
  <c r="D582" i="10"/>
  <c r="C310" i="10"/>
  <c r="D1360" i="10"/>
  <c r="C1644" i="10"/>
  <c r="C652" i="10"/>
  <c r="C209" i="10"/>
  <c r="D968" i="10"/>
  <c r="C528" i="10"/>
  <c r="D244" i="10"/>
  <c r="C760" i="10"/>
  <c r="D228" i="10"/>
  <c r="D1226" i="10"/>
  <c r="C1336" i="10"/>
  <c r="C1335" i="10"/>
  <c r="D1854" i="10"/>
  <c r="C694" i="10"/>
  <c r="D554" i="10"/>
  <c r="D1881" i="10"/>
  <c r="C807" i="10"/>
  <c r="C1359" i="10"/>
  <c r="D331" i="10"/>
  <c r="D871" i="10"/>
  <c r="C703" i="10"/>
  <c r="D603" i="10"/>
  <c r="D511" i="10"/>
  <c r="C411" i="10"/>
  <c r="D339" i="10"/>
  <c r="C239" i="10"/>
  <c r="D1795" i="10"/>
  <c r="C1249" i="10"/>
  <c r="C559" i="10"/>
  <c r="D1809" i="10"/>
  <c r="D1633" i="10"/>
  <c r="C1421" i="10"/>
  <c r="C1221" i="10"/>
  <c r="D1033" i="10"/>
  <c r="D929" i="10"/>
  <c r="C837" i="10"/>
  <c r="C737" i="10"/>
  <c r="D597" i="10"/>
  <c r="D529" i="10"/>
  <c r="C409" i="10"/>
  <c r="C309" i="10"/>
  <c r="D221" i="10"/>
  <c r="D1361" i="10"/>
  <c r="C1961" i="10"/>
  <c r="D1777" i="10"/>
  <c r="C1653" i="10"/>
  <c r="D1505" i="10"/>
  <c r="C1405" i="10"/>
  <c r="D1273" i="10"/>
  <c r="D1109" i="10"/>
  <c r="C1409" i="10"/>
  <c r="D1725" i="10"/>
  <c r="D1964" i="10"/>
  <c r="D1472" i="10"/>
  <c r="D1662" i="10"/>
  <c r="D1290" i="10"/>
  <c r="D1106" i="10"/>
  <c r="D930" i="10"/>
  <c r="D830" i="10"/>
  <c r="D746" i="10"/>
  <c r="D626" i="10"/>
  <c r="C538" i="10"/>
  <c r="C470" i="10"/>
  <c r="D398" i="10"/>
  <c r="D326" i="10"/>
  <c r="C262" i="10"/>
  <c r="C194" i="10"/>
  <c r="D1796" i="10"/>
  <c r="D1544" i="10"/>
  <c r="D1104" i="10"/>
  <c r="D338" i="10"/>
  <c r="D1848" i="10"/>
  <c r="C1684" i="10"/>
  <c r="C1584" i="10"/>
  <c r="D1492" i="10"/>
  <c r="C1200" i="10"/>
  <c r="C928" i="10"/>
  <c r="D1828" i="10"/>
  <c r="C877" i="10"/>
  <c r="D617" i="10"/>
  <c r="D329" i="10"/>
  <c r="C1441" i="10"/>
  <c r="D721" i="10"/>
  <c r="C257" i="10"/>
  <c r="D1128" i="10"/>
  <c r="D852" i="10"/>
  <c r="C740" i="10"/>
  <c r="D632" i="10"/>
  <c r="D548" i="10"/>
  <c r="C488" i="10"/>
  <c r="D416" i="10"/>
  <c r="D344" i="10"/>
  <c r="C276" i="10"/>
  <c r="D208" i="10"/>
  <c r="D1228" i="10"/>
  <c r="D892" i="10"/>
  <c r="C800" i="10"/>
  <c r="C680" i="10"/>
  <c r="D492" i="10"/>
  <c r="C392" i="10"/>
  <c r="C280" i="10"/>
  <c r="D1412" i="10"/>
  <c r="D1076" i="10"/>
  <c r="C1666" i="10"/>
  <c r="D1946" i="10"/>
  <c r="D1641" i="10"/>
  <c r="C1904" i="10"/>
  <c r="C1688" i="10"/>
  <c r="D334" i="10"/>
  <c r="D1935" i="10"/>
  <c r="C1595" i="10"/>
  <c r="C884" i="10"/>
  <c r="D1247" i="10"/>
  <c r="D662" i="10"/>
  <c r="C1748" i="10"/>
  <c r="D1607" i="10"/>
  <c r="D1727" i="10"/>
  <c r="D611" i="10"/>
  <c r="D255" i="10"/>
  <c r="D1657" i="10"/>
  <c r="C941" i="10"/>
  <c r="D541" i="10"/>
  <c r="C1313" i="10"/>
  <c r="C1493" i="10"/>
  <c r="D853" i="10"/>
  <c r="D779" i="10"/>
  <c r="D918" i="10"/>
  <c r="D510" i="10"/>
  <c r="D242" i="10"/>
  <c r="D858" i="10"/>
  <c r="C1556" i="10"/>
  <c r="D1688" i="10"/>
  <c r="C1229" i="10"/>
  <c r="D820" i="10"/>
  <c r="D464" i="10"/>
  <c r="C188" i="10"/>
  <c r="C656" i="10"/>
  <c r="D1300" i="10"/>
  <c r="C895" i="10"/>
  <c r="C1766" i="10"/>
  <c r="D895" i="10"/>
  <c r="C1951" i="10"/>
  <c r="D1275" i="10"/>
  <c r="C507" i="10"/>
  <c r="D1455" i="10"/>
  <c r="D1393" i="10"/>
  <c r="C821" i="10"/>
  <c r="C405" i="10"/>
  <c r="C1125" i="10"/>
  <c r="C1449" i="10"/>
  <c r="D453" i="10"/>
  <c r="C471" i="10"/>
  <c r="D874" i="10"/>
  <c r="D498" i="10"/>
  <c r="D234" i="10"/>
  <c r="C698" i="10"/>
  <c r="C1528" i="10"/>
  <c r="D1552" i="10"/>
  <c r="C1065" i="10"/>
  <c r="D772" i="10"/>
  <c r="C452" i="10"/>
  <c r="D1388" i="10"/>
  <c r="C612" i="10"/>
  <c r="D1220" i="10"/>
  <c r="C803" i="10"/>
  <c r="D646" i="10"/>
  <c r="D1917" i="10"/>
  <c r="D418" i="10"/>
  <c r="D683" i="10"/>
  <c r="D815" i="10"/>
  <c r="D387" i="10"/>
  <c r="D1331" i="10"/>
  <c r="C1581" i="10"/>
  <c r="D905" i="10"/>
  <c r="C497" i="10"/>
  <c r="C1937" i="10"/>
  <c r="C1669" i="10"/>
  <c r="C1169" i="10"/>
  <c r="C259" i="10"/>
  <c r="C854" i="10"/>
  <c r="D490" i="10"/>
  <c r="C202" i="10"/>
  <c r="D522" i="10"/>
  <c r="D1516" i="10"/>
  <c r="C716" i="10"/>
  <c r="D885" i="10"/>
  <c r="C752" i="10"/>
  <c r="D432" i="10"/>
  <c r="D1292" i="10"/>
  <c r="D516" i="10"/>
  <c r="D1140" i="10"/>
  <c r="C715" i="10"/>
  <c r="C1354" i="10"/>
  <c r="C1351" i="10"/>
  <c r="D1039" i="10"/>
  <c r="C447" i="10"/>
  <c r="D1763" i="10"/>
  <c r="D1745" i="10"/>
  <c r="D957" i="10"/>
  <c r="C565" i="10"/>
  <c r="D1549" i="10"/>
  <c r="C1645" i="10"/>
  <c r="D1101" i="10"/>
  <c r="C1642" i="10"/>
  <c r="C830" i="10"/>
  <c r="C458" i="10"/>
  <c r="D190" i="10"/>
  <c r="C274" i="10"/>
  <c r="C1484" i="10"/>
  <c r="C833" i="10"/>
  <c r="D717" i="10"/>
  <c r="D736" i="10"/>
  <c r="D412" i="10"/>
  <c r="D1212" i="10"/>
  <c r="C492" i="10"/>
  <c r="D1044" i="10"/>
  <c r="C1651" i="10"/>
  <c r="C1820" i="10"/>
  <c r="D710" i="10"/>
  <c r="D1095" i="10"/>
  <c r="D849" i="10"/>
  <c r="D657" i="10"/>
  <c r="C1945" i="10"/>
  <c r="C1292" i="10"/>
  <c r="C1047" i="10"/>
  <c r="C1130" i="10"/>
  <c r="D751" i="10"/>
  <c r="C1362" i="10"/>
  <c r="D1363" i="10"/>
  <c r="C962" i="10"/>
  <c r="D231" i="10"/>
  <c r="D593" i="10"/>
  <c r="C1201" i="10"/>
  <c r="C574" i="10"/>
  <c r="D1628" i="10"/>
  <c r="D920" i="10"/>
  <c r="D712" i="10"/>
  <c r="C1693" i="10"/>
  <c r="C1760" i="10"/>
  <c r="C1959" i="10"/>
  <c r="D1518" i="10"/>
  <c r="C1178" i="10"/>
  <c r="C868" i="10"/>
  <c r="D423" i="10"/>
  <c r="D1130" i="10"/>
  <c r="D1322" i="10"/>
  <c r="C1411" i="10"/>
  <c r="C651" i="10"/>
  <c r="D271" i="10"/>
  <c r="C1905" i="10"/>
  <c r="C1105" i="10"/>
  <c r="C645" i="10"/>
  <c r="C241" i="10"/>
  <c r="D1773" i="10"/>
  <c r="C1237" i="10"/>
  <c r="D1708" i="10"/>
  <c r="C1078" i="10"/>
  <c r="D622" i="10"/>
  <c r="C322" i="10"/>
  <c r="D1504" i="10"/>
  <c r="D1676" i="10"/>
  <c r="C864" i="10"/>
  <c r="C273" i="10"/>
  <c r="D1080" i="10"/>
  <c r="D544" i="10"/>
  <c r="D264" i="10"/>
  <c r="D784" i="10"/>
  <c r="C272" i="10"/>
  <c r="C1782" i="10"/>
  <c r="C1512" i="10"/>
  <c r="D1399" i="10"/>
  <c r="D1014" i="10"/>
  <c r="D742" i="10"/>
  <c r="C666" i="10"/>
  <c r="C1027" i="10"/>
  <c r="D567" i="10"/>
  <c r="C195" i="10"/>
  <c r="C1769" i="10"/>
  <c r="C969" i="10"/>
  <c r="C573" i="10"/>
  <c r="D1977" i="10"/>
  <c r="C1589" i="10"/>
  <c r="D1049" i="10"/>
  <c r="C687" i="10"/>
  <c r="C882" i="10"/>
  <c r="D506" i="10"/>
  <c r="D238" i="10"/>
  <c r="C706" i="10"/>
  <c r="D1548" i="10"/>
  <c r="D1652" i="10"/>
  <c r="D1145" i="10"/>
  <c r="C804" i="10"/>
  <c r="D456" i="10"/>
  <c r="D1420" i="10"/>
  <c r="D624" i="10"/>
  <c r="D1268" i="10"/>
  <c r="C1137" i="10"/>
  <c r="C1771" i="10"/>
  <c r="D1055" i="10"/>
  <c r="D466" i="10"/>
  <c r="C1539" i="10"/>
  <c r="D1783" i="10"/>
  <c r="C1761" i="10"/>
  <c r="C1025" i="10"/>
  <c r="D1115" i="10"/>
  <c r="C1155" i="10"/>
  <c r="D831" i="10"/>
  <c r="C675" i="10"/>
  <c r="C583" i="10"/>
  <c r="D483" i="10"/>
  <c r="D391" i="10"/>
  <c r="C311" i="10"/>
  <c r="C223" i="10"/>
  <c r="C1679" i="10"/>
  <c r="C1087" i="10"/>
  <c r="D1973" i="10"/>
  <c r="C1789" i="10"/>
  <c r="D1581" i="10"/>
  <c r="D1377" i="10"/>
  <c r="C1189" i="10"/>
  <c r="D1005" i="10"/>
  <c r="D917" i="10"/>
  <c r="C793" i="10"/>
  <c r="D713" i="10"/>
  <c r="C585" i="10"/>
  <c r="D497" i="10"/>
  <c r="C381" i="10"/>
  <c r="D289" i="10"/>
  <c r="C193" i="10"/>
  <c r="D1161" i="10"/>
  <c r="C1909" i="10"/>
  <c r="D1757" i="10"/>
  <c r="D1609" i="10"/>
  <c r="D1493" i="10"/>
  <c r="D1337" i="10"/>
  <c r="C1233" i="10"/>
  <c r="C1081" i="10"/>
  <c r="C1057" i="10"/>
  <c r="D1181" i="10"/>
  <c r="D1772" i="10"/>
  <c r="C1248" i="10"/>
  <c r="C1578" i="10"/>
  <c r="D1234" i="10"/>
  <c r="D1034" i="10"/>
  <c r="C918" i="10"/>
  <c r="C822" i="10"/>
  <c r="C730" i="10"/>
  <c r="D594" i="10"/>
  <c r="C518" i="10"/>
  <c r="C450" i="10"/>
  <c r="C378" i="10"/>
  <c r="C318" i="10"/>
  <c r="D246" i="10"/>
  <c r="C1994" i="10"/>
  <c r="D1732" i="10"/>
  <c r="D1440" i="10"/>
  <c r="D862" i="10"/>
  <c r="D1976" i="10"/>
  <c r="C1800" i="10"/>
  <c r="C1656" i="10"/>
  <c r="D1564" i="10"/>
  <c r="C1464" i="10"/>
  <c r="C1120" i="10"/>
  <c r="C844" i="10"/>
  <c r="D1728" i="10"/>
  <c r="C801" i="10"/>
  <c r="D465" i="10"/>
  <c r="D269" i="10"/>
  <c r="D1265" i="10"/>
  <c r="D609" i="10"/>
  <c r="D1384" i="10"/>
  <c r="D1032" i="10"/>
  <c r="C840" i="10"/>
  <c r="D724" i="10"/>
  <c r="D592" i="10"/>
  <c r="C536" i="10"/>
  <c r="D468" i="10"/>
  <c r="D396" i="10"/>
  <c r="C332" i="10"/>
  <c r="D256" i="10"/>
  <c r="D188" i="10"/>
  <c r="D1148" i="10"/>
  <c r="C668" i="10"/>
  <c r="C776" i="10"/>
  <c r="D656" i="10"/>
  <c r="C472" i="10"/>
  <c r="C360" i="10"/>
  <c r="D252" i="10"/>
  <c r="D1332" i="10"/>
  <c r="D980" i="10"/>
  <c r="D1962" i="10"/>
  <c r="C1618" i="10"/>
  <c r="D1413" i="10"/>
  <c r="C1680" i="10"/>
  <c r="D1062" i="10"/>
  <c r="C1432" i="10"/>
  <c r="D1851" i="10"/>
  <c r="C1172" i="10"/>
  <c r="D668" i="10"/>
  <c r="C975" i="10"/>
  <c r="C938" i="10"/>
  <c r="C1174" i="10"/>
  <c r="D1015" i="10"/>
  <c r="D943" i="10"/>
  <c r="C519" i="10"/>
  <c r="D1619" i="10"/>
  <c r="D1461" i="10"/>
  <c r="C865" i="10"/>
  <c r="D417" i="10"/>
  <c r="D1909" i="10"/>
  <c r="D1329" i="10"/>
  <c r="D1137" i="10"/>
  <c r="D1578" i="10"/>
  <c r="D798" i="10"/>
  <c r="D446" i="10"/>
  <c r="D1988" i="10"/>
  <c r="C1960" i="10"/>
  <c r="C1456" i="10"/>
  <c r="D785" i="10"/>
  <c r="C561" i="10"/>
  <c r="D708" i="10"/>
  <c r="C396" i="10"/>
  <c r="D1132" i="10"/>
  <c r="C460" i="10"/>
  <c r="D964" i="10"/>
  <c r="C435" i="10"/>
  <c r="C1670" i="10"/>
  <c r="D1875" i="10"/>
  <c r="D1199" i="10"/>
  <c r="D859" i="10"/>
  <c r="D399" i="10"/>
  <c r="D959" i="10"/>
  <c r="C1205" i="10"/>
  <c r="D737" i="10"/>
  <c r="C305" i="10"/>
  <c r="D1849" i="10"/>
  <c r="D1305" i="10"/>
  <c r="D977" i="10"/>
  <c r="D1470" i="10"/>
  <c r="C778" i="10"/>
  <c r="C438" i="10"/>
  <c r="D1924" i="10"/>
  <c r="C1912" i="10"/>
  <c r="D1376" i="10"/>
  <c r="C693" i="10"/>
  <c r="C433" i="10"/>
  <c r="C676" i="10"/>
  <c r="D376" i="10"/>
  <c r="D1036" i="10"/>
  <c r="D428" i="10"/>
  <c r="D884" i="10"/>
  <c r="D283" i="10"/>
  <c r="C1570" i="10"/>
  <c r="D1323" i="10"/>
  <c r="D1771" i="10"/>
  <c r="C1259" i="10"/>
  <c r="D675" i="10"/>
  <c r="D299" i="10"/>
  <c r="C771" i="10"/>
  <c r="D1365" i="10"/>
  <c r="C789" i="10"/>
  <c r="D381" i="10"/>
  <c r="D757" i="10"/>
  <c r="C1525" i="10"/>
  <c r="C1689" i="10"/>
  <c r="C1370" i="10"/>
  <c r="D766" i="10"/>
  <c r="C410" i="10"/>
  <c r="D1852" i="10"/>
  <c r="D1880" i="10"/>
  <c r="C1280" i="10"/>
  <c r="D649" i="10"/>
  <c r="D349" i="10"/>
  <c r="D644" i="10"/>
  <c r="D356" i="10"/>
  <c r="D956" i="10"/>
  <c r="C408" i="10"/>
  <c r="C572" i="10"/>
  <c r="C1238" i="10"/>
  <c r="D818" i="10"/>
  <c r="D1719" i="10"/>
  <c r="D775" i="10"/>
  <c r="C375" i="10"/>
  <c r="C1207" i="10"/>
  <c r="D1521" i="10"/>
  <c r="D881" i="10"/>
  <c r="D473" i="10"/>
  <c r="C485" i="10"/>
  <c r="C1501" i="10"/>
  <c r="C1397" i="10"/>
  <c r="C1290" i="10"/>
  <c r="C738" i="10"/>
  <c r="D390" i="10"/>
  <c r="D1788" i="10"/>
  <c r="C1832" i="10"/>
  <c r="C1168" i="10"/>
  <c r="C601" i="10"/>
  <c r="D1448" i="10"/>
  <c r="D616" i="10"/>
  <c r="C344" i="10"/>
  <c r="D876" i="10"/>
  <c r="C380" i="10"/>
  <c r="D61" i="10"/>
  <c r="D81" i="10"/>
  <c r="D145" i="10"/>
  <c r="C29" i="10"/>
  <c r="C93" i="10"/>
  <c r="C157" i="10"/>
  <c r="D80" i="10"/>
  <c r="D166" i="10"/>
  <c r="C71" i="10"/>
  <c r="C156" i="10"/>
  <c r="D55" i="10"/>
  <c r="D140" i="10"/>
  <c r="C46" i="10"/>
  <c r="C131" i="10"/>
  <c r="D30" i="10"/>
  <c r="C15" i="10"/>
  <c r="D72" i="10"/>
  <c r="C63" i="10"/>
  <c r="C27" i="10"/>
  <c r="C38" i="10"/>
  <c r="D63" i="10"/>
  <c r="C176" i="10"/>
  <c r="C43" i="10"/>
  <c r="D37" i="10"/>
  <c r="D101" i="10"/>
  <c r="D165" i="10"/>
  <c r="C49" i="10"/>
  <c r="C113" i="10"/>
  <c r="D22" i="10"/>
  <c r="D107" i="10"/>
  <c r="C12" i="10"/>
  <c r="C98" i="10"/>
  <c r="C178" i="10"/>
  <c r="D82" i="10"/>
  <c r="D167" i="10"/>
  <c r="C72" i="10"/>
  <c r="C158" i="10"/>
  <c r="D78" i="10"/>
  <c r="C68" i="10"/>
  <c r="D126" i="10"/>
  <c r="C116" i="10"/>
  <c r="C134" i="10"/>
  <c r="D31" i="10"/>
  <c r="D170" i="10"/>
  <c r="C16" i="10"/>
  <c r="C180" i="10"/>
  <c r="D73" i="10"/>
  <c r="C21" i="10"/>
  <c r="C149" i="10"/>
  <c r="D155" i="10"/>
  <c r="C146" i="10"/>
  <c r="D130" i="10"/>
  <c r="C120" i="10"/>
  <c r="C4" i="10"/>
  <c r="C52" i="10"/>
  <c r="D175" i="10"/>
  <c r="C168" i="10"/>
  <c r="C101" i="10"/>
  <c r="C147" i="10"/>
  <c r="D26" i="10"/>
  <c r="C137" i="10"/>
  <c r="C167" i="10"/>
  <c r="D132" i="10"/>
  <c r="C9" i="10"/>
  <c r="C99" i="10"/>
  <c r="C70" i="10"/>
  <c r="D156" i="10"/>
  <c r="C124" i="10"/>
  <c r="D75" i="10"/>
  <c r="C41" i="10"/>
  <c r="D57" i="10"/>
  <c r="C96" i="10"/>
  <c r="D164" i="10"/>
  <c r="C47" i="10"/>
  <c r="C83" i="10"/>
  <c r="D28" i="10"/>
  <c r="D176" i="10"/>
  <c r="C121" i="10"/>
  <c r="D125" i="10"/>
  <c r="D10" i="10"/>
  <c r="C102" i="10"/>
  <c r="D136" i="10"/>
  <c r="C179" i="10"/>
  <c r="D135" i="10"/>
  <c r="C87" i="10"/>
  <c r="D48" i="10"/>
  <c r="C25" i="10"/>
  <c r="D29" i="10"/>
  <c r="C143" i="10"/>
  <c r="C57" i="10"/>
  <c r="C130" i="10"/>
  <c r="D39" i="6"/>
  <c r="C39" i="6" s="1"/>
  <c r="C32" i="6"/>
  <c r="C30" i="6"/>
  <c r="C31" i="6"/>
  <c r="D27" i="5"/>
  <c r="G17" i="6" l="1"/>
  <c r="A13" i="15" s="1"/>
  <c r="E1" i="6"/>
  <c r="D28" i="5"/>
  <c r="E1" i="5" s="1"/>
  <c r="D36" i="5" l="1"/>
  <c r="C36" i="5" s="1"/>
  <c r="D37" i="5"/>
  <c r="G106" i="8" s="1"/>
  <c r="G61" i="8"/>
  <c r="G75" i="8"/>
  <c r="G120" i="8"/>
  <c r="H38" i="8"/>
  <c r="H148" i="8"/>
  <c r="G57" i="8"/>
  <c r="G145" i="8"/>
  <c r="G101" i="8"/>
  <c r="H46" i="8"/>
  <c r="G136" i="8"/>
  <c r="G82" i="8"/>
  <c r="G124" i="8"/>
  <c r="H71" i="8"/>
  <c r="H18" i="7"/>
  <c r="H34" i="7"/>
  <c r="H50" i="7"/>
  <c r="H66" i="7"/>
  <c r="H82" i="7"/>
  <c r="H98" i="7"/>
  <c r="H114" i="7"/>
  <c r="H130" i="7"/>
  <c r="H146" i="7"/>
  <c r="H162" i="7"/>
  <c r="H178" i="7"/>
  <c r="G13" i="7"/>
  <c r="G29" i="7"/>
  <c r="G45" i="7"/>
  <c r="G61" i="7"/>
  <c r="G77" i="7"/>
  <c r="G93" i="7"/>
  <c r="G109" i="7"/>
  <c r="G125" i="7"/>
  <c r="G141" i="7"/>
  <c r="G157" i="7"/>
  <c r="G173" i="7"/>
  <c r="H12" i="7"/>
  <c r="H33" i="7"/>
  <c r="H55" i="7"/>
  <c r="H76" i="7"/>
  <c r="H97" i="7"/>
  <c r="H119" i="7"/>
  <c r="H140" i="7"/>
  <c r="H161" i="7"/>
  <c r="H2" i="7"/>
  <c r="H6" i="7"/>
  <c r="H22" i="7"/>
  <c r="H38" i="7"/>
  <c r="H54" i="7"/>
  <c r="H70" i="7"/>
  <c r="H86" i="7"/>
  <c r="H102" i="7"/>
  <c r="H118" i="7"/>
  <c r="H134" i="7"/>
  <c r="H150" i="7"/>
  <c r="H166" i="7"/>
  <c r="H182" i="7"/>
  <c r="G17" i="7"/>
  <c r="G33" i="7"/>
  <c r="G49" i="7"/>
  <c r="G65" i="7"/>
  <c r="G81" i="7"/>
  <c r="G97" i="7"/>
  <c r="G113" i="7"/>
  <c r="G129" i="7"/>
  <c r="G145" i="7"/>
  <c r="G161" i="7"/>
  <c r="G177" i="7"/>
  <c r="H17" i="7"/>
  <c r="H39" i="7"/>
  <c r="H60" i="7"/>
  <c r="H81" i="7"/>
  <c r="H103" i="7"/>
  <c r="H124" i="7"/>
  <c r="H145" i="7"/>
  <c r="H167" i="7"/>
  <c r="G7" i="7"/>
  <c r="H10" i="7"/>
  <c r="H42" i="7"/>
  <c r="H74" i="7"/>
  <c r="H106" i="7"/>
  <c r="H138" i="7"/>
  <c r="H170" i="7"/>
  <c r="G21" i="7"/>
  <c r="G53" i="7"/>
  <c r="G85" i="7"/>
  <c r="G117" i="7"/>
  <c r="G149" i="7"/>
  <c r="G181" i="7"/>
  <c r="H23" i="7"/>
  <c r="H65" i="7"/>
  <c r="H108" i="7"/>
  <c r="H151" i="7"/>
  <c r="G12" i="7"/>
  <c r="G34" i="7"/>
  <c r="G55" i="7"/>
  <c r="G76" i="7"/>
  <c r="G98" i="7"/>
  <c r="G119" i="7"/>
  <c r="G140" i="7"/>
  <c r="G162" i="7"/>
  <c r="G2" i="7"/>
  <c r="H13" i="7"/>
  <c r="H35" i="7"/>
  <c r="H56" i="7"/>
  <c r="H77" i="7"/>
  <c r="H99" i="7"/>
  <c r="H120" i="7"/>
  <c r="H141" i="7"/>
  <c r="H163" i="7"/>
  <c r="G3" i="7"/>
  <c r="G24" i="7"/>
  <c r="G46" i="7"/>
  <c r="G67" i="7"/>
  <c r="G88" i="7"/>
  <c r="G110" i="7"/>
  <c r="G131" i="7"/>
  <c r="G152" i="7"/>
  <c r="G174" i="7"/>
  <c r="H14" i="7"/>
  <c r="H46" i="7"/>
  <c r="H78" i="7"/>
  <c r="H110" i="7"/>
  <c r="H142" i="7"/>
  <c r="H174" i="7"/>
  <c r="G25" i="7"/>
  <c r="G57" i="7"/>
  <c r="G89" i="7"/>
  <c r="G121" i="7"/>
  <c r="G153" i="7"/>
  <c r="H28" i="7"/>
  <c r="H71" i="7"/>
  <c r="H113" i="7"/>
  <c r="H156" i="7"/>
  <c r="G18" i="7"/>
  <c r="G39" i="7"/>
  <c r="G60" i="7"/>
  <c r="G82" i="7"/>
  <c r="G103" i="7"/>
  <c r="G124" i="7"/>
  <c r="G146" i="7"/>
  <c r="G167" i="7"/>
  <c r="H19" i="7"/>
  <c r="H40" i="7"/>
  <c r="H61" i="7"/>
  <c r="H83" i="7"/>
  <c r="H104" i="7"/>
  <c r="H125" i="7"/>
  <c r="H147" i="7"/>
  <c r="H168" i="7"/>
  <c r="G8" i="7"/>
  <c r="G30" i="7"/>
  <c r="G51" i="7"/>
  <c r="G72" i="7"/>
  <c r="G94" i="7"/>
  <c r="G115" i="7"/>
  <c r="G136" i="7"/>
  <c r="G158" i="7"/>
  <c r="G179" i="7"/>
  <c r="H62" i="7"/>
  <c r="H126" i="7"/>
  <c r="G9" i="7"/>
  <c r="G73" i="7"/>
  <c r="G137" i="7"/>
  <c r="H49" i="7"/>
  <c r="H135" i="7"/>
  <c r="G28" i="7"/>
  <c r="G71" i="7"/>
  <c r="G114" i="7"/>
  <c r="G156" i="7"/>
  <c r="H8" i="7"/>
  <c r="H51" i="7"/>
  <c r="H93" i="7"/>
  <c r="H136" i="7"/>
  <c r="H179" i="7"/>
  <c r="G40" i="7"/>
  <c r="G83" i="7"/>
  <c r="G126" i="7"/>
  <c r="G168" i="7"/>
  <c r="H9" i="7"/>
  <c r="H31" i="7"/>
  <c r="H52" i="7"/>
  <c r="H73" i="7"/>
  <c r="H95" i="7"/>
  <c r="H116" i="7"/>
  <c r="H137" i="7"/>
  <c r="H159" i="7"/>
  <c r="H180" i="7"/>
  <c r="G20" i="7"/>
  <c r="G42" i="7"/>
  <c r="G63" i="7"/>
  <c r="G84" i="7"/>
  <c r="G106" i="7"/>
  <c r="H85" i="7"/>
  <c r="H171" i="7"/>
  <c r="G75" i="7"/>
  <c r="G143" i="7"/>
  <c r="H5" i="7"/>
  <c r="H91" i="7"/>
  <c r="H176" i="7"/>
  <c r="G80" i="7"/>
  <c r="G144" i="7"/>
  <c r="H30" i="7"/>
  <c r="H94" i="7"/>
  <c r="H158" i="7"/>
  <c r="G41" i="7"/>
  <c r="G105" i="7"/>
  <c r="G169" i="7"/>
  <c r="H7" i="7"/>
  <c r="H92" i="7"/>
  <c r="H177" i="7"/>
  <c r="G50" i="7"/>
  <c r="G92" i="7"/>
  <c r="G135" i="7"/>
  <c r="G178" i="7"/>
  <c r="H29" i="7"/>
  <c r="H72" i="7"/>
  <c r="H115" i="7"/>
  <c r="H157" i="7"/>
  <c r="G19" i="7"/>
  <c r="G62" i="7"/>
  <c r="G104" i="7"/>
  <c r="G147" i="7"/>
  <c r="H20" i="7"/>
  <c r="H41" i="7"/>
  <c r="H63" i="7"/>
  <c r="H84" i="7"/>
  <c r="H105" i="7"/>
  <c r="H127" i="7"/>
  <c r="H148" i="7"/>
  <c r="H169" i="7"/>
  <c r="G10" i="7"/>
  <c r="G31" i="7"/>
  <c r="G52" i="7"/>
  <c r="G74" i="7"/>
  <c r="G95" i="7"/>
  <c r="G116" i="7"/>
  <c r="H43" i="7"/>
  <c r="H128" i="7"/>
  <c r="G32" i="7"/>
  <c r="G118" i="7"/>
  <c r="G164" i="7"/>
  <c r="H48" i="7"/>
  <c r="H133" i="7"/>
  <c r="G38" i="7"/>
  <c r="G123" i="7"/>
  <c r="G166" i="7"/>
  <c r="H53" i="7"/>
  <c r="H139" i="7"/>
  <c r="G43" i="7"/>
  <c r="H90" i="7"/>
  <c r="G37" i="7"/>
  <c r="G165" i="7"/>
  <c r="H172" i="7"/>
  <c r="G87" i="7"/>
  <c r="G172" i="7"/>
  <c r="H67" i="7"/>
  <c r="H152" i="7"/>
  <c r="G56" i="7"/>
  <c r="G142" i="7"/>
  <c r="H15" i="7"/>
  <c r="H57" i="7"/>
  <c r="H100" i="7"/>
  <c r="H143" i="7"/>
  <c r="G4" i="7"/>
  <c r="G47" i="7"/>
  <c r="G90" i="7"/>
  <c r="H107" i="7"/>
  <c r="G96" i="7"/>
  <c r="H112" i="7"/>
  <c r="G102" i="7"/>
  <c r="H32" i="7"/>
  <c r="H160" i="7"/>
  <c r="G86" i="7"/>
  <c r="G148" i="7"/>
  <c r="H16" i="7"/>
  <c r="H101" i="7"/>
  <c r="G6" i="7"/>
  <c r="G91" i="7"/>
  <c r="G150" i="7"/>
  <c r="G27" i="7"/>
  <c r="G160" i="7"/>
  <c r="H154" i="7"/>
  <c r="G44" i="7"/>
  <c r="H109" i="7"/>
  <c r="G14" i="7"/>
  <c r="H79" i="7"/>
  <c r="H164" i="7"/>
  <c r="G68" i="7"/>
  <c r="G154" i="7"/>
  <c r="H27" i="7"/>
  <c r="G155" i="7"/>
  <c r="H96" i="7"/>
  <c r="G170" i="7"/>
  <c r="G48" i="7"/>
  <c r="G171" i="7"/>
  <c r="G5" i="7"/>
  <c r="H129" i="7"/>
  <c r="G151" i="7"/>
  <c r="H45" i="7"/>
  <c r="G35" i="7"/>
  <c r="H47" i="7"/>
  <c r="H132" i="7"/>
  <c r="G36" i="7"/>
  <c r="G122" i="7"/>
  <c r="H64" i="7"/>
  <c r="G175" i="7"/>
  <c r="G59" i="7"/>
  <c r="H11" i="7"/>
  <c r="G64" i="7"/>
  <c r="G180" i="7"/>
  <c r="H80" i="7"/>
  <c r="G70" i="7"/>
  <c r="G182" i="7"/>
  <c r="H122" i="7"/>
  <c r="G69" i="7"/>
  <c r="H44" i="7"/>
  <c r="G23" i="7"/>
  <c r="G108" i="7"/>
  <c r="H3" i="7"/>
  <c r="H88" i="7"/>
  <c r="H173" i="7"/>
  <c r="G78" i="7"/>
  <c r="G163" i="7"/>
  <c r="H25" i="7"/>
  <c r="H68" i="7"/>
  <c r="H111" i="7"/>
  <c r="H153" i="7"/>
  <c r="G15" i="7"/>
  <c r="G58" i="7"/>
  <c r="G100" i="7"/>
  <c r="H149" i="7"/>
  <c r="G132" i="7"/>
  <c r="H155" i="7"/>
  <c r="G134" i="7"/>
  <c r="H75" i="7"/>
  <c r="H181" i="7"/>
  <c r="G107" i="7"/>
  <c r="G159" i="7"/>
  <c r="H37" i="7"/>
  <c r="H123" i="7"/>
  <c r="G112" i="7"/>
  <c r="H26" i="7"/>
  <c r="G101" i="7"/>
  <c r="H87" i="7"/>
  <c r="G130" i="7"/>
  <c r="H24" i="7"/>
  <c r="G99" i="7"/>
  <c r="H36" i="7"/>
  <c r="H121" i="7"/>
  <c r="G26" i="7"/>
  <c r="G111" i="7"/>
  <c r="H21" i="7"/>
  <c r="G11" i="7"/>
  <c r="G16" i="7"/>
  <c r="G22" i="7"/>
  <c r="G127" i="7"/>
  <c r="H59" i="7"/>
  <c r="H144" i="7"/>
  <c r="G128" i="7"/>
  <c r="H58" i="7"/>
  <c r="G133" i="7"/>
  <c r="G66" i="7"/>
  <c r="H131" i="7"/>
  <c r="G120" i="7"/>
  <c r="H4" i="7"/>
  <c r="H89" i="7"/>
  <c r="H175" i="7"/>
  <c r="G79" i="7"/>
  <c r="G54" i="7"/>
  <c r="H69" i="7"/>
  <c r="G176" i="7"/>
  <c r="H117" i="7"/>
  <c r="G138" i="7"/>
  <c r="H165" i="7"/>
  <c r="G139" i="7"/>
  <c r="D38" i="6"/>
  <c r="C38" i="6" s="1"/>
  <c r="C28" i="5"/>
  <c r="H28" i="8" l="1"/>
  <c r="G3" i="8"/>
  <c r="H143" i="8"/>
  <c r="H133" i="8"/>
  <c r="G47" i="8"/>
  <c r="G9" i="8"/>
  <c r="H159" i="8"/>
  <c r="H107" i="8"/>
  <c r="G161" i="8"/>
  <c r="H115" i="8"/>
  <c r="G2" i="8"/>
  <c r="H48" i="8"/>
  <c r="G24" i="8"/>
  <c r="G102" i="8"/>
  <c r="D38" i="5"/>
  <c r="C55" i="8" s="1"/>
  <c r="G134" i="8"/>
  <c r="H52" i="8"/>
  <c r="G6" i="8"/>
  <c r="H116" i="8"/>
  <c r="G155" i="8"/>
  <c r="G10" i="8"/>
  <c r="H50" i="8"/>
  <c r="G125" i="8"/>
  <c r="H88" i="8"/>
  <c r="H42" i="8"/>
  <c r="G117" i="8"/>
  <c r="H120" i="8"/>
  <c r="G122" i="8"/>
  <c r="G129" i="8"/>
  <c r="G44" i="8"/>
  <c r="H117" i="8"/>
  <c r="G127" i="8"/>
  <c r="H43" i="8"/>
  <c r="H36" i="8"/>
  <c r="G11" i="8"/>
  <c r="H68" i="8"/>
  <c r="G79" i="8"/>
  <c r="G29" i="8"/>
  <c r="G35" i="8"/>
  <c r="H175" i="8"/>
  <c r="G21" i="8"/>
  <c r="G67" i="8"/>
  <c r="G98" i="8"/>
  <c r="H118" i="8"/>
  <c r="H19" i="8"/>
  <c r="H12" i="8"/>
  <c r="H166" i="8"/>
  <c r="G130" i="8"/>
  <c r="H158" i="8"/>
  <c r="H142" i="8"/>
  <c r="G151" i="8"/>
  <c r="G64" i="8"/>
  <c r="H128" i="8"/>
  <c r="G96" i="8"/>
  <c r="G112" i="8"/>
  <c r="G56" i="8"/>
  <c r="G5" i="8"/>
  <c r="G119" i="8"/>
  <c r="H61" i="8"/>
  <c r="G54" i="8"/>
  <c r="H40" i="8"/>
  <c r="G168" i="8"/>
  <c r="G62" i="8"/>
  <c r="H39" i="8"/>
  <c r="H49" i="8"/>
  <c r="G59" i="8"/>
  <c r="H80" i="8"/>
  <c r="G14" i="8"/>
  <c r="H56" i="8"/>
  <c r="H161" i="8"/>
  <c r="G156" i="8"/>
  <c r="G121" i="8"/>
  <c r="H171" i="8"/>
  <c r="G118" i="8"/>
  <c r="G86" i="8"/>
  <c r="G139" i="8"/>
  <c r="G99" i="8"/>
  <c r="H154" i="8"/>
  <c r="G162" i="8"/>
  <c r="H147" i="8"/>
  <c r="G108" i="8"/>
  <c r="H83" i="8"/>
  <c r="G137" i="8"/>
  <c r="G147" i="8"/>
  <c r="H60" i="8"/>
  <c r="H135" i="8"/>
  <c r="H25" i="8"/>
  <c r="G37" i="8"/>
  <c r="H33" i="8"/>
  <c r="H94" i="8"/>
  <c r="G160" i="8"/>
  <c r="G142" i="8"/>
  <c r="H8" i="8"/>
  <c r="H81" i="8"/>
  <c r="H75" i="8"/>
  <c r="H6" i="8"/>
  <c r="G68" i="8"/>
  <c r="G174" i="8"/>
  <c r="H172" i="8"/>
  <c r="C37" i="5"/>
  <c r="G4" i="8"/>
  <c r="H155" i="8"/>
  <c r="G111" i="8"/>
  <c r="G38" i="8"/>
  <c r="G143" i="8"/>
  <c r="H20" i="8"/>
  <c r="H114" i="8"/>
  <c r="G163" i="8"/>
  <c r="H3" i="8"/>
  <c r="H106" i="8"/>
  <c r="G181" i="8"/>
  <c r="H35" i="8"/>
  <c r="G80" i="8"/>
  <c r="G94" i="8"/>
  <c r="H140" i="8"/>
  <c r="H144" i="8"/>
  <c r="H137" i="8"/>
  <c r="G176" i="8"/>
  <c r="G20" i="8"/>
  <c r="H139" i="8"/>
  <c r="G95" i="8"/>
  <c r="H18" i="8"/>
  <c r="G93" i="8"/>
  <c r="H131" i="8"/>
  <c r="H10" i="8"/>
  <c r="G85" i="8"/>
  <c r="H163" i="8"/>
  <c r="G22" i="8"/>
  <c r="G65" i="8"/>
  <c r="G87" i="8"/>
  <c r="G126" i="8"/>
  <c r="G113" i="8"/>
  <c r="G34" i="8"/>
  <c r="G40" i="8"/>
  <c r="G89" i="8"/>
  <c r="G50" i="8"/>
  <c r="G132" i="8"/>
  <c r="H101" i="8"/>
  <c r="G70" i="8"/>
  <c r="H66" i="8"/>
  <c r="H67" i="8"/>
  <c r="G133" i="8"/>
  <c r="H132" i="8"/>
  <c r="G23" i="8"/>
  <c r="H102" i="8"/>
  <c r="G55" i="8"/>
  <c r="G18" i="8"/>
  <c r="H29" i="8"/>
  <c r="G41" i="8"/>
  <c r="H27" i="8"/>
  <c r="G150" i="8"/>
  <c r="H63" i="8"/>
  <c r="H24" i="8"/>
  <c r="H91" i="8"/>
  <c r="H179" i="8"/>
  <c r="H87" i="8"/>
  <c r="G178" i="8"/>
  <c r="H59" i="8"/>
  <c r="G91" i="8"/>
  <c r="H53" i="8"/>
  <c r="H34" i="8"/>
  <c r="H15" i="8"/>
  <c r="H121" i="8"/>
  <c r="H153" i="8"/>
  <c r="H178" i="8"/>
  <c r="H123" i="8"/>
  <c r="G110" i="8"/>
  <c r="H54" i="8"/>
  <c r="H112" i="8"/>
  <c r="G144" i="8"/>
  <c r="H31" i="8"/>
  <c r="H105" i="8"/>
  <c r="G157" i="8"/>
  <c r="H74" i="8"/>
  <c r="H77" i="8"/>
  <c r="G179" i="8"/>
  <c r="G39" i="8"/>
  <c r="G104" i="8"/>
  <c r="G170" i="8"/>
  <c r="H86" i="8"/>
  <c r="G167" i="8"/>
  <c r="H103" i="8"/>
  <c r="H26" i="8"/>
  <c r="G135" i="8"/>
  <c r="H169" i="8"/>
  <c r="G153" i="8"/>
  <c r="H84" i="8"/>
  <c r="G83" i="8"/>
  <c r="G43" i="8"/>
  <c r="G32" i="8"/>
  <c r="G182" i="8"/>
  <c r="H96" i="8"/>
  <c r="G78" i="8"/>
  <c r="H170" i="8"/>
  <c r="G140" i="8"/>
  <c r="H104" i="8"/>
  <c r="G90" i="8"/>
  <c r="H16" i="8"/>
  <c r="H165" i="8"/>
  <c r="H82" i="8"/>
  <c r="H45" i="8"/>
  <c r="G149" i="8"/>
  <c r="G159" i="8"/>
  <c r="H2" i="8"/>
  <c r="G115" i="8"/>
  <c r="G60" i="8"/>
  <c r="H145" i="8"/>
  <c r="H79" i="8"/>
  <c r="G13" i="8"/>
  <c r="G88" i="8"/>
  <c r="H55" i="8"/>
  <c r="H108" i="8"/>
  <c r="G71" i="8"/>
  <c r="H32" i="8"/>
  <c r="H98" i="8"/>
  <c r="H150" i="8"/>
  <c r="H136" i="8"/>
  <c r="H57" i="8"/>
  <c r="G15" i="8"/>
  <c r="H109" i="8"/>
  <c r="G131" i="8"/>
  <c r="G97" i="8"/>
  <c r="H70" i="8"/>
  <c r="H151" i="8"/>
  <c r="G25" i="8"/>
  <c r="H126" i="8"/>
  <c r="G154" i="8"/>
  <c r="H4" i="8"/>
  <c r="G74" i="8"/>
  <c r="G19" i="8"/>
  <c r="G166" i="8"/>
  <c r="H168" i="8"/>
  <c r="H113" i="8"/>
  <c r="H64" i="8"/>
  <c r="G100" i="8"/>
  <c r="H119" i="8"/>
  <c r="G169" i="8"/>
  <c r="G138" i="8"/>
  <c r="G33" i="8"/>
  <c r="H174" i="8"/>
  <c r="H152" i="8"/>
  <c r="H51" i="8"/>
  <c r="H129" i="8"/>
  <c r="H111" i="8"/>
  <c r="G164" i="8"/>
  <c r="G81" i="8"/>
  <c r="H78" i="8"/>
  <c r="H90" i="8"/>
  <c r="H134" i="8"/>
  <c r="H164" i="8"/>
  <c r="H162" i="8"/>
  <c r="H37" i="8"/>
  <c r="G158" i="8"/>
  <c r="G92" i="8"/>
  <c r="H89" i="8"/>
  <c r="G12" i="8"/>
  <c r="H13" i="8"/>
  <c r="G107" i="8"/>
  <c r="H176" i="8"/>
  <c r="H180" i="8"/>
  <c r="G177" i="8"/>
  <c r="G114" i="8"/>
  <c r="H85" i="8"/>
  <c r="H160" i="8"/>
  <c r="H21" i="8"/>
  <c r="G116" i="8"/>
  <c r="H173" i="8"/>
  <c r="G53" i="8"/>
  <c r="H181" i="8"/>
  <c r="G146" i="8"/>
  <c r="H100" i="8"/>
  <c r="G26" i="8"/>
  <c r="G58" i="8"/>
  <c r="H146" i="8"/>
  <c r="H149" i="8"/>
  <c r="G152" i="8"/>
  <c r="H47" i="8"/>
  <c r="H97" i="8"/>
  <c r="H125" i="8"/>
  <c r="H14" i="8"/>
  <c r="G16" i="8"/>
  <c r="H73" i="8"/>
  <c r="G141" i="8"/>
  <c r="H99" i="8"/>
  <c r="G105" i="8"/>
  <c r="H30" i="8"/>
  <c r="H124" i="8"/>
  <c r="G84" i="8"/>
  <c r="G45" i="8"/>
  <c r="G172" i="8"/>
  <c r="G36" i="8"/>
  <c r="H95" i="8"/>
  <c r="G52" i="8"/>
  <c r="G171" i="8"/>
  <c r="H141" i="8"/>
  <c r="G66" i="8"/>
  <c r="G49" i="8"/>
  <c r="H23" i="8"/>
  <c r="H72" i="8"/>
  <c r="H93" i="8"/>
  <c r="G123" i="8"/>
  <c r="G46" i="8"/>
  <c r="G30" i="8"/>
  <c r="G28" i="8"/>
  <c r="H122" i="8"/>
  <c r="G73" i="8"/>
  <c r="G48" i="8"/>
  <c r="H157" i="8"/>
  <c r="H130" i="8"/>
  <c r="G17" i="8"/>
  <c r="H156" i="8"/>
  <c r="G77" i="8"/>
  <c r="H62" i="8"/>
  <c r="G7" i="8"/>
  <c r="G69" i="8"/>
  <c r="G27" i="8"/>
  <c r="G148" i="8"/>
  <c r="H76" i="8"/>
  <c r="H92" i="8"/>
  <c r="H69" i="8"/>
  <c r="H177" i="8"/>
  <c r="H41" i="8"/>
  <c r="G103" i="8"/>
  <c r="G63" i="8"/>
  <c r="H127" i="8"/>
  <c r="H110" i="8"/>
  <c r="H167" i="8"/>
  <c r="H22" i="8"/>
  <c r="H17" i="8"/>
  <c r="H7" i="8"/>
  <c r="H58" i="8"/>
  <c r="H44" i="8"/>
  <c r="H138" i="8"/>
  <c r="G128" i="8"/>
  <c r="G31" i="8"/>
  <c r="G42" i="8"/>
  <c r="H65" i="8"/>
  <c r="H11" i="8"/>
  <c r="G51" i="8"/>
  <c r="G173" i="8"/>
  <c r="G76" i="8"/>
  <c r="G109" i="8"/>
  <c r="G165" i="8"/>
  <c r="G72" i="8"/>
  <c r="H9" i="8"/>
  <c r="G8" i="8"/>
  <c r="H5" i="8"/>
  <c r="H182" i="8"/>
  <c r="G180" i="8"/>
  <c r="G175" i="8"/>
  <c r="C28" i="8"/>
  <c r="D75" i="8"/>
  <c r="D56" i="8"/>
  <c r="D57" i="8"/>
  <c r="D104" i="8"/>
  <c r="C15" i="8"/>
  <c r="D15" i="8"/>
  <c r="D9" i="8"/>
  <c r="D33" i="8"/>
  <c r="D28" i="8"/>
  <c r="C63" i="8"/>
  <c r="D40" i="5"/>
  <c r="K39" i="8" s="1"/>
  <c r="D74" i="8"/>
  <c r="C118" i="8"/>
  <c r="C33" i="8"/>
  <c r="C122" i="8"/>
  <c r="C61" i="8"/>
  <c r="D107" i="8"/>
  <c r="L134" i="8"/>
  <c r="L6" i="8"/>
  <c r="K132" i="8"/>
  <c r="K121" i="8"/>
  <c r="D4" i="7"/>
  <c r="D20" i="7"/>
  <c r="D36" i="7"/>
  <c r="D52" i="7"/>
  <c r="D68" i="7"/>
  <c r="D84" i="7"/>
  <c r="D100" i="7"/>
  <c r="D116" i="7"/>
  <c r="D132" i="7"/>
  <c r="C3" i="7"/>
  <c r="C59" i="7"/>
  <c r="C111" i="7"/>
  <c r="D10" i="7"/>
  <c r="D26" i="7"/>
  <c r="D42" i="7"/>
  <c r="D58" i="7"/>
  <c r="D74" i="7"/>
  <c r="D90" i="7"/>
  <c r="D106" i="7"/>
  <c r="D122" i="7"/>
  <c r="D138" i="7"/>
  <c r="C9" i="7"/>
  <c r="C25" i="7"/>
  <c r="C41" i="7"/>
  <c r="C57" i="7"/>
  <c r="C73" i="7"/>
  <c r="C89" i="7"/>
  <c r="C105" i="7"/>
  <c r="C121" i="7"/>
  <c r="C137" i="7"/>
  <c r="C19" i="7"/>
  <c r="C63" i="7"/>
  <c r="C99" i="7"/>
  <c r="D3" i="7"/>
  <c r="D19" i="7"/>
  <c r="D35" i="7"/>
  <c r="D51" i="7"/>
  <c r="D67" i="7"/>
  <c r="D83" i="7"/>
  <c r="D99" i="7"/>
  <c r="D115" i="7"/>
  <c r="D131" i="7"/>
  <c r="D2" i="7"/>
  <c r="C18" i="7"/>
  <c r="C34" i="7"/>
  <c r="C50" i="7"/>
  <c r="C66" i="7"/>
  <c r="C82" i="7"/>
  <c r="C98" i="7"/>
  <c r="C114" i="7"/>
  <c r="C130" i="7"/>
  <c r="C146" i="7"/>
  <c r="C47" i="7"/>
  <c r="C103" i="7"/>
  <c r="D9" i="7"/>
  <c r="D73" i="7"/>
  <c r="D137" i="7"/>
  <c r="C56" i="7"/>
  <c r="C120" i="7"/>
  <c r="D49" i="7"/>
  <c r="C32" i="7"/>
  <c r="D5" i="7"/>
  <c r="C4" i="7"/>
  <c r="C144" i="7"/>
  <c r="D61" i="7"/>
  <c r="D125" i="7"/>
  <c r="C44" i="7"/>
  <c r="C108" i="7"/>
  <c r="D65" i="7"/>
  <c r="C48" i="7"/>
  <c r="D21" i="7"/>
  <c r="D133" i="7"/>
  <c r="C116" i="7"/>
  <c r="D8" i="7"/>
  <c r="D24" i="7"/>
  <c r="D40" i="7"/>
  <c r="D56" i="7"/>
  <c r="D72" i="7"/>
  <c r="D88" i="7"/>
  <c r="D104" i="7"/>
  <c r="D120" i="7"/>
  <c r="D136" i="7"/>
  <c r="C15" i="7"/>
  <c r="C75" i="7"/>
  <c r="C123" i="7"/>
  <c r="D12" i="7"/>
  <c r="D28" i="7"/>
  <c r="D44" i="7"/>
  <c r="D60" i="7"/>
  <c r="D76" i="7"/>
  <c r="D92" i="7"/>
  <c r="D108" i="7"/>
  <c r="D124" i="7"/>
  <c r="D140" i="7"/>
  <c r="C27" i="7"/>
  <c r="C83" i="7"/>
  <c r="C135" i="7"/>
  <c r="D18" i="7"/>
  <c r="D34" i="7"/>
  <c r="D50" i="7"/>
  <c r="D66" i="7"/>
  <c r="D82" i="7"/>
  <c r="D98" i="7"/>
  <c r="D114" i="7"/>
  <c r="D130" i="7"/>
  <c r="D146" i="7"/>
  <c r="C17" i="7"/>
  <c r="C33" i="7"/>
  <c r="C49" i="7"/>
  <c r="C65" i="7"/>
  <c r="C81" i="7"/>
  <c r="C97" i="7"/>
  <c r="C113" i="7"/>
  <c r="C129" i="7"/>
  <c r="C145" i="7"/>
  <c r="C39" i="7"/>
  <c r="C79" i="7"/>
  <c r="C119" i="7"/>
  <c r="D11" i="7"/>
  <c r="D27" i="7"/>
  <c r="D43" i="7"/>
  <c r="D59" i="7"/>
  <c r="D75" i="7"/>
  <c r="D91" i="7"/>
  <c r="D107" i="7"/>
  <c r="D123" i="7"/>
  <c r="D139" i="7"/>
  <c r="C10" i="7"/>
  <c r="C26" i="7"/>
  <c r="C42" i="7"/>
  <c r="C58" i="7"/>
  <c r="C74" i="7"/>
  <c r="C90" i="7"/>
  <c r="C106" i="7"/>
  <c r="C122" i="7"/>
  <c r="C138" i="7"/>
  <c r="C23" i="7"/>
  <c r="C71" i="7"/>
  <c r="C127" i="7"/>
  <c r="D41" i="7"/>
  <c r="D105" i="7"/>
  <c r="C24" i="7"/>
  <c r="C88" i="7"/>
  <c r="C2" i="7"/>
  <c r="D113" i="7"/>
  <c r="C80" i="7"/>
  <c r="D85" i="7"/>
  <c r="C68" i="7"/>
  <c r="D29" i="7"/>
  <c r="D93" i="7"/>
  <c r="C12" i="7"/>
  <c r="C76" i="7"/>
  <c r="C139" i="7"/>
  <c r="D129" i="7"/>
  <c r="C112" i="7"/>
  <c r="D69" i="7"/>
  <c r="C52" i="7"/>
  <c r="D16" i="7"/>
  <c r="D32" i="7"/>
  <c r="D48" i="7"/>
  <c r="D64" i="7"/>
  <c r="D80" i="7"/>
  <c r="D96" i="7"/>
  <c r="D112" i="7"/>
  <c r="D128" i="7"/>
  <c r="D144" i="7"/>
  <c r="C43" i="7"/>
  <c r="C95" i="7"/>
  <c r="D6" i="7"/>
  <c r="D22" i="7"/>
  <c r="D38" i="7"/>
  <c r="D54" i="7"/>
  <c r="D70" i="7"/>
  <c r="D86" i="7"/>
  <c r="D102" i="7"/>
  <c r="D118" i="7"/>
  <c r="D134" i="7"/>
  <c r="C5" i="7"/>
  <c r="C21" i="7"/>
  <c r="C37" i="7"/>
  <c r="C53" i="7"/>
  <c r="C69" i="7"/>
  <c r="C85" i="7"/>
  <c r="C101" i="7"/>
  <c r="C117" i="7"/>
  <c r="C133" i="7"/>
  <c r="C7" i="7"/>
  <c r="C51" i="7"/>
  <c r="C91" i="7"/>
  <c r="C131" i="7"/>
  <c r="D15" i="7"/>
  <c r="D31" i="7"/>
  <c r="D47" i="7"/>
  <c r="D63" i="7"/>
  <c r="D79" i="7"/>
  <c r="D14" i="7"/>
  <c r="D78" i="7"/>
  <c r="D142" i="7"/>
  <c r="C61" i="7"/>
  <c r="C125" i="7"/>
  <c r="C107" i="7"/>
  <c r="D55" i="7"/>
  <c r="D103" i="7"/>
  <c r="D135" i="7"/>
  <c r="C22" i="7"/>
  <c r="C54" i="7"/>
  <c r="C86" i="7"/>
  <c r="C118" i="7"/>
  <c r="C11" i="7"/>
  <c r="C115" i="7"/>
  <c r="D89" i="7"/>
  <c r="C72" i="7"/>
  <c r="D81" i="7"/>
  <c r="D53" i="7"/>
  <c r="D13" i="7"/>
  <c r="D141" i="7"/>
  <c r="C124" i="7"/>
  <c r="C96" i="7"/>
  <c r="C20" i="7"/>
  <c r="D30" i="7"/>
  <c r="D94" i="7"/>
  <c r="C13" i="7"/>
  <c r="C77" i="7"/>
  <c r="C141" i="7"/>
  <c r="D7" i="7"/>
  <c r="D71" i="7"/>
  <c r="D111" i="7"/>
  <c r="D143" i="7"/>
  <c r="C30" i="7"/>
  <c r="C94" i="7"/>
  <c r="C143" i="7"/>
  <c r="C104" i="7"/>
  <c r="D45" i="7"/>
  <c r="D17" i="7"/>
  <c r="D46" i="7"/>
  <c r="D110" i="7"/>
  <c r="C29" i="7"/>
  <c r="C93" i="7"/>
  <c r="C31" i="7"/>
  <c r="D23" i="7"/>
  <c r="D87" i="7"/>
  <c r="D119" i="7"/>
  <c r="C6" i="7"/>
  <c r="C38" i="7"/>
  <c r="C70" i="7"/>
  <c r="C102" i="7"/>
  <c r="C134" i="7"/>
  <c r="C55" i="7"/>
  <c r="D25" i="7"/>
  <c r="C8" i="7"/>
  <c r="C136" i="7"/>
  <c r="C64" i="7"/>
  <c r="C36" i="7"/>
  <c r="D77" i="7"/>
  <c r="C60" i="7"/>
  <c r="D97" i="7"/>
  <c r="D37" i="7"/>
  <c r="C132" i="7"/>
  <c r="D62" i="7"/>
  <c r="D126" i="7"/>
  <c r="C45" i="7"/>
  <c r="C109" i="7"/>
  <c r="C67" i="7"/>
  <c r="D39" i="7"/>
  <c r="D95" i="7"/>
  <c r="D127" i="7"/>
  <c r="C14" i="7"/>
  <c r="C46" i="7"/>
  <c r="C78" i="7"/>
  <c r="C110" i="7"/>
  <c r="C142" i="7"/>
  <c r="C87" i="7"/>
  <c r="D57" i="7"/>
  <c r="C40" i="7"/>
  <c r="D33" i="7"/>
  <c r="C128" i="7"/>
  <c r="C100" i="7"/>
  <c r="D109" i="7"/>
  <c r="C92" i="7"/>
  <c r="C16" i="7"/>
  <c r="D101" i="7"/>
  <c r="C62" i="7"/>
  <c r="C126" i="7"/>
  <c r="C35" i="7"/>
  <c r="D121" i="7"/>
  <c r="D145" i="7"/>
  <c r="D117" i="7"/>
  <c r="C28" i="7"/>
  <c r="C140" i="7"/>
  <c r="C84" i="7"/>
  <c r="W23" i="7"/>
  <c r="V21" i="7"/>
  <c r="W79" i="7"/>
  <c r="V34" i="7"/>
  <c r="V140" i="7"/>
  <c r="W109" i="7"/>
  <c r="W117" i="7"/>
  <c r="V55" i="7"/>
  <c r="W4" i="7"/>
  <c r="W156" i="7"/>
  <c r="W22" i="7"/>
  <c r="V108" i="7"/>
  <c r="W174" i="7"/>
  <c r="W29" i="7"/>
  <c r="V51" i="7"/>
  <c r="V156" i="7"/>
  <c r="V50" i="7"/>
  <c r="V82" i="7"/>
  <c r="W181" i="7"/>
  <c r="V106" i="7"/>
  <c r="W25" i="7"/>
  <c r="V9" i="7"/>
  <c r="V131" i="7"/>
  <c r="W39" i="7"/>
  <c r="V129" i="7"/>
  <c r="W21" i="7"/>
  <c r="V121" i="7"/>
  <c r="V2" i="7"/>
  <c r="Z59" i="7" s="1"/>
  <c r="W97" i="7"/>
  <c r="V12" i="7"/>
  <c r="V170" i="7"/>
  <c r="W94" i="7"/>
  <c r="V14" i="7"/>
  <c r="V179" i="7"/>
  <c r="W151" i="7"/>
  <c r="W172" i="7"/>
  <c r="W145" i="7"/>
  <c r="W12" i="7"/>
  <c r="V86" i="7"/>
  <c r="W74" i="7"/>
  <c r="V101" i="7"/>
  <c r="W89" i="7"/>
  <c r="V78" i="7"/>
  <c r="W104" i="7"/>
  <c r="V115" i="7"/>
  <c r="W123" i="7"/>
  <c r="V145" i="7"/>
  <c r="V141" i="7"/>
  <c r="V98" i="7"/>
  <c r="W44" i="7"/>
  <c r="V93" i="7"/>
  <c r="W17" i="7"/>
  <c r="W140" i="7"/>
  <c r="V125" i="7"/>
  <c r="W70" i="7"/>
  <c r="V38" i="7"/>
  <c r="W133" i="7"/>
  <c r="W42" i="7"/>
  <c r="V128" i="7"/>
  <c r="V53" i="7"/>
  <c r="W137" i="7"/>
  <c r="W41" i="7"/>
  <c r="V126" i="7"/>
  <c r="V52" i="7"/>
  <c r="W136" i="7"/>
  <c r="W45" i="7"/>
  <c r="V151" i="7"/>
  <c r="V71" i="7"/>
  <c r="W171" i="7"/>
  <c r="W129" i="7"/>
  <c r="W60" i="7"/>
  <c r="V66" i="7"/>
  <c r="V168" i="7"/>
  <c r="W92" i="7"/>
  <c r="V65" i="7"/>
  <c r="W149" i="7"/>
  <c r="W69" i="7"/>
  <c r="V165" i="7"/>
  <c r="V58" i="7"/>
  <c r="W153" i="7"/>
  <c r="W84" i="7"/>
  <c r="V158" i="7"/>
  <c r="V73" i="7"/>
  <c r="W157" i="7"/>
  <c r="W61" i="7"/>
  <c r="V171" i="7"/>
  <c r="V99" i="7"/>
  <c r="V11" i="7"/>
  <c r="W87" i="7"/>
  <c r="W43" i="7"/>
  <c r="W107" i="7"/>
  <c r="W167" i="7"/>
  <c r="V35" i="7"/>
  <c r="V87" i="7"/>
  <c r="V119" i="7"/>
  <c r="V155" i="7"/>
  <c r="W24" i="7"/>
  <c r="W72" i="7"/>
  <c r="W114" i="7"/>
  <c r="W173" i="7"/>
  <c r="V41" i="7"/>
  <c r="V94" i="7"/>
  <c r="V148" i="7"/>
  <c r="W9" i="7"/>
  <c r="W62" i="7"/>
  <c r="W116" i="7"/>
  <c r="W169" i="7"/>
  <c r="V32" i="7"/>
  <c r="V85" i="7"/>
  <c r="V138" i="7"/>
  <c r="W5" i="7"/>
  <c r="W64" i="7"/>
  <c r="W106" i="7"/>
  <c r="W154" i="7"/>
  <c r="V33" i="7"/>
  <c r="V81" i="7"/>
  <c r="V124" i="7"/>
  <c r="W177" i="7"/>
  <c r="V136" i="7"/>
  <c r="W76" i="7"/>
  <c r="V45" i="7"/>
  <c r="V150" i="7"/>
  <c r="W102" i="7"/>
  <c r="V72" i="7"/>
  <c r="V162" i="7"/>
  <c r="W86" i="7"/>
  <c r="V13" i="7"/>
  <c r="V120" i="7"/>
  <c r="V166" i="7"/>
  <c r="V77" i="7"/>
  <c r="W108" i="7"/>
  <c r="V152" i="7"/>
  <c r="W166" i="7"/>
  <c r="V182" i="7"/>
  <c r="W182" i="7"/>
  <c r="V178" i="7"/>
  <c r="V40" i="7"/>
  <c r="V118" i="7"/>
  <c r="V54" i="7"/>
  <c r="W176" i="7"/>
  <c r="W96" i="7"/>
  <c r="W32" i="7"/>
  <c r="V144" i="7"/>
  <c r="V74" i="7"/>
  <c r="V16" i="7"/>
  <c r="W126" i="7"/>
  <c r="W52" i="7"/>
  <c r="V164" i="7"/>
  <c r="V105" i="7"/>
  <c r="V36" i="7"/>
  <c r="W146" i="7"/>
  <c r="W82" i="7"/>
  <c r="W2" i="7"/>
  <c r="V139" i="7"/>
  <c r="V91" i="7"/>
  <c r="V27" i="7"/>
  <c r="W127" i="7"/>
  <c r="W63" i="7"/>
  <c r="W3" i="7"/>
  <c r="W19" i="7"/>
  <c r="W35" i="7"/>
  <c r="W51" i="7"/>
  <c r="W67" i="7"/>
  <c r="W83" i="7"/>
  <c r="W99" i="7"/>
  <c r="W115" i="7"/>
  <c r="W131" i="7"/>
  <c r="W147" i="7"/>
  <c r="W163" i="7"/>
  <c r="W179" i="7"/>
  <c r="V15" i="7"/>
  <c r="V31" i="7"/>
  <c r="V47" i="7"/>
  <c r="V63" i="7"/>
  <c r="V79" i="7"/>
  <c r="V95" i="7"/>
  <c r="V111" i="7"/>
  <c r="V127" i="7"/>
  <c r="V143" i="7"/>
  <c r="V159" i="7"/>
  <c r="V175" i="7"/>
  <c r="W13" i="7"/>
  <c r="W34" i="7"/>
  <c r="W56" i="7"/>
  <c r="W77" i="7"/>
  <c r="W98" i="7"/>
  <c r="W120" i="7"/>
  <c r="W141" i="7"/>
  <c r="W162" i="7"/>
  <c r="V4" i="7"/>
  <c r="V25" i="7"/>
  <c r="V46" i="7"/>
  <c r="V68" i="7"/>
  <c r="V89" i="7"/>
  <c r="V110" i="7"/>
  <c r="V132" i="7"/>
  <c r="V153" i="7"/>
  <c r="V174" i="7"/>
  <c r="W14" i="7"/>
  <c r="W36" i="7"/>
  <c r="W57" i="7"/>
  <c r="W78" i="7"/>
  <c r="W100" i="7"/>
  <c r="W121" i="7"/>
  <c r="W142" i="7"/>
  <c r="W164" i="7"/>
  <c r="V5" i="7"/>
  <c r="V26" i="7"/>
  <c r="V48" i="7"/>
  <c r="V69" i="7"/>
  <c r="V90" i="7"/>
  <c r="V112" i="7"/>
  <c r="V133" i="7"/>
  <c r="V154" i="7"/>
  <c r="V176" i="7"/>
  <c r="W16" i="7"/>
  <c r="W37" i="7"/>
  <c r="W58" i="7"/>
  <c r="W80" i="7"/>
  <c r="W101" i="7"/>
  <c r="W122" i="7"/>
  <c r="W144" i="7"/>
  <c r="W165" i="7"/>
  <c r="V6" i="7"/>
  <c r="V28" i="7"/>
  <c r="V49" i="7"/>
  <c r="V70" i="7"/>
  <c r="V92" i="7"/>
  <c r="V113" i="7"/>
  <c r="W28" i="7"/>
  <c r="W113" i="7"/>
  <c r="V18" i="7"/>
  <c r="V104" i="7"/>
  <c r="V157" i="7"/>
  <c r="W33" i="7"/>
  <c r="W118" i="7"/>
  <c r="V24" i="7"/>
  <c r="V109" i="7"/>
  <c r="V161" i="7"/>
  <c r="W38" i="7"/>
  <c r="W124" i="7"/>
  <c r="V29" i="7"/>
  <c r="V114" i="7"/>
  <c r="W7" i="7"/>
  <c r="W27" i="7"/>
  <c r="W47" i="7"/>
  <c r="W71" i="7"/>
  <c r="W91" i="7"/>
  <c r="W111" i="7"/>
  <c r="W135" i="7"/>
  <c r="W155" i="7"/>
  <c r="W175" i="7"/>
  <c r="V19" i="7"/>
  <c r="V39" i="7"/>
  <c r="V59" i="7"/>
  <c r="V83" i="7"/>
  <c r="V103" i="7"/>
  <c r="V123" i="7"/>
  <c r="V147" i="7"/>
  <c r="V167" i="7"/>
  <c r="W8" i="7"/>
  <c r="W40" i="7"/>
  <c r="W66" i="7"/>
  <c r="W93" i="7"/>
  <c r="W125" i="7"/>
  <c r="W152" i="7"/>
  <c r="W178" i="7"/>
  <c r="V30" i="7"/>
  <c r="V57" i="7"/>
  <c r="V84" i="7"/>
  <c r="V116" i="7"/>
  <c r="V142" i="7"/>
  <c r="V169" i="7"/>
  <c r="W20" i="7"/>
  <c r="W46" i="7"/>
  <c r="W73" i="7"/>
  <c r="W105" i="7"/>
  <c r="W132" i="7"/>
  <c r="W158" i="7"/>
  <c r="V10" i="7"/>
  <c r="V37" i="7"/>
  <c r="V64" i="7"/>
  <c r="V96" i="7"/>
  <c r="V122" i="7"/>
  <c r="V149" i="7"/>
  <c r="V181" i="7"/>
  <c r="W26" i="7"/>
  <c r="W53" i="7"/>
  <c r="W85" i="7"/>
  <c r="W112" i="7"/>
  <c r="W138" i="7"/>
  <c r="W170" i="7"/>
  <c r="V17" i="7"/>
  <c r="V44" i="7"/>
  <c r="V76" i="7"/>
  <c r="V102" i="7"/>
  <c r="W6" i="7"/>
  <c r="W134" i="7"/>
  <c r="V61" i="7"/>
  <c r="V146" i="7"/>
  <c r="W54" i="7"/>
  <c r="W161" i="7"/>
  <c r="V88" i="7"/>
  <c r="V172" i="7"/>
  <c r="W81" i="7"/>
  <c r="V8" i="7"/>
  <c r="V130" i="7"/>
  <c r="V173" i="7"/>
  <c r="W65" i="7"/>
  <c r="W150" i="7"/>
  <c r="V56" i="7"/>
  <c r="V134" i="7"/>
  <c r="V177" i="7"/>
  <c r="W11" i="7"/>
  <c r="W31" i="7"/>
  <c r="W55" i="7"/>
  <c r="W95" i="7"/>
  <c r="W119" i="7"/>
  <c r="W139" i="7"/>
  <c r="W159" i="7"/>
  <c r="V3" i="7"/>
  <c r="V23" i="7"/>
  <c r="V67" i="7"/>
  <c r="W75" i="7"/>
  <c r="W49" i="7"/>
  <c r="V97" i="7"/>
  <c r="V60" i="7"/>
  <c r="V22" i="7"/>
  <c r="W160" i="7"/>
  <c r="W128" i="7"/>
  <c r="W90" i="7"/>
  <c r="W48" i="7"/>
  <c r="W10" i="7"/>
  <c r="V160" i="7"/>
  <c r="V117" i="7"/>
  <c r="V80" i="7"/>
  <c r="V42" i="7"/>
  <c r="W180" i="7"/>
  <c r="W148" i="7"/>
  <c r="W110" i="7"/>
  <c r="W68" i="7"/>
  <c r="W30" i="7"/>
  <c r="V180" i="7"/>
  <c r="V137" i="7"/>
  <c r="V100" i="7"/>
  <c r="V62" i="7"/>
  <c r="V20" i="7"/>
  <c r="W168" i="7"/>
  <c r="W130" i="7"/>
  <c r="W88" i="7"/>
  <c r="W50" i="7"/>
  <c r="W18" i="7"/>
  <c r="V163" i="7"/>
  <c r="V135" i="7"/>
  <c r="V107" i="7"/>
  <c r="V75" i="7"/>
  <c r="V43" i="7"/>
  <c r="V7" i="7"/>
  <c r="W143" i="7"/>
  <c r="W103" i="7"/>
  <c r="W59" i="7"/>
  <c r="W15" i="7"/>
  <c r="L45" i="8" l="1"/>
  <c r="K68" i="8"/>
  <c r="K124" i="8"/>
  <c r="L81" i="8"/>
  <c r="L112" i="8"/>
  <c r="K135" i="8"/>
  <c r="K15" i="8"/>
  <c r="K91" i="8"/>
  <c r="L167" i="8"/>
  <c r="L49" i="8"/>
  <c r="K148" i="8"/>
  <c r="L98" i="8"/>
  <c r="K168" i="8"/>
  <c r="K11" i="8"/>
  <c r="K10" i="8"/>
  <c r="L125" i="8"/>
  <c r="K126" i="8"/>
  <c r="K48" i="8"/>
  <c r="K155" i="8"/>
  <c r="K46" i="8"/>
  <c r="K81" i="8"/>
  <c r="K40" i="8"/>
  <c r="L120" i="8"/>
  <c r="L26" i="8"/>
  <c r="L56" i="8"/>
  <c r="L34" i="8"/>
  <c r="K100" i="8"/>
  <c r="K66" i="8"/>
  <c r="K41" i="8"/>
  <c r="K64" i="8"/>
  <c r="L177" i="8"/>
  <c r="C45" i="8"/>
  <c r="C67" i="8"/>
  <c r="D32" i="8"/>
  <c r="C4" i="8"/>
  <c r="C12" i="8"/>
  <c r="C14" i="8"/>
  <c r="C10" i="8"/>
  <c r="C117" i="8"/>
  <c r="L91" i="8"/>
  <c r="K161" i="8"/>
  <c r="L158" i="8"/>
  <c r="K33" i="8"/>
  <c r="K56" i="8"/>
  <c r="L42" i="8"/>
  <c r="K172" i="8"/>
  <c r="L58" i="8"/>
  <c r="L150" i="8"/>
  <c r="L32" i="8"/>
  <c r="L172" i="8"/>
  <c r="L155" i="8"/>
  <c r="K76" i="8"/>
  <c r="K150" i="8"/>
  <c r="K181" i="8"/>
  <c r="L96" i="8"/>
  <c r="L131" i="8"/>
  <c r="L133" i="8"/>
  <c r="L10" i="8"/>
  <c r="D64" i="8"/>
  <c r="D106" i="8"/>
  <c r="D139" i="8"/>
  <c r="D27" i="8"/>
  <c r="C62" i="8"/>
  <c r="D35" i="8"/>
  <c r="D52" i="8"/>
  <c r="C40" i="5"/>
  <c r="K75" i="8"/>
  <c r="L182" i="8"/>
  <c r="L171" i="8"/>
  <c r="K170" i="8"/>
  <c r="L168" i="8"/>
  <c r="L179" i="8"/>
  <c r="K139" i="8"/>
  <c r="K101" i="8"/>
  <c r="L103" i="8"/>
  <c r="K23" i="8"/>
  <c r="L180" i="8"/>
  <c r="K162" i="8"/>
  <c r="K130" i="8"/>
  <c r="K159" i="8"/>
  <c r="K180" i="8"/>
  <c r="K156" i="8"/>
  <c r="L85" i="8"/>
  <c r="L139" i="8"/>
  <c r="K123" i="8"/>
  <c r="L19" i="8"/>
  <c r="K94" i="8"/>
  <c r="K164" i="8"/>
  <c r="L71" i="8"/>
  <c r="K160" i="8"/>
  <c r="L137" i="8"/>
  <c r="K107" i="8"/>
  <c r="L126" i="8"/>
  <c r="K120" i="8"/>
  <c r="K72" i="8"/>
  <c r="L16" i="8"/>
  <c r="L154" i="8"/>
  <c r="L141" i="8"/>
  <c r="L62" i="8"/>
  <c r="L119" i="8"/>
  <c r="K20" i="8"/>
  <c r="L100" i="8"/>
  <c r="L36" i="8"/>
  <c r="L157" i="8"/>
  <c r="K153" i="8"/>
  <c r="K19" i="8"/>
  <c r="K32" i="8"/>
  <c r="L107" i="8"/>
  <c r="L106" i="8"/>
  <c r="L51" i="8"/>
  <c r="L41" i="8"/>
  <c r="K8" i="8"/>
  <c r="K50" i="8"/>
  <c r="L89" i="8"/>
  <c r="K88" i="8"/>
  <c r="L169" i="8"/>
  <c r="L130" i="8"/>
  <c r="L152" i="8"/>
  <c r="L11" i="8"/>
  <c r="L24" i="8"/>
  <c r="L83" i="8"/>
  <c r="L84" i="8"/>
  <c r="L7" i="8"/>
  <c r="L31" i="8"/>
  <c r="K127" i="8"/>
  <c r="L14" i="8"/>
  <c r="K7" i="8"/>
  <c r="K4" i="8"/>
  <c r="K152" i="8"/>
  <c r="L3" i="8"/>
  <c r="K44" i="8"/>
  <c r="L4" i="8"/>
  <c r="K95" i="8"/>
  <c r="L29" i="8"/>
  <c r="L164" i="8"/>
  <c r="L86" i="8"/>
  <c r="L181" i="8"/>
  <c r="L5" i="8"/>
  <c r="K12" i="8"/>
  <c r="L28" i="8"/>
  <c r="K93" i="8"/>
  <c r="K70" i="8"/>
  <c r="K14" i="8"/>
  <c r="L161" i="8"/>
  <c r="K42" i="8"/>
  <c r="L146" i="8"/>
  <c r="L21" i="8"/>
  <c r="K47" i="8"/>
  <c r="L101" i="8"/>
  <c r="L68" i="8"/>
  <c r="L8" i="8"/>
  <c r="L17" i="8"/>
  <c r="L18" i="8"/>
  <c r="K79" i="8"/>
  <c r="K69" i="8"/>
  <c r="L93" i="8"/>
  <c r="K131" i="8"/>
  <c r="L20" i="8"/>
  <c r="L87" i="8"/>
  <c r="K92" i="8"/>
  <c r="K119" i="8"/>
  <c r="L138" i="8"/>
  <c r="K36" i="8"/>
  <c r="K27" i="8"/>
  <c r="L97" i="8"/>
  <c r="L105" i="8"/>
  <c r="L95" i="8"/>
  <c r="L160" i="8"/>
  <c r="L66" i="8"/>
  <c r="L60" i="8"/>
  <c r="K85" i="8"/>
  <c r="L50" i="8"/>
  <c r="L122" i="8"/>
  <c r="L82" i="8"/>
  <c r="K34" i="8"/>
  <c r="K52" i="8"/>
  <c r="K5" i="8"/>
  <c r="K104" i="8"/>
  <c r="L25" i="8"/>
  <c r="L64" i="8"/>
  <c r="K65" i="8"/>
  <c r="L57" i="8"/>
  <c r="K137" i="8"/>
  <c r="L61" i="8"/>
  <c r="K3" i="8"/>
  <c r="K97" i="8"/>
  <c r="K87" i="8"/>
  <c r="K54" i="8"/>
  <c r="L156" i="8"/>
  <c r="L115" i="8"/>
  <c r="K103" i="8"/>
  <c r="L76" i="8"/>
  <c r="K80" i="8"/>
  <c r="K84" i="8"/>
  <c r="L170" i="8"/>
  <c r="K73" i="8"/>
  <c r="L175" i="8"/>
  <c r="L149" i="8"/>
  <c r="L75" i="8"/>
  <c r="K169" i="8"/>
  <c r="L147" i="8"/>
  <c r="K24" i="8"/>
  <c r="L135" i="8"/>
  <c r="K98" i="8"/>
  <c r="L53" i="8"/>
  <c r="K31" i="8"/>
  <c r="L74" i="8"/>
  <c r="K171" i="8"/>
  <c r="K21" i="8"/>
  <c r="K28" i="8"/>
  <c r="L142" i="8"/>
  <c r="L23" i="8"/>
  <c r="K144" i="8"/>
  <c r="K113" i="8"/>
  <c r="K128" i="8"/>
  <c r="K102" i="8"/>
  <c r="K118" i="8"/>
  <c r="K96" i="8"/>
  <c r="K143" i="8"/>
  <c r="K90" i="8"/>
  <c r="L37" i="8"/>
  <c r="K61" i="8"/>
  <c r="K63" i="8"/>
  <c r="L163" i="8"/>
  <c r="L12" i="8"/>
  <c r="L124" i="8"/>
  <c r="K111" i="8"/>
  <c r="K136" i="8"/>
  <c r="K129" i="8"/>
  <c r="L99" i="8"/>
  <c r="K29" i="8"/>
  <c r="L136" i="8"/>
  <c r="L78" i="8"/>
  <c r="L110" i="8"/>
  <c r="K182" i="8"/>
  <c r="L111" i="8"/>
  <c r="K147" i="8"/>
  <c r="K35" i="8"/>
  <c r="K77" i="8"/>
  <c r="L2" i="8"/>
  <c r="K142" i="8"/>
  <c r="L123" i="8"/>
  <c r="K140" i="8"/>
  <c r="L80" i="8"/>
  <c r="K163" i="8"/>
  <c r="K154" i="8"/>
  <c r="K71" i="8"/>
  <c r="K99" i="8"/>
  <c r="L77" i="8"/>
  <c r="L44" i="8"/>
  <c r="K174" i="8"/>
  <c r="K49" i="8"/>
  <c r="K116" i="8"/>
  <c r="L30" i="8"/>
  <c r="L113" i="8"/>
  <c r="L13" i="8"/>
  <c r="K151" i="8"/>
  <c r="K173" i="8"/>
  <c r="K167" i="8"/>
  <c r="L39" i="8"/>
  <c r="K62" i="8"/>
  <c r="K53" i="8"/>
  <c r="K109" i="8"/>
  <c r="C25" i="8"/>
  <c r="C102" i="8"/>
  <c r="C76" i="8"/>
  <c r="C23" i="8"/>
  <c r="D88" i="8"/>
  <c r="C72" i="8"/>
  <c r="D8" i="8"/>
  <c r="D22" i="8"/>
  <c r="D85" i="8"/>
  <c r="C22" i="8"/>
  <c r="D125" i="8"/>
  <c r="C65" i="8"/>
  <c r="D55" i="8"/>
  <c r="C136" i="8"/>
  <c r="D30" i="8"/>
  <c r="C8" i="8"/>
  <c r="C56" i="8"/>
  <c r="C84" i="8"/>
  <c r="D124" i="8"/>
  <c r="C112" i="8"/>
  <c r="C133" i="8"/>
  <c r="C86" i="8"/>
  <c r="D144" i="8"/>
  <c r="D142" i="8"/>
  <c r="D69" i="8"/>
  <c r="D100" i="8"/>
  <c r="D110" i="8"/>
  <c r="D136" i="8"/>
  <c r="C38" i="8"/>
  <c r="C53" i="8"/>
  <c r="C26" i="8"/>
  <c r="C101" i="8"/>
  <c r="D112" i="8"/>
  <c r="D70" i="8"/>
  <c r="C7" i="8"/>
  <c r="C78" i="8"/>
  <c r="C123" i="8"/>
  <c r="D59" i="8"/>
  <c r="C145" i="8"/>
  <c r="D13" i="8"/>
  <c r="D77" i="8"/>
  <c r="D12" i="8"/>
  <c r="D143" i="8"/>
  <c r="D60" i="8"/>
  <c r="C80" i="8"/>
  <c r="D128" i="8"/>
  <c r="D51" i="8"/>
  <c r="C106" i="8"/>
  <c r="C144" i="8"/>
  <c r="C109" i="8"/>
  <c r="D121" i="8"/>
  <c r="D129" i="8"/>
  <c r="C50" i="8"/>
  <c r="D111" i="8"/>
  <c r="C43" i="8"/>
  <c r="D94" i="8"/>
  <c r="D95" i="8"/>
  <c r="D118" i="8"/>
  <c r="C119" i="8"/>
  <c r="C104" i="8"/>
  <c r="C142" i="8"/>
  <c r="C115" i="8"/>
  <c r="C20" i="8"/>
  <c r="C140" i="8"/>
  <c r="D138" i="8"/>
  <c r="D81" i="8"/>
  <c r="D71" i="8"/>
  <c r="C116" i="8"/>
  <c r="C32" i="8"/>
  <c r="D46" i="8"/>
  <c r="C64" i="8"/>
  <c r="C48" i="8"/>
  <c r="C42" i="8"/>
  <c r="D24" i="8"/>
  <c r="D117" i="8"/>
  <c r="C99" i="8"/>
  <c r="C94" i="8"/>
  <c r="C146" i="8"/>
  <c r="C24" i="8"/>
  <c r="D108" i="8"/>
  <c r="C58" i="8"/>
  <c r="D119" i="8"/>
  <c r="C29" i="8"/>
  <c r="C44" i="8"/>
  <c r="C59" i="8"/>
  <c r="C93" i="8"/>
  <c r="D65" i="8"/>
  <c r="C18" i="8"/>
  <c r="C97" i="8"/>
  <c r="D123" i="8"/>
  <c r="C13" i="8"/>
  <c r="C82" i="8"/>
  <c r="C132" i="8"/>
  <c r="D140" i="8"/>
  <c r="C19" i="8"/>
  <c r="C39" i="8"/>
  <c r="D16" i="8"/>
  <c r="C77" i="8"/>
  <c r="D99" i="8"/>
  <c r="D23" i="8"/>
  <c r="C96" i="8"/>
  <c r="C40" i="8"/>
  <c r="D97" i="8"/>
  <c r="C130" i="8"/>
  <c r="D37" i="8"/>
  <c r="C111" i="8"/>
  <c r="C27" i="8"/>
  <c r="C120" i="8"/>
  <c r="D146" i="8"/>
  <c r="D98" i="8"/>
  <c r="C71" i="8"/>
  <c r="D101" i="8"/>
  <c r="C137" i="8"/>
  <c r="K112" i="8"/>
  <c r="L132" i="8"/>
  <c r="K25" i="8"/>
  <c r="K106" i="8"/>
  <c r="K110" i="8"/>
  <c r="K117" i="8"/>
  <c r="L109" i="8"/>
  <c r="L121" i="8"/>
  <c r="L40" i="8"/>
  <c r="L104" i="8"/>
  <c r="K165" i="8"/>
  <c r="L165" i="8"/>
  <c r="K114" i="8"/>
  <c r="L9" i="8"/>
  <c r="K13" i="8"/>
  <c r="L151" i="8"/>
  <c r="K16" i="8"/>
  <c r="L65" i="8"/>
  <c r="L15" i="8"/>
  <c r="K58" i="8"/>
  <c r="L92" i="8"/>
  <c r="K157" i="8"/>
  <c r="K115" i="8"/>
  <c r="L178" i="8"/>
  <c r="K177" i="8"/>
  <c r="L143" i="8"/>
  <c r="K26" i="8"/>
  <c r="L173" i="8"/>
  <c r="K43" i="8"/>
  <c r="L117" i="8"/>
  <c r="K175" i="8"/>
  <c r="K105" i="8"/>
  <c r="L55" i="8"/>
  <c r="L67" i="8"/>
  <c r="L33" i="8"/>
  <c r="K55" i="8"/>
  <c r="K125" i="8"/>
  <c r="L174" i="8"/>
  <c r="L176" i="8"/>
  <c r="K122" i="8"/>
  <c r="L102" i="8"/>
  <c r="K2" i="8"/>
  <c r="K108" i="8"/>
  <c r="K6" i="8"/>
  <c r="K146" i="8"/>
  <c r="K74" i="8"/>
  <c r="K82" i="8"/>
  <c r="K158" i="8"/>
  <c r="K86" i="8"/>
  <c r="K89" i="8"/>
  <c r="L73" i="8"/>
  <c r="K138" i="8"/>
  <c r="K51" i="8"/>
  <c r="L54" i="8"/>
  <c r="L43" i="8"/>
  <c r="D20" i="8"/>
  <c r="D90" i="8"/>
  <c r="D135" i="8"/>
  <c r="D103" i="8"/>
  <c r="C37" i="8"/>
  <c r="C89" i="8"/>
  <c r="C81" i="8"/>
  <c r="D137" i="8"/>
  <c r="C107" i="8"/>
  <c r="C2" i="8"/>
  <c r="D67" i="8"/>
  <c r="C126" i="8"/>
  <c r="C95" i="8"/>
  <c r="C135" i="8"/>
  <c r="D26" i="8"/>
  <c r="D63" i="8"/>
  <c r="D87" i="8"/>
  <c r="K141" i="8"/>
  <c r="K57" i="8"/>
  <c r="L129" i="8"/>
  <c r="L70" i="8"/>
  <c r="L35" i="8"/>
  <c r="L108" i="8"/>
  <c r="L52" i="8"/>
  <c r="K179" i="8"/>
  <c r="L63" i="8"/>
  <c r="L128" i="8"/>
  <c r="L27" i="8"/>
  <c r="L48" i="8"/>
  <c r="L114" i="8"/>
  <c r="L162" i="8"/>
  <c r="L148" i="8"/>
  <c r="K37" i="8"/>
  <c r="K38" i="8"/>
  <c r="K166" i="8"/>
  <c r="L79" i="8"/>
  <c r="L72" i="8"/>
  <c r="L46" i="8"/>
  <c r="K145" i="8"/>
  <c r="K60" i="8"/>
  <c r="K83" i="8"/>
  <c r="L166" i="8"/>
  <c r="K45" i="8"/>
  <c r="L144" i="8"/>
  <c r="K178" i="8"/>
  <c r="L153" i="8"/>
  <c r="L47" i="8"/>
  <c r="K9" i="8"/>
  <c r="L116" i="8"/>
  <c r="K176" i="8"/>
  <c r="L140" i="8"/>
  <c r="K17" i="8"/>
  <c r="L145" i="8"/>
  <c r="L88" i="8"/>
  <c r="K134" i="8"/>
  <c r="K133" i="8"/>
  <c r="L38" i="8"/>
  <c r="K149" i="8"/>
  <c r="L90" i="8"/>
  <c r="K78" i="8"/>
  <c r="L59" i="8"/>
  <c r="L118" i="8"/>
  <c r="L22" i="8"/>
  <c r="K18" i="8"/>
  <c r="K30" i="8"/>
  <c r="K22" i="8"/>
  <c r="L94" i="8"/>
  <c r="L127" i="8"/>
  <c r="L159" i="8"/>
  <c r="K67" i="8"/>
  <c r="K59" i="8"/>
  <c r="L69" i="8"/>
  <c r="C124" i="8"/>
  <c r="D53" i="8"/>
  <c r="D127" i="8"/>
  <c r="D84" i="8"/>
  <c r="C16" i="8"/>
  <c r="D130" i="8"/>
  <c r="C91" i="8"/>
  <c r="D73" i="8"/>
  <c r="D61" i="8"/>
  <c r="D41" i="8"/>
  <c r="D122" i="8"/>
  <c r="D34" i="8"/>
  <c r="C51" i="8"/>
  <c r="D78" i="8"/>
  <c r="C46" i="8"/>
  <c r="C5" i="8"/>
  <c r="D109" i="8"/>
  <c r="C38" i="5"/>
  <c r="D54" i="8"/>
  <c r="D47" i="8"/>
  <c r="D50" i="8"/>
  <c r="D113" i="8"/>
  <c r="D5" i="8"/>
  <c r="D38" i="8"/>
  <c r="D72" i="8"/>
  <c r="D3" i="8"/>
  <c r="C79" i="8"/>
  <c r="D62" i="8"/>
  <c r="D40" i="8"/>
  <c r="C88" i="8"/>
  <c r="C100" i="8"/>
  <c r="D21" i="8"/>
  <c r="C9" i="8"/>
  <c r="D48" i="8"/>
  <c r="D102" i="8"/>
  <c r="C138" i="8"/>
  <c r="C114" i="8"/>
  <c r="C3" i="8"/>
  <c r="C70" i="8"/>
  <c r="C110" i="8"/>
  <c r="C121" i="8"/>
  <c r="D10" i="8"/>
  <c r="D141" i="8"/>
  <c r="D133" i="8"/>
  <c r="D79" i="8"/>
  <c r="D134" i="8"/>
  <c r="D116" i="8"/>
  <c r="D19" i="8"/>
  <c r="C98" i="8"/>
  <c r="D115" i="8"/>
  <c r="C92" i="8"/>
  <c r="D58" i="8"/>
  <c r="C74" i="8"/>
  <c r="D120" i="8"/>
  <c r="C131" i="8"/>
  <c r="C52" i="8"/>
  <c r="D11" i="8"/>
  <c r="C30" i="8"/>
  <c r="C54" i="8"/>
  <c r="C134" i="8"/>
  <c r="D2" i="8"/>
  <c r="C139" i="8"/>
  <c r="D91" i="8"/>
  <c r="C41" i="8"/>
  <c r="C49" i="8"/>
  <c r="D39" i="8"/>
  <c r="C108" i="8"/>
  <c r="C129" i="8"/>
  <c r="D145" i="8"/>
  <c r="C73" i="8"/>
  <c r="C57" i="8"/>
  <c r="D42" i="8"/>
  <c r="D132" i="8"/>
  <c r="C17" i="8"/>
  <c r="D43" i="8"/>
  <c r="D36" i="8"/>
  <c r="D82" i="8"/>
  <c r="C11" i="8"/>
  <c r="D49" i="8"/>
  <c r="D96" i="8"/>
  <c r="C47" i="8"/>
  <c r="C90" i="8"/>
  <c r="C105" i="8"/>
  <c r="C103" i="8"/>
  <c r="D92" i="8"/>
  <c r="D17" i="8"/>
  <c r="D25" i="8"/>
  <c r="D89" i="8"/>
  <c r="C125" i="8"/>
  <c r="D126" i="8"/>
  <c r="D7" i="8"/>
  <c r="C31" i="8"/>
  <c r="C128" i="8"/>
  <c r="D6" i="8"/>
  <c r="D44" i="8"/>
  <c r="C6" i="8"/>
  <c r="C34" i="8"/>
  <c r="C36" i="8"/>
  <c r="D18" i="8"/>
  <c r="C69" i="8"/>
  <c r="C127" i="8"/>
  <c r="D66" i="8"/>
  <c r="D83" i="8"/>
  <c r="C66" i="8"/>
  <c r="C143" i="8"/>
  <c r="C87" i="8"/>
  <c r="D76" i="8"/>
  <c r="D131" i="8"/>
  <c r="D86" i="8"/>
  <c r="C35" i="8"/>
  <c r="C60" i="8"/>
  <c r="D4" i="8"/>
  <c r="C21" i="8"/>
  <c r="C141" i="8"/>
  <c r="D45" i="8"/>
  <c r="D105" i="8"/>
  <c r="D14" i="8"/>
  <c r="C75" i="8"/>
  <c r="D80" i="8"/>
  <c r="D31" i="8"/>
  <c r="D29" i="8"/>
  <c r="C85" i="8"/>
  <c r="D114" i="8"/>
  <c r="C83" i="8"/>
  <c r="D93" i="8"/>
  <c r="D68" i="8"/>
  <c r="C113" i="8"/>
  <c r="C68" i="8"/>
  <c r="Z73" i="7"/>
  <c r="Z72" i="7"/>
  <c r="Z173" i="7"/>
  <c r="Z87" i="7"/>
  <c r="Z175" i="7"/>
  <c r="Z137" i="7"/>
  <c r="Z19" i="7"/>
  <c r="Z142" i="7"/>
  <c r="Z123" i="7"/>
  <c r="Z38" i="7"/>
  <c r="Z18" i="7"/>
  <c r="Z6" i="7"/>
  <c r="Z89" i="7"/>
  <c r="Z126" i="7"/>
  <c r="Z28" i="7"/>
  <c r="Z148" i="7"/>
  <c r="Z171" i="7"/>
  <c r="Z145" i="7"/>
  <c r="Z169" i="7"/>
  <c r="Z95" i="7"/>
  <c r="Z111" i="7"/>
  <c r="Z5" i="7"/>
  <c r="Z139" i="7"/>
  <c r="Z112" i="7"/>
  <c r="Z164" i="7"/>
  <c r="Z96" i="7"/>
  <c r="Z110" i="7"/>
  <c r="Z102" i="7"/>
  <c r="Z54" i="7"/>
  <c r="Z57" i="7"/>
  <c r="Z133" i="7"/>
  <c r="Z70" i="7"/>
  <c r="Z182" i="7"/>
  <c r="Z134" i="7"/>
  <c r="Z30" i="7"/>
  <c r="Z79" i="7"/>
  <c r="Z149" i="7"/>
  <c r="Z170" i="7"/>
  <c r="Z46" i="7"/>
  <c r="Z12" i="7"/>
  <c r="Z53" i="7"/>
  <c r="Z157" i="7"/>
  <c r="Z35" i="7"/>
  <c r="Z132" i="7"/>
  <c r="Z45" i="7"/>
  <c r="Z86" i="7"/>
  <c r="Z63" i="7"/>
  <c r="Z42" i="7"/>
  <c r="Z77" i="7"/>
  <c r="Z108" i="7"/>
  <c r="Z4" i="7"/>
  <c r="Z26" i="7"/>
  <c r="Z84" i="7"/>
  <c r="Z166" i="7"/>
  <c r="Z118" i="7"/>
  <c r="Z52" i="7"/>
  <c r="Z98" i="7"/>
  <c r="Z39" i="7"/>
  <c r="Z71" i="7"/>
  <c r="Z120" i="7"/>
  <c r="Z119" i="7"/>
  <c r="Z7" i="7"/>
  <c r="Z81" i="7"/>
  <c r="Z125" i="7"/>
  <c r="Z161" i="7"/>
  <c r="Z141" i="7"/>
  <c r="Z99" i="7"/>
  <c r="Z181" i="7"/>
  <c r="Z3" i="7"/>
  <c r="Z60" i="7"/>
  <c r="Z92" i="7"/>
  <c r="Z74" i="7"/>
  <c r="Z17" i="7"/>
  <c r="Z100" i="7"/>
  <c r="Z61" i="7"/>
  <c r="Z153" i="7"/>
  <c r="Z43" i="7"/>
  <c r="Z76" i="7"/>
  <c r="Z37" i="7"/>
  <c r="Z49" i="7"/>
  <c r="Z152" i="7"/>
  <c r="Z155" i="7"/>
  <c r="Z8" i="7"/>
  <c r="Z93" i="7"/>
  <c r="Z147" i="7"/>
  <c r="Z44" i="7"/>
  <c r="Z36" i="7"/>
  <c r="Z168" i="7"/>
  <c r="Z138" i="7"/>
  <c r="Z22" i="7"/>
  <c r="Z9" i="7"/>
  <c r="Z48" i="7"/>
  <c r="Z10" i="7"/>
  <c r="Z51" i="7"/>
  <c r="Z104" i="7"/>
  <c r="Z122" i="7"/>
  <c r="Z177" i="7"/>
  <c r="Z106" i="7"/>
  <c r="Z40" i="7"/>
  <c r="Z23" i="7"/>
  <c r="Z159" i="7"/>
  <c r="Z127" i="7"/>
  <c r="Z65" i="7"/>
  <c r="Z69" i="7"/>
  <c r="Z109" i="7"/>
  <c r="Z66" i="7"/>
  <c r="Z16" i="7"/>
  <c r="Z176" i="7"/>
  <c r="Z136" i="7"/>
  <c r="Z25" i="7"/>
  <c r="Z91" i="7"/>
  <c r="Z33" i="7"/>
  <c r="Z143" i="7"/>
  <c r="Z107" i="7"/>
  <c r="Z178" i="7"/>
  <c r="Z180" i="7"/>
  <c r="Z124" i="7"/>
  <c r="Z150" i="7"/>
  <c r="Z62" i="7"/>
  <c r="Z121" i="7"/>
  <c r="Z31" i="7"/>
  <c r="Z144" i="7"/>
  <c r="Z88" i="7"/>
  <c r="Z146" i="7"/>
  <c r="Z167" i="7"/>
  <c r="Z75" i="7"/>
  <c r="Z55" i="7"/>
  <c r="Z82" i="7"/>
  <c r="Z114" i="7"/>
  <c r="Z78" i="7"/>
  <c r="Z131" i="7"/>
  <c r="Z158" i="7"/>
  <c r="Z50" i="7"/>
  <c r="Z105" i="7"/>
  <c r="Z179" i="7"/>
  <c r="Z128" i="7"/>
  <c r="Z34" i="7"/>
  <c r="Z27" i="7"/>
  <c r="Z20" i="7"/>
  <c r="Z83" i="7"/>
  <c r="Z56" i="7"/>
  <c r="Z154" i="7"/>
  <c r="Z140" i="7"/>
  <c r="Z21" i="7"/>
  <c r="Z64" i="7"/>
  <c r="Z2" i="7"/>
  <c r="Z163" i="7"/>
  <c r="Z172" i="7"/>
  <c r="Z97" i="7"/>
  <c r="Z11" i="7"/>
  <c r="Z103" i="7"/>
  <c r="Z113" i="7"/>
  <c r="Z67" i="7"/>
  <c r="Z15" i="7"/>
  <c r="Z117" i="7"/>
  <c r="Z94" i="7"/>
  <c r="Z29" i="7"/>
  <c r="Z156" i="7"/>
  <c r="Z165" i="7"/>
  <c r="Z130" i="7"/>
  <c r="Z32" i="7"/>
  <c r="Z47" i="7"/>
  <c r="Z129" i="7"/>
  <c r="Z58" i="7"/>
  <c r="Z115" i="7"/>
  <c r="Z174" i="7"/>
  <c r="Z151" i="7"/>
  <c r="Z90" i="7"/>
  <c r="Z24" i="7"/>
  <c r="Z85" i="7"/>
  <c r="Z68" i="7"/>
  <c r="Z80" i="7"/>
  <c r="Z116" i="7"/>
  <c r="Z162" i="7"/>
  <c r="Z101" i="7"/>
  <c r="Z13" i="7"/>
  <c r="Z135" i="7"/>
  <c r="Z41" i="7"/>
  <c r="Z14" i="7"/>
  <c r="Z160" i="7"/>
  <c r="AA27" i="7"/>
  <c r="AA30" i="7"/>
  <c r="AA165" i="7"/>
  <c r="AA78" i="7"/>
  <c r="AA100" i="7"/>
  <c r="AA157" i="7"/>
  <c r="AA108" i="7"/>
  <c r="AA140" i="7"/>
  <c r="AA118" i="7"/>
  <c r="AA11" i="7"/>
  <c r="AA55" i="7"/>
  <c r="AA73" i="7"/>
  <c r="AA126" i="7"/>
  <c r="AA115" i="7"/>
  <c r="AA70" i="7"/>
  <c r="AA3" i="7"/>
  <c r="AA66" i="7"/>
  <c r="AA31" i="7"/>
  <c r="AA177" i="7"/>
  <c r="AA35" i="7"/>
  <c r="AA98" i="7"/>
  <c r="AA94" i="7"/>
  <c r="AA71" i="7"/>
  <c r="AA51" i="7"/>
  <c r="AA114" i="7"/>
  <c r="AA143" i="7"/>
  <c r="AA127" i="7"/>
  <c r="AA10" i="7"/>
  <c r="AA147" i="7"/>
  <c r="AA131" i="7"/>
  <c r="AA29" i="7"/>
  <c r="AA138" i="7"/>
  <c r="AA18" i="7"/>
  <c r="AA174" i="7"/>
  <c r="AA38" i="7"/>
  <c r="AA89" i="7"/>
  <c r="AA9" i="7"/>
  <c r="AA159" i="7"/>
  <c r="AA60" i="7"/>
  <c r="AA54" i="7"/>
  <c r="AA111" i="7"/>
  <c r="AA45" i="7"/>
  <c r="AA12" i="7"/>
  <c r="AA104" i="7"/>
  <c r="AA62" i="7"/>
  <c r="AA170" i="7"/>
  <c r="AA129" i="7"/>
  <c r="AA32" i="7"/>
  <c r="AA160" i="7"/>
  <c r="AA2" i="7"/>
  <c r="AA153" i="7"/>
  <c r="AA80" i="7"/>
  <c r="AA59" i="7"/>
  <c r="AA146" i="7"/>
  <c r="AA20" i="7"/>
  <c r="AA178" i="7"/>
  <c r="AA176" i="7"/>
  <c r="AA139" i="7"/>
  <c r="AA109" i="7"/>
  <c r="AA161" i="7"/>
  <c r="AA134" i="7"/>
  <c r="AA107" i="7"/>
  <c r="AA144" i="7"/>
  <c r="AA167" i="7"/>
  <c r="AA76" i="7"/>
  <c r="AA22" i="7"/>
  <c r="AA181" i="7"/>
  <c r="AA156" i="7"/>
  <c r="AA122" i="7"/>
  <c r="AA105" i="7"/>
  <c r="AA17" i="7"/>
  <c r="AA61" i="7"/>
  <c r="AA168" i="7"/>
  <c r="AA91" i="7"/>
  <c r="AA64" i="7"/>
  <c r="AA69" i="7"/>
  <c r="AA52" i="7"/>
  <c r="AA4" i="7"/>
  <c r="AA148" i="7"/>
  <c r="AA132" i="7"/>
  <c r="AA48" i="7"/>
  <c r="AA28" i="7"/>
  <c r="AA33" i="7"/>
  <c r="AA93" i="7"/>
  <c r="AA36" i="7"/>
  <c r="AA8" i="7"/>
  <c r="AA182" i="7"/>
  <c r="AA102" i="7"/>
  <c r="AA39" i="7"/>
  <c r="AA113" i="7"/>
  <c r="AA81" i="7"/>
  <c r="AA79" i="7"/>
  <c r="AA72" i="7"/>
  <c r="AA57" i="7"/>
  <c r="AA154" i="7"/>
  <c r="AA5" i="7"/>
  <c r="AA179" i="7"/>
  <c r="AA58" i="7"/>
  <c r="AA117" i="7"/>
  <c r="AA123" i="7"/>
  <c r="AA85" i="7"/>
  <c r="AA82" i="7"/>
  <c r="AA116" i="7"/>
  <c r="AA13" i="7"/>
  <c r="AA135" i="7"/>
  <c r="AA56" i="7"/>
  <c r="AA151" i="7"/>
  <c r="AA74" i="7"/>
  <c r="AA103" i="7"/>
  <c r="AA34" i="7"/>
  <c r="AA124" i="7"/>
  <c r="AA14" i="7"/>
  <c r="AA65" i="7"/>
  <c r="AA90" i="7"/>
  <c r="AA152" i="7"/>
  <c r="AA133" i="7"/>
  <c r="AA172" i="7"/>
  <c r="AA47" i="7"/>
  <c r="AA130" i="7"/>
  <c r="AA42" i="7"/>
  <c r="AA125" i="7"/>
  <c r="AA96" i="7"/>
  <c r="AA119" i="7"/>
  <c r="AA120" i="7"/>
  <c r="AA21" i="7"/>
  <c r="AA180" i="7"/>
  <c r="AA41" i="7"/>
  <c r="AA53" i="7"/>
  <c r="AA112" i="7"/>
  <c r="AA7" i="7"/>
  <c r="AA92" i="7"/>
  <c r="AA43" i="7"/>
  <c r="AA137" i="7"/>
  <c r="AA171" i="7"/>
  <c r="AA87" i="7"/>
  <c r="AA88" i="7"/>
  <c r="AA44" i="7"/>
  <c r="AA63" i="7"/>
  <c r="AA95" i="7"/>
  <c r="AA155" i="7"/>
  <c r="AA25" i="7"/>
  <c r="AA142" i="7"/>
  <c r="AA175" i="7"/>
  <c r="AA136" i="7"/>
  <c r="AA84" i="7"/>
  <c r="AA166" i="7"/>
  <c r="AA121" i="7"/>
  <c r="AA40" i="7"/>
  <c r="AA145" i="7"/>
  <c r="AA106" i="7"/>
  <c r="AA19" i="7"/>
  <c r="AA101" i="7"/>
  <c r="AA150" i="7"/>
  <c r="AA86" i="7"/>
  <c r="AA15" i="7"/>
  <c r="AA67" i="7"/>
  <c r="AA163" i="7"/>
  <c r="AA16" i="7"/>
  <c r="AA110" i="7"/>
  <c r="AA24" i="7"/>
  <c r="AA50" i="7"/>
  <c r="AA158" i="7"/>
  <c r="AA23" i="7"/>
  <c r="AA68" i="7"/>
  <c r="AA46" i="7"/>
  <c r="AA83" i="7"/>
  <c r="AA49" i="7"/>
  <c r="AA6" i="7"/>
  <c r="AA77" i="7"/>
  <c r="AA99" i="7"/>
  <c r="AA97" i="7"/>
  <c r="AA26" i="7"/>
  <c r="AA164" i="7"/>
  <c r="AA162" i="7"/>
  <c r="AA149" i="7"/>
  <c r="AA37" i="7"/>
  <c r="AA169" i="7"/>
  <c r="AA141" i="7"/>
  <c r="AA75" i="7"/>
  <c r="AA173" i="7"/>
  <c r="D40" i="6"/>
  <c r="C40" i="6" s="1"/>
  <c r="AA128" i="7"/>
  <c r="L11" i="7" l="1"/>
  <c r="L27" i="7"/>
  <c r="L43" i="7"/>
  <c r="L59" i="7"/>
  <c r="L75" i="7"/>
  <c r="L91" i="7"/>
  <c r="L107" i="7"/>
  <c r="L123" i="7"/>
  <c r="L139" i="7"/>
  <c r="L155" i="7"/>
  <c r="L171" i="7"/>
  <c r="K6" i="7"/>
  <c r="K22" i="7"/>
  <c r="K38" i="7"/>
  <c r="K54" i="7"/>
  <c r="K70" i="7"/>
  <c r="K86" i="7"/>
  <c r="K102" i="7"/>
  <c r="K118" i="7"/>
  <c r="K134" i="7"/>
  <c r="K150" i="7"/>
  <c r="L9" i="7"/>
  <c r="L30" i="7"/>
  <c r="L52" i="7"/>
  <c r="L73" i="7"/>
  <c r="L94" i="7"/>
  <c r="L116" i="7"/>
  <c r="L137" i="7"/>
  <c r="L158" i="7"/>
  <c r="L180" i="7"/>
  <c r="K20" i="7"/>
  <c r="K41" i="7"/>
  <c r="K63" i="7"/>
  <c r="K84" i="7"/>
  <c r="K105" i="7"/>
  <c r="K127" i="7"/>
  <c r="K148" i="7"/>
  <c r="K167" i="7"/>
  <c r="K2" i="7"/>
  <c r="L10" i="7"/>
  <c r="L32" i="7"/>
  <c r="L53" i="7"/>
  <c r="L38" i="7"/>
  <c r="L72" i="7"/>
  <c r="L101" i="7"/>
  <c r="L129" i="7"/>
  <c r="L157" i="7"/>
  <c r="K5" i="7"/>
  <c r="K33" i="7"/>
  <c r="K61" i="7"/>
  <c r="K91" i="7"/>
  <c r="K119" i="7"/>
  <c r="K147" i="7"/>
  <c r="K172" i="7"/>
  <c r="L15" i="7"/>
  <c r="L31" i="7"/>
  <c r="L47" i="7"/>
  <c r="L63" i="7"/>
  <c r="L79" i="7"/>
  <c r="L95" i="7"/>
  <c r="L111" i="7"/>
  <c r="L127" i="7"/>
  <c r="L143" i="7"/>
  <c r="L159" i="7"/>
  <c r="L175" i="7"/>
  <c r="K10" i="7"/>
  <c r="K26" i="7"/>
  <c r="K42" i="7"/>
  <c r="K58" i="7"/>
  <c r="K74" i="7"/>
  <c r="K90" i="7"/>
  <c r="K106" i="7"/>
  <c r="K122" i="7"/>
  <c r="K138" i="7"/>
  <c r="K154" i="7"/>
  <c r="L14" i="7"/>
  <c r="L36" i="7"/>
  <c r="L57" i="7"/>
  <c r="L78" i="7"/>
  <c r="L100" i="7"/>
  <c r="L121" i="7"/>
  <c r="L142" i="7"/>
  <c r="L164" i="7"/>
  <c r="K4" i="7"/>
  <c r="K25" i="7"/>
  <c r="K47" i="7"/>
  <c r="K68" i="7"/>
  <c r="K89" i="7"/>
  <c r="K111" i="7"/>
  <c r="K132" i="7"/>
  <c r="K153" i="7"/>
  <c r="K171" i="7"/>
  <c r="L16" i="7"/>
  <c r="L37" i="7"/>
  <c r="L6" i="7"/>
  <c r="L49" i="7"/>
  <c r="L80" i="7"/>
  <c r="L108" i="7"/>
  <c r="L136" i="7"/>
  <c r="L165" i="7"/>
  <c r="K12" i="7"/>
  <c r="K40" i="7"/>
  <c r="K69" i="7"/>
  <c r="K97" i="7"/>
  <c r="K125" i="7"/>
  <c r="K155" i="7"/>
  <c r="K177" i="7"/>
  <c r="L19" i="7"/>
  <c r="L51" i="7"/>
  <c r="L83" i="7"/>
  <c r="L115" i="7"/>
  <c r="L147" i="7"/>
  <c r="L179" i="7"/>
  <c r="K30" i="7"/>
  <c r="K62" i="7"/>
  <c r="K94" i="7"/>
  <c r="K126" i="7"/>
  <c r="K158" i="7"/>
  <c r="L41" i="7"/>
  <c r="L84" i="7"/>
  <c r="L126" i="7"/>
  <c r="L169" i="7"/>
  <c r="K31" i="7"/>
  <c r="K73" i="7"/>
  <c r="K116" i="7"/>
  <c r="K159" i="7"/>
  <c r="L42" i="7"/>
  <c r="L58" i="7"/>
  <c r="L114" i="7"/>
  <c r="L172" i="7"/>
  <c r="K48" i="7"/>
  <c r="K104" i="7"/>
  <c r="K161" i="7"/>
  <c r="L40" i="7"/>
  <c r="L74" i="7"/>
  <c r="L102" i="7"/>
  <c r="L130" i="7"/>
  <c r="L160" i="7"/>
  <c r="K7" i="7"/>
  <c r="K35" i="7"/>
  <c r="K64" i="7"/>
  <c r="K92" i="7"/>
  <c r="K120" i="7"/>
  <c r="K149" i="7"/>
  <c r="K173" i="7"/>
  <c r="L33" i="7"/>
  <c r="L69" i="7"/>
  <c r="L97" i="7"/>
  <c r="L125" i="7"/>
  <c r="L154" i="7"/>
  <c r="L182" i="7"/>
  <c r="K29" i="7"/>
  <c r="K59" i="7"/>
  <c r="K87" i="7"/>
  <c r="K115" i="7"/>
  <c r="L23" i="7"/>
  <c r="L55" i="7"/>
  <c r="L87" i="7"/>
  <c r="L119" i="7"/>
  <c r="L151" i="7"/>
  <c r="L2" i="7"/>
  <c r="K34" i="7"/>
  <c r="K66" i="7"/>
  <c r="K98" i="7"/>
  <c r="K130" i="7"/>
  <c r="L4" i="7"/>
  <c r="L46" i="7"/>
  <c r="L89" i="7"/>
  <c r="L132" i="7"/>
  <c r="L174" i="7"/>
  <c r="K36" i="7"/>
  <c r="K79" i="7"/>
  <c r="K121" i="7"/>
  <c r="K163" i="7"/>
  <c r="L5" i="7"/>
  <c r="L48" i="7"/>
  <c r="L65" i="7"/>
  <c r="L122" i="7"/>
  <c r="L178" i="7"/>
  <c r="K55" i="7"/>
  <c r="K112" i="7"/>
  <c r="K166" i="7"/>
  <c r="L8" i="7"/>
  <c r="L50" i="7"/>
  <c r="L81" i="7"/>
  <c r="L109" i="7"/>
  <c r="L138" i="7"/>
  <c r="L166" i="7"/>
  <c r="K13" i="7"/>
  <c r="K43" i="7"/>
  <c r="K71" i="7"/>
  <c r="K99" i="7"/>
  <c r="K128" i="7"/>
  <c r="K156" i="7"/>
  <c r="K178" i="7"/>
  <c r="L44" i="7"/>
  <c r="L76" i="7"/>
  <c r="L104" i="7"/>
  <c r="L133" i="7"/>
  <c r="L161" i="7"/>
  <c r="L39" i="7"/>
  <c r="L103" i="7"/>
  <c r="L167" i="7"/>
  <c r="K50" i="7"/>
  <c r="K114" i="7"/>
  <c r="L25" i="7"/>
  <c r="L110" i="7"/>
  <c r="K15" i="7"/>
  <c r="K100" i="7"/>
  <c r="K179" i="7"/>
  <c r="L26" i="7"/>
  <c r="L93" i="7"/>
  <c r="K27" i="7"/>
  <c r="K140" i="7"/>
  <c r="L29" i="7"/>
  <c r="L96" i="7"/>
  <c r="L152" i="7"/>
  <c r="K28" i="7"/>
  <c r="K85" i="7"/>
  <c r="K141" i="7"/>
  <c r="L61" i="7"/>
  <c r="L118" i="7"/>
  <c r="L176" i="7"/>
  <c r="K37" i="7"/>
  <c r="K72" i="7"/>
  <c r="K108" i="7"/>
  <c r="K144" i="7"/>
  <c r="K169" i="7"/>
  <c r="L13" i="7"/>
  <c r="L141" i="7"/>
  <c r="K75" i="7"/>
  <c r="K181" i="7"/>
  <c r="L24" i="7"/>
  <c r="L149" i="7"/>
  <c r="K81" i="7"/>
  <c r="L34" i="7"/>
  <c r="L156" i="7"/>
  <c r="L7" i="7"/>
  <c r="L71" i="7"/>
  <c r="L135" i="7"/>
  <c r="K18" i="7"/>
  <c r="K82" i="7"/>
  <c r="K146" i="7"/>
  <c r="L68" i="7"/>
  <c r="L153" i="7"/>
  <c r="K57" i="7"/>
  <c r="K143" i="7"/>
  <c r="L28" i="7"/>
  <c r="L150" i="7"/>
  <c r="K83" i="7"/>
  <c r="L66" i="7"/>
  <c r="L124" i="7"/>
  <c r="L181" i="7"/>
  <c r="K56" i="7"/>
  <c r="K113" i="7"/>
  <c r="K168" i="7"/>
  <c r="L22" i="7"/>
  <c r="L90" i="7"/>
  <c r="L146" i="7"/>
  <c r="K16" i="7"/>
  <c r="K51" i="7"/>
  <c r="K93" i="7"/>
  <c r="K129" i="7"/>
  <c r="K157" i="7"/>
  <c r="K180" i="7"/>
  <c r="L85" i="7"/>
  <c r="K17" i="7"/>
  <c r="K131" i="7"/>
  <c r="L92" i="7"/>
  <c r="K24" i="7"/>
  <c r="K139" i="7"/>
  <c r="L98" i="7"/>
  <c r="K32" i="7"/>
  <c r="K145" i="7"/>
  <c r="L67" i="7"/>
  <c r="K14" i="7"/>
  <c r="K142" i="7"/>
  <c r="L148" i="7"/>
  <c r="K137" i="7"/>
  <c r="L144" i="7"/>
  <c r="K182" i="7"/>
  <c r="L117" i="7"/>
  <c r="K49" i="7"/>
  <c r="K162" i="7"/>
  <c r="L82" i="7"/>
  <c r="K8" i="7"/>
  <c r="K80" i="7"/>
  <c r="K151" i="7"/>
  <c r="L56" i="7"/>
  <c r="K103" i="7"/>
  <c r="L64" i="7"/>
  <c r="K109" i="7"/>
  <c r="L70" i="7"/>
  <c r="K88" i="7"/>
  <c r="L45" i="7"/>
  <c r="L162" i="7"/>
  <c r="K96" i="7"/>
  <c r="L3" i="7"/>
  <c r="K78" i="7"/>
  <c r="K52" i="7"/>
  <c r="K76" i="7"/>
  <c r="L60" i="7"/>
  <c r="K107" i="7"/>
  <c r="L12" i="7"/>
  <c r="K44" i="7"/>
  <c r="K174" i="7"/>
  <c r="L170" i="7"/>
  <c r="K170" i="7"/>
  <c r="K39" i="7"/>
  <c r="K152" i="7"/>
  <c r="L35" i="7"/>
  <c r="L105" i="7"/>
  <c r="K95" i="7"/>
  <c r="L86" i="7"/>
  <c r="K21" i="7"/>
  <c r="L168" i="7"/>
  <c r="K136" i="7"/>
  <c r="K53" i="7"/>
  <c r="K67" i="7"/>
  <c r="L99" i="7"/>
  <c r="K46" i="7"/>
  <c r="L20" i="7"/>
  <c r="K9" i="7"/>
  <c r="K175" i="7"/>
  <c r="L21" i="7"/>
  <c r="K19" i="7"/>
  <c r="L18" i="7"/>
  <c r="L145" i="7"/>
  <c r="K77" i="7"/>
  <c r="L112" i="7"/>
  <c r="K23" i="7"/>
  <c r="K101" i="7"/>
  <c r="K164" i="7"/>
  <c r="L113" i="7"/>
  <c r="K160" i="7"/>
  <c r="L120" i="7"/>
  <c r="K165" i="7"/>
  <c r="L128" i="7"/>
  <c r="K117" i="7"/>
  <c r="L77" i="7"/>
  <c r="K11" i="7"/>
  <c r="K124" i="7"/>
  <c r="L131" i="7"/>
  <c r="L62" i="7"/>
  <c r="L17" i="7"/>
  <c r="L173" i="7"/>
  <c r="L140" i="7"/>
  <c r="K123" i="7"/>
  <c r="L177" i="7"/>
  <c r="K3" i="7"/>
  <c r="L106" i="7"/>
  <c r="L163" i="7"/>
  <c r="K110" i="7"/>
  <c r="K133" i="7"/>
  <c r="L88" i="7"/>
  <c r="K135" i="7"/>
  <c r="L54" i="7"/>
  <c r="K65" i="7"/>
  <c r="K45" i="7"/>
  <c r="K60" i="7"/>
  <c r="L134" i="7"/>
  <c r="K176" i="7"/>
</calcChain>
</file>

<file path=xl/sharedStrings.xml><?xml version="1.0" encoding="utf-8"?>
<sst xmlns="http://schemas.openxmlformats.org/spreadsheetml/2006/main" count="495" uniqueCount="163">
  <si>
    <t>x</t>
  </si>
  <si>
    <t>y</t>
  </si>
  <si>
    <t>Limacon</t>
  </si>
  <si>
    <t>Trifolium</t>
  </si>
  <si>
    <t>Five Petal Rose</t>
  </si>
  <si>
    <t>Circle</t>
  </si>
  <si>
    <t>Glass Index</t>
  </si>
  <si>
    <t>r_2</t>
  </si>
  <si>
    <t>defect</t>
  </si>
  <si>
    <t>Resulting Angles</t>
  </si>
  <si>
    <t>Resulting Radii</t>
  </si>
  <si>
    <t>Inputs</t>
  </si>
  <si>
    <t>Max</t>
  </si>
  <si>
    <t>mm</t>
  </si>
  <si>
    <t>-</t>
  </si>
  <si>
    <t>rps</t>
  </si>
  <si>
    <t>z</t>
  </si>
  <si>
    <t>ω_1</t>
  </si>
  <si>
    <t>ω_2</t>
  </si>
  <si>
    <t>Δθ</t>
  </si>
  <si>
    <t>β_1</t>
  </si>
  <si>
    <t>β_2</t>
  </si>
  <si>
    <t>φ_i</t>
  </si>
  <si>
    <t>Exit Angle</t>
  </si>
  <si>
    <t>Angle Inside Prism</t>
  </si>
  <si>
    <t>r_d</t>
  </si>
  <si>
    <t>r_max</t>
  </si>
  <si>
    <t xml:space="preserve">Radius of Center Defect </t>
  </si>
  <si>
    <t xml:space="preserve">Radius of Base Circle </t>
  </si>
  <si>
    <t xml:space="preserve">Radius of Running Circle </t>
  </si>
  <si>
    <t>Radius of Maximum Scan Area</t>
  </si>
  <si>
    <t>y (mm)</t>
  </si>
  <si>
    <t>x (mm)</t>
  </si>
  <si>
    <t>φ_p</t>
  </si>
  <si>
    <t xml:space="preserve">Angle of Incidence </t>
  </si>
  <si>
    <t>Prism 1</t>
  </si>
  <si>
    <t>Prism 2</t>
  </si>
  <si>
    <t>α_1</t>
  </si>
  <si>
    <t>α_2</t>
  </si>
  <si>
    <t>Wedge Angle</t>
  </si>
  <si>
    <t>Thickness</t>
  </si>
  <si>
    <t>Speed of Prism 2</t>
  </si>
  <si>
    <t>Home Offset</t>
  </si>
  <si>
    <t>Values</t>
  </si>
  <si>
    <t>Units</t>
  </si>
  <si>
    <t>Symbol</t>
  </si>
  <si>
    <t>Description</t>
  </si>
  <si>
    <t>Angle of Incidence with First Prism</t>
  </si>
  <si>
    <t>Exit Angle from First Prism</t>
  </si>
  <si>
    <t>Angle of Incidence with Second Prism</t>
  </si>
  <si>
    <t>Angle Inside of First Prism</t>
  </si>
  <si>
    <t>Angle Inside of Second Prism</t>
  </si>
  <si>
    <t>Exit Angle from Second Prism</t>
  </si>
  <si>
    <t>φ_i,1</t>
  </si>
  <si>
    <t>φ_p,2</t>
  </si>
  <si>
    <t>φ_i,2</t>
  </si>
  <si>
    <t>φ_p,1</t>
  </si>
  <si>
    <t xml:space="preserve">Speed of Prism 1 </t>
  </si>
  <si>
    <t>Prisms
1 and 2</t>
  </si>
  <si>
    <t>deg | radian</t>
  </si>
  <si>
    <t>r'</t>
  </si>
  <si>
    <t>Origin</t>
  </si>
  <si>
    <t>Total Circumference</t>
  </si>
  <si>
    <t>Thickness Contribution Circumference</t>
  </si>
  <si>
    <t>Filling Field Curve</t>
  </si>
  <si>
    <t>n_g,1</t>
  </si>
  <si>
    <t>n_g,2</t>
  </si>
  <si>
    <t>length</t>
  </si>
  <si>
    <t xml:space="preserve">Max Radius of Running Circle </t>
  </si>
  <si>
    <t>r_1 + r_d</t>
  </si>
  <si>
    <t>Checking Cancels</t>
  </si>
  <si>
    <t>Examples</t>
  </si>
  <si>
    <t>Radius Contribution from Prism Thickness</t>
  </si>
  <si>
    <t>Circle Created from Prism 1</t>
  </si>
  <si>
    <t>Circle Created from Prism 2</t>
  </si>
  <si>
    <t>Radius Contribution from 2nd Surface</t>
  </si>
  <si>
    <t>Total Beam Deflection</t>
  </si>
  <si>
    <t>Radius of Circle Created by Prism 1</t>
  </si>
  <si>
    <t>Desired X</t>
  </si>
  <si>
    <t>Desired Y</t>
  </si>
  <si>
    <t>Output X</t>
  </si>
  <si>
    <t>Output Y</t>
  </si>
  <si>
    <t xml:space="preserve">Note: </t>
  </si>
  <si>
    <t>This First Approximation uses only the basic equation for an epichitroid based on rotation speeds of prisms. The purpose of this sheet is to show what the general shape of a scan will be.</t>
  </si>
  <si>
    <t xml:space="preserve">S </t>
  </si>
  <si>
    <t>N/A</t>
  </si>
  <si>
    <t>Intermediate Radius</t>
  </si>
  <si>
    <t xml:space="preserve">r_1  </t>
  </si>
  <si>
    <t>Radius of Circle Created by Prism 2</t>
  </si>
  <si>
    <t>S</t>
  </si>
  <si>
    <t>φ_o</t>
  </si>
  <si>
    <t>r_T</t>
  </si>
  <si>
    <t>r_S</t>
  </si>
  <si>
    <t>φ_o,1</t>
  </si>
  <si>
    <t>φ_o,2</t>
  </si>
  <si>
    <t>T_1</t>
  </si>
  <si>
    <t>T_2</t>
  </si>
  <si>
    <r>
      <rPr>
        <b/>
        <sz val="11"/>
        <color theme="0"/>
        <rFont val="Calibri"/>
        <family val="2"/>
      </rPr>
      <t>θ_</t>
    </r>
    <r>
      <rPr>
        <b/>
        <sz val="11"/>
        <color theme="0"/>
        <rFont val="Calibri"/>
        <family val="2"/>
        <scheme val="minor"/>
      </rPr>
      <t>1</t>
    </r>
  </si>
  <si>
    <t>θ_2</t>
  </si>
  <si>
    <t>radians</t>
  </si>
  <si>
    <t>w/o Error</t>
  </si>
  <si>
    <t>with Error</t>
  </si>
  <si>
    <t>Risley Prism Scanner Modeling Sheet</t>
  </si>
  <si>
    <t>This Excel Spread Sheet is designed to visualize the concepts found in the Risley Prism Scanner App Note. Each tab at the bottom of the page shows a different approximation of how the scanner operates, with increasing accuracy.</t>
  </si>
  <si>
    <t>The sheets given below are as follows:</t>
  </si>
  <si>
    <t>Vertical Line</t>
  </si>
  <si>
    <r>
      <rPr>
        <b/>
        <sz val="11"/>
        <color theme="1"/>
        <rFont val="Calibri"/>
        <family val="2"/>
        <scheme val="minor"/>
      </rPr>
      <t>Second Approx.</t>
    </r>
    <r>
      <rPr>
        <sz val="11"/>
        <color theme="1"/>
        <rFont val="Calibri"/>
        <family val="2"/>
        <scheme val="minor"/>
      </rPr>
      <t xml:space="preserve"> - This sheet will give the user the ability to roughly approximate their scan pattern's maximum radius and center defect by taking the physical characteristics of two identical prisms, the system's setup paramaters, and the rotational speeds of the prisms. This approximation does not take into account home position offset, prism tilt, two different prisms being used, effective thickness difference of the second prism, nor inherent edge distortion.</t>
    </r>
  </si>
  <si>
    <r>
      <rPr>
        <b/>
        <sz val="11"/>
        <color theme="1"/>
        <rFont val="Calibri"/>
        <family val="2"/>
        <scheme val="minor"/>
      </rPr>
      <t>Third Approx.</t>
    </r>
    <r>
      <rPr>
        <sz val="11"/>
        <color theme="1"/>
        <rFont val="Calibri"/>
        <family val="2"/>
        <scheme val="minor"/>
      </rPr>
      <t xml:space="preserve"> - This sheet is nearly identical to the Second Approx. Sheet, except that it will account for two different prisms, home position offset, prism tilt, and inherent edge distortion. It will not account for effective thickness difference of the second prism. </t>
    </r>
  </si>
  <si>
    <r>
      <rPr>
        <b/>
        <sz val="11"/>
        <color theme="1"/>
        <rFont val="Calibri"/>
        <family val="2"/>
        <scheme val="minor"/>
      </rPr>
      <t>Raster Scans</t>
    </r>
    <r>
      <rPr>
        <sz val="11"/>
        <color theme="1"/>
        <rFont val="Calibri"/>
        <family val="2"/>
        <scheme val="minor"/>
      </rPr>
      <t xml:space="preserve"> - This sheet takes inputs of Desired (x,y) points, along with the same parameters from the Thrid Approx. Sheet to show what a Raster Scan will look like in the presence of assembly errors. </t>
    </r>
  </si>
  <si>
    <t xml:space="preserve">This sheet is built to account for tilt, home position offset, and inherent edge distortion. However, it does not take into account the changes associated with the effective change in thickness of the second prism due to rotational position. </t>
  </si>
  <si>
    <t>s</t>
  </si>
  <si>
    <t>t</t>
  </si>
  <si>
    <t>Times Available</t>
  </si>
  <si>
    <t>Desired Time</t>
  </si>
  <si>
    <t>Total time (s)</t>
  </si>
  <si>
    <t>Desired Time (s)</t>
  </si>
  <si>
    <t>Resulting Time (s)</t>
  </si>
  <si>
    <t>This Second Approximation will show the maximum scan area and center defect wihtout taking into account two different prisms, prism tilt, home position offset, inherent edge distortion, or the effective change in thickness of the second prism due to rotational position.</t>
  </si>
  <si>
    <t>Diameter</t>
  </si>
  <si>
    <t>D</t>
  </si>
  <si>
    <t>T_max</t>
  </si>
  <si>
    <t>Maximum Thickness of Prism</t>
  </si>
  <si>
    <t>T'</t>
  </si>
  <si>
    <t>Max Thickness Added by Rotation</t>
  </si>
  <si>
    <t>First Prism Contribution</t>
  </si>
  <si>
    <t>PS810</t>
  </si>
  <si>
    <t>PS811</t>
  </si>
  <si>
    <t>PS812</t>
  </si>
  <si>
    <t>PS814</t>
  </si>
  <si>
    <t>PartNumber</t>
  </si>
  <si>
    <t xml:space="preserve">PrismAngle </t>
  </si>
  <si>
    <t>MaxThickness</t>
  </si>
  <si>
    <t>Nano</t>
  </si>
  <si>
    <t>Micro</t>
  </si>
  <si>
    <t>Index</t>
  </si>
  <si>
    <t>Ref</t>
  </si>
  <si>
    <t>SCHOTT Optical Glass Data sheets July 22, 2015</t>
  </si>
  <si>
    <t>nm</t>
  </si>
  <si>
    <t>Error Notifcations:</t>
  </si>
  <si>
    <t>Assembly Error</t>
  </si>
  <si>
    <t>Prism 1 Tilt</t>
  </si>
  <si>
    <t>Prism 2 Tilt</t>
  </si>
  <si>
    <t>λ</t>
  </si>
  <si>
    <t>Operating Wavelength: 300 - 2500 nm</t>
  </si>
  <si>
    <t>degree/s</t>
  </si>
  <si>
    <t>System
Parameters</t>
  </si>
  <si>
    <t>Spiral (180s)</t>
  </si>
  <si>
    <t>25/SQRT(2)</t>
  </si>
  <si>
    <t>Run Time</t>
  </si>
  <si>
    <t>System Parameters</t>
  </si>
  <si>
    <t>in | mm</t>
  </si>
  <si>
    <r>
      <t>rpm | deg</t>
    </r>
    <r>
      <rPr>
        <sz val="9.5500000000000007"/>
        <color theme="1"/>
        <rFont val="Calibri"/>
        <family val="2"/>
      </rPr>
      <t>/s</t>
    </r>
  </si>
  <si>
    <t xml:space="preserve"> t</t>
  </si>
  <si>
    <t>min:s | s</t>
  </si>
  <si>
    <t>rpm | deg/s</t>
  </si>
  <si>
    <t>in } mm</t>
  </si>
  <si>
    <t>deg/s</t>
  </si>
  <si>
    <t>µm | nm</t>
  </si>
  <si>
    <t xml:space="preserve">This sheet is built to account for tilt and home position offset. However, it does not take into account inherent edge distortion nor the changes associated with the effective change in thickness of the second prism due to rotational position. Fill in desired x and y coordinates in the I and J columns. </t>
  </si>
  <si>
    <t>This shows the circle created by a single prism deviating a beam that enters from the wedged side to give a general idea of the scale to which beams are deviated.</t>
  </si>
  <si>
    <r>
      <rPr>
        <b/>
        <sz val="11"/>
        <color theme="1"/>
        <rFont val="Calibri"/>
        <family val="2"/>
        <scheme val="minor"/>
      </rPr>
      <t>Single Prism</t>
    </r>
    <r>
      <rPr>
        <sz val="11"/>
        <color theme="1"/>
        <rFont val="Calibri"/>
        <family val="2"/>
        <scheme val="minor"/>
      </rPr>
      <t xml:space="preserve"> - This sheet is designed to show the refraction of a beam as it is input from the wedged side. The user selects a Thorlabs prism, the distance to the scanning surface, wavelength, rotational speed, and run time.</t>
    </r>
  </si>
  <si>
    <r>
      <rPr>
        <b/>
        <sz val="11"/>
        <color theme="1"/>
        <rFont val="Calibri"/>
        <family val="2"/>
        <scheme val="minor"/>
      </rPr>
      <t>First Approx.</t>
    </r>
    <r>
      <rPr>
        <sz val="11"/>
        <color theme="1"/>
        <rFont val="Calibri"/>
        <family val="2"/>
        <scheme val="minor"/>
      </rPr>
      <t xml:space="preserve"> - This sheet is designed to soley give the Epichitroid formed given two rotation speeds of prisms. It takes no physical parameters into account and is meant to give the user a rough idea of what their scanner will produce given certain relative speeds. </t>
    </r>
  </si>
  <si>
    <r>
      <t xml:space="preserve">Each Sheet has cells that are highlighted in green. These cells are meant for user inputs. The other cells on the sheet will change based on the user inputs. </t>
    </r>
    <r>
      <rPr>
        <u/>
        <sz val="11"/>
        <color theme="1"/>
        <rFont val="Calibri"/>
        <family val="2"/>
        <scheme val="minor"/>
      </rPr>
      <t>The cells which are not highlighted are locked, but they can be unlocked by accessing the Review Ribbon and clicking Unprotect Sheet.</t>
    </r>
    <r>
      <rPr>
        <sz val="11"/>
        <color theme="1"/>
        <rFont val="Calibri"/>
        <family val="2"/>
        <scheme val="minor"/>
      </rPr>
      <t xml:space="preserve"> Remember you can always download a new copy of the sheet if one has been edited beyond repair.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</si>
</sst>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1" x14ac:knownFonts="1">
    <font>
      <sz val="11"/>
      <color theme="1"/>
      <name val="Calibri"/>
      <family val="2"/>
      <scheme val="minor"/>
    </font>
    <font>
      <sz val="11"/>
      <color theme="1"/>
      <name val="Calibri"/>
      <family val="2"/>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
      <b/>
      <sz val="11"/>
      <color theme="0"/>
      <name val="Calibri"/>
      <family val="2"/>
    </font>
    <font>
      <u/>
      <sz val="11"/>
      <color theme="1"/>
      <name val="Calibri"/>
      <family val="2"/>
      <scheme val="minor"/>
    </font>
    <font>
      <sz val="11"/>
      <color theme="0"/>
      <name val="Calibri"/>
      <family val="2"/>
      <scheme val="minor"/>
    </font>
    <font>
      <sz val="9.5500000000000007"/>
      <color theme="1"/>
      <name val="Calibri"/>
      <family val="2"/>
    </font>
  </fonts>
  <fills count="7">
    <fill>
      <patternFill patternType="none"/>
    </fill>
    <fill>
      <patternFill patternType="gray125"/>
    </fill>
    <fill>
      <patternFill patternType="solid">
        <fgColor rgb="FFA5A5A5"/>
      </patternFill>
    </fill>
    <fill>
      <patternFill patternType="lightUp"/>
    </fill>
    <fill>
      <patternFill patternType="solid">
        <fgColor rgb="FFFFFFCC"/>
      </patternFill>
    </fill>
    <fill>
      <patternFill patternType="solid">
        <fgColor theme="8"/>
      </patternFill>
    </fill>
    <fill>
      <patternFill patternType="solid">
        <fgColor theme="9" tint="0.59999389629810485"/>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thin">
        <color indexed="64"/>
      </right>
      <top style="double">
        <color rgb="FF3F3F3F"/>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3F3F3F"/>
      </left>
      <right/>
      <top style="double">
        <color rgb="FF3F3F3F"/>
      </top>
      <bottom/>
      <diagonal/>
    </border>
    <border>
      <left/>
      <right/>
      <top style="double">
        <color rgb="FF3F3F3F"/>
      </top>
      <bottom/>
      <diagonal/>
    </border>
    <border>
      <left/>
      <right style="double">
        <color rgb="FF3F3F3F"/>
      </right>
      <top style="double">
        <color rgb="FF3F3F3F"/>
      </top>
      <bottom/>
      <diagonal/>
    </border>
    <border>
      <left style="thin">
        <color indexed="64"/>
      </left>
      <right style="thin">
        <color indexed="64"/>
      </right>
      <top style="double">
        <color rgb="FF3F3F3F"/>
      </top>
      <bottom style="thin">
        <color indexed="64"/>
      </bottom>
      <diagonal/>
    </border>
    <border>
      <left style="thin">
        <color indexed="64"/>
      </left>
      <right style="thin">
        <color indexed="64"/>
      </right>
      <top/>
      <bottom/>
      <diagonal/>
    </border>
    <border>
      <left style="thin">
        <color indexed="64"/>
      </left>
      <right style="thin">
        <color indexed="64"/>
      </right>
      <top style="double">
        <color rgb="FF3F3F3F"/>
      </top>
      <bottom/>
      <diagonal/>
    </border>
    <border>
      <left style="medium">
        <color indexed="64"/>
      </left>
      <right/>
      <top/>
      <bottom/>
      <diagonal/>
    </border>
    <border>
      <left style="medium">
        <color indexed="64"/>
      </left>
      <right/>
      <top/>
      <bottom style="medium">
        <color indexed="64"/>
      </bottom>
      <diagonal/>
    </border>
    <border>
      <left/>
      <right/>
      <top style="double">
        <color rgb="FF3F3F3F"/>
      </top>
      <bottom style="thin">
        <color indexed="64"/>
      </bottom>
      <diagonal/>
    </border>
    <border>
      <left style="thin">
        <color indexed="64"/>
      </left>
      <right style="medium">
        <color indexed="64"/>
      </right>
      <top style="double">
        <color rgb="FF3F3F3F"/>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double">
        <color rgb="FF3F3F3F"/>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double">
        <color rgb="FF3F3F3F"/>
      </top>
      <bottom style="medium">
        <color indexed="64"/>
      </bottom>
      <diagonal/>
    </border>
    <border>
      <left style="medium">
        <color indexed="64"/>
      </left>
      <right/>
      <top style="medium">
        <color indexed="64"/>
      </top>
      <bottom/>
      <diagonal/>
    </border>
    <border>
      <left/>
      <right style="medium">
        <color indexed="64"/>
      </right>
      <top style="double">
        <color rgb="FF3F3F3F"/>
      </top>
      <bottom style="medium">
        <color indexed="64"/>
      </bottom>
      <diagonal/>
    </border>
    <border>
      <left style="medium">
        <color indexed="64"/>
      </left>
      <right style="thin">
        <color indexed="64"/>
      </right>
      <top style="double">
        <color rgb="FF3F3F3F"/>
      </top>
      <bottom style="medium">
        <color indexed="64"/>
      </bottom>
      <diagonal/>
    </border>
    <border>
      <left style="thin">
        <color indexed="64"/>
      </left>
      <right style="thin">
        <color indexed="64"/>
      </right>
      <top style="double">
        <color rgb="FF3F3F3F"/>
      </top>
      <bottom style="medium">
        <color indexed="64"/>
      </bottom>
      <diagonal/>
    </border>
    <border>
      <left style="medium">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rgb="FF3F3F3F"/>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double">
        <color rgb="FF3F3F3F"/>
      </left>
      <right style="double">
        <color rgb="FF3F3F3F"/>
      </right>
      <top style="double">
        <color rgb="FF3F3F3F"/>
      </top>
      <bottom/>
      <diagonal/>
    </border>
    <border>
      <left style="thin">
        <color indexed="64"/>
      </left>
      <right/>
      <top style="double">
        <color rgb="FF3F3F3F"/>
      </top>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indexed="64"/>
      </left>
      <right/>
      <top/>
      <bottom/>
      <diagonal/>
    </border>
    <border>
      <left style="medium">
        <color indexed="64"/>
      </left>
      <right/>
      <top style="double">
        <color rgb="FF3F3F3F"/>
      </top>
      <bottom/>
      <diagonal/>
    </border>
    <border>
      <left/>
      <right style="thin">
        <color indexed="64"/>
      </right>
      <top style="double">
        <color rgb="FF3F3F3F"/>
      </top>
      <bottom/>
      <diagonal/>
    </border>
    <border>
      <left/>
      <right/>
      <top/>
      <bottom style="double">
        <color rgb="FF3F3F3F"/>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s>
  <cellStyleXfs count="4">
    <xf numFmtId="0" fontId="0" fillId="0" borderId="0"/>
    <xf numFmtId="0" fontId="2" fillId="2" borderId="1" applyNumberFormat="0" applyAlignment="0" applyProtection="0"/>
    <xf numFmtId="0" fontId="6" fillId="4" borderId="38" applyNumberFormat="0" applyFont="0" applyAlignment="0" applyProtection="0"/>
    <xf numFmtId="0" fontId="9" fillId="5" borderId="0" applyNumberFormat="0" applyBorder="0" applyAlignment="0" applyProtection="0"/>
  </cellStyleXfs>
  <cellXfs count="262">
    <xf numFmtId="0" fontId="0" fillId="0" borderId="0" xfId="0"/>
    <xf numFmtId="2" fontId="0" fillId="0" borderId="0" xfId="0" applyNumberFormat="1"/>
    <xf numFmtId="164" fontId="0" fillId="0" borderId="0" xfId="0" applyNumberFormat="1"/>
    <xf numFmtId="164" fontId="0" fillId="0" borderId="0" xfId="0" applyNumberFormat="1" applyBorder="1"/>
    <xf numFmtId="0" fontId="0" fillId="0" borderId="0" xfId="0" applyAlignment="1">
      <alignment horizontal="center" vertical="center"/>
    </xf>
    <xf numFmtId="164" fontId="0" fillId="0" borderId="9" xfId="0" applyNumberFormat="1" applyBorder="1"/>
    <xf numFmtId="0" fontId="0" fillId="0" borderId="10" xfId="0" applyBorder="1"/>
    <xf numFmtId="0" fontId="0" fillId="0" borderId="12" xfId="0" applyBorder="1"/>
    <xf numFmtId="0" fontId="0" fillId="0" borderId="16" xfId="0" applyFill="1" applyBorder="1"/>
    <xf numFmtId="0" fontId="0" fillId="0" borderId="16" xfId="0" applyFill="1" applyBorder="1" applyAlignment="1">
      <alignment horizontal="left"/>
    </xf>
    <xf numFmtId="0" fontId="0" fillId="0" borderId="12" xfId="0" applyFill="1" applyBorder="1"/>
    <xf numFmtId="0" fontId="0" fillId="0" borderId="16" xfId="0" applyBorder="1"/>
    <xf numFmtId="164" fontId="0" fillId="0" borderId="15" xfId="0" applyNumberFormat="1" applyBorder="1"/>
    <xf numFmtId="164" fontId="0" fillId="0" borderId="2" xfId="0" applyNumberFormat="1" applyBorder="1"/>
    <xf numFmtId="164" fontId="0" fillId="0" borderId="21" xfId="0" applyNumberFormat="1" applyBorder="1"/>
    <xf numFmtId="164" fontId="1" fillId="0" borderId="21" xfId="0" applyNumberFormat="1" applyFont="1" applyBorder="1"/>
    <xf numFmtId="164" fontId="0" fillId="0" borderId="23" xfId="0" applyNumberFormat="1" applyBorder="1"/>
    <xf numFmtId="165" fontId="0" fillId="0" borderId="0" xfId="0" applyNumberFormat="1"/>
    <xf numFmtId="0" fontId="0" fillId="0" borderId="23" xfId="0" applyBorder="1"/>
    <xf numFmtId="164" fontId="0" fillId="0" borderId="28" xfId="0" applyNumberFormat="1" applyBorder="1"/>
    <xf numFmtId="164" fontId="0" fillId="0" borderId="27" xfId="0" applyNumberFormat="1" applyFill="1" applyBorder="1"/>
    <xf numFmtId="164" fontId="0" fillId="0" borderId="27" xfId="0" applyNumberFormat="1" applyFill="1" applyBorder="1" applyAlignment="1">
      <alignment horizontal="right"/>
    </xf>
    <xf numFmtId="164" fontId="0" fillId="0" borderId="27" xfId="0" applyNumberFormat="1" applyBorder="1"/>
    <xf numFmtId="164" fontId="0" fillId="0" borderId="30" xfId="0" applyNumberFormat="1" applyBorder="1"/>
    <xf numFmtId="164" fontId="0" fillId="0" borderId="31" xfId="0" applyNumberFormat="1" applyFill="1" applyBorder="1"/>
    <xf numFmtId="164" fontId="0" fillId="0" borderId="31" xfId="0" applyNumberFormat="1" applyFill="1" applyBorder="1" applyAlignment="1">
      <alignment horizontal="left"/>
    </xf>
    <xf numFmtId="164" fontId="1" fillId="0" borderId="28" xfId="0" applyNumberFormat="1" applyFont="1" applyBorder="1"/>
    <xf numFmtId="164" fontId="0" fillId="0" borderId="11" xfId="0" applyNumberFormat="1" applyBorder="1"/>
    <xf numFmtId="164" fontId="0" fillId="0" borderId="13" xfId="0" applyNumberFormat="1" applyBorder="1"/>
    <xf numFmtId="164" fontId="0" fillId="0" borderId="31" xfId="0" applyNumberFormat="1" applyBorder="1"/>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6" xfId="0" applyFont="1" applyBorder="1" applyAlignment="1">
      <alignment horizontal="center" vertical="center"/>
    </xf>
    <xf numFmtId="0" fontId="3" fillId="0" borderId="34" xfId="0" applyFont="1" applyBorder="1" applyAlignment="1">
      <alignment horizont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164" fontId="0" fillId="0" borderId="7" xfId="0" applyNumberFormat="1" applyBorder="1"/>
    <xf numFmtId="0" fontId="1" fillId="0" borderId="7" xfId="0" applyFont="1" applyBorder="1" applyAlignment="1">
      <alignment horizontal="right"/>
    </xf>
    <xf numFmtId="0" fontId="0" fillId="0" borderId="30" xfId="0" applyBorder="1"/>
    <xf numFmtId="0" fontId="0" fillId="0" borderId="31" xfId="0" applyBorder="1"/>
    <xf numFmtId="0" fontId="3" fillId="0" borderId="36" xfId="0" applyFont="1" applyBorder="1" applyAlignment="1">
      <alignment horizontal="center"/>
    </xf>
    <xf numFmtId="0" fontId="0" fillId="0" borderId="21" xfId="0" applyBorder="1"/>
    <xf numFmtId="0" fontId="0" fillId="0" borderId="31" xfId="0" applyFill="1" applyBorder="1"/>
    <xf numFmtId="0" fontId="3" fillId="0" borderId="7" xfId="0" applyFont="1" applyBorder="1" applyAlignment="1">
      <alignment horizontal="center" vertical="center"/>
    </xf>
    <xf numFmtId="0" fontId="0" fillId="0" borderId="23" xfId="0" applyBorder="1" applyAlignment="1">
      <alignment horizontal="right" vertical="center"/>
    </xf>
    <xf numFmtId="0" fontId="0" fillId="0" borderId="0" xfId="0" applyBorder="1"/>
    <xf numFmtId="0" fontId="4" fillId="3" borderId="0" xfId="0" applyFont="1" applyFill="1"/>
    <xf numFmtId="0" fontId="3" fillId="0" borderId="9" xfId="0" applyFont="1" applyBorder="1" applyAlignment="1">
      <alignment horizontal="center" vertical="center"/>
    </xf>
    <xf numFmtId="0" fontId="5" fillId="3" borderId="0" xfId="0" applyFont="1" applyFill="1"/>
    <xf numFmtId="0" fontId="3" fillId="0" borderId="33" xfId="0" applyFont="1" applyBorder="1"/>
    <xf numFmtId="0" fontId="3" fillId="0" borderId="9" xfId="0" applyFont="1" applyBorder="1"/>
    <xf numFmtId="0" fontId="3" fillId="0" borderId="10" xfId="0" applyFont="1" applyBorder="1"/>
    <xf numFmtId="0" fontId="3" fillId="0" borderId="0" xfId="0" applyFont="1"/>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2" fillId="2" borderId="45" xfId="1" applyBorder="1" applyAlignment="1">
      <alignment horizontal="center" vertical="center"/>
    </xf>
    <xf numFmtId="0" fontId="0" fillId="0" borderId="0" xfId="0" applyBorder="1" applyAlignment="1"/>
    <xf numFmtId="164" fontId="0" fillId="0" borderId="21" xfId="0" applyNumberFormat="1" applyBorder="1" applyAlignment="1">
      <alignment horizontal="center"/>
    </xf>
    <xf numFmtId="0" fontId="3" fillId="0" borderId="46" xfId="0" applyFont="1" applyBorder="1" applyAlignment="1">
      <alignment horizontal="center" vertical="center"/>
    </xf>
    <xf numFmtId="0" fontId="0" fillId="0" borderId="37" xfId="0" applyBorder="1"/>
    <xf numFmtId="164" fontId="0" fillId="0" borderId="12" xfId="0" applyNumberFormat="1" applyBorder="1"/>
    <xf numFmtId="0" fontId="0" fillId="0" borderId="0" xfId="0" applyAlignment="1"/>
    <xf numFmtId="0" fontId="0" fillId="0" borderId="0" xfId="0" applyAlignment="1">
      <alignment horizontal="right"/>
    </xf>
    <xf numFmtId="164" fontId="0" fillId="0" borderId="24" xfId="0" applyNumberFormat="1" applyBorder="1" applyAlignment="1">
      <alignment horizontal="right"/>
    </xf>
    <xf numFmtId="164" fontId="0" fillId="0" borderId="27" xfId="0" applyNumberFormat="1" applyBorder="1" applyAlignment="1">
      <alignment horizontal="right"/>
    </xf>
    <xf numFmtId="164" fontId="0" fillId="0" borderId="2" xfId="0" applyNumberFormat="1" applyBorder="1" applyAlignment="1">
      <alignment horizontal="right"/>
    </xf>
    <xf numFmtId="164" fontId="0" fillId="0" borderId="21" xfId="0" applyNumberFormat="1" applyFill="1" applyBorder="1"/>
    <xf numFmtId="164" fontId="1" fillId="0" borderId="21" xfId="0" applyNumberFormat="1" applyFont="1" applyFill="1" applyBorder="1"/>
    <xf numFmtId="0" fontId="0" fillId="0" borderId="0" xfId="0" applyAlignment="1">
      <alignment horizontal="right" vertical="center"/>
    </xf>
    <xf numFmtId="0" fontId="0" fillId="0" borderId="15" xfId="0" applyBorder="1"/>
    <xf numFmtId="0" fontId="0" fillId="0" borderId="16" xfId="0" applyFill="1" applyBorder="1" applyAlignment="1">
      <alignment wrapText="1"/>
    </xf>
    <xf numFmtId="164" fontId="0" fillId="0" borderId="2" xfId="0" applyNumberFormat="1" applyFill="1" applyBorder="1"/>
    <xf numFmtId="0" fontId="0" fillId="0" borderId="9" xfId="0" applyBorder="1"/>
    <xf numFmtId="0" fontId="0" fillId="0" borderId="12" xfId="0" applyFill="1" applyBorder="1" applyAlignment="1">
      <alignment wrapText="1"/>
    </xf>
    <xf numFmtId="0" fontId="0" fillId="0" borderId="0" xfId="0" applyBorder="1" applyAlignment="1">
      <alignment horizontal="right" vertical="center"/>
    </xf>
    <xf numFmtId="0" fontId="3" fillId="0" borderId="0" xfId="0" applyFont="1" applyBorder="1" applyAlignment="1">
      <alignment horizontal="center" vertical="center"/>
    </xf>
    <xf numFmtId="0" fontId="3" fillId="0" borderId="35" xfId="0" applyFont="1" applyBorder="1" applyAlignment="1">
      <alignment horizontal="center" vertical="center"/>
    </xf>
    <xf numFmtId="164" fontId="0" fillId="0" borderId="50" xfId="0" applyNumberFormat="1" applyFill="1" applyBorder="1"/>
    <xf numFmtId="0" fontId="0" fillId="0" borderId="30" xfId="0" applyFont="1" applyBorder="1" applyAlignment="1">
      <alignment horizontal="left" vertical="center"/>
    </xf>
    <xf numFmtId="0" fontId="0" fillId="0" borderId="10" xfId="0" applyFont="1" applyBorder="1" applyAlignment="1">
      <alignment horizontal="left" vertical="center"/>
    </xf>
    <xf numFmtId="0" fontId="0" fillId="0" borderId="11" xfId="0" applyBorder="1" applyAlignment="1">
      <alignment vertical="center"/>
    </xf>
    <xf numFmtId="164" fontId="0" fillId="0" borderId="8" xfId="0" applyNumberFormat="1" applyFill="1" applyBorder="1"/>
    <xf numFmtId="164" fontId="0" fillId="0" borderId="0" xfId="0" applyNumberFormat="1" applyFill="1" applyBorder="1"/>
    <xf numFmtId="0" fontId="3" fillId="0" borderId="23" xfId="0" applyFont="1" applyBorder="1"/>
    <xf numFmtId="164" fontId="0" fillId="0" borderId="9" xfId="0" applyNumberFormat="1" applyFill="1" applyBorder="1" applyAlignment="1">
      <alignment horizontal="right"/>
    </xf>
    <xf numFmtId="0" fontId="0" fillId="0" borderId="10" xfId="0" applyFill="1" applyBorder="1" applyAlignment="1">
      <alignment horizontal="left"/>
    </xf>
    <xf numFmtId="164" fontId="0" fillId="0" borderId="30" xfId="0" applyNumberFormat="1" applyFill="1" applyBorder="1" applyAlignment="1">
      <alignment horizontal="left"/>
    </xf>
    <xf numFmtId="164" fontId="0" fillId="0" borderId="30" xfId="0" applyNumberFormat="1" applyFill="1" applyBorder="1"/>
    <xf numFmtId="164" fontId="1" fillId="0" borderId="30" xfId="0" applyNumberFormat="1" applyFont="1" applyFill="1" applyBorder="1"/>
    <xf numFmtId="0" fontId="3" fillId="0" borderId="41" xfId="0" applyFont="1" applyBorder="1" applyAlignment="1">
      <alignment horizontal="center"/>
    </xf>
    <xf numFmtId="0" fontId="2" fillId="2" borderId="3" xfId="1" applyBorder="1" applyAlignment="1">
      <alignment horizontal="center" vertical="center"/>
    </xf>
    <xf numFmtId="0" fontId="2" fillId="2" borderId="4" xfId="1" applyBorder="1" applyAlignment="1">
      <alignment horizontal="center" vertical="center"/>
    </xf>
    <xf numFmtId="0" fontId="2" fillId="2" borderId="5" xfId="1" applyBorder="1" applyAlignment="1">
      <alignment horizontal="center" vertical="center"/>
    </xf>
    <xf numFmtId="164" fontId="0" fillId="0" borderId="9" xfId="0" applyNumberFormat="1" applyFill="1" applyBorder="1"/>
    <xf numFmtId="0" fontId="0" fillId="0" borderId="24" xfId="0" applyBorder="1"/>
    <xf numFmtId="0" fontId="0" fillId="0" borderId="11" xfId="0" applyBorder="1"/>
    <xf numFmtId="0" fontId="0" fillId="0" borderId="13" xfId="0" applyBorder="1"/>
    <xf numFmtId="0" fontId="0" fillId="0" borderId="53" xfId="0" applyBorder="1"/>
    <xf numFmtId="0" fontId="0" fillId="0" borderId="9" xfId="0" applyBorder="1" applyAlignment="1">
      <alignment vertical="center" wrapText="1"/>
    </xf>
    <xf numFmtId="164" fontId="1" fillId="0" borderId="0" xfId="0" applyNumberFormat="1" applyFont="1" applyFill="1" applyBorder="1"/>
    <xf numFmtId="0" fontId="0" fillId="0" borderId="2" xfId="0" applyFont="1" applyBorder="1" applyAlignment="1">
      <alignment horizontal="left" vertical="center"/>
    </xf>
    <xf numFmtId="0" fontId="0" fillId="0" borderId="21" xfId="0" applyFont="1" applyBorder="1" applyAlignment="1">
      <alignment horizontal="left" vertical="center"/>
    </xf>
    <xf numFmtId="164" fontId="0" fillId="0" borderId="21" xfId="0" applyNumberFormat="1" applyBorder="1" applyAlignment="1">
      <alignment vertical="center"/>
    </xf>
    <xf numFmtId="164" fontId="1" fillId="0" borderId="21" xfId="0" applyNumberFormat="1" applyFont="1" applyBorder="1" applyAlignment="1">
      <alignment vertical="center"/>
    </xf>
    <xf numFmtId="164" fontId="1" fillId="0" borderId="30" xfId="0" applyNumberFormat="1" applyFont="1" applyBorder="1" applyAlignment="1">
      <alignment vertical="center"/>
    </xf>
    <xf numFmtId="164" fontId="0" fillId="0" borderId="31" xfId="0" applyNumberFormat="1" applyBorder="1" applyAlignment="1">
      <alignment vertical="center"/>
    </xf>
    <xf numFmtId="0" fontId="0" fillId="0" borderId="0" xfId="0" applyAlignment="1">
      <alignment vertical="center"/>
    </xf>
    <xf numFmtId="164" fontId="1" fillId="0" borderId="30" xfId="0" applyNumberFormat="1" applyFont="1" applyFill="1" applyBorder="1" applyAlignment="1">
      <alignment horizontal="left" vertical="center"/>
    </xf>
    <xf numFmtId="164" fontId="1" fillId="0" borderId="31" xfId="0" applyNumberFormat="1" applyFont="1" applyFill="1" applyBorder="1" applyAlignment="1">
      <alignment vertical="center"/>
    </xf>
    <xf numFmtId="0" fontId="0" fillId="0" borderId="30" xfId="0" applyBorder="1" applyAlignment="1">
      <alignment vertical="center"/>
    </xf>
    <xf numFmtId="0" fontId="0" fillId="0" borderId="31" xfId="0" applyBorder="1" applyAlignment="1">
      <alignment vertical="center"/>
    </xf>
    <xf numFmtId="164" fontId="1" fillId="0" borderId="21" xfId="0" applyNumberFormat="1" applyFont="1" applyFill="1" applyBorder="1" applyAlignment="1">
      <alignment vertical="center"/>
    </xf>
    <xf numFmtId="164" fontId="1" fillId="0" borderId="30" xfId="0" applyNumberFormat="1" applyFont="1" applyFill="1" applyBorder="1" applyAlignment="1">
      <alignment vertical="center"/>
    </xf>
    <xf numFmtId="164" fontId="0" fillId="0" borderId="31" xfId="0" applyNumberFormat="1" applyFill="1" applyBorder="1" applyAlignment="1">
      <alignment horizontal="left" vertical="center"/>
    </xf>
    <xf numFmtId="164" fontId="1" fillId="0" borderId="28" xfId="0" applyNumberFormat="1" applyFont="1" applyBorder="1" applyAlignment="1">
      <alignment vertical="center"/>
    </xf>
    <xf numFmtId="164" fontId="0" fillId="0" borderId="2" xfId="0" applyNumberFormat="1" applyBorder="1" applyAlignment="1">
      <alignment vertical="center"/>
    </xf>
    <xf numFmtId="164" fontId="0" fillId="0" borderId="27" xfId="0" applyNumberFormat="1" applyBorder="1" applyAlignment="1">
      <alignment vertical="center"/>
    </xf>
    <xf numFmtId="0" fontId="3" fillId="0" borderId="55" xfId="0" applyFont="1" applyBorder="1" applyAlignment="1">
      <alignment horizontal="center"/>
    </xf>
    <xf numFmtId="0" fontId="0" fillId="0" borderId="21" xfId="0" applyBorder="1" applyAlignment="1">
      <alignment vertical="center"/>
    </xf>
    <xf numFmtId="0" fontId="0" fillId="0" borderId="21" xfId="0" applyFill="1" applyBorder="1"/>
    <xf numFmtId="164" fontId="0" fillId="0" borderId="24" xfId="0" applyNumberFormat="1" applyBorder="1"/>
    <xf numFmtId="164" fontId="0" fillId="0" borderId="33" xfId="0" applyNumberFormat="1" applyBorder="1"/>
    <xf numFmtId="0" fontId="0" fillId="0" borderId="15" xfId="0" applyBorder="1" applyAlignment="1">
      <alignment horizontal="right"/>
    </xf>
    <xf numFmtId="0" fontId="0" fillId="0" borderId="12" xfId="0" applyBorder="1" applyAlignment="1">
      <alignment horizontal="left" vertical="top"/>
    </xf>
    <xf numFmtId="0" fontId="0" fillId="0" borderId="43" xfId="0" applyFill="1" applyBorder="1" applyAlignment="1">
      <alignment wrapText="1"/>
    </xf>
    <xf numFmtId="0" fontId="0" fillId="0" borderId="12" xfId="0" applyFont="1" applyBorder="1" applyAlignment="1">
      <alignment horizontal="left" vertical="center"/>
    </xf>
    <xf numFmtId="0" fontId="3" fillId="0" borderId="55" xfId="0" applyFont="1" applyBorder="1" applyAlignment="1">
      <alignment horizontal="center" vertical="center"/>
    </xf>
    <xf numFmtId="0" fontId="3" fillId="0" borderId="41" xfId="0" applyFont="1" applyBorder="1" applyAlignment="1">
      <alignment horizontal="center" vertical="center"/>
    </xf>
    <xf numFmtId="164" fontId="0" fillId="0" borderId="28" xfId="0" applyNumberFormat="1" applyFont="1" applyBorder="1" applyAlignment="1">
      <alignment horizontal="right" vertical="center"/>
    </xf>
    <xf numFmtId="0" fontId="0" fillId="0" borderId="31" xfId="0" applyBorder="1" applyAlignment="1">
      <alignment horizontal="right"/>
    </xf>
    <xf numFmtId="0" fontId="0" fillId="0" borderId="12" xfId="0" applyBorder="1" applyAlignment="1"/>
    <xf numFmtId="0" fontId="0" fillId="0" borderId="12" xfId="0" applyBorder="1" applyAlignment="1">
      <alignment vertical="center"/>
    </xf>
    <xf numFmtId="0" fontId="3" fillId="0" borderId="54" xfId="0" applyFont="1" applyBorder="1" applyAlignment="1">
      <alignment horizontal="center"/>
    </xf>
    <xf numFmtId="164" fontId="0" fillId="0" borderId="15" xfId="0" applyNumberFormat="1" applyFill="1" applyBorder="1" applyAlignment="1">
      <alignment horizontal="center" vertical="center"/>
    </xf>
    <xf numFmtId="164" fontId="0" fillId="0" borderId="50" xfId="0" applyNumberFormat="1" applyFill="1" applyBorder="1" applyAlignment="1">
      <alignment horizontal="center"/>
    </xf>
    <xf numFmtId="164" fontId="0" fillId="0" borderId="28" xfId="0" applyNumberFormat="1" applyFill="1" applyBorder="1" applyAlignment="1">
      <alignment horizontal="right" vertical="center"/>
    </xf>
    <xf numFmtId="164" fontId="0" fillId="0" borderId="14" xfId="0" applyNumberFormat="1" applyFill="1" applyBorder="1" applyAlignment="1">
      <alignment horizontal="center"/>
    </xf>
    <xf numFmtId="164" fontId="0" fillId="0" borderId="8" xfId="0" applyNumberFormat="1" applyFill="1" applyBorder="1" applyAlignment="1">
      <alignment horizontal="right"/>
    </xf>
    <xf numFmtId="0" fontId="0" fillId="0" borderId="2" xfId="0" applyBorder="1" applyAlignment="1">
      <alignment horizontal="right"/>
    </xf>
    <xf numFmtId="0" fontId="0" fillId="0" borderId="44" xfId="0" applyBorder="1"/>
    <xf numFmtId="0" fontId="0" fillId="0" borderId="56" xfId="0" applyFill="1" applyBorder="1"/>
    <xf numFmtId="0" fontId="0" fillId="0" borderId="14" xfId="0" applyBorder="1"/>
    <xf numFmtId="164" fontId="0" fillId="0" borderId="56" xfId="0" applyNumberFormat="1" applyBorder="1" applyAlignment="1">
      <alignment horizontal="center"/>
    </xf>
    <xf numFmtId="0" fontId="0" fillId="6" borderId="11" xfId="0" applyFill="1" applyBorder="1" applyAlignment="1" applyProtection="1">
      <alignment horizontal="center"/>
      <protection locked="0"/>
    </xf>
    <xf numFmtId="0" fontId="0" fillId="6" borderId="28" xfId="0" applyFill="1" applyBorder="1" applyAlignment="1" applyProtection="1">
      <alignment vertical="center"/>
      <protection locked="0"/>
    </xf>
    <xf numFmtId="0" fontId="0" fillId="6" borderId="23" xfId="0" applyFill="1" applyBorder="1" applyAlignment="1" applyProtection="1">
      <alignment horizontal="center"/>
      <protection locked="0"/>
    </xf>
    <xf numFmtId="164" fontId="0" fillId="6" borderId="2" xfId="0" applyNumberFormat="1" applyFill="1" applyBorder="1" applyProtection="1">
      <protection locked="0"/>
    </xf>
    <xf numFmtId="164" fontId="0" fillId="6" borderId="9" xfId="0" applyNumberFormat="1" applyFill="1" applyBorder="1" applyProtection="1">
      <protection locked="0"/>
    </xf>
    <xf numFmtId="164" fontId="0" fillId="6" borderId="0" xfId="0" applyNumberFormat="1" applyFill="1" applyBorder="1" applyProtection="1">
      <protection locked="0"/>
    </xf>
    <xf numFmtId="164" fontId="0" fillId="6" borderId="15" xfId="0" applyNumberFormat="1" applyFill="1" applyBorder="1" applyAlignment="1" applyProtection="1">
      <alignment horizontal="right"/>
      <protection locked="0"/>
    </xf>
    <xf numFmtId="164" fontId="0" fillId="0" borderId="9" xfId="0" applyNumberFormat="1" applyFill="1" applyBorder="1" applyAlignment="1">
      <alignment vertical="top" wrapText="1"/>
    </xf>
    <xf numFmtId="164" fontId="0" fillId="0" borderId="0" xfId="0" applyNumberFormat="1" applyFill="1" applyBorder="1" applyAlignment="1">
      <alignment vertical="top" wrapText="1"/>
    </xf>
    <xf numFmtId="164" fontId="0" fillId="6" borderId="28" xfId="0" applyNumberFormat="1" applyFill="1" applyBorder="1" applyProtection="1">
      <protection locked="0"/>
    </xf>
    <xf numFmtId="0" fontId="0" fillId="6" borderId="27" xfId="0" applyFill="1" applyBorder="1" applyProtection="1">
      <protection locked="0"/>
    </xf>
    <xf numFmtId="164" fontId="0" fillId="6" borderId="8" xfId="0" applyNumberFormat="1" applyFill="1" applyBorder="1" applyProtection="1">
      <protection locked="0"/>
    </xf>
    <xf numFmtId="164" fontId="0" fillId="6" borderId="50" xfId="0" applyNumberFormat="1" applyFill="1" applyBorder="1" applyProtection="1">
      <protection locked="0"/>
    </xf>
    <xf numFmtId="164" fontId="0" fillId="6" borderId="14" xfId="0" applyNumberFormat="1" applyFill="1" applyBorder="1" applyAlignment="1" applyProtection="1">
      <alignment horizontal="right"/>
      <protection locked="0"/>
    </xf>
    <xf numFmtId="164" fontId="0" fillId="6" borderId="7" xfId="0" applyNumberFormat="1" applyFill="1" applyBorder="1" applyAlignment="1" applyProtection="1">
      <alignment horizontal="center"/>
      <protection locked="0"/>
    </xf>
    <xf numFmtId="164" fontId="0" fillId="6" borderId="30" xfId="0" applyNumberFormat="1" applyFill="1" applyBorder="1" applyAlignment="1" applyProtection="1">
      <alignment horizontal="center"/>
      <protection locked="0"/>
    </xf>
    <xf numFmtId="164" fontId="0" fillId="6" borderId="11" xfId="0" applyNumberFormat="1" applyFill="1" applyBorder="1" applyAlignment="1" applyProtection="1">
      <alignment horizontal="center"/>
      <protection locked="0"/>
    </xf>
    <xf numFmtId="164" fontId="0" fillId="6" borderId="21" xfId="0" applyNumberFormat="1" applyFill="1" applyBorder="1" applyAlignment="1" applyProtection="1">
      <alignment horizontal="center"/>
      <protection locked="0"/>
    </xf>
    <xf numFmtId="164" fontId="0" fillId="6" borderId="13" xfId="0" applyNumberFormat="1" applyFill="1" applyBorder="1" applyAlignment="1" applyProtection="1">
      <alignment horizontal="center"/>
      <protection locked="0"/>
    </xf>
    <xf numFmtId="164" fontId="0" fillId="6" borderId="31" xfId="0" applyNumberFormat="1" applyFill="1" applyBorder="1" applyAlignment="1" applyProtection="1">
      <alignment horizontal="center"/>
      <protection locked="0"/>
    </xf>
    <xf numFmtId="164" fontId="0" fillId="0" borderId="33" xfId="0" applyNumberFormat="1" applyBorder="1" applyAlignment="1"/>
    <xf numFmtId="164" fontId="0" fillId="0" borderId="23" xfId="0" applyNumberFormat="1" applyBorder="1" applyAlignment="1"/>
    <xf numFmtId="164" fontId="0" fillId="0" borderId="24" xfId="0" applyNumberFormat="1" applyBorder="1" applyAlignment="1"/>
    <xf numFmtId="0" fontId="0" fillId="0" borderId="0" xfId="0" applyAlignment="1">
      <alignment horizontal="center"/>
    </xf>
    <xf numFmtId="0" fontId="0" fillId="0" borderId="12" xfId="0" applyBorder="1" applyAlignment="1">
      <alignment horizontal="center"/>
    </xf>
    <xf numFmtId="0" fontId="3" fillId="4" borderId="47" xfId="2" applyFont="1" applyBorder="1" applyAlignment="1">
      <alignment horizontal="center"/>
    </xf>
    <xf numFmtId="0" fontId="3" fillId="4" borderId="48" xfId="2" applyFont="1" applyBorder="1" applyAlignment="1">
      <alignment horizontal="center"/>
    </xf>
    <xf numFmtId="0" fontId="3" fillId="4" borderId="49" xfId="2" applyFont="1" applyBorder="1" applyAlignment="1">
      <alignment horizontal="center"/>
    </xf>
    <xf numFmtId="0" fontId="0" fillId="0" borderId="23"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8" fillId="0" borderId="23" xfId="0" applyFont="1" applyBorder="1" applyAlignment="1">
      <alignment horizontal="left"/>
    </xf>
    <xf numFmtId="0" fontId="8" fillId="0" borderId="0" xfId="0" applyFont="1" applyBorder="1" applyAlignment="1">
      <alignment horizontal="left"/>
    </xf>
    <xf numFmtId="0" fontId="8" fillId="0" borderId="12" xfId="0" applyFont="1" applyBorder="1" applyAlignment="1">
      <alignment horizontal="left"/>
    </xf>
    <xf numFmtId="0" fontId="0" fillId="0" borderId="23"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33"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3" xfId="0" applyBorder="1" applyAlignment="1">
      <alignment horizontal="center" wrapText="1"/>
    </xf>
    <xf numFmtId="0" fontId="0" fillId="0" borderId="0" xfId="0" applyBorder="1" applyAlignment="1">
      <alignment horizontal="center" wrapText="1"/>
    </xf>
    <xf numFmtId="0" fontId="0" fillId="0" borderId="12" xfId="0" applyBorder="1" applyAlignment="1">
      <alignment horizontal="center" wrapText="1"/>
    </xf>
    <xf numFmtId="0" fontId="0" fillId="0" borderId="23" xfId="0" applyBorder="1" applyAlignment="1">
      <alignment horizontal="center" vertical="top" wrapText="1"/>
    </xf>
    <xf numFmtId="0" fontId="0" fillId="0" borderId="0" xfId="0" applyBorder="1" applyAlignment="1">
      <alignment horizontal="center" vertical="top" wrapText="1"/>
    </xf>
    <xf numFmtId="0" fontId="0" fillId="0" borderId="12" xfId="0" applyBorder="1" applyAlignment="1">
      <alignment horizontal="center" vertical="top" wrapText="1"/>
    </xf>
    <xf numFmtId="0" fontId="0" fillId="0" borderId="23" xfId="0" applyBorder="1" applyAlignment="1">
      <alignment horizontal="center"/>
    </xf>
    <xf numFmtId="0" fontId="0" fillId="0" borderId="0" xfId="0" applyBorder="1" applyAlignment="1">
      <alignment horizontal="center"/>
    </xf>
    <xf numFmtId="0" fontId="3" fillId="4" borderId="47" xfId="2" applyFont="1" applyBorder="1" applyAlignment="1">
      <alignment horizontal="center" vertical="center"/>
    </xf>
    <xf numFmtId="0" fontId="3" fillId="4" borderId="48" xfId="2" applyFont="1" applyBorder="1" applyAlignment="1">
      <alignment horizontal="center" vertical="center"/>
    </xf>
    <xf numFmtId="0" fontId="3" fillId="4" borderId="49" xfId="2" applyFont="1" applyBorder="1" applyAlignment="1">
      <alignment horizontal="center" vertical="center"/>
    </xf>
    <xf numFmtId="0" fontId="0" fillId="0" borderId="33"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164" fontId="2" fillId="2" borderId="1" xfId="1" applyNumberFormat="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39" xfId="0" applyFont="1" applyBorder="1" applyAlignment="1">
      <alignment horizontal="center"/>
    </xf>
    <xf numFmtId="0" fontId="3" fillId="0" borderId="54" xfId="0" applyFont="1" applyBorder="1" applyAlignment="1">
      <alignment horizontal="center"/>
    </xf>
    <xf numFmtId="0" fontId="9" fillId="5" borderId="47" xfId="3" applyBorder="1" applyAlignment="1">
      <alignment horizontal="left"/>
    </xf>
    <xf numFmtId="0" fontId="9" fillId="5" borderId="48" xfId="3" applyBorder="1" applyAlignment="1">
      <alignment horizontal="left"/>
    </xf>
    <xf numFmtId="164" fontId="0" fillId="0" borderId="40" xfId="0" applyNumberFormat="1" applyBorder="1" applyAlignment="1">
      <alignment horizontal="left" vertical="top"/>
    </xf>
    <xf numFmtId="164" fontId="0" fillId="0" borderId="41" xfId="0" applyNumberFormat="1" applyBorder="1" applyAlignment="1">
      <alignment horizontal="left" vertical="top"/>
    </xf>
    <xf numFmtId="0" fontId="2" fillId="2" borderId="3" xfId="1" applyBorder="1" applyAlignment="1">
      <alignment horizontal="center"/>
    </xf>
    <xf numFmtId="0" fontId="2" fillId="2" borderId="4" xfId="1" applyBorder="1" applyAlignment="1">
      <alignment horizontal="center"/>
    </xf>
    <xf numFmtId="0" fontId="2" fillId="2" borderId="5" xfId="1" applyBorder="1" applyAlignment="1">
      <alignment horizontal="center"/>
    </xf>
    <xf numFmtId="0" fontId="3" fillId="0" borderId="32" xfId="0" applyFont="1" applyBorder="1" applyAlignment="1">
      <alignment horizontal="center"/>
    </xf>
    <xf numFmtId="0" fontId="3" fillId="0" borderId="29" xfId="0" applyFont="1" applyBorder="1" applyAlignment="1">
      <alignment horizontal="center"/>
    </xf>
    <xf numFmtId="0" fontId="2" fillId="2" borderId="45" xfId="1" applyBorder="1" applyAlignment="1">
      <alignment horizontal="center"/>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3" fillId="0" borderId="41" xfId="0" applyFont="1" applyBorder="1" applyAlignment="1">
      <alignment horizontal="center"/>
    </xf>
    <xf numFmtId="0" fontId="3" fillId="0" borderId="33" xfId="0" applyFont="1" applyBorder="1" applyAlignment="1">
      <alignment horizontal="center" vertical="center" wrapText="1"/>
    </xf>
    <xf numFmtId="0" fontId="3" fillId="4" borderId="39" xfId="2" applyFont="1" applyBorder="1" applyAlignment="1">
      <alignment horizontal="center" vertical="center"/>
    </xf>
    <xf numFmtId="0" fontId="3" fillId="4" borderId="40" xfId="2" applyFont="1" applyBorder="1" applyAlignment="1">
      <alignment horizontal="center" vertical="center"/>
    </xf>
    <xf numFmtId="0" fontId="3" fillId="4" borderId="41" xfId="2" applyFont="1" applyBorder="1" applyAlignment="1">
      <alignment horizontal="center" vertical="center"/>
    </xf>
    <xf numFmtId="0" fontId="3" fillId="0" borderId="39" xfId="0" applyFont="1" applyBorder="1" applyAlignment="1">
      <alignment horizontal="center" vertical="center"/>
    </xf>
    <xf numFmtId="0" fontId="3" fillId="0" borderId="54" xfId="0" applyFont="1" applyBorder="1" applyAlignment="1">
      <alignment horizontal="center" vertical="center"/>
    </xf>
    <xf numFmtId="0" fontId="2" fillId="2" borderId="3" xfId="1" applyBorder="1" applyAlignment="1">
      <alignment horizontal="center" vertical="center"/>
    </xf>
    <xf numFmtId="0" fontId="2" fillId="2" borderId="4" xfId="1" applyBorder="1" applyAlignment="1">
      <alignment horizontal="center" vertical="center"/>
    </xf>
    <xf numFmtId="0" fontId="2" fillId="2" borderId="5" xfId="1" applyBorder="1" applyAlignment="1">
      <alignment horizontal="center" vertical="center"/>
    </xf>
    <xf numFmtId="164" fontId="2" fillId="2" borderId="17" xfId="1" applyNumberFormat="1" applyBorder="1" applyAlignment="1">
      <alignment horizontal="center" vertical="center"/>
    </xf>
    <xf numFmtId="164" fontId="2" fillId="2" borderId="18" xfId="1" applyNumberFormat="1" applyBorder="1" applyAlignment="1">
      <alignment horizontal="center" vertical="center"/>
    </xf>
    <xf numFmtId="164" fontId="2" fillId="2" borderId="19" xfId="1" applyNumberForma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164" fontId="2" fillId="2" borderId="1" xfId="1" applyNumberFormat="1" applyAlignment="1">
      <alignment horizontal="center"/>
    </xf>
    <xf numFmtId="164" fontId="3" fillId="4" borderId="39" xfId="2" applyNumberFormat="1" applyFont="1" applyBorder="1" applyAlignment="1">
      <alignment horizontal="center"/>
    </xf>
    <xf numFmtId="164" fontId="3" fillId="4" borderId="40" xfId="2" applyNumberFormat="1" applyFont="1" applyBorder="1" applyAlignment="1">
      <alignment horizontal="center"/>
    </xf>
    <xf numFmtId="164" fontId="3" fillId="4" borderId="41" xfId="2" applyNumberFormat="1" applyFont="1" applyBorder="1" applyAlignment="1">
      <alignment horizontal="center"/>
    </xf>
    <xf numFmtId="164" fontId="0" fillId="0" borderId="33" xfId="0" applyNumberFormat="1" applyFill="1" applyBorder="1" applyAlignment="1">
      <alignment horizontal="left" vertical="top" wrapText="1"/>
    </xf>
    <xf numFmtId="164" fontId="0" fillId="0" borderId="9" xfId="0" applyNumberFormat="1" applyFill="1" applyBorder="1" applyAlignment="1">
      <alignment horizontal="left" vertical="top" wrapText="1"/>
    </xf>
    <xf numFmtId="164" fontId="0" fillId="0" borderId="10" xfId="0" applyNumberFormat="1" applyFill="1" applyBorder="1" applyAlignment="1">
      <alignment horizontal="left" vertical="top" wrapText="1"/>
    </xf>
    <xf numFmtId="164" fontId="0" fillId="0" borderId="23" xfId="0" applyNumberFormat="1" applyFill="1" applyBorder="1" applyAlignment="1">
      <alignment horizontal="left" vertical="top" wrapText="1"/>
    </xf>
    <xf numFmtId="164" fontId="0" fillId="0" borderId="0" xfId="0" applyNumberFormat="1" applyFill="1" applyBorder="1" applyAlignment="1">
      <alignment horizontal="left" vertical="top" wrapText="1"/>
    </xf>
    <xf numFmtId="164" fontId="0" fillId="0" borderId="12" xfId="0" applyNumberFormat="1" applyFill="1" applyBorder="1" applyAlignment="1">
      <alignment horizontal="left" vertical="top" wrapText="1"/>
    </xf>
    <xf numFmtId="164" fontId="0" fillId="0" borderId="24" xfId="0" applyNumberFormat="1" applyFill="1" applyBorder="1" applyAlignment="1">
      <alignment horizontal="left" vertical="top" wrapText="1"/>
    </xf>
    <xf numFmtId="164" fontId="0" fillId="0" borderId="15" xfId="0" applyNumberFormat="1" applyFill="1" applyBorder="1" applyAlignment="1">
      <alignment horizontal="left" vertical="top" wrapText="1"/>
    </xf>
    <xf numFmtId="164" fontId="0" fillId="0" borderId="16" xfId="0" applyNumberFormat="1" applyFill="1" applyBorder="1" applyAlignment="1">
      <alignment horizontal="left" vertical="top" wrapText="1"/>
    </xf>
    <xf numFmtId="164" fontId="3" fillId="4" borderId="39" xfId="2" applyNumberFormat="1" applyFont="1" applyBorder="1" applyAlignment="1">
      <alignment horizontal="center" vertical="center"/>
    </xf>
    <xf numFmtId="164" fontId="3" fillId="4" borderId="40" xfId="2" applyNumberFormat="1" applyFont="1" applyBorder="1" applyAlignment="1">
      <alignment horizontal="center" vertical="center"/>
    </xf>
    <xf numFmtId="164" fontId="3" fillId="4" borderId="41" xfId="2" applyNumberFormat="1" applyFont="1" applyBorder="1" applyAlignment="1">
      <alignment horizontal="center" vertical="center"/>
    </xf>
    <xf numFmtId="164" fontId="2" fillId="2" borderId="3" xfId="1" applyNumberFormat="1" applyBorder="1" applyAlignment="1">
      <alignment horizontal="center" vertical="center"/>
    </xf>
    <xf numFmtId="164" fontId="2" fillId="2" borderId="4" xfId="1" applyNumberFormat="1" applyBorder="1" applyAlignment="1">
      <alignment horizontal="center" vertical="center"/>
    </xf>
    <xf numFmtId="164" fontId="2" fillId="2" borderId="5" xfId="1" applyNumberForma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4">
    <cellStyle name="Accent5" xfId="3" builtinId="45"/>
    <cellStyle name="Check Cell" xfId="1" builtinId="23"/>
    <cellStyle name="Normal" xfId="0" builtinId="0"/>
    <cellStyle name="Note" xfId="2" builtinId="1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Circles Created by Single Prism Rotation</a:t>
            </a:r>
          </a:p>
        </c:rich>
      </c:tx>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2249676073962723E-2"/>
          <c:y val="6.7675952249788507E-2"/>
          <c:w val="0.93853140709589888"/>
          <c:h val="0.8608009461014815"/>
        </c:manualLayout>
      </c:layout>
      <c:scatterChart>
        <c:scatterStyle val="smoothMarker"/>
        <c:varyColors val="0"/>
        <c:ser>
          <c:idx val="0"/>
          <c:order val="0"/>
          <c:tx>
            <c:strRef>
              <c:f>'Data Single Prism'!$B$1</c:f>
              <c:strCache>
                <c:ptCount val="1"/>
                <c:pt idx="0">
                  <c:v>Total Circumference</c:v>
                </c:pt>
              </c:strCache>
            </c:strRef>
          </c:tx>
          <c:spPr>
            <a:ln w="19050" cap="rnd">
              <a:solidFill>
                <a:schemeClr val="accent1"/>
              </a:solidFill>
              <a:round/>
              <a:tailEnd type="stealth" w="lg" len="lg"/>
            </a:ln>
            <a:effectLst/>
          </c:spPr>
          <c:marker>
            <c:symbol val="none"/>
          </c:marker>
          <c:xVal>
            <c:numRef>
              <c:f>'Data Single Prism'!$C$2:$C$2002</c:f>
              <c:numCache>
                <c:formatCode>General</c:formatCode>
                <c:ptCount val="2001"/>
                <c:pt idx="0">
                  <c:v>0</c:v>
                </c:pt>
                <c:pt idx="1">
                  <c:v>7.6780031251488506E-3</c:v>
                </c:pt>
                <c:pt idx="2">
                  <c:v>1.5353667456167295E-2</c:v>
                </c:pt>
                <c:pt idx="3">
                  <c:v>2.3024654911344276E-2</c:v>
                </c:pt>
                <c:pt idx="4">
                  <c:v>3.0688628833590418E-2</c:v>
                </c:pt>
                <c:pt idx="5">
                  <c:v>3.8343254702206425E-2</c:v>
                </c:pt>
                <c:pt idx="6">
                  <c:v>4.5986200844000694E-2</c:v>
                </c:pt>
                <c:pt idx="7">
                  <c:v>5.3615139143539547E-2</c:v>
                </c:pt>
                <c:pt idx="8">
                  <c:v>6.122774575231376E-2</c:v>
                </c:pt>
                <c:pt idx="9">
                  <c:v>6.8821701796605336E-2</c:v>
                </c:pt>
                <c:pt idx="10">
                  <c:v>7.6394694083838852E-2</c:v>
                </c:pt>
                <c:pt idx="11">
                  <c:v>8.3944415807202438E-2</c:v>
                </c:pt>
                <c:pt idx="12">
                  <c:v>9.1468567248323321E-2</c:v>
                </c:pt>
                <c:pt idx="13">
                  <c:v>9.8964856477784469E-2</c:v>
                </c:pt>
                <c:pt idx="14">
                  <c:v>0.10643100005326837</c:v>
                </c:pt>
                <c:pt idx="15">
                  <c:v>0.1138647237151158</c:v>
                </c:pt>
                <c:pt idx="16">
                  <c:v>0.12126376307908726</c:v>
                </c:pt>
                <c:pt idx="17">
                  <c:v>0.12862586432611642</c:v>
                </c:pt>
                <c:pt idx="18">
                  <c:v>0.13594878488884504</c:v>
                </c:pt>
                <c:pt idx="19">
                  <c:v>0.14323029413473115</c:v>
                </c:pt>
                <c:pt idx="20">
                  <c:v>0.15046817404552074</c:v>
                </c:pt>
                <c:pt idx="21">
                  <c:v>0.15766021989287818</c:v>
                </c:pt>
                <c:pt idx="22">
                  <c:v>0.16480424090996737</c:v>
                </c:pt>
                <c:pt idx="23">
                  <c:v>0.17189806095878088</c:v>
                </c:pt>
                <c:pt idx="24">
                  <c:v>0.17893951919301243</c:v>
                </c:pt>
                <c:pt idx="25">
                  <c:v>0.18592647071627175</c:v>
                </c:pt>
                <c:pt idx="26">
                  <c:v>0.1928567872354407</c:v>
                </c:pt>
                <c:pt idx="27">
                  <c:v>0.1997283577089721</c:v>
                </c:pt>
                <c:pt idx="28">
                  <c:v>0.20653908898993331</c:v>
                </c:pt>
                <c:pt idx="29">
                  <c:v>0.2132869064635991</c:v>
                </c:pt>
                <c:pt idx="30">
                  <c:v>0.21996975467939939</c:v>
                </c:pt>
                <c:pt idx="31">
                  <c:v>0.22658559797702951</c:v>
                </c:pt>
                <c:pt idx="32">
                  <c:v>0.23313242110653185</c:v>
                </c:pt>
                <c:pt idx="33">
                  <c:v>0.23960822984216068</c:v>
                </c:pt>
                <c:pt idx="34">
                  <c:v>0.24601105158984254</c:v>
                </c:pt>
                <c:pt idx="35">
                  <c:v>0.25233893598804752</c:v>
                </c:pt>
                <c:pt idx="36">
                  <c:v>0.2585899555018884</c:v>
                </c:pt>
                <c:pt idx="37">
                  <c:v>0.26476220601026629</c:v>
                </c:pt>
                <c:pt idx="38">
                  <c:v>0.27085380738588433</c:v>
                </c:pt>
                <c:pt idx="39">
                  <c:v>0.27686290406795289</c:v>
                </c:pt>
                <c:pt idx="40">
                  <c:v>0.28278766562741114</c:v>
                </c:pt>
                <c:pt idx="41">
                  <c:v>0.28862628732449375</c:v>
                </c:pt>
                <c:pt idx="42">
                  <c:v>0.29437699065847167</c:v>
                </c:pt>
                <c:pt idx="43">
                  <c:v>0.30003802390940099</c:v>
                </c:pt>
                <c:pt idx="44">
                  <c:v>0.30560766267171396</c:v>
                </c:pt>
                <c:pt idx="45">
                  <c:v>0.31108421037948919</c:v>
                </c:pt>
                <c:pt idx="46">
                  <c:v>0.31646599882324244</c:v>
                </c:pt>
                <c:pt idx="47">
                  <c:v>0.32175138865807923</c:v>
                </c:pt>
                <c:pt idx="48">
                  <c:v>0.32693876990305498</c:v>
                </c:pt>
                <c:pt idx="49">
                  <c:v>0.33202656243159134</c:v>
                </c:pt>
                <c:pt idx="50">
                  <c:v>0.33701321645279747</c:v>
                </c:pt>
                <c:pt idx="51">
                  <c:v>0.34189721298355175</c:v>
                </c:pt>
                <c:pt idx="52">
                  <c:v>0.3466770643111986</c:v>
                </c:pt>
                <c:pt idx="53">
                  <c:v>0.35135131444672008</c:v>
                </c:pt>
                <c:pt idx="54">
                  <c:v>0.35591853956824449</c:v>
                </c:pt>
                <c:pt idx="55">
                  <c:v>0.36037734845475611</c:v>
                </c:pt>
                <c:pt idx="56">
                  <c:v>0.36472638290987464</c:v>
                </c:pt>
                <c:pt idx="57">
                  <c:v>0.36896431817557501</c:v>
                </c:pt>
                <c:pt idx="58">
                  <c:v>0.37308986333572147</c:v>
                </c:pt>
                <c:pt idx="59">
                  <c:v>0.37710176170929327</c:v>
                </c:pt>
                <c:pt idx="60">
                  <c:v>0.38099879123318153</c:v>
                </c:pt>
                <c:pt idx="61">
                  <c:v>0.3847797648344421</c:v>
                </c:pt>
                <c:pt idx="62">
                  <c:v>0.38844353079188876</c:v>
                </c:pt>
                <c:pt idx="63">
                  <c:v>0.39198897308691927</c:v>
                </c:pt>
                <c:pt idx="64">
                  <c:v>0.39541501174346505</c:v>
                </c:pt>
                <c:pt idx="65">
                  <c:v>0.39872060315696251</c:v>
                </c:pt>
                <c:pt idx="66">
                  <c:v>0.40190474041224516</c:v>
                </c:pt>
                <c:pt idx="67">
                  <c:v>0.40496645359025962</c:v>
                </c:pt>
                <c:pt idx="68">
                  <c:v>0.40790481006351237</c:v>
                </c:pt>
                <c:pt idx="69">
                  <c:v>0.4107189147801571</c:v>
                </c:pt>
                <c:pt idx="70">
                  <c:v>0.41340791053663634</c:v>
                </c:pt>
                <c:pt idx="71">
                  <c:v>0.41597097823879375</c:v>
                </c:pt>
                <c:pt idx="72">
                  <c:v>0.41840733715137829</c:v>
                </c:pt>
                <c:pt idx="73">
                  <c:v>0.42071624513586364</c:v>
                </c:pt>
                <c:pt idx="74">
                  <c:v>0.42289699887651089</c:v>
                </c:pt>
                <c:pt idx="75">
                  <c:v>0.42494893409460505</c:v>
                </c:pt>
                <c:pt idx="76">
                  <c:v>0.42687142575080128</c:v>
                </c:pt>
                <c:pt idx="77">
                  <c:v>0.42866388823551743</c:v>
                </c:pt>
                <c:pt idx="78">
                  <c:v>0.43032577554731666</c:v>
                </c:pt>
                <c:pt idx="79">
                  <c:v>0.4318565814592249</c:v>
                </c:pt>
                <c:pt idx="80">
                  <c:v>0.43325583967293196</c:v>
                </c:pt>
                <c:pt idx="81">
                  <c:v>0.43452312396083109</c:v>
                </c:pt>
                <c:pt idx="82">
                  <c:v>0.43565804829585175</c:v>
                </c:pt>
                <c:pt idx="83">
                  <c:v>0.43666026696904714</c:v>
                </c:pt>
                <c:pt idx="84">
                  <c:v>0.43752947469490083</c:v>
                </c:pt>
                <c:pt idx="85">
                  <c:v>0.43826540670431924</c:v>
                </c:pt>
                <c:pt idx="86">
                  <c:v>0.43886783882528319</c:v>
                </c:pt>
                <c:pt idx="87">
                  <c:v>0.43933658755113275</c:v>
                </c:pt>
                <c:pt idx="88">
                  <c:v>0.43967151009646516</c:v>
                </c:pt>
                <c:pt idx="89">
                  <c:v>0.43987250444062864</c:v>
                </c:pt>
                <c:pt idx="90">
                  <c:v>0.43993950935879883</c:v>
                </c:pt>
                <c:pt idx="91">
                  <c:v>0.43987250444062864</c:v>
                </c:pt>
                <c:pt idx="92">
                  <c:v>0.43967151009646516</c:v>
                </c:pt>
                <c:pt idx="93">
                  <c:v>0.43933658755113275</c:v>
                </c:pt>
                <c:pt idx="94">
                  <c:v>0.43886783882528319</c:v>
                </c:pt>
                <c:pt idx="95">
                  <c:v>0.43826540670431924</c:v>
                </c:pt>
                <c:pt idx="96">
                  <c:v>0.43752947469490083</c:v>
                </c:pt>
                <c:pt idx="97">
                  <c:v>0.43666026696904719</c:v>
                </c:pt>
                <c:pt idx="98">
                  <c:v>0.43565804829585175</c:v>
                </c:pt>
                <c:pt idx="99">
                  <c:v>0.43452312396083109</c:v>
                </c:pt>
                <c:pt idx="100">
                  <c:v>0.43325583967293196</c:v>
                </c:pt>
                <c:pt idx="101">
                  <c:v>0.4318565814592249</c:v>
                </c:pt>
                <c:pt idx="102">
                  <c:v>0.43032577554731671</c:v>
                </c:pt>
                <c:pt idx="103">
                  <c:v>0.42866388823551743</c:v>
                </c:pt>
                <c:pt idx="104">
                  <c:v>0.42687142575080128</c:v>
                </c:pt>
                <c:pt idx="105">
                  <c:v>0.42494893409460505</c:v>
                </c:pt>
                <c:pt idx="106">
                  <c:v>0.42289699887651089</c:v>
                </c:pt>
                <c:pt idx="107">
                  <c:v>0.4207162451358637</c:v>
                </c:pt>
                <c:pt idx="108">
                  <c:v>0.41840733715137834</c:v>
                </c:pt>
                <c:pt idx="109">
                  <c:v>0.41597097823879381</c:v>
                </c:pt>
                <c:pt idx="110">
                  <c:v>0.41340791053663634</c:v>
                </c:pt>
                <c:pt idx="111">
                  <c:v>0.4107189147801571</c:v>
                </c:pt>
                <c:pt idx="112">
                  <c:v>0.40790481006351237</c:v>
                </c:pt>
                <c:pt idx="113">
                  <c:v>0.40496645359025957</c:v>
                </c:pt>
                <c:pt idx="114">
                  <c:v>0.40190474041224516</c:v>
                </c:pt>
                <c:pt idx="115">
                  <c:v>0.39872060315696256</c:v>
                </c:pt>
                <c:pt idx="116">
                  <c:v>0.39541501174346499</c:v>
                </c:pt>
                <c:pt idx="117">
                  <c:v>0.39198897308691927</c:v>
                </c:pt>
                <c:pt idx="118">
                  <c:v>0.38844353079188876</c:v>
                </c:pt>
                <c:pt idx="119">
                  <c:v>0.38477976483444215</c:v>
                </c:pt>
                <c:pt idx="120">
                  <c:v>0.38099879123318159</c:v>
                </c:pt>
                <c:pt idx="121">
                  <c:v>0.37710176170929327</c:v>
                </c:pt>
                <c:pt idx="122">
                  <c:v>0.37308986333572153</c:v>
                </c:pt>
                <c:pt idx="123">
                  <c:v>0.36896431817557496</c:v>
                </c:pt>
                <c:pt idx="124">
                  <c:v>0.36472638290987464</c:v>
                </c:pt>
                <c:pt idx="125">
                  <c:v>0.36037734845475605</c:v>
                </c:pt>
                <c:pt idx="126">
                  <c:v>0.35591853956824449</c:v>
                </c:pt>
                <c:pt idx="127">
                  <c:v>0.35135131444672002</c:v>
                </c:pt>
                <c:pt idx="128">
                  <c:v>0.3466770643111986</c:v>
                </c:pt>
                <c:pt idx="129">
                  <c:v>0.3418972129835518</c:v>
                </c:pt>
                <c:pt idx="130">
                  <c:v>0.33701321645279747</c:v>
                </c:pt>
                <c:pt idx="131">
                  <c:v>0.3320265624315914</c:v>
                </c:pt>
                <c:pt idx="132">
                  <c:v>0.32693876990305498</c:v>
                </c:pt>
                <c:pt idx="133">
                  <c:v>0.32175138865807928</c:v>
                </c:pt>
                <c:pt idx="134">
                  <c:v>0.31646599882324244</c:v>
                </c:pt>
                <c:pt idx="135">
                  <c:v>0.31108421037948925</c:v>
                </c:pt>
                <c:pt idx="136">
                  <c:v>0.30560766267171391</c:v>
                </c:pt>
                <c:pt idx="137">
                  <c:v>0.30003802390940104</c:v>
                </c:pt>
                <c:pt idx="138">
                  <c:v>0.29437699065847167</c:v>
                </c:pt>
                <c:pt idx="139">
                  <c:v>0.28862628732449375</c:v>
                </c:pt>
                <c:pt idx="140">
                  <c:v>0.28278766562741126</c:v>
                </c:pt>
                <c:pt idx="141">
                  <c:v>0.27686290406795289</c:v>
                </c:pt>
                <c:pt idx="142">
                  <c:v>0.27085380738588438</c:v>
                </c:pt>
                <c:pt idx="143">
                  <c:v>0.26476220601026623</c:v>
                </c:pt>
                <c:pt idx="144">
                  <c:v>0.25858995550188846</c:v>
                </c:pt>
                <c:pt idx="145">
                  <c:v>0.25233893598804746</c:v>
                </c:pt>
                <c:pt idx="146">
                  <c:v>0.24601105158984254</c:v>
                </c:pt>
                <c:pt idx="147">
                  <c:v>0.23960822984216076</c:v>
                </c:pt>
                <c:pt idx="148">
                  <c:v>0.23313242110653185</c:v>
                </c:pt>
                <c:pt idx="149">
                  <c:v>0.2265855979770296</c:v>
                </c:pt>
                <c:pt idx="150">
                  <c:v>0.21996975467939939</c:v>
                </c:pt>
                <c:pt idx="151">
                  <c:v>0.21328690646359916</c:v>
                </c:pt>
                <c:pt idx="152">
                  <c:v>0.20653908898993328</c:v>
                </c:pt>
                <c:pt idx="153">
                  <c:v>0.19972835770897213</c:v>
                </c:pt>
                <c:pt idx="154">
                  <c:v>0.19285678723544064</c:v>
                </c:pt>
                <c:pt idx="155">
                  <c:v>0.18592647071627175</c:v>
                </c:pt>
                <c:pt idx="156">
                  <c:v>0.17893951919301251</c:v>
                </c:pt>
                <c:pt idx="157">
                  <c:v>0.17189806095878088</c:v>
                </c:pt>
                <c:pt idx="158">
                  <c:v>0.16480424090996748</c:v>
                </c:pt>
                <c:pt idx="159">
                  <c:v>0.15766021989287815</c:v>
                </c:pt>
                <c:pt idx="160">
                  <c:v>0.15046817404552082</c:v>
                </c:pt>
                <c:pt idx="161">
                  <c:v>0.1432302941347311</c:v>
                </c:pt>
                <c:pt idx="162">
                  <c:v>0.1359487848888451</c:v>
                </c:pt>
                <c:pt idx="163">
                  <c:v>0.12862586432611633</c:v>
                </c:pt>
                <c:pt idx="164">
                  <c:v>0.12126376307908729</c:v>
                </c:pt>
                <c:pt idx="165">
                  <c:v>0.11386472371511593</c:v>
                </c:pt>
                <c:pt idx="166">
                  <c:v>0.10643100005326837</c:v>
                </c:pt>
                <c:pt idx="167">
                  <c:v>9.8964856477784552E-2</c:v>
                </c:pt>
                <c:pt idx="168">
                  <c:v>9.1468567248323307E-2</c:v>
                </c:pt>
                <c:pt idx="169">
                  <c:v>8.3944415807202508E-2</c:v>
                </c:pt>
                <c:pt idx="170">
                  <c:v>7.6394694083838838E-2</c:v>
                </c:pt>
                <c:pt idx="171">
                  <c:v>6.8821701796605392E-2</c:v>
                </c:pt>
                <c:pt idx="172">
                  <c:v>6.1227745752313711E-2</c:v>
                </c:pt>
                <c:pt idx="173">
                  <c:v>5.3615139143539575E-2</c:v>
                </c:pt>
                <c:pt idx="174">
                  <c:v>4.5986200844000812E-2</c:v>
                </c:pt>
                <c:pt idx="175">
                  <c:v>3.8343254702206432E-2</c:v>
                </c:pt>
                <c:pt idx="176">
                  <c:v>3.0688628833590515E-2</c:v>
                </c:pt>
                <c:pt idx="177">
                  <c:v>2.3024654911344263E-2</c:v>
                </c:pt>
                <c:pt idx="178">
                  <c:v>1.5353667456167371E-2</c:v>
                </c:pt>
                <c:pt idx="179">
                  <c:v>7.6780031251488185E-3</c:v>
                </c:pt>
                <c:pt idx="180">
                  <c:v>5.3899121014418877E-17</c:v>
                </c:pt>
                <c:pt idx="181">
                  <c:v>-7.6780031251489052E-3</c:v>
                </c:pt>
                <c:pt idx="182">
                  <c:v>-1.5353667456167263E-2</c:v>
                </c:pt>
                <c:pt idx="183">
                  <c:v>-2.3024654911344151E-2</c:v>
                </c:pt>
                <c:pt idx="184">
                  <c:v>-3.0688628833590408E-2</c:v>
                </c:pt>
                <c:pt idx="185">
                  <c:v>-3.8343254702206328E-2</c:v>
                </c:pt>
                <c:pt idx="186">
                  <c:v>-4.5986200844000708E-2</c:v>
                </c:pt>
                <c:pt idx="187">
                  <c:v>-5.3615139143539471E-2</c:v>
                </c:pt>
                <c:pt idx="188">
                  <c:v>-6.1227745752313802E-2</c:v>
                </c:pt>
                <c:pt idx="189">
                  <c:v>-6.8821701796605281E-2</c:v>
                </c:pt>
                <c:pt idx="190">
                  <c:v>-7.6394694083838921E-2</c:v>
                </c:pt>
                <c:pt idx="191">
                  <c:v>-8.3944415807202397E-2</c:v>
                </c:pt>
                <c:pt idx="192">
                  <c:v>-9.1468567248323404E-2</c:v>
                </c:pt>
                <c:pt idx="193">
                  <c:v>-9.8964856477784455E-2</c:v>
                </c:pt>
                <c:pt idx="194">
                  <c:v>-0.10643100005326828</c:v>
                </c:pt>
                <c:pt idx="195">
                  <c:v>-0.11386472371511583</c:v>
                </c:pt>
                <c:pt idx="196">
                  <c:v>-0.12126376307908719</c:v>
                </c:pt>
                <c:pt idx="197">
                  <c:v>-0.12862586432611642</c:v>
                </c:pt>
                <c:pt idx="198">
                  <c:v>-0.13594878488884501</c:v>
                </c:pt>
                <c:pt idx="199">
                  <c:v>-0.14323029413473118</c:v>
                </c:pt>
                <c:pt idx="200">
                  <c:v>-0.15046817404552074</c:v>
                </c:pt>
                <c:pt idx="201">
                  <c:v>-0.15766021989287823</c:v>
                </c:pt>
                <c:pt idx="202">
                  <c:v>-0.16480424090996737</c:v>
                </c:pt>
                <c:pt idx="203">
                  <c:v>-0.1718980609587808</c:v>
                </c:pt>
                <c:pt idx="204">
                  <c:v>-0.17893951919301243</c:v>
                </c:pt>
                <c:pt idx="205">
                  <c:v>-0.18592647071627166</c:v>
                </c:pt>
                <c:pt idx="206">
                  <c:v>-0.19285678723544072</c:v>
                </c:pt>
                <c:pt idx="207">
                  <c:v>-0.19972835770897207</c:v>
                </c:pt>
                <c:pt idx="208">
                  <c:v>-0.20653908898993334</c:v>
                </c:pt>
                <c:pt idx="209">
                  <c:v>-0.21328690646359907</c:v>
                </c:pt>
                <c:pt idx="210">
                  <c:v>-0.21996975467939947</c:v>
                </c:pt>
                <c:pt idx="211">
                  <c:v>-0.22658559797702951</c:v>
                </c:pt>
                <c:pt idx="212">
                  <c:v>-0.23313242110653179</c:v>
                </c:pt>
                <c:pt idx="213">
                  <c:v>-0.23960822984216068</c:v>
                </c:pt>
                <c:pt idx="214">
                  <c:v>-0.24601105158984246</c:v>
                </c:pt>
                <c:pt idx="215">
                  <c:v>-0.25233893598804757</c:v>
                </c:pt>
                <c:pt idx="216">
                  <c:v>-0.25858995550188835</c:v>
                </c:pt>
                <c:pt idx="217">
                  <c:v>-0.26476220601026634</c:v>
                </c:pt>
                <c:pt idx="218">
                  <c:v>-0.27085380738588427</c:v>
                </c:pt>
                <c:pt idx="219">
                  <c:v>-0.276862904067953</c:v>
                </c:pt>
                <c:pt idx="220">
                  <c:v>-0.28278766562741114</c:v>
                </c:pt>
                <c:pt idx="221">
                  <c:v>-0.28862628732449364</c:v>
                </c:pt>
                <c:pt idx="222">
                  <c:v>-0.29437699065847167</c:v>
                </c:pt>
                <c:pt idx="223">
                  <c:v>-0.30003802390940093</c:v>
                </c:pt>
                <c:pt idx="224">
                  <c:v>-0.30560766267171402</c:v>
                </c:pt>
                <c:pt idx="225">
                  <c:v>-0.31108421037948919</c:v>
                </c:pt>
                <c:pt idx="226">
                  <c:v>-0.3164659988232425</c:v>
                </c:pt>
                <c:pt idx="227">
                  <c:v>-0.32175138865807923</c:v>
                </c:pt>
                <c:pt idx="228">
                  <c:v>-0.32693876990305504</c:v>
                </c:pt>
                <c:pt idx="229">
                  <c:v>-0.33202656243159134</c:v>
                </c:pt>
                <c:pt idx="230">
                  <c:v>-0.33701321645279742</c:v>
                </c:pt>
                <c:pt idx="231">
                  <c:v>-0.34189721298355163</c:v>
                </c:pt>
                <c:pt idx="232">
                  <c:v>-0.34667706431119866</c:v>
                </c:pt>
                <c:pt idx="233">
                  <c:v>-0.35135131444672008</c:v>
                </c:pt>
                <c:pt idx="234">
                  <c:v>-0.35591853956824443</c:v>
                </c:pt>
                <c:pt idx="235">
                  <c:v>-0.360377348454756</c:v>
                </c:pt>
                <c:pt idx="236">
                  <c:v>-0.36472638290987469</c:v>
                </c:pt>
                <c:pt idx="237">
                  <c:v>-0.36896431817557501</c:v>
                </c:pt>
                <c:pt idx="238">
                  <c:v>-0.37308986333572147</c:v>
                </c:pt>
                <c:pt idx="239">
                  <c:v>-0.37710176170929316</c:v>
                </c:pt>
                <c:pt idx="240">
                  <c:v>-0.38099879123318148</c:v>
                </c:pt>
                <c:pt idx="241">
                  <c:v>-0.38477976483444221</c:v>
                </c:pt>
                <c:pt idx="242">
                  <c:v>-0.38844353079188881</c:v>
                </c:pt>
                <c:pt idx="243">
                  <c:v>-0.39198897308691927</c:v>
                </c:pt>
                <c:pt idx="244">
                  <c:v>-0.39541501174346499</c:v>
                </c:pt>
                <c:pt idx="245">
                  <c:v>-0.39872060315696256</c:v>
                </c:pt>
                <c:pt idx="246">
                  <c:v>-0.40190474041224522</c:v>
                </c:pt>
                <c:pt idx="247">
                  <c:v>-0.40496645359025957</c:v>
                </c:pt>
                <c:pt idx="248">
                  <c:v>-0.40790481006351231</c:v>
                </c:pt>
                <c:pt idx="249">
                  <c:v>-0.41071891478015704</c:v>
                </c:pt>
                <c:pt idx="250">
                  <c:v>-0.41340791053663634</c:v>
                </c:pt>
                <c:pt idx="251">
                  <c:v>-0.41597097823879381</c:v>
                </c:pt>
                <c:pt idx="252">
                  <c:v>-0.41840733715137829</c:v>
                </c:pt>
                <c:pt idx="253">
                  <c:v>-0.42071624513586359</c:v>
                </c:pt>
                <c:pt idx="254">
                  <c:v>-0.42289699887651094</c:v>
                </c:pt>
                <c:pt idx="255">
                  <c:v>-0.42494893409460505</c:v>
                </c:pt>
                <c:pt idx="256">
                  <c:v>-0.42687142575080128</c:v>
                </c:pt>
                <c:pt idx="257">
                  <c:v>-0.42866388823551738</c:v>
                </c:pt>
                <c:pt idx="258">
                  <c:v>-0.43032577554731666</c:v>
                </c:pt>
                <c:pt idx="259">
                  <c:v>-0.4318565814592249</c:v>
                </c:pt>
                <c:pt idx="260">
                  <c:v>-0.43325583967293196</c:v>
                </c:pt>
                <c:pt idx="261">
                  <c:v>-0.43452312396083104</c:v>
                </c:pt>
                <c:pt idx="262">
                  <c:v>-0.4356580482958517</c:v>
                </c:pt>
                <c:pt idx="263">
                  <c:v>-0.43666026696904719</c:v>
                </c:pt>
                <c:pt idx="264">
                  <c:v>-0.43752947469490089</c:v>
                </c:pt>
                <c:pt idx="265">
                  <c:v>-0.43826540670431924</c:v>
                </c:pt>
                <c:pt idx="266">
                  <c:v>-0.43886783882528319</c:v>
                </c:pt>
                <c:pt idx="267">
                  <c:v>-0.43933658755113275</c:v>
                </c:pt>
                <c:pt idx="268">
                  <c:v>-0.43967151009646516</c:v>
                </c:pt>
                <c:pt idx="269">
                  <c:v>-0.43987250444062864</c:v>
                </c:pt>
                <c:pt idx="270">
                  <c:v>-0.43993950935879883</c:v>
                </c:pt>
                <c:pt idx="271">
                  <c:v>-0.43987250444062864</c:v>
                </c:pt>
                <c:pt idx="272">
                  <c:v>-0.43967151009646516</c:v>
                </c:pt>
                <c:pt idx="273">
                  <c:v>-0.43933658755113275</c:v>
                </c:pt>
                <c:pt idx="274">
                  <c:v>-0.43886783882528324</c:v>
                </c:pt>
                <c:pt idx="275">
                  <c:v>-0.43826540670431924</c:v>
                </c:pt>
                <c:pt idx="276">
                  <c:v>-0.43752947469490089</c:v>
                </c:pt>
                <c:pt idx="277">
                  <c:v>-0.43666026696904714</c:v>
                </c:pt>
                <c:pt idx="278">
                  <c:v>-0.43565804829585175</c:v>
                </c:pt>
                <c:pt idx="279">
                  <c:v>-0.43452312396083109</c:v>
                </c:pt>
                <c:pt idx="280">
                  <c:v>-0.43325583967293196</c:v>
                </c:pt>
                <c:pt idx="281">
                  <c:v>-0.43185658145922484</c:v>
                </c:pt>
                <c:pt idx="282">
                  <c:v>-0.43032577554731666</c:v>
                </c:pt>
                <c:pt idx="283">
                  <c:v>-0.42866388823551743</c:v>
                </c:pt>
                <c:pt idx="284">
                  <c:v>-0.42687142575080128</c:v>
                </c:pt>
                <c:pt idx="285">
                  <c:v>-0.4249489340946051</c:v>
                </c:pt>
                <c:pt idx="286">
                  <c:v>-0.42289699887651083</c:v>
                </c:pt>
                <c:pt idx="287">
                  <c:v>-0.42071624513586364</c:v>
                </c:pt>
                <c:pt idx="288">
                  <c:v>-0.41840733715137834</c:v>
                </c:pt>
                <c:pt idx="289">
                  <c:v>-0.41597097823879386</c:v>
                </c:pt>
                <c:pt idx="290">
                  <c:v>-0.41340791053663634</c:v>
                </c:pt>
                <c:pt idx="291">
                  <c:v>-0.4107189147801571</c:v>
                </c:pt>
                <c:pt idx="292">
                  <c:v>-0.40790481006351237</c:v>
                </c:pt>
                <c:pt idx="293">
                  <c:v>-0.40496645359025968</c:v>
                </c:pt>
                <c:pt idx="294">
                  <c:v>-0.40190474041224528</c:v>
                </c:pt>
                <c:pt idx="295">
                  <c:v>-0.39872060315696251</c:v>
                </c:pt>
                <c:pt idx="296">
                  <c:v>-0.39541501174346505</c:v>
                </c:pt>
                <c:pt idx="297">
                  <c:v>-0.39198897308691927</c:v>
                </c:pt>
                <c:pt idx="298">
                  <c:v>-0.38844353079188887</c:v>
                </c:pt>
                <c:pt idx="299">
                  <c:v>-0.38477976483444204</c:v>
                </c:pt>
                <c:pt idx="300">
                  <c:v>-0.38099879123318153</c:v>
                </c:pt>
                <c:pt idx="301">
                  <c:v>-0.37710176170929327</c:v>
                </c:pt>
                <c:pt idx="302">
                  <c:v>-0.37308986333572158</c:v>
                </c:pt>
                <c:pt idx="303">
                  <c:v>-0.36896431817557512</c:v>
                </c:pt>
                <c:pt idx="304">
                  <c:v>-0.36472638290987458</c:v>
                </c:pt>
                <c:pt idx="305">
                  <c:v>-0.36037734845475611</c:v>
                </c:pt>
                <c:pt idx="306">
                  <c:v>-0.35591853956824454</c:v>
                </c:pt>
                <c:pt idx="307">
                  <c:v>-0.35135131444672013</c:v>
                </c:pt>
                <c:pt idx="308">
                  <c:v>-0.34667706431119849</c:v>
                </c:pt>
                <c:pt idx="309">
                  <c:v>-0.34189721298355169</c:v>
                </c:pt>
                <c:pt idx="310">
                  <c:v>-0.33701321645279753</c:v>
                </c:pt>
                <c:pt idx="311">
                  <c:v>-0.33202656243159145</c:v>
                </c:pt>
                <c:pt idx="312">
                  <c:v>-0.32693876990305515</c:v>
                </c:pt>
                <c:pt idx="313">
                  <c:v>-0.32175138865807917</c:v>
                </c:pt>
                <c:pt idx="314">
                  <c:v>-0.3164659988232425</c:v>
                </c:pt>
                <c:pt idx="315">
                  <c:v>-0.3110842103794893</c:v>
                </c:pt>
                <c:pt idx="316">
                  <c:v>-0.30560766267171413</c:v>
                </c:pt>
                <c:pt idx="317">
                  <c:v>-0.30003802390940093</c:v>
                </c:pt>
                <c:pt idx="318">
                  <c:v>-0.29437699065847162</c:v>
                </c:pt>
                <c:pt idx="319">
                  <c:v>-0.2886262873244938</c:v>
                </c:pt>
                <c:pt idx="320">
                  <c:v>-0.28278766562741131</c:v>
                </c:pt>
                <c:pt idx="321">
                  <c:v>-0.27686290406795305</c:v>
                </c:pt>
                <c:pt idx="322">
                  <c:v>-0.27085380738588427</c:v>
                </c:pt>
                <c:pt idx="323">
                  <c:v>-0.26476220601026629</c:v>
                </c:pt>
                <c:pt idx="324">
                  <c:v>-0.25858995550188851</c:v>
                </c:pt>
                <c:pt idx="325">
                  <c:v>-0.25233893598804769</c:v>
                </c:pt>
                <c:pt idx="326">
                  <c:v>-0.24601105158984241</c:v>
                </c:pt>
                <c:pt idx="327">
                  <c:v>-0.23960822984216062</c:v>
                </c:pt>
                <c:pt idx="328">
                  <c:v>-0.23313242110653187</c:v>
                </c:pt>
                <c:pt idx="329">
                  <c:v>-0.22658559797702965</c:v>
                </c:pt>
                <c:pt idx="330">
                  <c:v>-0.21996975467939961</c:v>
                </c:pt>
                <c:pt idx="331">
                  <c:v>-0.21328690646359905</c:v>
                </c:pt>
                <c:pt idx="332">
                  <c:v>-0.20653908898993331</c:v>
                </c:pt>
                <c:pt idx="333">
                  <c:v>-0.19972835770897218</c:v>
                </c:pt>
                <c:pt idx="334">
                  <c:v>-0.19285678723544086</c:v>
                </c:pt>
                <c:pt idx="335">
                  <c:v>-0.18592647071627164</c:v>
                </c:pt>
                <c:pt idx="336">
                  <c:v>-0.1789395191930124</c:v>
                </c:pt>
                <c:pt idx="337">
                  <c:v>-0.17189806095878093</c:v>
                </c:pt>
                <c:pt idx="338">
                  <c:v>-0.16480424090996751</c:v>
                </c:pt>
                <c:pt idx="339">
                  <c:v>-0.1576602198928784</c:v>
                </c:pt>
                <c:pt idx="340">
                  <c:v>-0.15046817404552071</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xVal>
          <c:yVal>
            <c:numRef>
              <c:f>'Data Single Prism'!$D$2:$D$2002</c:f>
              <c:numCache>
                <c:formatCode>General</c:formatCode>
                <c:ptCount val="2001"/>
                <c:pt idx="0">
                  <c:v>0.43993950935879883</c:v>
                </c:pt>
                <c:pt idx="1">
                  <c:v>0.43987250444062864</c:v>
                </c:pt>
                <c:pt idx="2">
                  <c:v>0.43967151009646516</c:v>
                </c:pt>
                <c:pt idx="3">
                  <c:v>0.43933658755113275</c:v>
                </c:pt>
                <c:pt idx="4">
                  <c:v>0.43886783882528319</c:v>
                </c:pt>
                <c:pt idx="5">
                  <c:v>0.43826540670431924</c:v>
                </c:pt>
                <c:pt idx="6">
                  <c:v>0.43752947469490083</c:v>
                </c:pt>
                <c:pt idx="7">
                  <c:v>0.43666026696904714</c:v>
                </c:pt>
                <c:pt idx="8">
                  <c:v>0.43565804829585175</c:v>
                </c:pt>
                <c:pt idx="9">
                  <c:v>0.43452312396083109</c:v>
                </c:pt>
                <c:pt idx="10">
                  <c:v>0.43325583967293196</c:v>
                </c:pt>
                <c:pt idx="11">
                  <c:v>0.4318565814592249</c:v>
                </c:pt>
                <c:pt idx="12">
                  <c:v>0.43032577554731671</c:v>
                </c:pt>
                <c:pt idx="13">
                  <c:v>0.42866388823551743</c:v>
                </c:pt>
                <c:pt idx="14">
                  <c:v>0.42687142575080128</c:v>
                </c:pt>
                <c:pt idx="15">
                  <c:v>0.42494893409460505</c:v>
                </c:pt>
                <c:pt idx="16">
                  <c:v>0.42289699887651089</c:v>
                </c:pt>
                <c:pt idx="17">
                  <c:v>0.42071624513586364</c:v>
                </c:pt>
                <c:pt idx="18">
                  <c:v>0.41840733715137829</c:v>
                </c:pt>
                <c:pt idx="19">
                  <c:v>0.41597097823879381</c:v>
                </c:pt>
                <c:pt idx="20">
                  <c:v>0.41340791053663634</c:v>
                </c:pt>
                <c:pt idx="21">
                  <c:v>0.4107189147801571</c:v>
                </c:pt>
                <c:pt idx="22">
                  <c:v>0.40790481006351237</c:v>
                </c:pt>
                <c:pt idx="23">
                  <c:v>0.40496645359025962</c:v>
                </c:pt>
                <c:pt idx="24">
                  <c:v>0.40190474041224516</c:v>
                </c:pt>
                <c:pt idx="25">
                  <c:v>0.39872060315696251</c:v>
                </c:pt>
                <c:pt idx="26">
                  <c:v>0.39541501174346505</c:v>
                </c:pt>
                <c:pt idx="27">
                  <c:v>0.39198897308691927</c:v>
                </c:pt>
                <c:pt idx="28">
                  <c:v>0.38844353079188881</c:v>
                </c:pt>
                <c:pt idx="29">
                  <c:v>0.3847797648344421</c:v>
                </c:pt>
                <c:pt idx="30">
                  <c:v>0.38099879123318159</c:v>
                </c:pt>
                <c:pt idx="31">
                  <c:v>0.37710176170929327</c:v>
                </c:pt>
                <c:pt idx="32">
                  <c:v>0.37308986333572147</c:v>
                </c:pt>
                <c:pt idx="33">
                  <c:v>0.36896431817557501</c:v>
                </c:pt>
                <c:pt idx="34">
                  <c:v>0.36472638290987458</c:v>
                </c:pt>
                <c:pt idx="35">
                  <c:v>0.36037734845475611</c:v>
                </c:pt>
                <c:pt idx="36">
                  <c:v>0.35591853956824449</c:v>
                </c:pt>
                <c:pt idx="37">
                  <c:v>0.35135131444672008</c:v>
                </c:pt>
                <c:pt idx="38">
                  <c:v>0.34667706431119855</c:v>
                </c:pt>
                <c:pt idx="39">
                  <c:v>0.34189721298355175</c:v>
                </c:pt>
                <c:pt idx="40">
                  <c:v>0.33701321645279747</c:v>
                </c:pt>
                <c:pt idx="41">
                  <c:v>0.33202656243159134</c:v>
                </c:pt>
                <c:pt idx="42">
                  <c:v>0.32693876990305498</c:v>
                </c:pt>
                <c:pt idx="43">
                  <c:v>0.32175138865807923</c:v>
                </c:pt>
                <c:pt idx="44">
                  <c:v>0.3164659988232425</c:v>
                </c:pt>
                <c:pt idx="45">
                  <c:v>0.31108421037948925</c:v>
                </c:pt>
                <c:pt idx="46">
                  <c:v>0.30560766267171396</c:v>
                </c:pt>
                <c:pt idx="47">
                  <c:v>0.30003802390940099</c:v>
                </c:pt>
                <c:pt idx="48">
                  <c:v>0.29437699065847167</c:v>
                </c:pt>
                <c:pt idx="49">
                  <c:v>0.28862628732449375</c:v>
                </c:pt>
                <c:pt idx="50">
                  <c:v>0.2827876656274112</c:v>
                </c:pt>
                <c:pt idx="51">
                  <c:v>0.27686290406795294</c:v>
                </c:pt>
                <c:pt idx="52">
                  <c:v>0.27085380738588433</c:v>
                </c:pt>
                <c:pt idx="53">
                  <c:v>0.26476220601026634</c:v>
                </c:pt>
                <c:pt idx="54">
                  <c:v>0.2585899555018884</c:v>
                </c:pt>
                <c:pt idx="55">
                  <c:v>0.25233893598804757</c:v>
                </c:pt>
                <c:pt idx="56">
                  <c:v>0.24601105158984249</c:v>
                </c:pt>
                <c:pt idx="57">
                  <c:v>0.23960822984216068</c:v>
                </c:pt>
                <c:pt idx="58">
                  <c:v>0.23313242110653185</c:v>
                </c:pt>
                <c:pt idx="59">
                  <c:v>0.22658559797702951</c:v>
                </c:pt>
                <c:pt idx="60">
                  <c:v>0.21996975467939947</c:v>
                </c:pt>
                <c:pt idx="61">
                  <c:v>0.21328690646359913</c:v>
                </c:pt>
                <c:pt idx="62">
                  <c:v>0.20653908898993334</c:v>
                </c:pt>
                <c:pt idx="63">
                  <c:v>0.1997283577089721</c:v>
                </c:pt>
                <c:pt idx="64">
                  <c:v>0.19285678723544072</c:v>
                </c:pt>
                <c:pt idx="65">
                  <c:v>0.18592647071627175</c:v>
                </c:pt>
                <c:pt idx="66">
                  <c:v>0.17893951919301243</c:v>
                </c:pt>
                <c:pt idx="67">
                  <c:v>0.17189806095878085</c:v>
                </c:pt>
                <c:pt idx="68">
                  <c:v>0.16480424090996734</c:v>
                </c:pt>
                <c:pt idx="69">
                  <c:v>0.15766021989287823</c:v>
                </c:pt>
                <c:pt idx="70">
                  <c:v>0.15046817404552079</c:v>
                </c:pt>
                <c:pt idx="71">
                  <c:v>0.14323029413473118</c:v>
                </c:pt>
                <c:pt idx="72">
                  <c:v>0.13594878488884507</c:v>
                </c:pt>
                <c:pt idx="73">
                  <c:v>0.12862586432611642</c:v>
                </c:pt>
                <c:pt idx="74">
                  <c:v>0.12126376307908726</c:v>
                </c:pt>
                <c:pt idx="75">
                  <c:v>0.1138647237151158</c:v>
                </c:pt>
                <c:pt idx="76">
                  <c:v>0.10643100005326835</c:v>
                </c:pt>
                <c:pt idx="77">
                  <c:v>9.8964856477784427E-2</c:v>
                </c:pt>
                <c:pt idx="78">
                  <c:v>9.1468567248323376E-2</c:v>
                </c:pt>
                <c:pt idx="79">
                  <c:v>8.394441580720248E-2</c:v>
                </c:pt>
                <c:pt idx="80">
                  <c:v>7.6394694083838893E-2</c:v>
                </c:pt>
                <c:pt idx="81">
                  <c:v>6.8821701796605364E-2</c:v>
                </c:pt>
                <c:pt idx="82">
                  <c:v>6.1227745752313774E-2</c:v>
                </c:pt>
                <c:pt idx="83">
                  <c:v>5.3615139143539554E-2</c:v>
                </c:pt>
                <c:pt idx="84">
                  <c:v>4.5986200844000687E-2</c:v>
                </c:pt>
                <c:pt idx="85">
                  <c:v>3.8343254702206411E-2</c:v>
                </c:pt>
                <c:pt idx="86">
                  <c:v>3.0688628833590387E-2</c:v>
                </c:pt>
                <c:pt idx="87">
                  <c:v>2.3024654911344332E-2</c:v>
                </c:pt>
                <c:pt idx="88">
                  <c:v>1.5353667456167343E-2</c:v>
                </c:pt>
                <c:pt idx="89">
                  <c:v>7.6780031251488887E-3</c:v>
                </c:pt>
                <c:pt idx="90">
                  <c:v>2.6949560507209439E-17</c:v>
                </c:pt>
                <c:pt idx="91">
                  <c:v>-7.678003125148835E-3</c:v>
                </c:pt>
                <c:pt idx="92">
                  <c:v>-1.5353667456167288E-2</c:v>
                </c:pt>
                <c:pt idx="93">
                  <c:v>-2.302465491134428E-2</c:v>
                </c:pt>
                <c:pt idx="94">
                  <c:v>-3.0688628833590432E-2</c:v>
                </c:pt>
                <c:pt idx="95">
                  <c:v>-3.8343254702206453E-2</c:v>
                </c:pt>
                <c:pt idx="96">
                  <c:v>-4.5986200844000728E-2</c:v>
                </c:pt>
                <c:pt idx="97">
                  <c:v>-5.3615139143539499E-2</c:v>
                </c:pt>
                <c:pt idx="98">
                  <c:v>-6.1227745752313725E-2</c:v>
                </c:pt>
                <c:pt idx="99">
                  <c:v>-6.8821701796605309E-2</c:v>
                </c:pt>
                <c:pt idx="100">
                  <c:v>-7.6394694083838852E-2</c:v>
                </c:pt>
                <c:pt idx="101">
                  <c:v>-8.3944415807202438E-2</c:v>
                </c:pt>
                <c:pt idx="102">
                  <c:v>-9.1468567248323321E-2</c:v>
                </c:pt>
                <c:pt idx="103">
                  <c:v>-9.8964856477784469E-2</c:v>
                </c:pt>
                <c:pt idx="104">
                  <c:v>-0.1064310000532684</c:v>
                </c:pt>
                <c:pt idx="105">
                  <c:v>-0.11386472371511584</c:v>
                </c:pt>
                <c:pt idx="106">
                  <c:v>-0.12126376307908722</c:v>
                </c:pt>
                <c:pt idx="107">
                  <c:v>-0.12862586432611636</c:v>
                </c:pt>
                <c:pt idx="108">
                  <c:v>-0.13594878488884504</c:v>
                </c:pt>
                <c:pt idx="109">
                  <c:v>-0.14323029413473112</c:v>
                </c:pt>
                <c:pt idx="110">
                  <c:v>-0.15046817404552074</c:v>
                </c:pt>
                <c:pt idx="111">
                  <c:v>-0.15766021989287818</c:v>
                </c:pt>
                <c:pt idx="112">
                  <c:v>-0.1648042409099674</c:v>
                </c:pt>
                <c:pt idx="113">
                  <c:v>-0.17189806095878088</c:v>
                </c:pt>
                <c:pt idx="114">
                  <c:v>-0.17893951919301246</c:v>
                </c:pt>
                <c:pt idx="115">
                  <c:v>-0.18592647071627169</c:v>
                </c:pt>
                <c:pt idx="116">
                  <c:v>-0.19285678723544075</c:v>
                </c:pt>
                <c:pt idx="117">
                  <c:v>-0.19972835770897207</c:v>
                </c:pt>
                <c:pt idx="118">
                  <c:v>-0.20653908898993337</c:v>
                </c:pt>
                <c:pt idx="119">
                  <c:v>-0.21328690646359907</c:v>
                </c:pt>
                <c:pt idx="120">
                  <c:v>-0.2199697546793993</c:v>
                </c:pt>
                <c:pt idx="121">
                  <c:v>-0.22658559797702954</c:v>
                </c:pt>
                <c:pt idx="122">
                  <c:v>-0.23313242110653179</c:v>
                </c:pt>
                <c:pt idx="123">
                  <c:v>-0.23960822984216068</c:v>
                </c:pt>
                <c:pt idx="124">
                  <c:v>-0.24601105158984246</c:v>
                </c:pt>
                <c:pt idx="125">
                  <c:v>-0.25233893598804757</c:v>
                </c:pt>
                <c:pt idx="126">
                  <c:v>-0.25858995550188835</c:v>
                </c:pt>
                <c:pt idx="127">
                  <c:v>-0.26476220601026634</c:v>
                </c:pt>
                <c:pt idx="128">
                  <c:v>-0.27085380738588433</c:v>
                </c:pt>
                <c:pt idx="129">
                  <c:v>-0.27686290406795283</c:v>
                </c:pt>
                <c:pt idx="130">
                  <c:v>-0.2827876656274112</c:v>
                </c:pt>
                <c:pt idx="131">
                  <c:v>-0.28862628732449369</c:v>
                </c:pt>
                <c:pt idx="132">
                  <c:v>-0.29437699065847167</c:v>
                </c:pt>
                <c:pt idx="133">
                  <c:v>-0.30003802390940093</c:v>
                </c:pt>
                <c:pt idx="134">
                  <c:v>-0.30560766267171402</c:v>
                </c:pt>
                <c:pt idx="135">
                  <c:v>-0.31108421037948919</c:v>
                </c:pt>
                <c:pt idx="136">
                  <c:v>-0.3164659988232425</c:v>
                </c:pt>
                <c:pt idx="137">
                  <c:v>-0.32175138865807923</c:v>
                </c:pt>
                <c:pt idx="138">
                  <c:v>-0.32693876990305493</c:v>
                </c:pt>
                <c:pt idx="139">
                  <c:v>-0.33202656243159134</c:v>
                </c:pt>
                <c:pt idx="140">
                  <c:v>-0.33701321645279742</c:v>
                </c:pt>
                <c:pt idx="141">
                  <c:v>-0.34189721298355175</c:v>
                </c:pt>
                <c:pt idx="142">
                  <c:v>-0.34667706431119855</c:v>
                </c:pt>
                <c:pt idx="143">
                  <c:v>-0.35135131444672013</c:v>
                </c:pt>
                <c:pt idx="144">
                  <c:v>-0.35591853956824443</c:v>
                </c:pt>
                <c:pt idx="145">
                  <c:v>-0.36037734845475616</c:v>
                </c:pt>
                <c:pt idx="146">
                  <c:v>-0.36472638290987458</c:v>
                </c:pt>
                <c:pt idx="147">
                  <c:v>-0.36896431817557496</c:v>
                </c:pt>
                <c:pt idx="148">
                  <c:v>-0.37308986333572147</c:v>
                </c:pt>
                <c:pt idx="149">
                  <c:v>-0.37710176170929322</c:v>
                </c:pt>
                <c:pt idx="150">
                  <c:v>-0.38099879123318159</c:v>
                </c:pt>
                <c:pt idx="151">
                  <c:v>-0.3847797648344421</c:v>
                </c:pt>
                <c:pt idx="152">
                  <c:v>-0.38844353079188881</c:v>
                </c:pt>
                <c:pt idx="153">
                  <c:v>-0.39198897308691927</c:v>
                </c:pt>
                <c:pt idx="154">
                  <c:v>-0.39541501174346505</c:v>
                </c:pt>
                <c:pt idx="155">
                  <c:v>-0.39872060315696251</c:v>
                </c:pt>
                <c:pt idx="156">
                  <c:v>-0.40190474041224511</c:v>
                </c:pt>
                <c:pt idx="157">
                  <c:v>-0.40496645359025962</c:v>
                </c:pt>
                <c:pt idx="158">
                  <c:v>-0.40790481006351231</c:v>
                </c:pt>
                <c:pt idx="159">
                  <c:v>-0.4107189147801571</c:v>
                </c:pt>
                <c:pt idx="160">
                  <c:v>-0.41340791053663634</c:v>
                </c:pt>
                <c:pt idx="161">
                  <c:v>-0.41597097823879381</c:v>
                </c:pt>
                <c:pt idx="162">
                  <c:v>-0.41840733715137829</c:v>
                </c:pt>
                <c:pt idx="163">
                  <c:v>-0.4207162451358637</c:v>
                </c:pt>
                <c:pt idx="164">
                  <c:v>-0.42289699887651089</c:v>
                </c:pt>
                <c:pt idx="165">
                  <c:v>-0.42494893409460499</c:v>
                </c:pt>
                <c:pt idx="166">
                  <c:v>-0.42687142575080128</c:v>
                </c:pt>
                <c:pt idx="167">
                  <c:v>-0.42866388823551738</c:v>
                </c:pt>
                <c:pt idx="168">
                  <c:v>-0.43032577554731671</c:v>
                </c:pt>
                <c:pt idx="169">
                  <c:v>-0.4318565814592249</c:v>
                </c:pt>
                <c:pt idx="170">
                  <c:v>-0.43325583967293196</c:v>
                </c:pt>
                <c:pt idx="171">
                  <c:v>-0.43452312396083104</c:v>
                </c:pt>
                <c:pt idx="172">
                  <c:v>-0.43565804829585175</c:v>
                </c:pt>
                <c:pt idx="173">
                  <c:v>-0.43666026696904714</c:v>
                </c:pt>
                <c:pt idx="174">
                  <c:v>-0.43752947469490083</c:v>
                </c:pt>
                <c:pt idx="175">
                  <c:v>-0.43826540670431924</c:v>
                </c:pt>
                <c:pt idx="176">
                  <c:v>-0.43886783882528319</c:v>
                </c:pt>
                <c:pt idx="177">
                  <c:v>-0.43933658755113275</c:v>
                </c:pt>
                <c:pt idx="178">
                  <c:v>-0.43967151009646516</c:v>
                </c:pt>
                <c:pt idx="179">
                  <c:v>-0.43987250444062864</c:v>
                </c:pt>
                <c:pt idx="180">
                  <c:v>-0.43993950935879883</c:v>
                </c:pt>
                <c:pt idx="181">
                  <c:v>-0.43987250444062864</c:v>
                </c:pt>
                <c:pt idx="182">
                  <c:v>-0.43967151009646516</c:v>
                </c:pt>
                <c:pt idx="183">
                  <c:v>-0.43933658755113275</c:v>
                </c:pt>
                <c:pt idx="184">
                  <c:v>-0.43886783882528319</c:v>
                </c:pt>
                <c:pt idx="185">
                  <c:v>-0.43826540670431924</c:v>
                </c:pt>
                <c:pt idx="186">
                  <c:v>-0.43752947469490083</c:v>
                </c:pt>
                <c:pt idx="187">
                  <c:v>-0.43666026696904719</c:v>
                </c:pt>
                <c:pt idx="188">
                  <c:v>-0.4356580482958517</c:v>
                </c:pt>
                <c:pt idx="189">
                  <c:v>-0.43452312396083109</c:v>
                </c:pt>
                <c:pt idx="190">
                  <c:v>-0.43325583967293196</c:v>
                </c:pt>
                <c:pt idx="191">
                  <c:v>-0.4318565814592249</c:v>
                </c:pt>
                <c:pt idx="192">
                  <c:v>-0.43032577554731666</c:v>
                </c:pt>
                <c:pt idx="193">
                  <c:v>-0.42866388823551743</c:v>
                </c:pt>
                <c:pt idx="194">
                  <c:v>-0.42687142575080128</c:v>
                </c:pt>
                <c:pt idx="195">
                  <c:v>-0.42494893409460505</c:v>
                </c:pt>
                <c:pt idx="196">
                  <c:v>-0.42289699887651089</c:v>
                </c:pt>
                <c:pt idx="197">
                  <c:v>-0.42071624513586364</c:v>
                </c:pt>
                <c:pt idx="198">
                  <c:v>-0.41840733715137834</c:v>
                </c:pt>
                <c:pt idx="199">
                  <c:v>-0.41597097823879375</c:v>
                </c:pt>
                <c:pt idx="200">
                  <c:v>-0.41340791053663634</c:v>
                </c:pt>
                <c:pt idx="201">
                  <c:v>-0.4107189147801571</c:v>
                </c:pt>
                <c:pt idx="202">
                  <c:v>-0.40790481006351237</c:v>
                </c:pt>
                <c:pt idx="203">
                  <c:v>-0.40496645359025962</c:v>
                </c:pt>
                <c:pt idx="204">
                  <c:v>-0.40190474041224516</c:v>
                </c:pt>
                <c:pt idx="205">
                  <c:v>-0.39872060315696256</c:v>
                </c:pt>
                <c:pt idx="206">
                  <c:v>-0.39541501174346499</c:v>
                </c:pt>
                <c:pt idx="207">
                  <c:v>-0.39198897308691927</c:v>
                </c:pt>
                <c:pt idx="208">
                  <c:v>-0.38844353079188876</c:v>
                </c:pt>
                <c:pt idx="209">
                  <c:v>-0.38477976483444215</c:v>
                </c:pt>
                <c:pt idx="210">
                  <c:v>-0.38099879123318153</c:v>
                </c:pt>
                <c:pt idx="211">
                  <c:v>-0.37710176170929327</c:v>
                </c:pt>
                <c:pt idx="212">
                  <c:v>-0.37308986333572153</c:v>
                </c:pt>
                <c:pt idx="213">
                  <c:v>-0.36896431817557501</c:v>
                </c:pt>
                <c:pt idx="214">
                  <c:v>-0.36472638290987469</c:v>
                </c:pt>
                <c:pt idx="215">
                  <c:v>-0.36037734845475611</c:v>
                </c:pt>
                <c:pt idx="216">
                  <c:v>-0.35591853956824454</c:v>
                </c:pt>
                <c:pt idx="217">
                  <c:v>-0.35135131444672008</c:v>
                </c:pt>
                <c:pt idx="218">
                  <c:v>-0.3466770643111986</c:v>
                </c:pt>
                <c:pt idx="219">
                  <c:v>-0.34189721298355169</c:v>
                </c:pt>
                <c:pt idx="220">
                  <c:v>-0.33701321645279747</c:v>
                </c:pt>
                <c:pt idx="221">
                  <c:v>-0.3320265624315914</c:v>
                </c:pt>
                <c:pt idx="222">
                  <c:v>-0.32693876990305498</c:v>
                </c:pt>
                <c:pt idx="223">
                  <c:v>-0.32175138865807928</c:v>
                </c:pt>
                <c:pt idx="224">
                  <c:v>-0.31646599882324244</c:v>
                </c:pt>
                <c:pt idx="225">
                  <c:v>-0.3110842103794893</c:v>
                </c:pt>
                <c:pt idx="226">
                  <c:v>-0.30560766267171396</c:v>
                </c:pt>
                <c:pt idx="227">
                  <c:v>-0.30003802390940104</c:v>
                </c:pt>
                <c:pt idx="228">
                  <c:v>-0.29437699065847162</c:v>
                </c:pt>
                <c:pt idx="229">
                  <c:v>-0.28862628732449375</c:v>
                </c:pt>
                <c:pt idx="230">
                  <c:v>-0.28278766562741126</c:v>
                </c:pt>
                <c:pt idx="231">
                  <c:v>-0.27686290406795305</c:v>
                </c:pt>
                <c:pt idx="232">
                  <c:v>-0.27085380738588427</c:v>
                </c:pt>
                <c:pt idx="233">
                  <c:v>-0.26476220601026629</c:v>
                </c:pt>
                <c:pt idx="234">
                  <c:v>-0.25858995550188846</c:v>
                </c:pt>
                <c:pt idx="235">
                  <c:v>-0.25233893598804763</c:v>
                </c:pt>
                <c:pt idx="236">
                  <c:v>-0.24601105158984241</c:v>
                </c:pt>
                <c:pt idx="237">
                  <c:v>-0.23960822984216062</c:v>
                </c:pt>
                <c:pt idx="238">
                  <c:v>-0.23313242110653187</c:v>
                </c:pt>
                <c:pt idx="239">
                  <c:v>-0.22658559797702965</c:v>
                </c:pt>
                <c:pt idx="240">
                  <c:v>-0.21996975467939961</c:v>
                </c:pt>
                <c:pt idx="241">
                  <c:v>-0.21328690646359902</c:v>
                </c:pt>
                <c:pt idx="242">
                  <c:v>-0.20653908898993328</c:v>
                </c:pt>
                <c:pt idx="243">
                  <c:v>-0.19972835770897215</c:v>
                </c:pt>
                <c:pt idx="244">
                  <c:v>-0.19285678723544084</c:v>
                </c:pt>
                <c:pt idx="245">
                  <c:v>-0.18592647071627161</c:v>
                </c:pt>
                <c:pt idx="246">
                  <c:v>-0.17893951919301238</c:v>
                </c:pt>
                <c:pt idx="247">
                  <c:v>-0.17189806095878091</c:v>
                </c:pt>
                <c:pt idx="248">
                  <c:v>-0.16480424090996748</c:v>
                </c:pt>
                <c:pt idx="249">
                  <c:v>-0.15766021989287837</c:v>
                </c:pt>
                <c:pt idx="250">
                  <c:v>-0.15046817404552068</c:v>
                </c:pt>
                <c:pt idx="251">
                  <c:v>-0.14323029413473112</c:v>
                </c:pt>
                <c:pt idx="252">
                  <c:v>-0.13594878488884513</c:v>
                </c:pt>
                <c:pt idx="253">
                  <c:v>-0.12862586432611656</c:v>
                </c:pt>
                <c:pt idx="254">
                  <c:v>-0.12126376307908715</c:v>
                </c:pt>
                <c:pt idx="255">
                  <c:v>-0.11386472371511575</c:v>
                </c:pt>
                <c:pt idx="256">
                  <c:v>-0.1064310000532684</c:v>
                </c:pt>
                <c:pt idx="257">
                  <c:v>-9.8964856477784566E-2</c:v>
                </c:pt>
                <c:pt idx="258">
                  <c:v>-9.1468567248323515E-2</c:v>
                </c:pt>
                <c:pt idx="259">
                  <c:v>-8.3944415807202355E-2</c:v>
                </c:pt>
                <c:pt idx="260">
                  <c:v>-7.6394694083838852E-2</c:v>
                </c:pt>
                <c:pt idx="261">
                  <c:v>-6.8821701796605406E-2</c:v>
                </c:pt>
                <c:pt idx="262">
                  <c:v>-6.1227745752313933E-2</c:v>
                </c:pt>
                <c:pt idx="263">
                  <c:v>-5.3615139143539416E-2</c:v>
                </c:pt>
                <c:pt idx="264">
                  <c:v>-4.5986200844000645E-2</c:v>
                </c:pt>
                <c:pt idx="265">
                  <c:v>-3.834325470220646E-2</c:v>
                </c:pt>
                <c:pt idx="266">
                  <c:v>-3.0688628833590539E-2</c:v>
                </c:pt>
                <c:pt idx="267">
                  <c:v>-2.3024654911344481E-2</c:v>
                </c:pt>
                <c:pt idx="268">
                  <c:v>-1.5353667456167203E-2</c:v>
                </c:pt>
                <c:pt idx="269">
                  <c:v>-7.6780031251488445E-3</c:v>
                </c:pt>
                <c:pt idx="270">
                  <c:v>-8.0848681521628316E-17</c:v>
                </c:pt>
                <c:pt idx="271">
                  <c:v>7.6780031251486823E-3</c:v>
                </c:pt>
                <c:pt idx="272">
                  <c:v>1.5353667456167432E-2</c:v>
                </c:pt>
                <c:pt idx="273">
                  <c:v>2.3024654911344325E-2</c:v>
                </c:pt>
                <c:pt idx="274">
                  <c:v>3.0688628833590383E-2</c:v>
                </c:pt>
                <c:pt idx="275">
                  <c:v>3.83432547022063E-2</c:v>
                </c:pt>
                <c:pt idx="276">
                  <c:v>4.5986200844000479E-2</c:v>
                </c:pt>
                <c:pt idx="277">
                  <c:v>5.3615139143539638E-2</c:v>
                </c:pt>
                <c:pt idx="278">
                  <c:v>6.1227745752313774E-2</c:v>
                </c:pt>
                <c:pt idx="279">
                  <c:v>6.8821701796605253E-2</c:v>
                </c:pt>
                <c:pt idx="280">
                  <c:v>7.6394694083838699E-2</c:v>
                </c:pt>
                <c:pt idx="281">
                  <c:v>8.3944415807202563E-2</c:v>
                </c:pt>
                <c:pt idx="282">
                  <c:v>9.1468567248323362E-2</c:v>
                </c:pt>
                <c:pt idx="283">
                  <c:v>9.8964856477784427E-2</c:v>
                </c:pt>
                <c:pt idx="284">
                  <c:v>0.10643100005326825</c:v>
                </c:pt>
                <c:pt idx="285">
                  <c:v>0.11386472371511561</c:v>
                </c:pt>
                <c:pt idx="286">
                  <c:v>0.12126376307908736</c:v>
                </c:pt>
                <c:pt idx="287">
                  <c:v>0.12862586432611639</c:v>
                </c:pt>
                <c:pt idx="288">
                  <c:v>0.13594878488884499</c:v>
                </c:pt>
                <c:pt idx="289">
                  <c:v>0.14323029413473098</c:v>
                </c:pt>
                <c:pt idx="290">
                  <c:v>0.15046817404552087</c:v>
                </c:pt>
                <c:pt idx="291">
                  <c:v>0.15766021989287823</c:v>
                </c:pt>
                <c:pt idx="292">
                  <c:v>0.16480424090996734</c:v>
                </c:pt>
                <c:pt idx="293">
                  <c:v>0.17189806095878077</c:v>
                </c:pt>
                <c:pt idx="294">
                  <c:v>0.17893951919301224</c:v>
                </c:pt>
                <c:pt idx="295">
                  <c:v>0.1859264707162718</c:v>
                </c:pt>
                <c:pt idx="296">
                  <c:v>0.1928567872354407</c:v>
                </c:pt>
                <c:pt idx="297">
                  <c:v>0.19972835770897204</c:v>
                </c:pt>
                <c:pt idx="298">
                  <c:v>0.20653908898993315</c:v>
                </c:pt>
                <c:pt idx="299">
                  <c:v>0.21328690646359921</c:v>
                </c:pt>
                <c:pt idx="300">
                  <c:v>0.21996975467939947</c:v>
                </c:pt>
                <c:pt idx="301">
                  <c:v>0.22658559797702951</c:v>
                </c:pt>
                <c:pt idx="302">
                  <c:v>0.23313242110653173</c:v>
                </c:pt>
                <c:pt idx="303">
                  <c:v>0.23960822984216049</c:v>
                </c:pt>
                <c:pt idx="304">
                  <c:v>0.2460110515898426</c:v>
                </c:pt>
                <c:pt idx="305">
                  <c:v>0.25233893598804752</c:v>
                </c:pt>
                <c:pt idx="306">
                  <c:v>0.25858995550188835</c:v>
                </c:pt>
                <c:pt idx="307">
                  <c:v>0.26476220601026612</c:v>
                </c:pt>
                <c:pt idx="308">
                  <c:v>0.27085380738588444</c:v>
                </c:pt>
                <c:pt idx="309">
                  <c:v>0.27686290406795294</c:v>
                </c:pt>
                <c:pt idx="310">
                  <c:v>0.28278766562741114</c:v>
                </c:pt>
                <c:pt idx="311">
                  <c:v>0.28862628732449364</c:v>
                </c:pt>
                <c:pt idx="312">
                  <c:v>0.29437699065847145</c:v>
                </c:pt>
                <c:pt idx="313">
                  <c:v>0.30003802390940104</c:v>
                </c:pt>
                <c:pt idx="314">
                  <c:v>0.30560766267171396</c:v>
                </c:pt>
                <c:pt idx="315">
                  <c:v>0.31108421037948919</c:v>
                </c:pt>
                <c:pt idx="316">
                  <c:v>0.31646599882324239</c:v>
                </c:pt>
                <c:pt idx="317">
                  <c:v>0.32175138865807928</c:v>
                </c:pt>
                <c:pt idx="318">
                  <c:v>0.32693876990305498</c:v>
                </c:pt>
                <c:pt idx="319">
                  <c:v>0.33202656243159129</c:v>
                </c:pt>
                <c:pt idx="320">
                  <c:v>0.33701321645279736</c:v>
                </c:pt>
                <c:pt idx="321">
                  <c:v>0.34189721298355163</c:v>
                </c:pt>
                <c:pt idx="322">
                  <c:v>0.3466770643111986</c:v>
                </c:pt>
                <c:pt idx="323">
                  <c:v>0.35135131444672008</c:v>
                </c:pt>
                <c:pt idx="324">
                  <c:v>0.35591853956824443</c:v>
                </c:pt>
                <c:pt idx="325">
                  <c:v>0.360377348454756</c:v>
                </c:pt>
                <c:pt idx="326">
                  <c:v>0.36472638290987469</c:v>
                </c:pt>
                <c:pt idx="327">
                  <c:v>0.36896431817557501</c:v>
                </c:pt>
                <c:pt idx="328">
                  <c:v>0.37308986333572147</c:v>
                </c:pt>
                <c:pt idx="329">
                  <c:v>0.37710176170929316</c:v>
                </c:pt>
                <c:pt idx="330">
                  <c:v>0.38099879123318148</c:v>
                </c:pt>
                <c:pt idx="331">
                  <c:v>0.38477976483444215</c:v>
                </c:pt>
                <c:pt idx="332">
                  <c:v>0.38844353079188876</c:v>
                </c:pt>
                <c:pt idx="333">
                  <c:v>0.39198897308691927</c:v>
                </c:pt>
                <c:pt idx="334">
                  <c:v>0.39541501174346499</c:v>
                </c:pt>
                <c:pt idx="335">
                  <c:v>0.39872060315696256</c:v>
                </c:pt>
                <c:pt idx="336">
                  <c:v>0.40190474041224522</c:v>
                </c:pt>
                <c:pt idx="337">
                  <c:v>0.40496645359025957</c:v>
                </c:pt>
                <c:pt idx="338">
                  <c:v>0.40790481006351231</c:v>
                </c:pt>
                <c:pt idx="339">
                  <c:v>0.41071891478015699</c:v>
                </c:pt>
                <c:pt idx="340">
                  <c:v>0.41340791053663634</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yVal>
          <c:smooth val="1"/>
          <c:extLst>
            <c:ext xmlns:c16="http://schemas.microsoft.com/office/drawing/2014/chart" uri="{C3380CC4-5D6E-409C-BE32-E72D297353CC}">
              <c16:uniqueId val="{00000000-357D-428D-BD19-36B7B674E0BE}"/>
            </c:ext>
          </c:extLst>
        </c:ser>
        <c:ser>
          <c:idx val="1"/>
          <c:order val="1"/>
          <c:tx>
            <c:strRef>
              <c:f>'Data Single Prism'!$F$1</c:f>
              <c:strCache>
                <c:ptCount val="1"/>
                <c:pt idx="0">
                  <c:v>Thickness Contribution Circumference</c:v>
                </c:pt>
              </c:strCache>
            </c:strRef>
          </c:tx>
          <c:spPr>
            <a:ln w="19050" cap="rnd">
              <a:solidFill>
                <a:schemeClr val="accent2"/>
              </a:solidFill>
              <a:round/>
              <a:headEnd type="oval" w="sm" len="sm"/>
              <a:tailEnd type="stealth"/>
            </a:ln>
            <a:effectLst/>
          </c:spPr>
          <c:marker>
            <c:symbol val="none"/>
          </c:marker>
          <c:xVal>
            <c:numRef>
              <c:f>'Data Single Prism'!$G$2:$G$2002</c:f>
              <c:numCache>
                <c:formatCode>General</c:formatCode>
                <c:ptCount val="2001"/>
                <c:pt idx="0">
                  <c:v>0</c:v>
                </c:pt>
                <c:pt idx="1">
                  <c:v>1.5572953083044562E-3</c:v>
                </c:pt>
                <c:pt idx="2">
                  <c:v>3.1141162493721446E-3</c:v>
                </c:pt>
                <c:pt idx="3">
                  <c:v>4.6699886004631531E-3</c:v>
                </c:pt>
                <c:pt idx="4">
                  <c:v>6.2244384277872645E-3</c:v>
                </c:pt>
                <c:pt idx="5">
                  <c:v>7.7769922308687824E-3</c:v>
                </c:pt>
                <c:pt idx="6">
                  <c:v>9.3271770867793639E-3</c:v>
                </c:pt>
                <c:pt idx="7">
                  <c:v>1.0874520794194917E-2</c:v>
                </c:pt>
                <c:pt idx="8">
                  <c:v>1.2418552017232711E-2</c:v>
                </c:pt>
                <c:pt idx="9">
                  <c:v>1.3958800429024842E-2</c:v>
                </c:pt>
                <c:pt idx="10">
                  <c:v>1.5494796854984354E-2</c:v>
                </c:pt>
                <c:pt idx="11">
                  <c:v>1.7026073415720374E-2</c:v>
                </c:pt>
                <c:pt idx="12">
                  <c:v>1.8552163669558686E-2</c:v>
                </c:pt>
                <c:pt idx="13">
                  <c:v>2.0072602754624407E-2</c:v>
                </c:pt>
                <c:pt idx="14">
                  <c:v>2.1586927530443396E-2</c:v>
                </c:pt>
                <c:pt idx="15">
                  <c:v>2.3094676719019352E-2</c:v>
                </c:pt>
                <c:pt idx="16">
                  <c:v>2.4595391045343539E-2</c:v>
                </c:pt>
                <c:pt idx="17">
                  <c:v>2.6088613377294415E-2</c:v>
                </c:pt>
                <c:pt idx="18">
                  <c:v>2.7573888864884485E-2</c:v>
                </c:pt>
                <c:pt idx="19">
                  <c:v>2.905076507881206E-2</c:v>
                </c:pt>
                <c:pt idx="20">
                  <c:v>3.0518792148275541E-2</c:v>
                </c:pt>
                <c:pt idx="21">
                  <c:v>3.1977522898008488E-2</c:v>
                </c:pt>
                <c:pt idx="22">
                  <c:v>3.3426512984493471E-2</c:v>
                </c:pt>
                <c:pt idx="23">
                  <c:v>3.4865321031313484E-2</c:v>
                </c:pt>
                <c:pt idx="24">
                  <c:v>3.6293508763599408E-2</c:v>
                </c:pt>
                <c:pt idx="25">
                  <c:v>3.7710641141532823E-2</c:v>
                </c:pt>
                <c:pt idx="26">
                  <c:v>3.9116286492863347E-2</c:v>
                </c:pt>
                <c:pt idx="27">
                  <c:v>4.0510016644400161E-2</c:v>
                </c:pt>
                <c:pt idx="28">
                  <c:v>4.1891407052437761E-2</c:v>
                </c:pt>
                <c:pt idx="29">
                  <c:v>4.3260036932076008E-2</c:v>
                </c:pt>
                <c:pt idx="30">
                  <c:v>4.4615489385395349E-2</c:v>
                </c:pt>
                <c:pt idx="31">
                  <c:v>4.5957351528447959E-2</c:v>
                </c:pt>
                <c:pt idx="32">
                  <c:v>4.7285214617026138E-2</c:v>
                </c:pt>
                <c:pt idx="33">
                  <c:v>4.8598674171169823E-2</c:v>
                </c:pt>
                <c:pt idx="34">
                  <c:v>4.9897330098375034E-2</c:v>
                </c:pt>
                <c:pt idx="35">
                  <c:v>5.1180786815465978E-2</c:v>
                </c:pt>
                <c:pt idx="36">
                  <c:v>5.2448653369093531E-2</c:v>
                </c:pt>
                <c:pt idx="37">
                  <c:v>5.3700543554823336E-2</c:v>
                </c:pt>
                <c:pt idx="38">
                  <c:v>5.4936076034777508E-2</c:v>
                </c:pt>
                <c:pt idx="39">
                  <c:v>5.6154874453793746E-2</c:v>
                </c:pt>
                <c:pt idx="40">
                  <c:v>5.7356567554066887E-2</c:v>
                </c:pt>
                <c:pt idx="41">
                  <c:v>5.854078928823752E-2</c:v>
                </c:pt>
                <c:pt idx="42">
                  <c:v>5.9707178930893598E-2</c:v>
                </c:pt>
                <c:pt idx="43">
                  <c:v>6.085538118845088E-2</c:v>
                </c:pt>
                <c:pt idx="44">
                  <c:v>6.1985046307378854E-2</c:v>
                </c:pt>
                <c:pt idx="45">
                  <c:v>6.3095830180738971E-2</c:v>
                </c:pt>
                <c:pt idx="46">
                  <c:v>6.4187394453003005E-2</c:v>
                </c:pt>
                <c:pt idx="47">
                  <c:v>6.5259406623119409E-2</c:v>
                </c:pt>
                <c:pt idx="48">
                  <c:v>6.6311540145796335E-2</c:v>
                </c:pt>
                <c:pt idx="49">
                  <c:v>6.7343474530970546E-2</c:v>
                </c:pt>
                <c:pt idx="50">
                  <c:v>6.8354895441431723E-2</c:v>
                </c:pt>
                <c:pt idx="51">
                  <c:v>6.9345494788572701E-2</c:v>
                </c:pt>
                <c:pt idx="52">
                  <c:v>7.0314970826236209E-2</c:v>
                </c:pt>
                <c:pt idx="53">
                  <c:v>7.1263028242629603E-2</c:v>
                </c:pt>
                <c:pt idx="54">
                  <c:v>7.2189378250279851E-2</c:v>
                </c:pt>
                <c:pt idx="55">
                  <c:v>7.3093738674000847E-2</c:v>
                </c:pt>
                <c:pt idx="56">
                  <c:v>7.3975834036846794E-2</c:v>
                </c:pt>
                <c:pt idx="57">
                  <c:v>7.4835395644025124E-2</c:v>
                </c:pt>
                <c:pt idx="58">
                  <c:v>7.5672161664743526E-2</c:v>
                </c:pt>
                <c:pt idx="59">
                  <c:v>7.6485877211966161E-2</c:v>
                </c:pt>
                <c:pt idx="60">
                  <c:v>7.7276294420054695E-2</c:v>
                </c:pt>
                <c:pt idx="61">
                  <c:v>7.8043172520270612E-2</c:v>
                </c:pt>
                <c:pt idx="62">
                  <c:v>7.878627791411566E-2</c:v>
                </c:pt>
                <c:pt idx="63">
                  <c:v>7.9505384244488261E-2</c:v>
                </c:pt>
                <c:pt idx="64">
                  <c:v>8.0200272464634056E-2</c:v>
                </c:pt>
                <c:pt idx="65">
                  <c:v>8.0870730904869625E-2</c:v>
                </c:pt>
                <c:pt idx="66">
                  <c:v>8.1516555337059204E-2</c:v>
                </c:pt>
                <c:pt idx="67">
                  <c:v>8.213754903682452E-2</c:v>
                </c:pt>
                <c:pt idx="68">
                  <c:v>8.273352284346891E-2</c:v>
                </c:pt>
                <c:pt idx="69">
                  <c:v>8.3304295217597552E-2</c:v>
                </c:pt>
                <c:pt idx="70">
                  <c:v>8.3849692296416076E-2</c:v>
                </c:pt>
                <c:pt idx="71">
                  <c:v>8.4369547946690909E-2</c:v>
                </c:pt>
                <c:pt idx="72">
                  <c:v>8.4863703815355018E-2</c:v>
                </c:pt>
                <c:pt idx="73">
                  <c:v>8.5332009377743809E-2</c:v>
                </c:pt>
                <c:pt idx="74">
                  <c:v>8.5774321983446408E-2</c:v>
                </c:pt>
                <c:pt idx="75">
                  <c:v>8.6190506899758337E-2</c:v>
                </c:pt>
                <c:pt idx="76">
                  <c:v>8.6580437352722403E-2</c:v>
                </c:pt>
                <c:pt idx="77">
                  <c:v>8.6943994565745295E-2</c:v>
                </c:pt>
                <c:pt idx="78">
                  <c:v>8.7281067795778072E-2</c:v>
                </c:pt>
                <c:pt idx="79">
                  <c:v>8.7591554367049587E-2</c:v>
                </c:pt>
                <c:pt idx="80">
                  <c:v>8.7875359702342434E-2</c:v>
                </c:pt>
                <c:pt idx="81">
                  <c:v>8.8132397351802241E-2</c:v>
                </c:pt>
                <c:pt idx="82">
                  <c:v>8.8362589019270979E-2</c:v>
                </c:pt>
                <c:pt idx="83">
                  <c:v>8.8565864586136814E-2</c:v>
                </c:pt>
                <c:pt idx="84">
                  <c:v>8.8742162132692939E-2</c:v>
                </c:pt>
                <c:pt idx="85">
                  <c:v>8.8891427956998809E-2</c:v>
                </c:pt>
                <c:pt idx="86">
                  <c:v>8.9013616591238368E-2</c:v>
                </c:pt>
                <c:pt idx="87">
                  <c:v>8.9108690815569977E-2</c:v>
                </c:pt>
                <c:pt idx="88">
                  <c:v>8.9176621669463912E-2</c:v>
                </c:pt>
                <c:pt idx="89">
                  <c:v>8.9217388460523975E-2</c:v>
                </c:pt>
                <c:pt idx="90">
                  <c:v>8.9230978770790711E-2</c:v>
                </c:pt>
                <c:pt idx="91">
                  <c:v>8.9217388460523975E-2</c:v>
                </c:pt>
                <c:pt idx="92">
                  <c:v>8.9176621669463912E-2</c:v>
                </c:pt>
                <c:pt idx="93">
                  <c:v>8.9108690815569977E-2</c:v>
                </c:pt>
                <c:pt idx="94">
                  <c:v>8.9013616591238368E-2</c:v>
                </c:pt>
                <c:pt idx="95">
                  <c:v>8.8891427956998809E-2</c:v>
                </c:pt>
                <c:pt idx="96">
                  <c:v>8.8742162132692939E-2</c:v>
                </c:pt>
                <c:pt idx="97">
                  <c:v>8.8565864586136828E-2</c:v>
                </c:pt>
                <c:pt idx="98">
                  <c:v>8.8362589019270979E-2</c:v>
                </c:pt>
                <c:pt idx="99">
                  <c:v>8.8132397351802241E-2</c:v>
                </c:pt>
                <c:pt idx="100">
                  <c:v>8.7875359702342434E-2</c:v>
                </c:pt>
                <c:pt idx="101">
                  <c:v>8.7591554367049587E-2</c:v>
                </c:pt>
                <c:pt idx="102">
                  <c:v>8.7281067795778086E-2</c:v>
                </c:pt>
                <c:pt idx="103">
                  <c:v>8.6943994565745295E-2</c:v>
                </c:pt>
                <c:pt idx="104">
                  <c:v>8.6580437352722403E-2</c:v>
                </c:pt>
                <c:pt idx="105">
                  <c:v>8.6190506899758337E-2</c:v>
                </c:pt>
                <c:pt idx="106">
                  <c:v>8.5774321983446408E-2</c:v>
                </c:pt>
                <c:pt idx="107">
                  <c:v>8.5332009377743823E-2</c:v>
                </c:pt>
                <c:pt idx="108">
                  <c:v>8.4863703815355018E-2</c:v>
                </c:pt>
                <c:pt idx="109">
                  <c:v>8.4369547946690909E-2</c:v>
                </c:pt>
                <c:pt idx="110">
                  <c:v>8.3849692296416076E-2</c:v>
                </c:pt>
                <c:pt idx="111">
                  <c:v>8.3304295217597552E-2</c:v>
                </c:pt>
                <c:pt idx="112">
                  <c:v>8.273352284346891E-2</c:v>
                </c:pt>
                <c:pt idx="113">
                  <c:v>8.2137549036824506E-2</c:v>
                </c:pt>
                <c:pt idx="114">
                  <c:v>8.1516555337059204E-2</c:v>
                </c:pt>
                <c:pt idx="115">
                  <c:v>8.0870730904869625E-2</c:v>
                </c:pt>
                <c:pt idx="116">
                  <c:v>8.0200272464634043E-2</c:v>
                </c:pt>
                <c:pt idx="117">
                  <c:v>7.9505384244488275E-2</c:v>
                </c:pt>
                <c:pt idx="118">
                  <c:v>7.878627791411566E-2</c:v>
                </c:pt>
                <c:pt idx="119">
                  <c:v>7.8043172520270626E-2</c:v>
                </c:pt>
                <c:pt idx="120">
                  <c:v>7.7276294420054709E-2</c:v>
                </c:pt>
                <c:pt idx="121">
                  <c:v>7.6485877211966161E-2</c:v>
                </c:pt>
                <c:pt idx="122">
                  <c:v>7.567216166474354E-2</c:v>
                </c:pt>
                <c:pt idx="123">
                  <c:v>7.483539564402511E-2</c:v>
                </c:pt>
                <c:pt idx="124">
                  <c:v>7.3975834036846794E-2</c:v>
                </c:pt>
                <c:pt idx="125">
                  <c:v>7.3093738674000833E-2</c:v>
                </c:pt>
                <c:pt idx="126">
                  <c:v>7.2189378250279851E-2</c:v>
                </c:pt>
                <c:pt idx="127">
                  <c:v>7.1263028242629589E-2</c:v>
                </c:pt>
                <c:pt idx="128">
                  <c:v>7.0314970826236209E-2</c:v>
                </c:pt>
                <c:pt idx="129">
                  <c:v>6.9345494788572715E-2</c:v>
                </c:pt>
                <c:pt idx="130">
                  <c:v>6.8354895441431723E-2</c:v>
                </c:pt>
                <c:pt idx="131">
                  <c:v>6.7343474530970546E-2</c:v>
                </c:pt>
                <c:pt idx="132">
                  <c:v>6.6311540145796335E-2</c:v>
                </c:pt>
                <c:pt idx="133">
                  <c:v>6.5259406623119409E-2</c:v>
                </c:pt>
                <c:pt idx="134">
                  <c:v>6.4187394453003005E-2</c:v>
                </c:pt>
                <c:pt idx="135">
                  <c:v>6.3095830180738985E-2</c:v>
                </c:pt>
                <c:pt idx="136">
                  <c:v>6.1985046307378847E-2</c:v>
                </c:pt>
                <c:pt idx="137">
                  <c:v>6.0855381188450894E-2</c:v>
                </c:pt>
                <c:pt idx="138">
                  <c:v>5.9707178930893605E-2</c:v>
                </c:pt>
                <c:pt idx="139">
                  <c:v>5.854078928823752E-2</c:v>
                </c:pt>
                <c:pt idx="140">
                  <c:v>5.7356567554066908E-2</c:v>
                </c:pt>
                <c:pt idx="141">
                  <c:v>5.6154874453793746E-2</c:v>
                </c:pt>
                <c:pt idx="142">
                  <c:v>5.4936076034777515E-2</c:v>
                </c:pt>
                <c:pt idx="143">
                  <c:v>5.370054355482333E-2</c:v>
                </c:pt>
                <c:pt idx="144">
                  <c:v>5.2448653369093545E-2</c:v>
                </c:pt>
                <c:pt idx="145">
                  <c:v>5.1180786815465971E-2</c:v>
                </c:pt>
                <c:pt idx="146">
                  <c:v>4.9897330098375034E-2</c:v>
                </c:pt>
                <c:pt idx="147">
                  <c:v>4.8598674171169844E-2</c:v>
                </c:pt>
                <c:pt idx="148">
                  <c:v>4.7285214617026138E-2</c:v>
                </c:pt>
                <c:pt idx="149">
                  <c:v>4.595735152844798E-2</c:v>
                </c:pt>
                <c:pt idx="150">
                  <c:v>4.4615489385395349E-2</c:v>
                </c:pt>
                <c:pt idx="151">
                  <c:v>4.3260036932076015E-2</c:v>
                </c:pt>
                <c:pt idx="152">
                  <c:v>4.1891407052437754E-2</c:v>
                </c:pt>
                <c:pt idx="153">
                  <c:v>4.0510016644400175E-2</c:v>
                </c:pt>
                <c:pt idx="154">
                  <c:v>3.9116286492863334E-2</c:v>
                </c:pt>
                <c:pt idx="155">
                  <c:v>3.771064114153283E-2</c:v>
                </c:pt>
                <c:pt idx="156">
                  <c:v>3.6293508763599429E-2</c:v>
                </c:pt>
                <c:pt idx="157">
                  <c:v>3.4865321031313484E-2</c:v>
                </c:pt>
                <c:pt idx="158">
                  <c:v>3.3426512984493492E-2</c:v>
                </c:pt>
                <c:pt idx="159">
                  <c:v>3.1977522898008481E-2</c:v>
                </c:pt>
                <c:pt idx="160">
                  <c:v>3.0518792148275558E-2</c:v>
                </c:pt>
                <c:pt idx="161">
                  <c:v>2.905076507881205E-2</c:v>
                </c:pt>
                <c:pt idx="162">
                  <c:v>2.7573888864884495E-2</c:v>
                </c:pt>
                <c:pt idx="163">
                  <c:v>2.6088613377294401E-2</c:v>
                </c:pt>
                <c:pt idx="164">
                  <c:v>2.4595391045343543E-2</c:v>
                </c:pt>
                <c:pt idx="165">
                  <c:v>2.3094676719019377E-2</c:v>
                </c:pt>
                <c:pt idx="166">
                  <c:v>2.1586927530443396E-2</c:v>
                </c:pt>
                <c:pt idx="167">
                  <c:v>2.0072602754624424E-2</c:v>
                </c:pt>
                <c:pt idx="168">
                  <c:v>1.8552163669558683E-2</c:v>
                </c:pt>
                <c:pt idx="169">
                  <c:v>1.7026073415720388E-2</c:v>
                </c:pt>
                <c:pt idx="170">
                  <c:v>1.5494796854984349E-2</c:v>
                </c:pt>
                <c:pt idx="171">
                  <c:v>1.3958800429024852E-2</c:v>
                </c:pt>
                <c:pt idx="172">
                  <c:v>1.2418552017232701E-2</c:v>
                </c:pt>
                <c:pt idx="173">
                  <c:v>1.0874520794194924E-2</c:v>
                </c:pt>
                <c:pt idx="174">
                  <c:v>9.3271770867793865E-3</c:v>
                </c:pt>
                <c:pt idx="175">
                  <c:v>7.776992230868785E-3</c:v>
                </c:pt>
                <c:pt idx="176">
                  <c:v>6.2244384277872844E-3</c:v>
                </c:pt>
                <c:pt idx="177">
                  <c:v>4.6699886004631505E-3</c:v>
                </c:pt>
                <c:pt idx="178">
                  <c:v>3.1141162493721597E-3</c:v>
                </c:pt>
                <c:pt idx="179">
                  <c:v>1.5572953083044497E-3</c:v>
                </c:pt>
                <c:pt idx="180">
                  <c:v>1.0932119577101811E-17</c:v>
                </c:pt>
                <c:pt idx="181">
                  <c:v>-1.5572953083044672E-3</c:v>
                </c:pt>
                <c:pt idx="182">
                  <c:v>-3.1141162493721381E-3</c:v>
                </c:pt>
                <c:pt idx="183">
                  <c:v>-4.6699886004631279E-3</c:v>
                </c:pt>
                <c:pt idx="184">
                  <c:v>-6.2244384277872619E-3</c:v>
                </c:pt>
                <c:pt idx="185">
                  <c:v>-7.7769922308687624E-3</c:v>
                </c:pt>
                <c:pt idx="186">
                  <c:v>-9.3271770867793657E-3</c:v>
                </c:pt>
                <c:pt idx="187">
                  <c:v>-1.0874520794194903E-2</c:v>
                </c:pt>
                <c:pt idx="188">
                  <c:v>-1.2418552017232718E-2</c:v>
                </c:pt>
                <c:pt idx="189">
                  <c:v>-1.395880042902483E-2</c:v>
                </c:pt>
                <c:pt idx="190">
                  <c:v>-1.5494796854984366E-2</c:v>
                </c:pt>
                <c:pt idx="191">
                  <c:v>-1.7026073415720364E-2</c:v>
                </c:pt>
                <c:pt idx="192">
                  <c:v>-1.85521636695587E-2</c:v>
                </c:pt>
                <c:pt idx="193">
                  <c:v>-2.0072602754624403E-2</c:v>
                </c:pt>
                <c:pt idx="194">
                  <c:v>-2.1586927530443379E-2</c:v>
                </c:pt>
                <c:pt idx="195">
                  <c:v>-2.3094676719019356E-2</c:v>
                </c:pt>
                <c:pt idx="196">
                  <c:v>-2.4595391045343522E-2</c:v>
                </c:pt>
                <c:pt idx="197">
                  <c:v>-2.6088613377294415E-2</c:v>
                </c:pt>
                <c:pt idx="198">
                  <c:v>-2.7573888864884474E-2</c:v>
                </c:pt>
                <c:pt idx="199">
                  <c:v>-2.9050765078812067E-2</c:v>
                </c:pt>
                <c:pt idx="200">
                  <c:v>-3.0518792148275537E-2</c:v>
                </c:pt>
                <c:pt idx="201">
                  <c:v>-3.1977522898008502E-2</c:v>
                </c:pt>
                <c:pt idx="202">
                  <c:v>-3.3426512984493471E-2</c:v>
                </c:pt>
                <c:pt idx="203">
                  <c:v>-3.4865321031313463E-2</c:v>
                </c:pt>
                <c:pt idx="204">
                  <c:v>-3.6293508763599408E-2</c:v>
                </c:pt>
                <c:pt idx="205">
                  <c:v>-3.7710641141532809E-2</c:v>
                </c:pt>
                <c:pt idx="206">
                  <c:v>-3.9116286492863347E-2</c:v>
                </c:pt>
                <c:pt idx="207">
                  <c:v>-4.0510016644400154E-2</c:v>
                </c:pt>
                <c:pt idx="208">
                  <c:v>-4.1891407052437768E-2</c:v>
                </c:pt>
                <c:pt idx="209">
                  <c:v>-4.3260036932076001E-2</c:v>
                </c:pt>
                <c:pt idx="210">
                  <c:v>-4.4615489385395363E-2</c:v>
                </c:pt>
                <c:pt idx="211">
                  <c:v>-4.5957351528447959E-2</c:v>
                </c:pt>
                <c:pt idx="212">
                  <c:v>-4.7285214617026131E-2</c:v>
                </c:pt>
                <c:pt idx="213">
                  <c:v>-4.8598674171169823E-2</c:v>
                </c:pt>
                <c:pt idx="214">
                  <c:v>-4.989733009837502E-2</c:v>
                </c:pt>
                <c:pt idx="215">
                  <c:v>-5.1180786815465992E-2</c:v>
                </c:pt>
                <c:pt idx="216">
                  <c:v>-5.2448653369093524E-2</c:v>
                </c:pt>
                <c:pt idx="217">
                  <c:v>-5.370054355482335E-2</c:v>
                </c:pt>
                <c:pt idx="218">
                  <c:v>-5.4936076034777494E-2</c:v>
                </c:pt>
                <c:pt idx="219">
                  <c:v>-5.6154874453793767E-2</c:v>
                </c:pt>
                <c:pt idx="220">
                  <c:v>-5.7356567554066887E-2</c:v>
                </c:pt>
                <c:pt idx="221">
                  <c:v>-5.8540789288237506E-2</c:v>
                </c:pt>
                <c:pt idx="222">
                  <c:v>-5.9707178930893598E-2</c:v>
                </c:pt>
                <c:pt idx="223">
                  <c:v>-6.0855381188450873E-2</c:v>
                </c:pt>
                <c:pt idx="224">
                  <c:v>-6.198504630737886E-2</c:v>
                </c:pt>
                <c:pt idx="225">
                  <c:v>-6.3095830180738971E-2</c:v>
                </c:pt>
                <c:pt idx="226">
                  <c:v>-6.4187394453003019E-2</c:v>
                </c:pt>
                <c:pt idx="227">
                  <c:v>-6.5259406623119409E-2</c:v>
                </c:pt>
                <c:pt idx="228">
                  <c:v>-6.6311540145796349E-2</c:v>
                </c:pt>
                <c:pt idx="229">
                  <c:v>-6.7343474530970546E-2</c:v>
                </c:pt>
                <c:pt idx="230">
                  <c:v>-6.8354895441431709E-2</c:v>
                </c:pt>
                <c:pt idx="231">
                  <c:v>-6.9345494788572673E-2</c:v>
                </c:pt>
                <c:pt idx="232">
                  <c:v>-7.0314970826236209E-2</c:v>
                </c:pt>
                <c:pt idx="233">
                  <c:v>-7.1263028242629603E-2</c:v>
                </c:pt>
                <c:pt idx="234">
                  <c:v>-7.2189378250279837E-2</c:v>
                </c:pt>
                <c:pt idx="235">
                  <c:v>-7.3093738674000819E-2</c:v>
                </c:pt>
                <c:pt idx="236">
                  <c:v>-7.3975834036846808E-2</c:v>
                </c:pt>
                <c:pt idx="237">
                  <c:v>-7.4835395644025124E-2</c:v>
                </c:pt>
                <c:pt idx="238">
                  <c:v>-7.5672161664743526E-2</c:v>
                </c:pt>
                <c:pt idx="239">
                  <c:v>-7.6485877211966147E-2</c:v>
                </c:pt>
                <c:pt idx="240">
                  <c:v>-7.7276294420054681E-2</c:v>
                </c:pt>
                <c:pt idx="241">
                  <c:v>-7.8043172520270626E-2</c:v>
                </c:pt>
                <c:pt idx="242">
                  <c:v>-7.8786277914115674E-2</c:v>
                </c:pt>
                <c:pt idx="243">
                  <c:v>-7.9505384244488261E-2</c:v>
                </c:pt>
                <c:pt idx="244">
                  <c:v>-8.0200272464634043E-2</c:v>
                </c:pt>
                <c:pt idx="245">
                  <c:v>-8.0870730904869625E-2</c:v>
                </c:pt>
                <c:pt idx="246">
                  <c:v>-8.1516555337059218E-2</c:v>
                </c:pt>
                <c:pt idx="247">
                  <c:v>-8.2137549036824506E-2</c:v>
                </c:pt>
                <c:pt idx="248">
                  <c:v>-8.2733522843468896E-2</c:v>
                </c:pt>
                <c:pt idx="249">
                  <c:v>-8.3304295217597538E-2</c:v>
                </c:pt>
                <c:pt idx="250">
                  <c:v>-8.3849692296416076E-2</c:v>
                </c:pt>
                <c:pt idx="251">
                  <c:v>-8.4369547946690909E-2</c:v>
                </c:pt>
                <c:pt idx="252">
                  <c:v>-8.4863703815355018E-2</c:v>
                </c:pt>
                <c:pt idx="253">
                  <c:v>-8.5332009377743795E-2</c:v>
                </c:pt>
                <c:pt idx="254">
                  <c:v>-8.5774321983446422E-2</c:v>
                </c:pt>
                <c:pt idx="255">
                  <c:v>-8.6190506899758337E-2</c:v>
                </c:pt>
                <c:pt idx="256">
                  <c:v>-8.6580437352722403E-2</c:v>
                </c:pt>
                <c:pt idx="257">
                  <c:v>-8.6943994565745281E-2</c:v>
                </c:pt>
                <c:pt idx="258">
                  <c:v>-8.7281067795778072E-2</c:v>
                </c:pt>
                <c:pt idx="259">
                  <c:v>-8.7591554367049587E-2</c:v>
                </c:pt>
                <c:pt idx="260">
                  <c:v>-8.7875359702342434E-2</c:v>
                </c:pt>
                <c:pt idx="261">
                  <c:v>-8.8132397351802227E-2</c:v>
                </c:pt>
                <c:pt idx="262">
                  <c:v>-8.8362589019270965E-2</c:v>
                </c:pt>
                <c:pt idx="263">
                  <c:v>-8.8565864586136828E-2</c:v>
                </c:pt>
                <c:pt idx="264">
                  <c:v>-8.8742162132692939E-2</c:v>
                </c:pt>
                <c:pt idx="265">
                  <c:v>-8.8891427956998809E-2</c:v>
                </c:pt>
                <c:pt idx="266">
                  <c:v>-8.9013616591238368E-2</c:v>
                </c:pt>
                <c:pt idx="267">
                  <c:v>-8.9108690815569977E-2</c:v>
                </c:pt>
                <c:pt idx="268">
                  <c:v>-8.9176621669463912E-2</c:v>
                </c:pt>
                <c:pt idx="269">
                  <c:v>-8.9217388460523975E-2</c:v>
                </c:pt>
                <c:pt idx="270">
                  <c:v>-8.9230978770790711E-2</c:v>
                </c:pt>
                <c:pt idx="271">
                  <c:v>-8.9217388460523975E-2</c:v>
                </c:pt>
                <c:pt idx="272">
                  <c:v>-8.9176621669463912E-2</c:v>
                </c:pt>
                <c:pt idx="273">
                  <c:v>-8.9108690815569977E-2</c:v>
                </c:pt>
                <c:pt idx="274">
                  <c:v>-8.9013616591238381E-2</c:v>
                </c:pt>
                <c:pt idx="275">
                  <c:v>-8.8891427956998809E-2</c:v>
                </c:pt>
                <c:pt idx="276">
                  <c:v>-8.8742162132692939E-2</c:v>
                </c:pt>
                <c:pt idx="277">
                  <c:v>-8.8565864586136814E-2</c:v>
                </c:pt>
                <c:pt idx="278">
                  <c:v>-8.8362589019270979E-2</c:v>
                </c:pt>
                <c:pt idx="279">
                  <c:v>-8.8132397351802241E-2</c:v>
                </c:pt>
                <c:pt idx="280">
                  <c:v>-8.7875359702342448E-2</c:v>
                </c:pt>
                <c:pt idx="281">
                  <c:v>-8.7591554367049573E-2</c:v>
                </c:pt>
                <c:pt idx="282">
                  <c:v>-8.7281067795778072E-2</c:v>
                </c:pt>
                <c:pt idx="283">
                  <c:v>-8.6943994565745295E-2</c:v>
                </c:pt>
                <c:pt idx="284">
                  <c:v>-8.6580437352722403E-2</c:v>
                </c:pt>
                <c:pt idx="285">
                  <c:v>-8.6190506899758337E-2</c:v>
                </c:pt>
                <c:pt idx="286">
                  <c:v>-8.5774321983446394E-2</c:v>
                </c:pt>
                <c:pt idx="287">
                  <c:v>-8.5332009377743809E-2</c:v>
                </c:pt>
                <c:pt idx="288">
                  <c:v>-8.4863703815355018E-2</c:v>
                </c:pt>
                <c:pt idx="289">
                  <c:v>-8.4369547946690923E-2</c:v>
                </c:pt>
                <c:pt idx="290">
                  <c:v>-8.3849692296416076E-2</c:v>
                </c:pt>
                <c:pt idx="291">
                  <c:v>-8.3304295217597552E-2</c:v>
                </c:pt>
                <c:pt idx="292">
                  <c:v>-8.273352284346891E-2</c:v>
                </c:pt>
                <c:pt idx="293">
                  <c:v>-8.2137549036824534E-2</c:v>
                </c:pt>
                <c:pt idx="294">
                  <c:v>-8.1516555337059218E-2</c:v>
                </c:pt>
                <c:pt idx="295">
                  <c:v>-8.0870730904869625E-2</c:v>
                </c:pt>
                <c:pt idx="296">
                  <c:v>-8.0200272464634056E-2</c:v>
                </c:pt>
                <c:pt idx="297">
                  <c:v>-7.9505384244488275E-2</c:v>
                </c:pt>
                <c:pt idx="298">
                  <c:v>-7.8786277914115688E-2</c:v>
                </c:pt>
                <c:pt idx="299">
                  <c:v>-7.8043172520270598E-2</c:v>
                </c:pt>
                <c:pt idx="300">
                  <c:v>-7.7276294420054695E-2</c:v>
                </c:pt>
                <c:pt idx="301">
                  <c:v>-7.6485877211966161E-2</c:v>
                </c:pt>
                <c:pt idx="302">
                  <c:v>-7.567216166474354E-2</c:v>
                </c:pt>
                <c:pt idx="303">
                  <c:v>-7.4835395644025138E-2</c:v>
                </c:pt>
                <c:pt idx="304">
                  <c:v>-7.397583403684678E-2</c:v>
                </c:pt>
                <c:pt idx="305">
                  <c:v>-7.3093738674000847E-2</c:v>
                </c:pt>
                <c:pt idx="306">
                  <c:v>-7.2189378250279851E-2</c:v>
                </c:pt>
                <c:pt idx="307">
                  <c:v>-7.1263028242629617E-2</c:v>
                </c:pt>
                <c:pt idx="308">
                  <c:v>-7.0314970826236181E-2</c:v>
                </c:pt>
                <c:pt idx="309">
                  <c:v>-6.9345494788572701E-2</c:v>
                </c:pt>
                <c:pt idx="310">
                  <c:v>-6.8354895441431723E-2</c:v>
                </c:pt>
                <c:pt idx="311">
                  <c:v>-6.734347453097056E-2</c:v>
                </c:pt>
                <c:pt idx="312">
                  <c:v>-6.6311540145796363E-2</c:v>
                </c:pt>
                <c:pt idx="313">
                  <c:v>-6.5259406623119395E-2</c:v>
                </c:pt>
                <c:pt idx="314">
                  <c:v>-6.4187394453003019E-2</c:v>
                </c:pt>
                <c:pt idx="315">
                  <c:v>-6.3095830180738985E-2</c:v>
                </c:pt>
                <c:pt idx="316">
                  <c:v>-6.1985046307378881E-2</c:v>
                </c:pt>
                <c:pt idx="317">
                  <c:v>-6.0855381188450859E-2</c:v>
                </c:pt>
                <c:pt idx="318">
                  <c:v>-5.9707178930893584E-2</c:v>
                </c:pt>
                <c:pt idx="319">
                  <c:v>-5.8540789288237534E-2</c:v>
                </c:pt>
                <c:pt idx="320">
                  <c:v>-5.7356567554066921E-2</c:v>
                </c:pt>
                <c:pt idx="321">
                  <c:v>-5.6154874453793788E-2</c:v>
                </c:pt>
                <c:pt idx="322">
                  <c:v>-5.4936076034777494E-2</c:v>
                </c:pt>
                <c:pt idx="323">
                  <c:v>-5.3700543554823336E-2</c:v>
                </c:pt>
                <c:pt idx="324">
                  <c:v>-5.2448653369093552E-2</c:v>
                </c:pt>
                <c:pt idx="325">
                  <c:v>-5.118078681546602E-2</c:v>
                </c:pt>
                <c:pt idx="326">
                  <c:v>-4.9897330098375006E-2</c:v>
                </c:pt>
                <c:pt idx="327">
                  <c:v>-4.8598674171169809E-2</c:v>
                </c:pt>
                <c:pt idx="328">
                  <c:v>-4.7285214617026151E-2</c:v>
                </c:pt>
                <c:pt idx="329">
                  <c:v>-4.5957351528447987E-2</c:v>
                </c:pt>
                <c:pt idx="330">
                  <c:v>-4.4615489385395397E-2</c:v>
                </c:pt>
                <c:pt idx="331">
                  <c:v>-4.3260036932075994E-2</c:v>
                </c:pt>
                <c:pt idx="332">
                  <c:v>-4.1891407052437761E-2</c:v>
                </c:pt>
                <c:pt idx="333">
                  <c:v>-4.0510016644400182E-2</c:v>
                </c:pt>
                <c:pt idx="334">
                  <c:v>-3.9116286492863382E-2</c:v>
                </c:pt>
                <c:pt idx="335">
                  <c:v>-3.7710641141532802E-2</c:v>
                </c:pt>
                <c:pt idx="336">
                  <c:v>-3.6293508763599401E-2</c:v>
                </c:pt>
                <c:pt idx="337">
                  <c:v>-3.4865321031313498E-2</c:v>
                </c:pt>
                <c:pt idx="338">
                  <c:v>-3.3426512984493499E-2</c:v>
                </c:pt>
                <c:pt idx="339">
                  <c:v>-3.197752289800853E-2</c:v>
                </c:pt>
                <c:pt idx="340">
                  <c:v>-3.051879214827553E-2</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xVal>
          <c:yVal>
            <c:numRef>
              <c:f>'Data Single Prism'!$H$2:$H$2002</c:f>
              <c:numCache>
                <c:formatCode>General</c:formatCode>
                <c:ptCount val="2001"/>
                <c:pt idx="0">
                  <c:v>8.9230978770790711E-2</c:v>
                </c:pt>
                <c:pt idx="1">
                  <c:v>8.9217388460523975E-2</c:v>
                </c:pt>
                <c:pt idx="2">
                  <c:v>8.9176621669463912E-2</c:v>
                </c:pt>
                <c:pt idx="3">
                  <c:v>8.9108690815569977E-2</c:v>
                </c:pt>
                <c:pt idx="4">
                  <c:v>8.9013616591238368E-2</c:v>
                </c:pt>
                <c:pt idx="5">
                  <c:v>8.8891427956998809E-2</c:v>
                </c:pt>
                <c:pt idx="6">
                  <c:v>8.8742162132692939E-2</c:v>
                </c:pt>
                <c:pt idx="7">
                  <c:v>8.8565864586136814E-2</c:v>
                </c:pt>
                <c:pt idx="8">
                  <c:v>8.8362589019270979E-2</c:v>
                </c:pt>
                <c:pt idx="9">
                  <c:v>8.8132397351802241E-2</c:v>
                </c:pt>
                <c:pt idx="10">
                  <c:v>8.7875359702342434E-2</c:v>
                </c:pt>
                <c:pt idx="11">
                  <c:v>8.7591554367049587E-2</c:v>
                </c:pt>
                <c:pt idx="12">
                  <c:v>8.7281067795778086E-2</c:v>
                </c:pt>
                <c:pt idx="13">
                  <c:v>8.6943994565745295E-2</c:v>
                </c:pt>
                <c:pt idx="14">
                  <c:v>8.6580437352722403E-2</c:v>
                </c:pt>
                <c:pt idx="15">
                  <c:v>8.6190506899758337E-2</c:v>
                </c:pt>
                <c:pt idx="16">
                  <c:v>8.5774321983446408E-2</c:v>
                </c:pt>
                <c:pt idx="17">
                  <c:v>8.5332009377743809E-2</c:v>
                </c:pt>
                <c:pt idx="18">
                  <c:v>8.4863703815355018E-2</c:v>
                </c:pt>
                <c:pt idx="19">
                  <c:v>8.4369547946690909E-2</c:v>
                </c:pt>
                <c:pt idx="20">
                  <c:v>8.3849692296416076E-2</c:v>
                </c:pt>
                <c:pt idx="21">
                  <c:v>8.3304295217597552E-2</c:v>
                </c:pt>
                <c:pt idx="22">
                  <c:v>8.273352284346891E-2</c:v>
                </c:pt>
                <c:pt idx="23">
                  <c:v>8.213754903682452E-2</c:v>
                </c:pt>
                <c:pt idx="24">
                  <c:v>8.1516555337059204E-2</c:v>
                </c:pt>
                <c:pt idx="25">
                  <c:v>8.0870730904869625E-2</c:v>
                </c:pt>
                <c:pt idx="26">
                  <c:v>8.0200272464634056E-2</c:v>
                </c:pt>
                <c:pt idx="27">
                  <c:v>7.9505384244488275E-2</c:v>
                </c:pt>
                <c:pt idx="28">
                  <c:v>7.8786277914115674E-2</c:v>
                </c:pt>
                <c:pt idx="29">
                  <c:v>7.8043172520270612E-2</c:v>
                </c:pt>
                <c:pt idx="30">
                  <c:v>7.7276294420054709E-2</c:v>
                </c:pt>
                <c:pt idx="31">
                  <c:v>7.6485877211966161E-2</c:v>
                </c:pt>
                <c:pt idx="32">
                  <c:v>7.5672161664743526E-2</c:v>
                </c:pt>
                <c:pt idx="33">
                  <c:v>7.4835395644025124E-2</c:v>
                </c:pt>
                <c:pt idx="34">
                  <c:v>7.397583403684678E-2</c:v>
                </c:pt>
                <c:pt idx="35">
                  <c:v>7.3093738674000847E-2</c:v>
                </c:pt>
                <c:pt idx="36">
                  <c:v>7.2189378250279851E-2</c:v>
                </c:pt>
                <c:pt idx="37">
                  <c:v>7.1263028242629603E-2</c:v>
                </c:pt>
                <c:pt idx="38">
                  <c:v>7.0314970826236195E-2</c:v>
                </c:pt>
                <c:pt idx="39">
                  <c:v>6.9345494788572701E-2</c:v>
                </c:pt>
                <c:pt idx="40">
                  <c:v>6.8354895441431723E-2</c:v>
                </c:pt>
                <c:pt idx="41">
                  <c:v>6.7343474530970546E-2</c:v>
                </c:pt>
                <c:pt idx="42">
                  <c:v>6.6311540145796335E-2</c:v>
                </c:pt>
                <c:pt idx="43">
                  <c:v>6.5259406623119409E-2</c:v>
                </c:pt>
                <c:pt idx="44">
                  <c:v>6.4187394453003019E-2</c:v>
                </c:pt>
                <c:pt idx="45">
                  <c:v>6.3095830180738985E-2</c:v>
                </c:pt>
                <c:pt idx="46">
                  <c:v>6.1985046307378854E-2</c:v>
                </c:pt>
                <c:pt idx="47">
                  <c:v>6.085538118845088E-2</c:v>
                </c:pt>
                <c:pt idx="48">
                  <c:v>5.9707178930893598E-2</c:v>
                </c:pt>
                <c:pt idx="49">
                  <c:v>5.854078928823752E-2</c:v>
                </c:pt>
                <c:pt idx="50">
                  <c:v>5.7356567554066901E-2</c:v>
                </c:pt>
                <c:pt idx="51">
                  <c:v>5.615487445379376E-2</c:v>
                </c:pt>
                <c:pt idx="52">
                  <c:v>5.4936076034777508E-2</c:v>
                </c:pt>
                <c:pt idx="53">
                  <c:v>5.370054355482335E-2</c:v>
                </c:pt>
                <c:pt idx="54">
                  <c:v>5.2448653369093531E-2</c:v>
                </c:pt>
                <c:pt idx="55">
                  <c:v>5.1180786815465992E-2</c:v>
                </c:pt>
                <c:pt idx="56">
                  <c:v>4.9897330098375027E-2</c:v>
                </c:pt>
                <c:pt idx="57">
                  <c:v>4.8598674171169823E-2</c:v>
                </c:pt>
                <c:pt idx="58">
                  <c:v>4.7285214617026138E-2</c:v>
                </c:pt>
                <c:pt idx="59">
                  <c:v>4.5957351528447959E-2</c:v>
                </c:pt>
                <c:pt idx="60">
                  <c:v>4.4615489385395363E-2</c:v>
                </c:pt>
                <c:pt idx="61">
                  <c:v>4.3260036932076015E-2</c:v>
                </c:pt>
                <c:pt idx="62">
                  <c:v>4.1891407052437768E-2</c:v>
                </c:pt>
                <c:pt idx="63">
                  <c:v>4.0510016644400168E-2</c:v>
                </c:pt>
                <c:pt idx="64">
                  <c:v>3.9116286492863347E-2</c:v>
                </c:pt>
                <c:pt idx="65">
                  <c:v>3.7710641141532823E-2</c:v>
                </c:pt>
                <c:pt idx="66">
                  <c:v>3.6293508763599408E-2</c:v>
                </c:pt>
                <c:pt idx="67">
                  <c:v>3.4865321031313477E-2</c:v>
                </c:pt>
                <c:pt idx="68">
                  <c:v>3.3426512984493464E-2</c:v>
                </c:pt>
                <c:pt idx="69">
                  <c:v>3.1977522898008495E-2</c:v>
                </c:pt>
                <c:pt idx="70">
                  <c:v>3.0518792148275551E-2</c:v>
                </c:pt>
                <c:pt idx="71">
                  <c:v>2.9050765078812067E-2</c:v>
                </c:pt>
                <c:pt idx="72">
                  <c:v>2.7573888864884488E-2</c:v>
                </c:pt>
                <c:pt idx="73">
                  <c:v>2.6088613377294415E-2</c:v>
                </c:pt>
                <c:pt idx="74">
                  <c:v>2.4595391045343539E-2</c:v>
                </c:pt>
                <c:pt idx="75">
                  <c:v>2.3094676719019352E-2</c:v>
                </c:pt>
                <c:pt idx="76">
                  <c:v>2.1586927530443393E-2</c:v>
                </c:pt>
                <c:pt idx="77">
                  <c:v>2.00726027546244E-2</c:v>
                </c:pt>
                <c:pt idx="78">
                  <c:v>1.8552163669558697E-2</c:v>
                </c:pt>
                <c:pt idx="79">
                  <c:v>1.7026073415720381E-2</c:v>
                </c:pt>
                <c:pt idx="80">
                  <c:v>1.5494796854984361E-2</c:v>
                </c:pt>
                <c:pt idx="81">
                  <c:v>1.3958800429024847E-2</c:v>
                </c:pt>
                <c:pt idx="82">
                  <c:v>1.2418552017232715E-2</c:v>
                </c:pt>
                <c:pt idx="83">
                  <c:v>1.0874520794194919E-2</c:v>
                </c:pt>
                <c:pt idx="84">
                  <c:v>9.3271770867793622E-3</c:v>
                </c:pt>
                <c:pt idx="85">
                  <c:v>7.7769922308687798E-3</c:v>
                </c:pt>
                <c:pt idx="86">
                  <c:v>6.2244384277872584E-3</c:v>
                </c:pt>
                <c:pt idx="87">
                  <c:v>4.6699886004631644E-3</c:v>
                </c:pt>
                <c:pt idx="88">
                  <c:v>3.1141162493721545E-3</c:v>
                </c:pt>
                <c:pt idx="89">
                  <c:v>1.557295308304464E-3</c:v>
                </c:pt>
                <c:pt idx="90">
                  <c:v>5.4660597885509057E-18</c:v>
                </c:pt>
                <c:pt idx="91">
                  <c:v>-1.5572953083044531E-3</c:v>
                </c:pt>
                <c:pt idx="92">
                  <c:v>-3.1141162493721433E-3</c:v>
                </c:pt>
                <c:pt idx="93">
                  <c:v>-4.6699886004631539E-3</c:v>
                </c:pt>
                <c:pt idx="94">
                  <c:v>-6.2244384277872671E-3</c:v>
                </c:pt>
                <c:pt idx="95">
                  <c:v>-7.7769922308687884E-3</c:v>
                </c:pt>
                <c:pt idx="96">
                  <c:v>-9.3271770867793709E-3</c:v>
                </c:pt>
                <c:pt idx="97">
                  <c:v>-1.0874520794194908E-2</c:v>
                </c:pt>
                <c:pt idx="98">
                  <c:v>-1.2418552017232704E-2</c:v>
                </c:pt>
                <c:pt idx="99">
                  <c:v>-1.3958800429024837E-2</c:v>
                </c:pt>
                <c:pt idx="100">
                  <c:v>-1.5494796854984352E-2</c:v>
                </c:pt>
                <c:pt idx="101">
                  <c:v>-1.7026073415720374E-2</c:v>
                </c:pt>
                <c:pt idx="102">
                  <c:v>-1.8552163669558686E-2</c:v>
                </c:pt>
                <c:pt idx="103">
                  <c:v>-2.007260275462441E-2</c:v>
                </c:pt>
                <c:pt idx="104">
                  <c:v>-2.1586927530443403E-2</c:v>
                </c:pt>
                <c:pt idx="105">
                  <c:v>-2.3094676719019363E-2</c:v>
                </c:pt>
                <c:pt idx="106">
                  <c:v>-2.4595391045343529E-2</c:v>
                </c:pt>
                <c:pt idx="107">
                  <c:v>-2.6088613377294404E-2</c:v>
                </c:pt>
                <c:pt idx="108">
                  <c:v>-2.7573888864884478E-2</c:v>
                </c:pt>
                <c:pt idx="109">
                  <c:v>-2.9050765078812057E-2</c:v>
                </c:pt>
                <c:pt idx="110">
                  <c:v>-3.0518792148275541E-2</c:v>
                </c:pt>
                <c:pt idx="111">
                  <c:v>-3.1977522898008488E-2</c:v>
                </c:pt>
                <c:pt idx="112">
                  <c:v>-3.3426512984493478E-2</c:v>
                </c:pt>
                <c:pt idx="113">
                  <c:v>-3.4865321031313484E-2</c:v>
                </c:pt>
                <c:pt idx="114">
                  <c:v>-3.6293508763599415E-2</c:v>
                </c:pt>
                <c:pt idx="115">
                  <c:v>-3.7710641141532816E-2</c:v>
                </c:pt>
                <c:pt idx="116">
                  <c:v>-3.9116286492863354E-2</c:v>
                </c:pt>
                <c:pt idx="117">
                  <c:v>-4.0510016644400154E-2</c:v>
                </c:pt>
                <c:pt idx="118">
                  <c:v>-4.1891407052437768E-2</c:v>
                </c:pt>
                <c:pt idx="119">
                  <c:v>-4.3260036932076001E-2</c:v>
                </c:pt>
                <c:pt idx="120">
                  <c:v>-4.4615489385395335E-2</c:v>
                </c:pt>
                <c:pt idx="121">
                  <c:v>-4.5957351528447966E-2</c:v>
                </c:pt>
                <c:pt idx="122">
                  <c:v>-4.7285214617026131E-2</c:v>
                </c:pt>
                <c:pt idx="123">
                  <c:v>-4.8598674171169823E-2</c:v>
                </c:pt>
                <c:pt idx="124">
                  <c:v>-4.989733009837502E-2</c:v>
                </c:pt>
                <c:pt idx="125">
                  <c:v>-5.1180786815465992E-2</c:v>
                </c:pt>
                <c:pt idx="126">
                  <c:v>-5.2448653369093524E-2</c:v>
                </c:pt>
                <c:pt idx="127">
                  <c:v>-5.370054355482335E-2</c:v>
                </c:pt>
                <c:pt idx="128">
                  <c:v>-5.4936076034777508E-2</c:v>
                </c:pt>
                <c:pt idx="129">
                  <c:v>-5.6154874453793739E-2</c:v>
                </c:pt>
                <c:pt idx="130">
                  <c:v>-5.7356567554066901E-2</c:v>
                </c:pt>
                <c:pt idx="131">
                  <c:v>-5.8540789288237513E-2</c:v>
                </c:pt>
                <c:pt idx="132">
                  <c:v>-5.9707178930893598E-2</c:v>
                </c:pt>
                <c:pt idx="133">
                  <c:v>-6.0855381188450873E-2</c:v>
                </c:pt>
                <c:pt idx="134">
                  <c:v>-6.198504630737886E-2</c:v>
                </c:pt>
                <c:pt idx="135">
                  <c:v>-6.3095830180738971E-2</c:v>
                </c:pt>
                <c:pt idx="136">
                  <c:v>-6.4187394453003019E-2</c:v>
                </c:pt>
                <c:pt idx="137">
                  <c:v>-6.5259406623119409E-2</c:v>
                </c:pt>
                <c:pt idx="138">
                  <c:v>-6.6311540145796308E-2</c:v>
                </c:pt>
                <c:pt idx="139">
                  <c:v>-6.7343474530970546E-2</c:v>
                </c:pt>
                <c:pt idx="140">
                  <c:v>-6.8354895441431709E-2</c:v>
                </c:pt>
                <c:pt idx="141">
                  <c:v>-6.9345494788572701E-2</c:v>
                </c:pt>
                <c:pt idx="142">
                  <c:v>-7.0314970826236195E-2</c:v>
                </c:pt>
                <c:pt idx="143">
                  <c:v>-7.1263028242629603E-2</c:v>
                </c:pt>
                <c:pt idx="144">
                  <c:v>-7.2189378250279837E-2</c:v>
                </c:pt>
                <c:pt idx="145">
                  <c:v>-7.3093738674000847E-2</c:v>
                </c:pt>
                <c:pt idx="146">
                  <c:v>-7.397583403684678E-2</c:v>
                </c:pt>
                <c:pt idx="147">
                  <c:v>-7.483539564402511E-2</c:v>
                </c:pt>
                <c:pt idx="148">
                  <c:v>-7.5672161664743526E-2</c:v>
                </c:pt>
                <c:pt idx="149">
                  <c:v>-7.6485877211966161E-2</c:v>
                </c:pt>
                <c:pt idx="150">
                  <c:v>-7.7276294420054709E-2</c:v>
                </c:pt>
                <c:pt idx="151">
                  <c:v>-7.8043172520270612E-2</c:v>
                </c:pt>
                <c:pt idx="152">
                  <c:v>-7.8786277914115674E-2</c:v>
                </c:pt>
                <c:pt idx="153">
                  <c:v>-7.9505384244488261E-2</c:v>
                </c:pt>
                <c:pt idx="154">
                  <c:v>-8.0200272464634056E-2</c:v>
                </c:pt>
                <c:pt idx="155">
                  <c:v>-8.0870730904869625E-2</c:v>
                </c:pt>
                <c:pt idx="156">
                  <c:v>-8.1516555337059191E-2</c:v>
                </c:pt>
                <c:pt idx="157">
                  <c:v>-8.213754903682452E-2</c:v>
                </c:pt>
                <c:pt idx="158">
                  <c:v>-8.2733522843468896E-2</c:v>
                </c:pt>
                <c:pt idx="159">
                  <c:v>-8.3304295217597552E-2</c:v>
                </c:pt>
                <c:pt idx="160">
                  <c:v>-8.3849692296416076E-2</c:v>
                </c:pt>
                <c:pt idx="161">
                  <c:v>-8.4369547946690909E-2</c:v>
                </c:pt>
                <c:pt idx="162">
                  <c:v>-8.4863703815355018E-2</c:v>
                </c:pt>
                <c:pt idx="163">
                  <c:v>-8.5332009377743823E-2</c:v>
                </c:pt>
                <c:pt idx="164">
                  <c:v>-8.5774321983446408E-2</c:v>
                </c:pt>
                <c:pt idx="165">
                  <c:v>-8.6190506899758323E-2</c:v>
                </c:pt>
                <c:pt idx="166">
                  <c:v>-8.6580437352722403E-2</c:v>
                </c:pt>
                <c:pt idx="167">
                  <c:v>-8.6943994565745281E-2</c:v>
                </c:pt>
                <c:pt idx="168">
                  <c:v>-8.7281067795778086E-2</c:v>
                </c:pt>
                <c:pt idx="169">
                  <c:v>-8.7591554367049587E-2</c:v>
                </c:pt>
                <c:pt idx="170">
                  <c:v>-8.7875359702342434E-2</c:v>
                </c:pt>
                <c:pt idx="171">
                  <c:v>-8.8132397351802227E-2</c:v>
                </c:pt>
                <c:pt idx="172">
                  <c:v>-8.8362589019270979E-2</c:v>
                </c:pt>
                <c:pt idx="173">
                  <c:v>-8.8565864586136814E-2</c:v>
                </c:pt>
                <c:pt idx="174">
                  <c:v>-8.8742162132692939E-2</c:v>
                </c:pt>
                <c:pt idx="175">
                  <c:v>-8.8891427956998809E-2</c:v>
                </c:pt>
                <c:pt idx="176">
                  <c:v>-8.9013616591238368E-2</c:v>
                </c:pt>
                <c:pt idx="177">
                  <c:v>-8.9108690815569977E-2</c:v>
                </c:pt>
                <c:pt idx="178">
                  <c:v>-8.9176621669463912E-2</c:v>
                </c:pt>
                <c:pt idx="179">
                  <c:v>-8.9217388460523975E-2</c:v>
                </c:pt>
                <c:pt idx="180">
                  <c:v>-8.9230978770790711E-2</c:v>
                </c:pt>
                <c:pt idx="181">
                  <c:v>-8.9217388460523975E-2</c:v>
                </c:pt>
                <c:pt idx="182">
                  <c:v>-8.9176621669463912E-2</c:v>
                </c:pt>
                <c:pt idx="183">
                  <c:v>-8.9108690815569977E-2</c:v>
                </c:pt>
                <c:pt idx="184">
                  <c:v>-8.9013616591238368E-2</c:v>
                </c:pt>
                <c:pt idx="185">
                  <c:v>-8.8891427956998809E-2</c:v>
                </c:pt>
                <c:pt idx="186">
                  <c:v>-8.8742162132692939E-2</c:v>
                </c:pt>
                <c:pt idx="187">
                  <c:v>-8.8565864586136828E-2</c:v>
                </c:pt>
                <c:pt idx="188">
                  <c:v>-8.8362589019270965E-2</c:v>
                </c:pt>
                <c:pt idx="189">
                  <c:v>-8.8132397351802241E-2</c:v>
                </c:pt>
                <c:pt idx="190">
                  <c:v>-8.7875359702342434E-2</c:v>
                </c:pt>
                <c:pt idx="191">
                  <c:v>-8.7591554367049587E-2</c:v>
                </c:pt>
                <c:pt idx="192">
                  <c:v>-8.7281067795778072E-2</c:v>
                </c:pt>
                <c:pt idx="193">
                  <c:v>-8.6943994565745295E-2</c:v>
                </c:pt>
                <c:pt idx="194">
                  <c:v>-8.6580437352722403E-2</c:v>
                </c:pt>
                <c:pt idx="195">
                  <c:v>-8.6190506899758337E-2</c:v>
                </c:pt>
                <c:pt idx="196">
                  <c:v>-8.5774321983446408E-2</c:v>
                </c:pt>
                <c:pt idx="197">
                  <c:v>-8.5332009377743809E-2</c:v>
                </c:pt>
                <c:pt idx="198">
                  <c:v>-8.4863703815355018E-2</c:v>
                </c:pt>
                <c:pt idx="199">
                  <c:v>-8.4369547946690909E-2</c:v>
                </c:pt>
                <c:pt idx="200">
                  <c:v>-8.3849692296416076E-2</c:v>
                </c:pt>
                <c:pt idx="201">
                  <c:v>-8.3304295217597552E-2</c:v>
                </c:pt>
                <c:pt idx="202">
                  <c:v>-8.273352284346891E-2</c:v>
                </c:pt>
                <c:pt idx="203">
                  <c:v>-8.213754903682452E-2</c:v>
                </c:pt>
                <c:pt idx="204">
                  <c:v>-8.1516555337059204E-2</c:v>
                </c:pt>
                <c:pt idx="205">
                  <c:v>-8.0870730904869625E-2</c:v>
                </c:pt>
                <c:pt idx="206">
                  <c:v>-8.0200272464634043E-2</c:v>
                </c:pt>
                <c:pt idx="207">
                  <c:v>-7.9505384244488275E-2</c:v>
                </c:pt>
                <c:pt idx="208">
                  <c:v>-7.878627791411566E-2</c:v>
                </c:pt>
                <c:pt idx="209">
                  <c:v>-7.8043172520270626E-2</c:v>
                </c:pt>
                <c:pt idx="210">
                  <c:v>-7.7276294420054695E-2</c:v>
                </c:pt>
                <c:pt idx="211">
                  <c:v>-7.6485877211966161E-2</c:v>
                </c:pt>
                <c:pt idx="212">
                  <c:v>-7.567216166474354E-2</c:v>
                </c:pt>
                <c:pt idx="213">
                  <c:v>-7.4835395644025124E-2</c:v>
                </c:pt>
                <c:pt idx="214">
                  <c:v>-7.3975834036846808E-2</c:v>
                </c:pt>
                <c:pt idx="215">
                  <c:v>-7.3093738674000847E-2</c:v>
                </c:pt>
                <c:pt idx="216">
                  <c:v>-7.2189378250279851E-2</c:v>
                </c:pt>
                <c:pt idx="217">
                  <c:v>-7.1263028242629603E-2</c:v>
                </c:pt>
                <c:pt idx="218">
                  <c:v>-7.0314970826236209E-2</c:v>
                </c:pt>
                <c:pt idx="219">
                  <c:v>-6.9345494788572701E-2</c:v>
                </c:pt>
                <c:pt idx="220">
                  <c:v>-6.8354895441431723E-2</c:v>
                </c:pt>
                <c:pt idx="221">
                  <c:v>-6.7343474530970546E-2</c:v>
                </c:pt>
                <c:pt idx="222">
                  <c:v>-6.6311540145796335E-2</c:v>
                </c:pt>
                <c:pt idx="223">
                  <c:v>-6.5259406623119409E-2</c:v>
                </c:pt>
                <c:pt idx="224">
                  <c:v>-6.4187394453003005E-2</c:v>
                </c:pt>
                <c:pt idx="225">
                  <c:v>-6.3095830180738985E-2</c:v>
                </c:pt>
                <c:pt idx="226">
                  <c:v>-6.1985046307378854E-2</c:v>
                </c:pt>
                <c:pt idx="227">
                  <c:v>-6.0855381188450894E-2</c:v>
                </c:pt>
                <c:pt idx="228">
                  <c:v>-5.9707178930893584E-2</c:v>
                </c:pt>
                <c:pt idx="229">
                  <c:v>-5.854078928823752E-2</c:v>
                </c:pt>
                <c:pt idx="230">
                  <c:v>-5.7356567554066908E-2</c:v>
                </c:pt>
                <c:pt idx="231">
                  <c:v>-5.6154874453793788E-2</c:v>
                </c:pt>
                <c:pt idx="232">
                  <c:v>-5.4936076034777487E-2</c:v>
                </c:pt>
                <c:pt idx="233">
                  <c:v>-5.3700543554823336E-2</c:v>
                </c:pt>
                <c:pt idx="234">
                  <c:v>-5.2448653369093545E-2</c:v>
                </c:pt>
                <c:pt idx="235">
                  <c:v>-5.1180786815466006E-2</c:v>
                </c:pt>
                <c:pt idx="236">
                  <c:v>-4.9897330098375006E-2</c:v>
                </c:pt>
                <c:pt idx="237">
                  <c:v>-4.8598674171169809E-2</c:v>
                </c:pt>
                <c:pt idx="238">
                  <c:v>-4.7285214617026151E-2</c:v>
                </c:pt>
                <c:pt idx="239">
                  <c:v>-4.5957351528447987E-2</c:v>
                </c:pt>
                <c:pt idx="240">
                  <c:v>-4.4615489385395397E-2</c:v>
                </c:pt>
                <c:pt idx="241">
                  <c:v>-4.3260036932075988E-2</c:v>
                </c:pt>
                <c:pt idx="242">
                  <c:v>-4.1891407052437754E-2</c:v>
                </c:pt>
                <c:pt idx="243">
                  <c:v>-4.0510016644400175E-2</c:v>
                </c:pt>
                <c:pt idx="244">
                  <c:v>-3.9116286492863375E-2</c:v>
                </c:pt>
                <c:pt idx="245">
                  <c:v>-3.7710641141532802E-2</c:v>
                </c:pt>
                <c:pt idx="246">
                  <c:v>-3.6293508763599394E-2</c:v>
                </c:pt>
                <c:pt idx="247">
                  <c:v>-3.4865321031313491E-2</c:v>
                </c:pt>
                <c:pt idx="248">
                  <c:v>-3.3426512984493499E-2</c:v>
                </c:pt>
                <c:pt idx="249">
                  <c:v>-3.1977522898008523E-2</c:v>
                </c:pt>
                <c:pt idx="250">
                  <c:v>-3.0518792148275527E-2</c:v>
                </c:pt>
                <c:pt idx="251">
                  <c:v>-2.9050765078812057E-2</c:v>
                </c:pt>
                <c:pt idx="252">
                  <c:v>-2.7573888864884499E-2</c:v>
                </c:pt>
                <c:pt idx="253">
                  <c:v>-2.6088613377294446E-2</c:v>
                </c:pt>
                <c:pt idx="254">
                  <c:v>-2.4595391045343515E-2</c:v>
                </c:pt>
                <c:pt idx="255">
                  <c:v>-2.3094676719019342E-2</c:v>
                </c:pt>
                <c:pt idx="256">
                  <c:v>-2.1586927530443403E-2</c:v>
                </c:pt>
                <c:pt idx="257">
                  <c:v>-2.0072602754624427E-2</c:v>
                </c:pt>
                <c:pt idx="258">
                  <c:v>-1.8552163669558724E-2</c:v>
                </c:pt>
                <c:pt idx="259">
                  <c:v>-1.7026073415720357E-2</c:v>
                </c:pt>
                <c:pt idx="260">
                  <c:v>-1.5494796854984354E-2</c:v>
                </c:pt>
                <c:pt idx="261">
                  <c:v>-1.3958800429024858E-2</c:v>
                </c:pt>
                <c:pt idx="262">
                  <c:v>-1.2418552017232746E-2</c:v>
                </c:pt>
                <c:pt idx="263">
                  <c:v>-1.0874520794194891E-2</c:v>
                </c:pt>
                <c:pt idx="264">
                  <c:v>-9.3271770867793535E-3</c:v>
                </c:pt>
                <c:pt idx="265">
                  <c:v>-7.7769922308687902E-3</c:v>
                </c:pt>
                <c:pt idx="266">
                  <c:v>-6.2244384277872896E-3</c:v>
                </c:pt>
                <c:pt idx="267">
                  <c:v>-4.6699886004631947E-3</c:v>
                </c:pt>
                <c:pt idx="268">
                  <c:v>-3.1141162493721259E-3</c:v>
                </c:pt>
                <c:pt idx="269">
                  <c:v>-1.5572953083044549E-3</c:v>
                </c:pt>
                <c:pt idx="270">
                  <c:v>-1.6398179365652716E-17</c:v>
                </c:pt>
                <c:pt idx="271">
                  <c:v>1.5572953083044221E-3</c:v>
                </c:pt>
                <c:pt idx="272">
                  <c:v>3.1141162493721723E-3</c:v>
                </c:pt>
                <c:pt idx="273">
                  <c:v>4.6699886004631626E-3</c:v>
                </c:pt>
                <c:pt idx="274">
                  <c:v>6.2244384277872567E-3</c:v>
                </c:pt>
                <c:pt idx="275">
                  <c:v>7.7769922308687572E-3</c:v>
                </c:pt>
                <c:pt idx="276">
                  <c:v>9.3271770867793206E-3</c:v>
                </c:pt>
                <c:pt idx="277">
                  <c:v>1.0874520794194936E-2</c:v>
                </c:pt>
                <c:pt idx="278">
                  <c:v>1.2418552017232715E-2</c:v>
                </c:pt>
                <c:pt idx="279">
                  <c:v>1.3958800429024825E-2</c:v>
                </c:pt>
                <c:pt idx="280">
                  <c:v>1.5494796854984321E-2</c:v>
                </c:pt>
                <c:pt idx="281">
                  <c:v>1.7026073415720398E-2</c:v>
                </c:pt>
                <c:pt idx="282">
                  <c:v>1.8552163669558693E-2</c:v>
                </c:pt>
                <c:pt idx="283">
                  <c:v>2.00726027546244E-2</c:v>
                </c:pt>
                <c:pt idx="284">
                  <c:v>2.1586927530443372E-2</c:v>
                </c:pt>
                <c:pt idx="285">
                  <c:v>2.3094676719019311E-2</c:v>
                </c:pt>
                <c:pt idx="286">
                  <c:v>2.4595391045343556E-2</c:v>
                </c:pt>
                <c:pt idx="287">
                  <c:v>2.6088613377294411E-2</c:v>
                </c:pt>
                <c:pt idx="288">
                  <c:v>2.7573888864884467E-2</c:v>
                </c:pt>
                <c:pt idx="289">
                  <c:v>2.9050765078812026E-2</c:v>
                </c:pt>
                <c:pt idx="290">
                  <c:v>3.0518792148275565E-2</c:v>
                </c:pt>
                <c:pt idx="291">
                  <c:v>3.1977522898008495E-2</c:v>
                </c:pt>
                <c:pt idx="292">
                  <c:v>3.3426512984493464E-2</c:v>
                </c:pt>
                <c:pt idx="293">
                  <c:v>3.4865321031313463E-2</c:v>
                </c:pt>
                <c:pt idx="294">
                  <c:v>3.6293508763599366E-2</c:v>
                </c:pt>
                <c:pt idx="295">
                  <c:v>3.7710641141532837E-2</c:v>
                </c:pt>
                <c:pt idx="296">
                  <c:v>3.9116286492863347E-2</c:v>
                </c:pt>
                <c:pt idx="297">
                  <c:v>4.0510016644400154E-2</c:v>
                </c:pt>
                <c:pt idx="298">
                  <c:v>4.1891407052437726E-2</c:v>
                </c:pt>
                <c:pt idx="299">
                  <c:v>4.3260036932076029E-2</c:v>
                </c:pt>
                <c:pt idx="300">
                  <c:v>4.4615489385395363E-2</c:v>
                </c:pt>
                <c:pt idx="301">
                  <c:v>4.5957351528447959E-2</c:v>
                </c:pt>
                <c:pt idx="302">
                  <c:v>4.7285214617026124E-2</c:v>
                </c:pt>
                <c:pt idx="303">
                  <c:v>4.8598674171169781E-2</c:v>
                </c:pt>
                <c:pt idx="304">
                  <c:v>4.9897330098375048E-2</c:v>
                </c:pt>
                <c:pt idx="305">
                  <c:v>5.1180786815465978E-2</c:v>
                </c:pt>
                <c:pt idx="306">
                  <c:v>5.2448653369093511E-2</c:v>
                </c:pt>
                <c:pt idx="307">
                  <c:v>5.3700543554823309E-2</c:v>
                </c:pt>
                <c:pt idx="308">
                  <c:v>5.4936076034777521E-2</c:v>
                </c:pt>
                <c:pt idx="309">
                  <c:v>5.615487445379376E-2</c:v>
                </c:pt>
                <c:pt idx="310">
                  <c:v>5.7356567554066887E-2</c:v>
                </c:pt>
                <c:pt idx="311">
                  <c:v>5.8540789288237506E-2</c:v>
                </c:pt>
                <c:pt idx="312">
                  <c:v>5.9707178930893556E-2</c:v>
                </c:pt>
                <c:pt idx="313">
                  <c:v>6.0855381188450894E-2</c:v>
                </c:pt>
                <c:pt idx="314">
                  <c:v>6.1985046307378854E-2</c:v>
                </c:pt>
                <c:pt idx="315">
                  <c:v>6.3095830180738957E-2</c:v>
                </c:pt>
                <c:pt idx="316">
                  <c:v>6.4187394453002977E-2</c:v>
                </c:pt>
                <c:pt idx="317">
                  <c:v>6.5259406623119423E-2</c:v>
                </c:pt>
                <c:pt idx="318">
                  <c:v>6.6311540145796335E-2</c:v>
                </c:pt>
                <c:pt idx="319">
                  <c:v>6.7343474530970532E-2</c:v>
                </c:pt>
                <c:pt idx="320">
                  <c:v>6.8354895441431696E-2</c:v>
                </c:pt>
                <c:pt idx="321">
                  <c:v>6.9345494788572673E-2</c:v>
                </c:pt>
                <c:pt idx="322">
                  <c:v>7.0314970826236209E-2</c:v>
                </c:pt>
                <c:pt idx="323">
                  <c:v>7.1263028242629603E-2</c:v>
                </c:pt>
                <c:pt idx="324">
                  <c:v>7.2189378250279837E-2</c:v>
                </c:pt>
                <c:pt idx="325">
                  <c:v>7.3093738674000819E-2</c:v>
                </c:pt>
                <c:pt idx="326">
                  <c:v>7.3975834036846808E-2</c:v>
                </c:pt>
                <c:pt idx="327">
                  <c:v>7.4835395644025124E-2</c:v>
                </c:pt>
                <c:pt idx="328">
                  <c:v>7.5672161664743526E-2</c:v>
                </c:pt>
                <c:pt idx="329">
                  <c:v>7.6485877211966147E-2</c:v>
                </c:pt>
                <c:pt idx="330">
                  <c:v>7.7276294420054681E-2</c:v>
                </c:pt>
                <c:pt idx="331">
                  <c:v>7.8043172520270626E-2</c:v>
                </c:pt>
                <c:pt idx="332">
                  <c:v>7.878627791411566E-2</c:v>
                </c:pt>
                <c:pt idx="333">
                  <c:v>7.9505384244488261E-2</c:v>
                </c:pt>
                <c:pt idx="334">
                  <c:v>8.0200272464634043E-2</c:v>
                </c:pt>
                <c:pt idx="335">
                  <c:v>8.0870730904869625E-2</c:v>
                </c:pt>
                <c:pt idx="336">
                  <c:v>8.1516555337059218E-2</c:v>
                </c:pt>
                <c:pt idx="337">
                  <c:v>8.2137549036824506E-2</c:v>
                </c:pt>
                <c:pt idx="338">
                  <c:v>8.2733522843468896E-2</c:v>
                </c:pt>
                <c:pt idx="339">
                  <c:v>8.3304295217597524E-2</c:v>
                </c:pt>
                <c:pt idx="340">
                  <c:v>8.3849692296416076E-2</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yVal>
          <c:smooth val="1"/>
          <c:extLst>
            <c:ext xmlns:c16="http://schemas.microsoft.com/office/drawing/2014/chart" uri="{C3380CC4-5D6E-409C-BE32-E72D297353CC}">
              <c16:uniqueId val="{00000001-357D-428D-BD19-36B7B674E0BE}"/>
            </c:ext>
          </c:extLst>
        </c:ser>
        <c:ser>
          <c:idx val="2"/>
          <c:order val="2"/>
          <c:tx>
            <c:strRef>
              <c:f>'Single Prism'!$F$37</c:f>
              <c:strCache>
                <c:ptCount val="1"/>
                <c:pt idx="0">
                  <c:v>r_S</c:v>
                </c:pt>
              </c:strCache>
            </c:strRef>
          </c:tx>
          <c:spPr>
            <a:ln w="19050" cap="rnd">
              <a:solidFill>
                <a:schemeClr val="accent3"/>
              </a:solidFill>
              <a:round/>
              <a:tailEnd type="arrow"/>
            </a:ln>
            <a:effectLst/>
          </c:spPr>
          <c:marker>
            <c:symbol val="none"/>
          </c:marker>
          <c:xVal>
            <c:numRef>
              <c:f>('Data Single Prism'!$G$2,'Data Single Prism'!$C$2)</c:f>
              <c:numCache>
                <c:formatCode>General</c:formatCode>
                <c:ptCount val="2"/>
                <c:pt idx="0">
                  <c:v>0</c:v>
                </c:pt>
                <c:pt idx="1">
                  <c:v>0</c:v>
                </c:pt>
              </c:numCache>
            </c:numRef>
          </c:xVal>
          <c:yVal>
            <c:numRef>
              <c:f>('Data Single Prism'!$H$2,'Data Single Prism'!$D$2)</c:f>
              <c:numCache>
                <c:formatCode>General</c:formatCode>
                <c:ptCount val="2"/>
                <c:pt idx="0">
                  <c:v>8.9230978770790711E-2</c:v>
                </c:pt>
                <c:pt idx="1">
                  <c:v>0.43993950935879883</c:v>
                </c:pt>
              </c:numCache>
            </c:numRef>
          </c:yVal>
          <c:smooth val="1"/>
          <c:extLst>
            <c:ext xmlns:c16="http://schemas.microsoft.com/office/drawing/2014/chart" uri="{C3380CC4-5D6E-409C-BE32-E72D297353CC}">
              <c16:uniqueId val="{00000002-357D-428D-BD19-36B7B674E0BE}"/>
            </c:ext>
          </c:extLst>
        </c:ser>
        <c:ser>
          <c:idx val="3"/>
          <c:order val="3"/>
          <c:tx>
            <c:strRef>
              <c:f>'Single Prism'!$F$36</c:f>
              <c:strCache>
                <c:ptCount val="1"/>
                <c:pt idx="0">
                  <c:v>r_T</c:v>
                </c:pt>
              </c:strCache>
            </c:strRef>
          </c:tx>
          <c:spPr>
            <a:ln w="19050" cap="rnd">
              <a:solidFill>
                <a:schemeClr val="accent4"/>
              </a:solidFill>
              <a:round/>
              <a:headEnd type="oval" w="sm" len="sm"/>
              <a:tailEnd type="arrow"/>
            </a:ln>
            <a:effectLst/>
          </c:spPr>
          <c:marker>
            <c:symbol val="none"/>
          </c:marker>
          <c:xVal>
            <c:numRef>
              <c:f>('Data Single Prism'!$J$3,'Data Single Prism'!$G$2)</c:f>
              <c:numCache>
                <c:formatCode>General</c:formatCode>
                <c:ptCount val="2"/>
                <c:pt idx="0">
                  <c:v>0</c:v>
                </c:pt>
                <c:pt idx="1">
                  <c:v>0</c:v>
                </c:pt>
              </c:numCache>
            </c:numRef>
          </c:xVal>
          <c:yVal>
            <c:numRef>
              <c:f>('Data Single Prism'!$K$3,'Data Single Prism'!$H$2)</c:f>
              <c:numCache>
                <c:formatCode>General</c:formatCode>
                <c:ptCount val="2"/>
                <c:pt idx="0">
                  <c:v>0</c:v>
                </c:pt>
                <c:pt idx="1">
                  <c:v>8.9230978770790711E-2</c:v>
                </c:pt>
              </c:numCache>
            </c:numRef>
          </c:yVal>
          <c:smooth val="1"/>
          <c:extLst>
            <c:ext xmlns:c16="http://schemas.microsoft.com/office/drawing/2014/chart" uri="{C3380CC4-5D6E-409C-BE32-E72D297353CC}">
              <c16:uniqueId val="{00000003-357D-428D-BD19-36B7B674E0BE}"/>
            </c:ext>
          </c:extLst>
        </c:ser>
        <c:dLbls>
          <c:showLegendKey val="0"/>
          <c:showVal val="0"/>
          <c:showCatName val="0"/>
          <c:showSerName val="0"/>
          <c:showPercent val="0"/>
          <c:showBubbleSize val="0"/>
        </c:dLbls>
        <c:axId val="171136624"/>
        <c:axId val="171137184"/>
      </c:scatterChart>
      <c:valAx>
        <c:axId val="1711366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 (mm)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37184"/>
        <c:crosses val="autoZero"/>
        <c:crossBetween val="midCat"/>
      </c:valAx>
      <c:valAx>
        <c:axId val="171137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a:t>
                </a:r>
                <a:r>
                  <a:rPr lang="en-US" baseline="0"/>
                  <a:t> (mm)</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366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Scan Pattern Trace:</a:t>
            </a:r>
            <a:r>
              <a:rPr lang="en-US" sz="1400" baseline="0"/>
              <a:t> First Approximation</a:t>
            </a:r>
            <a:endParaRPr lang="en-US" sz="1400"/>
          </a:p>
        </c:rich>
      </c:tx>
      <c:overlay val="1"/>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079828380732089E-2"/>
          <c:y val="6.8824857791713476E-2"/>
          <c:w val="0.90503709568614943"/>
          <c:h val="0.83182411694424008"/>
        </c:manualLayout>
      </c:layout>
      <c:scatterChart>
        <c:scatterStyle val="smoothMarker"/>
        <c:varyColors val="0"/>
        <c:ser>
          <c:idx val="0"/>
          <c:order val="0"/>
          <c:tx>
            <c:v>Simple Scan Pattern</c:v>
          </c:tx>
          <c:spPr>
            <a:ln w="19050" cap="rnd">
              <a:solidFill>
                <a:schemeClr val="accent1"/>
              </a:solidFill>
              <a:round/>
              <a:tailEnd type="stealth" w="lg" len="lg"/>
            </a:ln>
            <a:effectLst/>
          </c:spPr>
          <c:marker>
            <c:symbol val="none"/>
          </c:marker>
          <c:xVal>
            <c:numRef>
              <c:f>'Data 1st Approx.'!$C$2:$C$2002</c:f>
              <c:numCache>
                <c:formatCode>0.00</c:formatCode>
                <c:ptCount val="2001"/>
                <c:pt idx="0">
                  <c:v>0</c:v>
                </c:pt>
                <c:pt idx="1">
                  <c:v>0.15179767834288052</c:v>
                </c:pt>
                <c:pt idx="2">
                  <c:v>0.2981332197038149</c:v>
                </c:pt>
                <c:pt idx="3">
                  <c:v>0.4337902370556207</c:v>
                </c:pt>
                <c:pt idx="4">
                  <c:v>0.55403229322232339</c:v>
                </c:pt>
                <c:pt idx="5">
                  <c:v>0.65481454745946055</c:v>
                </c:pt>
                <c:pt idx="6">
                  <c:v>0.7329629131445341</c:v>
                </c:pt>
                <c:pt idx="7">
                  <c:v>0.78631232896645198</c:v>
                </c:pt>
                <c:pt idx="8">
                  <c:v>0.81379768134937369</c:v>
                </c:pt>
                <c:pt idx="9">
                  <c:v>0.8154931568489171</c:v>
                </c:pt>
                <c:pt idx="10">
                  <c:v>0.79259824370398491</c:v>
                </c:pt>
                <c:pt idx="11">
                  <c:v>0.74737112595232613</c:v>
                </c:pt>
                <c:pt idx="12">
                  <c:v>0.6830127018922193</c:v>
                </c:pt>
                <c:pt idx="13">
                  <c:v>0.60350679327046164</c:v>
                </c:pt>
                <c:pt idx="14">
                  <c:v>0.51342418176678328</c:v>
                </c:pt>
                <c:pt idx="15">
                  <c:v>0.41769981703450848</c:v>
                </c:pt>
                <c:pt idx="16">
                  <c:v>0.32139380484326968</c:v>
                </c:pt>
                <c:pt idx="17">
                  <c:v>0.22944754487246083</c:v>
                </c:pt>
                <c:pt idx="18">
                  <c:v>0.14644660940672627</c:v>
                </c:pt>
                <c:pt idx="19">
                  <c:v>7.6401626139430023E-2</c:v>
                </c:pt>
                <c:pt idx="20">
                  <c:v>2.2557566113149796E-2</c:v>
                </c:pt>
                <c:pt idx="21">
                  <c:v>-1.2759517542371035E-2</c:v>
                </c:pt>
                <c:pt idx="22">
                  <c:v>-2.8251038652918559E-2</c:v>
                </c:pt>
                <c:pt idx="23">
                  <c:v>-2.3704581855788387E-2</c:v>
                </c:pt>
                <c:pt idx="24">
                  <c:v>5.5511151231257827E-17</c:v>
                </c:pt>
                <c:pt idx="25">
                  <c:v>4.0937353739433746E-2</c:v>
                </c:pt>
                <c:pt idx="26">
                  <c:v>9.623400338396576E-2</c:v>
                </c:pt>
                <c:pt idx="27">
                  <c:v>0.16221167441072901</c:v>
                </c:pt>
                <c:pt idx="28">
                  <c:v>0.23456971600980453</c:v>
                </c:pt>
                <c:pt idx="29">
                  <c:v>0.3085979118581908</c:v>
                </c:pt>
                <c:pt idx="30">
                  <c:v>0.37940952255126009</c:v>
                </c:pt>
                <c:pt idx="31">
                  <c:v>0.44218343748786676</c:v>
                </c:pt>
                <c:pt idx="32">
                  <c:v>0.49240387650610401</c:v>
                </c:pt>
                <c:pt idx="33">
                  <c:v>0.52608619269687795</c:v>
                </c:pt>
                <c:pt idx="34">
                  <c:v>0.53997798235179018</c:v>
                </c:pt>
                <c:pt idx="35">
                  <c:v>0.53172587493379575</c:v>
                </c:pt>
                <c:pt idx="36">
                  <c:v>0.50000000000000011</c:v>
                </c:pt>
                <c:pt idx="37">
                  <c:v>0.44457013218613767</c:v>
                </c:pt>
                <c:pt idx="38">
                  <c:v>0.36632980468485987</c:v>
                </c:pt>
                <c:pt idx="39">
                  <c:v>0.26726714759435721</c:v>
                </c:pt>
                <c:pt idx="40">
                  <c:v>0.15038373318043519</c:v>
                </c:pt>
                <c:pt idx="41">
                  <c:v>1.9565175747167624E-2</c:v>
                </c:pt>
                <c:pt idx="42">
                  <c:v>-0.12059047744873966</c:v>
                </c:pt>
                <c:pt idx="43">
                  <c:v>-0.26497852449285536</c:v>
                </c:pt>
                <c:pt idx="44">
                  <c:v>-0.4082178936767345</c:v>
                </c:pt>
                <c:pt idx="45">
                  <c:v>-0.54489510677581865</c:v>
                </c:pt>
                <c:pt idx="46">
                  <c:v>-0.66981043973501231</c:v>
                </c:pt>
                <c:pt idx="47">
                  <c:v>-0.77821469054955772</c:v>
                </c:pt>
                <c:pt idx="48">
                  <c:v>-0.8660254037844386</c:v>
                </c:pt>
                <c:pt idx="49">
                  <c:v>-0.93001236889243832</c:v>
                </c:pt>
                <c:pt idx="50">
                  <c:v>-0.96794365943882699</c:v>
                </c:pt>
                <c:pt idx="51">
                  <c:v>-0.97868534383143935</c:v>
                </c:pt>
                <c:pt idx="52">
                  <c:v>-0.96225018689905828</c:v>
                </c:pt>
                <c:pt idx="53">
                  <c:v>-0.91979307195231574</c:v>
                </c:pt>
                <c:pt idx="54">
                  <c:v>-0.85355339059327362</c:v>
                </c:pt>
                <c:pt idx="55">
                  <c:v>-0.76674715321928499</c:v>
                </c:pt>
                <c:pt idx="56">
                  <c:v>-0.66341394816893851</c:v>
                </c:pt>
                <c:pt idx="57">
                  <c:v>-0.54822600925455978</c:v>
                </c:pt>
                <c:pt idx="58">
                  <c:v>-0.42626843901912537</c:v>
                </c:pt>
                <c:pt idx="59">
                  <c:v>-0.30280099376618841</c:v>
                </c:pt>
                <c:pt idx="60">
                  <c:v>-0.18301270189221977</c:v>
                </c:pt>
                <c:pt idx="61">
                  <c:v>-7.1780918336665944E-2</c:v>
                </c:pt>
                <c:pt idx="62">
                  <c:v>2.6553800585006893E-2</c:v>
                </c:pt>
                <c:pt idx="63">
                  <c:v>0.10838637566236936</c:v>
                </c:pt>
                <c:pt idx="64">
                  <c:v>0.17101007166283422</c:v>
                </c:pt>
                <c:pt idx="65">
                  <c:v>0.21273589261540565</c:v>
                </c:pt>
                <c:pt idx="66">
                  <c:v>0.23296291314453405</c:v>
                </c:pt>
                <c:pt idx="67">
                  <c:v>0.2321962857187613</c:v>
                </c:pt>
                <c:pt idx="68">
                  <c:v>0.21201214989665459</c:v>
                </c:pt>
                <c:pt idx="69">
                  <c:v>0.17497119195310026</c:v>
                </c:pt>
                <c:pt idx="70">
                  <c:v>0.12448504203688458</c:v>
                </c:pt>
                <c:pt idx="71">
                  <c:v>6.4641935595222022E-2</c:v>
                </c:pt>
                <c:pt idx="72">
                  <c:v>1.83772268236293E-16</c:v>
                </c:pt>
                <c:pt idx="73">
                  <c:v>-6.4641935595222536E-2</c:v>
                </c:pt>
                <c:pt idx="74">
                  <c:v>-0.12448504203688507</c:v>
                </c:pt>
                <c:pt idx="75">
                  <c:v>-0.17497119195309999</c:v>
                </c:pt>
                <c:pt idx="76">
                  <c:v>-0.21201214989665404</c:v>
                </c:pt>
                <c:pt idx="77">
                  <c:v>-0.23219628571876125</c:v>
                </c:pt>
                <c:pt idx="78">
                  <c:v>-0.2329629131445341</c:v>
                </c:pt>
                <c:pt idx="79">
                  <c:v>-0.21273589261540582</c:v>
                </c:pt>
                <c:pt idx="80">
                  <c:v>-0.17101007166283438</c:v>
                </c:pt>
                <c:pt idx="81">
                  <c:v>-0.10838637566236975</c:v>
                </c:pt>
                <c:pt idx="82">
                  <c:v>-2.6553800585007392E-2</c:v>
                </c:pt>
                <c:pt idx="83">
                  <c:v>7.1780918336666E-2</c:v>
                </c:pt>
                <c:pt idx="84">
                  <c:v>0.18301270189221935</c:v>
                </c:pt>
                <c:pt idx="85">
                  <c:v>0.30280099376618785</c:v>
                </c:pt>
                <c:pt idx="86">
                  <c:v>0.4262684390191257</c:v>
                </c:pt>
                <c:pt idx="87">
                  <c:v>0.54822600925456</c:v>
                </c:pt>
                <c:pt idx="88">
                  <c:v>0.66341394816893784</c:v>
                </c:pt>
                <c:pt idx="89">
                  <c:v>0.76674715321928522</c:v>
                </c:pt>
                <c:pt idx="90">
                  <c:v>0.85355339059327373</c:v>
                </c:pt>
                <c:pt idx="91">
                  <c:v>0.9197930719523153</c:v>
                </c:pt>
                <c:pt idx="92">
                  <c:v>0.9622501868990585</c:v>
                </c:pt>
                <c:pt idx="93">
                  <c:v>0.97868534383143946</c:v>
                </c:pt>
                <c:pt idx="94">
                  <c:v>0.9679436594388271</c:v>
                </c:pt>
                <c:pt idx="95">
                  <c:v>0.93001236889243888</c:v>
                </c:pt>
                <c:pt idx="96">
                  <c:v>0.86602540378443882</c:v>
                </c:pt>
                <c:pt idx="97">
                  <c:v>0.77821469054955839</c:v>
                </c:pt>
                <c:pt idx="98">
                  <c:v>0.66981043973501264</c:v>
                </c:pt>
                <c:pt idx="99">
                  <c:v>0.54489510677581821</c:v>
                </c:pt>
                <c:pt idx="100">
                  <c:v>0.408217893676735</c:v>
                </c:pt>
                <c:pt idx="101">
                  <c:v>0.2649785244928558</c:v>
                </c:pt>
                <c:pt idx="102">
                  <c:v>0.12059047744873921</c:v>
                </c:pt>
                <c:pt idx="103">
                  <c:v>-1.9565175747167068E-2</c:v>
                </c:pt>
                <c:pt idx="104">
                  <c:v>-0.15038373318043466</c:v>
                </c:pt>
                <c:pt idx="105">
                  <c:v>-0.26726714759435743</c:v>
                </c:pt>
                <c:pt idx="106">
                  <c:v>-0.36632980468485965</c:v>
                </c:pt>
                <c:pt idx="107">
                  <c:v>-0.44457013218613728</c:v>
                </c:pt>
                <c:pt idx="108">
                  <c:v>-0.49999999999999983</c:v>
                </c:pt>
                <c:pt idx="109">
                  <c:v>-0.53172587493379564</c:v>
                </c:pt>
                <c:pt idx="110">
                  <c:v>-0.53997798235179018</c:v>
                </c:pt>
                <c:pt idx="111">
                  <c:v>-0.5260861926968774</c:v>
                </c:pt>
                <c:pt idx="112">
                  <c:v>-0.49240387650610373</c:v>
                </c:pt>
                <c:pt idx="113">
                  <c:v>-0.44218343748786687</c:v>
                </c:pt>
                <c:pt idx="114">
                  <c:v>-0.37940952255125943</c:v>
                </c:pt>
                <c:pt idx="115">
                  <c:v>-0.30859791185819135</c:v>
                </c:pt>
                <c:pt idx="116">
                  <c:v>-0.23456971600980531</c:v>
                </c:pt>
                <c:pt idx="117">
                  <c:v>-0.16221167441072851</c:v>
                </c:pt>
                <c:pt idx="118">
                  <c:v>-9.6234003383966038E-2</c:v>
                </c:pt>
                <c:pt idx="119">
                  <c:v>-4.0937353739434301E-2</c:v>
                </c:pt>
                <c:pt idx="120">
                  <c:v>-5.5511151231257827E-16</c:v>
                </c:pt>
                <c:pt idx="121">
                  <c:v>2.3704581855788442E-2</c:v>
                </c:pt>
                <c:pt idx="122">
                  <c:v>2.8251038652918503E-2</c:v>
                </c:pt>
                <c:pt idx="123">
                  <c:v>1.2759517542371257E-2</c:v>
                </c:pt>
                <c:pt idx="124">
                  <c:v>-2.2557566113149852E-2</c:v>
                </c:pt>
                <c:pt idx="125">
                  <c:v>-7.640162613942969E-2</c:v>
                </c:pt>
                <c:pt idx="126">
                  <c:v>-0.14644660940672555</c:v>
                </c:pt>
                <c:pt idx="127">
                  <c:v>-0.22944754487246105</c:v>
                </c:pt>
                <c:pt idx="128">
                  <c:v>-0.3213938048432694</c:v>
                </c:pt>
                <c:pt idx="129">
                  <c:v>-0.41769981703450754</c:v>
                </c:pt>
                <c:pt idx="130">
                  <c:v>-0.51342418176678373</c:v>
                </c:pt>
                <c:pt idx="131">
                  <c:v>-0.60350679327046142</c:v>
                </c:pt>
                <c:pt idx="132">
                  <c:v>-0.68301270189221885</c:v>
                </c:pt>
                <c:pt idx="133">
                  <c:v>-0.74737112595232613</c:v>
                </c:pt>
                <c:pt idx="134">
                  <c:v>-0.79259824370398468</c:v>
                </c:pt>
                <c:pt idx="135">
                  <c:v>-0.81549315684891677</c:v>
                </c:pt>
                <c:pt idx="136">
                  <c:v>-0.81379768134937369</c:v>
                </c:pt>
                <c:pt idx="137">
                  <c:v>-0.78631232896645187</c:v>
                </c:pt>
                <c:pt idx="138">
                  <c:v>-0.73296291314453432</c:v>
                </c:pt>
                <c:pt idx="139">
                  <c:v>-0.65481454745946033</c:v>
                </c:pt>
                <c:pt idx="140">
                  <c:v>-0.5540322932223235</c:v>
                </c:pt>
                <c:pt idx="141">
                  <c:v>-0.43379023705562131</c:v>
                </c:pt>
                <c:pt idx="142">
                  <c:v>-0.29813321970381457</c:v>
                </c:pt>
                <c:pt idx="143">
                  <c:v>-0.15179767834288077</c:v>
                </c:pt>
                <c:pt idx="144">
                  <c:v>-8.5760391843603401E-16</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xVal>
          <c:yVal>
            <c:numRef>
              <c:f>'Data 1st Approx.'!$D$2:$D$2002</c:f>
              <c:numCache>
                <c:formatCode>0.00</c:formatCode>
                <c:ptCount val="2001"/>
                <c:pt idx="0">
                  <c:v>1</c:v>
                </c:pt>
                <c:pt idx="1">
                  <c:v>0.98624535260583945</c:v>
                </c:pt>
                <c:pt idx="2">
                  <c:v>0.94555777002442898</c:v>
                </c:pt>
                <c:pt idx="3">
                  <c:v>0.87963958329015179</c:v>
                </c:pt>
                <c:pt idx="4">
                  <c:v>0.79124011523622384</c:v>
                </c:pt>
                <c:pt idx="5">
                  <c:v>0.68402820013584187</c:v>
                </c:pt>
                <c:pt idx="6">
                  <c:v>0.56242222444347978</c:v>
                </c:pt>
                <c:pt idx="7">
                  <c:v>0.4313857158271639</c:v>
                </c:pt>
                <c:pt idx="8">
                  <c:v>0.29619813272602386</c:v>
                </c:pt>
                <c:pt idx="9">
                  <c:v>0.16221167441072892</c:v>
                </c:pt>
                <c:pt idx="10">
                  <c:v>3.4605586667746602E-2</c:v>
                </c:pt>
                <c:pt idx="11">
                  <c:v>-8.1850450229538907E-2</c:v>
                </c:pt>
                <c:pt idx="12">
                  <c:v>-0.1830127018922193</c:v>
                </c:pt>
                <c:pt idx="13">
                  <c:v>-0.26554934450376366</c:v>
                </c:pt>
                <c:pt idx="14">
                  <c:v>-0.32708727738303833</c:v>
                </c:pt>
                <c:pt idx="15">
                  <c:v>-0.36631290813564488</c:v>
                </c:pt>
                <c:pt idx="16">
                  <c:v>-0.38302222155948901</c:v>
                </c:pt>
                <c:pt idx="17">
                  <c:v>-0.37811785153261374</c:v>
                </c:pt>
                <c:pt idx="18">
                  <c:v>-0.35355339059327379</c:v>
                </c:pt>
                <c:pt idx="19">
                  <c:v>-0.31222767554724123</c:v>
                </c:pt>
                <c:pt idx="20">
                  <c:v>-0.25783416049629942</c:v>
                </c:pt>
                <c:pt idx="21">
                  <c:v>-0.19467261866128624</c:v>
                </c:pt>
                <c:pt idx="22">
                  <c:v>-0.12743220028900543</c:v>
                </c:pt>
                <c:pt idx="23">
                  <c:v>-6.0956231118212939E-2</c:v>
                </c:pt>
                <c:pt idx="24">
                  <c:v>1.6653345369377348E-16</c:v>
                </c:pt>
                <c:pt idx="25">
                  <c:v>5.1006885632306986E-2</c:v>
                </c:pt>
                <c:pt idx="26">
                  <c:v>8.8182217301226107E-2</c:v>
                </c:pt>
                <c:pt idx="27">
                  <c:v>0.10838637566236969</c:v>
                </c:pt>
                <c:pt idx="28">
                  <c:v>0.10938165494661506</c:v>
                </c:pt>
                <c:pt idx="29">
                  <c:v>8.9948088646432944E-2</c:v>
                </c:pt>
                <c:pt idx="30">
                  <c:v>4.9950211252314858E-2</c:v>
                </c:pt>
                <c:pt idx="31">
                  <c:v>-9.6484769292141115E-3</c:v>
                </c:pt>
                <c:pt idx="32">
                  <c:v>-8.6824088833465096E-2</c:v>
                </c:pt>
                <c:pt idx="33">
                  <c:v>-0.17858219864017361</c:v>
                </c:pt>
                <c:pt idx="34">
                  <c:v>-0.28109474563575437</c:v>
                </c:pt>
                <c:pt idx="35">
                  <c:v>-0.38987754207682129</c:v>
                </c:pt>
                <c:pt idx="36">
                  <c:v>-0.49999999999999983</c:v>
                </c:pt>
                <c:pt idx="37">
                  <c:v>-0.60631715601492442</c:v>
                </c:pt>
                <c:pt idx="38">
                  <c:v>-0.70371300737645337</c:v>
                </c:pt>
                <c:pt idx="39">
                  <c:v>-0.78734362764889443</c:v>
                </c:pt>
                <c:pt idx="40">
                  <c:v>-0.85286853195244339</c:v>
                </c:pt>
                <c:pt idx="41">
                  <c:v>-0.89665931010743571</c:v>
                </c:pt>
                <c:pt idx="42">
                  <c:v>-0.91597561503675351</c:v>
                </c:pt>
                <c:pt idx="43">
                  <c:v>-0.9091001329354248</c:v>
                </c:pt>
                <c:pt idx="44">
                  <c:v>-0.87542609806559302</c:v>
                </c:pt>
                <c:pt idx="45">
                  <c:v>-0.81549315684891721</c:v>
                </c:pt>
                <c:pt idx="46">
                  <c:v>-0.73096982698776536</c:v>
                </c:pt>
                <c:pt idx="47">
                  <c:v>-0.62458332198335342</c:v>
                </c:pt>
                <c:pt idx="48">
                  <c:v>-0.50000000000000011</c:v>
                </c:pt>
                <c:pt idx="49">
                  <c:v>-0.36166203062248659</c:v>
                </c:pt>
                <c:pt idx="50">
                  <c:v>-0.21458794303666351</c:v>
                </c:pt>
                <c:pt idx="51">
                  <c:v>-6.4146426441234361E-2</c:v>
                </c:pt>
                <c:pt idx="52">
                  <c:v>8.4185982829368802E-2</c:v>
                </c:pt>
                <c:pt idx="53">
                  <c:v>0.22507193279958271</c:v>
                </c:pt>
                <c:pt idx="54">
                  <c:v>0.35355339059327379</c:v>
                </c:pt>
                <c:pt idx="55">
                  <c:v>0.4652735942802716</c:v>
                </c:pt>
                <c:pt idx="56">
                  <c:v>0.55667039922641914</c:v>
                </c:pt>
                <c:pt idx="57">
                  <c:v>0.62513195323816539</c:v>
                </c:pt>
                <c:pt idx="58">
                  <c:v>0.66910742070870732</c:v>
                </c:pt>
                <c:pt idx="59">
                  <c:v>0.68816760624446327</c:v>
                </c:pt>
                <c:pt idx="60">
                  <c:v>0.68301270189221963</c:v>
                </c:pt>
                <c:pt idx="61">
                  <c:v>0.65542688658058523</c:v>
                </c:pt>
                <c:pt idx="62">
                  <c:v>0.60818202301879265</c:v>
                </c:pt>
                <c:pt idx="63">
                  <c:v>0.54489510677581898</c:v>
                </c:pt>
                <c:pt idx="64">
                  <c:v>0.46984631039295421</c:v>
                </c:pt>
                <c:pt idx="65">
                  <c:v>0.38776632846182763</c:v>
                </c:pt>
                <c:pt idx="66">
                  <c:v>0.30360317934095926</c:v>
                </c:pt>
                <c:pt idx="67">
                  <c:v>0.22227958690080815</c:v>
                </c:pt>
                <c:pt idx="68">
                  <c:v>0.14845250554968442</c:v>
                </c:pt>
                <c:pt idx="69">
                  <c:v>8.6286242998916796E-2</c:v>
                </c:pt>
                <c:pt idx="70">
                  <c:v>3.9249982987779042E-2</c:v>
                </c:pt>
                <c:pt idx="71">
                  <c:v>9.949345485906036E-3</c:v>
                </c:pt>
                <c:pt idx="72">
                  <c:v>0</c:v>
                </c:pt>
                <c:pt idx="73">
                  <c:v>9.9493454859060915E-3</c:v>
                </c:pt>
                <c:pt idx="74">
                  <c:v>3.9249982987779208E-2</c:v>
                </c:pt>
                <c:pt idx="75">
                  <c:v>8.6286242998916463E-2</c:v>
                </c:pt>
                <c:pt idx="76">
                  <c:v>0.14845250554968387</c:v>
                </c:pt>
                <c:pt idx="77">
                  <c:v>0.22227958690080835</c:v>
                </c:pt>
                <c:pt idx="78">
                  <c:v>0.30360317934095871</c:v>
                </c:pt>
                <c:pt idx="79">
                  <c:v>0.38776632846182713</c:v>
                </c:pt>
                <c:pt idx="80">
                  <c:v>0.46984631039295466</c:v>
                </c:pt>
                <c:pt idx="81">
                  <c:v>0.54489510677581865</c:v>
                </c:pt>
                <c:pt idx="82">
                  <c:v>0.60818202301879221</c:v>
                </c:pt>
                <c:pt idx="83">
                  <c:v>0.65542688658058568</c:v>
                </c:pt>
                <c:pt idx="84">
                  <c:v>0.68301270189221919</c:v>
                </c:pt>
                <c:pt idx="85">
                  <c:v>0.68816760624446283</c:v>
                </c:pt>
                <c:pt idx="86">
                  <c:v>0.6691074207087071</c:v>
                </c:pt>
                <c:pt idx="87">
                  <c:v>0.62513195323816562</c:v>
                </c:pt>
                <c:pt idx="88">
                  <c:v>0.55667039922641959</c:v>
                </c:pt>
                <c:pt idx="89">
                  <c:v>0.46527359428027171</c:v>
                </c:pt>
                <c:pt idx="90">
                  <c:v>0.3535533905932739</c:v>
                </c:pt>
                <c:pt idx="91">
                  <c:v>0.22507193279958346</c:v>
                </c:pt>
                <c:pt idx="92">
                  <c:v>8.4185982829368788E-2</c:v>
                </c:pt>
                <c:pt idx="93">
                  <c:v>-6.4146426441234417E-2</c:v>
                </c:pt>
                <c:pt idx="94">
                  <c:v>-0.21458794303666268</c:v>
                </c:pt>
                <c:pt idx="95">
                  <c:v>-0.36166203062248492</c:v>
                </c:pt>
                <c:pt idx="96">
                  <c:v>-0.49999999999999978</c:v>
                </c:pt>
                <c:pt idx="97">
                  <c:v>-0.62458332198335254</c:v>
                </c:pt>
                <c:pt idx="98">
                  <c:v>-0.73096982698776525</c:v>
                </c:pt>
                <c:pt idx="99">
                  <c:v>-0.81549315684891743</c:v>
                </c:pt>
                <c:pt idx="100">
                  <c:v>-0.87542609806559313</c:v>
                </c:pt>
                <c:pt idx="101">
                  <c:v>-0.90910013293542491</c:v>
                </c:pt>
                <c:pt idx="102">
                  <c:v>-0.91597561503675351</c:v>
                </c:pt>
                <c:pt idx="103">
                  <c:v>-0.89665931010743605</c:v>
                </c:pt>
                <c:pt idx="104">
                  <c:v>-0.85286853195244383</c:v>
                </c:pt>
                <c:pt idx="105">
                  <c:v>-0.78734362764889421</c:v>
                </c:pt>
                <c:pt idx="106">
                  <c:v>-0.70371300737645393</c:v>
                </c:pt>
                <c:pt idx="107">
                  <c:v>-0.60631715601492497</c:v>
                </c:pt>
                <c:pt idx="108">
                  <c:v>-0.49999999999999956</c:v>
                </c:pt>
                <c:pt idx="109">
                  <c:v>-0.38987754207682146</c:v>
                </c:pt>
                <c:pt idx="110">
                  <c:v>-0.28109474563575498</c:v>
                </c:pt>
                <c:pt idx="111">
                  <c:v>-0.1785821986401735</c:v>
                </c:pt>
                <c:pt idx="112">
                  <c:v>-8.6824088833465374E-2</c:v>
                </c:pt>
                <c:pt idx="113">
                  <c:v>-9.6484769292146666E-3</c:v>
                </c:pt>
                <c:pt idx="114">
                  <c:v>4.9950211252314691E-2</c:v>
                </c:pt>
                <c:pt idx="115">
                  <c:v>8.9948088646433222E-2</c:v>
                </c:pt>
                <c:pt idx="116">
                  <c:v>0.10938165494661528</c:v>
                </c:pt>
                <c:pt idx="117">
                  <c:v>0.10838637566236958</c:v>
                </c:pt>
                <c:pt idx="118">
                  <c:v>8.8182217301226329E-2</c:v>
                </c:pt>
                <c:pt idx="119">
                  <c:v>5.1006885632307597E-2</c:v>
                </c:pt>
                <c:pt idx="120">
                  <c:v>1.0269562977782698E-15</c:v>
                </c:pt>
                <c:pt idx="121">
                  <c:v>-6.0956231118213217E-2</c:v>
                </c:pt>
                <c:pt idx="122">
                  <c:v>-0.12743220028900482</c:v>
                </c:pt>
                <c:pt idx="123">
                  <c:v>-0.19467261866128521</c:v>
                </c:pt>
                <c:pt idx="124">
                  <c:v>-0.25783416049629981</c:v>
                </c:pt>
                <c:pt idx="125">
                  <c:v>-0.31222767554724079</c:v>
                </c:pt>
                <c:pt idx="126">
                  <c:v>-0.35355339059327329</c:v>
                </c:pt>
                <c:pt idx="127">
                  <c:v>-0.37811785153261412</c:v>
                </c:pt>
                <c:pt idx="128">
                  <c:v>-0.38302222155948917</c:v>
                </c:pt>
                <c:pt idx="129">
                  <c:v>-0.36631290813564504</c:v>
                </c:pt>
                <c:pt idx="130">
                  <c:v>-0.32708727738303878</c:v>
                </c:pt>
                <c:pt idx="131">
                  <c:v>-0.26554934450376422</c:v>
                </c:pt>
                <c:pt idx="132">
                  <c:v>-0.18301270189222019</c:v>
                </c:pt>
                <c:pt idx="133">
                  <c:v>-8.1850450229538463E-2</c:v>
                </c:pt>
                <c:pt idx="134">
                  <c:v>3.4605586667746602E-2</c:v>
                </c:pt>
                <c:pt idx="135">
                  <c:v>0.16221167441072828</c:v>
                </c:pt>
                <c:pt idx="136">
                  <c:v>0.29619813272602435</c:v>
                </c:pt>
                <c:pt idx="137">
                  <c:v>0.43138571582716378</c:v>
                </c:pt>
                <c:pt idx="138">
                  <c:v>0.562422224443479</c:v>
                </c:pt>
                <c:pt idx="139">
                  <c:v>0.68402820013584231</c:v>
                </c:pt>
                <c:pt idx="140">
                  <c:v>0.79124011523622373</c:v>
                </c:pt>
                <c:pt idx="141">
                  <c:v>0.87963958329015135</c:v>
                </c:pt>
                <c:pt idx="142">
                  <c:v>0.9455577700244292</c:v>
                </c:pt>
                <c:pt idx="143">
                  <c:v>0.98624535260583945</c:v>
                </c:pt>
                <c:pt idx="144">
                  <c:v>1</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yVal>
          <c:smooth val="1"/>
          <c:extLst>
            <c:ext xmlns:c16="http://schemas.microsoft.com/office/drawing/2014/chart" uri="{C3380CC4-5D6E-409C-BE32-E72D297353CC}">
              <c16:uniqueId val="{00000000-91F6-457A-B6A4-FC8F777AB63D}"/>
            </c:ext>
          </c:extLst>
        </c:ser>
        <c:dLbls>
          <c:showLegendKey val="0"/>
          <c:showVal val="0"/>
          <c:showCatName val="0"/>
          <c:showSerName val="0"/>
          <c:showPercent val="0"/>
          <c:showBubbleSize val="0"/>
        </c:dLbls>
        <c:axId val="169815216"/>
        <c:axId val="171132144"/>
      </c:scatterChart>
      <c:valAx>
        <c:axId val="169815216"/>
        <c:scaling>
          <c:orientation val="minMax"/>
          <c:max val="1.25"/>
          <c:min val="-1.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Horizontal (Arbitrary)</a:t>
                </a:r>
              </a:p>
            </c:rich>
          </c:tx>
          <c:layout>
            <c:manualLayout>
              <c:xMode val="edge"/>
              <c:yMode val="edge"/>
              <c:x val="0.40831239355268673"/>
              <c:y val="0.90228839913643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32144"/>
        <c:crosses val="autoZero"/>
        <c:crossBetween val="midCat"/>
        <c:majorUnit val="0.25"/>
      </c:valAx>
      <c:valAx>
        <c:axId val="171132144"/>
        <c:scaling>
          <c:orientation val="minMax"/>
          <c:max val="1.25"/>
          <c:min val="-1.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Vertical (Arbitrary)</a:t>
                </a:r>
              </a:p>
            </c:rich>
          </c:tx>
          <c:layout>
            <c:manualLayout>
              <c:xMode val="edge"/>
              <c:yMode val="edge"/>
              <c:x val="6.269592476489028E-3"/>
              <c:y val="0.367054446022883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15216"/>
        <c:crosses val="autoZero"/>
        <c:crossBetween val="midCat"/>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Scan Pattern Trace: Second Approximation</a:t>
            </a:r>
            <a:endParaRPr lang="en-US" sz="1100">
              <a:effectLst/>
            </a:endParaRPr>
          </a:p>
        </c:rich>
      </c:tx>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28870113202016E-2"/>
          <c:y val="6.5441977942578763E-2"/>
          <c:w val="0.93908001884379833"/>
          <c:h val="0.8304184300232843"/>
        </c:manualLayout>
      </c:layout>
      <c:scatterChart>
        <c:scatterStyle val="smoothMarker"/>
        <c:varyColors val="0"/>
        <c:ser>
          <c:idx val="1"/>
          <c:order val="0"/>
          <c:tx>
            <c:v>Center Defect</c:v>
          </c:tx>
          <c:spPr>
            <a:ln w="6350" cap="rnd">
              <a:solidFill>
                <a:sysClr val="windowText" lastClr="000000"/>
              </a:solidFill>
              <a:round/>
            </a:ln>
            <a:effectLst/>
          </c:spPr>
          <c:marker>
            <c:symbol val="none"/>
          </c:marker>
          <c:xVal>
            <c:numRef>
              <c:f>'Data 2nd Approx.'!$H$2:$H$1329</c:f>
              <c:numCache>
                <c:formatCode>General</c:formatCode>
                <c:ptCount val="1328"/>
                <c:pt idx="0">
                  <c:v>0</c:v>
                </c:pt>
                <c:pt idx="1">
                  <c:v>1.985464716263028E-2</c:v>
                </c:pt>
                <c:pt idx="2">
                  <c:v>3.9685104496066839E-2</c:v>
                </c:pt>
                <c:pt idx="3">
                  <c:v>5.9467211642696666E-2</c:v>
                </c:pt>
                <c:pt idx="4">
                  <c:v>7.9176867152161601E-2</c:v>
                </c:pt>
                <c:pt idx="5">
                  <c:v>9.8790057845263027E-2</c:v>
                </c:pt>
                <c:pt idx="6">
                  <c:v>0.11828288807032188</c:v>
                </c:pt>
                <c:pt idx="7">
                  <c:v>0.1376316088163492</c:v>
                </c:pt>
                <c:pt idx="8">
                  <c:v>0.15681264664755787</c:v>
                </c:pt>
                <c:pt idx="9">
                  <c:v>0.17580263242396299</c:v>
                </c:pt>
                <c:pt idx="10">
                  <c:v>0.1945784297730791</c:v>
                </c:pt>
                <c:pt idx="11">
                  <c:v>0.2131171632780261</c:v>
                </c:pt>
                <c:pt idx="12">
                  <c:v>0.23139624634770126</c:v>
                </c:pt>
                <c:pt idx="13">
                  <c:v>0.249393408735061</c:v>
                </c:pt>
                <c:pt idx="14">
                  <c:v>0.26708672366998676</c:v>
                </c:pt>
                <c:pt idx="15">
                  <c:v>0.28445463457367642</c:v>
                </c:pt>
                <c:pt idx="16">
                  <c:v>0.30147598132201564</c:v>
                </c:pt>
                <c:pt idx="17">
                  <c:v>0.31813002602592894</c:v>
                </c:pt>
                <c:pt idx="18">
                  <c:v>0.33439647829730335</c:v>
                </c:pt>
                <c:pt idx="19">
                  <c:v>0.35025551996970133</c:v>
                </c:pt>
                <c:pt idx="20">
                  <c:v>0.36568782924374305</c:v>
                </c:pt>
                <c:pt idx="21">
                  <c:v>0.38067460422774319</c:v>
                </c:pt>
                <c:pt idx="22">
                  <c:v>0.39519758584491926</c:v>
                </c:pt>
                <c:pt idx="23">
                  <c:v>0.40923908007926479</c:v>
                </c:pt>
                <c:pt idx="24">
                  <c:v>0.42278197953298152</c:v>
                </c:pt>
                <c:pt idx="25">
                  <c:v>0.4358097842692088</c:v>
                </c:pt>
                <c:pt idx="26">
                  <c:v>0.44830662191465503</c:v>
                </c:pt>
                <c:pt idx="27">
                  <c:v>0.46025726699763952</c:v>
                </c:pt>
                <c:pt idx="28">
                  <c:v>0.47164715949798441</c:v>
                </c:pt>
                <c:pt idx="29">
                  <c:v>0.4824624225861564</c:v>
                </c:pt>
                <c:pt idx="30">
                  <c:v>0.49268987953004623</c:v>
                </c:pt>
                <c:pt idx="31">
                  <c:v>0.50231706974878665</c:v>
                </c:pt>
                <c:pt idx="32">
                  <c:v>0.51133226399405118</c:v>
                </c:pt>
                <c:pt idx="33">
                  <c:v>0.51972447864033611</c:v>
                </c:pt>
                <c:pt idx="34">
                  <c:v>0.52748348906681664</c:v>
                </c:pt>
                <c:pt idx="35">
                  <c:v>0.53459984211447176</c:v>
                </c:pt>
                <c:pt idx="36">
                  <c:v>0.54106486760330341</c:v>
                </c:pt>
                <c:pt idx="37">
                  <c:v>0.54687068889561408</c:v>
                </c:pt>
                <c:pt idx="38">
                  <c:v>0.55201023249247716</c:v>
                </c:pt>
                <c:pt idx="39">
                  <c:v>0.55647723665170612</c:v>
                </c:pt>
                <c:pt idx="40">
                  <c:v>0.56026625901682214</c:v>
                </c:pt>
                <c:pt idx="41">
                  <c:v>0.56337268324772749</c:v>
                </c:pt>
                <c:pt idx="42">
                  <c:v>0.56579272464500463</c:v>
                </c:pt>
                <c:pt idx="43">
                  <c:v>0.56752343476098988</c:v>
                </c:pt>
                <c:pt idx="44">
                  <c:v>0.56856270499200245</c:v>
                </c:pt>
                <c:pt idx="45">
                  <c:v>0.56890926914735296</c:v>
                </c:pt>
                <c:pt idx="46">
                  <c:v>0.56856270499200245</c:v>
                </c:pt>
                <c:pt idx="47">
                  <c:v>0.56752343476098988</c:v>
                </c:pt>
                <c:pt idx="48">
                  <c:v>0.56579272464500463</c:v>
                </c:pt>
                <c:pt idx="49">
                  <c:v>0.56337268324772749</c:v>
                </c:pt>
                <c:pt idx="50">
                  <c:v>0.56026625901682214</c:v>
                </c:pt>
                <c:pt idx="51">
                  <c:v>0.55647723665170623</c:v>
                </c:pt>
                <c:pt idx="52">
                  <c:v>0.55201023249247716</c:v>
                </c:pt>
                <c:pt idx="53">
                  <c:v>0.54687068889561408</c:v>
                </c:pt>
                <c:pt idx="54">
                  <c:v>0.54106486760330341</c:v>
                </c:pt>
                <c:pt idx="55">
                  <c:v>0.53459984211447187</c:v>
                </c:pt>
                <c:pt idx="56">
                  <c:v>0.52748348906681664</c:v>
                </c:pt>
                <c:pt idx="57">
                  <c:v>0.51972447864033611</c:v>
                </c:pt>
                <c:pt idx="58">
                  <c:v>0.51133226399405118</c:v>
                </c:pt>
                <c:pt idx="59">
                  <c:v>0.50231706974878665</c:v>
                </c:pt>
                <c:pt idx="60">
                  <c:v>0.49268987953004628</c:v>
                </c:pt>
                <c:pt idx="61">
                  <c:v>0.48246242258615646</c:v>
                </c:pt>
                <c:pt idx="62">
                  <c:v>0.47164715949798441</c:v>
                </c:pt>
                <c:pt idx="63">
                  <c:v>0.46025726699763952</c:v>
                </c:pt>
                <c:pt idx="64">
                  <c:v>0.44830662191465503</c:v>
                </c:pt>
                <c:pt idx="65">
                  <c:v>0.4358097842692088</c:v>
                </c:pt>
                <c:pt idx="66">
                  <c:v>0.42278197953298152</c:v>
                </c:pt>
                <c:pt idx="67">
                  <c:v>0.40923908007926479</c:v>
                </c:pt>
                <c:pt idx="68">
                  <c:v>0.39519758584491921</c:v>
                </c:pt>
                <c:pt idx="69">
                  <c:v>0.38067460422774324</c:v>
                </c:pt>
                <c:pt idx="70">
                  <c:v>0.36568782924374316</c:v>
                </c:pt>
                <c:pt idx="71">
                  <c:v>0.35025551996970139</c:v>
                </c:pt>
                <c:pt idx="72">
                  <c:v>0.3343964782973034</c:v>
                </c:pt>
                <c:pt idx="73">
                  <c:v>0.31813002602592894</c:v>
                </c:pt>
                <c:pt idx="74">
                  <c:v>0.30147598132201564</c:v>
                </c:pt>
                <c:pt idx="75">
                  <c:v>0.28445463457367642</c:v>
                </c:pt>
                <c:pt idx="76">
                  <c:v>0.2670867236699867</c:v>
                </c:pt>
                <c:pt idx="77">
                  <c:v>0.24939340873506094</c:v>
                </c:pt>
                <c:pt idx="78">
                  <c:v>0.2313962463477014</c:v>
                </c:pt>
                <c:pt idx="79">
                  <c:v>0.21311716327802624</c:v>
                </c:pt>
                <c:pt idx="80">
                  <c:v>0.19457842977307918</c:v>
                </c:pt>
                <c:pt idx="81">
                  <c:v>0.17580263242396307</c:v>
                </c:pt>
                <c:pt idx="82">
                  <c:v>0.1568126466475579</c:v>
                </c:pt>
                <c:pt idx="83">
                  <c:v>0.1376316088163492</c:v>
                </c:pt>
                <c:pt idx="84">
                  <c:v>0.11828288807032186</c:v>
                </c:pt>
                <c:pt idx="85">
                  <c:v>9.8790057845262999E-2</c:v>
                </c:pt>
                <c:pt idx="86">
                  <c:v>7.9176867152161531E-2</c:v>
                </c:pt>
                <c:pt idx="87">
                  <c:v>5.9467211642696818E-2</c:v>
                </c:pt>
                <c:pt idx="88">
                  <c:v>3.9685104496066971E-2</c:v>
                </c:pt>
                <c:pt idx="89">
                  <c:v>1.9854647162630381E-2</c:v>
                </c:pt>
                <c:pt idx="90">
                  <c:v>6.9699831207907168E-17</c:v>
                </c:pt>
                <c:pt idx="91">
                  <c:v>-1.9854647162630242E-2</c:v>
                </c:pt>
                <c:pt idx="92">
                  <c:v>-3.9685104496066825E-2</c:v>
                </c:pt>
                <c:pt idx="93">
                  <c:v>-5.946721164269668E-2</c:v>
                </c:pt>
                <c:pt idx="94">
                  <c:v>-7.9176867152161642E-2</c:v>
                </c:pt>
                <c:pt idx="95">
                  <c:v>-9.879005784526311E-2</c:v>
                </c:pt>
                <c:pt idx="96">
                  <c:v>-0.11828288807032197</c:v>
                </c:pt>
                <c:pt idx="97">
                  <c:v>-0.13763160881634906</c:v>
                </c:pt>
                <c:pt idx="98">
                  <c:v>-0.15681264664755779</c:v>
                </c:pt>
                <c:pt idx="99">
                  <c:v>-0.17580263242396293</c:v>
                </c:pt>
                <c:pt idx="100">
                  <c:v>-0.19457842977307907</c:v>
                </c:pt>
                <c:pt idx="101">
                  <c:v>-0.2131171632780261</c:v>
                </c:pt>
                <c:pt idx="102">
                  <c:v>-0.23139624634770126</c:v>
                </c:pt>
                <c:pt idx="103">
                  <c:v>-0.24939340873506105</c:v>
                </c:pt>
                <c:pt idx="104">
                  <c:v>-0.26708672366998681</c:v>
                </c:pt>
                <c:pt idx="105">
                  <c:v>-0.28445463457367653</c:v>
                </c:pt>
                <c:pt idx="106">
                  <c:v>-0.30147598132201553</c:v>
                </c:pt>
                <c:pt idx="107">
                  <c:v>-0.31813002602592877</c:v>
                </c:pt>
                <c:pt idx="108">
                  <c:v>-0.33439647829730329</c:v>
                </c:pt>
                <c:pt idx="109">
                  <c:v>-0.35025551996970128</c:v>
                </c:pt>
                <c:pt idx="110">
                  <c:v>-0.36568782924374305</c:v>
                </c:pt>
                <c:pt idx="111">
                  <c:v>-0.38067460422774319</c:v>
                </c:pt>
                <c:pt idx="112">
                  <c:v>-0.39519758584491937</c:v>
                </c:pt>
                <c:pt idx="113">
                  <c:v>-0.40923908007926485</c:v>
                </c:pt>
                <c:pt idx="114">
                  <c:v>-0.42278197953298158</c:v>
                </c:pt>
                <c:pt idx="115">
                  <c:v>-0.43580978426920869</c:v>
                </c:pt>
                <c:pt idx="116">
                  <c:v>-0.44830662191465509</c:v>
                </c:pt>
                <c:pt idx="117">
                  <c:v>-0.46025726699763947</c:v>
                </c:pt>
                <c:pt idx="118">
                  <c:v>-0.47164715949798447</c:v>
                </c:pt>
                <c:pt idx="119">
                  <c:v>-0.4824624225861564</c:v>
                </c:pt>
                <c:pt idx="120">
                  <c:v>-0.49268987953004606</c:v>
                </c:pt>
                <c:pt idx="121">
                  <c:v>-0.50231706974878676</c:v>
                </c:pt>
                <c:pt idx="122">
                  <c:v>-0.51133226399405107</c:v>
                </c:pt>
                <c:pt idx="123">
                  <c:v>-0.51972447864033622</c:v>
                </c:pt>
                <c:pt idx="124">
                  <c:v>-0.52748348906681652</c:v>
                </c:pt>
                <c:pt idx="125">
                  <c:v>-0.53459984211447187</c:v>
                </c:pt>
                <c:pt idx="126">
                  <c:v>-0.54106486760330341</c:v>
                </c:pt>
                <c:pt idx="127">
                  <c:v>-0.54687068889561408</c:v>
                </c:pt>
                <c:pt idx="128">
                  <c:v>-0.55201023249247716</c:v>
                </c:pt>
                <c:pt idx="129">
                  <c:v>-0.55647723665170612</c:v>
                </c:pt>
                <c:pt idx="130">
                  <c:v>-0.56026625901682214</c:v>
                </c:pt>
                <c:pt idx="131">
                  <c:v>-0.56337268324772738</c:v>
                </c:pt>
                <c:pt idx="132">
                  <c:v>-0.56579272464500463</c:v>
                </c:pt>
                <c:pt idx="133">
                  <c:v>-0.56752343476098988</c:v>
                </c:pt>
                <c:pt idx="134">
                  <c:v>-0.56856270499200245</c:v>
                </c:pt>
                <c:pt idx="135">
                  <c:v>-0.56890926914735296</c:v>
                </c:pt>
                <c:pt idx="136">
                  <c:v>-0.56856270499200245</c:v>
                </c:pt>
                <c:pt idx="137">
                  <c:v>-0.56752343476098988</c:v>
                </c:pt>
                <c:pt idx="138">
                  <c:v>-0.56579272464500463</c:v>
                </c:pt>
                <c:pt idx="139">
                  <c:v>-0.56337268324772749</c:v>
                </c:pt>
                <c:pt idx="140">
                  <c:v>-0.56026625901682225</c:v>
                </c:pt>
                <c:pt idx="141">
                  <c:v>-0.55647723665170612</c:v>
                </c:pt>
                <c:pt idx="142">
                  <c:v>-0.55201023249247727</c:v>
                </c:pt>
                <c:pt idx="143">
                  <c:v>-0.54687068889561397</c:v>
                </c:pt>
                <c:pt idx="144">
                  <c:v>-0.54106486760330341</c:v>
                </c:pt>
                <c:pt idx="145">
                  <c:v>-0.53459984211447176</c:v>
                </c:pt>
                <c:pt idx="146">
                  <c:v>-0.52748348906681664</c:v>
                </c:pt>
                <c:pt idx="147">
                  <c:v>-0.51972447864033633</c:v>
                </c:pt>
                <c:pt idx="148">
                  <c:v>-0.51133226399405118</c:v>
                </c:pt>
                <c:pt idx="149">
                  <c:v>-0.50231706974878676</c:v>
                </c:pt>
                <c:pt idx="150">
                  <c:v>-0.49268987953004623</c:v>
                </c:pt>
                <c:pt idx="151">
                  <c:v>-0.48246242258615651</c:v>
                </c:pt>
                <c:pt idx="152">
                  <c:v>-0.47164715949798436</c:v>
                </c:pt>
                <c:pt idx="153">
                  <c:v>-0.46025726699763958</c:v>
                </c:pt>
                <c:pt idx="154">
                  <c:v>-0.44830662191465492</c:v>
                </c:pt>
                <c:pt idx="155">
                  <c:v>-0.43580978426920886</c:v>
                </c:pt>
                <c:pt idx="156">
                  <c:v>-0.42278197953298169</c:v>
                </c:pt>
                <c:pt idx="157">
                  <c:v>-0.40923908007926485</c:v>
                </c:pt>
                <c:pt idx="158">
                  <c:v>-0.39519758584491949</c:v>
                </c:pt>
                <c:pt idx="159">
                  <c:v>-0.38067460422774313</c:v>
                </c:pt>
                <c:pt idx="160">
                  <c:v>-0.36568782924374321</c:v>
                </c:pt>
                <c:pt idx="161">
                  <c:v>-0.35025551996970128</c:v>
                </c:pt>
                <c:pt idx="162">
                  <c:v>-0.33439647829730351</c:v>
                </c:pt>
                <c:pt idx="163">
                  <c:v>-0.31813002602592871</c:v>
                </c:pt>
                <c:pt idx="164">
                  <c:v>-0.3014759813220157</c:v>
                </c:pt>
                <c:pt idx="165">
                  <c:v>-0.28445463457367676</c:v>
                </c:pt>
                <c:pt idx="166">
                  <c:v>-0.26708672366998676</c:v>
                </c:pt>
                <c:pt idx="167">
                  <c:v>-0.24939340873506122</c:v>
                </c:pt>
                <c:pt idx="168">
                  <c:v>-0.23139624634770123</c:v>
                </c:pt>
                <c:pt idx="169">
                  <c:v>-0.21311716327802629</c:v>
                </c:pt>
                <c:pt idx="170">
                  <c:v>-0.19457842977307904</c:v>
                </c:pt>
                <c:pt idx="171">
                  <c:v>-0.17580263242396313</c:v>
                </c:pt>
                <c:pt idx="172">
                  <c:v>-0.15681264664755776</c:v>
                </c:pt>
                <c:pt idx="173">
                  <c:v>-0.13763160881634928</c:v>
                </c:pt>
                <c:pt idx="174">
                  <c:v>-0.11828288807032218</c:v>
                </c:pt>
                <c:pt idx="175">
                  <c:v>-9.8790057845263068E-2</c:v>
                </c:pt>
                <c:pt idx="176">
                  <c:v>-7.9176867152161851E-2</c:v>
                </c:pt>
                <c:pt idx="177">
                  <c:v>-5.9467211642696631E-2</c:v>
                </c:pt>
                <c:pt idx="178">
                  <c:v>-3.9685104496067033E-2</c:v>
                </c:pt>
                <c:pt idx="179">
                  <c:v>-1.9854647162630197E-2</c:v>
                </c:pt>
                <c:pt idx="180">
                  <c:v>-1.3939966241581434E-16</c:v>
                </c:pt>
              </c:numCache>
            </c:numRef>
          </c:xVal>
          <c:yVal>
            <c:numRef>
              <c:f>'Data 2nd Approx.'!$G$2:$G$1329</c:f>
              <c:numCache>
                <c:formatCode>General</c:formatCode>
                <c:ptCount val="1328"/>
                <c:pt idx="0">
                  <c:v>0.56890926914735296</c:v>
                </c:pt>
                <c:pt idx="1">
                  <c:v>0.56856270499200245</c:v>
                </c:pt>
                <c:pt idx="2">
                  <c:v>0.56752343476098988</c:v>
                </c:pt>
                <c:pt idx="3">
                  <c:v>0.56579272464500463</c:v>
                </c:pt>
                <c:pt idx="4">
                  <c:v>0.56337268324772749</c:v>
                </c:pt>
                <c:pt idx="5">
                  <c:v>0.56026625901682214</c:v>
                </c:pt>
                <c:pt idx="6">
                  <c:v>0.55647723665170623</c:v>
                </c:pt>
                <c:pt idx="7">
                  <c:v>0.55201023249247716</c:v>
                </c:pt>
                <c:pt idx="8">
                  <c:v>0.54687068889561408</c:v>
                </c:pt>
                <c:pt idx="9">
                  <c:v>0.54106486760330341</c:v>
                </c:pt>
                <c:pt idx="10">
                  <c:v>0.53459984211447187</c:v>
                </c:pt>
                <c:pt idx="11">
                  <c:v>0.52748348906681664</c:v>
                </c:pt>
                <c:pt idx="12">
                  <c:v>0.51972447864033611</c:v>
                </c:pt>
                <c:pt idx="13">
                  <c:v>0.51133226399405118</c:v>
                </c:pt>
                <c:pt idx="14">
                  <c:v>0.50231706974878676</c:v>
                </c:pt>
                <c:pt idx="15">
                  <c:v>0.49268987953004628</c:v>
                </c:pt>
                <c:pt idx="16">
                  <c:v>0.4824624225861564</c:v>
                </c:pt>
                <c:pt idx="17">
                  <c:v>0.47164715949798436</c:v>
                </c:pt>
                <c:pt idx="18">
                  <c:v>0.46025726699763952</c:v>
                </c:pt>
                <c:pt idx="19">
                  <c:v>0.44830662191465498</c:v>
                </c:pt>
                <c:pt idx="20">
                  <c:v>0.4358097842692088</c:v>
                </c:pt>
                <c:pt idx="21">
                  <c:v>0.42278197953298152</c:v>
                </c:pt>
                <c:pt idx="22">
                  <c:v>0.40923908007926485</c:v>
                </c:pt>
                <c:pt idx="23">
                  <c:v>0.39519758584491926</c:v>
                </c:pt>
                <c:pt idx="24">
                  <c:v>0.38067460422774319</c:v>
                </c:pt>
                <c:pt idx="25">
                  <c:v>0.3656878292437431</c:v>
                </c:pt>
                <c:pt idx="26">
                  <c:v>0.35025551996970133</c:v>
                </c:pt>
                <c:pt idx="27">
                  <c:v>0.33439647829730335</c:v>
                </c:pt>
                <c:pt idx="28">
                  <c:v>0.31813002602592882</c:v>
                </c:pt>
                <c:pt idx="29">
                  <c:v>0.30147598132201564</c:v>
                </c:pt>
                <c:pt idx="30">
                  <c:v>0.28445463457367653</c:v>
                </c:pt>
                <c:pt idx="31">
                  <c:v>0.26708672366998681</c:v>
                </c:pt>
                <c:pt idx="32">
                  <c:v>0.24939340873506105</c:v>
                </c:pt>
                <c:pt idx="33">
                  <c:v>0.23139624634770126</c:v>
                </c:pt>
                <c:pt idx="34">
                  <c:v>0.21311716327802607</c:v>
                </c:pt>
                <c:pt idx="35">
                  <c:v>0.19457842977307915</c:v>
                </c:pt>
                <c:pt idx="36">
                  <c:v>0.17580263242396305</c:v>
                </c:pt>
                <c:pt idx="37">
                  <c:v>0.15681264664755787</c:v>
                </c:pt>
                <c:pt idx="38">
                  <c:v>0.13763160881634917</c:v>
                </c:pt>
                <c:pt idx="39">
                  <c:v>0.11828288807032195</c:v>
                </c:pt>
                <c:pt idx="40">
                  <c:v>9.8790057845263082E-2</c:v>
                </c:pt>
                <c:pt idx="41">
                  <c:v>7.9176867152161615E-2</c:v>
                </c:pt>
                <c:pt idx="42">
                  <c:v>5.9467211642696659E-2</c:v>
                </c:pt>
                <c:pt idx="43">
                  <c:v>3.9685104496066805E-2</c:v>
                </c:pt>
                <c:pt idx="44">
                  <c:v>1.9854647162630343E-2</c:v>
                </c:pt>
                <c:pt idx="45">
                  <c:v>3.4849915603953584E-17</c:v>
                </c:pt>
                <c:pt idx="46">
                  <c:v>-1.9854647162630273E-2</c:v>
                </c:pt>
                <c:pt idx="47">
                  <c:v>-3.968510449606686E-2</c:v>
                </c:pt>
                <c:pt idx="48">
                  <c:v>-5.9467211642696714E-2</c:v>
                </c:pt>
                <c:pt idx="49">
                  <c:v>-7.9176867152161545E-2</c:v>
                </c:pt>
                <c:pt idx="50">
                  <c:v>-9.8790057845263013E-2</c:v>
                </c:pt>
                <c:pt idx="51">
                  <c:v>-0.11828288807032188</c:v>
                </c:pt>
                <c:pt idx="52">
                  <c:v>-0.13763160881634923</c:v>
                </c:pt>
                <c:pt idx="53">
                  <c:v>-0.15681264664755781</c:v>
                </c:pt>
                <c:pt idx="54">
                  <c:v>-0.17580263242396296</c:v>
                </c:pt>
                <c:pt idx="55">
                  <c:v>-0.1945784297730791</c:v>
                </c:pt>
                <c:pt idx="56">
                  <c:v>-0.21311716327802613</c:v>
                </c:pt>
                <c:pt idx="57">
                  <c:v>-0.23139624634770128</c:v>
                </c:pt>
                <c:pt idx="58">
                  <c:v>-0.24939340873506108</c:v>
                </c:pt>
                <c:pt idx="59">
                  <c:v>-0.26708672366998681</c:v>
                </c:pt>
                <c:pt idx="60">
                  <c:v>-0.28445463457367637</c:v>
                </c:pt>
                <c:pt idx="61">
                  <c:v>-0.30147598132201553</c:v>
                </c:pt>
                <c:pt idx="62">
                  <c:v>-0.31813002602592877</c:v>
                </c:pt>
                <c:pt idx="63">
                  <c:v>-0.33439647829730329</c:v>
                </c:pt>
                <c:pt idx="64">
                  <c:v>-0.35025551996970133</c:v>
                </c:pt>
                <c:pt idx="65">
                  <c:v>-0.3656878292437431</c:v>
                </c:pt>
                <c:pt idx="66">
                  <c:v>-0.38067460422774319</c:v>
                </c:pt>
                <c:pt idx="67">
                  <c:v>-0.39519758584491937</c:v>
                </c:pt>
                <c:pt idx="68">
                  <c:v>-0.40923908007926485</c:v>
                </c:pt>
                <c:pt idx="69">
                  <c:v>-0.42278197953298141</c:v>
                </c:pt>
                <c:pt idx="70">
                  <c:v>-0.43580978426920869</c:v>
                </c:pt>
                <c:pt idx="71">
                  <c:v>-0.44830662191465498</c:v>
                </c:pt>
                <c:pt idx="72">
                  <c:v>-0.46025726699763947</c:v>
                </c:pt>
                <c:pt idx="73">
                  <c:v>-0.47164715949798436</c:v>
                </c:pt>
                <c:pt idx="74">
                  <c:v>-0.4824624225861564</c:v>
                </c:pt>
                <c:pt idx="75">
                  <c:v>-0.49268987953004628</c:v>
                </c:pt>
                <c:pt idx="76">
                  <c:v>-0.50231706974878676</c:v>
                </c:pt>
                <c:pt idx="77">
                  <c:v>-0.51133226399405118</c:v>
                </c:pt>
                <c:pt idx="78">
                  <c:v>-0.51972447864033611</c:v>
                </c:pt>
                <c:pt idx="79">
                  <c:v>-0.52748348906681652</c:v>
                </c:pt>
                <c:pt idx="80">
                  <c:v>-0.53459984211447176</c:v>
                </c:pt>
                <c:pt idx="81">
                  <c:v>-0.54106486760330341</c:v>
                </c:pt>
                <c:pt idx="82">
                  <c:v>-0.54687068889561408</c:v>
                </c:pt>
                <c:pt idx="83">
                  <c:v>-0.55201023249247716</c:v>
                </c:pt>
                <c:pt idx="84">
                  <c:v>-0.55647723665170623</c:v>
                </c:pt>
                <c:pt idx="85">
                  <c:v>-0.56026625901682214</c:v>
                </c:pt>
                <c:pt idx="86">
                  <c:v>-0.56337268324772749</c:v>
                </c:pt>
                <c:pt idx="87">
                  <c:v>-0.56579272464500463</c:v>
                </c:pt>
                <c:pt idx="88">
                  <c:v>-0.56752343476098988</c:v>
                </c:pt>
                <c:pt idx="89">
                  <c:v>-0.56856270499200245</c:v>
                </c:pt>
                <c:pt idx="90">
                  <c:v>-0.56890926914735296</c:v>
                </c:pt>
                <c:pt idx="91">
                  <c:v>-0.56856270499200245</c:v>
                </c:pt>
                <c:pt idx="92">
                  <c:v>-0.56752343476098988</c:v>
                </c:pt>
                <c:pt idx="93">
                  <c:v>-0.56579272464500463</c:v>
                </c:pt>
                <c:pt idx="94">
                  <c:v>-0.56337268324772738</c:v>
                </c:pt>
                <c:pt idx="95">
                  <c:v>-0.56026625901682214</c:v>
                </c:pt>
                <c:pt idx="96">
                  <c:v>-0.55647723665170612</c:v>
                </c:pt>
                <c:pt idx="97">
                  <c:v>-0.55201023249247716</c:v>
                </c:pt>
                <c:pt idx="98">
                  <c:v>-0.54687068889561408</c:v>
                </c:pt>
                <c:pt idx="99">
                  <c:v>-0.54106486760330341</c:v>
                </c:pt>
                <c:pt idx="100">
                  <c:v>-0.53459984211447187</c:v>
                </c:pt>
                <c:pt idx="101">
                  <c:v>-0.52748348906681664</c:v>
                </c:pt>
                <c:pt idx="102">
                  <c:v>-0.51972447864033611</c:v>
                </c:pt>
                <c:pt idx="103">
                  <c:v>-0.51133226399405118</c:v>
                </c:pt>
                <c:pt idx="104">
                  <c:v>-0.50231706974878665</c:v>
                </c:pt>
                <c:pt idx="105">
                  <c:v>-0.49268987953004623</c:v>
                </c:pt>
                <c:pt idx="106">
                  <c:v>-0.48246242258615646</c:v>
                </c:pt>
                <c:pt idx="107">
                  <c:v>-0.47164715949798447</c:v>
                </c:pt>
                <c:pt idx="108">
                  <c:v>-0.46025726699763958</c:v>
                </c:pt>
                <c:pt idx="109">
                  <c:v>-0.44830662191465503</c:v>
                </c:pt>
                <c:pt idx="110">
                  <c:v>-0.4358097842692088</c:v>
                </c:pt>
                <c:pt idx="111">
                  <c:v>-0.42278197953298152</c:v>
                </c:pt>
                <c:pt idx="112">
                  <c:v>-0.40923908007926479</c:v>
                </c:pt>
                <c:pt idx="113">
                  <c:v>-0.39519758584491926</c:v>
                </c:pt>
                <c:pt idx="114">
                  <c:v>-0.38067460422774313</c:v>
                </c:pt>
                <c:pt idx="115">
                  <c:v>-0.36568782924374316</c:v>
                </c:pt>
                <c:pt idx="116">
                  <c:v>-0.35025551996970122</c:v>
                </c:pt>
                <c:pt idx="117">
                  <c:v>-0.3343964782973034</c:v>
                </c:pt>
                <c:pt idx="118">
                  <c:v>-0.31813002602592871</c:v>
                </c:pt>
                <c:pt idx="119">
                  <c:v>-0.3014759813220157</c:v>
                </c:pt>
                <c:pt idx="120">
                  <c:v>-0.28445463457367676</c:v>
                </c:pt>
                <c:pt idx="121">
                  <c:v>-0.26708672366998676</c:v>
                </c:pt>
                <c:pt idx="122">
                  <c:v>-0.24939340873506119</c:v>
                </c:pt>
                <c:pt idx="123">
                  <c:v>-0.2313962463477012</c:v>
                </c:pt>
                <c:pt idx="124">
                  <c:v>-0.21311716327802627</c:v>
                </c:pt>
                <c:pt idx="125">
                  <c:v>-0.19457842977307901</c:v>
                </c:pt>
                <c:pt idx="126">
                  <c:v>-0.1758026324239631</c:v>
                </c:pt>
                <c:pt idx="127">
                  <c:v>-0.1568126466475577</c:v>
                </c:pt>
                <c:pt idx="128">
                  <c:v>-0.13763160881634923</c:v>
                </c:pt>
                <c:pt idx="129">
                  <c:v>-0.11828288807032214</c:v>
                </c:pt>
                <c:pt idx="130">
                  <c:v>-9.8790057845263027E-2</c:v>
                </c:pt>
                <c:pt idx="131">
                  <c:v>-7.9176867152161809E-2</c:v>
                </c:pt>
                <c:pt idx="132">
                  <c:v>-5.9467211642696603E-2</c:v>
                </c:pt>
                <c:pt idx="133">
                  <c:v>-3.9685104496066999E-2</c:v>
                </c:pt>
                <c:pt idx="134">
                  <c:v>-1.9854647162630162E-2</c:v>
                </c:pt>
                <c:pt idx="135">
                  <c:v>-1.0454974681186076E-16</c:v>
                </c:pt>
                <c:pt idx="136">
                  <c:v>1.9854647162630457E-2</c:v>
                </c:pt>
                <c:pt idx="137">
                  <c:v>3.9685104496066798E-2</c:v>
                </c:pt>
                <c:pt idx="138">
                  <c:v>5.9467211642696388E-2</c:v>
                </c:pt>
                <c:pt idx="139">
                  <c:v>7.9176867152161615E-2</c:v>
                </c:pt>
                <c:pt idx="140">
                  <c:v>9.8790057845262833E-2</c:v>
                </c:pt>
                <c:pt idx="141">
                  <c:v>0.11828288807032193</c:v>
                </c:pt>
                <c:pt idx="142">
                  <c:v>0.13763160881634903</c:v>
                </c:pt>
                <c:pt idx="143">
                  <c:v>0.15681264664755801</c:v>
                </c:pt>
                <c:pt idx="144">
                  <c:v>0.17580263242396291</c:v>
                </c:pt>
                <c:pt idx="145">
                  <c:v>0.19457842977307926</c:v>
                </c:pt>
                <c:pt idx="146">
                  <c:v>0.21311716327802607</c:v>
                </c:pt>
                <c:pt idx="147">
                  <c:v>0.23139624634770101</c:v>
                </c:pt>
                <c:pt idx="148">
                  <c:v>0.249393408735061</c:v>
                </c:pt>
                <c:pt idx="149">
                  <c:v>0.26708672366998654</c:v>
                </c:pt>
                <c:pt idx="150">
                  <c:v>0.28445463457367653</c:v>
                </c:pt>
                <c:pt idx="151">
                  <c:v>0.30147598132201547</c:v>
                </c:pt>
                <c:pt idx="152">
                  <c:v>0.31813002602592899</c:v>
                </c:pt>
                <c:pt idx="153">
                  <c:v>0.33439647829730323</c:v>
                </c:pt>
                <c:pt idx="154">
                  <c:v>0.35025551996970145</c:v>
                </c:pt>
                <c:pt idx="155">
                  <c:v>0.36568782924374305</c:v>
                </c:pt>
                <c:pt idx="156">
                  <c:v>0.38067460422774291</c:v>
                </c:pt>
                <c:pt idx="157">
                  <c:v>0.39519758584491926</c:v>
                </c:pt>
                <c:pt idx="158">
                  <c:v>0.40923908007926468</c:v>
                </c:pt>
                <c:pt idx="159">
                  <c:v>0.42278197953298152</c:v>
                </c:pt>
                <c:pt idx="160">
                  <c:v>0.43580978426920863</c:v>
                </c:pt>
                <c:pt idx="161">
                  <c:v>0.44830662191465503</c:v>
                </c:pt>
                <c:pt idx="162">
                  <c:v>0.46025726699763947</c:v>
                </c:pt>
                <c:pt idx="163">
                  <c:v>0.47164715949798447</c:v>
                </c:pt>
                <c:pt idx="164">
                  <c:v>0.4824624225861564</c:v>
                </c:pt>
                <c:pt idx="165">
                  <c:v>0.49268987953004606</c:v>
                </c:pt>
                <c:pt idx="166">
                  <c:v>0.50231706974878665</c:v>
                </c:pt>
                <c:pt idx="167">
                  <c:v>0.51133226399405107</c:v>
                </c:pt>
                <c:pt idx="168">
                  <c:v>0.51972447864033622</c:v>
                </c:pt>
                <c:pt idx="169">
                  <c:v>0.52748348906681652</c:v>
                </c:pt>
                <c:pt idx="170">
                  <c:v>0.53459984211447187</c:v>
                </c:pt>
                <c:pt idx="171">
                  <c:v>0.54106486760330341</c:v>
                </c:pt>
                <c:pt idx="172">
                  <c:v>0.54687068889561408</c:v>
                </c:pt>
                <c:pt idx="173">
                  <c:v>0.55201023249247716</c:v>
                </c:pt>
                <c:pt idx="174">
                  <c:v>0.55647723665170612</c:v>
                </c:pt>
                <c:pt idx="175">
                  <c:v>0.56026625901682214</c:v>
                </c:pt>
                <c:pt idx="176">
                  <c:v>0.56337268324772738</c:v>
                </c:pt>
                <c:pt idx="177">
                  <c:v>0.56579272464500463</c:v>
                </c:pt>
                <c:pt idx="178">
                  <c:v>0.56752343476098988</c:v>
                </c:pt>
                <c:pt idx="179">
                  <c:v>0.56856270499200245</c:v>
                </c:pt>
                <c:pt idx="180">
                  <c:v>0.56890926914735296</c:v>
                </c:pt>
              </c:numCache>
            </c:numRef>
          </c:yVal>
          <c:smooth val="1"/>
          <c:extLst>
            <c:ext xmlns:c16="http://schemas.microsoft.com/office/drawing/2014/chart" uri="{C3380CC4-5D6E-409C-BE32-E72D297353CC}">
              <c16:uniqueId val="{00000000-CB0B-4D89-99E9-8B8CD7531E72}"/>
            </c:ext>
          </c:extLst>
        </c:ser>
        <c:ser>
          <c:idx val="2"/>
          <c:order val="1"/>
          <c:tx>
            <c:v>Maximum Scan Area</c:v>
          </c:tx>
          <c:spPr>
            <a:ln w="6350" cap="rnd">
              <a:solidFill>
                <a:srgbClr val="00B050"/>
              </a:solidFill>
              <a:round/>
            </a:ln>
            <a:effectLst/>
          </c:spPr>
          <c:marker>
            <c:symbol val="none"/>
          </c:marker>
          <c:xVal>
            <c:numRef>
              <c:f>'Data 2nd Approx.'!$L$2:$L$1329</c:f>
              <c:numCache>
                <c:formatCode>General</c:formatCode>
                <c:ptCount val="1328"/>
                <c:pt idx="0">
                  <c:v>0</c:v>
                </c:pt>
                <c:pt idx="1">
                  <c:v>0.26494712640463625</c:v>
                </c:pt>
                <c:pt idx="2">
                  <c:v>0.52957145554772467</c:v>
                </c:pt>
                <c:pt idx="3">
                  <c:v>0.79355058344645735</c:v>
                </c:pt>
                <c:pt idx="4">
                  <c:v>1.0565628921963572</c:v>
                </c:pt>
                <c:pt idx="5">
                  <c:v>1.3182879418131528</c:v>
                </c:pt>
                <c:pt idx="6">
                  <c:v>1.5784068606395398</c:v>
                </c:pt>
                <c:pt idx="7">
                  <c:v>1.8366027338411757</c:v>
                </c:pt>
                <c:pt idx="8">
                  <c:v>2.092560989518589</c:v>
                </c:pt>
                <c:pt idx="9">
                  <c:v>2.3459697819645848</c:v>
                </c:pt>
                <c:pt idx="10">
                  <c:v>2.5965203716001994</c:v>
                </c:pt>
                <c:pt idx="11">
                  <c:v>2.8439075011263211</c:v>
                </c:pt>
                <c:pt idx="12">
                  <c:v>3.0878297674326882</c:v>
                </c:pt>
                <c:pt idx="13">
                  <c:v>3.3279899888111517</c:v>
                </c:pt>
                <c:pt idx="14">
                  <c:v>3.5640955670258085</c:v>
                </c:pt>
                <c:pt idx="15">
                  <c:v>3.7958588437988783</c:v>
                </c:pt>
                <c:pt idx="16">
                  <c:v>4.0229974512780116</c:v>
                </c:pt>
                <c:pt idx="17">
                  <c:v>4.245234656058015</c:v>
                </c:pt>
                <c:pt idx="18">
                  <c:v>4.4622996963378787</c:v>
                </c:pt>
                <c:pt idx="19">
                  <c:v>4.6739281118023301</c:v>
                </c:pt>
                <c:pt idx="20">
                  <c:v>4.8798620658259839</c:v>
                </c:pt>
                <c:pt idx="21">
                  <c:v>5.0798506596075566</c:v>
                </c:pt>
                <c:pt idx="22">
                  <c:v>5.2736502378514052</c:v>
                </c:pt>
                <c:pt idx="23">
                  <c:v>5.4610246856239764</c:v>
                </c:pt>
                <c:pt idx="24">
                  <c:v>5.6417457160234825</c:v>
                </c:pt>
                <c:pt idx="25">
                  <c:v>5.8155931483123195</c:v>
                </c:pt>
                <c:pt idx="26">
                  <c:v>5.9823551761733897</c:v>
                </c:pt>
                <c:pt idx="27">
                  <c:v>6.1418286257634644</c:v>
                </c:pt>
                <c:pt idx="28">
                  <c:v>6.2938192032492193</c:v>
                </c:pt>
                <c:pt idx="29">
                  <c:v>6.4381417315243423</c:v>
                </c:pt>
                <c:pt idx="30">
                  <c:v>6.574620375819312</c:v>
                </c:pt>
                <c:pt idx="31">
                  <c:v>6.7030888579289787</c:v>
                </c:pt>
                <c:pt idx="32">
                  <c:v>6.823390658796944</c:v>
                </c:pt>
                <c:pt idx="33">
                  <c:v>6.9353792092099207</c:v>
                </c:pt>
                <c:pt idx="34">
                  <c:v>7.038918068369747</c:v>
                </c:pt>
                <c:pt idx="35">
                  <c:v>7.1338810901254721</c:v>
                </c:pt>
                <c:pt idx="36">
                  <c:v>7.2201525766630219</c:v>
                </c:pt>
                <c:pt idx="37">
                  <c:v>7.2976274194651527</c:v>
                </c:pt>
                <c:pt idx="38">
                  <c:v>7.3662112273699947</c:v>
                </c:pt>
                <c:pt idx="39">
                  <c:v>7.4258204415721414</c:v>
                </c:pt>
                <c:pt idx="40">
                  <c:v>7.4763824374261834</c:v>
                </c:pt>
                <c:pt idx="41">
                  <c:v>7.5178356129286517</c:v>
                </c:pt>
                <c:pt idx="42">
                  <c:v>7.5501294637705669</c:v>
                </c:pt>
                <c:pt idx="43">
                  <c:v>7.5732246448691658</c:v>
                </c:pt>
                <c:pt idx="44">
                  <c:v>7.5870930183038201</c:v>
                </c:pt>
                <c:pt idx="45">
                  <c:v>7.5917176875977574</c:v>
                </c:pt>
                <c:pt idx="46">
                  <c:v>7.5870930183038201</c:v>
                </c:pt>
                <c:pt idx="47">
                  <c:v>7.5732246448691658</c:v>
                </c:pt>
                <c:pt idx="48">
                  <c:v>7.5501294637705669</c:v>
                </c:pt>
                <c:pt idx="49">
                  <c:v>7.5178356129286517</c:v>
                </c:pt>
                <c:pt idx="50">
                  <c:v>7.4763824374261834</c:v>
                </c:pt>
                <c:pt idx="51">
                  <c:v>7.4258204415721423</c:v>
                </c:pt>
                <c:pt idx="52">
                  <c:v>7.3662112273699947</c:v>
                </c:pt>
                <c:pt idx="53">
                  <c:v>7.2976274194651527</c:v>
                </c:pt>
                <c:pt idx="54">
                  <c:v>7.2201525766630228</c:v>
                </c:pt>
                <c:pt idx="55">
                  <c:v>7.133881090125473</c:v>
                </c:pt>
                <c:pt idx="56">
                  <c:v>7.038918068369747</c:v>
                </c:pt>
                <c:pt idx="57">
                  <c:v>6.9353792092099207</c:v>
                </c:pt>
                <c:pt idx="58">
                  <c:v>6.8233906587969431</c:v>
                </c:pt>
                <c:pt idx="59">
                  <c:v>6.7030888579289787</c:v>
                </c:pt>
                <c:pt idx="60">
                  <c:v>6.5746203758193129</c:v>
                </c:pt>
                <c:pt idx="61">
                  <c:v>6.4381417315243432</c:v>
                </c:pt>
                <c:pt idx="62">
                  <c:v>6.2938192032492193</c:v>
                </c:pt>
                <c:pt idx="63">
                  <c:v>6.1418286257634644</c:v>
                </c:pt>
                <c:pt idx="64">
                  <c:v>5.9823551761733897</c:v>
                </c:pt>
                <c:pt idx="65">
                  <c:v>5.8155931483123195</c:v>
                </c:pt>
                <c:pt idx="66">
                  <c:v>5.6417457160234825</c:v>
                </c:pt>
                <c:pt idx="67">
                  <c:v>5.4610246856239764</c:v>
                </c:pt>
                <c:pt idx="68">
                  <c:v>5.2736502378514043</c:v>
                </c:pt>
                <c:pt idx="69">
                  <c:v>5.0798506596075574</c:v>
                </c:pt>
                <c:pt idx="70">
                  <c:v>4.8798620658259857</c:v>
                </c:pt>
                <c:pt idx="71">
                  <c:v>4.673928111802331</c:v>
                </c:pt>
                <c:pt idx="72">
                  <c:v>4.4622996963378796</c:v>
                </c:pt>
                <c:pt idx="73">
                  <c:v>4.245234656058015</c:v>
                </c:pt>
                <c:pt idx="74">
                  <c:v>4.0229974512780116</c:v>
                </c:pt>
                <c:pt idx="75">
                  <c:v>3.7958588437988783</c:v>
                </c:pt>
                <c:pt idx="76">
                  <c:v>3.5640955670258077</c:v>
                </c:pt>
                <c:pt idx="77">
                  <c:v>3.3279899888111508</c:v>
                </c:pt>
                <c:pt idx="78">
                  <c:v>3.08782976743269</c:v>
                </c:pt>
                <c:pt idx="79">
                  <c:v>2.8439075011263224</c:v>
                </c:pt>
                <c:pt idx="80">
                  <c:v>2.5965203716002003</c:v>
                </c:pt>
                <c:pt idx="81">
                  <c:v>2.3459697819645857</c:v>
                </c:pt>
                <c:pt idx="82">
                  <c:v>2.0925609895185895</c:v>
                </c:pt>
                <c:pt idx="83">
                  <c:v>1.8366027338411757</c:v>
                </c:pt>
                <c:pt idx="84">
                  <c:v>1.5784068606395396</c:v>
                </c:pt>
                <c:pt idx="85">
                  <c:v>1.3182879418131526</c:v>
                </c:pt>
                <c:pt idx="86">
                  <c:v>1.0565628921963564</c:v>
                </c:pt>
                <c:pt idx="87">
                  <c:v>0.79355058344645935</c:v>
                </c:pt>
                <c:pt idx="88">
                  <c:v>0.52957145554772633</c:v>
                </c:pt>
                <c:pt idx="89">
                  <c:v>0.26494712640463752</c:v>
                </c:pt>
                <c:pt idx="90">
                  <c:v>9.3009811950628333E-16</c:v>
                </c:pt>
                <c:pt idx="91">
                  <c:v>-0.26494712640463569</c:v>
                </c:pt>
                <c:pt idx="92">
                  <c:v>-0.52957145554772445</c:v>
                </c:pt>
                <c:pt idx="93">
                  <c:v>-0.79355058344645757</c:v>
                </c:pt>
                <c:pt idx="94">
                  <c:v>-1.0565628921963579</c:v>
                </c:pt>
                <c:pt idx="95">
                  <c:v>-1.3182879418131539</c:v>
                </c:pt>
                <c:pt idx="96">
                  <c:v>-1.5784068606395412</c:v>
                </c:pt>
                <c:pt idx="97">
                  <c:v>-1.8366027338411739</c:v>
                </c:pt>
                <c:pt idx="98">
                  <c:v>-2.0925609895185877</c:v>
                </c:pt>
                <c:pt idx="99">
                  <c:v>-2.3459697819645839</c:v>
                </c:pt>
                <c:pt idx="100">
                  <c:v>-2.596520371600199</c:v>
                </c:pt>
                <c:pt idx="101">
                  <c:v>-2.8439075011263211</c:v>
                </c:pt>
                <c:pt idx="102">
                  <c:v>-3.0878297674326882</c:v>
                </c:pt>
                <c:pt idx="103">
                  <c:v>-3.3279899888111522</c:v>
                </c:pt>
                <c:pt idx="104">
                  <c:v>-3.564095567025809</c:v>
                </c:pt>
                <c:pt idx="105">
                  <c:v>-3.7958588437988796</c:v>
                </c:pt>
                <c:pt idx="106">
                  <c:v>-4.0229974512780107</c:v>
                </c:pt>
                <c:pt idx="107">
                  <c:v>-4.2452346560580132</c:v>
                </c:pt>
                <c:pt idx="108">
                  <c:v>-4.4622996963378778</c:v>
                </c:pt>
                <c:pt idx="109">
                  <c:v>-4.6739281118023293</c:v>
                </c:pt>
                <c:pt idx="110">
                  <c:v>-4.8798620658259839</c:v>
                </c:pt>
                <c:pt idx="111">
                  <c:v>-5.0798506596075566</c:v>
                </c:pt>
                <c:pt idx="112">
                  <c:v>-5.2736502378514061</c:v>
                </c:pt>
                <c:pt idx="113">
                  <c:v>-5.4610246856239772</c:v>
                </c:pt>
                <c:pt idx="114">
                  <c:v>-5.6417457160234834</c:v>
                </c:pt>
                <c:pt idx="115">
                  <c:v>-5.8155931483123187</c:v>
                </c:pt>
                <c:pt idx="116">
                  <c:v>-5.9823551761733906</c:v>
                </c:pt>
                <c:pt idx="117">
                  <c:v>-6.1418286257634636</c:v>
                </c:pt>
                <c:pt idx="118">
                  <c:v>-6.2938192032492202</c:v>
                </c:pt>
                <c:pt idx="119">
                  <c:v>-6.4381417315243423</c:v>
                </c:pt>
                <c:pt idx="120">
                  <c:v>-6.5746203758193102</c:v>
                </c:pt>
                <c:pt idx="121">
                  <c:v>-6.7030888579289796</c:v>
                </c:pt>
                <c:pt idx="122">
                  <c:v>-6.8233906587969422</c:v>
                </c:pt>
                <c:pt idx="123">
                  <c:v>-6.9353792092099216</c:v>
                </c:pt>
                <c:pt idx="124">
                  <c:v>-7.0389180683697461</c:v>
                </c:pt>
                <c:pt idx="125">
                  <c:v>-7.133881090125473</c:v>
                </c:pt>
                <c:pt idx="126">
                  <c:v>-7.2201525766630219</c:v>
                </c:pt>
                <c:pt idx="127">
                  <c:v>-7.2976274194651536</c:v>
                </c:pt>
                <c:pt idx="128">
                  <c:v>-7.3662112273699947</c:v>
                </c:pt>
                <c:pt idx="129">
                  <c:v>-7.4258204415721414</c:v>
                </c:pt>
                <c:pt idx="130">
                  <c:v>-7.4763824374261834</c:v>
                </c:pt>
                <c:pt idx="131">
                  <c:v>-7.5178356129286508</c:v>
                </c:pt>
                <c:pt idx="132">
                  <c:v>-7.5501294637705678</c:v>
                </c:pt>
                <c:pt idx="133">
                  <c:v>-7.5732246448691658</c:v>
                </c:pt>
                <c:pt idx="134">
                  <c:v>-7.5870930183038201</c:v>
                </c:pt>
                <c:pt idx="135">
                  <c:v>-7.5917176875977574</c:v>
                </c:pt>
                <c:pt idx="136">
                  <c:v>-7.5870930183038201</c:v>
                </c:pt>
                <c:pt idx="137">
                  <c:v>-7.5732246448691667</c:v>
                </c:pt>
                <c:pt idx="138">
                  <c:v>-7.5501294637705678</c:v>
                </c:pt>
                <c:pt idx="139">
                  <c:v>-7.5178356129286517</c:v>
                </c:pt>
                <c:pt idx="140">
                  <c:v>-7.4763824374261842</c:v>
                </c:pt>
                <c:pt idx="141">
                  <c:v>-7.4258204415721414</c:v>
                </c:pt>
                <c:pt idx="142">
                  <c:v>-7.3662112273699956</c:v>
                </c:pt>
                <c:pt idx="143">
                  <c:v>-7.2976274194651518</c:v>
                </c:pt>
                <c:pt idx="144">
                  <c:v>-7.2201525766630228</c:v>
                </c:pt>
                <c:pt idx="145">
                  <c:v>-7.1338810901254721</c:v>
                </c:pt>
                <c:pt idx="146">
                  <c:v>-7.038918068369747</c:v>
                </c:pt>
                <c:pt idx="147">
                  <c:v>-6.9353792092099225</c:v>
                </c:pt>
                <c:pt idx="148">
                  <c:v>-6.823390658796944</c:v>
                </c:pt>
                <c:pt idx="149">
                  <c:v>-6.7030888579289805</c:v>
                </c:pt>
                <c:pt idx="150">
                  <c:v>-6.574620375819312</c:v>
                </c:pt>
                <c:pt idx="151">
                  <c:v>-6.4381417315243441</c:v>
                </c:pt>
                <c:pt idx="152">
                  <c:v>-6.2938192032492184</c:v>
                </c:pt>
                <c:pt idx="153">
                  <c:v>-6.1418286257634644</c:v>
                </c:pt>
                <c:pt idx="154">
                  <c:v>-5.982355176173388</c:v>
                </c:pt>
                <c:pt idx="155">
                  <c:v>-5.8155931483123204</c:v>
                </c:pt>
                <c:pt idx="156">
                  <c:v>-5.6417457160234852</c:v>
                </c:pt>
                <c:pt idx="157">
                  <c:v>-5.4610246856239772</c:v>
                </c:pt>
                <c:pt idx="158">
                  <c:v>-5.2736502378514079</c:v>
                </c:pt>
                <c:pt idx="159">
                  <c:v>-5.0798506596075557</c:v>
                </c:pt>
                <c:pt idx="160">
                  <c:v>-4.8798620658259866</c:v>
                </c:pt>
                <c:pt idx="161">
                  <c:v>-4.6739281118023293</c:v>
                </c:pt>
                <c:pt idx="162">
                  <c:v>-4.4622996963378805</c:v>
                </c:pt>
                <c:pt idx="163">
                  <c:v>-4.2452346560580123</c:v>
                </c:pt>
                <c:pt idx="164">
                  <c:v>-4.0229974512780124</c:v>
                </c:pt>
                <c:pt idx="165">
                  <c:v>-3.7958588437988823</c:v>
                </c:pt>
                <c:pt idx="166">
                  <c:v>-3.5640955670258085</c:v>
                </c:pt>
                <c:pt idx="167">
                  <c:v>-3.3279899888111548</c:v>
                </c:pt>
                <c:pt idx="168">
                  <c:v>-3.0878297674326878</c:v>
                </c:pt>
                <c:pt idx="169">
                  <c:v>-2.8439075011263233</c:v>
                </c:pt>
                <c:pt idx="170">
                  <c:v>-2.5965203716001986</c:v>
                </c:pt>
                <c:pt idx="171">
                  <c:v>-2.3459697819645866</c:v>
                </c:pt>
                <c:pt idx="172">
                  <c:v>-2.0925609895185873</c:v>
                </c:pt>
                <c:pt idx="173">
                  <c:v>-1.8366027338411766</c:v>
                </c:pt>
                <c:pt idx="174">
                  <c:v>-1.5784068606395438</c:v>
                </c:pt>
                <c:pt idx="175">
                  <c:v>-1.3182879418131532</c:v>
                </c:pt>
                <c:pt idx="176">
                  <c:v>-1.0565628921963606</c:v>
                </c:pt>
                <c:pt idx="177">
                  <c:v>-0.7935505834464569</c:v>
                </c:pt>
                <c:pt idx="178">
                  <c:v>-0.52957145554772711</c:v>
                </c:pt>
                <c:pt idx="179">
                  <c:v>-0.26494712640463514</c:v>
                </c:pt>
                <c:pt idx="180">
                  <c:v>-1.8601962390125667E-15</c:v>
                </c:pt>
              </c:numCache>
            </c:numRef>
          </c:xVal>
          <c:yVal>
            <c:numRef>
              <c:f>'Data 2nd Approx.'!$K$2:$K$1329</c:f>
              <c:numCache>
                <c:formatCode>General</c:formatCode>
                <c:ptCount val="1328"/>
                <c:pt idx="0">
                  <c:v>7.5917176875977574</c:v>
                </c:pt>
                <c:pt idx="1">
                  <c:v>7.5870930183038201</c:v>
                </c:pt>
                <c:pt idx="2">
                  <c:v>7.5732246448691658</c:v>
                </c:pt>
                <c:pt idx="3">
                  <c:v>7.5501294637705669</c:v>
                </c:pt>
                <c:pt idx="4">
                  <c:v>7.5178356129286517</c:v>
                </c:pt>
                <c:pt idx="5">
                  <c:v>7.4763824374261834</c:v>
                </c:pt>
                <c:pt idx="6">
                  <c:v>7.4258204415721423</c:v>
                </c:pt>
                <c:pt idx="7">
                  <c:v>7.3662112273699947</c:v>
                </c:pt>
                <c:pt idx="8">
                  <c:v>7.2976274194651527</c:v>
                </c:pt>
                <c:pt idx="9">
                  <c:v>7.2201525766630219</c:v>
                </c:pt>
                <c:pt idx="10">
                  <c:v>7.133881090125473</c:v>
                </c:pt>
                <c:pt idx="11">
                  <c:v>7.038918068369747</c:v>
                </c:pt>
                <c:pt idx="12">
                  <c:v>6.9353792092099207</c:v>
                </c:pt>
                <c:pt idx="13">
                  <c:v>6.823390658796944</c:v>
                </c:pt>
                <c:pt idx="14">
                  <c:v>6.7030888579289796</c:v>
                </c:pt>
                <c:pt idx="15">
                  <c:v>6.5746203758193129</c:v>
                </c:pt>
                <c:pt idx="16">
                  <c:v>6.4381417315243423</c:v>
                </c:pt>
                <c:pt idx="17">
                  <c:v>6.2938192032492184</c:v>
                </c:pt>
                <c:pt idx="18">
                  <c:v>6.1418286257634644</c:v>
                </c:pt>
                <c:pt idx="19">
                  <c:v>5.9823551761733889</c:v>
                </c:pt>
                <c:pt idx="20">
                  <c:v>5.8155931483123195</c:v>
                </c:pt>
                <c:pt idx="21">
                  <c:v>5.6417457160234825</c:v>
                </c:pt>
                <c:pt idx="22">
                  <c:v>5.4610246856239772</c:v>
                </c:pt>
                <c:pt idx="23">
                  <c:v>5.2736502378514052</c:v>
                </c:pt>
                <c:pt idx="24">
                  <c:v>5.0798506596075566</c:v>
                </c:pt>
                <c:pt idx="25">
                  <c:v>4.8798620658259848</c:v>
                </c:pt>
                <c:pt idx="26">
                  <c:v>4.6739281118023301</c:v>
                </c:pt>
                <c:pt idx="27">
                  <c:v>4.4622996963378787</c:v>
                </c:pt>
                <c:pt idx="28">
                  <c:v>4.2452346560580141</c:v>
                </c:pt>
                <c:pt idx="29">
                  <c:v>4.0229974512780116</c:v>
                </c:pt>
                <c:pt idx="30">
                  <c:v>3.7958588437988796</c:v>
                </c:pt>
                <c:pt idx="31">
                  <c:v>3.564095567025809</c:v>
                </c:pt>
                <c:pt idx="32">
                  <c:v>3.3279899888111522</c:v>
                </c:pt>
                <c:pt idx="33">
                  <c:v>3.0878297674326882</c:v>
                </c:pt>
                <c:pt idx="34">
                  <c:v>2.8439075011263206</c:v>
                </c:pt>
                <c:pt idx="35">
                  <c:v>2.5965203716001999</c:v>
                </c:pt>
                <c:pt idx="36">
                  <c:v>2.3459697819645853</c:v>
                </c:pt>
                <c:pt idx="37">
                  <c:v>2.092560989518589</c:v>
                </c:pt>
                <c:pt idx="38">
                  <c:v>1.8366027338411752</c:v>
                </c:pt>
                <c:pt idx="39">
                  <c:v>1.5784068606395407</c:v>
                </c:pt>
                <c:pt idx="40">
                  <c:v>1.3182879418131535</c:v>
                </c:pt>
                <c:pt idx="41">
                  <c:v>1.0565628921963575</c:v>
                </c:pt>
                <c:pt idx="42">
                  <c:v>0.79355058344645724</c:v>
                </c:pt>
                <c:pt idx="43">
                  <c:v>0.52957145554772411</c:v>
                </c:pt>
                <c:pt idx="44">
                  <c:v>0.26494712640463708</c:v>
                </c:pt>
                <c:pt idx="45">
                  <c:v>4.6504905975314166E-16</c:v>
                </c:pt>
                <c:pt idx="46">
                  <c:v>-0.26494712640463614</c:v>
                </c:pt>
                <c:pt idx="47">
                  <c:v>-0.52957145554772478</c:v>
                </c:pt>
                <c:pt idx="48">
                  <c:v>-0.79355058344645801</c:v>
                </c:pt>
                <c:pt idx="49">
                  <c:v>-1.0565628921963566</c:v>
                </c:pt>
                <c:pt idx="50">
                  <c:v>-1.3182879418131526</c:v>
                </c:pt>
                <c:pt idx="51">
                  <c:v>-1.5784068606395398</c:v>
                </c:pt>
                <c:pt idx="52">
                  <c:v>-1.8366027338411761</c:v>
                </c:pt>
                <c:pt idx="53">
                  <c:v>-2.0925609895185882</c:v>
                </c:pt>
                <c:pt idx="54">
                  <c:v>-2.3459697819645844</c:v>
                </c:pt>
                <c:pt idx="55">
                  <c:v>-2.5965203716001994</c:v>
                </c:pt>
                <c:pt idx="56">
                  <c:v>-2.8439075011263215</c:v>
                </c:pt>
                <c:pt idx="57">
                  <c:v>-3.0878297674326887</c:v>
                </c:pt>
                <c:pt idx="58">
                  <c:v>-3.3279899888111526</c:v>
                </c:pt>
                <c:pt idx="59">
                  <c:v>-3.564095567025809</c:v>
                </c:pt>
                <c:pt idx="60">
                  <c:v>-3.7958588437988769</c:v>
                </c:pt>
                <c:pt idx="61">
                  <c:v>-4.0229974512780107</c:v>
                </c:pt>
                <c:pt idx="62">
                  <c:v>-4.2452346560580132</c:v>
                </c:pt>
                <c:pt idx="63">
                  <c:v>-4.4622996963378778</c:v>
                </c:pt>
                <c:pt idx="64">
                  <c:v>-4.6739281118023301</c:v>
                </c:pt>
                <c:pt idx="65">
                  <c:v>-4.8798620658259848</c:v>
                </c:pt>
                <c:pt idx="66">
                  <c:v>-5.0798506596075566</c:v>
                </c:pt>
                <c:pt idx="67">
                  <c:v>-5.2736502378514061</c:v>
                </c:pt>
                <c:pt idx="68">
                  <c:v>-5.4610246856239772</c:v>
                </c:pt>
                <c:pt idx="69">
                  <c:v>-5.6417457160234807</c:v>
                </c:pt>
                <c:pt idx="70">
                  <c:v>-5.8155931483123187</c:v>
                </c:pt>
                <c:pt idx="71">
                  <c:v>-5.9823551761733889</c:v>
                </c:pt>
                <c:pt idx="72">
                  <c:v>-6.1418286257634636</c:v>
                </c:pt>
                <c:pt idx="73">
                  <c:v>-6.2938192032492184</c:v>
                </c:pt>
                <c:pt idx="74">
                  <c:v>-6.4381417315243423</c:v>
                </c:pt>
                <c:pt idx="75">
                  <c:v>-6.5746203758193129</c:v>
                </c:pt>
                <c:pt idx="76">
                  <c:v>-6.7030888579289796</c:v>
                </c:pt>
                <c:pt idx="77">
                  <c:v>-6.823390658796944</c:v>
                </c:pt>
                <c:pt idx="78">
                  <c:v>-6.9353792092099198</c:v>
                </c:pt>
                <c:pt idx="79">
                  <c:v>-7.0389180683697461</c:v>
                </c:pt>
                <c:pt idx="80">
                  <c:v>-7.1338810901254721</c:v>
                </c:pt>
                <c:pt idx="81">
                  <c:v>-7.2201525766630219</c:v>
                </c:pt>
                <c:pt idx="82">
                  <c:v>-7.2976274194651527</c:v>
                </c:pt>
                <c:pt idx="83">
                  <c:v>-7.3662112273699947</c:v>
                </c:pt>
                <c:pt idx="84">
                  <c:v>-7.4258204415721423</c:v>
                </c:pt>
                <c:pt idx="85">
                  <c:v>-7.4763824374261834</c:v>
                </c:pt>
                <c:pt idx="86">
                  <c:v>-7.5178356129286517</c:v>
                </c:pt>
                <c:pt idx="87">
                  <c:v>-7.5501294637705669</c:v>
                </c:pt>
                <c:pt idx="88">
                  <c:v>-7.5732246448691658</c:v>
                </c:pt>
                <c:pt idx="89">
                  <c:v>-7.5870930183038201</c:v>
                </c:pt>
                <c:pt idx="90">
                  <c:v>-7.5917176875977574</c:v>
                </c:pt>
                <c:pt idx="91">
                  <c:v>-7.5870930183038201</c:v>
                </c:pt>
                <c:pt idx="92">
                  <c:v>-7.5732246448691658</c:v>
                </c:pt>
                <c:pt idx="93">
                  <c:v>-7.5501294637705669</c:v>
                </c:pt>
                <c:pt idx="94">
                  <c:v>-7.5178356129286508</c:v>
                </c:pt>
                <c:pt idx="95">
                  <c:v>-7.4763824374261834</c:v>
                </c:pt>
                <c:pt idx="96">
                  <c:v>-7.4258204415721414</c:v>
                </c:pt>
                <c:pt idx="97">
                  <c:v>-7.3662112273699947</c:v>
                </c:pt>
                <c:pt idx="98">
                  <c:v>-7.2976274194651527</c:v>
                </c:pt>
                <c:pt idx="99">
                  <c:v>-7.2201525766630228</c:v>
                </c:pt>
                <c:pt idx="100">
                  <c:v>-7.133881090125473</c:v>
                </c:pt>
                <c:pt idx="101">
                  <c:v>-7.038918068369747</c:v>
                </c:pt>
                <c:pt idx="102">
                  <c:v>-6.9353792092099207</c:v>
                </c:pt>
                <c:pt idx="103">
                  <c:v>-6.8233906587969431</c:v>
                </c:pt>
                <c:pt idx="104">
                  <c:v>-6.7030888579289787</c:v>
                </c:pt>
                <c:pt idx="105">
                  <c:v>-6.574620375819312</c:v>
                </c:pt>
                <c:pt idx="106">
                  <c:v>-6.4381417315243432</c:v>
                </c:pt>
                <c:pt idx="107">
                  <c:v>-6.2938192032492202</c:v>
                </c:pt>
                <c:pt idx="108">
                  <c:v>-6.1418286257634644</c:v>
                </c:pt>
                <c:pt idx="109">
                  <c:v>-5.9823551761733897</c:v>
                </c:pt>
                <c:pt idx="110">
                  <c:v>-5.8155931483123195</c:v>
                </c:pt>
                <c:pt idx="111">
                  <c:v>-5.6417457160234825</c:v>
                </c:pt>
                <c:pt idx="112">
                  <c:v>-5.4610246856239764</c:v>
                </c:pt>
                <c:pt idx="113">
                  <c:v>-5.2736502378514052</c:v>
                </c:pt>
                <c:pt idx="114">
                  <c:v>-5.0798506596075557</c:v>
                </c:pt>
                <c:pt idx="115">
                  <c:v>-4.8798620658259857</c:v>
                </c:pt>
                <c:pt idx="116">
                  <c:v>-4.6739281118023284</c:v>
                </c:pt>
                <c:pt idx="117">
                  <c:v>-4.4622996963378796</c:v>
                </c:pt>
                <c:pt idx="118">
                  <c:v>-4.2452346560580123</c:v>
                </c:pt>
                <c:pt idx="119">
                  <c:v>-4.0229974512780124</c:v>
                </c:pt>
                <c:pt idx="120">
                  <c:v>-3.7958588437988823</c:v>
                </c:pt>
                <c:pt idx="121">
                  <c:v>-3.5640955670258081</c:v>
                </c:pt>
                <c:pt idx="122">
                  <c:v>-3.3279899888111544</c:v>
                </c:pt>
                <c:pt idx="123">
                  <c:v>-3.0878297674326873</c:v>
                </c:pt>
                <c:pt idx="124">
                  <c:v>-2.8439075011263228</c:v>
                </c:pt>
                <c:pt idx="125">
                  <c:v>-2.5965203716001981</c:v>
                </c:pt>
                <c:pt idx="126">
                  <c:v>-2.3459697819645862</c:v>
                </c:pt>
                <c:pt idx="127">
                  <c:v>-2.0925609895185873</c:v>
                </c:pt>
                <c:pt idx="128">
                  <c:v>-1.8366027338411761</c:v>
                </c:pt>
                <c:pt idx="129">
                  <c:v>-1.5784068606395432</c:v>
                </c:pt>
                <c:pt idx="130">
                  <c:v>-1.3182879418131528</c:v>
                </c:pt>
                <c:pt idx="131">
                  <c:v>-1.0565628921963601</c:v>
                </c:pt>
                <c:pt idx="132">
                  <c:v>-0.79355058344645646</c:v>
                </c:pt>
                <c:pt idx="133">
                  <c:v>-0.52957145554772678</c:v>
                </c:pt>
                <c:pt idx="134">
                  <c:v>-0.26494712640463464</c:v>
                </c:pt>
                <c:pt idx="135">
                  <c:v>-1.3951471792594252E-15</c:v>
                </c:pt>
                <c:pt idx="136">
                  <c:v>0.26494712640463858</c:v>
                </c:pt>
                <c:pt idx="137">
                  <c:v>0.529571455547724</c:v>
                </c:pt>
                <c:pt idx="138">
                  <c:v>0.79355058344645368</c:v>
                </c:pt>
                <c:pt idx="139">
                  <c:v>1.0565628921963575</c:v>
                </c:pt>
                <c:pt idx="140">
                  <c:v>1.3182879418131501</c:v>
                </c:pt>
                <c:pt idx="141">
                  <c:v>1.5784068606395405</c:v>
                </c:pt>
                <c:pt idx="142">
                  <c:v>1.8366027338411735</c:v>
                </c:pt>
                <c:pt idx="143">
                  <c:v>2.0925609895185908</c:v>
                </c:pt>
                <c:pt idx="144">
                  <c:v>2.3459697819645835</c:v>
                </c:pt>
                <c:pt idx="145">
                  <c:v>2.5965203716002012</c:v>
                </c:pt>
                <c:pt idx="146">
                  <c:v>2.8439075011263206</c:v>
                </c:pt>
                <c:pt idx="147">
                  <c:v>3.0878297674326851</c:v>
                </c:pt>
                <c:pt idx="148">
                  <c:v>3.3279899888111517</c:v>
                </c:pt>
                <c:pt idx="149">
                  <c:v>3.5640955670258054</c:v>
                </c:pt>
                <c:pt idx="150">
                  <c:v>3.7958588437988796</c:v>
                </c:pt>
                <c:pt idx="151">
                  <c:v>4.0229974512780098</c:v>
                </c:pt>
                <c:pt idx="152">
                  <c:v>4.2452346560580159</c:v>
                </c:pt>
                <c:pt idx="153">
                  <c:v>4.4622996963378769</c:v>
                </c:pt>
                <c:pt idx="154">
                  <c:v>4.6739281118023319</c:v>
                </c:pt>
                <c:pt idx="155">
                  <c:v>4.8798620658259839</c:v>
                </c:pt>
                <c:pt idx="156">
                  <c:v>5.079850659607553</c:v>
                </c:pt>
                <c:pt idx="157">
                  <c:v>5.2736502378514052</c:v>
                </c:pt>
                <c:pt idx="158">
                  <c:v>5.4610246856239755</c:v>
                </c:pt>
                <c:pt idx="159">
                  <c:v>5.6417457160234825</c:v>
                </c:pt>
                <c:pt idx="160">
                  <c:v>5.8155931483123178</c:v>
                </c:pt>
                <c:pt idx="161">
                  <c:v>5.9823551761733897</c:v>
                </c:pt>
                <c:pt idx="162">
                  <c:v>6.1418286257634636</c:v>
                </c:pt>
                <c:pt idx="163">
                  <c:v>6.2938192032492202</c:v>
                </c:pt>
                <c:pt idx="164">
                  <c:v>6.4381417315243423</c:v>
                </c:pt>
                <c:pt idx="165">
                  <c:v>6.5746203758193102</c:v>
                </c:pt>
                <c:pt idx="166">
                  <c:v>6.7030888579289787</c:v>
                </c:pt>
                <c:pt idx="167">
                  <c:v>6.8233906587969422</c:v>
                </c:pt>
                <c:pt idx="168">
                  <c:v>6.9353792092099216</c:v>
                </c:pt>
                <c:pt idx="169">
                  <c:v>7.0389180683697461</c:v>
                </c:pt>
                <c:pt idx="170">
                  <c:v>7.133881090125473</c:v>
                </c:pt>
                <c:pt idx="171">
                  <c:v>7.2201525766630219</c:v>
                </c:pt>
                <c:pt idx="172">
                  <c:v>7.2976274194651527</c:v>
                </c:pt>
                <c:pt idx="173">
                  <c:v>7.3662112273699947</c:v>
                </c:pt>
                <c:pt idx="174">
                  <c:v>7.4258204415721414</c:v>
                </c:pt>
                <c:pt idx="175">
                  <c:v>7.4763824374261834</c:v>
                </c:pt>
                <c:pt idx="176">
                  <c:v>7.5178356129286508</c:v>
                </c:pt>
                <c:pt idx="177">
                  <c:v>7.5501294637705669</c:v>
                </c:pt>
                <c:pt idx="178">
                  <c:v>7.5732246448691658</c:v>
                </c:pt>
                <c:pt idx="179">
                  <c:v>7.5870930183038201</c:v>
                </c:pt>
                <c:pt idx="180">
                  <c:v>7.5917176875977574</c:v>
                </c:pt>
              </c:numCache>
            </c:numRef>
          </c:yVal>
          <c:smooth val="1"/>
          <c:extLst>
            <c:ext xmlns:c16="http://schemas.microsoft.com/office/drawing/2014/chart" uri="{C3380CC4-5D6E-409C-BE32-E72D297353CC}">
              <c16:uniqueId val="{00000001-CB0B-4D89-99E9-8B8CD7531E72}"/>
            </c:ext>
          </c:extLst>
        </c:ser>
        <c:ser>
          <c:idx val="0"/>
          <c:order val="2"/>
          <c:tx>
            <c:v>Resulting Scan Pattern</c:v>
          </c:tx>
          <c:spPr>
            <a:ln w="19050" cap="rnd">
              <a:solidFill>
                <a:schemeClr val="accent1"/>
              </a:solidFill>
              <a:round/>
              <a:tailEnd type="stealth" w="lg" len="lg"/>
            </a:ln>
            <a:effectLst/>
          </c:spPr>
          <c:marker>
            <c:symbol val="none"/>
          </c:marker>
          <c:xVal>
            <c:numRef>
              <c:f>'Data 2nd Approx.'!$D$2:$D$2002</c:f>
              <c:numCache>
                <c:formatCode>0.00</c:formatCode>
                <c:ptCount val="2001"/>
                <c:pt idx="0">
                  <c:v>0</c:v>
                </c:pt>
                <c:pt idx="1">
                  <c:v>1.1886221514039148</c:v>
                </c:pt>
                <c:pt idx="2">
                  <c:v>2.3330886538419602</c:v>
                </c:pt>
                <c:pt idx="3">
                  <c:v>3.3912443809658073</c:v>
                </c:pt>
                <c:pt idx="4">
                  <c:v>4.3248411172375345</c:v>
                </c:pt>
                <c:pt idx="5">
                  <c:v>5.101260134621068</c:v>
                </c:pt>
                <c:pt idx="6">
                  <c:v>5.6949699841182957</c:v>
                </c:pt>
                <c:pt idx="7">
                  <c:v>6.0886510654635524</c:v>
                </c:pt>
                <c:pt idx="8">
                  <c:v>6.2739343145715152</c:v>
                </c:pt>
                <c:pt idx="9">
                  <c:v>6.2517196161676383</c:v>
                </c:pt>
                <c:pt idx="10">
                  <c:v>6.0320594425740168</c:v>
                </c:pt>
                <c:pt idx="11">
                  <c:v>5.6336137959991275</c:v>
                </c:pt>
                <c:pt idx="12">
                  <c:v>5.0827028156717144</c:v>
                </c:pt>
                <c:pt idx="13">
                  <c:v>4.4120024414459182</c:v>
                </c:pt>
                <c:pt idx="14">
                  <c:v>3.6589454002307398</c:v>
                </c:pt>
                <c:pt idx="15">
                  <c:v>2.8639037011251478</c:v>
                </c:pt>
                <c:pt idx="16">
                  <c:v>2.0682391299579352</c:v>
                </c:pt>
                <c:pt idx="17">
                  <c:v>1.3123144359151464</c:v>
                </c:pt>
                <c:pt idx="18">
                  <c:v>0.63355970848884535</c:v>
                </c:pt>
                <c:pt idx="19">
                  <c:v>6.4685766943300305E-2</c:v>
                </c:pt>
                <c:pt idx="20">
                  <c:v>-0.36787064581320816</c:v>
                </c:pt>
                <c:pt idx="21">
                  <c:v>-0.64519612388541292</c:v>
                </c:pt>
                <c:pt idx="22">
                  <c:v>-0.75678511948424854</c:v>
                </c:pt>
                <c:pt idx="23">
                  <c:v>-0.70101788337426552</c:v>
                </c:pt>
                <c:pt idx="24">
                  <c:v>-0.48520931950331692</c:v>
                </c:pt>
                <c:pt idx="25">
                  <c:v>-0.1252266503127033</c:v>
                </c:pt>
                <c:pt idx="26">
                  <c:v>0.35530571099901964</c:v>
                </c:pt>
                <c:pt idx="27">
                  <c:v>0.92617605939976877</c:v>
                </c:pt>
                <c:pt idx="28">
                  <c:v>1.5520742257149904</c:v>
                </c:pt>
                <c:pt idx="29">
                  <c:v>2.1943283203722221</c:v>
                </c:pt>
                <c:pt idx="30">
                  <c:v>2.8128065800368152</c:v>
                </c:pt>
                <c:pt idx="31">
                  <c:v>3.3678936331685114</c:v>
                </c:pt>
                <c:pt idx="32">
                  <c:v>3.8224469328318538</c:v>
                </c:pt>
                <c:pt idx="33">
                  <c:v>4.1436400099472817</c:v>
                </c:pt>
                <c:pt idx="34">
                  <c:v>4.3046045349458488</c:v>
                </c:pt>
                <c:pt idx="35">
                  <c:v>4.2857926878129691</c:v>
                </c:pt>
                <c:pt idx="36">
                  <c:v>4.0759945750274342</c:v>
                </c:pt>
                <c:pt idx="37">
                  <c:v>3.6729617694706191</c:v>
                </c:pt>
                <c:pt idx="38">
                  <c:v>3.0836067115871604</c:v>
                </c:pt>
                <c:pt idx="39">
                  <c:v>2.3237678122666554</c:v>
                </c:pt>
                <c:pt idx="40">
                  <c:v>1.4175506871225168</c:v>
                </c:pt>
                <c:pt idx="41">
                  <c:v>0.39627605197637061</c:v>
                </c:pt>
                <c:pt idx="42">
                  <c:v>-0.70291653253350672</c:v>
                </c:pt>
                <c:pt idx="43">
                  <c:v>-1.838743547837967</c:v>
                </c:pt>
                <c:pt idx="44">
                  <c:v>-2.967652285982604</c:v>
                </c:pt>
                <c:pt idx="45">
                  <c:v>-4.0458072479457359</c:v>
                </c:pt>
                <c:pt idx="46">
                  <c:v>-5.0310945968598881</c:v>
                </c:pt>
                <c:pt idx="47">
                  <c:v>-5.885050199944776</c:v>
                </c:pt>
                <c:pt idx="48">
                  <c:v>-6.5746203758193129</c:v>
                </c:pt>
                <c:pt idx="49">
                  <c:v>-7.0736723513486917</c:v>
                </c:pt>
                <c:pt idx="50">
                  <c:v>-7.3641832507018457</c:v>
                </c:pt>
                <c:pt idx="51">
                  <c:v>-7.4370516289115436</c:v>
                </c:pt>
                <c:pt idx="52">
                  <c:v>-7.2924934032201421</c:v>
                </c:pt>
                <c:pt idx="53">
                  <c:v>-6.9400036824590323</c:v>
                </c:pt>
                <c:pt idx="54">
                  <c:v>-6.3978865166518011</c:v>
                </c:pt>
                <c:pt idx="55">
                  <c:v>-5.6923750134871867</c:v>
                </c:pt>
                <c:pt idx="56">
                  <c:v>-4.8563836274489987</c:v>
                </c:pt>
                <c:pt idx="57">
                  <c:v>-3.9279518039009815</c:v>
                </c:pt>
                <c:pt idx="58">
                  <c:v>-2.9484527309868596</c:v>
                </c:pt>
                <c:pt idx="59">
                  <c:v>-1.9606520265285083</c:v>
                </c:pt>
                <c:pt idx="60">
                  <c:v>-1.0067082406442847</c:v>
                </c:pt>
                <c:pt idx="61">
                  <c:v>-0.12620975363295006</c:v>
                </c:pt>
                <c:pt idx="62">
                  <c:v>0.6456591347151095</c:v>
                </c:pt>
                <c:pt idx="63">
                  <c:v>1.2797363088221334</c:v>
                </c:pt>
                <c:pt idx="64">
                  <c:v>1.7542078028739176</c:v>
                </c:pt>
                <c:pt idx="65">
                  <c:v>2.0555791972533632</c:v>
                </c:pt>
                <c:pt idx="66">
                  <c:v>2.1792468715479716</c:v>
                </c:pt>
                <c:pt idx="67">
                  <c:v>2.1296425534289258</c:v>
                </c:pt>
                <c:pt idx="68">
                  <c:v>1.9199448715281977</c:v>
                </c:pt>
                <c:pt idx="69">
                  <c:v>1.5713721832851832</c:v>
                </c:pt>
                <c:pt idx="70">
                  <c:v>1.1120908304832706</c:v>
                </c:pt>
                <c:pt idx="71">
                  <c:v>0.57579123306156166</c:v>
                </c:pt>
                <c:pt idx="72">
                  <c:v>1.6353926800549777E-15</c:v>
                </c:pt>
                <c:pt idx="73">
                  <c:v>-0.57579123306156577</c:v>
                </c:pt>
                <c:pt idx="74">
                  <c:v>-1.1120908304832744</c:v>
                </c:pt>
                <c:pt idx="75">
                  <c:v>-1.5713721832851806</c:v>
                </c:pt>
                <c:pt idx="76">
                  <c:v>-1.9199448715281933</c:v>
                </c:pt>
                <c:pt idx="77">
                  <c:v>-2.1296425534289254</c:v>
                </c:pt>
                <c:pt idx="78">
                  <c:v>-2.1792468715479716</c:v>
                </c:pt>
                <c:pt idx="79">
                  <c:v>-2.0555791972533637</c:v>
                </c:pt>
                <c:pt idx="80">
                  <c:v>-1.754207802873919</c:v>
                </c:pt>
                <c:pt idx="81">
                  <c:v>-1.2797363088221365</c:v>
                </c:pt>
                <c:pt idx="82">
                  <c:v>-0.64565913471511349</c:v>
                </c:pt>
                <c:pt idx="83">
                  <c:v>0.12620975363295051</c:v>
                </c:pt>
                <c:pt idx="84">
                  <c:v>1.0067082406442811</c:v>
                </c:pt>
                <c:pt idx="85">
                  <c:v>1.9606520265285039</c:v>
                </c:pt>
                <c:pt idx="86">
                  <c:v>2.9484527309868622</c:v>
                </c:pt>
                <c:pt idx="87">
                  <c:v>3.9279518039009833</c:v>
                </c:pt>
                <c:pt idx="88">
                  <c:v>4.8563836274489933</c:v>
                </c:pt>
                <c:pt idx="89">
                  <c:v>5.6923750134871884</c:v>
                </c:pt>
                <c:pt idx="90">
                  <c:v>6.397886516651802</c:v>
                </c:pt>
                <c:pt idx="91">
                  <c:v>6.9400036824590297</c:v>
                </c:pt>
                <c:pt idx="92">
                  <c:v>7.2924934032201438</c:v>
                </c:pt>
                <c:pt idx="93">
                  <c:v>7.4370516289115436</c:v>
                </c:pt>
                <c:pt idx="94">
                  <c:v>7.3641832507018474</c:v>
                </c:pt>
                <c:pt idx="95">
                  <c:v>7.0736723513486961</c:v>
                </c:pt>
                <c:pt idx="96">
                  <c:v>6.5746203758193147</c:v>
                </c:pt>
                <c:pt idx="97">
                  <c:v>5.8850501999447822</c:v>
                </c:pt>
                <c:pt idx="98">
                  <c:v>5.0310945968598908</c:v>
                </c:pt>
                <c:pt idx="99">
                  <c:v>4.0458072479457323</c:v>
                </c:pt>
                <c:pt idx="100">
                  <c:v>2.9676522859826084</c:v>
                </c:pt>
                <c:pt idx="101">
                  <c:v>1.8387435478379706</c:v>
                </c:pt>
                <c:pt idx="102">
                  <c:v>0.70291653253350317</c:v>
                </c:pt>
                <c:pt idx="103">
                  <c:v>-0.39627605197636617</c:v>
                </c:pt>
                <c:pt idx="104">
                  <c:v>-1.4175506871225125</c:v>
                </c:pt>
                <c:pt idx="105">
                  <c:v>-2.3237678122666567</c:v>
                </c:pt>
                <c:pt idx="106">
                  <c:v>-3.0836067115871582</c:v>
                </c:pt>
                <c:pt idx="107">
                  <c:v>-3.6729617694706165</c:v>
                </c:pt>
                <c:pt idx="108">
                  <c:v>-4.0759945750274333</c:v>
                </c:pt>
                <c:pt idx="109">
                  <c:v>-4.2857926878129682</c:v>
                </c:pt>
                <c:pt idx="110">
                  <c:v>-4.3046045349458497</c:v>
                </c:pt>
                <c:pt idx="111">
                  <c:v>-4.1436400099472772</c:v>
                </c:pt>
                <c:pt idx="112">
                  <c:v>-3.8224469328318529</c:v>
                </c:pt>
                <c:pt idx="113">
                  <c:v>-3.3678936331685128</c:v>
                </c:pt>
                <c:pt idx="114">
                  <c:v>-2.8128065800368098</c:v>
                </c:pt>
                <c:pt idx="115">
                  <c:v>-2.1943283203722261</c:v>
                </c:pt>
                <c:pt idx="116">
                  <c:v>-1.5520742257149966</c:v>
                </c:pt>
                <c:pt idx="117">
                  <c:v>-0.92617605939976455</c:v>
                </c:pt>
                <c:pt idx="118">
                  <c:v>-0.35530571099902186</c:v>
                </c:pt>
                <c:pt idx="119">
                  <c:v>0.12522665031269886</c:v>
                </c:pt>
                <c:pt idx="120">
                  <c:v>0.48520931950331248</c:v>
                </c:pt>
                <c:pt idx="121">
                  <c:v>0.70101788337426596</c:v>
                </c:pt>
                <c:pt idx="122">
                  <c:v>0.75678511948424854</c:v>
                </c:pt>
                <c:pt idx="123">
                  <c:v>0.64519612388541425</c:v>
                </c:pt>
                <c:pt idx="124">
                  <c:v>0.36787064581320772</c:v>
                </c:pt>
                <c:pt idx="125">
                  <c:v>-6.4685766943297196E-2</c:v>
                </c:pt>
                <c:pt idx="126">
                  <c:v>-0.63355970848883914</c:v>
                </c:pt>
                <c:pt idx="127">
                  <c:v>-1.3123144359151482</c:v>
                </c:pt>
                <c:pt idx="128">
                  <c:v>-2.068239129957933</c:v>
                </c:pt>
                <c:pt idx="129">
                  <c:v>-2.8639037011251398</c:v>
                </c:pt>
                <c:pt idx="130">
                  <c:v>-3.6589454002307433</c:v>
                </c:pt>
                <c:pt idx="131">
                  <c:v>-4.4120024414459165</c:v>
                </c:pt>
                <c:pt idx="132">
                  <c:v>-5.0827028156717109</c:v>
                </c:pt>
                <c:pt idx="133">
                  <c:v>-5.6336137959991284</c:v>
                </c:pt>
                <c:pt idx="134">
                  <c:v>-6.0320594425740151</c:v>
                </c:pt>
                <c:pt idx="135">
                  <c:v>-6.2517196161676356</c:v>
                </c:pt>
                <c:pt idx="136">
                  <c:v>-6.2739343145715152</c:v>
                </c:pt>
                <c:pt idx="137">
                  <c:v>-6.0886510654635515</c:v>
                </c:pt>
                <c:pt idx="138">
                  <c:v>-5.6949699841182966</c:v>
                </c:pt>
                <c:pt idx="139">
                  <c:v>-5.1012601346210662</c:v>
                </c:pt>
                <c:pt idx="140">
                  <c:v>-4.3248411172375354</c:v>
                </c:pt>
                <c:pt idx="141">
                  <c:v>-3.3912443809658122</c:v>
                </c:pt>
                <c:pt idx="142">
                  <c:v>-2.3330886538419571</c:v>
                </c:pt>
                <c:pt idx="143">
                  <c:v>-1.1886221514039166</c:v>
                </c:pt>
                <c:pt idx="144">
                  <c:v>-6.7166115515116009E-15</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xVal>
          <c:yVal>
            <c:numRef>
              <c:f>'Data 2nd Approx.'!$C$2:$C$2002</c:f>
              <c:numCache>
                <c:formatCode>0.00</c:formatCode>
                <c:ptCount val="2001"/>
                <c:pt idx="0">
                  <c:v>7.5917176875977574</c:v>
                </c:pt>
                <c:pt idx="1">
                  <c:v>7.4817219533429595</c:v>
                </c:pt>
                <c:pt idx="2">
                  <c:v>7.1564170019699702</c:v>
                </c:pt>
                <c:pt idx="3">
                  <c:v>6.6296316636200334</c:v>
                </c:pt>
                <c:pt idx="4">
                  <c:v>5.9236978755859848</c:v>
                </c:pt>
                <c:pt idx="5">
                  <c:v>5.0684120765596523</c:v>
                </c:pt>
                <c:pt idx="6">
                  <c:v>4.0996505519096536</c:v>
                </c:pt>
                <c:pt idx="7">
                  <c:v>3.0577041610831674</c:v>
                </c:pt>
                <c:pt idx="8">
                  <c:v>1.9854111237956458</c:v>
                </c:pt>
                <c:pt idx="9">
                  <c:v>0.9261760593997681</c:v>
                </c:pt>
                <c:pt idx="10">
                  <c:v>-7.8031187081634368E-2</c:v>
                </c:pt>
                <c:pt idx="11">
                  <c:v>-0.9886024910236455</c:v>
                </c:pt>
                <c:pt idx="12">
                  <c:v>-1.7720532913761533</c:v>
                </c:pt>
                <c:pt idx="13">
                  <c:v>-2.4015363267654077</c:v>
                </c:pt>
                <c:pt idx="14">
                  <c:v>-2.8580360622383787</c:v>
                </c:pt>
                <c:pt idx="15">
                  <c:v>-3.1311877775581647</c:v>
                </c:pt>
                <c:pt idx="16">
                  <c:v>-3.2196831128373296</c:v>
                </c:pt>
                <c:pt idx="17">
                  <c:v>-3.1312434985866906</c:v>
                </c:pt>
                <c:pt idx="18">
                  <c:v>-2.8821634040814792</c:v>
                </c:pt>
                <c:pt idx="19">
                  <c:v>-2.4964457479571962</c:v>
                </c:pt>
                <c:pt idx="20">
                  <c:v>-2.0045711604248755</c:v>
                </c:pt>
                <c:pt idx="21">
                  <c:v>-1.441960150228232</c:v>
                </c:pt>
                <c:pt idx="22">
                  <c:v>-0.84720178823272796</c:v>
                </c:pt>
                <c:pt idx="23">
                  <c:v>-0.26013358313736523</c:v>
                </c:pt>
                <c:pt idx="24">
                  <c:v>0.28013573122855662</c:v>
                </c:pt>
                <c:pt idx="25">
                  <c:v>0.73716608707799436</c:v>
                </c:pt>
                <c:pt idx="26">
                  <c:v>1.0789960327957639</c:v>
                </c:pt>
                <c:pt idx="27">
                  <c:v>1.2797363088221361</c:v>
                </c:pt>
                <c:pt idx="28">
                  <c:v>1.3208709047932636</c:v>
                </c:pt>
                <c:pt idx="29">
                  <c:v>1.1922033565424202</c:v>
                </c:pt>
                <c:pt idx="30">
                  <c:v>0.89240289967513631</c:v>
                </c:pt>
                <c:pt idx="31">
                  <c:v>0.42912411003778317</c:v>
                </c:pt>
                <c:pt idx="32">
                  <c:v>-0.18130607122593156</c:v>
                </c:pt>
                <c:pt idx="33">
                  <c:v>-0.91461947038756941</c:v>
                </c:pt>
                <c:pt idx="34">
                  <c:v>-1.7397216365408521</c:v>
                </c:pt>
                <c:pt idx="35">
                  <c:v>-2.620138032468426</c:v>
                </c:pt>
                <c:pt idx="36">
                  <c:v>-3.5157231125703223</c:v>
                </c:pt>
                <c:pt idx="37">
                  <c:v>-4.3845514169339062</c:v>
                </c:pt>
                <c:pt idx="38">
                  <c:v>-5.1849011208660789</c:v>
                </c:pt>
                <c:pt idx="39">
                  <c:v>-5.8772360346385586</c:v>
                </c:pt>
                <c:pt idx="40">
                  <c:v>-6.4260920599916664</c:v>
                </c:pt>
                <c:pt idx="41">
                  <c:v>-6.8017785780122084</c:v>
                </c:pt>
                <c:pt idx="42">
                  <c:v>-6.9818139559911323</c:v>
                </c:pt>
                <c:pt idx="43">
                  <c:v>-6.9520269061744964</c:v>
                </c:pt>
                <c:pt idx="44">
                  <c:v>-6.7072712126521719</c:v>
                </c:pt>
                <c:pt idx="45">
                  <c:v>-6.2517196161676392</c:v>
                </c:pt>
                <c:pt idx="46">
                  <c:v>-5.5987225444933602</c:v>
                </c:pt>
                <c:pt idx="47">
                  <c:v>-4.7702379552881853</c:v>
                </c:pt>
                <c:pt idx="48">
                  <c:v>-3.7958588437988796</c:v>
                </c:pt>
                <c:pt idx="49">
                  <c:v>-2.7114839980547791</c:v>
                </c:pt>
                <c:pt idx="50">
                  <c:v>-1.5576944574766105</c:v>
                </c:pt>
                <c:pt idx="51">
                  <c:v>-0.37791204745239315</c:v>
                </c:pt>
                <c:pt idx="52">
                  <c:v>0.78357333706618304</c:v>
                </c:pt>
                <c:pt idx="53">
                  <c:v>1.8836148296148429</c:v>
                </c:pt>
                <c:pt idx="54">
                  <c:v>2.8821634040814792</c:v>
                </c:pt>
                <c:pt idx="55">
                  <c:v>3.7440744169290388</c:v>
                </c:pt>
                <c:pt idx="56">
                  <c:v>4.440680936196018</c:v>
                </c:pt>
                <c:pt idx="57">
                  <c:v>4.95105997523879</c:v>
                </c:pt>
                <c:pt idx="58">
                  <c:v>5.2629323079477164</c:v>
                </c:pt>
                <c:pt idx="59">
                  <c:v>5.3731539079575512</c:v>
                </c:pt>
                <c:pt idx="60">
                  <c:v>5.2877764039464799</c:v>
                </c:pt>
                <c:pt idx="61">
                  <c:v>5.0216743592338347</c:v>
                </c:pt>
                <c:pt idx="62">
                  <c:v>4.5977576987792297</c:v>
                </c:pt>
                <c:pt idx="63">
                  <c:v>4.0458072479457385</c:v>
                </c:pt>
                <c:pt idx="64">
                  <c:v>3.4009891840632624</c:v>
                </c:pt>
                <c:pt idx="65">
                  <c:v>2.7021193885489061</c:v>
                </c:pt>
                <c:pt idx="66">
                  <c:v>1.9897605044063449</c:v>
                </c:pt>
                <c:pt idx="67">
                  <c:v>1.3042423914147752</c:v>
                </c:pt>
                <c:pt idx="68">
                  <c:v>0.68370025563161141</c:v>
                </c:pt>
                <c:pt idx="69">
                  <c:v>0.16222384140609858</c:v>
                </c:pt>
                <c:pt idx="70">
                  <c:v>-0.23179424456303765</c:v>
                </c:pt>
                <c:pt idx="71">
                  <c:v>-0.47703250394062868</c:v>
                </c:pt>
                <c:pt idx="72">
                  <c:v>-0.56027146245711057</c:v>
                </c:pt>
                <c:pt idx="73">
                  <c:v>-0.47703250394062824</c:v>
                </c:pt>
                <c:pt idx="74">
                  <c:v>-0.23179424456303632</c:v>
                </c:pt>
                <c:pt idx="75">
                  <c:v>0.16222384140609591</c:v>
                </c:pt>
                <c:pt idx="76">
                  <c:v>0.68370025563160697</c:v>
                </c:pt>
                <c:pt idx="77">
                  <c:v>1.3042423914147767</c:v>
                </c:pt>
                <c:pt idx="78">
                  <c:v>1.9897605044063409</c:v>
                </c:pt>
                <c:pt idx="79">
                  <c:v>2.7021193885489021</c:v>
                </c:pt>
                <c:pt idx="80">
                  <c:v>3.400989184063266</c:v>
                </c:pt>
                <c:pt idx="81">
                  <c:v>4.045807247945735</c:v>
                </c:pt>
                <c:pt idx="82">
                  <c:v>4.597757698779227</c:v>
                </c:pt>
                <c:pt idx="83">
                  <c:v>5.0216743592338382</c:v>
                </c:pt>
                <c:pt idx="84">
                  <c:v>5.2877764039464763</c:v>
                </c:pt>
                <c:pt idx="85">
                  <c:v>5.3731539079575485</c:v>
                </c:pt>
                <c:pt idx="86">
                  <c:v>5.2629323079477164</c:v>
                </c:pt>
                <c:pt idx="87">
                  <c:v>4.9510599752387909</c:v>
                </c:pt>
                <c:pt idx="88">
                  <c:v>4.4406809361960216</c:v>
                </c:pt>
                <c:pt idx="89">
                  <c:v>3.7440744169290396</c:v>
                </c:pt>
                <c:pt idx="90">
                  <c:v>2.8821634040814792</c:v>
                </c:pt>
                <c:pt idx="91">
                  <c:v>1.8836148296148485</c:v>
                </c:pt>
                <c:pt idx="92">
                  <c:v>0.78357333706618271</c:v>
                </c:pt>
                <c:pt idx="93">
                  <c:v>-0.37791204745239382</c:v>
                </c:pt>
                <c:pt idx="94">
                  <c:v>-1.5576944574766036</c:v>
                </c:pt>
                <c:pt idx="95">
                  <c:v>-2.7114839980547658</c:v>
                </c:pt>
                <c:pt idx="96">
                  <c:v>-3.7958588437988778</c:v>
                </c:pt>
                <c:pt idx="97">
                  <c:v>-4.7702379552881773</c:v>
                </c:pt>
                <c:pt idx="98">
                  <c:v>-5.5987225444933593</c:v>
                </c:pt>
                <c:pt idx="99">
                  <c:v>-6.2517196161676409</c:v>
                </c:pt>
                <c:pt idx="100">
                  <c:v>-6.7072712126521719</c:v>
                </c:pt>
                <c:pt idx="101">
                  <c:v>-6.9520269061744973</c:v>
                </c:pt>
                <c:pt idx="102">
                  <c:v>-6.9818139559911323</c:v>
                </c:pt>
                <c:pt idx="103">
                  <c:v>-6.8017785780122111</c:v>
                </c:pt>
                <c:pt idx="104">
                  <c:v>-6.4260920599916691</c:v>
                </c:pt>
                <c:pt idx="105">
                  <c:v>-5.8772360346385568</c:v>
                </c:pt>
                <c:pt idx="106">
                  <c:v>-5.1849011208660833</c:v>
                </c:pt>
                <c:pt idx="107">
                  <c:v>-4.3845514169339115</c:v>
                </c:pt>
                <c:pt idx="108">
                  <c:v>-3.5157231125703201</c:v>
                </c:pt>
                <c:pt idx="109">
                  <c:v>-2.6201380324684274</c:v>
                </c:pt>
                <c:pt idx="110">
                  <c:v>-1.739721636540857</c:v>
                </c:pt>
                <c:pt idx="111">
                  <c:v>-0.91461947038756852</c:v>
                </c:pt>
                <c:pt idx="112">
                  <c:v>-0.18130607122593378</c:v>
                </c:pt>
                <c:pt idx="113">
                  <c:v>0.42912411003777917</c:v>
                </c:pt>
                <c:pt idx="114">
                  <c:v>0.89240289967513542</c:v>
                </c:pt>
                <c:pt idx="115">
                  <c:v>1.1922033565424224</c:v>
                </c:pt>
                <c:pt idx="116">
                  <c:v>1.3208709047932654</c:v>
                </c:pt>
                <c:pt idx="117">
                  <c:v>1.2797363088221347</c:v>
                </c:pt>
                <c:pt idx="118">
                  <c:v>1.0789960327957653</c:v>
                </c:pt>
                <c:pt idx="119">
                  <c:v>0.73716608707799924</c:v>
                </c:pt>
                <c:pt idx="120">
                  <c:v>0.2801357312285635</c:v>
                </c:pt>
                <c:pt idx="121">
                  <c:v>-0.26013358313736745</c:v>
                </c:pt>
                <c:pt idx="122">
                  <c:v>-0.84720178823272319</c:v>
                </c:pt>
                <c:pt idx="123">
                  <c:v>-1.4419601502282238</c:v>
                </c:pt>
                <c:pt idx="124">
                  <c:v>-2.0045711604248782</c:v>
                </c:pt>
                <c:pt idx="125">
                  <c:v>-2.4964457479571927</c:v>
                </c:pt>
                <c:pt idx="126">
                  <c:v>-2.8821634040814743</c:v>
                </c:pt>
                <c:pt idx="127">
                  <c:v>-3.1312434985866942</c:v>
                </c:pt>
                <c:pt idx="128">
                  <c:v>-3.2196831128373304</c:v>
                </c:pt>
                <c:pt idx="129">
                  <c:v>-3.131187777558166</c:v>
                </c:pt>
                <c:pt idx="130">
                  <c:v>-2.8580360622383818</c:v>
                </c:pt>
                <c:pt idx="131">
                  <c:v>-2.4015363267654113</c:v>
                </c:pt>
                <c:pt idx="132">
                  <c:v>-1.77205329137616</c:v>
                </c:pt>
                <c:pt idx="133">
                  <c:v>-0.98860249102364239</c:v>
                </c:pt>
                <c:pt idx="134">
                  <c:v>-7.8031187081634368E-2</c:v>
                </c:pt>
                <c:pt idx="135">
                  <c:v>0.92617605939976277</c:v>
                </c:pt>
                <c:pt idx="136">
                  <c:v>1.9854111237956498</c:v>
                </c:pt>
                <c:pt idx="137">
                  <c:v>3.0577041610831666</c:v>
                </c:pt>
                <c:pt idx="138">
                  <c:v>4.0996505519096482</c:v>
                </c:pt>
                <c:pt idx="139">
                  <c:v>5.0684120765596559</c:v>
                </c:pt>
                <c:pt idx="140">
                  <c:v>5.923697875585983</c:v>
                </c:pt>
                <c:pt idx="141">
                  <c:v>6.6296316636200299</c:v>
                </c:pt>
                <c:pt idx="142">
                  <c:v>7.156417001969972</c:v>
                </c:pt>
                <c:pt idx="143">
                  <c:v>7.4817219533429595</c:v>
                </c:pt>
                <c:pt idx="144">
                  <c:v>7.5917176875977574</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yVal>
          <c:smooth val="1"/>
          <c:extLst>
            <c:ext xmlns:c16="http://schemas.microsoft.com/office/drawing/2014/chart" uri="{C3380CC4-5D6E-409C-BE32-E72D297353CC}">
              <c16:uniqueId val="{00000002-CB0B-4D89-99E9-8B8CD7531E72}"/>
            </c:ext>
          </c:extLst>
        </c:ser>
        <c:dLbls>
          <c:showLegendKey val="0"/>
          <c:showVal val="0"/>
          <c:showCatName val="0"/>
          <c:showSerName val="0"/>
          <c:showPercent val="0"/>
          <c:showBubbleSize val="0"/>
        </c:dLbls>
        <c:axId val="172486240"/>
        <c:axId val="172486800"/>
      </c:scatterChart>
      <c:valAx>
        <c:axId val="1724862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a:t>
                </a:r>
                <a:r>
                  <a:rPr lang="en-US" baseline="0"/>
                  <a:t> (mm)</a:t>
                </a:r>
              </a:p>
            </c:rich>
          </c:tx>
          <c:layout>
            <c:manualLayout>
              <c:xMode val="edge"/>
              <c:yMode val="edge"/>
              <c:x val="0.46676155865132241"/>
              <c:y val="0.916476589060964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86800"/>
        <c:crosses val="autoZero"/>
        <c:crossBetween val="midCat"/>
      </c:valAx>
      <c:valAx>
        <c:axId val="172486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 (mm)</a:t>
                </a:r>
              </a:p>
            </c:rich>
          </c:tx>
          <c:layout>
            <c:manualLayout>
              <c:xMode val="edge"/>
              <c:yMode val="edge"/>
              <c:x val="1.5805157969150643E-3"/>
              <c:y val="0.4306116456970860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86240"/>
        <c:crosses val="autoZero"/>
        <c:crossBetween val="midCat"/>
      </c:valAx>
      <c:spPr>
        <a:noFill/>
        <a:ln>
          <a:noFill/>
        </a:ln>
        <a:effectLst/>
      </c:spPr>
    </c:plotArea>
    <c:legend>
      <c:legendPos val="b"/>
      <c:layout>
        <c:manualLayout>
          <c:xMode val="edge"/>
          <c:yMode val="edge"/>
          <c:x val="0.18536346651676486"/>
          <c:y val="0.95311283810917213"/>
          <c:w val="0.63537818686254499"/>
          <c:h val="3.2123993211682841E-2"/>
        </c:manualLayout>
      </c:layout>
      <c:overlay val="1"/>
      <c:spPr>
        <a:noFill/>
        <a:ln w="635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Scan</a:t>
            </a:r>
            <a:r>
              <a:rPr lang="en-US" baseline="0"/>
              <a:t> Pattern Trace: Third Approximation</a:t>
            </a:r>
            <a:endParaRPr lang="en-US"/>
          </a:p>
        </c:rich>
      </c:tx>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343428225317992E-2"/>
          <c:y val="6.3137836241536807E-2"/>
          <c:w val="0.93909246921057943"/>
          <c:h val="0.83303422578643327"/>
        </c:manualLayout>
      </c:layout>
      <c:scatterChart>
        <c:scatterStyle val="smoothMarker"/>
        <c:varyColors val="0"/>
        <c:ser>
          <c:idx val="1"/>
          <c:order val="0"/>
          <c:tx>
            <c:v>Center Defect</c:v>
          </c:tx>
          <c:spPr>
            <a:ln w="6350" cap="rnd">
              <a:solidFill>
                <a:sysClr val="windowText" lastClr="000000"/>
              </a:solidFill>
              <a:round/>
            </a:ln>
            <a:effectLst/>
          </c:spPr>
          <c:marker>
            <c:symbol val="none"/>
          </c:marker>
          <c:xVal>
            <c:numRef>
              <c:f>'Data 3rd Approx.'!$H$2:$H$1329</c:f>
              <c:numCache>
                <c:formatCode>General</c:formatCode>
                <c:ptCount val="1328"/>
                <c:pt idx="0">
                  <c:v>0</c:v>
                </c:pt>
                <c:pt idx="1">
                  <c:v>1.0627813234536196E-2</c:v>
                </c:pt>
                <c:pt idx="2">
                  <c:v>2.1242678115735242E-2</c:v>
                </c:pt>
                <c:pt idx="3">
                  <c:v>3.1831662065833981E-2</c:v>
                </c:pt>
                <c:pt idx="4">
                  <c:v>4.2381864038997151E-2</c:v>
                </c:pt>
                <c:pt idx="5">
                  <c:v>5.2880430239254497E-2</c:v>
                </c:pt>
                <c:pt idx="6">
                  <c:v>6.331456978087116E-2</c:v>
                </c:pt>
                <c:pt idx="7">
                  <c:v>7.3671570272071635E-2</c:v>
                </c:pt>
                <c:pt idx="8">
                  <c:v>8.3938813303131035E-2</c:v>
                </c:pt>
                <c:pt idx="9">
                  <c:v>9.4103789819963576E-2</c:v>
                </c:pt>
                <c:pt idx="10">
                  <c:v>0.10415411536447808</c:v>
                </c:pt>
                <c:pt idx="11">
                  <c:v>0.11407754516313254</c:v>
                </c:pt>
                <c:pt idx="12">
                  <c:v>0.12386198904530446</c:v>
                </c:pt>
                <c:pt idx="13">
                  <c:v>0.13349552617330146</c:v>
                </c:pt>
                <c:pt idx="14">
                  <c:v>0.14296641956606573</c:v>
                </c:pt>
                <c:pt idx="15">
                  <c:v>0.1522631303988774</c:v>
                </c:pt>
                <c:pt idx="16">
                  <c:v>0.16137433206163532</c:v>
                </c:pt>
                <c:pt idx="17">
                  <c:v>0.17028892395858644</c:v>
                </c:pt>
                <c:pt idx="18">
                  <c:v>0.17899604503269181</c:v>
                </c:pt>
                <c:pt idx="19">
                  <c:v>0.18748508699815195</c:v>
                </c:pt>
                <c:pt idx="20">
                  <c:v>0.19574570726496851</c:v>
                </c:pt>
                <c:pt idx="21">
                  <c:v>0.20376784153979752</c:v>
                </c:pt>
                <c:pt idx="22">
                  <c:v>0.21154171608774</c:v>
                </c:pt>
                <c:pt idx="23">
                  <c:v>0.21905785964013297</c:v>
                </c:pt>
                <c:pt idx="24">
                  <c:v>0.22630711493383099</c:v>
                </c:pt>
                <c:pt idx="25">
                  <c:v>0.23328064986792077</c:v>
                </c:pt>
                <c:pt idx="26">
                  <c:v>0.23996996826427597</c:v>
                </c:pt>
                <c:pt idx="27">
                  <c:v>0.24636692021884102</c:v>
                </c:pt>
                <c:pt idx="28">
                  <c:v>0.25246371203103424</c:v>
                </c:pt>
                <c:pt idx="29">
                  <c:v>0.25825291569917125</c:v>
                </c:pt>
                <c:pt idx="30">
                  <c:v>0.26372747797034091</c:v>
                </c:pt>
                <c:pt idx="31">
                  <c:v>0.26888072893370746</c:v>
                </c:pt>
                <c:pt idx="32">
                  <c:v>0.27370639014676951</c:v>
                </c:pt>
                <c:pt idx="33">
                  <c:v>0.27819858228467498</c:v>
                </c:pt>
                <c:pt idx="34">
                  <c:v>0.2823518323032731</c:v>
                </c:pt>
                <c:pt idx="35">
                  <c:v>0.28616108010717528</c:v>
                </c:pt>
                <c:pt idx="36">
                  <c:v>0.28962168471470212</c:v>
                </c:pt>
                <c:pt idx="37">
                  <c:v>0.29272942991220463</c:v>
                </c:pt>
                <c:pt idx="38">
                  <c:v>0.29548052939087105</c:v>
                </c:pt>
                <c:pt idx="39">
                  <c:v>0.29787163135976108</c:v>
                </c:pt>
                <c:pt idx="40">
                  <c:v>0.29989982262944659</c:v>
                </c:pt>
                <c:pt idx="41">
                  <c:v>0.30156263216128448</c:v>
                </c:pt>
                <c:pt idx="42">
                  <c:v>0.30285803407799627</c:v>
                </c:pt>
                <c:pt idx="43">
                  <c:v>0.30378445013188787</c:v>
                </c:pt>
                <c:pt idx="44">
                  <c:v>0.30434075162770108</c:v>
                </c:pt>
                <c:pt idx="45">
                  <c:v>0.30452626079775486</c:v>
                </c:pt>
                <c:pt idx="46">
                  <c:v>0.30434075162770108</c:v>
                </c:pt>
                <c:pt idx="47">
                  <c:v>0.30378445013188787</c:v>
                </c:pt>
                <c:pt idx="48">
                  <c:v>0.30285803407799627</c:v>
                </c:pt>
                <c:pt idx="49">
                  <c:v>0.30156263216128448</c:v>
                </c:pt>
                <c:pt idx="50">
                  <c:v>0.29989982262944659</c:v>
                </c:pt>
                <c:pt idx="51">
                  <c:v>0.29787163135976108</c:v>
                </c:pt>
                <c:pt idx="52">
                  <c:v>0.29548052939087105</c:v>
                </c:pt>
                <c:pt idx="53">
                  <c:v>0.29272942991220463</c:v>
                </c:pt>
                <c:pt idx="54">
                  <c:v>0.28962168471470212</c:v>
                </c:pt>
                <c:pt idx="55">
                  <c:v>0.28616108010717528</c:v>
                </c:pt>
                <c:pt idx="56">
                  <c:v>0.2823518323032731</c:v>
                </c:pt>
                <c:pt idx="57">
                  <c:v>0.27819858228467498</c:v>
                </c:pt>
                <c:pt idx="58">
                  <c:v>0.27370639014676945</c:v>
                </c:pt>
                <c:pt idx="59">
                  <c:v>0.26888072893370746</c:v>
                </c:pt>
                <c:pt idx="60">
                  <c:v>0.26372747797034096</c:v>
                </c:pt>
                <c:pt idx="61">
                  <c:v>0.2582529156991713</c:v>
                </c:pt>
                <c:pt idx="62">
                  <c:v>0.25246371203103424</c:v>
                </c:pt>
                <c:pt idx="63">
                  <c:v>0.24636692021884102</c:v>
                </c:pt>
                <c:pt idx="64">
                  <c:v>0.23996996826427597</c:v>
                </c:pt>
                <c:pt idx="65">
                  <c:v>0.23328064986792077</c:v>
                </c:pt>
                <c:pt idx="66">
                  <c:v>0.22630711493383099</c:v>
                </c:pt>
                <c:pt idx="67">
                  <c:v>0.21905785964013297</c:v>
                </c:pt>
                <c:pt idx="68">
                  <c:v>0.21154171608773997</c:v>
                </c:pt>
                <c:pt idx="69">
                  <c:v>0.20376784153979755</c:v>
                </c:pt>
                <c:pt idx="70">
                  <c:v>0.19574570726496857</c:v>
                </c:pt>
                <c:pt idx="71">
                  <c:v>0.18748508699815197</c:v>
                </c:pt>
                <c:pt idx="72">
                  <c:v>0.17899604503269184</c:v>
                </c:pt>
                <c:pt idx="73">
                  <c:v>0.17028892395858644</c:v>
                </c:pt>
                <c:pt idx="74">
                  <c:v>0.16137433206163532</c:v>
                </c:pt>
                <c:pt idx="75">
                  <c:v>0.1522631303988774</c:v>
                </c:pt>
                <c:pt idx="76">
                  <c:v>0.14296641956606571</c:v>
                </c:pt>
                <c:pt idx="77">
                  <c:v>0.13349552617330143</c:v>
                </c:pt>
                <c:pt idx="78">
                  <c:v>0.12386198904530453</c:v>
                </c:pt>
                <c:pt idx="79">
                  <c:v>0.11407754516313261</c:v>
                </c:pt>
                <c:pt idx="80">
                  <c:v>0.10415411536447813</c:v>
                </c:pt>
                <c:pt idx="81">
                  <c:v>9.4103789819963604E-2</c:v>
                </c:pt>
                <c:pt idx="82">
                  <c:v>8.3938813303131049E-2</c:v>
                </c:pt>
                <c:pt idx="83">
                  <c:v>7.3671570272071635E-2</c:v>
                </c:pt>
                <c:pt idx="84">
                  <c:v>6.3314569780871147E-2</c:v>
                </c:pt>
                <c:pt idx="85">
                  <c:v>5.2880430239254476E-2</c:v>
                </c:pt>
                <c:pt idx="86">
                  <c:v>4.2381864038997123E-2</c:v>
                </c:pt>
                <c:pt idx="87">
                  <c:v>3.1831662065834057E-2</c:v>
                </c:pt>
                <c:pt idx="88">
                  <c:v>2.1242678115735308E-2</c:v>
                </c:pt>
                <c:pt idx="89">
                  <c:v>1.0627813234536248E-2</c:v>
                </c:pt>
                <c:pt idx="90">
                  <c:v>3.7308987789546884E-17</c:v>
                </c:pt>
                <c:pt idx="91">
                  <c:v>-1.0627813234536175E-2</c:v>
                </c:pt>
                <c:pt idx="92">
                  <c:v>-2.1242678115735231E-2</c:v>
                </c:pt>
                <c:pt idx="93">
                  <c:v>-3.1831662065833988E-2</c:v>
                </c:pt>
                <c:pt idx="94">
                  <c:v>-4.2381864038997179E-2</c:v>
                </c:pt>
                <c:pt idx="95">
                  <c:v>-5.2880430239254539E-2</c:v>
                </c:pt>
                <c:pt idx="96">
                  <c:v>-6.3314569780871202E-2</c:v>
                </c:pt>
                <c:pt idx="97">
                  <c:v>-7.3671570272071565E-2</c:v>
                </c:pt>
                <c:pt idx="98">
                  <c:v>-8.3938813303130994E-2</c:v>
                </c:pt>
                <c:pt idx="99">
                  <c:v>-9.4103789819963549E-2</c:v>
                </c:pt>
                <c:pt idx="100">
                  <c:v>-0.10415411536447806</c:v>
                </c:pt>
                <c:pt idx="101">
                  <c:v>-0.11407754516313254</c:v>
                </c:pt>
                <c:pt idx="102">
                  <c:v>-0.12386198904530446</c:v>
                </c:pt>
                <c:pt idx="103">
                  <c:v>-0.13349552617330149</c:v>
                </c:pt>
                <c:pt idx="104">
                  <c:v>-0.14296641956606573</c:v>
                </c:pt>
                <c:pt idx="105">
                  <c:v>-0.15226313039887746</c:v>
                </c:pt>
                <c:pt idx="106">
                  <c:v>-0.16137433206163529</c:v>
                </c:pt>
                <c:pt idx="107">
                  <c:v>-0.17028892395858636</c:v>
                </c:pt>
                <c:pt idx="108">
                  <c:v>-0.17899604503269179</c:v>
                </c:pt>
                <c:pt idx="109">
                  <c:v>-0.18748508699815189</c:v>
                </c:pt>
                <c:pt idx="110">
                  <c:v>-0.19574570726496851</c:v>
                </c:pt>
                <c:pt idx="111">
                  <c:v>-0.20376784153979752</c:v>
                </c:pt>
                <c:pt idx="112">
                  <c:v>-0.21154171608774003</c:v>
                </c:pt>
                <c:pt idx="113">
                  <c:v>-0.219057859640133</c:v>
                </c:pt>
                <c:pt idx="114">
                  <c:v>-0.22630711493383102</c:v>
                </c:pt>
                <c:pt idx="115">
                  <c:v>-0.23328064986792074</c:v>
                </c:pt>
                <c:pt idx="116">
                  <c:v>-0.239969968264276</c:v>
                </c:pt>
                <c:pt idx="117">
                  <c:v>-0.24636692021884099</c:v>
                </c:pt>
                <c:pt idx="118">
                  <c:v>-0.25246371203103429</c:v>
                </c:pt>
                <c:pt idx="119">
                  <c:v>-0.25825291569917125</c:v>
                </c:pt>
                <c:pt idx="120">
                  <c:v>-0.26372747797034085</c:v>
                </c:pt>
                <c:pt idx="121">
                  <c:v>-0.26888072893370746</c:v>
                </c:pt>
                <c:pt idx="122">
                  <c:v>-0.27370639014676945</c:v>
                </c:pt>
                <c:pt idx="123">
                  <c:v>-0.27819858228467503</c:v>
                </c:pt>
                <c:pt idx="124">
                  <c:v>-0.2823518323032731</c:v>
                </c:pt>
                <c:pt idx="125">
                  <c:v>-0.28616108010717528</c:v>
                </c:pt>
                <c:pt idx="126">
                  <c:v>-0.28962168471470212</c:v>
                </c:pt>
                <c:pt idx="127">
                  <c:v>-0.29272942991220469</c:v>
                </c:pt>
                <c:pt idx="128">
                  <c:v>-0.29548052939087105</c:v>
                </c:pt>
                <c:pt idx="129">
                  <c:v>-0.29787163135976108</c:v>
                </c:pt>
                <c:pt idx="130">
                  <c:v>-0.29989982262944659</c:v>
                </c:pt>
                <c:pt idx="131">
                  <c:v>-0.30156263216128443</c:v>
                </c:pt>
                <c:pt idx="132">
                  <c:v>-0.30285803407799627</c:v>
                </c:pt>
                <c:pt idx="133">
                  <c:v>-0.30378445013188787</c:v>
                </c:pt>
                <c:pt idx="134">
                  <c:v>-0.30434075162770108</c:v>
                </c:pt>
                <c:pt idx="135">
                  <c:v>-0.30452626079775486</c:v>
                </c:pt>
                <c:pt idx="136">
                  <c:v>-0.30434075162770108</c:v>
                </c:pt>
                <c:pt idx="137">
                  <c:v>-0.30378445013188787</c:v>
                </c:pt>
                <c:pt idx="138">
                  <c:v>-0.30285803407799627</c:v>
                </c:pt>
                <c:pt idx="139">
                  <c:v>-0.30156263216128448</c:v>
                </c:pt>
                <c:pt idx="140">
                  <c:v>-0.29989982262944664</c:v>
                </c:pt>
                <c:pt idx="141">
                  <c:v>-0.29787163135976108</c:v>
                </c:pt>
                <c:pt idx="142">
                  <c:v>-0.29548052939087111</c:v>
                </c:pt>
                <c:pt idx="143">
                  <c:v>-0.29272942991220458</c:v>
                </c:pt>
                <c:pt idx="144">
                  <c:v>-0.28962168471470212</c:v>
                </c:pt>
                <c:pt idx="145">
                  <c:v>-0.28616108010717528</c:v>
                </c:pt>
                <c:pt idx="146">
                  <c:v>-0.2823518323032731</c:v>
                </c:pt>
                <c:pt idx="147">
                  <c:v>-0.27819858228467503</c:v>
                </c:pt>
                <c:pt idx="148">
                  <c:v>-0.27370639014676951</c:v>
                </c:pt>
                <c:pt idx="149">
                  <c:v>-0.26888072893370751</c:v>
                </c:pt>
                <c:pt idx="150">
                  <c:v>-0.26372747797034091</c:v>
                </c:pt>
                <c:pt idx="151">
                  <c:v>-0.2582529156991713</c:v>
                </c:pt>
                <c:pt idx="152">
                  <c:v>-0.25246371203103424</c:v>
                </c:pt>
                <c:pt idx="153">
                  <c:v>-0.24636692021884105</c:v>
                </c:pt>
                <c:pt idx="154">
                  <c:v>-0.23996996826427591</c:v>
                </c:pt>
                <c:pt idx="155">
                  <c:v>-0.23328064986792083</c:v>
                </c:pt>
                <c:pt idx="156">
                  <c:v>-0.22630711493383107</c:v>
                </c:pt>
                <c:pt idx="157">
                  <c:v>-0.219057859640133</c:v>
                </c:pt>
                <c:pt idx="158">
                  <c:v>-0.21154171608774011</c:v>
                </c:pt>
                <c:pt idx="159">
                  <c:v>-0.20376784153979746</c:v>
                </c:pt>
                <c:pt idx="160">
                  <c:v>-0.19574570726496862</c:v>
                </c:pt>
                <c:pt idx="161">
                  <c:v>-0.18748508699815189</c:v>
                </c:pt>
                <c:pt idx="162">
                  <c:v>-0.17899604503269187</c:v>
                </c:pt>
                <c:pt idx="163">
                  <c:v>-0.17028892395858633</c:v>
                </c:pt>
                <c:pt idx="164">
                  <c:v>-0.16137433206163534</c:v>
                </c:pt>
                <c:pt idx="165">
                  <c:v>-0.15226313039887757</c:v>
                </c:pt>
                <c:pt idx="166">
                  <c:v>-0.14296641956606573</c:v>
                </c:pt>
                <c:pt idx="167">
                  <c:v>-0.13349552617330157</c:v>
                </c:pt>
                <c:pt idx="168">
                  <c:v>-0.12386198904530445</c:v>
                </c:pt>
                <c:pt idx="169">
                  <c:v>-0.11407754516313263</c:v>
                </c:pt>
                <c:pt idx="170">
                  <c:v>-0.10415411536447805</c:v>
                </c:pt>
                <c:pt idx="171">
                  <c:v>-9.4103789819963646E-2</c:v>
                </c:pt>
                <c:pt idx="172">
                  <c:v>-8.3938813303130966E-2</c:v>
                </c:pt>
                <c:pt idx="173">
                  <c:v>-7.3671570272071676E-2</c:v>
                </c:pt>
                <c:pt idx="174">
                  <c:v>-6.3314569780871313E-2</c:v>
                </c:pt>
                <c:pt idx="175">
                  <c:v>-5.2880430239254511E-2</c:v>
                </c:pt>
                <c:pt idx="176">
                  <c:v>-4.238186403899729E-2</c:v>
                </c:pt>
                <c:pt idx="177">
                  <c:v>-3.183166206583396E-2</c:v>
                </c:pt>
                <c:pt idx="178">
                  <c:v>-2.1242678115735342E-2</c:v>
                </c:pt>
                <c:pt idx="179">
                  <c:v>-1.0627813234536151E-2</c:v>
                </c:pt>
                <c:pt idx="180">
                  <c:v>-7.4617975579093768E-17</c:v>
                </c:pt>
              </c:numCache>
            </c:numRef>
          </c:xVal>
          <c:yVal>
            <c:numRef>
              <c:f>'Data 3rd Approx.'!$G$2:$G$1329</c:f>
              <c:numCache>
                <c:formatCode>General</c:formatCode>
                <c:ptCount val="1328"/>
                <c:pt idx="0">
                  <c:v>0.30452626079775486</c:v>
                </c:pt>
                <c:pt idx="1">
                  <c:v>0.30434075162770108</c:v>
                </c:pt>
                <c:pt idx="2">
                  <c:v>0.30378445013188787</c:v>
                </c:pt>
                <c:pt idx="3">
                  <c:v>0.30285803407799627</c:v>
                </c:pt>
                <c:pt idx="4">
                  <c:v>0.30156263216128448</c:v>
                </c:pt>
                <c:pt idx="5">
                  <c:v>0.29989982262944659</c:v>
                </c:pt>
                <c:pt idx="6">
                  <c:v>0.29787163135976108</c:v>
                </c:pt>
                <c:pt idx="7">
                  <c:v>0.29548052939087105</c:v>
                </c:pt>
                <c:pt idx="8">
                  <c:v>0.29272942991220463</c:v>
                </c:pt>
                <c:pt idx="9">
                  <c:v>0.28962168471470212</c:v>
                </c:pt>
                <c:pt idx="10">
                  <c:v>0.28616108010717528</c:v>
                </c:pt>
                <c:pt idx="11">
                  <c:v>0.2823518323032731</c:v>
                </c:pt>
                <c:pt idx="12">
                  <c:v>0.27819858228467498</c:v>
                </c:pt>
                <c:pt idx="13">
                  <c:v>0.27370639014676951</c:v>
                </c:pt>
                <c:pt idx="14">
                  <c:v>0.26888072893370746</c:v>
                </c:pt>
                <c:pt idx="15">
                  <c:v>0.26372747797034096</c:v>
                </c:pt>
                <c:pt idx="16">
                  <c:v>0.25825291569917125</c:v>
                </c:pt>
                <c:pt idx="17">
                  <c:v>0.25246371203103424</c:v>
                </c:pt>
                <c:pt idx="18">
                  <c:v>0.24636692021884102</c:v>
                </c:pt>
                <c:pt idx="19">
                  <c:v>0.23996996826427594</c:v>
                </c:pt>
                <c:pt idx="20">
                  <c:v>0.23328064986792077</c:v>
                </c:pt>
                <c:pt idx="21">
                  <c:v>0.22630711493383099</c:v>
                </c:pt>
                <c:pt idx="22">
                  <c:v>0.219057859640133</c:v>
                </c:pt>
                <c:pt idx="23">
                  <c:v>0.21154171608774</c:v>
                </c:pt>
                <c:pt idx="24">
                  <c:v>0.20376784153979752</c:v>
                </c:pt>
                <c:pt idx="25">
                  <c:v>0.19574570726496854</c:v>
                </c:pt>
                <c:pt idx="26">
                  <c:v>0.18748508699815195</c:v>
                </c:pt>
                <c:pt idx="27">
                  <c:v>0.17899604503269181</c:v>
                </c:pt>
                <c:pt idx="28">
                  <c:v>0.17028892395858639</c:v>
                </c:pt>
                <c:pt idx="29">
                  <c:v>0.16137433206163532</c:v>
                </c:pt>
                <c:pt idx="30">
                  <c:v>0.15226313039887746</c:v>
                </c:pt>
                <c:pt idx="31">
                  <c:v>0.14296641956606573</c:v>
                </c:pt>
                <c:pt idx="32">
                  <c:v>0.13349552617330149</c:v>
                </c:pt>
                <c:pt idx="33">
                  <c:v>0.12386198904530446</c:v>
                </c:pt>
                <c:pt idx="34">
                  <c:v>0.11407754516313252</c:v>
                </c:pt>
                <c:pt idx="35">
                  <c:v>0.10415411536447812</c:v>
                </c:pt>
                <c:pt idx="36">
                  <c:v>9.410378981996359E-2</c:v>
                </c:pt>
                <c:pt idx="37">
                  <c:v>8.3938813303131035E-2</c:v>
                </c:pt>
                <c:pt idx="38">
                  <c:v>7.3671570272071621E-2</c:v>
                </c:pt>
                <c:pt idx="39">
                  <c:v>6.3314569780871188E-2</c:v>
                </c:pt>
                <c:pt idx="40">
                  <c:v>5.2880430239254525E-2</c:v>
                </c:pt>
                <c:pt idx="41">
                  <c:v>4.2381864038997165E-2</c:v>
                </c:pt>
                <c:pt idx="42">
                  <c:v>3.1831662065833974E-2</c:v>
                </c:pt>
                <c:pt idx="43">
                  <c:v>2.1242678115735221E-2</c:v>
                </c:pt>
                <c:pt idx="44">
                  <c:v>1.0627813234536229E-2</c:v>
                </c:pt>
                <c:pt idx="45">
                  <c:v>1.8654493894773442E-17</c:v>
                </c:pt>
                <c:pt idx="46">
                  <c:v>-1.0627813234536191E-2</c:v>
                </c:pt>
                <c:pt idx="47">
                  <c:v>-2.1242678115735249E-2</c:v>
                </c:pt>
                <c:pt idx="48">
                  <c:v>-3.1831662065834002E-2</c:v>
                </c:pt>
                <c:pt idx="49">
                  <c:v>-4.238186403899713E-2</c:v>
                </c:pt>
                <c:pt idx="50">
                  <c:v>-5.288043023925449E-2</c:v>
                </c:pt>
                <c:pt idx="51">
                  <c:v>-6.331456978087116E-2</c:v>
                </c:pt>
                <c:pt idx="52">
                  <c:v>-7.3671570272071649E-2</c:v>
                </c:pt>
                <c:pt idx="53">
                  <c:v>-8.3938813303131007E-2</c:v>
                </c:pt>
                <c:pt idx="54">
                  <c:v>-9.4103789819963563E-2</c:v>
                </c:pt>
                <c:pt idx="55">
                  <c:v>-0.10415411536447808</c:v>
                </c:pt>
                <c:pt idx="56">
                  <c:v>-0.11407754516313255</c:v>
                </c:pt>
                <c:pt idx="57">
                  <c:v>-0.12386198904530449</c:v>
                </c:pt>
                <c:pt idx="58">
                  <c:v>-0.13349552617330149</c:v>
                </c:pt>
                <c:pt idx="59">
                  <c:v>-0.14296641956606576</c:v>
                </c:pt>
                <c:pt idx="60">
                  <c:v>-0.15226313039887737</c:v>
                </c:pt>
                <c:pt idx="61">
                  <c:v>-0.16137433206163529</c:v>
                </c:pt>
                <c:pt idx="62">
                  <c:v>-0.17028892395858636</c:v>
                </c:pt>
                <c:pt idx="63">
                  <c:v>-0.17899604503269179</c:v>
                </c:pt>
                <c:pt idx="64">
                  <c:v>-0.18748508699815195</c:v>
                </c:pt>
                <c:pt idx="65">
                  <c:v>-0.19574570726496854</c:v>
                </c:pt>
                <c:pt idx="66">
                  <c:v>-0.20376784153979752</c:v>
                </c:pt>
                <c:pt idx="67">
                  <c:v>-0.21154171608774003</c:v>
                </c:pt>
                <c:pt idx="68">
                  <c:v>-0.219057859640133</c:v>
                </c:pt>
                <c:pt idx="69">
                  <c:v>-0.22630711493383091</c:v>
                </c:pt>
                <c:pt idx="70">
                  <c:v>-0.23328064986792074</c:v>
                </c:pt>
                <c:pt idx="71">
                  <c:v>-0.23996996826427594</c:v>
                </c:pt>
                <c:pt idx="72">
                  <c:v>-0.24636692021884099</c:v>
                </c:pt>
                <c:pt idx="73">
                  <c:v>-0.25246371203103424</c:v>
                </c:pt>
                <c:pt idx="74">
                  <c:v>-0.25825291569917125</c:v>
                </c:pt>
                <c:pt idx="75">
                  <c:v>-0.26372747797034096</c:v>
                </c:pt>
                <c:pt idx="76">
                  <c:v>-0.26888072893370746</c:v>
                </c:pt>
                <c:pt idx="77">
                  <c:v>-0.27370639014676951</c:v>
                </c:pt>
                <c:pt idx="78">
                  <c:v>-0.27819858228467492</c:v>
                </c:pt>
                <c:pt idx="79">
                  <c:v>-0.2823518323032731</c:v>
                </c:pt>
                <c:pt idx="80">
                  <c:v>-0.28616108010717528</c:v>
                </c:pt>
                <c:pt idx="81">
                  <c:v>-0.28962168471470212</c:v>
                </c:pt>
                <c:pt idx="82">
                  <c:v>-0.29272942991220463</c:v>
                </c:pt>
                <c:pt idx="83">
                  <c:v>-0.29548052939087105</c:v>
                </c:pt>
                <c:pt idx="84">
                  <c:v>-0.29787163135976108</c:v>
                </c:pt>
                <c:pt idx="85">
                  <c:v>-0.29989982262944659</c:v>
                </c:pt>
                <c:pt idx="86">
                  <c:v>-0.30156263216128448</c:v>
                </c:pt>
                <c:pt idx="87">
                  <c:v>-0.30285803407799627</c:v>
                </c:pt>
                <c:pt idx="88">
                  <c:v>-0.30378445013188787</c:v>
                </c:pt>
                <c:pt idx="89">
                  <c:v>-0.30434075162770108</c:v>
                </c:pt>
                <c:pt idx="90">
                  <c:v>-0.30452626079775486</c:v>
                </c:pt>
                <c:pt idx="91">
                  <c:v>-0.30434075162770108</c:v>
                </c:pt>
                <c:pt idx="92">
                  <c:v>-0.30378445013188787</c:v>
                </c:pt>
                <c:pt idx="93">
                  <c:v>-0.30285803407799627</c:v>
                </c:pt>
                <c:pt idx="94">
                  <c:v>-0.30156263216128443</c:v>
                </c:pt>
                <c:pt idx="95">
                  <c:v>-0.29989982262944659</c:v>
                </c:pt>
                <c:pt idx="96">
                  <c:v>-0.29787163135976108</c:v>
                </c:pt>
                <c:pt idx="97">
                  <c:v>-0.29548052939087105</c:v>
                </c:pt>
                <c:pt idx="98">
                  <c:v>-0.29272942991220463</c:v>
                </c:pt>
                <c:pt idx="99">
                  <c:v>-0.28962168471470212</c:v>
                </c:pt>
                <c:pt idx="100">
                  <c:v>-0.28616108010717528</c:v>
                </c:pt>
                <c:pt idx="101">
                  <c:v>-0.2823518323032731</c:v>
                </c:pt>
                <c:pt idx="102">
                  <c:v>-0.27819858228467498</c:v>
                </c:pt>
                <c:pt idx="103">
                  <c:v>-0.27370639014676945</c:v>
                </c:pt>
                <c:pt idx="104">
                  <c:v>-0.26888072893370746</c:v>
                </c:pt>
                <c:pt idx="105">
                  <c:v>-0.26372747797034091</c:v>
                </c:pt>
                <c:pt idx="106">
                  <c:v>-0.2582529156991713</c:v>
                </c:pt>
                <c:pt idx="107">
                  <c:v>-0.25246371203103429</c:v>
                </c:pt>
                <c:pt idx="108">
                  <c:v>-0.24636692021884105</c:v>
                </c:pt>
                <c:pt idx="109">
                  <c:v>-0.23996996826427597</c:v>
                </c:pt>
                <c:pt idx="110">
                  <c:v>-0.23328064986792077</c:v>
                </c:pt>
                <c:pt idx="111">
                  <c:v>-0.22630711493383099</c:v>
                </c:pt>
                <c:pt idx="112">
                  <c:v>-0.21905785964013297</c:v>
                </c:pt>
                <c:pt idx="113">
                  <c:v>-0.21154171608774</c:v>
                </c:pt>
                <c:pt idx="114">
                  <c:v>-0.20376784153979746</c:v>
                </c:pt>
                <c:pt idx="115">
                  <c:v>-0.19574570726496857</c:v>
                </c:pt>
                <c:pt idx="116">
                  <c:v>-0.18748508699815186</c:v>
                </c:pt>
                <c:pt idx="117">
                  <c:v>-0.17899604503269184</c:v>
                </c:pt>
                <c:pt idx="118">
                  <c:v>-0.17028892395858633</c:v>
                </c:pt>
                <c:pt idx="119">
                  <c:v>-0.16137433206163534</c:v>
                </c:pt>
                <c:pt idx="120">
                  <c:v>-0.15226313039887757</c:v>
                </c:pt>
                <c:pt idx="121">
                  <c:v>-0.14296641956606571</c:v>
                </c:pt>
                <c:pt idx="122">
                  <c:v>-0.13349552617330157</c:v>
                </c:pt>
                <c:pt idx="123">
                  <c:v>-0.12386198904530443</c:v>
                </c:pt>
                <c:pt idx="124">
                  <c:v>-0.11407754516313262</c:v>
                </c:pt>
                <c:pt idx="125">
                  <c:v>-0.10415411536447804</c:v>
                </c:pt>
                <c:pt idx="126">
                  <c:v>-9.4103789819963632E-2</c:v>
                </c:pt>
                <c:pt idx="127">
                  <c:v>-8.3938813303130952E-2</c:v>
                </c:pt>
                <c:pt idx="128">
                  <c:v>-7.3671570272071649E-2</c:v>
                </c:pt>
                <c:pt idx="129">
                  <c:v>-6.3314569780871285E-2</c:v>
                </c:pt>
                <c:pt idx="130">
                  <c:v>-5.2880430239254497E-2</c:v>
                </c:pt>
                <c:pt idx="131">
                  <c:v>-4.2381864038997276E-2</c:v>
                </c:pt>
                <c:pt idx="132">
                  <c:v>-3.1831662065833946E-2</c:v>
                </c:pt>
                <c:pt idx="133">
                  <c:v>-2.1242678115735325E-2</c:v>
                </c:pt>
                <c:pt idx="134">
                  <c:v>-1.0627813234536132E-2</c:v>
                </c:pt>
                <c:pt idx="135">
                  <c:v>-5.5963481684320329E-17</c:v>
                </c:pt>
                <c:pt idx="136">
                  <c:v>1.0627813234536291E-2</c:v>
                </c:pt>
                <c:pt idx="137">
                  <c:v>2.1242678115735214E-2</c:v>
                </c:pt>
                <c:pt idx="138">
                  <c:v>3.1831662065833835E-2</c:v>
                </c:pt>
                <c:pt idx="139">
                  <c:v>4.2381864038997165E-2</c:v>
                </c:pt>
                <c:pt idx="140">
                  <c:v>5.2880430239254386E-2</c:v>
                </c:pt>
                <c:pt idx="141">
                  <c:v>6.3314569780871174E-2</c:v>
                </c:pt>
                <c:pt idx="142">
                  <c:v>7.3671570272071552E-2</c:v>
                </c:pt>
                <c:pt idx="143">
                  <c:v>8.3938813303131105E-2</c:v>
                </c:pt>
                <c:pt idx="144">
                  <c:v>9.4103789819963521E-2</c:v>
                </c:pt>
                <c:pt idx="145">
                  <c:v>0.10415411536447818</c:v>
                </c:pt>
                <c:pt idx="146">
                  <c:v>0.11407754516313252</c:v>
                </c:pt>
                <c:pt idx="147">
                  <c:v>0.12386198904530434</c:v>
                </c:pt>
                <c:pt idx="148">
                  <c:v>0.13349552617330146</c:v>
                </c:pt>
                <c:pt idx="149">
                  <c:v>0.14296641956606559</c:v>
                </c:pt>
                <c:pt idx="150">
                  <c:v>0.15226313039887746</c:v>
                </c:pt>
                <c:pt idx="151">
                  <c:v>0.16137433206163526</c:v>
                </c:pt>
                <c:pt idx="152">
                  <c:v>0.17028892395858647</c:v>
                </c:pt>
                <c:pt idx="153">
                  <c:v>0.17899604503269173</c:v>
                </c:pt>
                <c:pt idx="154">
                  <c:v>0.187485086998152</c:v>
                </c:pt>
                <c:pt idx="155">
                  <c:v>0.19574570726496851</c:v>
                </c:pt>
                <c:pt idx="156">
                  <c:v>0.20376784153979738</c:v>
                </c:pt>
                <c:pt idx="157">
                  <c:v>0.21154171608774</c:v>
                </c:pt>
                <c:pt idx="158">
                  <c:v>0.21905785964013288</c:v>
                </c:pt>
                <c:pt idx="159">
                  <c:v>0.22630711493383099</c:v>
                </c:pt>
                <c:pt idx="160">
                  <c:v>0.23328064986792071</c:v>
                </c:pt>
                <c:pt idx="161">
                  <c:v>0.23996996826427597</c:v>
                </c:pt>
                <c:pt idx="162">
                  <c:v>0.24636692021884099</c:v>
                </c:pt>
                <c:pt idx="163">
                  <c:v>0.25246371203103429</c:v>
                </c:pt>
                <c:pt idx="164">
                  <c:v>0.25825291569917125</c:v>
                </c:pt>
                <c:pt idx="165">
                  <c:v>0.26372747797034085</c:v>
                </c:pt>
                <c:pt idx="166">
                  <c:v>0.26888072893370746</c:v>
                </c:pt>
                <c:pt idx="167">
                  <c:v>0.27370639014676945</c:v>
                </c:pt>
                <c:pt idx="168">
                  <c:v>0.27819858228467503</c:v>
                </c:pt>
                <c:pt idx="169">
                  <c:v>0.2823518323032731</c:v>
                </c:pt>
                <c:pt idx="170">
                  <c:v>0.28616108010717528</c:v>
                </c:pt>
                <c:pt idx="171">
                  <c:v>0.28962168471470212</c:v>
                </c:pt>
                <c:pt idx="172">
                  <c:v>0.29272942991220463</c:v>
                </c:pt>
                <c:pt idx="173">
                  <c:v>0.29548052939087105</c:v>
                </c:pt>
                <c:pt idx="174">
                  <c:v>0.29787163135976108</c:v>
                </c:pt>
                <c:pt idx="175">
                  <c:v>0.29989982262944659</c:v>
                </c:pt>
                <c:pt idx="176">
                  <c:v>0.30156263216128443</c:v>
                </c:pt>
                <c:pt idx="177">
                  <c:v>0.30285803407799627</c:v>
                </c:pt>
                <c:pt idx="178">
                  <c:v>0.30378445013188787</c:v>
                </c:pt>
                <c:pt idx="179">
                  <c:v>0.30434075162770108</c:v>
                </c:pt>
                <c:pt idx="180">
                  <c:v>0.30452626079775486</c:v>
                </c:pt>
              </c:numCache>
            </c:numRef>
          </c:yVal>
          <c:smooth val="1"/>
          <c:extLst>
            <c:ext xmlns:c16="http://schemas.microsoft.com/office/drawing/2014/chart" uri="{C3380CC4-5D6E-409C-BE32-E72D297353CC}">
              <c16:uniqueId val="{00000000-CCEB-43FE-AD30-B5115DC6A8BD}"/>
            </c:ext>
          </c:extLst>
        </c:ser>
        <c:ser>
          <c:idx val="2"/>
          <c:order val="1"/>
          <c:tx>
            <c:v>Maximum Scan Area</c:v>
          </c:tx>
          <c:spPr>
            <a:ln w="3175" cap="rnd">
              <a:solidFill>
                <a:srgbClr val="00B050"/>
              </a:solidFill>
              <a:round/>
            </a:ln>
            <a:effectLst/>
          </c:spPr>
          <c:marker>
            <c:symbol val="none"/>
          </c:marker>
          <c:xVal>
            <c:numRef>
              <c:f>'Data 3rd Approx.'!$L$2:$L$1329</c:f>
              <c:numCache>
                <c:formatCode>General</c:formatCode>
                <c:ptCount val="1328"/>
                <c:pt idx="0">
                  <c:v>0</c:v>
                </c:pt>
                <c:pt idx="1">
                  <c:v>0.25572029247654215</c:v>
                </c:pt>
                <c:pt idx="2">
                  <c:v>0.511129029167393</c:v>
                </c:pt>
                <c:pt idx="3">
                  <c:v>0.7659150338695947</c:v>
                </c:pt>
                <c:pt idx="4">
                  <c:v>1.0197678890831927</c:v>
                </c:pt>
                <c:pt idx="5">
                  <c:v>1.2723783142071443</c:v>
                </c:pt>
                <c:pt idx="6">
                  <c:v>1.5234385423500891</c:v>
                </c:pt>
                <c:pt idx="7">
                  <c:v>1.7726426952968981</c:v>
                </c:pt>
                <c:pt idx="8">
                  <c:v>2.0196871561741623</c:v>
                </c:pt>
                <c:pt idx="9">
                  <c:v>2.2642709393605855</c:v>
                </c:pt>
                <c:pt idx="10">
                  <c:v>2.5060960571915984</c:v>
                </c:pt>
                <c:pt idx="11">
                  <c:v>2.7448678830114273</c:v>
                </c:pt>
                <c:pt idx="12">
                  <c:v>2.9802955101302917</c:v>
                </c:pt>
                <c:pt idx="13">
                  <c:v>3.2120921062493921</c:v>
                </c:pt>
                <c:pt idx="14">
                  <c:v>3.4399752629218874</c:v>
                </c:pt>
                <c:pt idx="15">
                  <c:v>3.6636673396240793</c:v>
                </c:pt>
                <c:pt idx="16">
                  <c:v>3.882895802017631</c:v>
                </c:pt>
                <c:pt idx="17">
                  <c:v>4.0973935539906723</c:v>
                </c:pt>
                <c:pt idx="18">
                  <c:v>4.3068992630732668</c:v>
                </c:pt>
                <c:pt idx="19">
                  <c:v>4.5111576788307808</c:v>
                </c:pt>
                <c:pt idx="20">
                  <c:v>4.7099199438472095</c:v>
                </c:pt>
                <c:pt idx="21">
                  <c:v>4.9029438969196111</c:v>
                </c:pt>
                <c:pt idx="22">
                  <c:v>5.0899943680942261</c:v>
                </c:pt>
                <c:pt idx="23">
                  <c:v>5.2708434651848446</c:v>
                </c:pt>
                <c:pt idx="24">
                  <c:v>5.4452708514243318</c:v>
                </c:pt>
                <c:pt idx="25">
                  <c:v>5.6130640139110319</c:v>
                </c:pt>
                <c:pt idx="26">
                  <c:v>5.7740185225230105</c:v>
                </c:pt>
                <c:pt idx="27">
                  <c:v>5.9279382789846657</c:v>
                </c:pt>
                <c:pt idx="28">
                  <c:v>6.0746357557822694</c:v>
                </c:pt>
                <c:pt idx="29">
                  <c:v>6.2139322246373574</c:v>
                </c:pt>
                <c:pt idx="30">
                  <c:v>6.3456579742596073</c:v>
                </c:pt>
                <c:pt idx="31">
                  <c:v>6.4696525171138992</c:v>
                </c:pt>
                <c:pt idx="32">
                  <c:v>6.5857647849496628</c:v>
                </c:pt>
                <c:pt idx="33">
                  <c:v>6.6938533128542597</c:v>
                </c:pt>
                <c:pt idx="34">
                  <c:v>6.7937864116062032</c:v>
                </c:pt>
                <c:pt idx="35">
                  <c:v>6.8854423281181756</c:v>
                </c:pt>
                <c:pt idx="36">
                  <c:v>6.9687093937744207</c:v>
                </c:pt>
                <c:pt idx="37">
                  <c:v>7.043486160481744</c:v>
                </c:pt>
                <c:pt idx="38">
                  <c:v>7.1096815242683888</c:v>
                </c:pt>
                <c:pt idx="39">
                  <c:v>7.1672148362801957</c:v>
                </c:pt>
                <c:pt idx="40">
                  <c:v>7.2160160010388079</c:v>
                </c:pt>
                <c:pt idx="41">
                  <c:v>7.2560255618422085</c:v>
                </c:pt>
                <c:pt idx="42">
                  <c:v>7.2871947732035585</c:v>
                </c:pt>
                <c:pt idx="43">
                  <c:v>7.309485660240064</c:v>
                </c:pt>
                <c:pt idx="44">
                  <c:v>7.3228710649395188</c:v>
                </c:pt>
                <c:pt idx="45">
                  <c:v>7.3273346792481595</c:v>
                </c:pt>
                <c:pt idx="46">
                  <c:v>7.3228710649395188</c:v>
                </c:pt>
                <c:pt idx="47">
                  <c:v>7.309485660240064</c:v>
                </c:pt>
                <c:pt idx="48">
                  <c:v>7.2871947732035585</c:v>
                </c:pt>
                <c:pt idx="49">
                  <c:v>7.2560255618422085</c:v>
                </c:pt>
                <c:pt idx="50">
                  <c:v>7.2160160010388079</c:v>
                </c:pt>
                <c:pt idx="51">
                  <c:v>7.1672148362801966</c:v>
                </c:pt>
                <c:pt idx="52">
                  <c:v>7.1096815242683888</c:v>
                </c:pt>
                <c:pt idx="53">
                  <c:v>7.043486160481744</c:v>
                </c:pt>
                <c:pt idx="54">
                  <c:v>6.9687093937744216</c:v>
                </c:pt>
                <c:pt idx="55">
                  <c:v>6.8854423281181765</c:v>
                </c:pt>
                <c:pt idx="56">
                  <c:v>6.7937864116062032</c:v>
                </c:pt>
                <c:pt idx="57">
                  <c:v>6.6938533128542597</c:v>
                </c:pt>
                <c:pt idx="58">
                  <c:v>6.5857647849496619</c:v>
                </c:pt>
                <c:pt idx="59">
                  <c:v>6.4696525171138992</c:v>
                </c:pt>
                <c:pt idx="60">
                  <c:v>6.3456579742596082</c:v>
                </c:pt>
                <c:pt idx="61">
                  <c:v>6.2139322246373583</c:v>
                </c:pt>
                <c:pt idx="62">
                  <c:v>6.0746357557822694</c:v>
                </c:pt>
                <c:pt idx="63">
                  <c:v>5.9279382789846657</c:v>
                </c:pt>
                <c:pt idx="64">
                  <c:v>5.7740185225230105</c:v>
                </c:pt>
                <c:pt idx="65">
                  <c:v>5.6130640139110319</c:v>
                </c:pt>
                <c:pt idx="66">
                  <c:v>5.4452708514243318</c:v>
                </c:pt>
                <c:pt idx="67">
                  <c:v>5.2708434651848446</c:v>
                </c:pt>
                <c:pt idx="68">
                  <c:v>5.0899943680942252</c:v>
                </c:pt>
                <c:pt idx="69">
                  <c:v>4.902943896919612</c:v>
                </c:pt>
                <c:pt idx="70">
                  <c:v>4.7099199438472112</c:v>
                </c:pt>
                <c:pt idx="71">
                  <c:v>4.5111576788307817</c:v>
                </c:pt>
                <c:pt idx="72">
                  <c:v>4.3068992630732676</c:v>
                </c:pt>
                <c:pt idx="73">
                  <c:v>4.0973935539906723</c:v>
                </c:pt>
                <c:pt idx="74">
                  <c:v>3.882895802017631</c:v>
                </c:pt>
                <c:pt idx="75">
                  <c:v>3.6636673396240793</c:v>
                </c:pt>
                <c:pt idx="76">
                  <c:v>3.4399752629218865</c:v>
                </c:pt>
                <c:pt idx="77">
                  <c:v>3.2120921062493917</c:v>
                </c:pt>
                <c:pt idx="78">
                  <c:v>2.9802955101302935</c:v>
                </c:pt>
                <c:pt idx="79">
                  <c:v>2.744867883011429</c:v>
                </c:pt>
                <c:pt idx="80">
                  <c:v>2.5060960571915993</c:v>
                </c:pt>
                <c:pt idx="81">
                  <c:v>2.2642709393605864</c:v>
                </c:pt>
                <c:pt idx="82">
                  <c:v>2.0196871561741627</c:v>
                </c:pt>
                <c:pt idx="83">
                  <c:v>1.7726426952968981</c:v>
                </c:pt>
                <c:pt idx="84">
                  <c:v>1.5234385423500889</c:v>
                </c:pt>
                <c:pt idx="85">
                  <c:v>1.2723783142071439</c:v>
                </c:pt>
                <c:pt idx="86">
                  <c:v>1.019767889083192</c:v>
                </c:pt>
                <c:pt idx="87">
                  <c:v>0.76591503386959658</c:v>
                </c:pt>
                <c:pt idx="88">
                  <c:v>0.51112902916739467</c:v>
                </c:pt>
                <c:pt idx="89">
                  <c:v>0.25572029247654343</c:v>
                </c:pt>
                <c:pt idx="90">
                  <c:v>8.9770727608792305E-16</c:v>
                </c:pt>
                <c:pt idx="91">
                  <c:v>-0.25572029247654166</c:v>
                </c:pt>
                <c:pt idx="92">
                  <c:v>-0.51112902916739278</c:v>
                </c:pt>
                <c:pt idx="93">
                  <c:v>-0.76591503386959492</c:v>
                </c:pt>
                <c:pt idx="94">
                  <c:v>-1.0197678890831934</c:v>
                </c:pt>
                <c:pt idx="95">
                  <c:v>-1.2723783142071454</c:v>
                </c:pt>
                <c:pt idx="96">
                  <c:v>-1.5234385423500905</c:v>
                </c:pt>
                <c:pt idx="97">
                  <c:v>-1.7726426952968966</c:v>
                </c:pt>
                <c:pt idx="98">
                  <c:v>-2.0196871561741609</c:v>
                </c:pt>
                <c:pt idx="99">
                  <c:v>-2.2642709393605847</c:v>
                </c:pt>
                <c:pt idx="100">
                  <c:v>-2.506096057191598</c:v>
                </c:pt>
                <c:pt idx="101">
                  <c:v>-2.7448678830114273</c:v>
                </c:pt>
                <c:pt idx="102">
                  <c:v>-2.9802955101302917</c:v>
                </c:pt>
                <c:pt idx="103">
                  <c:v>-3.2120921062493926</c:v>
                </c:pt>
                <c:pt idx="104">
                  <c:v>-3.4399752629218878</c:v>
                </c:pt>
                <c:pt idx="105">
                  <c:v>-3.6636673396240806</c:v>
                </c:pt>
                <c:pt idx="106">
                  <c:v>-3.8828958020176305</c:v>
                </c:pt>
                <c:pt idx="107">
                  <c:v>-4.0973935539906705</c:v>
                </c:pt>
                <c:pt idx="108">
                  <c:v>-4.3068992630732668</c:v>
                </c:pt>
                <c:pt idx="109">
                  <c:v>-4.5111576788307799</c:v>
                </c:pt>
                <c:pt idx="110">
                  <c:v>-4.7099199438472095</c:v>
                </c:pt>
                <c:pt idx="111">
                  <c:v>-4.9029438969196111</c:v>
                </c:pt>
                <c:pt idx="112">
                  <c:v>-5.089994368094227</c:v>
                </c:pt>
                <c:pt idx="113">
                  <c:v>-5.2708434651848455</c:v>
                </c:pt>
                <c:pt idx="114">
                  <c:v>-5.4452708514243326</c:v>
                </c:pt>
                <c:pt idx="115">
                  <c:v>-5.613064013911031</c:v>
                </c:pt>
                <c:pt idx="116">
                  <c:v>-5.7740185225230114</c:v>
                </c:pt>
                <c:pt idx="117">
                  <c:v>-5.9279382789846649</c:v>
                </c:pt>
                <c:pt idx="118">
                  <c:v>-6.0746357557822703</c:v>
                </c:pt>
                <c:pt idx="119">
                  <c:v>-6.2139322246373574</c:v>
                </c:pt>
                <c:pt idx="120">
                  <c:v>-6.3456579742596055</c:v>
                </c:pt>
                <c:pt idx="121">
                  <c:v>-6.4696525171139001</c:v>
                </c:pt>
                <c:pt idx="122">
                  <c:v>-6.585764784949661</c:v>
                </c:pt>
                <c:pt idx="123">
                  <c:v>-6.6938533128542606</c:v>
                </c:pt>
                <c:pt idx="124">
                  <c:v>-6.7937864116062023</c:v>
                </c:pt>
                <c:pt idx="125">
                  <c:v>-6.8854423281181765</c:v>
                </c:pt>
                <c:pt idx="126">
                  <c:v>-6.9687093937744207</c:v>
                </c:pt>
                <c:pt idx="127">
                  <c:v>-7.0434861604817449</c:v>
                </c:pt>
                <c:pt idx="128">
                  <c:v>-7.1096815242683888</c:v>
                </c:pt>
                <c:pt idx="129">
                  <c:v>-7.1672148362801957</c:v>
                </c:pt>
                <c:pt idx="130">
                  <c:v>-7.2160160010388079</c:v>
                </c:pt>
                <c:pt idx="131">
                  <c:v>-7.2560255618422076</c:v>
                </c:pt>
                <c:pt idx="132">
                  <c:v>-7.2871947732035594</c:v>
                </c:pt>
                <c:pt idx="133">
                  <c:v>-7.309485660240064</c:v>
                </c:pt>
                <c:pt idx="134">
                  <c:v>-7.3228710649395188</c:v>
                </c:pt>
                <c:pt idx="135">
                  <c:v>-7.3273346792481595</c:v>
                </c:pt>
                <c:pt idx="136">
                  <c:v>-7.3228710649395188</c:v>
                </c:pt>
                <c:pt idx="137">
                  <c:v>-7.3094856602400649</c:v>
                </c:pt>
                <c:pt idx="138">
                  <c:v>-7.2871947732035594</c:v>
                </c:pt>
                <c:pt idx="139">
                  <c:v>-7.2560255618422085</c:v>
                </c:pt>
                <c:pt idx="140">
                  <c:v>-7.2160160010388088</c:v>
                </c:pt>
                <c:pt idx="141">
                  <c:v>-7.1672148362801957</c:v>
                </c:pt>
                <c:pt idx="142">
                  <c:v>-7.1096815242683897</c:v>
                </c:pt>
                <c:pt idx="143">
                  <c:v>-7.0434861604817431</c:v>
                </c:pt>
                <c:pt idx="144">
                  <c:v>-6.9687093937744216</c:v>
                </c:pt>
                <c:pt idx="145">
                  <c:v>-6.8854423281181756</c:v>
                </c:pt>
                <c:pt idx="146">
                  <c:v>-6.7937864116062032</c:v>
                </c:pt>
                <c:pt idx="147">
                  <c:v>-6.6938533128542614</c:v>
                </c:pt>
                <c:pt idx="148">
                  <c:v>-6.5857647849496628</c:v>
                </c:pt>
                <c:pt idx="149">
                  <c:v>-6.469652517113901</c:v>
                </c:pt>
                <c:pt idx="150">
                  <c:v>-6.3456579742596073</c:v>
                </c:pt>
                <c:pt idx="151">
                  <c:v>-6.2139322246373592</c:v>
                </c:pt>
                <c:pt idx="152">
                  <c:v>-6.0746357557822686</c:v>
                </c:pt>
                <c:pt idx="153">
                  <c:v>-5.9279382789846666</c:v>
                </c:pt>
                <c:pt idx="154">
                  <c:v>-5.7740185225230096</c:v>
                </c:pt>
                <c:pt idx="155">
                  <c:v>-5.6130640139110328</c:v>
                </c:pt>
                <c:pt idx="156">
                  <c:v>-5.4452708514243344</c:v>
                </c:pt>
                <c:pt idx="157">
                  <c:v>-5.2708434651848455</c:v>
                </c:pt>
                <c:pt idx="158">
                  <c:v>-5.0899943680942279</c:v>
                </c:pt>
                <c:pt idx="159">
                  <c:v>-4.9029438969196102</c:v>
                </c:pt>
                <c:pt idx="160">
                  <c:v>-4.7099199438472112</c:v>
                </c:pt>
                <c:pt idx="161">
                  <c:v>-4.5111576788307799</c:v>
                </c:pt>
                <c:pt idx="162">
                  <c:v>-4.3068992630732685</c:v>
                </c:pt>
                <c:pt idx="163">
                  <c:v>-4.0973935539906696</c:v>
                </c:pt>
                <c:pt idx="164">
                  <c:v>-3.8828958020176318</c:v>
                </c:pt>
                <c:pt idx="165">
                  <c:v>-3.6636673396240829</c:v>
                </c:pt>
                <c:pt idx="166">
                  <c:v>-3.4399752629218874</c:v>
                </c:pt>
                <c:pt idx="167">
                  <c:v>-3.2120921062493952</c:v>
                </c:pt>
                <c:pt idx="168">
                  <c:v>-2.9802955101302913</c:v>
                </c:pt>
                <c:pt idx="169">
                  <c:v>-2.7448678830114299</c:v>
                </c:pt>
                <c:pt idx="170">
                  <c:v>-2.5060960571915976</c:v>
                </c:pt>
                <c:pt idx="171">
                  <c:v>-2.2642709393605873</c:v>
                </c:pt>
                <c:pt idx="172">
                  <c:v>-2.0196871561741609</c:v>
                </c:pt>
                <c:pt idx="173">
                  <c:v>-1.772642695296899</c:v>
                </c:pt>
                <c:pt idx="174">
                  <c:v>-1.5234385423500931</c:v>
                </c:pt>
                <c:pt idx="175">
                  <c:v>-1.2723783142071448</c:v>
                </c:pt>
                <c:pt idx="176">
                  <c:v>-1.019767889083196</c:v>
                </c:pt>
                <c:pt idx="177">
                  <c:v>-0.76591503386959425</c:v>
                </c:pt>
                <c:pt idx="178">
                  <c:v>-0.51112902916739544</c:v>
                </c:pt>
                <c:pt idx="179">
                  <c:v>-0.25572029247654104</c:v>
                </c:pt>
                <c:pt idx="180">
                  <c:v>-1.7954145521758461E-15</c:v>
                </c:pt>
              </c:numCache>
            </c:numRef>
          </c:xVal>
          <c:yVal>
            <c:numRef>
              <c:f>'Data 3rd Approx.'!$K$2:$K$1329</c:f>
              <c:numCache>
                <c:formatCode>General</c:formatCode>
                <c:ptCount val="1328"/>
                <c:pt idx="0">
                  <c:v>7.3273346792481595</c:v>
                </c:pt>
                <c:pt idx="1">
                  <c:v>7.3228710649395188</c:v>
                </c:pt>
                <c:pt idx="2">
                  <c:v>7.309485660240064</c:v>
                </c:pt>
                <c:pt idx="3">
                  <c:v>7.2871947732035585</c:v>
                </c:pt>
                <c:pt idx="4">
                  <c:v>7.2560255618422085</c:v>
                </c:pt>
                <c:pt idx="5">
                  <c:v>7.2160160010388079</c:v>
                </c:pt>
                <c:pt idx="6">
                  <c:v>7.1672148362801966</c:v>
                </c:pt>
                <c:pt idx="7">
                  <c:v>7.1096815242683888</c:v>
                </c:pt>
                <c:pt idx="8">
                  <c:v>7.043486160481744</c:v>
                </c:pt>
                <c:pt idx="9">
                  <c:v>6.9687093937744207</c:v>
                </c:pt>
                <c:pt idx="10">
                  <c:v>6.8854423281181765</c:v>
                </c:pt>
                <c:pt idx="11">
                  <c:v>6.7937864116062032</c:v>
                </c:pt>
                <c:pt idx="12">
                  <c:v>6.6938533128542597</c:v>
                </c:pt>
                <c:pt idx="13">
                  <c:v>6.5857647849496628</c:v>
                </c:pt>
                <c:pt idx="14">
                  <c:v>6.4696525171139001</c:v>
                </c:pt>
                <c:pt idx="15">
                  <c:v>6.3456579742596082</c:v>
                </c:pt>
                <c:pt idx="16">
                  <c:v>6.2139322246373574</c:v>
                </c:pt>
                <c:pt idx="17">
                  <c:v>6.0746357557822686</c:v>
                </c:pt>
                <c:pt idx="18">
                  <c:v>5.9279382789846657</c:v>
                </c:pt>
                <c:pt idx="19">
                  <c:v>5.7740185225230105</c:v>
                </c:pt>
                <c:pt idx="20">
                  <c:v>5.6130640139110319</c:v>
                </c:pt>
                <c:pt idx="21">
                  <c:v>5.4452708514243318</c:v>
                </c:pt>
                <c:pt idx="22">
                  <c:v>5.2708434651848455</c:v>
                </c:pt>
                <c:pt idx="23">
                  <c:v>5.0899943680942261</c:v>
                </c:pt>
                <c:pt idx="24">
                  <c:v>4.9029438969196111</c:v>
                </c:pt>
                <c:pt idx="25">
                  <c:v>4.7099199438472104</c:v>
                </c:pt>
                <c:pt idx="26">
                  <c:v>4.5111576788307808</c:v>
                </c:pt>
                <c:pt idx="27">
                  <c:v>4.3068992630732668</c:v>
                </c:pt>
                <c:pt idx="28">
                  <c:v>4.0973935539906714</c:v>
                </c:pt>
                <c:pt idx="29">
                  <c:v>3.882895802017631</c:v>
                </c:pt>
                <c:pt idx="30">
                  <c:v>3.6636673396240806</c:v>
                </c:pt>
                <c:pt idx="31">
                  <c:v>3.4399752629218878</c:v>
                </c:pt>
                <c:pt idx="32">
                  <c:v>3.2120921062493926</c:v>
                </c:pt>
                <c:pt idx="33">
                  <c:v>2.9802955101302917</c:v>
                </c:pt>
                <c:pt idx="34">
                  <c:v>2.7448678830114268</c:v>
                </c:pt>
                <c:pt idx="35">
                  <c:v>2.5060960571915993</c:v>
                </c:pt>
                <c:pt idx="36">
                  <c:v>2.264270939360586</c:v>
                </c:pt>
                <c:pt idx="37">
                  <c:v>2.0196871561741623</c:v>
                </c:pt>
                <c:pt idx="38">
                  <c:v>1.7726426952968977</c:v>
                </c:pt>
                <c:pt idx="39">
                  <c:v>1.52343854235009</c:v>
                </c:pt>
                <c:pt idx="40">
                  <c:v>1.272378314207145</c:v>
                </c:pt>
                <c:pt idx="41">
                  <c:v>1.0197678890831929</c:v>
                </c:pt>
                <c:pt idx="42">
                  <c:v>0.76591503386959459</c:v>
                </c:pt>
                <c:pt idx="43">
                  <c:v>0.51112902916739256</c:v>
                </c:pt>
                <c:pt idx="44">
                  <c:v>0.25572029247654293</c:v>
                </c:pt>
                <c:pt idx="45">
                  <c:v>4.4885363804396152E-16</c:v>
                </c:pt>
                <c:pt idx="46">
                  <c:v>-0.25572029247654204</c:v>
                </c:pt>
                <c:pt idx="47">
                  <c:v>-0.51112902916739322</c:v>
                </c:pt>
                <c:pt idx="48">
                  <c:v>-0.76591503386959525</c:v>
                </c:pt>
                <c:pt idx="49">
                  <c:v>-1.0197678890831923</c:v>
                </c:pt>
                <c:pt idx="50">
                  <c:v>-1.2723783142071441</c:v>
                </c:pt>
                <c:pt idx="51">
                  <c:v>-1.5234385423500891</c:v>
                </c:pt>
                <c:pt idx="52">
                  <c:v>-1.7726426952968986</c:v>
                </c:pt>
                <c:pt idx="53">
                  <c:v>-2.0196871561741614</c:v>
                </c:pt>
                <c:pt idx="54">
                  <c:v>-2.2642709393605851</c:v>
                </c:pt>
                <c:pt idx="55">
                  <c:v>-2.5060960571915984</c:v>
                </c:pt>
                <c:pt idx="56">
                  <c:v>-2.7448678830114277</c:v>
                </c:pt>
                <c:pt idx="57">
                  <c:v>-2.9802955101302921</c:v>
                </c:pt>
                <c:pt idx="58">
                  <c:v>-3.212092106249393</c:v>
                </c:pt>
                <c:pt idx="59">
                  <c:v>-3.4399752629218883</c:v>
                </c:pt>
                <c:pt idx="60">
                  <c:v>-3.663667339624078</c:v>
                </c:pt>
                <c:pt idx="61">
                  <c:v>-3.8828958020176305</c:v>
                </c:pt>
                <c:pt idx="62">
                  <c:v>-4.0973935539906705</c:v>
                </c:pt>
                <c:pt idx="63">
                  <c:v>-4.3068992630732668</c:v>
                </c:pt>
                <c:pt idx="64">
                  <c:v>-4.5111576788307808</c:v>
                </c:pt>
                <c:pt idx="65">
                  <c:v>-4.7099199438472104</c:v>
                </c:pt>
                <c:pt idx="66">
                  <c:v>-4.9029438969196111</c:v>
                </c:pt>
                <c:pt idx="67">
                  <c:v>-5.089994368094227</c:v>
                </c:pt>
                <c:pt idx="68">
                  <c:v>-5.2708434651848455</c:v>
                </c:pt>
                <c:pt idx="69">
                  <c:v>-5.44527085142433</c:v>
                </c:pt>
                <c:pt idx="70">
                  <c:v>-5.613064013911031</c:v>
                </c:pt>
                <c:pt idx="71">
                  <c:v>-5.7740185225230105</c:v>
                </c:pt>
                <c:pt idx="72">
                  <c:v>-5.9279382789846649</c:v>
                </c:pt>
                <c:pt idx="73">
                  <c:v>-6.0746357557822686</c:v>
                </c:pt>
                <c:pt idx="74">
                  <c:v>-6.2139322246373574</c:v>
                </c:pt>
                <c:pt idx="75">
                  <c:v>-6.3456579742596082</c:v>
                </c:pt>
                <c:pt idx="76">
                  <c:v>-6.4696525171139001</c:v>
                </c:pt>
                <c:pt idx="77">
                  <c:v>-6.5857647849496628</c:v>
                </c:pt>
                <c:pt idx="78">
                  <c:v>-6.6938533128542588</c:v>
                </c:pt>
                <c:pt idx="79">
                  <c:v>-6.7937864116062023</c:v>
                </c:pt>
                <c:pt idx="80">
                  <c:v>-6.8854423281181756</c:v>
                </c:pt>
                <c:pt idx="81">
                  <c:v>-6.9687093937744207</c:v>
                </c:pt>
                <c:pt idx="82">
                  <c:v>-7.043486160481744</c:v>
                </c:pt>
                <c:pt idx="83">
                  <c:v>-7.1096815242683888</c:v>
                </c:pt>
                <c:pt idx="84">
                  <c:v>-7.1672148362801966</c:v>
                </c:pt>
                <c:pt idx="85">
                  <c:v>-7.2160160010388079</c:v>
                </c:pt>
                <c:pt idx="86">
                  <c:v>-7.2560255618422085</c:v>
                </c:pt>
                <c:pt idx="87">
                  <c:v>-7.2871947732035585</c:v>
                </c:pt>
                <c:pt idx="88">
                  <c:v>-7.309485660240064</c:v>
                </c:pt>
                <c:pt idx="89">
                  <c:v>-7.3228710649395188</c:v>
                </c:pt>
                <c:pt idx="90">
                  <c:v>-7.3273346792481595</c:v>
                </c:pt>
                <c:pt idx="91">
                  <c:v>-7.3228710649395188</c:v>
                </c:pt>
                <c:pt idx="92">
                  <c:v>-7.309485660240064</c:v>
                </c:pt>
                <c:pt idx="93">
                  <c:v>-7.2871947732035585</c:v>
                </c:pt>
                <c:pt idx="94">
                  <c:v>-7.2560255618422076</c:v>
                </c:pt>
                <c:pt idx="95">
                  <c:v>-7.2160160010388079</c:v>
                </c:pt>
                <c:pt idx="96">
                  <c:v>-7.1672148362801957</c:v>
                </c:pt>
                <c:pt idx="97">
                  <c:v>-7.1096815242683888</c:v>
                </c:pt>
                <c:pt idx="98">
                  <c:v>-7.043486160481744</c:v>
                </c:pt>
                <c:pt idx="99">
                  <c:v>-6.9687093937744216</c:v>
                </c:pt>
                <c:pt idx="100">
                  <c:v>-6.8854423281181765</c:v>
                </c:pt>
                <c:pt idx="101">
                  <c:v>-6.7937864116062032</c:v>
                </c:pt>
                <c:pt idx="102">
                  <c:v>-6.6938533128542597</c:v>
                </c:pt>
                <c:pt idx="103">
                  <c:v>-6.5857647849496619</c:v>
                </c:pt>
                <c:pt idx="104">
                  <c:v>-6.4696525171138992</c:v>
                </c:pt>
                <c:pt idx="105">
                  <c:v>-6.3456579742596073</c:v>
                </c:pt>
                <c:pt idx="106">
                  <c:v>-6.2139322246373583</c:v>
                </c:pt>
                <c:pt idx="107">
                  <c:v>-6.0746357557822703</c:v>
                </c:pt>
                <c:pt idx="108">
                  <c:v>-5.9279382789846666</c:v>
                </c:pt>
                <c:pt idx="109">
                  <c:v>-5.7740185225230105</c:v>
                </c:pt>
                <c:pt idx="110">
                  <c:v>-5.6130640139110319</c:v>
                </c:pt>
                <c:pt idx="111">
                  <c:v>-5.4452708514243318</c:v>
                </c:pt>
                <c:pt idx="112">
                  <c:v>-5.2708434651848446</c:v>
                </c:pt>
                <c:pt idx="113">
                  <c:v>-5.0899943680942261</c:v>
                </c:pt>
                <c:pt idx="114">
                  <c:v>-4.9029438969196102</c:v>
                </c:pt>
                <c:pt idx="115">
                  <c:v>-4.7099199438472112</c:v>
                </c:pt>
                <c:pt idx="116">
                  <c:v>-4.511157678830779</c:v>
                </c:pt>
                <c:pt idx="117">
                  <c:v>-4.3068992630732676</c:v>
                </c:pt>
                <c:pt idx="118">
                  <c:v>-4.0973935539906696</c:v>
                </c:pt>
                <c:pt idx="119">
                  <c:v>-3.8828958020176318</c:v>
                </c:pt>
                <c:pt idx="120">
                  <c:v>-3.6636673396240829</c:v>
                </c:pt>
                <c:pt idx="121">
                  <c:v>-3.4399752629218869</c:v>
                </c:pt>
                <c:pt idx="122">
                  <c:v>-3.2120921062493948</c:v>
                </c:pt>
                <c:pt idx="123">
                  <c:v>-2.9802955101302908</c:v>
                </c:pt>
                <c:pt idx="124">
                  <c:v>-2.7448678830114295</c:v>
                </c:pt>
                <c:pt idx="125">
                  <c:v>-2.5060960571915971</c:v>
                </c:pt>
                <c:pt idx="126">
                  <c:v>-2.2642709393605869</c:v>
                </c:pt>
                <c:pt idx="127">
                  <c:v>-2.0196871561741605</c:v>
                </c:pt>
                <c:pt idx="128">
                  <c:v>-1.7726426952968986</c:v>
                </c:pt>
                <c:pt idx="129">
                  <c:v>-1.5234385423500925</c:v>
                </c:pt>
                <c:pt idx="130">
                  <c:v>-1.2723783142071443</c:v>
                </c:pt>
                <c:pt idx="131">
                  <c:v>-1.0197678890831956</c:v>
                </c:pt>
                <c:pt idx="132">
                  <c:v>-0.76591503386959381</c:v>
                </c:pt>
                <c:pt idx="133">
                  <c:v>-0.51112902916739511</c:v>
                </c:pt>
                <c:pt idx="134">
                  <c:v>-0.2557202924765406</c:v>
                </c:pt>
                <c:pt idx="135">
                  <c:v>-1.3465609141318848E-15</c:v>
                </c:pt>
                <c:pt idx="136">
                  <c:v>0.25572029247654443</c:v>
                </c:pt>
                <c:pt idx="137">
                  <c:v>0.51112902916739245</c:v>
                </c:pt>
                <c:pt idx="138">
                  <c:v>0.76591503386959114</c:v>
                </c:pt>
                <c:pt idx="139">
                  <c:v>1.0197678890831929</c:v>
                </c:pt>
                <c:pt idx="140">
                  <c:v>1.2723783142071416</c:v>
                </c:pt>
                <c:pt idx="141">
                  <c:v>1.5234385423500898</c:v>
                </c:pt>
                <c:pt idx="142">
                  <c:v>1.7726426952968961</c:v>
                </c:pt>
                <c:pt idx="143">
                  <c:v>2.0196871561741641</c:v>
                </c:pt>
                <c:pt idx="144">
                  <c:v>2.2642709393605842</c:v>
                </c:pt>
                <c:pt idx="145">
                  <c:v>2.5060960571916002</c:v>
                </c:pt>
                <c:pt idx="146">
                  <c:v>2.7448678830114268</c:v>
                </c:pt>
                <c:pt idx="147">
                  <c:v>2.9802955101302886</c:v>
                </c:pt>
                <c:pt idx="148">
                  <c:v>3.2120921062493921</c:v>
                </c:pt>
                <c:pt idx="149">
                  <c:v>3.4399752629218847</c:v>
                </c:pt>
                <c:pt idx="150">
                  <c:v>3.6636673396240806</c:v>
                </c:pt>
                <c:pt idx="151">
                  <c:v>3.8828958020176296</c:v>
                </c:pt>
                <c:pt idx="152">
                  <c:v>4.0973935539906732</c:v>
                </c:pt>
                <c:pt idx="153">
                  <c:v>4.3068992630732659</c:v>
                </c:pt>
                <c:pt idx="154">
                  <c:v>4.5111576788307826</c:v>
                </c:pt>
                <c:pt idx="155">
                  <c:v>4.7099199438472095</c:v>
                </c:pt>
                <c:pt idx="156">
                  <c:v>4.9029438969196075</c:v>
                </c:pt>
                <c:pt idx="157">
                  <c:v>5.0899943680942261</c:v>
                </c:pt>
                <c:pt idx="158">
                  <c:v>5.2708434651848437</c:v>
                </c:pt>
                <c:pt idx="159">
                  <c:v>5.4452708514243318</c:v>
                </c:pt>
                <c:pt idx="160">
                  <c:v>5.6130640139110302</c:v>
                </c:pt>
                <c:pt idx="161">
                  <c:v>5.7740185225230105</c:v>
                </c:pt>
                <c:pt idx="162">
                  <c:v>5.9279382789846649</c:v>
                </c:pt>
                <c:pt idx="163">
                  <c:v>6.0746357557822703</c:v>
                </c:pt>
                <c:pt idx="164">
                  <c:v>6.2139322246373574</c:v>
                </c:pt>
                <c:pt idx="165">
                  <c:v>6.3456579742596055</c:v>
                </c:pt>
                <c:pt idx="166">
                  <c:v>6.4696525171138992</c:v>
                </c:pt>
                <c:pt idx="167">
                  <c:v>6.585764784949661</c:v>
                </c:pt>
                <c:pt idx="168">
                  <c:v>6.6938533128542606</c:v>
                </c:pt>
                <c:pt idx="169">
                  <c:v>6.7937864116062023</c:v>
                </c:pt>
                <c:pt idx="170">
                  <c:v>6.8854423281181765</c:v>
                </c:pt>
                <c:pt idx="171">
                  <c:v>6.9687093937744207</c:v>
                </c:pt>
                <c:pt idx="172">
                  <c:v>7.043486160481744</c:v>
                </c:pt>
                <c:pt idx="173">
                  <c:v>7.1096815242683888</c:v>
                </c:pt>
                <c:pt idx="174">
                  <c:v>7.1672148362801957</c:v>
                </c:pt>
                <c:pt idx="175">
                  <c:v>7.2160160010388079</c:v>
                </c:pt>
                <c:pt idx="176">
                  <c:v>7.2560255618422076</c:v>
                </c:pt>
                <c:pt idx="177">
                  <c:v>7.2871947732035585</c:v>
                </c:pt>
                <c:pt idx="178">
                  <c:v>7.309485660240064</c:v>
                </c:pt>
                <c:pt idx="179">
                  <c:v>7.3228710649395188</c:v>
                </c:pt>
                <c:pt idx="180">
                  <c:v>7.3273346792481595</c:v>
                </c:pt>
              </c:numCache>
            </c:numRef>
          </c:yVal>
          <c:smooth val="1"/>
          <c:extLst>
            <c:ext xmlns:c16="http://schemas.microsoft.com/office/drawing/2014/chart" uri="{C3380CC4-5D6E-409C-BE32-E72D297353CC}">
              <c16:uniqueId val="{00000001-CCEB-43FE-AD30-B5115DC6A8BD}"/>
            </c:ext>
          </c:extLst>
        </c:ser>
        <c:ser>
          <c:idx val="0"/>
          <c:order val="2"/>
          <c:tx>
            <c:v>Resulting Scan Pattern</c:v>
          </c:tx>
          <c:spPr>
            <a:ln w="19050" cap="rnd">
              <a:solidFill>
                <a:schemeClr val="accent1"/>
              </a:solidFill>
              <a:round/>
              <a:tailEnd type="stealth" w="lg" len="lg"/>
            </a:ln>
            <a:effectLst/>
          </c:spPr>
          <c:marker>
            <c:symbol val="none"/>
          </c:marker>
          <c:xVal>
            <c:numRef>
              <c:f>'Data 3rd Approx.'!$D$2:$D$2002</c:f>
              <c:numCache>
                <c:formatCode>General</c:formatCode>
                <c:ptCount val="2001"/>
                <c:pt idx="0">
                  <c:v>0</c:v>
                </c:pt>
                <c:pt idx="1">
                  <c:v>1.1313959748433591</c:v>
                </c:pt>
                <c:pt idx="2">
                  <c:v>2.2213300118217969</c:v>
                </c:pt>
                <c:pt idx="3">
                  <c:v>3.2302131144395676</c:v>
                </c:pt>
                <c:pt idx="4">
                  <c:v>4.1221140820013877</c:v>
                </c:pt>
                <c:pt idx="5">
                  <c:v>4.8663723608233438</c:v>
                </c:pt>
                <c:pt idx="6">
                  <c:v>5.4389631195701726</c:v>
                </c:pt>
                <c:pt idx="7">
                  <c:v>5.8235505066771607</c:v>
                </c:pt>
                <c:pt idx="8">
                  <c:v>6.0121798094053007</c:v>
                </c:pt>
                <c:pt idx="9">
                  <c:v>6.0055763269907034</c:v>
                </c:pt>
                <c:pt idx="10">
                  <c:v>5.8130373844412215</c:v>
                </c:pt>
                <c:pt idx="11">
                  <c:v>5.4519231665825751</c:v>
                </c:pt>
                <c:pt idx="12">
                  <c:v>4.9467710314835509</c:v>
                </c:pt>
                <c:pt idx="13">
                  <c:v>4.3280757689154434</c:v>
                </c:pt>
                <c:pt idx="14">
                  <c:v>3.6307940591845025</c:v>
                </c:pt>
                <c:pt idx="15">
                  <c:v>2.8926444123202382</c:v>
                </c:pt>
                <c:pt idx="16">
                  <c:v>2.1522835101183579</c:v>
                </c:pt>
                <c:pt idx="17">
                  <c:v>1.4474456771992479</c:v>
                </c:pt>
                <c:pt idx="18">
                  <c:v>0.81313389733559971</c:v>
                </c:pt>
                <c:pt idx="19">
                  <c:v>0.27994828814324757</c:v>
                </c:pt>
                <c:pt idx="20">
                  <c:v>-0.12736863006029564</c:v>
                </c:pt>
                <c:pt idx="21">
                  <c:v>-0.39110087456672238</c:v>
                </c:pt>
                <c:pt idx="22">
                  <c:v>-0.50138676346324296</c:v>
                </c:pt>
                <c:pt idx="23">
                  <c:v>-0.45666635128731281</c:v>
                </c:pt>
                <c:pt idx="24">
                  <c:v>-0.26372747797034091</c:v>
                </c:pt>
                <c:pt idx="25">
                  <c:v>6.2651539671493062E-2</c:v>
                </c:pt>
                <c:pt idx="26">
                  <c:v>0.50044536439066256</c:v>
                </c:pt>
                <c:pt idx="27">
                  <c:v>1.0214756710715682</c:v>
                </c:pt>
                <c:pt idx="28">
                  <c:v>1.5928035101139724</c:v>
                </c:pt>
                <c:pt idx="29">
                  <c:v>2.1783535626231281</c:v>
                </c:pt>
                <c:pt idx="30">
                  <c:v>2.7406928076805674</c:v>
                </c:pt>
                <c:pt idx="31">
                  <c:v>3.2428787580455003</c:v>
                </c:pt>
                <c:pt idx="32">
                  <c:v>3.6502890829414181</c:v>
                </c:pt>
                <c:pt idx="33">
                  <c:v>3.9323452836506863</c:v>
                </c:pt>
                <c:pt idx="34">
                  <c:v>4.0640480795826139</c:v>
                </c:pt>
                <c:pt idx="35">
                  <c:v>4.0272510628744271</c:v>
                </c:pt>
                <c:pt idx="36">
                  <c:v>3.8116115666778367</c:v>
                </c:pt>
                <c:pt idx="37">
                  <c:v>3.4151729789898755</c:v>
                </c:pt>
                <c:pt idx="38">
                  <c:v>2.8445501956147243</c:v>
                </c:pt>
                <c:pt idx="39">
                  <c:v>2.1147087148494088</c:v>
                </c:pt>
                <c:pt idx="40">
                  <c:v>1.2483471411142968</c:v>
                </c:pt>
                <c:pt idx="41">
                  <c:v>0.27491167170204212</c:v>
                </c:pt>
                <c:pt idx="42">
                  <c:v>-0.77071140154463291</c:v>
                </c:pt>
                <c:pt idx="43">
                  <c:v>-1.8497638632077817</c:v>
                </c:pt>
                <c:pt idx="44">
                  <c:v>-2.9213707264682665</c:v>
                </c:pt>
                <c:pt idx="45">
                  <c:v>-3.9443997845886871</c:v>
                </c:pt>
                <c:pt idx="46">
                  <c:v>-4.8793379996524493</c:v>
                </c:pt>
                <c:pt idx="47">
                  <c:v>-5.6900963329520948</c:v>
                </c:pt>
                <c:pt idx="48">
                  <c:v>-6.3456579742596064</c:v>
                </c:pt>
                <c:pt idx="49">
                  <c:v>-6.8214923077954541</c:v>
                </c:pt>
                <c:pt idx="50">
                  <c:v>-7.1006680114742444</c:v>
                </c:pt>
                <c:pt idx="51">
                  <c:v>-7.1746128990282543</c:v>
                </c:pt>
                <c:pt idx="52">
                  <c:v>-7.0434848084696577</c:v>
                </c:pt>
                <c:pt idx="53">
                  <c:v>-6.7161362240311231</c:v>
                </c:pt>
                <c:pt idx="54">
                  <c:v>-6.2096745211148043</c:v>
                </c:pt>
                <c:pt idx="55">
                  <c:v>-5.5486388349751241</c:v>
                </c:pt>
                <c:pt idx="56">
                  <c:v>-4.7638326682910046</c:v>
                </c:pt>
                <c:pt idx="57">
                  <c:v>-3.8908676121412933</c:v>
                </c:pt>
                <c:pt idx="58">
                  <c:v>-2.9684871888265003</c:v>
                </c:pt>
                <c:pt idx="59">
                  <c:v>-2.0367501875926992</c:v>
                </c:pt>
                <c:pt idx="60">
                  <c:v>-1.1351594648057186</c:v>
                </c:pt>
                <c:pt idx="61">
                  <c:v>-0.30082470604101674</c:v>
                </c:pt>
                <c:pt idx="62">
                  <c:v>0.43325402039811145</c:v>
                </c:pt>
                <c:pt idx="63">
                  <c:v>1.0397008713304476</c:v>
                </c:pt>
                <c:pt idx="64">
                  <c:v>1.4980055728230592</c:v>
                </c:pt>
                <c:pt idx="65">
                  <c:v>1.7954330808462506</c:v>
                </c:pt>
                <c:pt idx="66">
                  <c:v>1.9275589103449697</c:v>
                </c:pt>
                <c:pt idx="67">
                  <c:v>1.8984052744798845</c:v>
                </c:pt>
                <c:pt idx="68">
                  <c:v>1.7201721401742667</c:v>
                </c:pt>
                <c:pt idx="69">
                  <c:v>1.4125765456382924</c:v>
                </c:pt>
                <c:pt idx="70">
                  <c:v>1.0018321278539075</c:v>
                </c:pt>
                <c:pt idx="71">
                  <c:v>0.51931789095880476</c:v>
                </c:pt>
                <c:pt idx="72">
                  <c:v>1.4755549820672463E-15</c:v>
                </c:pt>
                <c:pt idx="73">
                  <c:v>-0.51931789095880876</c:v>
                </c:pt>
                <c:pt idx="74">
                  <c:v>-1.0018321278539108</c:v>
                </c:pt>
                <c:pt idx="75">
                  <c:v>-1.4125765456382902</c:v>
                </c:pt>
                <c:pt idx="76">
                  <c:v>-1.7201721401742629</c:v>
                </c:pt>
                <c:pt idx="77">
                  <c:v>-1.8984052744798843</c:v>
                </c:pt>
                <c:pt idx="78">
                  <c:v>-1.92755891034497</c:v>
                </c:pt>
                <c:pt idx="79">
                  <c:v>-1.7954330808462515</c:v>
                </c:pt>
                <c:pt idx="80">
                  <c:v>-1.4980055728230601</c:v>
                </c:pt>
                <c:pt idx="81">
                  <c:v>-1.0397008713304503</c:v>
                </c:pt>
                <c:pt idx="82">
                  <c:v>-0.433254020398115</c:v>
                </c:pt>
                <c:pt idx="83">
                  <c:v>0.30082470604101719</c:v>
                </c:pt>
                <c:pt idx="84">
                  <c:v>1.1351594648057151</c:v>
                </c:pt>
                <c:pt idx="85">
                  <c:v>2.0367501875926952</c:v>
                </c:pt>
                <c:pt idx="86">
                  <c:v>2.968487188826503</c:v>
                </c:pt>
                <c:pt idx="87">
                  <c:v>3.8908676121412946</c:v>
                </c:pt>
                <c:pt idx="88">
                  <c:v>4.7638326682910002</c:v>
                </c:pt>
                <c:pt idx="89">
                  <c:v>5.5486388349751259</c:v>
                </c:pt>
                <c:pt idx="90">
                  <c:v>6.2096745211148052</c:v>
                </c:pt>
                <c:pt idx="91">
                  <c:v>6.7161362240311213</c:v>
                </c:pt>
                <c:pt idx="92">
                  <c:v>7.0434848084696586</c:v>
                </c:pt>
                <c:pt idx="93">
                  <c:v>7.1746128990282552</c:v>
                </c:pt>
                <c:pt idx="94">
                  <c:v>7.1006680114742462</c:v>
                </c:pt>
                <c:pt idx="95">
                  <c:v>6.8214923077954586</c:v>
                </c:pt>
                <c:pt idx="96">
                  <c:v>6.3456579742596091</c:v>
                </c:pt>
                <c:pt idx="97">
                  <c:v>5.6900963329521002</c:v>
                </c:pt>
                <c:pt idx="98">
                  <c:v>4.8793379996524511</c:v>
                </c:pt>
                <c:pt idx="99">
                  <c:v>3.9443997845886836</c:v>
                </c:pt>
                <c:pt idx="100">
                  <c:v>2.9213707264682705</c:v>
                </c:pt>
                <c:pt idx="101">
                  <c:v>1.8497638632077851</c:v>
                </c:pt>
                <c:pt idx="102">
                  <c:v>0.77071140154462947</c:v>
                </c:pt>
                <c:pt idx="103">
                  <c:v>-0.27491167170203812</c:v>
                </c:pt>
                <c:pt idx="104">
                  <c:v>-1.2483471411142926</c:v>
                </c:pt>
                <c:pt idx="105">
                  <c:v>-2.1147087148494101</c:v>
                </c:pt>
                <c:pt idx="106">
                  <c:v>-2.844550195614723</c:v>
                </c:pt>
                <c:pt idx="107">
                  <c:v>-3.4151729789898728</c:v>
                </c:pt>
                <c:pt idx="108">
                  <c:v>-3.811611566677835</c:v>
                </c:pt>
                <c:pt idx="109">
                  <c:v>-4.0272510628744254</c:v>
                </c:pt>
                <c:pt idx="110">
                  <c:v>-4.0640480795826139</c:v>
                </c:pt>
                <c:pt idx="111">
                  <c:v>-3.9323452836506823</c:v>
                </c:pt>
                <c:pt idx="112">
                  <c:v>-3.6502890829414163</c:v>
                </c:pt>
                <c:pt idx="113">
                  <c:v>-3.2428787580455012</c:v>
                </c:pt>
                <c:pt idx="114">
                  <c:v>-2.7406928076805626</c:v>
                </c:pt>
                <c:pt idx="115">
                  <c:v>-2.1783535626231325</c:v>
                </c:pt>
                <c:pt idx="116">
                  <c:v>-1.5928035101139779</c:v>
                </c:pt>
                <c:pt idx="117">
                  <c:v>-1.0214756710715645</c:v>
                </c:pt>
                <c:pt idx="118">
                  <c:v>-0.50044536439066434</c:v>
                </c:pt>
                <c:pt idx="119">
                  <c:v>-6.2651539671497058E-2</c:v>
                </c:pt>
                <c:pt idx="120">
                  <c:v>0.26372747797033691</c:v>
                </c:pt>
                <c:pt idx="121">
                  <c:v>0.45666635128731325</c:v>
                </c:pt>
                <c:pt idx="122">
                  <c:v>0.50138676346324251</c:v>
                </c:pt>
                <c:pt idx="123">
                  <c:v>0.39110087456672371</c:v>
                </c:pt>
                <c:pt idx="124">
                  <c:v>0.12736863006029564</c:v>
                </c:pt>
                <c:pt idx="125">
                  <c:v>-0.27994828814324491</c:v>
                </c:pt>
                <c:pt idx="126">
                  <c:v>-0.81313389733559438</c:v>
                </c:pt>
                <c:pt idx="127">
                  <c:v>-1.4474456771992497</c:v>
                </c:pt>
                <c:pt idx="128">
                  <c:v>-2.1522835101183553</c:v>
                </c:pt>
                <c:pt idx="129">
                  <c:v>-2.8926444123202306</c:v>
                </c:pt>
                <c:pt idx="130">
                  <c:v>-3.6307940591845056</c:v>
                </c:pt>
                <c:pt idx="131">
                  <c:v>-4.3280757689154417</c:v>
                </c:pt>
                <c:pt idx="132">
                  <c:v>-4.9467710314835474</c:v>
                </c:pt>
                <c:pt idx="133">
                  <c:v>-5.451923166582576</c:v>
                </c:pt>
                <c:pt idx="134">
                  <c:v>-5.8130373844412198</c:v>
                </c:pt>
                <c:pt idx="135">
                  <c:v>-6.0055763269907008</c:v>
                </c:pt>
                <c:pt idx="136">
                  <c:v>-6.0121798094053016</c:v>
                </c:pt>
                <c:pt idx="137">
                  <c:v>-5.8235505066771598</c:v>
                </c:pt>
                <c:pt idx="138">
                  <c:v>-5.4389631195701735</c:v>
                </c:pt>
                <c:pt idx="139">
                  <c:v>-4.866372360823342</c:v>
                </c:pt>
                <c:pt idx="140">
                  <c:v>-4.1221140820013886</c:v>
                </c:pt>
                <c:pt idx="141">
                  <c:v>-3.230213114439572</c:v>
                </c:pt>
                <c:pt idx="142">
                  <c:v>-2.2213300118217947</c:v>
                </c:pt>
                <c:pt idx="143">
                  <c:v>-1.1313959748433606</c:v>
                </c:pt>
                <c:pt idx="144">
                  <c:v>-6.3927031173279973E-15</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xVal>
          <c:yVal>
            <c:numRef>
              <c:f>'Data 3rd Approx.'!$C$2:$C$2002</c:f>
              <c:numCache>
                <c:formatCode>General</c:formatCode>
                <c:ptCount val="2001"/>
                <c:pt idx="0">
                  <c:v>7.3273346792481595</c:v>
                </c:pt>
                <c:pt idx="1">
                  <c:v>7.2235690697254622</c:v>
                </c:pt>
                <c:pt idx="2">
                  <c:v>6.9166596954173292</c:v>
                </c:pt>
                <c:pt idx="3">
                  <c:v>6.4195649660091041</c:v>
                </c:pt>
                <c:pt idx="4">
                  <c:v>5.7532120255321448</c:v>
                </c:pt>
                <c:pt idx="5">
                  <c:v>4.9455247212188187</c:v>
                </c:pt>
                <c:pt idx="6">
                  <c:v>4.0301276914949007</c:v>
                </c:pt>
                <c:pt idx="7">
                  <c:v>3.0447877973483553</c:v>
                </c:pt>
                <c:pt idx="8">
                  <c:v>2.0296665154477052</c:v>
                </c:pt>
                <c:pt idx="9">
                  <c:v>1.0254658174750195</c:v>
                </c:pt>
                <c:pt idx="10">
                  <c:v>7.1555056393370453E-2</c:v>
                </c:pt>
                <c:pt idx="11">
                  <c:v>-0.79583276967027405</c:v>
                </c:pt>
                <c:pt idx="12">
                  <c:v>-1.5452503414890084</c:v>
                </c:pt>
                <c:pt idx="13">
                  <c:v>-2.1514532602330858</c:v>
                </c:pt>
                <c:pt idx="14">
                  <c:v>-2.596518578050941</c:v>
                </c:pt>
                <c:pt idx="15">
                  <c:v>-2.870612186001603</c:v>
                </c:pt>
                <c:pt idx="16">
                  <c:v>-2.9723693053731326</c:v>
                </c:pt>
                <c:pt idx="17">
                  <c:v>-2.9088706964454309</c:v>
                </c:pt>
                <c:pt idx="18">
                  <c:v>-2.6952163860469791</c:v>
                </c:pt>
                <c:pt idx="19">
                  <c:v>-2.3537178120226119</c:v>
                </c:pt>
                <c:pt idx="20">
                  <c:v>-1.9127473835125897</c:v>
                </c:pt>
                <c:pt idx="21">
                  <c:v>-1.4053007025390418</c:v>
                </c:pt>
                <c:pt idx="22">
                  <c:v>-0.86734031454492011</c:v>
                </c:pt>
                <c:pt idx="23">
                  <c:v>-0.33600020743453607</c:v>
                </c:pt>
                <c:pt idx="24">
                  <c:v>0.15226313039887884</c:v>
                </c:pt>
                <c:pt idx="25">
                  <c:v>0.56348476498563027</c:v>
                </c:pt>
                <c:pt idx="26">
                  <c:v>0.86788383155288651</c:v>
                </c:pt>
                <c:pt idx="27">
                  <c:v>1.0413536440866142</c:v>
                </c:pt>
                <c:pt idx="28">
                  <c:v>1.0666781610337339</c:v>
                </c:pt>
                <c:pt idx="29">
                  <c:v>0.93441657673328749</c:v>
                </c:pt>
                <c:pt idx="30">
                  <c:v>0.64341358125261294</c:v>
                </c:pt>
                <c:pt idx="31">
                  <c:v>0.20091062117019653</c:v>
                </c:pt>
                <c:pt idx="32">
                  <c:v>-0.37774754322227277</c:v>
                </c:pt>
                <c:pt idx="33">
                  <c:v>-1.0697974521836304</c:v>
                </c:pt>
                <c:pt idx="34">
                  <c:v>-1.84610060213793</c:v>
                </c:pt>
                <c:pt idx="35">
                  <c:v>-2.6724969352680974</c:v>
                </c:pt>
                <c:pt idx="36">
                  <c:v>-3.5114042092252009</c:v>
                </c:pt>
                <c:pt idx="37">
                  <c:v>-4.3235875769062737</c:v>
                </c:pt>
                <c:pt idx="38">
                  <c:v>-5.0700155762714294</c:v>
                </c:pt>
                <c:pt idx="39">
                  <c:v>-5.7137145722778993</c:v>
                </c:pt>
                <c:pt idx="40">
                  <c:v>-6.2215337047887296</c:v>
                </c:pt>
                <c:pt idx="41">
                  <c:v>-6.5657365776783374</c:v>
                </c:pt>
                <c:pt idx="42">
                  <c:v>-6.7253440775418785</c:v>
                </c:pt>
                <c:pt idx="43">
                  <c:v>-6.687164449356878</c:v>
                </c:pt>
                <c:pt idx="44">
                  <c:v>-6.4464615250768444</c:v>
                </c:pt>
                <c:pt idx="45">
                  <c:v>-6.0072290997468683</c:v>
                </c:pt>
                <c:pt idx="46">
                  <c:v>-5.3820580681351275</c:v>
                </c:pt>
                <c:pt idx="47">
                  <c:v>-4.591602190816543</c:v>
                </c:pt>
                <c:pt idx="48">
                  <c:v>-3.6636673396240806</c:v>
                </c:pt>
                <c:pt idx="49">
                  <c:v>-2.6319668789089254</c:v>
                </c:pt>
                <c:pt idx="50">
                  <c:v>-1.5346016272822016</c:v>
                </c:pt>
                <c:pt idx="51">
                  <c:v>-0.41233586626223462</c:v>
                </c:pt>
                <c:pt idx="52">
                  <c:v>0.69324949954469761</c:v>
                </c:pt>
                <c:pt idx="53">
                  <c:v>1.7416397281380576</c:v>
                </c:pt>
                <c:pt idx="54">
                  <c:v>2.6952163860469791</c:v>
                </c:pt>
                <c:pt idx="55">
                  <c:v>3.5209487803299799</c:v>
                </c:pt>
                <c:pt idx="56">
                  <c:v>4.1918671893410213</c:v>
                </c:pt>
                <c:pt idx="57">
                  <c:v>4.6882487548028786</c:v>
                </c:pt>
                <c:pt idx="58">
                  <c:v>4.9984605198780621</c:v>
                </c:pt>
                <c:pt idx="59">
                  <c:v>5.1194203465765478</c:v>
                </c:pt>
                <c:pt idx="60">
                  <c:v>5.0566545507142138</c:v>
                </c:pt>
                <c:pt idx="61">
                  <c:v>4.823950195501185</c:v>
                </c:pt>
                <c:pt idx="62">
                  <c:v>4.4426191801888697</c:v>
                </c:pt>
                <c:pt idx="63">
                  <c:v>3.9404096381852378</c:v>
                </c:pt>
                <c:pt idx="64">
                  <c:v>3.3501168485954063</c:v>
                </c:pt>
                <c:pt idx="65">
                  <c:v>2.7079600752752326</c:v>
                </c:pt>
                <c:pt idx="66">
                  <c:v>2.0518028047943684</c:v>
                </c:pt>
                <c:pt idx="67">
                  <c:v>1.4193012352893237</c:v>
                </c:pt>
                <c:pt idx="68">
                  <c:v>0.84606922247885663</c:v>
                </c:pt>
                <c:pt idx="69">
                  <c:v>0.36394705845242914</c:v>
                </c:pt>
                <c:pt idx="70">
                  <c:v>-5.4351700796795299E-4</c:v>
                </c:pt>
                <c:pt idx="71">
                  <c:v>-0.22748455755109331</c:v>
                </c:pt>
                <c:pt idx="72">
                  <c:v>-0.30452626079775502</c:v>
                </c:pt>
                <c:pt idx="73">
                  <c:v>-0.22748455755109287</c:v>
                </c:pt>
                <c:pt idx="74">
                  <c:v>-5.435170079675089E-4</c:v>
                </c:pt>
                <c:pt idx="75">
                  <c:v>0.36394705845242692</c:v>
                </c:pt>
                <c:pt idx="76">
                  <c:v>0.84606922247885219</c:v>
                </c:pt>
                <c:pt idx="77">
                  <c:v>1.4193012352893251</c:v>
                </c:pt>
                <c:pt idx="78">
                  <c:v>2.0518028047943644</c:v>
                </c:pt>
                <c:pt idx="79">
                  <c:v>2.7079600752752291</c:v>
                </c:pt>
                <c:pt idx="80">
                  <c:v>3.3501168485954098</c:v>
                </c:pt>
                <c:pt idx="81">
                  <c:v>3.9404096381852347</c:v>
                </c:pt>
                <c:pt idx="82">
                  <c:v>4.442619180188867</c:v>
                </c:pt>
                <c:pt idx="83">
                  <c:v>4.8239501955011885</c:v>
                </c:pt>
                <c:pt idx="84">
                  <c:v>5.0566545507142102</c:v>
                </c:pt>
                <c:pt idx="85">
                  <c:v>5.1194203465765451</c:v>
                </c:pt>
                <c:pt idx="86">
                  <c:v>4.9984605198780621</c:v>
                </c:pt>
                <c:pt idx="87">
                  <c:v>4.6882487548028804</c:v>
                </c:pt>
                <c:pt idx="88">
                  <c:v>4.1918671893410249</c:v>
                </c:pt>
                <c:pt idx="89">
                  <c:v>3.5209487803299808</c:v>
                </c:pt>
                <c:pt idx="90">
                  <c:v>2.6952163860469791</c:v>
                </c:pt>
                <c:pt idx="91">
                  <c:v>1.7416397281380633</c:v>
                </c:pt>
                <c:pt idx="92">
                  <c:v>0.69324949954469728</c:v>
                </c:pt>
                <c:pt idx="93">
                  <c:v>-0.41233586626223517</c:v>
                </c:pt>
                <c:pt idx="94">
                  <c:v>-1.5346016272821954</c:v>
                </c:pt>
                <c:pt idx="95">
                  <c:v>-2.631966878908913</c:v>
                </c:pt>
                <c:pt idx="96">
                  <c:v>-3.6636673396240784</c:v>
                </c:pt>
                <c:pt idx="97">
                  <c:v>-4.591602190816535</c:v>
                </c:pt>
                <c:pt idx="98">
                  <c:v>-5.3820580681351258</c:v>
                </c:pt>
                <c:pt idx="99">
                  <c:v>-6.0072290997468691</c:v>
                </c:pt>
                <c:pt idx="100">
                  <c:v>-6.4464615250768453</c:v>
                </c:pt>
                <c:pt idx="101">
                  <c:v>-6.687164449356878</c:v>
                </c:pt>
                <c:pt idx="102">
                  <c:v>-6.7253440775418785</c:v>
                </c:pt>
                <c:pt idx="103">
                  <c:v>-6.5657365776783401</c:v>
                </c:pt>
                <c:pt idx="104">
                  <c:v>-6.2215337047887322</c:v>
                </c:pt>
                <c:pt idx="105">
                  <c:v>-5.7137145722778975</c:v>
                </c:pt>
                <c:pt idx="106">
                  <c:v>-5.0700155762714338</c:v>
                </c:pt>
                <c:pt idx="107">
                  <c:v>-4.3235875769062782</c:v>
                </c:pt>
                <c:pt idx="108">
                  <c:v>-3.5114042092251991</c:v>
                </c:pt>
                <c:pt idx="109">
                  <c:v>-2.6724969352680983</c:v>
                </c:pt>
                <c:pt idx="110">
                  <c:v>-1.8461006021379343</c:v>
                </c:pt>
                <c:pt idx="111">
                  <c:v>-1.0697974521836295</c:v>
                </c:pt>
                <c:pt idx="112">
                  <c:v>-0.37774754322227455</c:v>
                </c:pt>
                <c:pt idx="113">
                  <c:v>0.20091062117019298</c:v>
                </c:pt>
                <c:pt idx="114">
                  <c:v>0.64341358125261161</c:v>
                </c:pt>
                <c:pt idx="115">
                  <c:v>0.93441657673328926</c:v>
                </c:pt>
                <c:pt idx="116">
                  <c:v>1.0666781610337353</c:v>
                </c:pt>
                <c:pt idx="117">
                  <c:v>1.0413536440866134</c:v>
                </c:pt>
                <c:pt idx="118">
                  <c:v>0.86788383155288829</c:v>
                </c:pt>
                <c:pt idx="119">
                  <c:v>0.56348476498563516</c:v>
                </c:pt>
                <c:pt idx="120">
                  <c:v>0.15226313039888528</c:v>
                </c:pt>
                <c:pt idx="121">
                  <c:v>-0.33600020743453807</c:v>
                </c:pt>
                <c:pt idx="122">
                  <c:v>-0.86734031454491567</c:v>
                </c:pt>
                <c:pt idx="123">
                  <c:v>-1.4053007025390341</c:v>
                </c:pt>
                <c:pt idx="124">
                  <c:v>-1.9127473835125928</c:v>
                </c:pt>
                <c:pt idx="125">
                  <c:v>-2.3537178120226088</c:v>
                </c:pt>
                <c:pt idx="126">
                  <c:v>-2.6952163860469742</c:v>
                </c:pt>
                <c:pt idx="127">
                  <c:v>-2.9088706964454341</c:v>
                </c:pt>
                <c:pt idx="128">
                  <c:v>-2.9723693053731344</c:v>
                </c:pt>
                <c:pt idx="129">
                  <c:v>-2.8706121860016038</c:v>
                </c:pt>
                <c:pt idx="130">
                  <c:v>-2.5965185780509437</c:v>
                </c:pt>
                <c:pt idx="131">
                  <c:v>-2.1514532602330898</c:v>
                </c:pt>
                <c:pt idx="132">
                  <c:v>-1.5452503414890151</c:v>
                </c:pt>
                <c:pt idx="133">
                  <c:v>-0.79583276967027095</c:v>
                </c:pt>
                <c:pt idx="134">
                  <c:v>7.1555056393370897E-2</c:v>
                </c:pt>
                <c:pt idx="135">
                  <c:v>1.0254658174750146</c:v>
                </c:pt>
                <c:pt idx="136">
                  <c:v>2.0296665154477083</c:v>
                </c:pt>
                <c:pt idx="137">
                  <c:v>3.0447877973483548</c:v>
                </c:pt>
                <c:pt idx="138">
                  <c:v>4.0301276914948954</c:v>
                </c:pt>
                <c:pt idx="139">
                  <c:v>4.9455247212188223</c:v>
                </c:pt>
                <c:pt idx="140">
                  <c:v>5.7532120255321431</c:v>
                </c:pt>
                <c:pt idx="141">
                  <c:v>6.4195649660091014</c:v>
                </c:pt>
                <c:pt idx="142">
                  <c:v>6.9166596954173309</c:v>
                </c:pt>
                <c:pt idx="143">
                  <c:v>7.2235690697254622</c:v>
                </c:pt>
                <c:pt idx="144">
                  <c:v>7.3273346792481595</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numCache>
            </c:numRef>
          </c:yVal>
          <c:smooth val="1"/>
          <c:extLst>
            <c:ext xmlns:c16="http://schemas.microsoft.com/office/drawing/2014/chart" uri="{C3380CC4-5D6E-409C-BE32-E72D297353CC}">
              <c16:uniqueId val="{00000002-CCEB-43FE-AD30-B5115DC6A8BD}"/>
            </c:ext>
          </c:extLst>
        </c:ser>
        <c:dLbls>
          <c:showLegendKey val="0"/>
          <c:showVal val="0"/>
          <c:showCatName val="0"/>
          <c:showSerName val="0"/>
          <c:showPercent val="0"/>
          <c:showBubbleSize val="0"/>
        </c:dLbls>
        <c:axId val="172491280"/>
        <c:axId val="172491840"/>
      </c:scatterChart>
      <c:valAx>
        <c:axId val="172491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 (mm)</a:t>
                </a:r>
              </a:p>
            </c:rich>
          </c:tx>
          <c:layout>
            <c:manualLayout>
              <c:xMode val="edge"/>
              <c:yMode val="edge"/>
              <c:x val="0.46997289533127135"/>
              <c:y val="0.9146171343566391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91840"/>
        <c:crosses val="autoZero"/>
        <c:crossBetween val="midCat"/>
      </c:valAx>
      <c:valAx>
        <c:axId val="172491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 (mm)</a:t>
                </a:r>
              </a:p>
            </c:rich>
          </c:tx>
          <c:layout>
            <c:manualLayout>
              <c:xMode val="edge"/>
              <c:yMode val="edge"/>
              <c:x val="1.5805235883976044E-3"/>
              <c:y val="0.429406816348216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91280"/>
        <c:crosses val="autoZero"/>
        <c:crossBetween val="midCat"/>
      </c:valAx>
      <c:spPr>
        <a:noFill/>
        <a:ln>
          <a:noFill/>
        </a:ln>
        <a:effectLst/>
      </c:spPr>
    </c:plotArea>
    <c:legend>
      <c:legendPos val="b"/>
      <c:overlay val="1"/>
      <c:spPr>
        <a:solidFill>
          <a:sysClr val="window" lastClr="FFFFFF"/>
        </a:solidFill>
        <a:ln w="1905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Raster Scan Output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tx>
            <c:v>Desired Point Locations</c:v>
          </c:tx>
          <c:spPr>
            <a:ln w="25400" cap="rnd">
              <a:noFill/>
              <a:round/>
            </a:ln>
            <a:effectLst/>
          </c:spPr>
          <c:marker>
            <c:symbol val="circle"/>
            <c:size val="5"/>
            <c:spPr>
              <a:solidFill>
                <a:srgbClr val="509DFA"/>
              </a:solidFill>
              <a:ln w="9525">
                <a:solidFill>
                  <a:srgbClr val="509DFA"/>
                </a:solidFill>
              </a:ln>
              <a:effectLst/>
            </c:spPr>
          </c:marker>
          <c:dPt>
            <c:idx val="5"/>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1-5FFA-4F8C-8297-A6E87FF44F0A}"/>
              </c:ext>
            </c:extLst>
          </c:dPt>
          <c:dPt>
            <c:idx val="10"/>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3-5FFA-4F8C-8297-A6E87FF44F0A}"/>
              </c:ext>
            </c:extLst>
          </c:dPt>
          <c:dPt>
            <c:idx val="15"/>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5-5FFA-4F8C-8297-A6E87FF44F0A}"/>
              </c:ext>
            </c:extLst>
          </c:dPt>
          <c:dPt>
            <c:idx val="20"/>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7-5FFA-4F8C-8297-A6E87FF44F0A}"/>
              </c:ext>
            </c:extLst>
          </c:dPt>
          <c:dPt>
            <c:idx val="25"/>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9-5FFA-4F8C-8297-A6E87FF44F0A}"/>
              </c:ext>
            </c:extLst>
          </c:dPt>
          <c:dPt>
            <c:idx val="30"/>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B-5FFA-4F8C-8297-A6E87FF44F0A}"/>
              </c:ext>
            </c:extLst>
          </c:dPt>
          <c:dPt>
            <c:idx val="35"/>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D-5FFA-4F8C-8297-A6E87FF44F0A}"/>
              </c:ext>
            </c:extLst>
          </c:dPt>
          <c:dPt>
            <c:idx val="40"/>
            <c:marker>
              <c:symbol val="circle"/>
              <c:size val="5"/>
              <c:spPr>
                <a:solidFill>
                  <a:srgbClr val="509DFA"/>
                </a:solidFill>
                <a:ln w="9525">
                  <a:noFill/>
                </a:ln>
                <a:effectLst/>
              </c:spPr>
            </c:marker>
            <c:bubble3D val="0"/>
            <c:spPr>
              <a:ln w="25400" cap="rnd">
                <a:noFill/>
                <a:round/>
              </a:ln>
              <a:effectLst/>
            </c:spPr>
            <c:extLst>
              <c:ext xmlns:c16="http://schemas.microsoft.com/office/drawing/2014/chart" uri="{C3380CC4-5D6E-409C-BE32-E72D297353CC}">
                <c16:uniqueId val="{0000000F-5FFA-4F8C-8297-A6E87FF44F0A}"/>
              </c:ext>
            </c:extLst>
          </c:dPt>
          <c:xVal>
            <c:numRef>
              <c:f>'Raster Scans'!$I$4:$I$48</c:f>
              <c:numCache>
                <c:formatCode>0.000</c:formatCode>
                <c:ptCount val="45"/>
                <c:pt idx="0">
                  <c:v>-40</c:v>
                </c:pt>
                <c:pt idx="1">
                  <c:v>-40</c:v>
                </c:pt>
                <c:pt idx="2">
                  <c:v>-40</c:v>
                </c:pt>
                <c:pt idx="3">
                  <c:v>-40</c:v>
                </c:pt>
                <c:pt idx="4">
                  <c:v>-40</c:v>
                </c:pt>
                <c:pt idx="5">
                  <c:v>-30</c:v>
                </c:pt>
                <c:pt idx="6">
                  <c:v>-30</c:v>
                </c:pt>
                <c:pt idx="7">
                  <c:v>-30</c:v>
                </c:pt>
                <c:pt idx="8">
                  <c:v>-30</c:v>
                </c:pt>
                <c:pt idx="9">
                  <c:v>-30</c:v>
                </c:pt>
                <c:pt idx="10">
                  <c:v>-20</c:v>
                </c:pt>
                <c:pt idx="11">
                  <c:v>-20</c:v>
                </c:pt>
                <c:pt idx="12">
                  <c:v>-20</c:v>
                </c:pt>
                <c:pt idx="13">
                  <c:v>-20</c:v>
                </c:pt>
                <c:pt idx="14">
                  <c:v>-20</c:v>
                </c:pt>
                <c:pt idx="15">
                  <c:v>-10</c:v>
                </c:pt>
                <c:pt idx="16">
                  <c:v>-10</c:v>
                </c:pt>
                <c:pt idx="17">
                  <c:v>-10</c:v>
                </c:pt>
                <c:pt idx="18">
                  <c:v>-10</c:v>
                </c:pt>
                <c:pt idx="19">
                  <c:v>-10</c:v>
                </c:pt>
                <c:pt idx="20">
                  <c:v>0</c:v>
                </c:pt>
                <c:pt idx="21">
                  <c:v>0</c:v>
                </c:pt>
                <c:pt idx="22">
                  <c:v>0</c:v>
                </c:pt>
                <c:pt idx="23">
                  <c:v>0</c:v>
                </c:pt>
                <c:pt idx="24">
                  <c:v>0</c:v>
                </c:pt>
                <c:pt idx="25">
                  <c:v>10</c:v>
                </c:pt>
                <c:pt idx="26">
                  <c:v>10</c:v>
                </c:pt>
                <c:pt idx="27">
                  <c:v>10</c:v>
                </c:pt>
                <c:pt idx="28">
                  <c:v>10</c:v>
                </c:pt>
                <c:pt idx="29">
                  <c:v>10</c:v>
                </c:pt>
                <c:pt idx="30">
                  <c:v>20</c:v>
                </c:pt>
                <c:pt idx="31">
                  <c:v>20</c:v>
                </c:pt>
                <c:pt idx="32">
                  <c:v>20</c:v>
                </c:pt>
                <c:pt idx="33">
                  <c:v>20</c:v>
                </c:pt>
                <c:pt idx="34">
                  <c:v>20</c:v>
                </c:pt>
                <c:pt idx="35">
                  <c:v>30</c:v>
                </c:pt>
                <c:pt idx="36">
                  <c:v>30</c:v>
                </c:pt>
                <c:pt idx="37">
                  <c:v>30</c:v>
                </c:pt>
                <c:pt idx="38">
                  <c:v>30</c:v>
                </c:pt>
                <c:pt idx="39">
                  <c:v>30</c:v>
                </c:pt>
                <c:pt idx="40">
                  <c:v>40</c:v>
                </c:pt>
                <c:pt idx="41">
                  <c:v>40</c:v>
                </c:pt>
                <c:pt idx="42">
                  <c:v>40</c:v>
                </c:pt>
                <c:pt idx="43">
                  <c:v>40</c:v>
                </c:pt>
                <c:pt idx="44">
                  <c:v>40</c:v>
                </c:pt>
              </c:numCache>
            </c:numRef>
          </c:xVal>
          <c:yVal>
            <c:numRef>
              <c:f>'Raster Scans'!$J$4:$J$48</c:f>
              <c:numCache>
                <c:formatCode>0.000</c:formatCode>
                <c:ptCount val="45"/>
                <c:pt idx="0">
                  <c:v>20</c:v>
                </c:pt>
                <c:pt idx="1">
                  <c:v>10</c:v>
                </c:pt>
                <c:pt idx="2">
                  <c:v>0</c:v>
                </c:pt>
                <c:pt idx="3">
                  <c:v>-10</c:v>
                </c:pt>
                <c:pt idx="4">
                  <c:v>-20</c:v>
                </c:pt>
                <c:pt idx="5">
                  <c:v>20</c:v>
                </c:pt>
                <c:pt idx="6">
                  <c:v>10</c:v>
                </c:pt>
                <c:pt idx="7">
                  <c:v>0</c:v>
                </c:pt>
                <c:pt idx="8">
                  <c:v>-10</c:v>
                </c:pt>
                <c:pt idx="9">
                  <c:v>-20</c:v>
                </c:pt>
                <c:pt idx="10">
                  <c:v>20</c:v>
                </c:pt>
                <c:pt idx="11">
                  <c:v>10</c:v>
                </c:pt>
                <c:pt idx="12">
                  <c:v>0</c:v>
                </c:pt>
                <c:pt idx="13">
                  <c:v>-10</c:v>
                </c:pt>
                <c:pt idx="14">
                  <c:v>-20</c:v>
                </c:pt>
                <c:pt idx="15">
                  <c:v>20</c:v>
                </c:pt>
                <c:pt idx="16">
                  <c:v>10</c:v>
                </c:pt>
                <c:pt idx="17">
                  <c:v>0</c:v>
                </c:pt>
                <c:pt idx="18">
                  <c:v>-10</c:v>
                </c:pt>
                <c:pt idx="19">
                  <c:v>-20</c:v>
                </c:pt>
                <c:pt idx="20">
                  <c:v>20</c:v>
                </c:pt>
                <c:pt idx="21">
                  <c:v>10</c:v>
                </c:pt>
                <c:pt idx="22">
                  <c:v>0</c:v>
                </c:pt>
                <c:pt idx="23">
                  <c:v>-10</c:v>
                </c:pt>
                <c:pt idx="24">
                  <c:v>-20</c:v>
                </c:pt>
                <c:pt idx="25">
                  <c:v>20</c:v>
                </c:pt>
                <c:pt idx="26">
                  <c:v>10</c:v>
                </c:pt>
                <c:pt idx="27">
                  <c:v>0</c:v>
                </c:pt>
                <c:pt idx="28">
                  <c:v>-10</c:v>
                </c:pt>
                <c:pt idx="29">
                  <c:v>-20</c:v>
                </c:pt>
                <c:pt idx="30">
                  <c:v>20</c:v>
                </c:pt>
                <c:pt idx="31">
                  <c:v>10</c:v>
                </c:pt>
                <c:pt idx="32">
                  <c:v>0</c:v>
                </c:pt>
                <c:pt idx="33">
                  <c:v>-10</c:v>
                </c:pt>
                <c:pt idx="34">
                  <c:v>-20</c:v>
                </c:pt>
                <c:pt idx="35">
                  <c:v>20</c:v>
                </c:pt>
                <c:pt idx="36">
                  <c:v>10</c:v>
                </c:pt>
                <c:pt idx="37">
                  <c:v>0</c:v>
                </c:pt>
                <c:pt idx="38">
                  <c:v>-10</c:v>
                </c:pt>
                <c:pt idx="39">
                  <c:v>-20</c:v>
                </c:pt>
                <c:pt idx="40">
                  <c:v>20</c:v>
                </c:pt>
                <c:pt idx="41">
                  <c:v>10</c:v>
                </c:pt>
                <c:pt idx="42">
                  <c:v>0</c:v>
                </c:pt>
                <c:pt idx="43">
                  <c:v>-10</c:v>
                </c:pt>
                <c:pt idx="44">
                  <c:v>-20</c:v>
                </c:pt>
              </c:numCache>
            </c:numRef>
          </c:yVal>
          <c:smooth val="0"/>
          <c:extLst>
            <c:ext xmlns:c16="http://schemas.microsoft.com/office/drawing/2014/chart" uri="{C3380CC4-5D6E-409C-BE32-E72D297353CC}">
              <c16:uniqueId val="{00000010-5FFA-4F8C-8297-A6E87FF44F0A}"/>
            </c:ext>
          </c:extLst>
        </c:ser>
        <c:ser>
          <c:idx val="0"/>
          <c:order val="2"/>
          <c:tx>
            <c:v>Output Given Errors in System</c:v>
          </c:tx>
          <c:spPr>
            <a:ln w="25400" cap="rnd">
              <a:noFill/>
              <a:round/>
            </a:ln>
            <a:effectLst/>
          </c:spPr>
          <c:marker>
            <c:symbol val="circle"/>
            <c:size val="5"/>
            <c:spPr>
              <a:solidFill>
                <a:srgbClr val="FF0000"/>
              </a:solidFill>
              <a:ln w="9525">
                <a:solidFill>
                  <a:srgbClr val="FF0000"/>
                </a:solidFill>
              </a:ln>
              <a:effectLst/>
            </c:spPr>
          </c:marker>
          <c:dPt>
            <c:idx val="5"/>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2-5FFA-4F8C-8297-A6E87FF44F0A}"/>
              </c:ext>
            </c:extLst>
          </c:dPt>
          <c:dPt>
            <c:idx val="10"/>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4-5FFA-4F8C-8297-A6E87FF44F0A}"/>
              </c:ext>
            </c:extLst>
          </c:dPt>
          <c:dPt>
            <c:idx val="15"/>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6-5FFA-4F8C-8297-A6E87FF44F0A}"/>
              </c:ext>
            </c:extLst>
          </c:dPt>
          <c:dPt>
            <c:idx val="20"/>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8-5FFA-4F8C-8297-A6E87FF44F0A}"/>
              </c:ext>
            </c:extLst>
          </c:dPt>
          <c:dPt>
            <c:idx val="25"/>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A-5FFA-4F8C-8297-A6E87FF44F0A}"/>
              </c:ext>
            </c:extLst>
          </c:dPt>
          <c:dPt>
            <c:idx val="30"/>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C-5FFA-4F8C-8297-A6E87FF44F0A}"/>
              </c:ext>
            </c:extLst>
          </c:dPt>
          <c:dPt>
            <c:idx val="35"/>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1E-5FFA-4F8C-8297-A6E87FF44F0A}"/>
              </c:ext>
            </c:extLst>
          </c:dPt>
          <c:dPt>
            <c:idx val="40"/>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20-5FFA-4F8C-8297-A6E87FF44F0A}"/>
              </c:ext>
            </c:extLst>
          </c:dPt>
          <c:xVal>
            <c:numRef>
              <c:f>'Raster Scans'!$M$4:$M$48</c:f>
              <c:numCache>
                <c:formatCode>0.000</c:formatCode>
                <c:ptCount val="45"/>
                <c:pt idx="0">
                  <c:v>#N/A</c:v>
                </c:pt>
                <c:pt idx="1">
                  <c:v>#N/A</c:v>
                </c:pt>
                <c:pt idx="2">
                  <c:v>#N/A</c:v>
                </c:pt>
                <c:pt idx="3">
                  <c:v>#N/A</c:v>
                </c:pt>
                <c:pt idx="4">
                  <c:v>#N/A</c:v>
                </c:pt>
                <c:pt idx="5">
                  <c:v>#N/A</c:v>
                </c:pt>
                <c:pt idx="6">
                  <c:v>#N/A</c:v>
                </c:pt>
                <c:pt idx="7">
                  <c:v>#N/A</c:v>
                </c:pt>
                <c:pt idx="8">
                  <c:v>#N/A</c:v>
                </c:pt>
                <c:pt idx="9">
                  <c:v>#N/A</c:v>
                </c:pt>
                <c:pt idx="10">
                  <c:v>#N/A</c:v>
                </c:pt>
                <c:pt idx="11">
                  <c:v>#N/A</c:v>
                </c:pt>
                <c:pt idx="12">
                  <c:v>-16.334564609480601</c:v>
                </c:pt>
                <c:pt idx="13">
                  <c:v>#N/A</c:v>
                </c:pt>
                <c:pt idx="14">
                  <c:v>#N/A</c:v>
                </c:pt>
                <c:pt idx="15">
                  <c:v>#N/A</c:v>
                </c:pt>
                <c:pt idx="16">
                  <c:v>-5.7839339726318251</c:v>
                </c:pt>
                <c:pt idx="17">
                  <c:v>-7.000248186063839</c:v>
                </c:pt>
                <c:pt idx="18">
                  <c:v>-9.7726078910644603</c:v>
                </c:pt>
                <c:pt idx="19">
                  <c:v>#N/A</c:v>
                </c:pt>
                <c:pt idx="20">
                  <c:v>2.0955914001212399</c:v>
                </c:pt>
                <c:pt idx="21">
                  <c:v>2.9712638679728371</c:v>
                </c:pt>
                <c:pt idx="22">
                  <c:v>#N/A</c:v>
                </c:pt>
                <c:pt idx="23">
                  <c:v>-2.9712638679728363</c:v>
                </c:pt>
                <c:pt idx="24">
                  <c:v>-2.0955914001212372</c:v>
                </c:pt>
                <c:pt idx="25">
                  <c:v>#N/A</c:v>
                </c:pt>
                <c:pt idx="26">
                  <c:v>9.772607891064462</c:v>
                </c:pt>
                <c:pt idx="27">
                  <c:v>7.0002481860638381</c:v>
                </c:pt>
                <c:pt idx="28">
                  <c:v>5.783933972631826</c:v>
                </c:pt>
                <c:pt idx="29">
                  <c:v>#N/A</c:v>
                </c:pt>
                <c:pt idx="30">
                  <c:v>#N/A</c:v>
                </c:pt>
                <c:pt idx="31">
                  <c:v>#N/A</c:v>
                </c:pt>
                <c:pt idx="32">
                  <c:v>16.334564609480605</c:v>
                </c:pt>
                <c:pt idx="33">
                  <c:v>#N/A</c:v>
                </c:pt>
                <c:pt idx="34">
                  <c:v>#N/A</c:v>
                </c:pt>
                <c:pt idx="35">
                  <c:v>#N/A</c:v>
                </c:pt>
                <c:pt idx="36">
                  <c:v>#N/A</c:v>
                </c:pt>
                <c:pt idx="37">
                  <c:v>#N/A</c:v>
                </c:pt>
                <c:pt idx="38">
                  <c:v>#N/A</c:v>
                </c:pt>
                <c:pt idx="39">
                  <c:v>#N/A</c:v>
                </c:pt>
                <c:pt idx="40">
                  <c:v>#N/A</c:v>
                </c:pt>
                <c:pt idx="41">
                  <c:v>#N/A</c:v>
                </c:pt>
                <c:pt idx="42">
                  <c:v>#N/A</c:v>
                </c:pt>
                <c:pt idx="43">
                  <c:v>#N/A</c:v>
                </c:pt>
                <c:pt idx="44">
                  <c:v>#N/A</c:v>
                </c:pt>
              </c:numCache>
            </c:numRef>
          </c:xVal>
          <c:yVal>
            <c:numRef>
              <c:f>'Raster Scans'!$N$4:$N$48</c:f>
              <c:numCache>
                <c:formatCode>0.000</c:formatCode>
                <c:ptCount val="45"/>
                <c:pt idx="0">
                  <c:v>#N/A</c:v>
                </c:pt>
                <c:pt idx="1">
                  <c:v>#N/A</c:v>
                </c:pt>
                <c:pt idx="2">
                  <c:v>#N/A</c:v>
                </c:pt>
                <c:pt idx="3">
                  <c:v>#N/A</c:v>
                </c:pt>
                <c:pt idx="4">
                  <c:v>#N/A</c:v>
                </c:pt>
                <c:pt idx="5">
                  <c:v>#N/A</c:v>
                </c:pt>
                <c:pt idx="6">
                  <c:v>#N/A</c:v>
                </c:pt>
                <c:pt idx="7">
                  <c:v>#N/A</c:v>
                </c:pt>
                <c:pt idx="8">
                  <c:v>#N/A</c:v>
                </c:pt>
                <c:pt idx="9">
                  <c:v>#N/A</c:v>
                </c:pt>
                <c:pt idx="10">
                  <c:v>#N/A</c:v>
                </c:pt>
                <c:pt idx="11">
                  <c:v>#N/A</c:v>
                </c:pt>
                <c:pt idx="12">
                  <c:v>2.0955914001212399</c:v>
                </c:pt>
                <c:pt idx="13">
                  <c:v>#N/A</c:v>
                </c:pt>
                <c:pt idx="14">
                  <c:v>#N/A</c:v>
                </c:pt>
                <c:pt idx="15">
                  <c:v>#N/A</c:v>
                </c:pt>
                <c:pt idx="16">
                  <c:v>9.772607891064462</c:v>
                </c:pt>
                <c:pt idx="17">
                  <c:v>2.9712638679728389</c:v>
                </c:pt>
                <c:pt idx="18">
                  <c:v>-5.7839339726318268</c:v>
                </c:pt>
                <c:pt idx="19">
                  <c:v>#N/A</c:v>
                </c:pt>
                <c:pt idx="20">
                  <c:v>16.334564609480601</c:v>
                </c:pt>
                <c:pt idx="21">
                  <c:v>7.0002481860638399</c:v>
                </c:pt>
                <c:pt idx="22">
                  <c:v>#N/A</c:v>
                </c:pt>
                <c:pt idx="23">
                  <c:v>-7.000248186063839</c:v>
                </c:pt>
                <c:pt idx="24">
                  <c:v>-16.334564609480605</c:v>
                </c:pt>
                <c:pt idx="25">
                  <c:v>#N/A</c:v>
                </c:pt>
                <c:pt idx="26">
                  <c:v>5.7839339726318251</c:v>
                </c:pt>
                <c:pt idx="27">
                  <c:v>-2.9712638679728363</c:v>
                </c:pt>
                <c:pt idx="28">
                  <c:v>-9.772607891064462</c:v>
                </c:pt>
                <c:pt idx="29">
                  <c:v>#N/A</c:v>
                </c:pt>
                <c:pt idx="30">
                  <c:v>#N/A</c:v>
                </c:pt>
                <c:pt idx="31">
                  <c:v>#N/A</c:v>
                </c:pt>
                <c:pt idx="32">
                  <c:v>-2.095591400121239</c:v>
                </c:pt>
                <c:pt idx="33">
                  <c:v>#N/A</c:v>
                </c:pt>
                <c:pt idx="34">
                  <c:v>#N/A</c:v>
                </c:pt>
                <c:pt idx="35">
                  <c:v>#N/A</c:v>
                </c:pt>
                <c:pt idx="36">
                  <c:v>#N/A</c:v>
                </c:pt>
                <c:pt idx="37">
                  <c:v>#N/A</c:v>
                </c:pt>
                <c:pt idx="38">
                  <c:v>#N/A</c:v>
                </c:pt>
                <c:pt idx="39">
                  <c:v>#N/A</c:v>
                </c:pt>
                <c:pt idx="40">
                  <c:v>#N/A</c:v>
                </c:pt>
                <c:pt idx="41">
                  <c:v>#N/A</c:v>
                </c:pt>
                <c:pt idx="42">
                  <c:v>#N/A</c:v>
                </c:pt>
                <c:pt idx="43">
                  <c:v>#N/A</c:v>
                </c:pt>
                <c:pt idx="44">
                  <c:v>#N/A</c:v>
                </c:pt>
              </c:numCache>
            </c:numRef>
          </c:yVal>
          <c:smooth val="0"/>
          <c:extLst>
            <c:ext xmlns:c16="http://schemas.microsoft.com/office/drawing/2014/chart" uri="{C3380CC4-5D6E-409C-BE32-E72D297353CC}">
              <c16:uniqueId val="{00000021-5FFA-4F8C-8297-A6E87FF44F0A}"/>
            </c:ext>
          </c:extLst>
        </c:ser>
        <c:dLbls>
          <c:showLegendKey val="0"/>
          <c:showVal val="0"/>
          <c:showCatName val="0"/>
          <c:showSerName val="0"/>
          <c:showPercent val="0"/>
          <c:showBubbleSize val="0"/>
        </c:dLbls>
        <c:axId val="172811376"/>
        <c:axId val="172811936"/>
      </c:scatterChart>
      <c:scatterChart>
        <c:scatterStyle val="smoothMarker"/>
        <c:varyColors val="0"/>
        <c:ser>
          <c:idx val="2"/>
          <c:order val="0"/>
          <c:tx>
            <c:v>Center Defect</c:v>
          </c:tx>
          <c:spPr>
            <a:ln w="6350" cap="rnd">
              <a:solidFill>
                <a:sysClr val="windowText" lastClr="000000"/>
              </a:solidFill>
              <a:round/>
            </a:ln>
            <a:effectLst/>
          </c:spPr>
          <c:marker>
            <c:symbol val="none"/>
          </c:marker>
          <c:xVal>
            <c:numRef>
              <c:f>'Raster Data'!$C$2:$C$182</c:f>
              <c:numCache>
                <c:formatCode>General</c:formatCode>
                <c:ptCount val="181"/>
                <c:pt idx="0">
                  <c:v>0</c:v>
                </c:pt>
                <c:pt idx="1">
                  <c:v>3.588003511647227E-3</c:v>
                </c:pt>
                <c:pt idx="2">
                  <c:v>7.1716355937050842E-3</c:v>
                </c:pt>
                <c:pt idx="3">
                  <c:v>1.0746530142497789E-2</c:v>
                </c:pt>
                <c:pt idx="4">
                  <c:v>1.4308331699687926E-2</c:v>
                </c:pt>
                <c:pt idx="5">
                  <c:v>1.7852700758731532E-2</c:v>
                </c:pt>
                <c:pt idx="6">
                  <c:v>2.1375319051898361E-2</c:v>
                </c:pt>
                <c:pt idx="7">
                  <c:v>2.4871894811415943E-2</c:v>
                </c:pt>
                <c:pt idx="8">
                  <c:v>2.8338167998327505E-2</c:v>
                </c:pt>
                <c:pt idx="9">
                  <c:v>3.176991549269325E-2</c:v>
                </c:pt>
                <c:pt idx="10">
                  <c:v>3.516295623881148E-2</c:v>
                </c:pt>
                <c:pt idx="11">
                  <c:v>3.8513156339190904E-2</c:v>
                </c:pt>
                <c:pt idx="12">
                  <c:v>4.1816434091067972E-2</c:v>
                </c:pt>
                <c:pt idx="13">
                  <c:v>4.5068764959332958E-2</c:v>
                </c:pt>
                <c:pt idx="14">
                  <c:v>4.8266186479806045E-2</c:v>
                </c:pt>
                <c:pt idx="15">
                  <c:v>5.1404803086889543E-2</c:v>
                </c:pt>
                <c:pt idx="16">
                  <c:v>5.4480790859714578E-2</c:v>
                </c:pt>
                <c:pt idx="17">
                  <c:v>5.7490402180999559E-2</c:v>
                </c:pt>
                <c:pt idx="18">
                  <c:v>6.0429970302944551E-2</c:v>
                </c:pt>
                <c:pt idx="19">
                  <c:v>6.3295913814598745E-2</c:v>
                </c:pt>
                <c:pt idx="20">
                  <c:v>6.6084741005257935E-2</c:v>
                </c:pt>
                <c:pt idx="21">
                  <c:v>6.8793054118576225E-2</c:v>
                </c:pt>
                <c:pt idx="22">
                  <c:v>7.1417553492208657E-2</c:v>
                </c:pt>
                <c:pt idx="23">
                  <c:v>7.395504157794161E-2</c:v>
                </c:pt>
                <c:pt idx="24">
                  <c:v>7.6402426837412704E-2</c:v>
                </c:pt>
                <c:pt idx="25">
                  <c:v>7.875672750867406E-2</c:v>
                </c:pt>
                <c:pt idx="26">
                  <c:v>8.101507523900997E-2</c:v>
                </c:pt>
                <c:pt idx="27">
                  <c:v>8.3174718579582807E-2</c:v>
                </c:pt>
                <c:pt idx="28">
                  <c:v>8.5233026337649662E-2</c:v>
                </c:pt>
                <c:pt idx="29">
                  <c:v>8.7187490782265301E-2</c:v>
                </c:pt>
                <c:pt idx="30">
                  <c:v>8.9035730699566162E-2</c:v>
                </c:pt>
                <c:pt idx="31">
                  <c:v>9.0775494293912518E-2</c:v>
                </c:pt>
                <c:pt idx="32">
                  <c:v>9.2404661931354742E-2</c:v>
                </c:pt>
                <c:pt idx="33">
                  <c:v>9.3921248722080589E-2</c:v>
                </c:pt>
                <c:pt idx="34">
                  <c:v>9.5323406938697897E-2</c:v>
                </c:pt>
                <c:pt idx="35">
                  <c:v>9.6609428267405581E-2</c:v>
                </c:pt>
                <c:pt idx="36">
                  <c:v>9.7777745889311055E-2</c:v>
                </c:pt>
                <c:pt idx="37">
                  <c:v>9.8826936389357564E-2</c:v>
                </c:pt>
                <c:pt idx="38">
                  <c:v>9.9755721490536159E-2</c:v>
                </c:pt>
                <c:pt idx="39">
                  <c:v>0.10056296961126947</c:v>
                </c:pt>
                <c:pt idx="40">
                  <c:v>0.10124769724406943</c:v>
                </c:pt>
                <c:pt idx="41">
                  <c:v>0.10180907015378966</c:v>
                </c:pt>
                <c:pt idx="42">
                  <c:v>0.10224640439401252</c:v>
                </c:pt>
                <c:pt idx="43">
                  <c:v>0.1025591671403325</c:v>
                </c:pt>
                <c:pt idx="44">
                  <c:v>0.10274697733952062</c:v>
                </c:pt>
                <c:pt idx="45">
                  <c:v>0.1028096061737791</c:v>
                </c:pt>
                <c:pt idx="46">
                  <c:v>0.10274697733952062</c:v>
                </c:pt>
                <c:pt idx="47">
                  <c:v>0.1025591671403325</c:v>
                </c:pt>
                <c:pt idx="48">
                  <c:v>0.10224640439401252</c:v>
                </c:pt>
                <c:pt idx="49">
                  <c:v>0.10180907015378966</c:v>
                </c:pt>
                <c:pt idx="50">
                  <c:v>0.10124769724406943</c:v>
                </c:pt>
                <c:pt idx="51">
                  <c:v>0.10056296961126948</c:v>
                </c:pt>
                <c:pt idx="52">
                  <c:v>9.9755721490536159E-2</c:v>
                </c:pt>
                <c:pt idx="53">
                  <c:v>9.8826936389357564E-2</c:v>
                </c:pt>
                <c:pt idx="54">
                  <c:v>9.7777745889311068E-2</c:v>
                </c:pt>
                <c:pt idx="55">
                  <c:v>9.6609428267405595E-2</c:v>
                </c:pt>
                <c:pt idx="56">
                  <c:v>9.5323406938697897E-2</c:v>
                </c:pt>
                <c:pt idx="57">
                  <c:v>9.3921248722080589E-2</c:v>
                </c:pt>
                <c:pt idx="58">
                  <c:v>9.2404661931354728E-2</c:v>
                </c:pt>
                <c:pt idx="59">
                  <c:v>9.0775494293912518E-2</c:v>
                </c:pt>
                <c:pt idx="60">
                  <c:v>8.9035730699566162E-2</c:v>
                </c:pt>
                <c:pt idx="61">
                  <c:v>8.7187490782265314E-2</c:v>
                </c:pt>
                <c:pt idx="62">
                  <c:v>8.5233026337649662E-2</c:v>
                </c:pt>
                <c:pt idx="63">
                  <c:v>8.3174718579582807E-2</c:v>
                </c:pt>
                <c:pt idx="64">
                  <c:v>8.101507523900997E-2</c:v>
                </c:pt>
                <c:pt idx="65">
                  <c:v>7.875672750867406E-2</c:v>
                </c:pt>
                <c:pt idx="66">
                  <c:v>7.6402426837412704E-2</c:v>
                </c:pt>
                <c:pt idx="67">
                  <c:v>7.395504157794161E-2</c:v>
                </c:pt>
                <c:pt idx="68">
                  <c:v>7.1417553492208644E-2</c:v>
                </c:pt>
                <c:pt idx="69">
                  <c:v>6.8793054118576238E-2</c:v>
                </c:pt>
                <c:pt idx="70">
                  <c:v>6.6084741005257963E-2</c:v>
                </c:pt>
                <c:pt idx="71">
                  <c:v>6.3295913814598759E-2</c:v>
                </c:pt>
                <c:pt idx="72">
                  <c:v>6.0429970302944565E-2</c:v>
                </c:pt>
                <c:pt idx="73">
                  <c:v>5.7490402180999559E-2</c:v>
                </c:pt>
                <c:pt idx="74">
                  <c:v>5.4480790859714578E-2</c:v>
                </c:pt>
                <c:pt idx="75">
                  <c:v>5.1404803086889543E-2</c:v>
                </c:pt>
                <c:pt idx="76">
                  <c:v>4.8266186479806031E-2</c:v>
                </c:pt>
                <c:pt idx="77">
                  <c:v>4.5068764959332944E-2</c:v>
                </c:pt>
                <c:pt idx="78">
                  <c:v>4.1816434091068E-2</c:v>
                </c:pt>
                <c:pt idx="79">
                  <c:v>3.8513156339190925E-2</c:v>
                </c:pt>
                <c:pt idx="80">
                  <c:v>3.5162956238811501E-2</c:v>
                </c:pt>
                <c:pt idx="81">
                  <c:v>3.1769915492693264E-2</c:v>
                </c:pt>
                <c:pt idx="82">
                  <c:v>2.8338167998327508E-2</c:v>
                </c:pt>
                <c:pt idx="83">
                  <c:v>2.4871894811415943E-2</c:v>
                </c:pt>
                <c:pt idx="84">
                  <c:v>2.1375319051898361E-2</c:v>
                </c:pt>
                <c:pt idx="85">
                  <c:v>1.7852700758731525E-2</c:v>
                </c:pt>
                <c:pt idx="86">
                  <c:v>1.4308331699687914E-2</c:v>
                </c:pt>
                <c:pt idx="87">
                  <c:v>1.0746530142497815E-2</c:v>
                </c:pt>
                <c:pt idx="88">
                  <c:v>7.1716355937051076E-3</c:v>
                </c:pt>
                <c:pt idx="89">
                  <c:v>3.5880035116472447E-3</c:v>
                </c:pt>
                <c:pt idx="90">
                  <c:v>1.2595703015356919E-17</c:v>
                </c:pt>
                <c:pt idx="91">
                  <c:v>-3.58800351164722E-3</c:v>
                </c:pt>
                <c:pt idx="92">
                  <c:v>-7.1716355937050816E-3</c:v>
                </c:pt>
                <c:pt idx="93">
                  <c:v>-1.074653014249779E-2</c:v>
                </c:pt>
                <c:pt idx="94">
                  <c:v>-1.4308331699687935E-2</c:v>
                </c:pt>
                <c:pt idx="95">
                  <c:v>-1.7852700758731545E-2</c:v>
                </c:pt>
                <c:pt idx="96">
                  <c:v>-2.1375319051898378E-2</c:v>
                </c:pt>
                <c:pt idx="97">
                  <c:v>-2.4871894811415919E-2</c:v>
                </c:pt>
                <c:pt idx="98">
                  <c:v>-2.8338167998327488E-2</c:v>
                </c:pt>
                <c:pt idx="99">
                  <c:v>-3.1769915492693243E-2</c:v>
                </c:pt>
                <c:pt idx="100">
                  <c:v>-3.516295623881148E-2</c:v>
                </c:pt>
                <c:pt idx="101">
                  <c:v>-3.8513156339190904E-2</c:v>
                </c:pt>
                <c:pt idx="102">
                  <c:v>-4.1816434091067972E-2</c:v>
                </c:pt>
                <c:pt idx="103">
                  <c:v>-4.5068764959332965E-2</c:v>
                </c:pt>
                <c:pt idx="104">
                  <c:v>-4.8266186479806045E-2</c:v>
                </c:pt>
                <c:pt idx="105">
                  <c:v>-5.1404803086889564E-2</c:v>
                </c:pt>
                <c:pt idx="106">
                  <c:v>-5.4480790859714572E-2</c:v>
                </c:pt>
                <c:pt idx="107">
                  <c:v>-5.7490402180999538E-2</c:v>
                </c:pt>
                <c:pt idx="108">
                  <c:v>-6.0429970302944544E-2</c:v>
                </c:pt>
                <c:pt idx="109">
                  <c:v>-6.3295913814598731E-2</c:v>
                </c:pt>
                <c:pt idx="110">
                  <c:v>-6.6084741005257935E-2</c:v>
                </c:pt>
                <c:pt idx="111">
                  <c:v>-6.8793054118576225E-2</c:v>
                </c:pt>
                <c:pt idx="112">
                  <c:v>-7.1417553492208671E-2</c:v>
                </c:pt>
                <c:pt idx="113">
                  <c:v>-7.3955041577941624E-2</c:v>
                </c:pt>
                <c:pt idx="114">
                  <c:v>-7.6402426837412718E-2</c:v>
                </c:pt>
                <c:pt idx="115">
                  <c:v>-7.8756727508674046E-2</c:v>
                </c:pt>
                <c:pt idx="116">
                  <c:v>-8.1015075239009984E-2</c:v>
                </c:pt>
                <c:pt idx="117">
                  <c:v>-8.3174718579582793E-2</c:v>
                </c:pt>
                <c:pt idx="118">
                  <c:v>-8.5233026337649676E-2</c:v>
                </c:pt>
                <c:pt idx="119">
                  <c:v>-8.7187490782265301E-2</c:v>
                </c:pt>
                <c:pt idx="120">
                  <c:v>-8.9035730699566135E-2</c:v>
                </c:pt>
                <c:pt idx="121">
                  <c:v>-9.0775494293912531E-2</c:v>
                </c:pt>
                <c:pt idx="122">
                  <c:v>-9.2404661931354715E-2</c:v>
                </c:pt>
                <c:pt idx="123">
                  <c:v>-9.3921248722080602E-2</c:v>
                </c:pt>
                <c:pt idx="124">
                  <c:v>-9.5323406938697883E-2</c:v>
                </c:pt>
                <c:pt idx="125">
                  <c:v>-9.6609428267405595E-2</c:v>
                </c:pt>
                <c:pt idx="126">
                  <c:v>-9.7777745889311055E-2</c:v>
                </c:pt>
                <c:pt idx="127">
                  <c:v>-9.8826936389357564E-2</c:v>
                </c:pt>
                <c:pt idx="128">
                  <c:v>-9.9755721490536159E-2</c:v>
                </c:pt>
                <c:pt idx="129">
                  <c:v>-0.10056296961126947</c:v>
                </c:pt>
                <c:pt idx="130">
                  <c:v>-0.10124769724406943</c:v>
                </c:pt>
                <c:pt idx="131">
                  <c:v>-0.10180907015378965</c:v>
                </c:pt>
                <c:pt idx="132">
                  <c:v>-0.10224640439401253</c:v>
                </c:pt>
                <c:pt idx="133">
                  <c:v>-0.1025591671403325</c:v>
                </c:pt>
                <c:pt idx="134">
                  <c:v>-0.10274697733952062</c:v>
                </c:pt>
                <c:pt idx="135">
                  <c:v>-0.1028096061737791</c:v>
                </c:pt>
                <c:pt idx="136">
                  <c:v>-0.10274697733952062</c:v>
                </c:pt>
                <c:pt idx="137">
                  <c:v>-0.10255916714033252</c:v>
                </c:pt>
                <c:pt idx="138">
                  <c:v>-0.10224640439401253</c:v>
                </c:pt>
                <c:pt idx="139">
                  <c:v>-0.10180907015378966</c:v>
                </c:pt>
                <c:pt idx="140">
                  <c:v>-0.10124769724406944</c:v>
                </c:pt>
                <c:pt idx="141">
                  <c:v>-0.10056296961126947</c:v>
                </c:pt>
                <c:pt idx="142">
                  <c:v>-9.9755721490536173E-2</c:v>
                </c:pt>
                <c:pt idx="143">
                  <c:v>-9.882693638935755E-2</c:v>
                </c:pt>
                <c:pt idx="144">
                  <c:v>-9.7777745889311068E-2</c:v>
                </c:pt>
                <c:pt idx="145">
                  <c:v>-9.6609428267405581E-2</c:v>
                </c:pt>
                <c:pt idx="146">
                  <c:v>-9.5323406938697897E-2</c:v>
                </c:pt>
                <c:pt idx="147">
                  <c:v>-9.3921248722080616E-2</c:v>
                </c:pt>
                <c:pt idx="148">
                  <c:v>-9.2404661931354742E-2</c:v>
                </c:pt>
                <c:pt idx="149">
                  <c:v>-9.0775494293912545E-2</c:v>
                </c:pt>
                <c:pt idx="150">
                  <c:v>-8.9035730699566162E-2</c:v>
                </c:pt>
                <c:pt idx="151">
                  <c:v>-8.7187490782265328E-2</c:v>
                </c:pt>
                <c:pt idx="152">
                  <c:v>-8.5233026337649648E-2</c:v>
                </c:pt>
                <c:pt idx="153">
                  <c:v>-8.3174718579582821E-2</c:v>
                </c:pt>
                <c:pt idx="154">
                  <c:v>-8.1015075239009943E-2</c:v>
                </c:pt>
                <c:pt idx="155">
                  <c:v>-7.875672750867406E-2</c:v>
                </c:pt>
                <c:pt idx="156">
                  <c:v>-7.6402426837412732E-2</c:v>
                </c:pt>
                <c:pt idx="157">
                  <c:v>-7.3955041577941624E-2</c:v>
                </c:pt>
                <c:pt idx="158">
                  <c:v>-7.1417553492208685E-2</c:v>
                </c:pt>
                <c:pt idx="159">
                  <c:v>-6.8793054118576211E-2</c:v>
                </c:pt>
                <c:pt idx="160">
                  <c:v>-6.6084741005257977E-2</c:v>
                </c:pt>
                <c:pt idx="161">
                  <c:v>-6.3295913814598731E-2</c:v>
                </c:pt>
                <c:pt idx="162">
                  <c:v>-6.0429970302944572E-2</c:v>
                </c:pt>
                <c:pt idx="163">
                  <c:v>-5.7490402180999524E-2</c:v>
                </c:pt>
                <c:pt idx="164">
                  <c:v>-5.4480790859714592E-2</c:v>
                </c:pt>
                <c:pt idx="165">
                  <c:v>-5.1404803086889599E-2</c:v>
                </c:pt>
                <c:pt idx="166">
                  <c:v>-4.8266186479806045E-2</c:v>
                </c:pt>
                <c:pt idx="167">
                  <c:v>-4.5068764959332999E-2</c:v>
                </c:pt>
                <c:pt idx="168">
                  <c:v>-4.1816434091067972E-2</c:v>
                </c:pt>
                <c:pt idx="169">
                  <c:v>-3.8513156339190939E-2</c:v>
                </c:pt>
                <c:pt idx="170">
                  <c:v>-3.5162956238811473E-2</c:v>
                </c:pt>
                <c:pt idx="171">
                  <c:v>-3.1769915492693278E-2</c:v>
                </c:pt>
                <c:pt idx="172">
                  <c:v>-2.8338167998327481E-2</c:v>
                </c:pt>
                <c:pt idx="173">
                  <c:v>-2.4871894811415957E-2</c:v>
                </c:pt>
                <c:pt idx="174">
                  <c:v>-2.1375319051898416E-2</c:v>
                </c:pt>
                <c:pt idx="175">
                  <c:v>-1.7852700758731535E-2</c:v>
                </c:pt>
                <c:pt idx="176">
                  <c:v>-1.4308331699687971E-2</c:v>
                </c:pt>
                <c:pt idx="177">
                  <c:v>-1.0746530142497782E-2</c:v>
                </c:pt>
                <c:pt idx="178">
                  <c:v>-7.1716355937051189E-3</c:v>
                </c:pt>
                <c:pt idx="179">
                  <c:v>-3.5880035116472122E-3</c:v>
                </c:pt>
                <c:pt idx="180">
                  <c:v>-2.5191406030713837E-17</c:v>
                </c:pt>
              </c:numCache>
            </c:numRef>
          </c:xVal>
          <c:yVal>
            <c:numRef>
              <c:f>'Raster Data'!$B$2:$B$182</c:f>
              <c:numCache>
                <c:formatCode>General</c:formatCode>
                <c:ptCount val="181"/>
                <c:pt idx="0">
                  <c:v>0.1028096061737791</c:v>
                </c:pt>
                <c:pt idx="1">
                  <c:v>0.10274697733952062</c:v>
                </c:pt>
                <c:pt idx="2">
                  <c:v>0.1025591671403325</c:v>
                </c:pt>
                <c:pt idx="3">
                  <c:v>0.10224640439401252</c:v>
                </c:pt>
                <c:pt idx="4">
                  <c:v>0.10180907015378966</c:v>
                </c:pt>
                <c:pt idx="5">
                  <c:v>0.10124769724406943</c:v>
                </c:pt>
                <c:pt idx="6">
                  <c:v>0.10056296961126948</c:v>
                </c:pt>
                <c:pt idx="7">
                  <c:v>9.9755721490536159E-2</c:v>
                </c:pt>
                <c:pt idx="8">
                  <c:v>9.8826936389357564E-2</c:v>
                </c:pt>
                <c:pt idx="9">
                  <c:v>9.7777745889311055E-2</c:v>
                </c:pt>
                <c:pt idx="10">
                  <c:v>9.6609428267405595E-2</c:v>
                </c:pt>
                <c:pt idx="11">
                  <c:v>9.5323406938697897E-2</c:v>
                </c:pt>
                <c:pt idx="12">
                  <c:v>9.3921248722080589E-2</c:v>
                </c:pt>
                <c:pt idx="13">
                  <c:v>9.2404661931354742E-2</c:v>
                </c:pt>
                <c:pt idx="14">
                  <c:v>9.0775494293912531E-2</c:v>
                </c:pt>
                <c:pt idx="15">
                  <c:v>8.9035730699566162E-2</c:v>
                </c:pt>
                <c:pt idx="16">
                  <c:v>8.7187490782265301E-2</c:v>
                </c:pt>
                <c:pt idx="17">
                  <c:v>8.5233026337649648E-2</c:v>
                </c:pt>
                <c:pt idx="18">
                  <c:v>8.3174718579582807E-2</c:v>
                </c:pt>
                <c:pt idx="19">
                  <c:v>8.1015075239009957E-2</c:v>
                </c:pt>
                <c:pt idx="20">
                  <c:v>7.875672750867406E-2</c:v>
                </c:pt>
                <c:pt idx="21">
                  <c:v>7.6402426837412704E-2</c:v>
                </c:pt>
                <c:pt idx="22">
                  <c:v>7.3955041577941624E-2</c:v>
                </c:pt>
                <c:pt idx="23">
                  <c:v>7.1417553492208657E-2</c:v>
                </c:pt>
                <c:pt idx="24">
                  <c:v>6.8793054118576225E-2</c:v>
                </c:pt>
                <c:pt idx="25">
                  <c:v>6.6084741005257949E-2</c:v>
                </c:pt>
                <c:pt idx="26">
                  <c:v>6.3295913814598745E-2</c:v>
                </c:pt>
                <c:pt idx="27">
                  <c:v>6.0429970302944551E-2</c:v>
                </c:pt>
                <c:pt idx="28">
                  <c:v>5.7490402180999552E-2</c:v>
                </c:pt>
                <c:pt idx="29">
                  <c:v>5.4480790859714578E-2</c:v>
                </c:pt>
                <c:pt idx="30">
                  <c:v>5.1404803086889564E-2</c:v>
                </c:pt>
                <c:pt idx="31">
                  <c:v>4.8266186479806045E-2</c:v>
                </c:pt>
                <c:pt idx="32">
                  <c:v>4.5068764959332965E-2</c:v>
                </c:pt>
                <c:pt idx="33">
                  <c:v>4.1816434091067972E-2</c:v>
                </c:pt>
                <c:pt idx="34">
                  <c:v>3.8513156339190897E-2</c:v>
                </c:pt>
                <c:pt idx="35">
                  <c:v>3.5162956238811494E-2</c:v>
                </c:pt>
                <c:pt idx="36">
                  <c:v>3.1769915492693257E-2</c:v>
                </c:pt>
                <c:pt idx="37">
                  <c:v>2.8338167998327505E-2</c:v>
                </c:pt>
                <c:pt idx="38">
                  <c:v>2.4871894811415936E-2</c:v>
                </c:pt>
                <c:pt idx="39">
                  <c:v>2.1375319051898375E-2</c:v>
                </c:pt>
                <c:pt idx="40">
                  <c:v>1.7852700758731539E-2</c:v>
                </c:pt>
                <c:pt idx="41">
                  <c:v>1.4308331699687928E-2</c:v>
                </c:pt>
                <c:pt idx="42">
                  <c:v>1.0746530142497787E-2</c:v>
                </c:pt>
                <c:pt idx="43">
                  <c:v>7.1716355937050773E-3</c:v>
                </c:pt>
                <c:pt idx="44">
                  <c:v>3.5880035116472382E-3</c:v>
                </c:pt>
                <c:pt idx="45">
                  <c:v>6.2978515076784593E-18</c:v>
                </c:pt>
                <c:pt idx="46">
                  <c:v>-3.5880035116472257E-3</c:v>
                </c:pt>
                <c:pt idx="47">
                  <c:v>-7.1716355937050868E-3</c:v>
                </c:pt>
                <c:pt idx="48">
                  <c:v>-1.0746530142497797E-2</c:v>
                </c:pt>
                <c:pt idx="49">
                  <c:v>-1.4308331699687918E-2</c:v>
                </c:pt>
                <c:pt idx="50">
                  <c:v>-1.7852700758731528E-2</c:v>
                </c:pt>
                <c:pt idx="51">
                  <c:v>-2.1375319051898361E-2</c:v>
                </c:pt>
                <c:pt idx="52">
                  <c:v>-2.4871894811415947E-2</c:v>
                </c:pt>
                <c:pt idx="53">
                  <c:v>-2.8338167998327491E-2</c:v>
                </c:pt>
                <c:pt idx="54">
                  <c:v>-3.176991549269325E-2</c:v>
                </c:pt>
                <c:pt idx="55">
                  <c:v>-3.516295623881148E-2</c:v>
                </c:pt>
                <c:pt idx="56">
                  <c:v>-3.8513156339190911E-2</c:v>
                </c:pt>
                <c:pt idx="57">
                  <c:v>-4.1816434091067979E-2</c:v>
                </c:pt>
                <c:pt idx="58">
                  <c:v>-4.5068764959332965E-2</c:v>
                </c:pt>
                <c:pt idx="59">
                  <c:v>-4.8266186479806052E-2</c:v>
                </c:pt>
                <c:pt idx="60">
                  <c:v>-5.1404803086889529E-2</c:v>
                </c:pt>
                <c:pt idx="61">
                  <c:v>-5.4480790859714572E-2</c:v>
                </c:pt>
                <c:pt idx="62">
                  <c:v>-5.7490402180999538E-2</c:v>
                </c:pt>
                <c:pt idx="63">
                  <c:v>-6.0429970302944544E-2</c:v>
                </c:pt>
                <c:pt idx="64">
                  <c:v>-6.3295913814598745E-2</c:v>
                </c:pt>
                <c:pt idx="65">
                  <c:v>-6.6084741005257949E-2</c:v>
                </c:pt>
                <c:pt idx="66">
                  <c:v>-6.8793054118576225E-2</c:v>
                </c:pt>
                <c:pt idx="67">
                  <c:v>-7.1417553492208671E-2</c:v>
                </c:pt>
                <c:pt idx="68">
                  <c:v>-7.3955041577941624E-2</c:v>
                </c:pt>
                <c:pt idx="69">
                  <c:v>-7.6402426837412676E-2</c:v>
                </c:pt>
                <c:pt idx="70">
                  <c:v>-7.8756727508674046E-2</c:v>
                </c:pt>
                <c:pt idx="71">
                  <c:v>-8.1015075239009957E-2</c:v>
                </c:pt>
                <c:pt idx="72">
                  <c:v>-8.3174718579582793E-2</c:v>
                </c:pt>
                <c:pt idx="73">
                  <c:v>-8.5233026337649648E-2</c:v>
                </c:pt>
                <c:pt idx="74">
                  <c:v>-8.7187490782265301E-2</c:v>
                </c:pt>
                <c:pt idx="75">
                  <c:v>-8.9035730699566162E-2</c:v>
                </c:pt>
                <c:pt idx="76">
                  <c:v>-9.0775494293912531E-2</c:v>
                </c:pt>
                <c:pt idx="77">
                  <c:v>-9.2404661931354742E-2</c:v>
                </c:pt>
                <c:pt idx="78">
                  <c:v>-9.3921248722080575E-2</c:v>
                </c:pt>
                <c:pt idx="79">
                  <c:v>-9.5323406938697883E-2</c:v>
                </c:pt>
                <c:pt idx="80">
                  <c:v>-9.6609428267405581E-2</c:v>
                </c:pt>
                <c:pt idx="81">
                  <c:v>-9.7777745889311055E-2</c:v>
                </c:pt>
                <c:pt idx="82">
                  <c:v>-9.8826936389357564E-2</c:v>
                </c:pt>
                <c:pt idx="83">
                  <c:v>-9.9755721490536159E-2</c:v>
                </c:pt>
                <c:pt idx="84">
                  <c:v>-0.10056296961126948</c:v>
                </c:pt>
                <c:pt idx="85">
                  <c:v>-0.10124769724406943</c:v>
                </c:pt>
                <c:pt idx="86">
                  <c:v>-0.10180907015378966</c:v>
                </c:pt>
                <c:pt idx="87">
                  <c:v>-0.10224640439401252</c:v>
                </c:pt>
                <c:pt idx="88">
                  <c:v>-0.1025591671403325</c:v>
                </c:pt>
                <c:pt idx="89">
                  <c:v>-0.10274697733952062</c:v>
                </c:pt>
                <c:pt idx="90">
                  <c:v>-0.1028096061737791</c:v>
                </c:pt>
                <c:pt idx="91">
                  <c:v>-0.10274697733952062</c:v>
                </c:pt>
                <c:pt idx="92">
                  <c:v>-0.1025591671403325</c:v>
                </c:pt>
                <c:pt idx="93">
                  <c:v>-0.10224640439401252</c:v>
                </c:pt>
                <c:pt idx="94">
                  <c:v>-0.10180907015378965</c:v>
                </c:pt>
                <c:pt idx="95">
                  <c:v>-0.10124769724406943</c:v>
                </c:pt>
                <c:pt idx="96">
                  <c:v>-0.10056296961126947</c:v>
                </c:pt>
                <c:pt idx="97">
                  <c:v>-9.9755721490536159E-2</c:v>
                </c:pt>
                <c:pt idx="98">
                  <c:v>-9.8826936389357564E-2</c:v>
                </c:pt>
                <c:pt idx="99">
                  <c:v>-9.7777745889311068E-2</c:v>
                </c:pt>
                <c:pt idx="100">
                  <c:v>-9.6609428267405595E-2</c:v>
                </c:pt>
                <c:pt idx="101">
                  <c:v>-9.5323406938697897E-2</c:v>
                </c:pt>
                <c:pt idx="102">
                  <c:v>-9.3921248722080589E-2</c:v>
                </c:pt>
                <c:pt idx="103">
                  <c:v>-9.2404661931354728E-2</c:v>
                </c:pt>
                <c:pt idx="104">
                  <c:v>-9.0775494293912518E-2</c:v>
                </c:pt>
                <c:pt idx="105">
                  <c:v>-8.9035730699566162E-2</c:v>
                </c:pt>
                <c:pt idx="106">
                  <c:v>-8.7187490782265314E-2</c:v>
                </c:pt>
                <c:pt idx="107">
                  <c:v>-8.5233026337649676E-2</c:v>
                </c:pt>
                <c:pt idx="108">
                  <c:v>-8.3174718579582821E-2</c:v>
                </c:pt>
                <c:pt idx="109">
                  <c:v>-8.101507523900997E-2</c:v>
                </c:pt>
                <c:pt idx="110">
                  <c:v>-7.875672750867406E-2</c:v>
                </c:pt>
                <c:pt idx="111">
                  <c:v>-7.6402426837412704E-2</c:v>
                </c:pt>
                <c:pt idx="112">
                  <c:v>-7.395504157794161E-2</c:v>
                </c:pt>
                <c:pt idx="113">
                  <c:v>-7.1417553492208657E-2</c:v>
                </c:pt>
                <c:pt idx="114">
                  <c:v>-6.8793054118576211E-2</c:v>
                </c:pt>
                <c:pt idx="115">
                  <c:v>-6.6084741005257963E-2</c:v>
                </c:pt>
                <c:pt idx="116">
                  <c:v>-6.3295913814598731E-2</c:v>
                </c:pt>
                <c:pt idx="117">
                  <c:v>-6.0429970302944565E-2</c:v>
                </c:pt>
                <c:pt idx="118">
                  <c:v>-5.7490402180999524E-2</c:v>
                </c:pt>
                <c:pt idx="119">
                  <c:v>-5.4480790859714592E-2</c:v>
                </c:pt>
                <c:pt idx="120">
                  <c:v>-5.1404803086889599E-2</c:v>
                </c:pt>
                <c:pt idx="121">
                  <c:v>-4.8266186479806038E-2</c:v>
                </c:pt>
                <c:pt idx="122">
                  <c:v>-4.5068764959332992E-2</c:v>
                </c:pt>
                <c:pt idx="123">
                  <c:v>-4.1816434091067965E-2</c:v>
                </c:pt>
                <c:pt idx="124">
                  <c:v>-3.8513156339190932E-2</c:v>
                </c:pt>
                <c:pt idx="125">
                  <c:v>-3.5162956238811466E-2</c:v>
                </c:pt>
                <c:pt idx="126">
                  <c:v>-3.1769915492693271E-2</c:v>
                </c:pt>
                <c:pt idx="127">
                  <c:v>-2.8338167998327474E-2</c:v>
                </c:pt>
                <c:pt idx="128">
                  <c:v>-2.4871894811415947E-2</c:v>
                </c:pt>
                <c:pt idx="129">
                  <c:v>-2.1375319051898409E-2</c:v>
                </c:pt>
                <c:pt idx="130">
                  <c:v>-1.7852700758731532E-2</c:v>
                </c:pt>
                <c:pt idx="131">
                  <c:v>-1.4308331699687966E-2</c:v>
                </c:pt>
                <c:pt idx="132">
                  <c:v>-1.0746530142497776E-2</c:v>
                </c:pt>
                <c:pt idx="133">
                  <c:v>-7.1716355937051128E-3</c:v>
                </c:pt>
                <c:pt idx="134">
                  <c:v>-3.5880035116472057E-3</c:v>
                </c:pt>
                <c:pt idx="135">
                  <c:v>-1.8893554523035377E-17</c:v>
                </c:pt>
                <c:pt idx="136">
                  <c:v>3.588003511647259E-3</c:v>
                </c:pt>
                <c:pt idx="137">
                  <c:v>7.1716355937050755E-3</c:v>
                </c:pt>
                <c:pt idx="138">
                  <c:v>1.0746530142497738E-2</c:v>
                </c:pt>
                <c:pt idx="139">
                  <c:v>1.4308331699687928E-2</c:v>
                </c:pt>
                <c:pt idx="140">
                  <c:v>1.7852700758731493E-2</c:v>
                </c:pt>
                <c:pt idx="141">
                  <c:v>2.1375319051898371E-2</c:v>
                </c:pt>
                <c:pt idx="142">
                  <c:v>2.4871894811415912E-2</c:v>
                </c:pt>
                <c:pt idx="143">
                  <c:v>2.8338167998327526E-2</c:v>
                </c:pt>
                <c:pt idx="144">
                  <c:v>3.1769915492693236E-2</c:v>
                </c:pt>
                <c:pt idx="145">
                  <c:v>3.5162956238811514E-2</c:v>
                </c:pt>
                <c:pt idx="146">
                  <c:v>3.8513156339190897E-2</c:v>
                </c:pt>
                <c:pt idx="147">
                  <c:v>4.1816434091067931E-2</c:v>
                </c:pt>
                <c:pt idx="148">
                  <c:v>4.5068764959332958E-2</c:v>
                </c:pt>
                <c:pt idx="149">
                  <c:v>4.8266186479806003E-2</c:v>
                </c:pt>
                <c:pt idx="150">
                  <c:v>5.1404803086889564E-2</c:v>
                </c:pt>
                <c:pt idx="151">
                  <c:v>5.4480790859714558E-2</c:v>
                </c:pt>
                <c:pt idx="152">
                  <c:v>5.7490402180999572E-2</c:v>
                </c:pt>
                <c:pt idx="153">
                  <c:v>6.042997030294453E-2</c:v>
                </c:pt>
                <c:pt idx="154">
                  <c:v>6.3295913814598773E-2</c:v>
                </c:pt>
                <c:pt idx="155">
                  <c:v>6.6084741005257935E-2</c:v>
                </c:pt>
                <c:pt idx="156">
                  <c:v>6.8793054118576183E-2</c:v>
                </c:pt>
                <c:pt idx="157">
                  <c:v>7.1417553492208657E-2</c:v>
                </c:pt>
                <c:pt idx="158">
                  <c:v>7.3955041577941583E-2</c:v>
                </c:pt>
                <c:pt idx="159">
                  <c:v>7.6402426837412704E-2</c:v>
                </c:pt>
                <c:pt idx="160">
                  <c:v>7.8756727508674032E-2</c:v>
                </c:pt>
                <c:pt idx="161">
                  <c:v>8.101507523900997E-2</c:v>
                </c:pt>
                <c:pt idx="162">
                  <c:v>8.3174718579582793E-2</c:v>
                </c:pt>
                <c:pt idx="163">
                  <c:v>8.5233026337649676E-2</c:v>
                </c:pt>
                <c:pt idx="164">
                  <c:v>8.7187490782265301E-2</c:v>
                </c:pt>
                <c:pt idx="165">
                  <c:v>8.9035730699566135E-2</c:v>
                </c:pt>
                <c:pt idx="166">
                  <c:v>9.0775494293912518E-2</c:v>
                </c:pt>
                <c:pt idx="167">
                  <c:v>9.2404661931354715E-2</c:v>
                </c:pt>
                <c:pt idx="168">
                  <c:v>9.3921248722080602E-2</c:v>
                </c:pt>
                <c:pt idx="169">
                  <c:v>9.5323406938697883E-2</c:v>
                </c:pt>
                <c:pt idx="170">
                  <c:v>9.6609428267405595E-2</c:v>
                </c:pt>
                <c:pt idx="171">
                  <c:v>9.7777745889311055E-2</c:v>
                </c:pt>
                <c:pt idx="172">
                  <c:v>9.8826936389357564E-2</c:v>
                </c:pt>
                <c:pt idx="173">
                  <c:v>9.9755721490536159E-2</c:v>
                </c:pt>
                <c:pt idx="174">
                  <c:v>0.10056296961126947</c:v>
                </c:pt>
                <c:pt idx="175">
                  <c:v>0.10124769724406943</c:v>
                </c:pt>
                <c:pt idx="176">
                  <c:v>0.10180907015378965</c:v>
                </c:pt>
                <c:pt idx="177">
                  <c:v>0.10224640439401252</c:v>
                </c:pt>
                <c:pt idx="178">
                  <c:v>0.1025591671403325</c:v>
                </c:pt>
                <c:pt idx="179">
                  <c:v>0.10274697733952062</c:v>
                </c:pt>
                <c:pt idx="180">
                  <c:v>0.1028096061737791</c:v>
                </c:pt>
              </c:numCache>
            </c:numRef>
          </c:yVal>
          <c:smooth val="1"/>
          <c:extLst>
            <c:ext xmlns:c16="http://schemas.microsoft.com/office/drawing/2014/chart" uri="{C3380CC4-5D6E-409C-BE32-E72D297353CC}">
              <c16:uniqueId val="{00000022-5FFA-4F8C-8297-A6E87FF44F0A}"/>
            </c:ext>
          </c:extLst>
        </c:ser>
        <c:ser>
          <c:idx val="3"/>
          <c:order val="3"/>
          <c:tx>
            <c:v>Max Scan Area</c:v>
          </c:tx>
          <c:spPr>
            <a:ln w="6350" cap="rnd">
              <a:solidFill>
                <a:srgbClr val="00B050"/>
              </a:solidFill>
              <a:round/>
            </a:ln>
            <a:effectLst/>
          </c:spPr>
          <c:marker>
            <c:symbol val="none"/>
          </c:marker>
          <c:xVal>
            <c:numRef>
              <c:f>'Raster Data'!$G$2:$G$182</c:f>
              <c:numCache>
                <c:formatCode>General</c:formatCode>
                <c:ptCount val="181"/>
                <c:pt idx="0">
                  <c:v>0</c:v>
                </c:pt>
                <c:pt idx="1">
                  <c:v>0.72236093684336933</c:v>
                </c:pt>
                <c:pt idx="2">
                  <c:v>1.4438417881563674</c:v>
                </c:pt>
                <c:pt idx="3">
                  <c:v>2.1635635406572749</c:v>
                </c:pt>
                <c:pt idx="4">
                  <c:v>2.8806493242553062</c:v>
                </c:pt>
                <c:pt idx="5">
                  <c:v>3.5942254803817444</c:v>
                </c:pt>
                <c:pt idx="6">
                  <c:v>4.3034226264083308</c:v>
                </c:pt>
                <c:pt idx="7">
                  <c:v>5.0073767148560764</c:v>
                </c:pt>
                <c:pt idx="8">
                  <c:v>5.7052300861040228</c:v>
                </c:pt>
                <c:pt idx="9">
                  <c:v>6.3961325133153757</c:v>
                </c:pt>
                <c:pt idx="10">
                  <c:v>7.0792422383079394</c:v>
                </c:pt>
                <c:pt idx="11">
                  <c:v>7.7537269971067957</c:v>
                </c:pt>
                <c:pt idx="12">
                  <c:v>8.4187650339297626</c:v>
                </c:pt>
                <c:pt idx="13">
                  <c:v>9.0735461023702229</c:v>
                </c:pt>
                <c:pt idx="14">
                  <c:v>9.7172724525575802</c:v>
                </c:pt>
                <c:pt idx="15">
                  <c:v>10.349159803092567</c:v>
                </c:pt>
                <c:pt idx="16">
                  <c:v>10.968438296573348</c:v>
                </c:pt>
                <c:pt idx="17">
                  <c:v>11.574353437548153</c:v>
                </c:pt>
                <c:pt idx="18">
                  <c:v>12.166167011751774</c:v>
                </c:pt>
                <c:pt idx="19">
                  <c:v>12.74315798550594</c:v>
                </c:pt>
                <c:pt idx="20">
                  <c:v>13.304623384187774</c:v>
                </c:pt>
                <c:pt idx="21">
                  <c:v>13.849879148696104</c:v>
                </c:pt>
                <c:pt idx="22">
                  <c:v>14.378260968872082</c:v>
                </c:pt>
                <c:pt idx="23">
                  <c:v>14.889125092858803</c:v>
                </c:pt>
                <c:pt idx="24">
                  <c:v>15.381849111413782</c:v>
                </c:pt>
                <c:pt idx="25">
                  <c:v>15.855832716218718</c:v>
                </c:pt>
                <c:pt idx="26">
                  <c:v>16.31049843126274</c:v>
                </c:pt>
                <c:pt idx="27">
                  <c:v>16.745292316407944</c:v>
                </c:pt>
                <c:pt idx="28">
                  <c:v>17.159684642280155</c:v>
                </c:pt>
                <c:pt idx="29">
                  <c:v>17.553170535662531</c:v>
                </c:pt>
                <c:pt idx="30">
                  <c:v>17.925270594605845</c:v>
                </c:pt>
                <c:pt idx="31">
                  <c:v>18.275531472505897</c:v>
                </c:pt>
                <c:pt idx="32">
                  <c:v>18.603526430436521</c:v>
                </c:pt>
                <c:pt idx="33">
                  <c:v>18.90885585706522</c:v>
                </c:pt>
                <c:pt idx="34">
                  <c:v>19.191147755518045</c:v>
                </c:pt>
                <c:pt idx="35">
                  <c:v>19.450058196600462</c:v>
                </c:pt>
                <c:pt idx="36">
                  <c:v>19.685271737822109</c:v>
                </c:pt>
                <c:pt idx="37">
                  <c:v>19.896501807714881</c:v>
                </c:pt>
                <c:pt idx="38">
                  <c:v>20.083491054976104</c:v>
                </c:pt>
                <c:pt idx="39">
                  <c:v>20.24601166201148</c:v>
                </c:pt>
                <c:pt idx="40">
                  <c:v>20.383865622495716</c:v>
                </c:pt>
                <c:pt idx="41">
                  <c:v>20.496884982612738</c:v>
                </c:pt>
                <c:pt idx="42">
                  <c:v>20.584932045681533</c:v>
                </c:pt>
                <c:pt idx="43">
                  <c:v>20.647899539918374</c:v>
                </c:pt>
                <c:pt idx="44">
                  <c:v>20.68571074913093</c:v>
                </c:pt>
                <c:pt idx="45">
                  <c:v>20.698319606185137</c:v>
                </c:pt>
                <c:pt idx="46">
                  <c:v>20.68571074913093</c:v>
                </c:pt>
                <c:pt idx="47">
                  <c:v>20.647899539918374</c:v>
                </c:pt>
                <c:pt idx="48">
                  <c:v>20.584932045681533</c:v>
                </c:pt>
                <c:pt idx="49">
                  <c:v>20.496884982612738</c:v>
                </c:pt>
                <c:pt idx="50">
                  <c:v>20.383865622495716</c:v>
                </c:pt>
                <c:pt idx="51">
                  <c:v>20.246011662011483</c:v>
                </c:pt>
                <c:pt idx="52">
                  <c:v>20.083491054976104</c:v>
                </c:pt>
                <c:pt idx="53">
                  <c:v>19.896501807714881</c:v>
                </c:pt>
                <c:pt idx="54">
                  <c:v>19.685271737822113</c:v>
                </c:pt>
                <c:pt idx="55">
                  <c:v>19.450058196600462</c:v>
                </c:pt>
                <c:pt idx="56">
                  <c:v>19.191147755518045</c:v>
                </c:pt>
                <c:pt idx="57">
                  <c:v>18.90885585706522</c:v>
                </c:pt>
                <c:pt idx="58">
                  <c:v>18.603526430436517</c:v>
                </c:pt>
                <c:pt idx="59">
                  <c:v>18.275531472505897</c:v>
                </c:pt>
                <c:pt idx="60">
                  <c:v>17.925270594605848</c:v>
                </c:pt>
                <c:pt idx="61">
                  <c:v>17.553170535662531</c:v>
                </c:pt>
                <c:pt idx="62">
                  <c:v>17.159684642280155</c:v>
                </c:pt>
                <c:pt idx="63">
                  <c:v>16.745292316407944</c:v>
                </c:pt>
                <c:pt idx="64">
                  <c:v>16.31049843126274</c:v>
                </c:pt>
                <c:pt idx="65">
                  <c:v>15.855832716218718</c:v>
                </c:pt>
                <c:pt idx="66">
                  <c:v>15.381849111413782</c:v>
                </c:pt>
                <c:pt idx="67">
                  <c:v>14.889125092858803</c:v>
                </c:pt>
                <c:pt idx="68">
                  <c:v>14.378260968872079</c:v>
                </c:pt>
                <c:pt idx="69">
                  <c:v>13.849879148696107</c:v>
                </c:pt>
                <c:pt idx="70">
                  <c:v>13.30462338418778</c:v>
                </c:pt>
                <c:pt idx="71">
                  <c:v>12.743157985505942</c:v>
                </c:pt>
                <c:pt idx="72">
                  <c:v>12.166167011751776</c:v>
                </c:pt>
                <c:pt idx="73">
                  <c:v>11.574353437548153</c:v>
                </c:pt>
                <c:pt idx="74">
                  <c:v>10.968438296573348</c:v>
                </c:pt>
                <c:pt idx="75">
                  <c:v>10.349159803092567</c:v>
                </c:pt>
                <c:pt idx="76">
                  <c:v>9.7172724525575784</c:v>
                </c:pt>
                <c:pt idx="77">
                  <c:v>9.0735461023702211</c:v>
                </c:pt>
                <c:pt idx="78">
                  <c:v>8.4187650339297662</c:v>
                </c:pt>
                <c:pt idx="79">
                  <c:v>7.7537269971068001</c:v>
                </c:pt>
                <c:pt idx="80">
                  <c:v>7.079242238307943</c:v>
                </c:pt>
                <c:pt idx="81">
                  <c:v>6.3961325133153784</c:v>
                </c:pt>
                <c:pt idx="82">
                  <c:v>5.7052300861040237</c:v>
                </c:pt>
                <c:pt idx="83">
                  <c:v>5.0073767148560764</c:v>
                </c:pt>
                <c:pt idx="84">
                  <c:v>4.30342262640833</c:v>
                </c:pt>
                <c:pt idx="85">
                  <c:v>3.5942254803817431</c:v>
                </c:pt>
                <c:pt idx="86">
                  <c:v>2.8806493242553035</c:v>
                </c:pt>
                <c:pt idx="87">
                  <c:v>2.1635635406572802</c:v>
                </c:pt>
                <c:pt idx="88">
                  <c:v>1.4438417881563721</c:v>
                </c:pt>
                <c:pt idx="89">
                  <c:v>0.72236093684337299</c:v>
                </c:pt>
                <c:pt idx="90">
                  <c:v>2.5358514284722519E-15</c:v>
                </c:pt>
                <c:pt idx="91">
                  <c:v>-0.72236093684336788</c:v>
                </c:pt>
                <c:pt idx="92">
                  <c:v>-1.443841788156367</c:v>
                </c:pt>
                <c:pt idx="93">
                  <c:v>-2.1635635406572753</c:v>
                </c:pt>
                <c:pt idx="94">
                  <c:v>-2.880649324255308</c:v>
                </c:pt>
                <c:pt idx="95">
                  <c:v>-3.5942254803817471</c:v>
                </c:pt>
                <c:pt idx="96">
                  <c:v>-4.3034226264083344</c:v>
                </c:pt>
                <c:pt idx="97">
                  <c:v>-5.0073767148560719</c:v>
                </c:pt>
                <c:pt idx="98">
                  <c:v>-5.7052300861040193</c:v>
                </c:pt>
                <c:pt idx="99">
                  <c:v>-6.3961325133153739</c:v>
                </c:pt>
                <c:pt idx="100">
                  <c:v>-7.0792422383079385</c:v>
                </c:pt>
                <c:pt idx="101">
                  <c:v>-7.7537269971067957</c:v>
                </c:pt>
                <c:pt idx="102">
                  <c:v>-8.4187650339297626</c:v>
                </c:pt>
                <c:pt idx="103">
                  <c:v>-9.0735461023702246</c:v>
                </c:pt>
                <c:pt idx="104">
                  <c:v>-9.717272452557582</c:v>
                </c:pt>
                <c:pt idx="105">
                  <c:v>-10.34915980309257</c:v>
                </c:pt>
                <c:pt idx="106">
                  <c:v>-10.968438296573344</c:v>
                </c:pt>
                <c:pt idx="107">
                  <c:v>-11.574353437548149</c:v>
                </c:pt>
                <c:pt idx="108">
                  <c:v>-12.166167011751773</c:v>
                </c:pt>
                <c:pt idx="109">
                  <c:v>-12.743157985505938</c:v>
                </c:pt>
                <c:pt idx="110">
                  <c:v>-13.304623384187774</c:v>
                </c:pt>
                <c:pt idx="111">
                  <c:v>-13.849879148696104</c:v>
                </c:pt>
                <c:pt idx="112">
                  <c:v>-14.378260968872084</c:v>
                </c:pt>
                <c:pt idx="113">
                  <c:v>-14.889125092858807</c:v>
                </c:pt>
                <c:pt idx="114">
                  <c:v>-15.381849111413784</c:v>
                </c:pt>
                <c:pt idx="115">
                  <c:v>-15.855832716218716</c:v>
                </c:pt>
                <c:pt idx="116">
                  <c:v>-16.310498431262744</c:v>
                </c:pt>
                <c:pt idx="117">
                  <c:v>-16.745292316407944</c:v>
                </c:pt>
                <c:pt idx="118">
                  <c:v>-17.159684642280155</c:v>
                </c:pt>
                <c:pt idx="119">
                  <c:v>-17.553170535662531</c:v>
                </c:pt>
                <c:pt idx="120">
                  <c:v>-17.925270594605841</c:v>
                </c:pt>
                <c:pt idx="121">
                  <c:v>-18.2755314725059</c:v>
                </c:pt>
                <c:pt idx="122">
                  <c:v>-18.603526430436517</c:v>
                </c:pt>
                <c:pt idx="123">
                  <c:v>-18.908855857065223</c:v>
                </c:pt>
                <c:pt idx="124">
                  <c:v>-19.191147755518042</c:v>
                </c:pt>
                <c:pt idx="125">
                  <c:v>-19.450058196600462</c:v>
                </c:pt>
                <c:pt idx="126">
                  <c:v>-19.685271737822109</c:v>
                </c:pt>
                <c:pt idx="127">
                  <c:v>-19.896501807714884</c:v>
                </c:pt>
                <c:pt idx="128">
                  <c:v>-20.083491054976104</c:v>
                </c:pt>
                <c:pt idx="129">
                  <c:v>-20.24601166201148</c:v>
                </c:pt>
                <c:pt idx="130">
                  <c:v>-20.383865622495716</c:v>
                </c:pt>
                <c:pt idx="131">
                  <c:v>-20.496884982612734</c:v>
                </c:pt>
                <c:pt idx="132">
                  <c:v>-20.584932045681537</c:v>
                </c:pt>
                <c:pt idx="133">
                  <c:v>-20.647899539918374</c:v>
                </c:pt>
                <c:pt idx="134">
                  <c:v>-20.68571074913093</c:v>
                </c:pt>
                <c:pt idx="135">
                  <c:v>-20.698319606185137</c:v>
                </c:pt>
                <c:pt idx="136">
                  <c:v>-20.68571074913093</c:v>
                </c:pt>
                <c:pt idx="137">
                  <c:v>-20.647899539918377</c:v>
                </c:pt>
                <c:pt idx="138">
                  <c:v>-20.584932045681537</c:v>
                </c:pt>
                <c:pt idx="139">
                  <c:v>-20.496884982612738</c:v>
                </c:pt>
                <c:pt idx="140">
                  <c:v>-20.383865622495719</c:v>
                </c:pt>
                <c:pt idx="141">
                  <c:v>-20.24601166201148</c:v>
                </c:pt>
                <c:pt idx="142">
                  <c:v>-20.083491054976108</c:v>
                </c:pt>
                <c:pt idx="143">
                  <c:v>-19.896501807714881</c:v>
                </c:pt>
                <c:pt idx="144">
                  <c:v>-19.685271737822113</c:v>
                </c:pt>
                <c:pt idx="145">
                  <c:v>-19.450058196600462</c:v>
                </c:pt>
                <c:pt idx="146">
                  <c:v>-19.191147755518045</c:v>
                </c:pt>
                <c:pt idx="147">
                  <c:v>-18.908855857065223</c:v>
                </c:pt>
                <c:pt idx="148">
                  <c:v>-18.603526430436521</c:v>
                </c:pt>
                <c:pt idx="149">
                  <c:v>-18.275531472505904</c:v>
                </c:pt>
                <c:pt idx="150">
                  <c:v>-17.925270594605845</c:v>
                </c:pt>
                <c:pt idx="151">
                  <c:v>-17.553170535662534</c:v>
                </c:pt>
                <c:pt idx="152">
                  <c:v>-17.159684642280151</c:v>
                </c:pt>
                <c:pt idx="153">
                  <c:v>-16.745292316407948</c:v>
                </c:pt>
                <c:pt idx="154">
                  <c:v>-16.310498431262737</c:v>
                </c:pt>
                <c:pt idx="155">
                  <c:v>-15.855832716218719</c:v>
                </c:pt>
                <c:pt idx="156">
                  <c:v>-15.381849111413789</c:v>
                </c:pt>
                <c:pt idx="157">
                  <c:v>-14.889125092858807</c:v>
                </c:pt>
                <c:pt idx="158">
                  <c:v>-14.378260968872087</c:v>
                </c:pt>
                <c:pt idx="159">
                  <c:v>-13.849879148696102</c:v>
                </c:pt>
                <c:pt idx="160">
                  <c:v>-13.304623384187781</c:v>
                </c:pt>
                <c:pt idx="161">
                  <c:v>-12.743157985505938</c:v>
                </c:pt>
                <c:pt idx="162">
                  <c:v>-12.166167011751778</c:v>
                </c:pt>
                <c:pt idx="163">
                  <c:v>-11.574353437548147</c:v>
                </c:pt>
                <c:pt idx="164">
                  <c:v>-10.96843829657335</c:v>
                </c:pt>
                <c:pt idx="165">
                  <c:v>-10.349159803092578</c:v>
                </c:pt>
                <c:pt idx="166">
                  <c:v>-9.7172724525575802</c:v>
                </c:pt>
                <c:pt idx="167">
                  <c:v>-9.0735461023702317</c:v>
                </c:pt>
                <c:pt idx="168">
                  <c:v>-8.4187650339297608</c:v>
                </c:pt>
                <c:pt idx="169">
                  <c:v>-7.7537269971068028</c:v>
                </c:pt>
                <c:pt idx="170">
                  <c:v>-7.0792422383079368</c:v>
                </c:pt>
                <c:pt idx="171">
                  <c:v>-6.396132513315381</c:v>
                </c:pt>
                <c:pt idx="172">
                  <c:v>-5.7052300861040184</c:v>
                </c:pt>
                <c:pt idx="173">
                  <c:v>-5.007376714856079</c:v>
                </c:pt>
                <c:pt idx="174">
                  <c:v>-4.3034226264083415</c:v>
                </c:pt>
                <c:pt idx="175">
                  <c:v>-3.5942254803817453</c:v>
                </c:pt>
                <c:pt idx="176">
                  <c:v>-2.8806493242553151</c:v>
                </c:pt>
                <c:pt idx="177">
                  <c:v>-2.1635635406572735</c:v>
                </c:pt>
                <c:pt idx="178">
                  <c:v>-1.4438417881563743</c:v>
                </c:pt>
                <c:pt idx="179">
                  <c:v>-0.72236093684336633</c:v>
                </c:pt>
                <c:pt idx="180">
                  <c:v>-5.0717028569445037E-15</c:v>
                </c:pt>
              </c:numCache>
            </c:numRef>
          </c:xVal>
          <c:yVal>
            <c:numRef>
              <c:f>'Raster Data'!$F$2:$F$182</c:f>
              <c:numCache>
                <c:formatCode>General</c:formatCode>
                <c:ptCount val="181"/>
                <c:pt idx="0">
                  <c:v>20.698319606185137</c:v>
                </c:pt>
                <c:pt idx="1">
                  <c:v>20.68571074913093</c:v>
                </c:pt>
                <c:pt idx="2">
                  <c:v>20.647899539918374</c:v>
                </c:pt>
                <c:pt idx="3">
                  <c:v>20.584932045681533</c:v>
                </c:pt>
                <c:pt idx="4">
                  <c:v>20.496884982612738</c:v>
                </c:pt>
                <c:pt idx="5">
                  <c:v>20.383865622495716</c:v>
                </c:pt>
                <c:pt idx="6">
                  <c:v>20.246011662011483</c:v>
                </c:pt>
                <c:pt idx="7">
                  <c:v>20.083491054976104</c:v>
                </c:pt>
                <c:pt idx="8">
                  <c:v>19.896501807714881</c:v>
                </c:pt>
                <c:pt idx="9">
                  <c:v>19.685271737822109</c:v>
                </c:pt>
                <c:pt idx="10">
                  <c:v>19.450058196600462</c:v>
                </c:pt>
                <c:pt idx="11">
                  <c:v>19.191147755518045</c:v>
                </c:pt>
                <c:pt idx="12">
                  <c:v>18.90885585706522</c:v>
                </c:pt>
                <c:pt idx="13">
                  <c:v>18.603526430436521</c:v>
                </c:pt>
                <c:pt idx="14">
                  <c:v>18.2755314725059</c:v>
                </c:pt>
                <c:pt idx="15">
                  <c:v>17.925270594605848</c:v>
                </c:pt>
                <c:pt idx="16">
                  <c:v>17.553170535662531</c:v>
                </c:pt>
                <c:pt idx="17">
                  <c:v>17.159684642280151</c:v>
                </c:pt>
                <c:pt idx="18">
                  <c:v>16.745292316407944</c:v>
                </c:pt>
                <c:pt idx="19">
                  <c:v>16.310498431262737</c:v>
                </c:pt>
                <c:pt idx="20">
                  <c:v>15.855832716218718</c:v>
                </c:pt>
                <c:pt idx="21">
                  <c:v>15.381849111413782</c:v>
                </c:pt>
                <c:pt idx="22">
                  <c:v>14.889125092858807</c:v>
                </c:pt>
                <c:pt idx="23">
                  <c:v>14.378260968872082</c:v>
                </c:pt>
                <c:pt idx="24">
                  <c:v>13.849879148696104</c:v>
                </c:pt>
                <c:pt idx="25">
                  <c:v>13.304623384187778</c:v>
                </c:pt>
                <c:pt idx="26">
                  <c:v>12.74315798550594</c:v>
                </c:pt>
                <c:pt idx="27">
                  <c:v>12.166167011751774</c:v>
                </c:pt>
                <c:pt idx="28">
                  <c:v>11.574353437548151</c:v>
                </c:pt>
                <c:pt idx="29">
                  <c:v>10.968438296573348</c:v>
                </c:pt>
                <c:pt idx="30">
                  <c:v>10.34915980309257</c:v>
                </c:pt>
                <c:pt idx="31">
                  <c:v>9.717272452557582</c:v>
                </c:pt>
                <c:pt idx="32">
                  <c:v>9.0735461023702246</c:v>
                </c:pt>
                <c:pt idx="33">
                  <c:v>8.4187650339297626</c:v>
                </c:pt>
                <c:pt idx="34">
                  <c:v>7.7537269971067948</c:v>
                </c:pt>
                <c:pt idx="35">
                  <c:v>7.0792422383079421</c:v>
                </c:pt>
                <c:pt idx="36">
                  <c:v>6.3961325133153775</c:v>
                </c:pt>
                <c:pt idx="37">
                  <c:v>5.7052300861040228</c:v>
                </c:pt>
                <c:pt idx="38">
                  <c:v>5.0073767148560755</c:v>
                </c:pt>
                <c:pt idx="39">
                  <c:v>4.3034226264083326</c:v>
                </c:pt>
                <c:pt idx="40">
                  <c:v>3.5942254803817457</c:v>
                </c:pt>
                <c:pt idx="41">
                  <c:v>2.8806493242553066</c:v>
                </c:pt>
                <c:pt idx="42">
                  <c:v>2.1635635406572744</c:v>
                </c:pt>
                <c:pt idx="43">
                  <c:v>1.4438417881563661</c:v>
                </c:pt>
                <c:pt idx="44">
                  <c:v>0.72236093684337166</c:v>
                </c:pt>
                <c:pt idx="45">
                  <c:v>1.2679257142361259E-15</c:v>
                </c:pt>
                <c:pt idx="46">
                  <c:v>-0.72236093684336911</c:v>
                </c:pt>
                <c:pt idx="47">
                  <c:v>-1.4438417881563681</c:v>
                </c:pt>
                <c:pt idx="48">
                  <c:v>-2.1635635406572766</c:v>
                </c:pt>
                <c:pt idx="49">
                  <c:v>-2.8806493242553044</c:v>
                </c:pt>
                <c:pt idx="50">
                  <c:v>-3.5942254803817435</c:v>
                </c:pt>
                <c:pt idx="51">
                  <c:v>-4.3034226264083308</c:v>
                </c:pt>
                <c:pt idx="52">
                  <c:v>-5.0073767148560773</c:v>
                </c:pt>
                <c:pt idx="53">
                  <c:v>-5.7052300861040202</c:v>
                </c:pt>
                <c:pt idx="54">
                  <c:v>-6.3961325133153748</c:v>
                </c:pt>
                <c:pt idx="55">
                  <c:v>-7.0792422383079394</c:v>
                </c:pt>
                <c:pt idx="56">
                  <c:v>-7.7537269971067966</c:v>
                </c:pt>
                <c:pt idx="57">
                  <c:v>-8.4187650339297626</c:v>
                </c:pt>
                <c:pt idx="58">
                  <c:v>-9.0735461023702264</c:v>
                </c:pt>
                <c:pt idx="59">
                  <c:v>-9.717272452557582</c:v>
                </c:pt>
                <c:pt idx="60">
                  <c:v>-10.349159803092563</c:v>
                </c:pt>
                <c:pt idx="61">
                  <c:v>-10.968438296573344</c:v>
                </c:pt>
                <c:pt idx="62">
                  <c:v>-11.574353437548149</c:v>
                </c:pt>
                <c:pt idx="63">
                  <c:v>-12.166167011751773</c:v>
                </c:pt>
                <c:pt idx="64">
                  <c:v>-12.74315798550594</c:v>
                </c:pt>
                <c:pt idx="65">
                  <c:v>-13.304623384187778</c:v>
                </c:pt>
                <c:pt idx="66">
                  <c:v>-13.849879148696104</c:v>
                </c:pt>
                <c:pt idx="67">
                  <c:v>-14.378260968872084</c:v>
                </c:pt>
                <c:pt idx="68">
                  <c:v>-14.889125092858807</c:v>
                </c:pt>
                <c:pt idx="69">
                  <c:v>-15.381849111413777</c:v>
                </c:pt>
                <c:pt idx="70">
                  <c:v>-15.855832716218716</c:v>
                </c:pt>
                <c:pt idx="71">
                  <c:v>-16.310498431262737</c:v>
                </c:pt>
                <c:pt idx="72">
                  <c:v>-16.745292316407944</c:v>
                </c:pt>
                <c:pt idx="73">
                  <c:v>-17.159684642280151</c:v>
                </c:pt>
                <c:pt idx="74">
                  <c:v>-17.553170535662531</c:v>
                </c:pt>
                <c:pt idx="75">
                  <c:v>-17.925270594605848</c:v>
                </c:pt>
                <c:pt idx="76">
                  <c:v>-18.2755314725059</c:v>
                </c:pt>
                <c:pt idx="77">
                  <c:v>-18.603526430436521</c:v>
                </c:pt>
                <c:pt idx="78">
                  <c:v>-18.908855857065216</c:v>
                </c:pt>
                <c:pt idx="79">
                  <c:v>-19.191147755518042</c:v>
                </c:pt>
                <c:pt idx="80">
                  <c:v>-19.450058196600462</c:v>
                </c:pt>
                <c:pt idx="81">
                  <c:v>-19.685271737822109</c:v>
                </c:pt>
                <c:pt idx="82">
                  <c:v>-19.896501807714881</c:v>
                </c:pt>
                <c:pt idx="83">
                  <c:v>-20.083491054976104</c:v>
                </c:pt>
                <c:pt idx="84">
                  <c:v>-20.246011662011483</c:v>
                </c:pt>
                <c:pt idx="85">
                  <c:v>-20.383865622495716</c:v>
                </c:pt>
                <c:pt idx="86">
                  <c:v>-20.496884982612738</c:v>
                </c:pt>
                <c:pt idx="87">
                  <c:v>-20.584932045681533</c:v>
                </c:pt>
                <c:pt idx="88">
                  <c:v>-20.647899539918374</c:v>
                </c:pt>
                <c:pt idx="89">
                  <c:v>-20.68571074913093</c:v>
                </c:pt>
                <c:pt idx="90">
                  <c:v>-20.698319606185137</c:v>
                </c:pt>
                <c:pt idx="91">
                  <c:v>-20.68571074913093</c:v>
                </c:pt>
                <c:pt idx="92">
                  <c:v>-20.647899539918374</c:v>
                </c:pt>
                <c:pt idx="93">
                  <c:v>-20.584932045681533</c:v>
                </c:pt>
                <c:pt idx="94">
                  <c:v>-20.496884982612734</c:v>
                </c:pt>
                <c:pt idx="95">
                  <c:v>-20.383865622495716</c:v>
                </c:pt>
                <c:pt idx="96">
                  <c:v>-20.24601166201148</c:v>
                </c:pt>
                <c:pt idx="97">
                  <c:v>-20.083491054976104</c:v>
                </c:pt>
                <c:pt idx="98">
                  <c:v>-19.896501807714881</c:v>
                </c:pt>
                <c:pt idx="99">
                  <c:v>-19.685271737822113</c:v>
                </c:pt>
                <c:pt idx="100">
                  <c:v>-19.450058196600462</c:v>
                </c:pt>
                <c:pt idx="101">
                  <c:v>-19.191147755518045</c:v>
                </c:pt>
                <c:pt idx="102">
                  <c:v>-18.90885585706522</c:v>
                </c:pt>
                <c:pt idx="103">
                  <c:v>-18.603526430436517</c:v>
                </c:pt>
                <c:pt idx="104">
                  <c:v>-18.275531472505897</c:v>
                </c:pt>
                <c:pt idx="105">
                  <c:v>-17.925270594605845</c:v>
                </c:pt>
                <c:pt idx="106">
                  <c:v>-17.553170535662531</c:v>
                </c:pt>
                <c:pt idx="107">
                  <c:v>-17.159684642280155</c:v>
                </c:pt>
                <c:pt idx="108">
                  <c:v>-16.745292316407948</c:v>
                </c:pt>
                <c:pt idx="109">
                  <c:v>-16.31049843126274</c:v>
                </c:pt>
                <c:pt idx="110">
                  <c:v>-15.855832716218718</c:v>
                </c:pt>
                <c:pt idx="111">
                  <c:v>-15.381849111413782</c:v>
                </c:pt>
                <c:pt idx="112">
                  <c:v>-14.889125092858803</c:v>
                </c:pt>
                <c:pt idx="113">
                  <c:v>-14.378260968872082</c:v>
                </c:pt>
                <c:pt idx="114">
                  <c:v>-13.849879148696102</c:v>
                </c:pt>
                <c:pt idx="115">
                  <c:v>-13.30462338418778</c:v>
                </c:pt>
                <c:pt idx="116">
                  <c:v>-12.743157985505935</c:v>
                </c:pt>
                <c:pt idx="117">
                  <c:v>-12.166167011751776</c:v>
                </c:pt>
                <c:pt idx="118">
                  <c:v>-11.574353437548147</c:v>
                </c:pt>
                <c:pt idx="119">
                  <c:v>-10.96843829657335</c:v>
                </c:pt>
                <c:pt idx="120">
                  <c:v>-10.349159803092578</c:v>
                </c:pt>
                <c:pt idx="121">
                  <c:v>-9.7172724525575784</c:v>
                </c:pt>
                <c:pt idx="122">
                  <c:v>-9.07354610237023</c:v>
                </c:pt>
                <c:pt idx="123">
                  <c:v>-8.4187650339297591</c:v>
                </c:pt>
                <c:pt idx="124">
                  <c:v>-7.7537269971068019</c:v>
                </c:pt>
                <c:pt idx="125">
                  <c:v>-7.0792422383079359</c:v>
                </c:pt>
                <c:pt idx="126">
                  <c:v>-6.3961325133153792</c:v>
                </c:pt>
                <c:pt idx="127">
                  <c:v>-5.7052300861040166</c:v>
                </c:pt>
                <c:pt idx="128">
                  <c:v>-5.0073767148560773</c:v>
                </c:pt>
                <c:pt idx="129">
                  <c:v>-4.3034226264083397</c:v>
                </c:pt>
                <c:pt idx="130">
                  <c:v>-3.5942254803817444</c:v>
                </c:pt>
                <c:pt idx="131">
                  <c:v>-2.8806493242553142</c:v>
                </c:pt>
                <c:pt idx="132">
                  <c:v>-2.1635635406572726</c:v>
                </c:pt>
                <c:pt idx="133">
                  <c:v>-1.4438417881563732</c:v>
                </c:pt>
                <c:pt idx="134">
                  <c:v>-0.722360936843365</c:v>
                </c:pt>
                <c:pt idx="135">
                  <c:v>-3.8037771427083774E-15</c:v>
                </c:pt>
                <c:pt idx="136">
                  <c:v>0.72236093684337577</c:v>
                </c:pt>
                <c:pt idx="137">
                  <c:v>1.4438417881563659</c:v>
                </c:pt>
                <c:pt idx="138">
                  <c:v>2.1635635406572646</c:v>
                </c:pt>
                <c:pt idx="139">
                  <c:v>2.8806493242553066</c:v>
                </c:pt>
                <c:pt idx="140">
                  <c:v>3.5942254803817368</c:v>
                </c:pt>
                <c:pt idx="141">
                  <c:v>4.3034226264083326</c:v>
                </c:pt>
                <c:pt idx="142">
                  <c:v>5.0073767148560711</c:v>
                </c:pt>
                <c:pt idx="143">
                  <c:v>5.7052300861040273</c:v>
                </c:pt>
                <c:pt idx="144">
                  <c:v>6.3961325133153721</c:v>
                </c:pt>
                <c:pt idx="145">
                  <c:v>7.0792422383079456</c:v>
                </c:pt>
                <c:pt idx="146">
                  <c:v>7.7537269971067948</c:v>
                </c:pt>
                <c:pt idx="147">
                  <c:v>8.418765033929752</c:v>
                </c:pt>
                <c:pt idx="148">
                  <c:v>9.0735461023702229</c:v>
                </c:pt>
                <c:pt idx="149">
                  <c:v>9.7172724525575731</c:v>
                </c:pt>
                <c:pt idx="150">
                  <c:v>10.34915980309257</c:v>
                </c:pt>
                <c:pt idx="151">
                  <c:v>10.968438296573343</c:v>
                </c:pt>
                <c:pt idx="152">
                  <c:v>11.574353437548156</c:v>
                </c:pt>
                <c:pt idx="153">
                  <c:v>12.166167011751769</c:v>
                </c:pt>
                <c:pt idx="154">
                  <c:v>12.743157985505945</c:v>
                </c:pt>
                <c:pt idx="155">
                  <c:v>13.304623384187774</c:v>
                </c:pt>
                <c:pt idx="156">
                  <c:v>13.849879148696095</c:v>
                </c:pt>
                <c:pt idx="157">
                  <c:v>14.378260968872082</c:v>
                </c:pt>
                <c:pt idx="158">
                  <c:v>14.8891250928588</c:v>
                </c:pt>
                <c:pt idx="159">
                  <c:v>15.381849111413782</c:v>
                </c:pt>
                <c:pt idx="160">
                  <c:v>15.855832716218714</c:v>
                </c:pt>
                <c:pt idx="161">
                  <c:v>16.31049843126274</c:v>
                </c:pt>
                <c:pt idx="162">
                  <c:v>16.745292316407944</c:v>
                </c:pt>
                <c:pt idx="163">
                  <c:v>17.159684642280155</c:v>
                </c:pt>
                <c:pt idx="164">
                  <c:v>17.553170535662531</c:v>
                </c:pt>
                <c:pt idx="165">
                  <c:v>17.925270594605841</c:v>
                </c:pt>
                <c:pt idx="166">
                  <c:v>18.275531472505897</c:v>
                </c:pt>
                <c:pt idx="167">
                  <c:v>18.603526430436517</c:v>
                </c:pt>
                <c:pt idx="168">
                  <c:v>18.908855857065223</c:v>
                </c:pt>
                <c:pt idx="169">
                  <c:v>19.191147755518042</c:v>
                </c:pt>
                <c:pt idx="170">
                  <c:v>19.450058196600462</c:v>
                </c:pt>
                <c:pt idx="171">
                  <c:v>19.685271737822109</c:v>
                </c:pt>
                <c:pt idx="172">
                  <c:v>19.896501807714881</c:v>
                </c:pt>
                <c:pt idx="173">
                  <c:v>20.083491054976104</c:v>
                </c:pt>
                <c:pt idx="174">
                  <c:v>20.24601166201148</c:v>
                </c:pt>
                <c:pt idx="175">
                  <c:v>20.383865622495716</c:v>
                </c:pt>
                <c:pt idx="176">
                  <c:v>20.496884982612734</c:v>
                </c:pt>
                <c:pt idx="177">
                  <c:v>20.584932045681533</c:v>
                </c:pt>
                <c:pt idx="178">
                  <c:v>20.647899539918374</c:v>
                </c:pt>
                <c:pt idx="179">
                  <c:v>20.68571074913093</c:v>
                </c:pt>
                <c:pt idx="180">
                  <c:v>20.698319606185137</c:v>
                </c:pt>
              </c:numCache>
            </c:numRef>
          </c:yVal>
          <c:smooth val="1"/>
          <c:extLst>
            <c:ext xmlns:c16="http://schemas.microsoft.com/office/drawing/2014/chart" uri="{C3380CC4-5D6E-409C-BE32-E72D297353CC}">
              <c16:uniqueId val="{00000023-5FFA-4F8C-8297-A6E87FF44F0A}"/>
            </c:ext>
          </c:extLst>
        </c:ser>
        <c:dLbls>
          <c:showLegendKey val="0"/>
          <c:showVal val="0"/>
          <c:showCatName val="0"/>
          <c:showSerName val="0"/>
          <c:showPercent val="0"/>
          <c:showBubbleSize val="0"/>
        </c:dLbls>
        <c:axId val="172811376"/>
        <c:axId val="172811936"/>
      </c:scatterChart>
      <c:valAx>
        <c:axId val="172811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X-Axis (mm)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811936"/>
        <c:crosses val="autoZero"/>
        <c:crossBetween val="midCat"/>
      </c:valAx>
      <c:valAx>
        <c:axId val="172811936"/>
        <c:scaling>
          <c:orientation val="minMax"/>
          <c:max val="50"/>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Y-Axis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8113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'Data 2nd Approx.'!$B$1</c:f>
              <c:strCache>
                <c:ptCount val="1"/>
                <c:pt idx="0">
                  <c:v>Desired Time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'Data 2nd Approx.'!$D$2:$D$182</c:f>
              <c:numCache>
                <c:formatCode>0.00</c:formatCode>
                <c:ptCount val="181"/>
                <c:pt idx="0">
                  <c:v>0</c:v>
                </c:pt>
                <c:pt idx="1">
                  <c:v>1.1886221514039148</c:v>
                </c:pt>
                <c:pt idx="2">
                  <c:v>2.3330886538419602</c:v>
                </c:pt>
                <c:pt idx="3">
                  <c:v>3.3912443809658073</c:v>
                </c:pt>
                <c:pt idx="4">
                  <c:v>4.3248411172375345</c:v>
                </c:pt>
                <c:pt idx="5">
                  <c:v>5.101260134621068</c:v>
                </c:pt>
                <c:pt idx="6">
                  <c:v>5.6949699841182957</c:v>
                </c:pt>
                <c:pt idx="7">
                  <c:v>6.0886510654635524</c:v>
                </c:pt>
                <c:pt idx="8">
                  <c:v>6.2739343145715152</c:v>
                </c:pt>
                <c:pt idx="9">
                  <c:v>6.2517196161676383</c:v>
                </c:pt>
                <c:pt idx="10">
                  <c:v>6.0320594425740168</c:v>
                </c:pt>
                <c:pt idx="11">
                  <c:v>5.6336137959991275</c:v>
                </c:pt>
                <c:pt idx="12">
                  <c:v>5.0827028156717144</c:v>
                </c:pt>
                <c:pt idx="13">
                  <c:v>4.4120024414459182</c:v>
                </c:pt>
                <c:pt idx="14">
                  <c:v>3.6589454002307398</c:v>
                </c:pt>
                <c:pt idx="15">
                  <c:v>2.8639037011251478</c:v>
                </c:pt>
                <c:pt idx="16">
                  <c:v>2.0682391299579352</c:v>
                </c:pt>
                <c:pt idx="17">
                  <c:v>1.3123144359151464</c:v>
                </c:pt>
                <c:pt idx="18">
                  <c:v>0.63355970848884535</c:v>
                </c:pt>
                <c:pt idx="19">
                  <c:v>6.4685766943300305E-2</c:v>
                </c:pt>
                <c:pt idx="20">
                  <c:v>-0.36787064581320816</c:v>
                </c:pt>
                <c:pt idx="21">
                  <c:v>-0.64519612388541292</c:v>
                </c:pt>
                <c:pt idx="22">
                  <c:v>-0.75678511948424854</c:v>
                </c:pt>
                <c:pt idx="23">
                  <c:v>-0.70101788337426552</c:v>
                </c:pt>
                <c:pt idx="24">
                  <c:v>-0.48520931950331692</c:v>
                </c:pt>
                <c:pt idx="25">
                  <c:v>-0.1252266503127033</c:v>
                </c:pt>
                <c:pt idx="26">
                  <c:v>0.35530571099901964</c:v>
                </c:pt>
                <c:pt idx="27">
                  <c:v>0.92617605939976877</c:v>
                </c:pt>
                <c:pt idx="28">
                  <c:v>1.5520742257149904</c:v>
                </c:pt>
                <c:pt idx="29">
                  <c:v>2.1943283203722221</c:v>
                </c:pt>
                <c:pt idx="30">
                  <c:v>2.8128065800368152</c:v>
                </c:pt>
                <c:pt idx="31">
                  <c:v>3.3678936331685114</c:v>
                </c:pt>
                <c:pt idx="32">
                  <c:v>3.8224469328318538</c:v>
                </c:pt>
                <c:pt idx="33">
                  <c:v>4.1436400099472817</c:v>
                </c:pt>
                <c:pt idx="34">
                  <c:v>4.3046045349458488</c:v>
                </c:pt>
                <c:pt idx="35">
                  <c:v>4.2857926878129691</c:v>
                </c:pt>
                <c:pt idx="36">
                  <c:v>4.0759945750274342</c:v>
                </c:pt>
                <c:pt idx="37">
                  <c:v>3.6729617694706191</c:v>
                </c:pt>
                <c:pt idx="38">
                  <c:v>3.0836067115871604</c:v>
                </c:pt>
                <c:pt idx="39">
                  <c:v>2.3237678122666554</c:v>
                </c:pt>
                <c:pt idx="40">
                  <c:v>1.4175506871225168</c:v>
                </c:pt>
                <c:pt idx="41">
                  <c:v>0.39627605197637061</c:v>
                </c:pt>
                <c:pt idx="42">
                  <c:v>-0.70291653253350672</c:v>
                </c:pt>
                <c:pt idx="43">
                  <c:v>-1.838743547837967</c:v>
                </c:pt>
                <c:pt idx="44">
                  <c:v>-2.967652285982604</c:v>
                </c:pt>
                <c:pt idx="45">
                  <c:v>-4.0458072479457359</c:v>
                </c:pt>
                <c:pt idx="46">
                  <c:v>-5.0310945968598881</c:v>
                </c:pt>
                <c:pt idx="47">
                  <c:v>-5.885050199944776</c:v>
                </c:pt>
                <c:pt idx="48">
                  <c:v>-6.5746203758193129</c:v>
                </c:pt>
                <c:pt idx="49">
                  <c:v>-7.0736723513486917</c:v>
                </c:pt>
                <c:pt idx="50">
                  <c:v>-7.3641832507018457</c:v>
                </c:pt>
                <c:pt idx="51">
                  <c:v>-7.4370516289115436</c:v>
                </c:pt>
                <c:pt idx="52">
                  <c:v>-7.2924934032201421</c:v>
                </c:pt>
                <c:pt idx="53">
                  <c:v>-6.9400036824590323</c:v>
                </c:pt>
                <c:pt idx="54">
                  <c:v>-6.3978865166518011</c:v>
                </c:pt>
                <c:pt idx="55">
                  <c:v>-5.6923750134871867</c:v>
                </c:pt>
                <c:pt idx="56">
                  <c:v>-4.8563836274489987</c:v>
                </c:pt>
                <c:pt idx="57">
                  <c:v>-3.9279518039009815</c:v>
                </c:pt>
                <c:pt idx="58">
                  <c:v>-2.9484527309868596</c:v>
                </c:pt>
                <c:pt idx="59">
                  <c:v>-1.9606520265285083</c:v>
                </c:pt>
                <c:pt idx="60">
                  <c:v>-1.0067082406442847</c:v>
                </c:pt>
                <c:pt idx="61">
                  <c:v>-0.12620975363295006</c:v>
                </c:pt>
                <c:pt idx="62">
                  <c:v>0.6456591347151095</c:v>
                </c:pt>
                <c:pt idx="63">
                  <c:v>1.2797363088221334</c:v>
                </c:pt>
                <c:pt idx="64">
                  <c:v>1.7542078028739176</c:v>
                </c:pt>
                <c:pt idx="65">
                  <c:v>2.0555791972533632</c:v>
                </c:pt>
                <c:pt idx="66">
                  <c:v>2.1792468715479716</c:v>
                </c:pt>
                <c:pt idx="67">
                  <c:v>2.1296425534289258</c:v>
                </c:pt>
                <c:pt idx="68">
                  <c:v>1.9199448715281977</c:v>
                </c:pt>
                <c:pt idx="69">
                  <c:v>1.5713721832851832</c:v>
                </c:pt>
                <c:pt idx="70">
                  <c:v>1.1120908304832706</c:v>
                </c:pt>
                <c:pt idx="71">
                  <c:v>0.57579123306156166</c:v>
                </c:pt>
                <c:pt idx="72">
                  <c:v>1.6353926800549777E-15</c:v>
                </c:pt>
                <c:pt idx="73">
                  <c:v>-0.57579123306156577</c:v>
                </c:pt>
                <c:pt idx="74">
                  <c:v>-1.1120908304832744</c:v>
                </c:pt>
                <c:pt idx="75">
                  <c:v>-1.5713721832851806</c:v>
                </c:pt>
                <c:pt idx="76">
                  <c:v>-1.9199448715281933</c:v>
                </c:pt>
                <c:pt idx="77">
                  <c:v>-2.1296425534289254</c:v>
                </c:pt>
                <c:pt idx="78">
                  <c:v>-2.1792468715479716</c:v>
                </c:pt>
                <c:pt idx="79">
                  <c:v>-2.0555791972533637</c:v>
                </c:pt>
                <c:pt idx="80">
                  <c:v>-1.754207802873919</c:v>
                </c:pt>
                <c:pt idx="81">
                  <c:v>-1.2797363088221365</c:v>
                </c:pt>
                <c:pt idx="82">
                  <c:v>-0.64565913471511349</c:v>
                </c:pt>
                <c:pt idx="83">
                  <c:v>0.12620975363295051</c:v>
                </c:pt>
                <c:pt idx="84">
                  <c:v>1.0067082406442811</c:v>
                </c:pt>
                <c:pt idx="85">
                  <c:v>1.9606520265285039</c:v>
                </c:pt>
                <c:pt idx="86">
                  <c:v>2.9484527309868622</c:v>
                </c:pt>
                <c:pt idx="87">
                  <c:v>3.9279518039009833</c:v>
                </c:pt>
                <c:pt idx="88">
                  <c:v>4.8563836274489933</c:v>
                </c:pt>
                <c:pt idx="89">
                  <c:v>5.6923750134871884</c:v>
                </c:pt>
                <c:pt idx="90">
                  <c:v>6.397886516651802</c:v>
                </c:pt>
                <c:pt idx="91">
                  <c:v>6.9400036824590297</c:v>
                </c:pt>
                <c:pt idx="92">
                  <c:v>7.2924934032201438</c:v>
                </c:pt>
                <c:pt idx="93">
                  <c:v>7.4370516289115436</c:v>
                </c:pt>
                <c:pt idx="94">
                  <c:v>7.3641832507018474</c:v>
                </c:pt>
                <c:pt idx="95">
                  <c:v>7.0736723513486961</c:v>
                </c:pt>
                <c:pt idx="96">
                  <c:v>6.5746203758193147</c:v>
                </c:pt>
                <c:pt idx="97">
                  <c:v>5.8850501999447822</c:v>
                </c:pt>
                <c:pt idx="98">
                  <c:v>5.0310945968598908</c:v>
                </c:pt>
                <c:pt idx="99">
                  <c:v>4.0458072479457323</c:v>
                </c:pt>
                <c:pt idx="100">
                  <c:v>2.9676522859826084</c:v>
                </c:pt>
                <c:pt idx="101">
                  <c:v>1.8387435478379706</c:v>
                </c:pt>
                <c:pt idx="102">
                  <c:v>0.70291653253350317</c:v>
                </c:pt>
                <c:pt idx="103">
                  <c:v>-0.39627605197636617</c:v>
                </c:pt>
                <c:pt idx="104">
                  <c:v>-1.4175506871225125</c:v>
                </c:pt>
                <c:pt idx="105">
                  <c:v>-2.3237678122666567</c:v>
                </c:pt>
                <c:pt idx="106">
                  <c:v>-3.0836067115871582</c:v>
                </c:pt>
                <c:pt idx="107">
                  <c:v>-3.6729617694706165</c:v>
                </c:pt>
                <c:pt idx="108">
                  <c:v>-4.0759945750274333</c:v>
                </c:pt>
                <c:pt idx="109">
                  <c:v>-4.2857926878129682</c:v>
                </c:pt>
                <c:pt idx="110">
                  <c:v>-4.3046045349458497</c:v>
                </c:pt>
                <c:pt idx="111">
                  <c:v>-4.1436400099472772</c:v>
                </c:pt>
                <c:pt idx="112">
                  <c:v>-3.8224469328318529</c:v>
                </c:pt>
                <c:pt idx="113">
                  <c:v>-3.3678936331685128</c:v>
                </c:pt>
                <c:pt idx="114">
                  <c:v>-2.8128065800368098</c:v>
                </c:pt>
                <c:pt idx="115">
                  <c:v>-2.1943283203722261</c:v>
                </c:pt>
                <c:pt idx="116">
                  <c:v>-1.5520742257149966</c:v>
                </c:pt>
                <c:pt idx="117">
                  <c:v>-0.92617605939976455</c:v>
                </c:pt>
                <c:pt idx="118">
                  <c:v>-0.35530571099902186</c:v>
                </c:pt>
                <c:pt idx="119">
                  <c:v>0.12522665031269886</c:v>
                </c:pt>
                <c:pt idx="120">
                  <c:v>0.48520931950331248</c:v>
                </c:pt>
                <c:pt idx="121">
                  <c:v>0.70101788337426596</c:v>
                </c:pt>
                <c:pt idx="122">
                  <c:v>0.75678511948424854</c:v>
                </c:pt>
                <c:pt idx="123">
                  <c:v>0.64519612388541425</c:v>
                </c:pt>
                <c:pt idx="124">
                  <c:v>0.36787064581320772</c:v>
                </c:pt>
                <c:pt idx="125">
                  <c:v>-6.4685766943297196E-2</c:v>
                </c:pt>
                <c:pt idx="126">
                  <c:v>-0.63355970848883914</c:v>
                </c:pt>
                <c:pt idx="127">
                  <c:v>-1.3123144359151482</c:v>
                </c:pt>
                <c:pt idx="128">
                  <c:v>-2.068239129957933</c:v>
                </c:pt>
                <c:pt idx="129">
                  <c:v>-2.8639037011251398</c:v>
                </c:pt>
                <c:pt idx="130">
                  <c:v>-3.6589454002307433</c:v>
                </c:pt>
                <c:pt idx="131">
                  <c:v>-4.4120024414459165</c:v>
                </c:pt>
                <c:pt idx="132">
                  <c:v>-5.0827028156717109</c:v>
                </c:pt>
                <c:pt idx="133">
                  <c:v>-5.6336137959991284</c:v>
                </c:pt>
                <c:pt idx="134">
                  <c:v>-6.0320594425740151</c:v>
                </c:pt>
                <c:pt idx="135">
                  <c:v>-6.2517196161676356</c:v>
                </c:pt>
                <c:pt idx="136">
                  <c:v>-6.2739343145715152</c:v>
                </c:pt>
                <c:pt idx="137">
                  <c:v>-6.0886510654635515</c:v>
                </c:pt>
                <c:pt idx="138">
                  <c:v>-5.6949699841182966</c:v>
                </c:pt>
                <c:pt idx="139">
                  <c:v>-5.1012601346210662</c:v>
                </c:pt>
                <c:pt idx="140">
                  <c:v>-4.3248411172375354</c:v>
                </c:pt>
                <c:pt idx="141">
                  <c:v>-3.3912443809658122</c:v>
                </c:pt>
                <c:pt idx="142">
                  <c:v>-2.3330886538419571</c:v>
                </c:pt>
                <c:pt idx="143">
                  <c:v>-1.1886221514039166</c:v>
                </c:pt>
                <c:pt idx="144">
                  <c:v>-6.7166115515116009E-15</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numCache>
            </c:numRef>
          </c:xVal>
          <c:yVal>
            <c:numRef>
              <c:f>'Data 2nd Approx.'!$C$2:$C$182</c:f>
              <c:numCache>
                <c:formatCode>0.00</c:formatCode>
                <c:ptCount val="181"/>
                <c:pt idx="0">
                  <c:v>7.5917176875977574</c:v>
                </c:pt>
                <c:pt idx="1">
                  <c:v>7.4817219533429595</c:v>
                </c:pt>
                <c:pt idx="2">
                  <c:v>7.1564170019699702</c:v>
                </c:pt>
                <c:pt idx="3">
                  <c:v>6.6296316636200334</c:v>
                </c:pt>
                <c:pt idx="4">
                  <c:v>5.9236978755859848</c:v>
                </c:pt>
                <c:pt idx="5">
                  <c:v>5.0684120765596523</c:v>
                </c:pt>
                <c:pt idx="6">
                  <c:v>4.0996505519096536</c:v>
                </c:pt>
                <c:pt idx="7">
                  <c:v>3.0577041610831674</c:v>
                </c:pt>
                <c:pt idx="8">
                  <c:v>1.9854111237956458</c:v>
                </c:pt>
                <c:pt idx="9">
                  <c:v>0.9261760593997681</c:v>
                </c:pt>
                <c:pt idx="10">
                  <c:v>-7.8031187081634368E-2</c:v>
                </c:pt>
                <c:pt idx="11">
                  <c:v>-0.9886024910236455</c:v>
                </c:pt>
                <c:pt idx="12">
                  <c:v>-1.7720532913761533</c:v>
                </c:pt>
                <c:pt idx="13">
                  <c:v>-2.4015363267654077</c:v>
                </c:pt>
                <c:pt idx="14">
                  <c:v>-2.8580360622383787</c:v>
                </c:pt>
                <c:pt idx="15">
                  <c:v>-3.1311877775581647</c:v>
                </c:pt>
                <c:pt idx="16">
                  <c:v>-3.2196831128373296</c:v>
                </c:pt>
                <c:pt idx="17">
                  <c:v>-3.1312434985866906</c:v>
                </c:pt>
                <c:pt idx="18">
                  <c:v>-2.8821634040814792</c:v>
                </c:pt>
                <c:pt idx="19">
                  <c:v>-2.4964457479571962</c:v>
                </c:pt>
                <c:pt idx="20">
                  <c:v>-2.0045711604248755</c:v>
                </c:pt>
                <c:pt idx="21">
                  <c:v>-1.441960150228232</c:v>
                </c:pt>
                <c:pt idx="22">
                  <c:v>-0.84720178823272796</c:v>
                </c:pt>
                <c:pt idx="23">
                  <c:v>-0.26013358313736523</c:v>
                </c:pt>
                <c:pt idx="24">
                  <c:v>0.28013573122855662</c:v>
                </c:pt>
                <c:pt idx="25">
                  <c:v>0.73716608707799436</c:v>
                </c:pt>
                <c:pt idx="26">
                  <c:v>1.0789960327957639</c:v>
                </c:pt>
                <c:pt idx="27">
                  <c:v>1.2797363088221361</c:v>
                </c:pt>
                <c:pt idx="28">
                  <c:v>1.3208709047932636</c:v>
                </c:pt>
                <c:pt idx="29">
                  <c:v>1.1922033565424202</c:v>
                </c:pt>
                <c:pt idx="30">
                  <c:v>0.89240289967513631</c:v>
                </c:pt>
                <c:pt idx="31">
                  <c:v>0.42912411003778317</c:v>
                </c:pt>
                <c:pt idx="32">
                  <c:v>-0.18130607122593156</c:v>
                </c:pt>
                <c:pt idx="33">
                  <c:v>-0.91461947038756941</c:v>
                </c:pt>
                <c:pt idx="34">
                  <c:v>-1.7397216365408521</c:v>
                </c:pt>
                <c:pt idx="35">
                  <c:v>-2.620138032468426</c:v>
                </c:pt>
                <c:pt idx="36">
                  <c:v>-3.5157231125703223</c:v>
                </c:pt>
                <c:pt idx="37">
                  <c:v>-4.3845514169339062</c:v>
                </c:pt>
                <c:pt idx="38">
                  <c:v>-5.1849011208660789</c:v>
                </c:pt>
                <c:pt idx="39">
                  <c:v>-5.8772360346385586</c:v>
                </c:pt>
                <c:pt idx="40">
                  <c:v>-6.4260920599916664</c:v>
                </c:pt>
                <c:pt idx="41">
                  <c:v>-6.8017785780122084</c:v>
                </c:pt>
                <c:pt idx="42">
                  <c:v>-6.9818139559911323</c:v>
                </c:pt>
                <c:pt idx="43">
                  <c:v>-6.9520269061744964</c:v>
                </c:pt>
                <c:pt idx="44">
                  <c:v>-6.7072712126521719</c:v>
                </c:pt>
                <c:pt idx="45">
                  <c:v>-6.2517196161676392</c:v>
                </c:pt>
                <c:pt idx="46">
                  <c:v>-5.5987225444933602</c:v>
                </c:pt>
                <c:pt idx="47">
                  <c:v>-4.7702379552881853</c:v>
                </c:pt>
                <c:pt idx="48">
                  <c:v>-3.7958588437988796</c:v>
                </c:pt>
                <c:pt idx="49">
                  <c:v>-2.7114839980547791</c:v>
                </c:pt>
                <c:pt idx="50">
                  <c:v>-1.5576944574766105</c:v>
                </c:pt>
                <c:pt idx="51">
                  <c:v>-0.37791204745239315</c:v>
                </c:pt>
                <c:pt idx="52">
                  <c:v>0.78357333706618304</c:v>
                </c:pt>
                <c:pt idx="53">
                  <c:v>1.8836148296148429</c:v>
                </c:pt>
                <c:pt idx="54">
                  <c:v>2.8821634040814792</c:v>
                </c:pt>
                <c:pt idx="55">
                  <c:v>3.7440744169290388</c:v>
                </c:pt>
                <c:pt idx="56">
                  <c:v>4.440680936196018</c:v>
                </c:pt>
                <c:pt idx="57">
                  <c:v>4.95105997523879</c:v>
                </c:pt>
                <c:pt idx="58">
                  <c:v>5.2629323079477164</c:v>
                </c:pt>
                <c:pt idx="59">
                  <c:v>5.3731539079575512</c:v>
                </c:pt>
                <c:pt idx="60">
                  <c:v>5.2877764039464799</c:v>
                </c:pt>
                <c:pt idx="61">
                  <c:v>5.0216743592338347</c:v>
                </c:pt>
                <c:pt idx="62">
                  <c:v>4.5977576987792297</c:v>
                </c:pt>
                <c:pt idx="63">
                  <c:v>4.0458072479457385</c:v>
                </c:pt>
                <c:pt idx="64">
                  <c:v>3.4009891840632624</c:v>
                </c:pt>
                <c:pt idx="65">
                  <c:v>2.7021193885489061</c:v>
                </c:pt>
                <c:pt idx="66">
                  <c:v>1.9897605044063449</c:v>
                </c:pt>
                <c:pt idx="67">
                  <c:v>1.3042423914147752</c:v>
                </c:pt>
                <c:pt idx="68">
                  <c:v>0.68370025563161141</c:v>
                </c:pt>
                <c:pt idx="69">
                  <c:v>0.16222384140609858</c:v>
                </c:pt>
                <c:pt idx="70">
                  <c:v>-0.23179424456303765</c:v>
                </c:pt>
                <c:pt idx="71">
                  <c:v>-0.47703250394062868</c:v>
                </c:pt>
                <c:pt idx="72">
                  <c:v>-0.56027146245711057</c:v>
                </c:pt>
                <c:pt idx="73">
                  <c:v>-0.47703250394062824</c:v>
                </c:pt>
                <c:pt idx="74">
                  <c:v>-0.23179424456303632</c:v>
                </c:pt>
                <c:pt idx="75">
                  <c:v>0.16222384140609591</c:v>
                </c:pt>
                <c:pt idx="76">
                  <c:v>0.68370025563160697</c:v>
                </c:pt>
                <c:pt idx="77">
                  <c:v>1.3042423914147767</c:v>
                </c:pt>
                <c:pt idx="78">
                  <c:v>1.9897605044063409</c:v>
                </c:pt>
                <c:pt idx="79">
                  <c:v>2.7021193885489021</c:v>
                </c:pt>
                <c:pt idx="80">
                  <c:v>3.400989184063266</c:v>
                </c:pt>
                <c:pt idx="81">
                  <c:v>4.045807247945735</c:v>
                </c:pt>
                <c:pt idx="82">
                  <c:v>4.597757698779227</c:v>
                </c:pt>
                <c:pt idx="83">
                  <c:v>5.0216743592338382</c:v>
                </c:pt>
                <c:pt idx="84">
                  <c:v>5.2877764039464763</c:v>
                </c:pt>
                <c:pt idx="85">
                  <c:v>5.3731539079575485</c:v>
                </c:pt>
                <c:pt idx="86">
                  <c:v>5.2629323079477164</c:v>
                </c:pt>
                <c:pt idx="87">
                  <c:v>4.9510599752387909</c:v>
                </c:pt>
                <c:pt idx="88">
                  <c:v>4.4406809361960216</c:v>
                </c:pt>
                <c:pt idx="89">
                  <c:v>3.7440744169290396</c:v>
                </c:pt>
                <c:pt idx="90">
                  <c:v>2.8821634040814792</c:v>
                </c:pt>
                <c:pt idx="91">
                  <c:v>1.8836148296148485</c:v>
                </c:pt>
                <c:pt idx="92">
                  <c:v>0.78357333706618271</c:v>
                </c:pt>
                <c:pt idx="93">
                  <c:v>-0.37791204745239382</c:v>
                </c:pt>
                <c:pt idx="94">
                  <c:v>-1.5576944574766036</c:v>
                </c:pt>
                <c:pt idx="95">
                  <c:v>-2.7114839980547658</c:v>
                </c:pt>
                <c:pt idx="96">
                  <c:v>-3.7958588437988778</c:v>
                </c:pt>
                <c:pt idx="97">
                  <c:v>-4.7702379552881773</c:v>
                </c:pt>
                <c:pt idx="98">
                  <c:v>-5.5987225444933593</c:v>
                </c:pt>
                <c:pt idx="99">
                  <c:v>-6.2517196161676409</c:v>
                </c:pt>
                <c:pt idx="100">
                  <c:v>-6.7072712126521719</c:v>
                </c:pt>
                <c:pt idx="101">
                  <c:v>-6.9520269061744973</c:v>
                </c:pt>
                <c:pt idx="102">
                  <c:v>-6.9818139559911323</c:v>
                </c:pt>
                <c:pt idx="103">
                  <c:v>-6.8017785780122111</c:v>
                </c:pt>
                <c:pt idx="104">
                  <c:v>-6.4260920599916691</c:v>
                </c:pt>
                <c:pt idx="105">
                  <c:v>-5.8772360346385568</c:v>
                </c:pt>
                <c:pt idx="106">
                  <c:v>-5.1849011208660833</c:v>
                </c:pt>
                <c:pt idx="107">
                  <c:v>-4.3845514169339115</c:v>
                </c:pt>
                <c:pt idx="108">
                  <c:v>-3.5157231125703201</c:v>
                </c:pt>
                <c:pt idx="109">
                  <c:v>-2.6201380324684274</c:v>
                </c:pt>
                <c:pt idx="110">
                  <c:v>-1.739721636540857</c:v>
                </c:pt>
                <c:pt idx="111">
                  <c:v>-0.91461947038756852</c:v>
                </c:pt>
                <c:pt idx="112">
                  <c:v>-0.18130607122593378</c:v>
                </c:pt>
                <c:pt idx="113">
                  <c:v>0.42912411003777917</c:v>
                </c:pt>
                <c:pt idx="114">
                  <c:v>0.89240289967513542</c:v>
                </c:pt>
                <c:pt idx="115">
                  <c:v>1.1922033565424224</c:v>
                </c:pt>
                <c:pt idx="116">
                  <c:v>1.3208709047932654</c:v>
                </c:pt>
                <c:pt idx="117">
                  <c:v>1.2797363088221347</c:v>
                </c:pt>
                <c:pt idx="118">
                  <c:v>1.0789960327957653</c:v>
                </c:pt>
                <c:pt idx="119">
                  <c:v>0.73716608707799924</c:v>
                </c:pt>
                <c:pt idx="120">
                  <c:v>0.2801357312285635</c:v>
                </c:pt>
                <c:pt idx="121">
                  <c:v>-0.26013358313736745</c:v>
                </c:pt>
                <c:pt idx="122">
                  <c:v>-0.84720178823272319</c:v>
                </c:pt>
                <c:pt idx="123">
                  <c:v>-1.4419601502282238</c:v>
                </c:pt>
                <c:pt idx="124">
                  <c:v>-2.0045711604248782</c:v>
                </c:pt>
                <c:pt idx="125">
                  <c:v>-2.4964457479571927</c:v>
                </c:pt>
                <c:pt idx="126">
                  <c:v>-2.8821634040814743</c:v>
                </c:pt>
                <c:pt idx="127">
                  <c:v>-3.1312434985866942</c:v>
                </c:pt>
                <c:pt idx="128">
                  <c:v>-3.2196831128373304</c:v>
                </c:pt>
                <c:pt idx="129">
                  <c:v>-3.131187777558166</c:v>
                </c:pt>
                <c:pt idx="130">
                  <c:v>-2.8580360622383818</c:v>
                </c:pt>
                <c:pt idx="131">
                  <c:v>-2.4015363267654113</c:v>
                </c:pt>
                <c:pt idx="132">
                  <c:v>-1.77205329137616</c:v>
                </c:pt>
                <c:pt idx="133">
                  <c:v>-0.98860249102364239</c:v>
                </c:pt>
                <c:pt idx="134">
                  <c:v>-7.8031187081634368E-2</c:v>
                </c:pt>
                <c:pt idx="135">
                  <c:v>0.92617605939976277</c:v>
                </c:pt>
                <c:pt idx="136">
                  <c:v>1.9854111237956498</c:v>
                </c:pt>
                <c:pt idx="137">
                  <c:v>3.0577041610831666</c:v>
                </c:pt>
                <c:pt idx="138">
                  <c:v>4.0996505519096482</c:v>
                </c:pt>
                <c:pt idx="139">
                  <c:v>5.0684120765596559</c:v>
                </c:pt>
                <c:pt idx="140">
                  <c:v>5.923697875585983</c:v>
                </c:pt>
                <c:pt idx="141">
                  <c:v>6.6296316636200299</c:v>
                </c:pt>
                <c:pt idx="142">
                  <c:v>7.156417001969972</c:v>
                </c:pt>
                <c:pt idx="143">
                  <c:v>7.4817219533429595</c:v>
                </c:pt>
                <c:pt idx="144">
                  <c:v>7.5917176875977574</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numCache>
            </c:numRef>
          </c:yVal>
          <c:smooth val="1"/>
          <c:extLst>
            <c:ext xmlns:c16="http://schemas.microsoft.com/office/drawing/2014/chart" uri="{C3380CC4-5D6E-409C-BE32-E72D297353CC}">
              <c16:uniqueId val="{00000000-D1C2-4619-89EF-3227F1A3F2A6}"/>
            </c:ext>
          </c:extLst>
        </c:ser>
        <c:dLbls>
          <c:showLegendKey val="0"/>
          <c:showVal val="0"/>
          <c:showCatName val="0"/>
          <c:showSerName val="0"/>
          <c:showPercent val="0"/>
          <c:showBubbleSize val="0"/>
        </c:dLbls>
        <c:axId val="172814176"/>
        <c:axId val="172814736"/>
      </c:scatterChart>
      <c:valAx>
        <c:axId val="17281417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814736"/>
        <c:crosses val="autoZero"/>
        <c:crossBetween val="midCat"/>
      </c:valAx>
      <c:valAx>
        <c:axId val="1728147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8141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Circles Used</a:t>
            </a:r>
            <a:r>
              <a:rPr lang="en-US" baseline="0"/>
              <a:t> to Trace Scan Pattern</a:t>
            </a:r>
            <a:endParaRPr lang="en-US"/>
          </a:p>
        </c:rich>
      </c:tx>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343428225317992E-2"/>
          <c:y val="2.1317650222685742E-2"/>
          <c:w val="0.93909246921057943"/>
          <c:h val="0.87485438517090053"/>
        </c:manualLayout>
      </c:layout>
      <c:scatterChart>
        <c:scatterStyle val="smoothMarker"/>
        <c:varyColors val="0"/>
        <c:ser>
          <c:idx val="1"/>
          <c:order val="0"/>
          <c:tx>
            <c:v>Center Defect</c:v>
          </c:tx>
          <c:spPr>
            <a:ln w="12700" cap="rnd">
              <a:solidFill>
                <a:sysClr val="windowText" lastClr="000000"/>
              </a:solidFill>
              <a:round/>
            </a:ln>
            <a:effectLst/>
          </c:spPr>
          <c:marker>
            <c:symbol val="none"/>
          </c:marker>
          <c:xVal>
            <c:numRef>
              <c:f>'Data 3rd Approx.'!$H$3:$H$1329</c:f>
              <c:numCache>
                <c:formatCode>General</c:formatCode>
                <c:ptCount val="1327"/>
                <c:pt idx="0">
                  <c:v>1.0627813234536196E-2</c:v>
                </c:pt>
                <c:pt idx="1">
                  <c:v>2.1242678115735242E-2</c:v>
                </c:pt>
                <c:pt idx="2">
                  <c:v>3.1831662065833981E-2</c:v>
                </c:pt>
                <c:pt idx="3">
                  <c:v>4.2381864038997151E-2</c:v>
                </c:pt>
                <c:pt idx="4">
                  <c:v>5.2880430239254497E-2</c:v>
                </c:pt>
                <c:pt idx="5">
                  <c:v>6.331456978087116E-2</c:v>
                </c:pt>
                <c:pt idx="6">
                  <c:v>7.3671570272071635E-2</c:v>
                </c:pt>
                <c:pt idx="7">
                  <c:v>8.3938813303131035E-2</c:v>
                </c:pt>
                <c:pt idx="8">
                  <c:v>9.4103789819963576E-2</c:v>
                </c:pt>
                <c:pt idx="9">
                  <c:v>0.10415411536447808</c:v>
                </c:pt>
                <c:pt idx="10">
                  <c:v>0.11407754516313254</c:v>
                </c:pt>
                <c:pt idx="11">
                  <c:v>0.12386198904530446</c:v>
                </c:pt>
                <c:pt idx="12">
                  <c:v>0.13349552617330146</c:v>
                </c:pt>
                <c:pt idx="13">
                  <c:v>0.14296641956606573</c:v>
                </c:pt>
                <c:pt idx="14">
                  <c:v>0.1522631303988774</c:v>
                </c:pt>
                <c:pt idx="15">
                  <c:v>0.16137433206163532</c:v>
                </c:pt>
                <c:pt idx="16">
                  <c:v>0.17028892395858644</c:v>
                </c:pt>
                <c:pt idx="17">
                  <c:v>0.17899604503269181</c:v>
                </c:pt>
                <c:pt idx="18">
                  <c:v>0.18748508699815195</c:v>
                </c:pt>
                <c:pt idx="19">
                  <c:v>0.19574570726496851</c:v>
                </c:pt>
                <c:pt idx="20">
                  <c:v>0.20376784153979752</c:v>
                </c:pt>
                <c:pt idx="21">
                  <c:v>0.21154171608774</c:v>
                </c:pt>
                <c:pt idx="22">
                  <c:v>0.21905785964013297</c:v>
                </c:pt>
                <c:pt idx="23">
                  <c:v>0.22630711493383099</c:v>
                </c:pt>
                <c:pt idx="24">
                  <c:v>0.23328064986792077</c:v>
                </c:pt>
                <c:pt idx="25">
                  <c:v>0.23996996826427597</c:v>
                </c:pt>
                <c:pt idx="26">
                  <c:v>0.24636692021884102</c:v>
                </c:pt>
                <c:pt idx="27">
                  <c:v>0.25246371203103424</c:v>
                </c:pt>
                <c:pt idx="28">
                  <c:v>0.25825291569917125</c:v>
                </c:pt>
                <c:pt idx="29">
                  <c:v>0.26372747797034091</c:v>
                </c:pt>
                <c:pt idx="30">
                  <c:v>0.26888072893370746</c:v>
                </c:pt>
                <c:pt idx="31">
                  <c:v>0.27370639014676951</c:v>
                </c:pt>
                <c:pt idx="32">
                  <c:v>0.27819858228467498</c:v>
                </c:pt>
                <c:pt idx="33">
                  <c:v>0.2823518323032731</c:v>
                </c:pt>
                <c:pt idx="34">
                  <c:v>0.28616108010717528</c:v>
                </c:pt>
                <c:pt idx="35">
                  <c:v>0.28962168471470212</c:v>
                </c:pt>
                <c:pt idx="36">
                  <c:v>0.29272942991220463</c:v>
                </c:pt>
                <c:pt idx="37">
                  <c:v>0.29548052939087105</c:v>
                </c:pt>
                <c:pt idx="38">
                  <c:v>0.29787163135976108</c:v>
                </c:pt>
                <c:pt idx="39">
                  <c:v>0.29989982262944659</c:v>
                </c:pt>
                <c:pt idx="40">
                  <c:v>0.30156263216128448</c:v>
                </c:pt>
                <c:pt idx="41">
                  <c:v>0.30285803407799627</c:v>
                </c:pt>
                <c:pt idx="42">
                  <c:v>0.30378445013188787</c:v>
                </c:pt>
                <c:pt idx="43">
                  <c:v>0.30434075162770108</c:v>
                </c:pt>
                <c:pt idx="44">
                  <c:v>0.30452626079775486</c:v>
                </c:pt>
                <c:pt idx="45">
                  <c:v>0.30434075162770108</c:v>
                </c:pt>
                <c:pt idx="46">
                  <c:v>0.30378445013188787</c:v>
                </c:pt>
                <c:pt idx="47">
                  <c:v>0.30285803407799627</c:v>
                </c:pt>
                <c:pt idx="48">
                  <c:v>0.30156263216128448</c:v>
                </c:pt>
                <c:pt idx="49">
                  <c:v>0.29989982262944659</c:v>
                </c:pt>
                <c:pt idx="50">
                  <c:v>0.29787163135976108</c:v>
                </c:pt>
                <c:pt idx="51">
                  <c:v>0.29548052939087105</c:v>
                </c:pt>
                <c:pt idx="52">
                  <c:v>0.29272942991220463</c:v>
                </c:pt>
                <c:pt idx="53">
                  <c:v>0.28962168471470212</c:v>
                </c:pt>
                <c:pt idx="54">
                  <c:v>0.28616108010717528</c:v>
                </c:pt>
                <c:pt idx="55">
                  <c:v>0.2823518323032731</c:v>
                </c:pt>
                <c:pt idx="56">
                  <c:v>0.27819858228467498</c:v>
                </c:pt>
                <c:pt idx="57">
                  <c:v>0.27370639014676945</c:v>
                </c:pt>
                <c:pt idx="58">
                  <c:v>0.26888072893370746</c:v>
                </c:pt>
                <c:pt idx="59">
                  <c:v>0.26372747797034096</c:v>
                </c:pt>
                <c:pt idx="60">
                  <c:v>0.2582529156991713</c:v>
                </c:pt>
                <c:pt idx="61">
                  <c:v>0.25246371203103424</c:v>
                </c:pt>
                <c:pt idx="62">
                  <c:v>0.24636692021884102</c:v>
                </c:pt>
                <c:pt idx="63">
                  <c:v>0.23996996826427597</c:v>
                </c:pt>
                <c:pt idx="64">
                  <c:v>0.23328064986792077</c:v>
                </c:pt>
                <c:pt idx="65">
                  <c:v>0.22630711493383099</c:v>
                </c:pt>
                <c:pt idx="66">
                  <c:v>0.21905785964013297</c:v>
                </c:pt>
                <c:pt idx="67">
                  <c:v>0.21154171608773997</c:v>
                </c:pt>
                <c:pt idx="68">
                  <c:v>0.20376784153979755</c:v>
                </c:pt>
                <c:pt idx="69">
                  <c:v>0.19574570726496857</c:v>
                </c:pt>
                <c:pt idx="70">
                  <c:v>0.18748508699815197</c:v>
                </c:pt>
                <c:pt idx="71">
                  <c:v>0.17899604503269184</c:v>
                </c:pt>
                <c:pt idx="72">
                  <c:v>0.17028892395858644</c:v>
                </c:pt>
                <c:pt idx="73">
                  <c:v>0.16137433206163532</c:v>
                </c:pt>
                <c:pt idx="74">
                  <c:v>0.1522631303988774</c:v>
                </c:pt>
                <c:pt idx="75">
                  <c:v>0.14296641956606571</c:v>
                </c:pt>
                <c:pt idx="76">
                  <c:v>0.13349552617330143</c:v>
                </c:pt>
                <c:pt idx="77">
                  <c:v>0.12386198904530453</c:v>
                </c:pt>
                <c:pt idx="78">
                  <c:v>0.11407754516313261</c:v>
                </c:pt>
                <c:pt idx="79">
                  <c:v>0.10415411536447813</c:v>
                </c:pt>
                <c:pt idx="80">
                  <c:v>9.4103789819963604E-2</c:v>
                </c:pt>
                <c:pt idx="81">
                  <c:v>8.3938813303131049E-2</c:v>
                </c:pt>
                <c:pt idx="82">
                  <c:v>7.3671570272071635E-2</c:v>
                </c:pt>
                <c:pt idx="83">
                  <c:v>6.3314569780871147E-2</c:v>
                </c:pt>
                <c:pt idx="84">
                  <c:v>5.2880430239254476E-2</c:v>
                </c:pt>
                <c:pt idx="85">
                  <c:v>4.2381864038997123E-2</c:v>
                </c:pt>
                <c:pt idx="86">
                  <c:v>3.1831662065834057E-2</c:v>
                </c:pt>
                <c:pt idx="87">
                  <c:v>2.1242678115735308E-2</c:v>
                </c:pt>
                <c:pt idx="88">
                  <c:v>1.0627813234536248E-2</c:v>
                </c:pt>
                <c:pt idx="89">
                  <c:v>3.7308987789546884E-17</c:v>
                </c:pt>
                <c:pt idx="90">
                  <c:v>-1.0627813234536175E-2</c:v>
                </c:pt>
                <c:pt idx="91">
                  <c:v>-2.1242678115735231E-2</c:v>
                </c:pt>
                <c:pt idx="92">
                  <c:v>-3.1831662065833988E-2</c:v>
                </c:pt>
                <c:pt idx="93">
                  <c:v>-4.2381864038997179E-2</c:v>
                </c:pt>
                <c:pt idx="94">
                  <c:v>-5.2880430239254539E-2</c:v>
                </c:pt>
                <c:pt idx="95">
                  <c:v>-6.3314569780871202E-2</c:v>
                </c:pt>
                <c:pt idx="96">
                  <c:v>-7.3671570272071565E-2</c:v>
                </c:pt>
                <c:pt idx="97">
                  <c:v>-8.3938813303130994E-2</c:v>
                </c:pt>
                <c:pt idx="98">
                  <c:v>-9.4103789819963549E-2</c:v>
                </c:pt>
                <c:pt idx="99">
                  <c:v>-0.10415411536447806</c:v>
                </c:pt>
                <c:pt idx="100">
                  <c:v>-0.11407754516313254</c:v>
                </c:pt>
                <c:pt idx="101">
                  <c:v>-0.12386198904530446</c:v>
                </c:pt>
                <c:pt idx="102">
                  <c:v>-0.13349552617330149</c:v>
                </c:pt>
                <c:pt idx="103">
                  <c:v>-0.14296641956606573</c:v>
                </c:pt>
                <c:pt idx="104">
                  <c:v>-0.15226313039887746</c:v>
                </c:pt>
                <c:pt idx="105">
                  <c:v>-0.16137433206163529</c:v>
                </c:pt>
                <c:pt idx="106">
                  <c:v>-0.17028892395858636</c:v>
                </c:pt>
                <c:pt idx="107">
                  <c:v>-0.17899604503269179</c:v>
                </c:pt>
                <c:pt idx="108">
                  <c:v>-0.18748508699815189</c:v>
                </c:pt>
                <c:pt idx="109">
                  <c:v>-0.19574570726496851</c:v>
                </c:pt>
                <c:pt idx="110">
                  <c:v>-0.20376784153979752</c:v>
                </c:pt>
                <c:pt idx="111">
                  <c:v>-0.21154171608774003</c:v>
                </c:pt>
                <c:pt idx="112">
                  <c:v>-0.219057859640133</c:v>
                </c:pt>
                <c:pt idx="113">
                  <c:v>-0.22630711493383102</c:v>
                </c:pt>
                <c:pt idx="114">
                  <c:v>-0.23328064986792074</c:v>
                </c:pt>
                <c:pt idx="115">
                  <c:v>-0.239969968264276</c:v>
                </c:pt>
                <c:pt idx="116">
                  <c:v>-0.24636692021884099</c:v>
                </c:pt>
                <c:pt idx="117">
                  <c:v>-0.25246371203103429</c:v>
                </c:pt>
                <c:pt idx="118">
                  <c:v>-0.25825291569917125</c:v>
                </c:pt>
                <c:pt idx="119">
                  <c:v>-0.26372747797034085</c:v>
                </c:pt>
                <c:pt idx="120">
                  <c:v>-0.26888072893370746</c:v>
                </c:pt>
                <c:pt idx="121">
                  <c:v>-0.27370639014676945</c:v>
                </c:pt>
                <c:pt idx="122">
                  <c:v>-0.27819858228467503</c:v>
                </c:pt>
                <c:pt idx="123">
                  <c:v>-0.2823518323032731</c:v>
                </c:pt>
                <c:pt idx="124">
                  <c:v>-0.28616108010717528</c:v>
                </c:pt>
                <c:pt idx="125">
                  <c:v>-0.28962168471470212</c:v>
                </c:pt>
                <c:pt idx="126">
                  <c:v>-0.29272942991220469</c:v>
                </c:pt>
                <c:pt idx="127">
                  <c:v>-0.29548052939087105</c:v>
                </c:pt>
                <c:pt idx="128">
                  <c:v>-0.29787163135976108</c:v>
                </c:pt>
                <c:pt idx="129">
                  <c:v>-0.29989982262944659</c:v>
                </c:pt>
                <c:pt idx="130">
                  <c:v>-0.30156263216128443</c:v>
                </c:pt>
                <c:pt idx="131">
                  <c:v>-0.30285803407799627</c:v>
                </c:pt>
                <c:pt idx="132">
                  <c:v>-0.30378445013188787</c:v>
                </c:pt>
                <c:pt idx="133">
                  <c:v>-0.30434075162770108</c:v>
                </c:pt>
                <c:pt idx="134">
                  <c:v>-0.30452626079775486</c:v>
                </c:pt>
                <c:pt idx="135">
                  <c:v>-0.30434075162770108</c:v>
                </c:pt>
                <c:pt idx="136">
                  <c:v>-0.30378445013188787</c:v>
                </c:pt>
                <c:pt idx="137">
                  <c:v>-0.30285803407799627</c:v>
                </c:pt>
                <c:pt idx="138">
                  <c:v>-0.30156263216128448</c:v>
                </c:pt>
                <c:pt idx="139">
                  <c:v>-0.29989982262944664</c:v>
                </c:pt>
                <c:pt idx="140">
                  <c:v>-0.29787163135976108</c:v>
                </c:pt>
                <c:pt idx="141">
                  <c:v>-0.29548052939087111</c:v>
                </c:pt>
                <c:pt idx="142">
                  <c:v>-0.29272942991220458</c:v>
                </c:pt>
                <c:pt idx="143">
                  <c:v>-0.28962168471470212</c:v>
                </c:pt>
                <c:pt idx="144">
                  <c:v>-0.28616108010717528</c:v>
                </c:pt>
                <c:pt idx="145">
                  <c:v>-0.2823518323032731</c:v>
                </c:pt>
                <c:pt idx="146">
                  <c:v>-0.27819858228467503</c:v>
                </c:pt>
                <c:pt idx="147">
                  <c:v>-0.27370639014676951</c:v>
                </c:pt>
                <c:pt idx="148">
                  <c:v>-0.26888072893370751</c:v>
                </c:pt>
                <c:pt idx="149">
                  <c:v>-0.26372747797034091</c:v>
                </c:pt>
                <c:pt idx="150">
                  <c:v>-0.2582529156991713</c:v>
                </c:pt>
                <c:pt idx="151">
                  <c:v>-0.25246371203103424</c:v>
                </c:pt>
                <c:pt idx="152">
                  <c:v>-0.24636692021884105</c:v>
                </c:pt>
                <c:pt idx="153">
                  <c:v>-0.23996996826427591</c:v>
                </c:pt>
                <c:pt idx="154">
                  <c:v>-0.23328064986792083</c:v>
                </c:pt>
                <c:pt idx="155">
                  <c:v>-0.22630711493383107</c:v>
                </c:pt>
                <c:pt idx="156">
                  <c:v>-0.219057859640133</c:v>
                </c:pt>
                <c:pt idx="157">
                  <c:v>-0.21154171608774011</c:v>
                </c:pt>
                <c:pt idx="158">
                  <c:v>-0.20376784153979746</c:v>
                </c:pt>
                <c:pt idx="159">
                  <c:v>-0.19574570726496862</c:v>
                </c:pt>
                <c:pt idx="160">
                  <c:v>-0.18748508699815189</c:v>
                </c:pt>
                <c:pt idx="161">
                  <c:v>-0.17899604503269187</c:v>
                </c:pt>
                <c:pt idx="162">
                  <c:v>-0.17028892395858633</c:v>
                </c:pt>
                <c:pt idx="163">
                  <c:v>-0.16137433206163534</c:v>
                </c:pt>
                <c:pt idx="164">
                  <c:v>-0.15226313039887757</c:v>
                </c:pt>
                <c:pt idx="165">
                  <c:v>-0.14296641956606573</c:v>
                </c:pt>
                <c:pt idx="166">
                  <c:v>-0.13349552617330157</c:v>
                </c:pt>
                <c:pt idx="167">
                  <c:v>-0.12386198904530445</c:v>
                </c:pt>
                <c:pt idx="168">
                  <c:v>-0.11407754516313263</c:v>
                </c:pt>
                <c:pt idx="169">
                  <c:v>-0.10415411536447805</c:v>
                </c:pt>
                <c:pt idx="170">
                  <c:v>-9.4103789819963646E-2</c:v>
                </c:pt>
                <c:pt idx="171">
                  <c:v>-8.3938813303130966E-2</c:v>
                </c:pt>
                <c:pt idx="172">
                  <c:v>-7.3671570272071676E-2</c:v>
                </c:pt>
                <c:pt idx="173">
                  <c:v>-6.3314569780871313E-2</c:v>
                </c:pt>
                <c:pt idx="174">
                  <c:v>-5.2880430239254511E-2</c:v>
                </c:pt>
                <c:pt idx="175">
                  <c:v>-4.238186403899729E-2</c:v>
                </c:pt>
                <c:pt idx="176">
                  <c:v>-3.183166206583396E-2</c:v>
                </c:pt>
                <c:pt idx="177">
                  <c:v>-2.1242678115735342E-2</c:v>
                </c:pt>
                <c:pt idx="178">
                  <c:v>-1.0627813234536151E-2</c:v>
                </c:pt>
                <c:pt idx="179">
                  <c:v>-7.4617975579093768E-17</c:v>
                </c:pt>
              </c:numCache>
            </c:numRef>
          </c:xVal>
          <c:yVal>
            <c:numRef>
              <c:f>'Data 3rd Approx.'!$G$3:$G$1329</c:f>
              <c:numCache>
                <c:formatCode>General</c:formatCode>
                <c:ptCount val="1327"/>
                <c:pt idx="0">
                  <c:v>0.30434075162770108</c:v>
                </c:pt>
                <c:pt idx="1">
                  <c:v>0.30378445013188787</c:v>
                </c:pt>
                <c:pt idx="2">
                  <c:v>0.30285803407799627</c:v>
                </c:pt>
                <c:pt idx="3">
                  <c:v>0.30156263216128448</c:v>
                </c:pt>
                <c:pt idx="4">
                  <c:v>0.29989982262944659</c:v>
                </c:pt>
                <c:pt idx="5">
                  <c:v>0.29787163135976108</c:v>
                </c:pt>
                <c:pt idx="6">
                  <c:v>0.29548052939087105</c:v>
                </c:pt>
                <c:pt idx="7">
                  <c:v>0.29272942991220463</c:v>
                </c:pt>
                <c:pt idx="8">
                  <c:v>0.28962168471470212</c:v>
                </c:pt>
                <c:pt idx="9">
                  <c:v>0.28616108010717528</c:v>
                </c:pt>
                <c:pt idx="10">
                  <c:v>0.2823518323032731</c:v>
                </c:pt>
                <c:pt idx="11">
                  <c:v>0.27819858228467498</c:v>
                </c:pt>
                <c:pt idx="12">
                  <c:v>0.27370639014676951</c:v>
                </c:pt>
                <c:pt idx="13">
                  <c:v>0.26888072893370746</c:v>
                </c:pt>
                <c:pt idx="14">
                  <c:v>0.26372747797034096</c:v>
                </c:pt>
                <c:pt idx="15">
                  <c:v>0.25825291569917125</c:v>
                </c:pt>
                <c:pt idx="16">
                  <c:v>0.25246371203103424</c:v>
                </c:pt>
                <c:pt idx="17">
                  <c:v>0.24636692021884102</c:v>
                </c:pt>
                <c:pt idx="18">
                  <c:v>0.23996996826427594</c:v>
                </c:pt>
                <c:pt idx="19">
                  <c:v>0.23328064986792077</c:v>
                </c:pt>
                <c:pt idx="20">
                  <c:v>0.22630711493383099</c:v>
                </c:pt>
                <c:pt idx="21">
                  <c:v>0.219057859640133</c:v>
                </c:pt>
                <c:pt idx="22">
                  <c:v>0.21154171608774</c:v>
                </c:pt>
                <c:pt idx="23">
                  <c:v>0.20376784153979752</c:v>
                </c:pt>
                <c:pt idx="24">
                  <c:v>0.19574570726496854</c:v>
                </c:pt>
                <c:pt idx="25">
                  <c:v>0.18748508699815195</c:v>
                </c:pt>
                <c:pt idx="26">
                  <c:v>0.17899604503269181</c:v>
                </c:pt>
                <c:pt idx="27">
                  <c:v>0.17028892395858639</c:v>
                </c:pt>
                <c:pt idx="28">
                  <c:v>0.16137433206163532</c:v>
                </c:pt>
                <c:pt idx="29">
                  <c:v>0.15226313039887746</c:v>
                </c:pt>
                <c:pt idx="30">
                  <c:v>0.14296641956606573</c:v>
                </c:pt>
                <c:pt idx="31">
                  <c:v>0.13349552617330149</c:v>
                </c:pt>
                <c:pt idx="32">
                  <c:v>0.12386198904530446</c:v>
                </c:pt>
                <c:pt idx="33">
                  <c:v>0.11407754516313252</c:v>
                </c:pt>
                <c:pt idx="34">
                  <c:v>0.10415411536447812</c:v>
                </c:pt>
                <c:pt idx="35">
                  <c:v>9.410378981996359E-2</c:v>
                </c:pt>
                <c:pt idx="36">
                  <c:v>8.3938813303131035E-2</c:v>
                </c:pt>
                <c:pt idx="37">
                  <c:v>7.3671570272071621E-2</c:v>
                </c:pt>
                <c:pt idx="38">
                  <c:v>6.3314569780871188E-2</c:v>
                </c:pt>
                <c:pt idx="39">
                  <c:v>5.2880430239254525E-2</c:v>
                </c:pt>
                <c:pt idx="40">
                  <c:v>4.2381864038997165E-2</c:v>
                </c:pt>
                <c:pt idx="41">
                  <c:v>3.1831662065833974E-2</c:v>
                </c:pt>
                <c:pt idx="42">
                  <c:v>2.1242678115735221E-2</c:v>
                </c:pt>
                <c:pt idx="43">
                  <c:v>1.0627813234536229E-2</c:v>
                </c:pt>
                <c:pt idx="44">
                  <c:v>1.8654493894773442E-17</c:v>
                </c:pt>
                <c:pt idx="45">
                  <c:v>-1.0627813234536191E-2</c:v>
                </c:pt>
                <c:pt idx="46">
                  <c:v>-2.1242678115735249E-2</c:v>
                </c:pt>
                <c:pt idx="47">
                  <c:v>-3.1831662065834002E-2</c:v>
                </c:pt>
                <c:pt idx="48">
                  <c:v>-4.238186403899713E-2</c:v>
                </c:pt>
                <c:pt idx="49">
                  <c:v>-5.288043023925449E-2</c:v>
                </c:pt>
                <c:pt idx="50">
                  <c:v>-6.331456978087116E-2</c:v>
                </c:pt>
                <c:pt idx="51">
                  <c:v>-7.3671570272071649E-2</c:v>
                </c:pt>
                <c:pt idx="52">
                  <c:v>-8.3938813303131007E-2</c:v>
                </c:pt>
                <c:pt idx="53">
                  <c:v>-9.4103789819963563E-2</c:v>
                </c:pt>
                <c:pt idx="54">
                  <c:v>-0.10415411536447808</c:v>
                </c:pt>
                <c:pt idx="55">
                  <c:v>-0.11407754516313255</c:v>
                </c:pt>
                <c:pt idx="56">
                  <c:v>-0.12386198904530449</c:v>
                </c:pt>
                <c:pt idx="57">
                  <c:v>-0.13349552617330149</c:v>
                </c:pt>
                <c:pt idx="58">
                  <c:v>-0.14296641956606576</c:v>
                </c:pt>
                <c:pt idx="59">
                  <c:v>-0.15226313039887737</c:v>
                </c:pt>
                <c:pt idx="60">
                  <c:v>-0.16137433206163529</c:v>
                </c:pt>
                <c:pt idx="61">
                  <c:v>-0.17028892395858636</c:v>
                </c:pt>
                <c:pt idx="62">
                  <c:v>-0.17899604503269179</c:v>
                </c:pt>
                <c:pt idx="63">
                  <c:v>-0.18748508699815195</c:v>
                </c:pt>
                <c:pt idx="64">
                  <c:v>-0.19574570726496854</c:v>
                </c:pt>
                <c:pt idx="65">
                  <c:v>-0.20376784153979752</c:v>
                </c:pt>
                <c:pt idx="66">
                  <c:v>-0.21154171608774003</c:v>
                </c:pt>
                <c:pt idx="67">
                  <c:v>-0.219057859640133</c:v>
                </c:pt>
                <c:pt idx="68">
                  <c:v>-0.22630711493383091</c:v>
                </c:pt>
                <c:pt idx="69">
                  <c:v>-0.23328064986792074</c:v>
                </c:pt>
                <c:pt idx="70">
                  <c:v>-0.23996996826427594</c:v>
                </c:pt>
                <c:pt idx="71">
                  <c:v>-0.24636692021884099</c:v>
                </c:pt>
                <c:pt idx="72">
                  <c:v>-0.25246371203103424</c:v>
                </c:pt>
                <c:pt idx="73">
                  <c:v>-0.25825291569917125</c:v>
                </c:pt>
                <c:pt idx="74">
                  <c:v>-0.26372747797034096</c:v>
                </c:pt>
                <c:pt idx="75">
                  <c:v>-0.26888072893370746</c:v>
                </c:pt>
                <c:pt idx="76">
                  <c:v>-0.27370639014676951</c:v>
                </c:pt>
                <c:pt idx="77">
                  <c:v>-0.27819858228467492</c:v>
                </c:pt>
                <c:pt idx="78">
                  <c:v>-0.2823518323032731</c:v>
                </c:pt>
                <c:pt idx="79">
                  <c:v>-0.28616108010717528</c:v>
                </c:pt>
                <c:pt idx="80">
                  <c:v>-0.28962168471470212</c:v>
                </c:pt>
                <c:pt idx="81">
                  <c:v>-0.29272942991220463</c:v>
                </c:pt>
                <c:pt idx="82">
                  <c:v>-0.29548052939087105</c:v>
                </c:pt>
                <c:pt idx="83">
                  <c:v>-0.29787163135976108</c:v>
                </c:pt>
                <c:pt idx="84">
                  <c:v>-0.29989982262944659</c:v>
                </c:pt>
                <c:pt idx="85">
                  <c:v>-0.30156263216128448</c:v>
                </c:pt>
                <c:pt idx="86">
                  <c:v>-0.30285803407799627</c:v>
                </c:pt>
                <c:pt idx="87">
                  <c:v>-0.30378445013188787</c:v>
                </c:pt>
                <c:pt idx="88">
                  <c:v>-0.30434075162770108</c:v>
                </c:pt>
                <c:pt idx="89">
                  <c:v>-0.30452626079775486</c:v>
                </c:pt>
                <c:pt idx="90">
                  <c:v>-0.30434075162770108</c:v>
                </c:pt>
                <c:pt idx="91">
                  <c:v>-0.30378445013188787</c:v>
                </c:pt>
                <c:pt idx="92">
                  <c:v>-0.30285803407799627</c:v>
                </c:pt>
                <c:pt idx="93">
                  <c:v>-0.30156263216128443</c:v>
                </c:pt>
                <c:pt idx="94">
                  <c:v>-0.29989982262944659</c:v>
                </c:pt>
                <c:pt idx="95">
                  <c:v>-0.29787163135976108</c:v>
                </c:pt>
                <c:pt idx="96">
                  <c:v>-0.29548052939087105</c:v>
                </c:pt>
                <c:pt idx="97">
                  <c:v>-0.29272942991220463</c:v>
                </c:pt>
                <c:pt idx="98">
                  <c:v>-0.28962168471470212</c:v>
                </c:pt>
                <c:pt idx="99">
                  <c:v>-0.28616108010717528</c:v>
                </c:pt>
                <c:pt idx="100">
                  <c:v>-0.2823518323032731</c:v>
                </c:pt>
                <c:pt idx="101">
                  <c:v>-0.27819858228467498</c:v>
                </c:pt>
                <c:pt idx="102">
                  <c:v>-0.27370639014676945</c:v>
                </c:pt>
                <c:pt idx="103">
                  <c:v>-0.26888072893370746</c:v>
                </c:pt>
                <c:pt idx="104">
                  <c:v>-0.26372747797034091</c:v>
                </c:pt>
                <c:pt idx="105">
                  <c:v>-0.2582529156991713</c:v>
                </c:pt>
                <c:pt idx="106">
                  <c:v>-0.25246371203103429</c:v>
                </c:pt>
                <c:pt idx="107">
                  <c:v>-0.24636692021884105</c:v>
                </c:pt>
                <c:pt idx="108">
                  <c:v>-0.23996996826427597</c:v>
                </c:pt>
                <c:pt idx="109">
                  <c:v>-0.23328064986792077</c:v>
                </c:pt>
                <c:pt idx="110">
                  <c:v>-0.22630711493383099</c:v>
                </c:pt>
                <c:pt idx="111">
                  <c:v>-0.21905785964013297</c:v>
                </c:pt>
                <c:pt idx="112">
                  <c:v>-0.21154171608774</c:v>
                </c:pt>
                <c:pt idx="113">
                  <c:v>-0.20376784153979746</c:v>
                </c:pt>
                <c:pt idx="114">
                  <c:v>-0.19574570726496857</c:v>
                </c:pt>
                <c:pt idx="115">
                  <c:v>-0.18748508699815186</c:v>
                </c:pt>
                <c:pt idx="116">
                  <c:v>-0.17899604503269184</c:v>
                </c:pt>
                <c:pt idx="117">
                  <c:v>-0.17028892395858633</c:v>
                </c:pt>
                <c:pt idx="118">
                  <c:v>-0.16137433206163534</c:v>
                </c:pt>
                <c:pt idx="119">
                  <c:v>-0.15226313039887757</c:v>
                </c:pt>
                <c:pt idx="120">
                  <c:v>-0.14296641956606571</c:v>
                </c:pt>
                <c:pt idx="121">
                  <c:v>-0.13349552617330157</c:v>
                </c:pt>
                <c:pt idx="122">
                  <c:v>-0.12386198904530443</c:v>
                </c:pt>
                <c:pt idx="123">
                  <c:v>-0.11407754516313262</c:v>
                </c:pt>
                <c:pt idx="124">
                  <c:v>-0.10415411536447804</c:v>
                </c:pt>
                <c:pt idx="125">
                  <c:v>-9.4103789819963632E-2</c:v>
                </c:pt>
                <c:pt idx="126">
                  <c:v>-8.3938813303130952E-2</c:v>
                </c:pt>
                <c:pt idx="127">
                  <c:v>-7.3671570272071649E-2</c:v>
                </c:pt>
                <c:pt idx="128">
                  <c:v>-6.3314569780871285E-2</c:v>
                </c:pt>
                <c:pt idx="129">
                  <c:v>-5.2880430239254497E-2</c:v>
                </c:pt>
                <c:pt idx="130">
                  <c:v>-4.2381864038997276E-2</c:v>
                </c:pt>
                <c:pt idx="131">
                  <c:v>-3.1831662065833946E-2</c:v>
                </c:pt>
                <c:pt idx="132">
                  <c:v>-2.1242678115735325E-2</c:v>
                </c:pt>
                <c:pt idx="133">
                  <c:v>-1.0627813234536132E-2</c:v>
                </c:pt>
                <c:pt idx="134">
                  <c:v>-5.5963481684320329E-17</c:v>
                </c:pt>
                <c:pt idx="135">
                  <c:v>1.0627813234536291E-2</c:v>
                </c:pt>
                <c:pt idx="136">
                  <c:v>2.1242678115735214E-2</c:v>
                </c:pt>
                <c:pt idx="137">
                  <c:v>3.1831662065833835E-2</c:v>
                </c:pt>
                <c:pt idx="138">
                  <c:v>4.2381864038997165E-2</c:v>
                </c:pt>
                <c:pt idx="139">
                  <c:v>5.2880430239254386E-2</c:v>
                </c:pt>
                <c:pt idx="140">
                  <c:v>6.3314569780871174E-2</c:v>
                </c:pt>
                <c:pt idx="141">
                  <c:v>7.3671570272071552E-2</c:v>
                </c:pt>
                <c:pt idx="142">
                  <c:v>8.3938813303131105E-2</c:v>
                </c:pt>
                <c:pt idx="143">
                  <c:v>9.4103789819963521E-2</c:v>
                </c:pt>
                <c:pt idx="144">
                  <c:v>0.10415411536447818</c:v>
                </c:pt>
                <c:pt idx="145">
                  <c:v>0.11407754516313252</c:v>
                </c:pt>
                <c:pt idx="146">
                  <c:v>0.12386198904530434</c:v>
                </c:pt>
                <c:pt idx="147">
                  <c:v>0.13349552617330146</c:v>
                </c:pt>
                <c:pt idx="148">
                  <c:v>0.14296641956606559</c:v>
                </c:pt>
                <c:pt idx="149">
                  <c:v>0.15226313039887746</c:v>
                </c:pt>
                <c:pt idx="150">
                  <c:v>0.16137433206163526</c:v>
                </c:pt>
                <c:pt idx="151">
                  <c:v>0.17028892395858647</c:v>
                </c:pt>
                <c:pt idx="152">
                  <c:v>0.17899604503269173</c:v>
                </c:pt>
                <c:pt idx="153">
                  <c:v>0.187485086998152</c:v>
                </c:pt>
                <c:pt idx="154">
                  <c:v>0.19574570726496851</c:v>
                </c:pt>
                <c:pt idx="155">
                  <c:v>0.20376784153979738</c:v>
                </c:pt>
                <c:pt idx="156">
                  <c:v>0.21154171608774</c:v>
                </c:pt>
                <c:pt idx="157">
                  <c:v>0.21905785964013288</c:v>
                </c:pt>
                <c:pt idx="158">
                  <c:v>0.22630711493383099</c:v>
                </c:pt>
                <c:pt idx="159">
                  <c:v>0.23328064986792071</c:v>
                </c:pt>
                <c:pt idx="160">
                  <c:v>0.23996996826427597</c:v>
                </c:pt>
                <c:pt idx="161">
                  <c:v>0.24636692021884099</c:v>
                </c:pt>
                <c:pt idx="162">
                  <c:v>0.25246371203103429</c:v>
                </c:pt>
                <c:pt idx="163">
                  <c:v>0.25825291569917125</c:v>
                </c:pt>
                <c:pt idx="164">
                  <c:v>0.26372747797034085</c:v>
                </c:pt>
                <c:pt idx="165">
                  <c:v>0.26888072893370746</c:v>
                </c:pt>
                <c:pt idx="166">
                  <c:v>0.27370639014676945</c:v>
                </c:pt>
                <c:pt idx="167">
                  <c:v>0.27819858228467503</c:v>
                </c:pt>
                <c:pt idx="168">
                  <c:v>0.2823518323032731</c:v>
                </c:pt>
                <c:pt idx="169">
                  <c:v>0.28616108010717528</c:v>
                </c:pt>
                <c:pt idx="170">
                  <c:v>0.28962168471470212</c:v>
                </c:pt>
                <c:pt idx="171">
                  <c:v>0.29272942991220463</c:v>
                </c:pt>
                <c:pt idx="172">
                  <c:v>0.29548052939087105</c:v>
                </c:pt>
                <c:pt idx="173">
                  <c:v>0.29787163135976108</c:v>
                </c:pt>
                <c:pt idx="174">
                  <c:v>0.29989982262944659</c:v>
                </c:pt>
                <c:pt idx="175">
                  <c:v>0.30156263216128443</c:v>
                </c:pt>
                <c:pt idx="176">
                  <c:v>0.30285803407799627</c:v>
                </c:pt>
                <c:pt idx="177">
                  <c:v>0.30378445013188787</c:v>
                </c:pt>
                <c:pt idx="178">
                  <c:v>0.30434075162770108</c:v>
                </c:pt>
                <c:pt idx="179">
                  <c:v>0.30452626079775486</c:v>
                </c:pt>
              </c:numCache>
            </c:numRef>
          </c:yVal>
          <c:smooth val="1"/>
          <c:extLst>
            <c:ext xmlns:c16="http://schemas.microsoft.com/office/drawing/2014/chart" uri="{C3380CC4-5D6E-409C-BE32-E72D297353CC}">
              <c16:uniqueId val="{00000000-2243-4F94-AB91-02586D986787}"/>
            </c:ext>
          </c:extLst>
        </c:ser>
        <c:ser>
          <c:idx val="2"/>
          <c:order val="1"/>
          <c:tx>
            <c:v>Maximum Scan Area</c:v>
          </c:tx>
          <c:spPr>
            <a:ln w="19050" cap="rnd">
              <a:solidFill>
                <a:srgbClr val="FF0000"/>
              </a:solidFill>
              <a:round/>
            </a:ln>
            <a:effectLst/>
          </c:spPr>
          <c:marker>
            <c:symbol val="none"/>
          </c:marker>
          <c:xVal>
            <c:numRef>
              <c:f>'Data 3rd Approx.'!$L$2:$L$1329</c:f>
              <c:numCache>
                <c:formatCode>General</c:formatCode>
                <c:ptCount val="1328"/>
                <c:pt idx="0">
                  <c:v>0</c:v>
                </c:pt>
                <c:pt idx="1">
                  <c:v>0.25572029247654215</c:v>
                </c:pt>
                <c:pt idx="2">
                  <c:v>0.511129029167393</c:v>
                </c:pt>
                <c:pt idx="3">
                  <c:v>0.7659150338695947</c:v>
                </c:pt>
                <c:pt idx="4">
                  <c:v>1.0197678890831927</c:v>
                </c:pt>
                <c:pt idx="5">
                  <c:v>1.2723783142071443</c:v>
                </c:pt>
                <c:pt idx="6">
                  <c:v>1.5234385423500891</c:v>
                </c:pt>
                <c:pt idx="7">
                  <c:v>1.7726426952968981</c:v>
                </c:pt>
                <c:pt idx="8">
                  <c:v>2.0196871561741623</c:v>
                </c:pt>
                <c:pt idx="9">
                  <c:v>2.2642709393605855</c:v>
                </c:pt>
                <c:pt idx="10">
                  <c:v>2.5060960571915984</c:v>
                </c:pt>
                <c:pt idx="11">
                  <c:v>2.7448678830114273</c:v>
                </c:pt>
                <c:pt idx="12">
                  <c:v>2.9802955101302917</c:v>
                </c:pt>
                <c:pt idx="13">
                  <c:v>3.2120921062493921</c:v>
                </c:pt>
                <c:pt idx="14">
                  <c:v>3.4399752629218874</c:v>
                </c:pt>
                <c:pt idx="15">
                  <c:v>3.6636673396240793</c:v>
                </c:pt>
                <c:pt idx="16">
                  <c:v>3.882895802017631</c:v>
                </c:pt>
                <c:pt idx="17">
                  <c:v>4.0973935539906723</c:v>
                </c:pt>
                <c:pt idx="18">
                  <c:v>4.3068992630732668</c:v>
                </c:pt>
                <c:pt idx="19">
                  <c:v>4.5111576788307808</c:v>
                </c:pt>
                <c:pt idx="20">
                  <c:v>4.7099199438472095</c:v>
                </c:pt>
                <c:pt idx="21">
                  <c:v>4.9029438969196111</c:v>
                </c:pt>
                <c:pt idx="22">
                  <c:v>5.0899943680942261</c:v>
                </c:pt>
                <c:pt idx="23">
                  <c:v>5.2708434651848446</c:v>
                </c:pt>
                <c:pt idx="24">
                  <c:v>5.4452708514243318</c:v>
                </c:pt>
                <c:pt idx="25">
                  <c:v>5.6130640139110319</c:v>
                </c:pt>
                <c:pt idx="26">
                  <c:v>5.7740185225230105</c:v>
                </c:pt>
                <c:pt idx="27">
                  <c:v>5.9279382789846657</c:v>
                </c:pt>
                <c:pt idx="28">
                  <c:v>6.0746357557822694</c:v>
                </c:pt>
                <c:pt idx="29">
                  <c:v>6.2139322246373574</c:v>
                </c:pt>
                <c:pt idx="30">
                  <c:v>6.3456579742596073</c:v>
                </c:pt>
                <c:pt idx="31">
                  <c:v>6.4696525171138992</c:v>
                </c:pt>
                <c:pt idx="32">
                  <c:v>6.5857647849496628</c:v>
                </c:pt>
                <c:pt idx="33">
                  <c:v>6.6938533128542597</c:v>
                </c:pt>
                <c:pt idx="34">
                  <c:v>6.7937864116062032</c:v>
                </c:pt>
                <c:pt idx="35">
                  <c:v>6.8854423281181756</c:v>
                </c:pt>
                <c:pt idx="36">
                  <c:v>6.9687093937744207</c:v>
                </c:pt>
                <c:pt idx="37">
                  <c:v>7.043486160481744</c:v>
                </c:pt>
                <c:pt idx="38">
                  <c:v>7.1096815242683888</c:v>
                </c:pt>
                <c:pt idx="39">
                  <c:v>7.1672148362801957</c:v>
                </c:pt>
                <c:pt idx="40">
                  <c:v>7.2160160010388079</c:v>
                </c:pt>
                <c:pt idx="41">
                  <c:v>7.2560255618422085</c:v>
                </c:pt>
                <c:pt idx="42">
                  <c:v>7.2871947732035585</c:v>
                </c:pt>
                <c:pt idx="43">
                  <c:v>7.309485660240064</c:v>
                </c:pt>
                <c:pt idx="44">
                  <c:v>7.3228710649395188</c:v>
                </c:pt>
                <c:pt idx="45">
                  <c:v>7.3273346792481595</c:v>
                </c:pt>
                <c:pt idx="46">
                  <c:v>7.3228710649395188</c:v>
                </c:pt>
                <c:pt idx="47">
                  <c:v>7.309485660240064</c:v>
                </c:pt>
                <c:pt idx="48">
                  <c:v>7.2871947732035585</c:v>
                </c:pt>
                <c:pt idx="49">
                  <c:v>7.2560255618422085</c:v>
                </c:pt>
                <c:pt idx="50">
                  <c:v>7.2160160010388079</c:v>
                </c:pt>
                <c:pt idx="51">
                  <c:v>7.1672148362801966</c:v>
                </c:pt>
                <c:pt idx="52">
                  <c:v>7.1096815242683888</c:v>
                </c:pt>
                <c:pt idx="53">
                  <c:v>7.043486160481744</c:v>
                </c:pt>
                <c:pt idx="54">
                  <c:v>6.9687093937744216</c:v>
                </c:pt>
                <c:pt idx="55">
                  <c:v>6.8854423281181765</c:v>
                </c:pt>
                <c:pt idx="56">
                  <c:v>6.7937864116062032</c:v>
                </c:pt>
                <c:pt idx="57">
                  <c:v>6.6938533128542597</c:v>
                </c:pt>
                <c:pt idx="58">
                  <c:v>6.5857647849496619</c:v>
                </c:pt>
                <c:pt idx="59">
                  <c:v>6.4696525171138992</c:v>
                </c:pt>
                <c:pt idx="60">
                  <c:v>6.3456579742596082</c:v>
                </c:pt>
                <c:pt idx="61">
                  <c:v>6.2139322246373583</c:v>
                </c:pt>
                <c:pt idx="62">
                  <c:v>6.0746357557822694</c:v>
                </c:pt>
                <c:pt idx="63">
                  <c:v>5.9279382789846657</c:v>
                </c:pt>
                <c:pt idx="64">
                  <c:v>5.7740185225230105</c:v>
                </c:pt>
                <c:pt idx="65">
                  <c:v>5.6130640139110319</c:v>
                </c:pt>
                <c:pt idx="66">
                  <c:v>5.4452708514243318</c:v>
                </c:pt>
                <c:pt idx="67">
                  <c:v>5.2708434651848446</c:v>
                </c:pt>
                <c:pt idx="68">
                  <c:v>5.0899943680942252</c:v>
                </c:pt>
                <c:pt idx="69">
                  <c:v>4.902943896919612</c:v>
                </c:pt>
                <c:pt idx="70">
                  <c:v>4.7099199438472112</c:v>
                </c:pt>
                <c:pt idx="71">
                  <c:v>4.5111576788307817</c:v>
                </c:pt>
                <c:pt idx="72">
                  <c:v>4.3068992630732676</c:v>
                </c:pt>
                <c:pt idx="73">
                  <c:v>4.0973935539906723</c:v>
                </c:pt>
                <c:pt idx="74">
                  <c:v>3.882895802017631</c:v>
                </c:pt>
                <c:pt idx="75">
                  <c:v>3.6636673396240793</c:v>
                </c:pt>
                <c:pt idx="76">
                  <c:v>3.4399752629218865</c:v>
                </c:pt>
                <c:pt idx="77">
                  <c:v>3.2120921062493917</c:v>
                </c:pt>
                <c:pt idx="78">
                  <c:v>2.9802955101302935</c:v>
                </c:pt>
                <c:pt idx="79">
                  <c:v>2.744867883011429</c:v>
                </c:pt>
                <c:pt idx="80">
                  <c:v>2.5060960571915993</c:v>
                </c:pt>
                <c:pt idx="81">
                  <c:v>2.2642709393605864</c:v>
                </c:pt>
                <c:pt idx="82">
                  <c:v>2.0196871561741627</c:v>
                </c:pt>
                <c:pt idx="83">
                  <c:v>1.7726426952968981</c:v>
                </c:pt>
                <c:pt idx="84">
                  <c:v>1.5234385423500889</c:v>
                </c:pt>
                <c:pt idx="85">
                  <c:v>1.2723783142071439</c:v>
                </c:pt>
                <c:pt idx="86">
                  <c:v>1.019767889083192</c:v>
                </c:pt>
                <c:pt idx="87">
                  <c:v>0.76591503386959658</c:v>
                </c:pt>
                <c:pt idx="88">
                  <c:v>0.51112902916739467</c:v>
                </c:pt>
                <c:pt idx="89">
                  <c:v>0.25572029247654343</c:v>
                </c:pt>
                <c:pt idx="90">
                  <c:v>8.9770727608792305E-16</c:v>
                </c:pt>
                <c:pt idx="91">
                  <c:v>-0.25572029247654166</c:v>
                </c:pt>
                <c:pt idx="92">
                  <c:v>-0.51112902916739278</c:v>
                </c:pt>
                <c:pt idx="93">
                  <c:v>-0.76591503386959492</c:v>
                </c:pt>
                <c:pt idx="94">
                  <c:v>-1.0197678890831934</c:v>
                </c:pt>
                <c:pt idx="95">
                  <c:v>-1.2723783142071454</c:v>
                </c:pt>
                <c:pt idx="96">
                  <c:v>-1.5234385423500905</c:v>
                </c:pt>
                <c:pt idx="97">
                  <c:v>-1.7726426952968966</c:v>
                </c:pt>
                <c:pt idx="98">
                  <c:v>-2.0196871561741609</c:v>
                </c:pt>
                <c:pt idx="99">
                  <c:v>-2.2642709393605847</c:v>
                </c:pt>
                <c:pt idx="100">
                  <c:v>-2.506096057191598</c:v>
                </c:pt>
                <c:pt idx="101">
                  <c:v>-2.7448678830114273</c:v>
                </c:pt>
                <c:pt idx="102">
                  <c:v>-2.9802955101302917</c:v>
                </c:pt>
                <c:pt idx="103">
                  <c:v>-3.2120921062493926</c:v>
                </c:pt>
                <c:pt idx="104">
                  <c:v>-3.4399752629218878</c:v>
                </c:pt>
                <c:pt idx="105">
                  <c:v>-3.6636673396240806</c:v>
                </c:pt>
                <c:pt idx="106">
                  <c:v>-3.8828958020176305</c:v>
                </c:pt>
                <c:pt idx="107">
                  <c:v>-4.0973935539906705</c:v>
                </c:pt>
                <c:pt idx="108">
                  <c:v>-4.3068992630732668</c:v>
                </c:pt>
                <c:pt idx="109">
                  <c:v>-4.5111576788307799</c:v>
                </c:pt>
                <c:pt idx="110">
                  <c:v>-4.7099199438472095</c:v>
                </c:pt>
                <c:pt idx="111">
                  <c:v>-4.9029438969196111</c:v>
                </c:pt>
                <c:pt idx="112">
                  <c:v>-5.089994368094227</c:v>
                </c:pt>
                <c:pt idx="113">
                  <c:v>-5.2708434651848455</c:v>
                </c:pt>
                <c:pt idx="114">
                  <c:v>-5.4452708514243326</c:v>
                </c:pt>
                <c:pt idx="115">
                  <c:v>-5.613064013911031</c:v>
                </c:pt>
                <c:pt idx="116">
                  <c:v>-5.7740185225230114</c:v>
                </c:pt>
                <c:pt idx="117">
                  <c:v>-5.9279382789846649</c:v>
                </c:pt>
                <c:pt idx="118">
                  <c:v>-6.0746357557822703</c:v>
                </c:pt>
                <c:pt idx="119">
                  <c:v>-6.2139322246373574</c:v>
                </c:pt>
                <c:pt idx="120">
                  <c:v>-6.3456579742596055</c:v>
                </c:pt>
                <c:pt idx="121">
                  <c:v>-6.4696525171139001</c:v>
                </c:pt>
                <c:pt idx="122">
                  <c:v>-6.585764784949661</c:v>
                </c:pt>
                <c:pt idx="123">
                  <c:v>-6.6938533128542606</c:v>
                </c:pt>
                <c:pt idx="124">
                  <c:v>-6.7937864116062023</c:v>
                </c:pt>
                <c:pt idx="125">
                  <c:v>-6.8854423281181765</c:v>
                </c:pt>
                <c:pt idx="126">
                  <c:v>-6.9687093937744207</c:v>
                </c:pt>
                <c:pt idx="127">
                  <c:v>-7.0434861604817449</c:v>
                </c:pt>
                <c:pt idx="128">
                  <c:v>-7.1096815242683888</c:v>
                </c:pt>
                <c:pt idx="129">
                  <c:v>-7.1672148362801957</c:v>
                </c:pt>
                <c:pt idx="130">
                  <c:v>-7.2160160010388079</c:v>
                </c:pt>
                <c:pt idx="131">
                  <c:v>-7.2560255618422076</c:v>
                </c:pt>
                <c:pt idx="132">
                  <c:v>-7.2871947732035594</c:v>
                </c:pt>
                <c:pt idx="133">
                  <c:v>-7.309485660240064</c:v>
                </c:pt>
                <c:pt idx="134">
                  <c:v>-7.3228710649395188</c:v>
                </c:pt>
                <c:pt idx="135">
                  <c:v>-7.3273346792481595</c:v>
                </c:pt>
                <c:pt idx="136">
                  <c:v>-7.3228710649395188</c:v>
                </c:pt>
                <c:pt idx="137">
                  <c:v>-7.3094856602400649</c:v>
                </c:pt>
                <c:pt idx="138">
                  <c:v>-7.2871947732035594</c:v>
                </c:pt>
                <c:pt idx="139">
                  <c:v>-7.2560255618422085</c:v>
                </c:pt>
                <c:pt idx="140">
                  <c:v>-7.2160160010388088</c:v>
                </c:pt>
                <c:pt idx="141">
                  <c:v>-7.1672148362801957</c:v>
                </c:pt>
                <c:pt idx="142">
                  <c:v>-7.1096815242683897</c:v>
                </c:pt>
                <c:pt idx="143">
                  <c:v>-7.0434861604817431</c:v>
                </c:pt>
                <c:pt idx="144">
                  <c:v>-6.9687093937744216</c:v>
                </c:pt>
                <c:pt idx="145">
                  <c:v>-6.8854423281181756</c:v>
                </c:pt>
                <c:pt idx="146">
                  <c:v>-6.7937864116062032</c:v>
                </c:pt>
                <c:pt idx="147">
                  <c:v>-6.6938533128542614</c:v>
                </c:pt>
                <c:pt idx="148">
                  <c:v>-6.5857647849496628</c:v>
                </c:pt>
                <c:pt idx="149">
                  <c:v>-6.469652517113901</c:v>
                </c:pt>
                <c:pt idx="150">
                  <c:v>-6.3456579742596073</c:v>
                </c:pt>
                <c:pt idx="151">
                  <c:v>-6.2139322246373592</c:v>
                </c:pt>
                <c:pt idx="152">
                  <c:v>-6.0746357557822686</c:v>
                </c:pt>
                <c:pt idx="153">
                  <c:v>-5.9279382789846666</c:v>
                </c:pt>
                <c:pt idx="154">
                  <c:v>-5.7740185225230096</c:v>
                </c:pt>
                <c:pt idx="155">
                  <c:v>-5.6130640139110328</c:v>
                </c:pt>
                <c:pt idx="156">
                  <c:v>-5.4452708514243344</c:v>
                </c:pt>
                <c:pt idx="157">
                  <c:v>-5.2708434651848455</c:v>
                </c:pt>
                <c:pt idx="158">
                  <c:v>-5.0899943680942279</c:v>
                </c:pt>
                <c:pt idx="159">
                  <c:v>-4.9029438969196102</c:v>
                </c:pt>
                <c:pt idx="160">
                  <c:v>-4.7099199438472112</c:v>
                </c:pt>
                <c:pt idx="161">
                  <c:v>-4.5111576788307799</c:v>
                </c:pt>
                <c:pt idx="162">
                  <c:v>-4.3068992630732685</c:v>
                </c:pt>
                <c:pt idx="163">
                  <c:v>-4.0973935539906696</c:v>
                </c:pt>
                <c:pt idx="164">
                  <c:v>-3.8828958020176318</c:v>
                </c:pt>
                <c:pt idx="165">
                  <c:v>-3.6636673396240829</c:v>
                </c:pt>
                <c:pt idx="166">
                  <c:v>-3.4399752629218874</c:v>
                </c:pt>
                <c:pt idx="167">
                  <c:v>-3.2120921062493952</c:v>
                </c:pt>
                <c:pt idx="168">
                  <c:v>-2.9802955101302913</c:v>
                </c:pt>
                <c:pt idx="169">
                  <c:v>-2.7448678830114299</c:v>
                </c:pt>
                <c:pt idx="170">
                  <c:v>-2.5060960571915976</c:v>
                </c:pt>
                <c:pt idx="171">
                  <c:v>-2.2642709393605873</c:v>
                </c:pt>
                <c:pt idx="172">
                  <c:v>-2.0196871561741609</c:v>
                </c:pt>
                <c:pt idx="173">
                  <c:v>-1.772642695296899</c:v>
                </c:pt>
                <c:pt idx="174">
                  <c:v>-1.5234385423500931</c:v>
                </c:pt>
                <c:pt idx="175">
                  <c:v>-1.2723783142071448</c:v>
                </c:pt>
                <c:pt idx="176">
                  <c:v>-1.019767889083196</c:v>
                </c:pt>
                <c:pt idx="177">
                  <c:v>-0.76591503386959425</c:v>
                </c:pt>
                <c:pt idx="178">
                  <c:v>-0.51112902916739544</c:v>
                </c:pt>
                <c:pt idx="179">
                  <c:v>-0.25572029247654104</c:v>
                </c:pt>
                <c:pt idx="180">
                  <c:v>-1.7954145521758461E-15</c:v>
                </c:pt>
              </c:numCache>
            </c:numRef>
          </c:xVal>
          <c:yVal>
            <c:numRef>
              <c:f>'Data 3rd Approx.'!$K$2:$K$1329</c:f>
              <c:numCache>
                <c:formatCode>General</c:formatCode>
                <c:ptCount val="1328"/>
                <c:pt idx="0">
                  <c:v>7.3273346792481595</c:v>
                </c:pt>
                <c:pt idx="1">
                  <c:v>7.3228710649395188</c:v>
                </c:pt>
                <c:pt idx="2">
                  <c:v>7.309485660240064</c:v>
                </c:pt>
                <c:pt idx="3">
                  <c:v>7.2871947732035585</c:v>
                </c:pt>
                <c:pt idx="4">
                  <c:v>7.2560255618422085</c:v>
                </c:pt>
                <c:pt idx="5">
                  <c:v>7.2160160010388079</c:v>
                </c:pt>
                <c:pt idx="6">
                  <c:v>7.1672148362801966</c:v>
                </c:pt>
                <c:pt idx="7">
                  <c:v>7.1096815242683888</c:v>
                </c:pt>
                <c:pt idx="8">
                  <c:v>7.043486160481744</c:v>
                </c:pt>
                <c:pt idx="9">
                  <c:v>6.9687093937744207</c:v>
                </c:pt>
                <c:pt idx="10">
                  <c:v>6.8854423281181765</c:v>
                </c:pt>
                <c:pt idx="11">
                  <c:v>6.7937864116062032</c:v>
                </c:pt>
                <c:pt idx="12">
                  <c:v>6.6938533128542597</c:v>
                </c:pt>
                <c:pt idx="13">
                  <c:v>6.5857647849496628</c:v>
                </c:pt>
                <c:pt idx="14">
                  <c:v>6.4696525171139001</c:v>
                </c:pt>
                <c:pt idx="15">
                  <c:v>6.3456579742596082</c:v>
                </c:pt>
                <c:pt idx="16">
                  <c:v>6.2139322246373574</c:v>
                </c:pt>
                <c:pt idx="17">
                  <c:v>6.0746357557822686</c:v>
                </c:pt>
                <c:pt idx="18">
                  <c:v>5.9279382789846657</c:v>
                </c:pt>
                <c:pt idx="19">
                  <c:v>5.7740185225230105</c:v>
                </c:pt>
                <c:pt idx="20">
                  <c:v>5.6130640139110319</c:v>
                </c:pt>
                <c:pt idx="21">
                  <c:v>5.4452708514243318</c:v>
                </c:pt>
                <c:pt idx="22">
                  <c:v>5.2708434651848455</c:v>
                </c:pt>
                <c:pt idx="23">
                  <c:v>5.0899943680942261</c:v>
                </c:pt>
                <c:pt idx="24">
                  <c:v>4.9029438969196111</c:v>
                </c:pt>
                <c:pt idx="25">
                  <c:v>4.7099199438472104</c:v>
                </c:pt>
                <c:pt idx="26">
                  <c:v>4.5111576788307808</c:v>
                </c:pt>
                <c:pt idx="27">
                  <c:v>4.3068992630732668</c:v>
                </c:pt>
                <c:pt idx="28">
                  <c:v>4.0973935539906714</c:v>
                </c:pt>
                <c:pt idx="29">
                  <c:v>3.882895802017631</c:v>
                </c:pt>
                <c:pt idx="30">
                  <c:v>3.6636673396240806</c:v>
                </c:pt>
                <c:pt idx="31">
                  <c:v>3.4399752629218878</c:v>
                </c:pt>
                <c:pt idx="32">
                  <c:v>3.2120921062493926</c:v>
                </c:pt>
                <c:pt idx="33">
                  <c:v>2.9802955101302917</c:v>
                </c:pt>
                <c:pt idx="34">
                  <c:v>2.7448678830114268</c:v>
                </c:pt>
                <c:pt idx="35">
                  <c:v>2.5060960571915993</c:v>
                </c:pt>
                <c:pt idx="36">
                  <c:v>2.264270939360586</c:v>
                </c:pt>
                <c:pt idx="37">
                  <c:v>2.0196871561741623</c:v>
                </c:pt>
                <c:pt idx="38">
                  <c:v>1.7726426952968977</c:v>
                </c:pt>
                <c:pt idx="39">
                  <c:v>1.52343854235009</c:v>
                </c:pt>
                <c:pt idx="40">
                  <c:v>1.272378314207145</c:v>
                </c:pt>
                <c:pt idx="41">
                  <c:v>1.0197678890831929</c:v>
                </c:pt>
                <c:pt idx="42">
                  <c:v>0.76591503386959459</c:v>
                </c:pt>
                <c:pt idx="43">
                  <c:v>0.51112902916739256</c:v>
                </c:pt>
                <c:pt idx="44">
                  <c:v>0.25572029247654293</c:v>
                </c:pt>
                <c:pt idx="45">
                  <c:v>4.4885363804396152E-16</c:v>
                </c:pt>
                <c:pt idx="46">
                  <c:v>-0.25572029247654204</c:v>
                </c:pt>
                <c:pt idx="47">
                  <c:v>-0.51112902916739322</c:v>
                </c:pt>
                <c:pt idx="48">
                  <c:v>-0.76591503386959525</c:v>
                </c:pt>
                <c:pt idx="49">
                  <c:v>-1.0197678890831923</c:v>
                </c:pt>
                <c:pt idx="50">
                  <c:v>-1.2723783142071441</c:v>
                </c:pt>
                <c:pt idx="51">
                  <c:v>-1.5234385423500891</c:v>
                </c:pt>
                <c:pt idx="52">
                  <c:v>-1.7726426952968986</c:v>
                </c:pt>
                <c:pt idx="53">
                  <c:v>-2.0196871561741614</c:v>
                </c:pt>
                <c:pt idx="54">
                  <c:v>-2.2642709393605851</c:v>
                </c:pt>
                <c:pt idx="55">
                  <c:v>-2.5060960571915984</c:v>
                </c:pt>
                <c:pt idx="56">
                  <c:v>-2.7448678830114277</c:v>
                </c:pt>
                <c:pt idx="57">
                  <c:v>-2.9802955101302921</c:v>
                </c:pt>
                <c:pt idx="58">
                  <c:v>-3.212092106249393</c:v>
                </c:pt>
                <c:pt idx="59">
                  <c:v>-3.4399752629218883</c:v>
                </c:pt>
                <c:pt idx="60">
                  <c:v>-3.663667339624078</c:v>
                </c:pt>
                <c:pt idx="61">
                  <c:v>-3.8828958020176305</c:v>
                </c:pt>
                <c:pt idx="62">
                  <c:v>-4.0973935539906705</c:v>
                </c:pt>
                <c:pt idx="63">
                  <c:v>-4.3068992630732668</c:v>
                </c:pt>
                <c:pt idx="64">
                  <c:v>-4.5111576788307808</c:v>
                </c:pt>
                <c:pt idx="65">
                  <c:v>-4.7099199438472104</c:v>
                </c:pt>
                <c:pt idx="66">
                  <c:v>-4.9029438969196111</c:v>
                </c:pt>
                <c:pt idx="67">
                  <c:v>-5.089994368094227</c:v>
                </c:pt>
                <c:pt idx="68">
                  <c:v>-5.2708434651848455</c:v>
                </c:pt>
                <c:pt idx="69">
                  <c:v>-5.44527085142433</c:v>
                </c:pt>
                <c:pt idx="70">
                  <c:v>-5.613064013911031</c:v>
                </c:pt>
                <c:pt idx="71">
                  <c:v>-5.7740185225230105</c:v>
                </c:pt>
                <c:pt idx="72">
                  <c:v>-5.9279382789846649</c:v>
                </c:pt>
                <c:pt idx="73">
                  <c:v>-6.0746357557822686</c:v>
                </c:pt>
                <c:pt idx="74">
                  <c:v>-6.2139322246373574</c:v>
                </c:pt>
                <c:pt idx="75">
                  <c:v>-6.3456579742596082</c:v>
                </c:pt>
                <c:pt idx="76">
                  <c:v>-6.4696525171139001</c:v>
                </c:pt>
                <c:pt idx="77">
                  <c:v>-6.5857647849496628</c:v>
                </c:pt>
                <c:pt idx="78">
                  <c:v>-6.6938533128542588</c:v>
                </c:pt>
                <c:pt idx="79">
                  <c:v>-6.7937864116062023</c:v>
                </c:pt>
                <c:pt idx="80">
                  <c:v>-6.8854423281181756</c:v>
                </c:pt>
                <c:pt idx="81">
                  <c:v>-6.9687093937744207</c:v>
                </c:pt>
                <c:pt idx="82">
                  <c:v>-7.043486160481744</c:v>
                </c:pt>
                <c:pt idx="83">
                  <c:v>-7.1096815242683888</c:v>
                </c:pt>
                <c:pt idx="84">
                  <c:v>-7.1672148362801966</c:v>
                </c:pt>
                <c:pt idx="85">
                  <c:v>-7.2160160010388079</c:v>
                </c:pt>
                <c:pt idx="86">
                  <c:v>-7.2560255618422085</c:v>
                </c:pt>
                <c:pt idx="87">
                  <c:v>-7.2871947732035585</c:v>
                </c:pt>
                <c:pt idx="88">
                  <c:v>-7.309485660240064</c:v>
                </c:pt>
                <c:pt idx="89">
                  <c:v>-7.3228710649395188</c:v>
                </c:pt>
                <c:pt idx="90">
                  <c:v>-7.3273346792481595</c:v>
                </c:pt>
                <c:pt idx="91">
                  <c:v>-7.3228710649395188</c:v>
                </c:pt>
                <c:pt idx="92">
                  <c:v>-7.309485660240064</c:v>
                </c:pt>
                <c:pt idx="93">
                  <c:v>-7.2871947732035585</c:v>
                </c:pt>
                <c:pt idx="94">
                  <c:v>-7.2560255618422076</c:v>
                </c:pt>
                <c:pt idx="95">
                  <c:v>-7.2160160010388079</c:v>
                </c:pt>
                <c:pt idx="96">
                  <c:v>-7.1672148362801957</c:v>
                </c:pt>
                <c:pt idx="97">
                  <c:v>-7.1096815242683888</c:v>
                </c:pt>
                <c:pt idx="98">
                  <c:v>-7.043486160481744</c:v>
                </c:pt>
                <c:pt idx="99">
                  <c:v>-6.9687093937744216</c:v>
                </c:pt>
                <c:pt idx="100">
                  <c:v>-6.8854423281181765</c:v>
                </c:pt>
                <c:pt idx="101">
                  <c:v>-6.7937864116062032</c:v>
                </c:pt>
                <c:pt idx="102">
                  <c:v>-6.6938533128542597</c:v>
                </c:pt>
                <c:pt idx="103">
                  <c:v>-6.5857647849496619</c:v>
                </c:pt>
                <c:pt idx="104">
                  <c:v>-6.4696525171138992</c:v>
                </c:pt>
                <c:pt idx="105">
                  <c:v>-6.3456579742596073</c:v>
                </c:pt>
                <c:pt idx="106">
                  <c:v>-6.2139322246373583</c:v>
                </c:pt>
                <c:pt idx="107">
                  <c:v>-6.0746357557822703</c:v>
                </c:pt>
                <c:pt idx="108">
                  <c:v>-5.9279382789846666</c:v>
                </c:pt>
                <c:pt idx="109">
                  <c:v>-5.7740185225230105</c:v>
                </c:pt>
                <c:pt idx="110">
                  <c:v>-5.6130640139110319</c:v>
                </c:pt>
                <c:pt idx="111">
                  <c:v>-5.4452708514243318</c:v>
                </c:pt>
                <c:pt idx="112">
                  <c:v>-5.2708434651848446</c:v>
                </c:pt>
                <c:pt idx="113">
                  <c:v>-5.0899943680942261</c:v>
                </c:pt>
                <c:pt idx="114">
                  <c:v>-4.9029438969196102</c:v>
                </c:pt>
                <c:pt idx="115">
                  <c:v>-4.7099199438472112</c:v>
                </c:pt>
                <c:pt idx="116">
                  <c:v>-4.511157678830779</c:v>
                </c:pt>
                <c:pt idx="117">
                  <c:v>-4.3068992630732676</c:v>
                </c:pt>
                <c:pt idx="118">
                  <c:v>-4.0973935539906696</c:v>
                </c:pt>
                <c:pt idx="119">
                  <c:v>-3.8828958020176318</c:v>
                </c:pt>
                <c:pt idx="120">
                  <c:v>-3.6636673396240829</c:v>
                </c:pt>
                <c:pt idx="121">
                  <c:v>-3.4399752629218869</c:v>
                </c:pt>
                <c:pt idx="122">
                  <c:v>-3.2120921062493948</c:v>
                </c:pt>
                <c:pt idx="123">
                  <c:v>-2.9802955101302908</c:v>
                </c:pt>
                <c:pt idx="124">
                  <c:v>-2.7448678830114295</c:v>
                </c:pt>
                <c:pt idx="125">
                  <c:v>-2.5060960571915971</c:v>
                </c:pt>
                <c:pt idx="126">
                  <c:v>-2.2642709393605869</c:v>
                </c:pt>
                <c:pt idx="127">
                  <c:v>-2.0196871561741605</c:v>
                </c:pt>
                <c:pt idx="128">
                  <c:v>-1.7726426952968986</c:v>
                </c:pt>
                <c:pt idx="129">
                  <c:v>-1.5234385423500925</c:v>
                </c:pt>
                <c:pt idx="130">
                  <c:v>-1.2723783142071443</c:v>
                </c:pt>
                <c:pt idx="131">
                  <c:v>-1.0197678890831956</c:v>
                </c:pt>
                <c:pt idx="132">
                  <c:v>-0.76591503386959381</c:v>
                </c:pt>
                <c:pt idx="133">
                  <c:v>-0.51112902916739511</c:v>
                </c:pt>
                <c:pt idx="134">
                  <c:v>-0.2557202924765406</c:v>
                </c:pt>
                <c:pt idx="135">
                  <c:v>-1.3465609141318848E-15</c:v>
                </c:pt>
                <c:pt idx="136">
                  <c:v>0.25572029247654443</c:v>
                </c:pt>
                <c:pt idx="137">
                  <c:v>0.51112902916739245</c:v>
                </c:pt>
                <c:pt idx="138">
                  <c:v>0.76591503386959114</c:v>
                </c:pt>
                <c:pt idx="139">
                  <c:v>1.0197678890831929</c:v>
                </c:pt>
                <c:pt idx="140">
                  <c:v>1.2723783142071416</c:v>
                </c:pt>
                <c:pt idx="141">
                  <c:v>1.5234385423500898</c:v>
                </c:pt>
                <c:pt idx="142">
                  <c:v>1.7726426952968961</c:v>
                </c:pt>
                <c:pt idx="143">
                  <c:v>2.0196871561741641</c:v>
                </c:pt>
                <c:pt idx="144">
                  <c:v>2.2642709393605842</c:v>
                </c:pt>
                <c:pt idx="145">
                  <c:v>2.5060960571916002</c:v>
                </c:pt>
                <c:pt idx="146">
                  <c:v>2.7448678830114268</c:v>
                </c:pt>
                <c:pt idx="147">
                  <c:v>2.9802955101302886</c:v>
                </c:pt>
                <c:pt idx="148">
                  <c:v>3.2120921062493921</c:v>
                </c:pt>
                <c:pt idx="149">
                  <c:v>3.4399752629218847</c:v>
                </c:pt>
                <c:pt idx="150">
                  <c:v>3.6636673396240806</c:v>
                </c:pt>
                <c:pt idx="151">
                  <c:v>3.8828958020176296</c:v>
                </c:pt>
                <c:pt idx="152">
                  <c:v>4.0973935539906732</c:v>
                </c:pt>
                <c:pt idx="153">
                  <c:v>4.3068992630732659</c:v>
                </c:pt>
                <c:pt idx="154">
                  <c:v>4.5111576788307826</c:v>
                </c:pt>
                <c:pt idx="155">
                  <c:v>4.7099199438472095</c:v>
                </c:pt>
                <c:pt idx="156">
                  <c:v>4.9029438969196075</c:v>
                </c:pt>
                <c:pt idx="157">
                  <c:v>5.0899943680942261</c:v>
                </c:pt>
                <c:pt idx="158">
                  <c:v>5.2708434651848437</c:v>
                </c:pt>
                <c:pt idx="159">
                  <c:v>5.4452708514243318</c:v>
                </c:pt>
                <c:pt idx="160">
                  <c:v>5.6130640139110302</c:v>
                </c:pt>
                <c:pt idx="161">
                  <c:v>5.7740185225230105</c:v>
                </c:pt>
                <c:pt idx="162">
                  <c:v>5.9279382789846649</c:v>
                </c:pt>
                <c:pt idx="163">
                  <c:v>6.0746357557822703</c:v>
                </c:pt>
                <c:pt idx="164">
                  <c:v>6.2139322246373574</c:v>
                </c:pt>
                <c:pt idx="165">
                  <c:v>6.3456579742596055</c:v>
                </c:pt>
                <c:pt idx="166">
                  <c:v>6.4696525171138992</c:v>
                </c:pt>
                <c:pt idx="167">
                  <c:v>6.585764784949661</c:v>
                </c:pt>
                <c:pt idx="168">
                  <c:v>6.6938533128542606</c:v>
                </c:pt>
                <c:pt idx="169">
                  <c:v>6.7937864116062023</c:v>
                </c:pt>
                <c:pt idx="170">
                  <c:v>6.8854423281181765</c:v>
                </c:pt>
                <c:pt idx="171">
                  <c:v>6.9687093937744207</c:v>
                </c:pt>
                <c:pt idx="172">
                  <c:v>7.043486160481744</c:v>
                </c:pt>
                <c:pt idx="173">
                  <c:v>7.1096815242683888</c:v>
                </c:pt>
                <c:pt idx="174">
                  <c:v>7.1672148362801957</c:v>
                </c:pt>
                <c:pt idx="175">
                  <c:v>7.2160160010388079</c:v>
                </c:pt>
                <c:pt idx="176">
                  <c:v>7.2560255618422076</c:v>
                </c:pt>
                <c:pt idx="177">
                  <c:v>7.2871947732035585</c:v>
                </c:pt>
                <c:pt idx="178">
                  <c:v>7.309485660240064</c:v>
                </c:pt>
                <c:pt idx="179">
                  <c:v>7.3228710649395188</c:v>
                </c:pt>
                <c:pt idx="180">
                  <c:v>7.3273346792481595</c:v>
                </c:pt>
              </c:numCache>
            </c:numRef>
          </c:yVal>
          <c:smooth val="1"/>
          <c:extLst>
            <c:ext xmlns:c16="http://schemas.microsoft.com/office/drawing/2014/chart" uri="{C3380CC4-5D6E-409C-BE32-E72D297353CC}">
              <c16:uniqueId val="{00000001-2243-4F94-AB91-02586D986787}"/>
            </c:ext>
          </c:extLst>
        </c:ser>
        <c:ser>
          <c:idx val="0"/>
          <c:order val="2"/>
          <c:tx>
            <c:strRef>
              <c:f>'Data 3rd Approx.'!$U$1</c:f>
              <c:strCache>
                <c:ptCount val="1"/>
                <c:pt idx="0">
                  <c:v>Circle Created from Prism 1</c:v>
                </c:pt>
              </c:strCache>
            </c:strRef>
          </c:tx>
          <c:spPr>
            <a:ln w="19050" cap="rnd">
              <a:solidFill>
                <a:schemeClr val="accent6"/>
              </a:solidFill>
              <a:round/>
            </a:ln>
            <a:effectLst/>
          </c:spPr>
          <c:marker>
            <c:symbol val="none"/>
          </c:marker>
          <c:xVal>
            <c:numRef>
              <c:f>'Data 3rd Approx.'!$W$2:$W$182</c:f>
              <c:numCache>
                <c:formatCode>General</c:formatCode>
                <c:ptCount val="181"/>
                <c:pt idx="0">
                  <c:v>0</c:v>
                </c:pt>
                <c:pt idx="1">
                  <c:v>0.1330233253024877</c:v>
                </c:pt>
                <c:pt idx="2">
                  <c:v>0.26588458217376681</c:v>
                </c:pt>
                <c:pt idx="3">
                  <c:v>0.39842189963804731</c:v>
                </c:pt>
                <c:pt idx="4">
                  <c:v>0.53047380138980771</c:v>
                </c:pt>
                <c:pt idx="5">
                  <c:v>0.66187940252779953</c:v>
                </c:pt>
                <c:pt idx="6">
                  <c:v>0.79247860556851757</c:v>
                </c:pt>
                <c:pt idx="7">
                  <c:v>0.92211229550032148</c:v>
                </c:pt>
                <c:pt idx="8">
                  <c:v>1.0506225336405683</c:v>
                </c:pt>
                <c:pt idx="9">
                  <c:v>1.1778527500595695</c:v>
                </c:pt>
                <c:pt idx="10">
                  <c:v>1.3036479343369303</c:v>
                </c:pt>
                <c:pt idx="11">
                  <c:v>1.4278548244178717</c:v>
                </c:pt>
                <c:pt idx="12">
                  <c:v>1.5503220933394348</c:v>
                </c:pt>
                <c:pt idx="13">
                  <c:v>1.670900533599075</c:v>
                </c:pt>
                <c:pt idx="14">
                  <c:v>1.7894432389410215</c:v>
                </c:pt>
                <c:pt idx="15">
                  <c:v>1.9058057833389179</c:v>
                </c:pt>
                <c:pt idx="16">
                  <c:v>2.0198463969566922</c:v>
                </c:pt>
                <c:pt idx="17">
                  <c:v>2.1314261388732616</c:v>
                </c:pt>
                <c:pt idx="18">
                  <c:v>2.2404090663606406</c:v>
                </c:pt>
                <c:pt idx="19">
                  <c:v>2.3466624005092203</c:v>
                </c:pt>
                <c:pt idx="20">
                  <c:v>2.4500566879984116</c:v>
                </c:pt>
                <c:pt idx="21">
                  <c:v>2.550465958815578</c:v>
                </c:pt>
                <c:pt idx="22">
                  <c:v>2.6477678797310915</c:v>
                </c:pt>
                <c:pt idx="23">
                  <c:v>2.7418439033425277</c:v>
                </c:pt>
                <c:pt idx="24">
                  <c:v>2.8325794125064179</c:v>
                </c:pt>
                <c:pt idx="25">
                  <c:v>2.9198638599815783</c:v>
                </c:pt>
                <c:pt idx="26">
                  <c:v>3.0035909031139001</c:v>
                </c:pt>
                <c:pt idx="27">
                  <c:v>3.0836585333984878</c:v>
                </c:pt>
                <c:pt idx="28">
                  <c:v>3.1599692007613132</c:v>
                </c:pt>
                <c:pt idx="29">
                  <c:v>3.2324299324089512</c:v>
                </c:pt>
                <c:pt idx="30">
                  <c:v>3.30095244610161</c:v>
                </c:pt>
                <c:pt idx="31">
                  <c:v>3.3654532577114384</c:v>
                </c:pt>
                <c:pt idx="32">
                  <c:v>3.4258537829350799</c:v>
                </c:pt>
                <c:pt idx="33">
                  <c:v>3.4820804330365349</c:v>
                </c:pt>
                <c:pt idx="34">
                  <c:v>3.5340647045037077</c:v>
                </c:pt>
                <c:pt idx="35">
                  <c:v>3.5817432625093781</c:v>
                </c:pt>
                <c:pt idx="36">
                  <c:v>3.6250580180749354</c:v>
                </c:pt>
                <c:pt idx="37">
                  <c:v>3.6639561988428495</c:v>
                </c:pt>
                <c:pt idx="38">
                  <c:v>3.6983904133716599</c:v>
                </c:pt>
                <c:pt idx="39">
                  <c:v>3.7283187088751473</c:v>
                </c:pt>
                <c:pt idx="40">
                  <c:v>3.7537046223353419</c:v>
                </c:pt>
                <c:pt idx="41">
                  <c:v>3.7745172249270924</c:v>
                </c:pt>
                <c:pt idx="42">
                  <c:v>3.7907311597000755</c:v>
                </c:pt>
                <c:pt idx="43">
                  <c:v>3.8023266724723364</c:v>
                </c:pt>
                <c:pt idx="44">
                  <c:v>3.8092896358977142</c:v>
                </c:pt>
                <c:pt idx="45">
                  <c:v>3.8116115666778363</c:v>
                </c:pt>
                <c:pt idx="46">
                  <c:v>3.8092896358977142</c:v>
                </c:pt>
                <c:pt idx="47">
                  <c:v>3.8023266724723364</c:v>
                </c:pt>
                <c:pt idx="48">
                  <c:v>3.7907311597000755</c:v>
                </c:pt>
                <c:pt idx="49">
                  <c:v>3.7745172249270924</c:v>
                </c:pt>
                <c:pt idx="50">
                  <c:v>3.7537046223353419</c:v>
                </c:pt>
                <c:pt idx="51">
                  <c:v>3.7283187088751477</c:v>
                </c:pt>
                <c:pt idx="52">
                  <c:v>3.6983904133716599</c:v>
                </c:pt>
                <c:pt idx="53">
                  <c:v>3.6639561988428495</c:v>
                </c:pt>
                <c:pt idx="54">
                  <c:v>3.6250580180749359</c:v>
                </c:pt>
                <c:pt idx="55">
                  <c:v>3.5817432625093781</c:v>
                </c:pt>
                <c:pt idx="56">
                  <c:v>3.5340647045037077</c:v>
                </c:pt>
                <c:pt idx="57">
                  <c:v>3.4820804330365349</c:v>
                </c:pt>
                <c:pt idx="58">
                  <c:v>3.4258537829350795</c:v>
                </c:pt>
                <c:pt idx="59">
                  <c:v>3.3654532577114384</c:v>
                </c:pt>
                <c:pt idx="60">
                  <c:v>3.30095244610161</c:v>
                </c:pt>
                <c:pt idx="61">
                  <c:v>3.2324299324089516</c:v>
                </c:pt>
                <c:pt idx="62">
                  <c:v>3.1599692007613132</c:v>
                </c:pt>
                <c:pt idx="63">
                  <c:v>3.0836585333984878</c:v>
                </c:pt>
                <c:pt idx="64">
                  <c:v>3.0035909031139001</c:v>
                </c:pt>
                <c:pt idx="65">
                  <c:v>2.9198638599815783</c:v>
                </c:pt>
                <c:pt idx="66">
                  <c:v>2.8325794125064179</c:v>
                </c:pt>
                <c:pt idx="67">
                  <c:v>2.7418439033425277</c:v>
                </c:pt>
                <c:pt idx="68">
                  <c:v>2.6477678797310911</c:v>
                </c:pt>
                <c:pt idx="69">
                  <c:v>2.5504659588155785</c:v>
                </c:pt>
                <c:pt idx="70">
                  <c:v>2.4500566879984125</c:v>
                </c:pt>
                <c:pt idx="71">
                  <c:v>2.3466624005092207</c:v>
                </c:pt>
                <c:pt idx="72">
                  <c:v>2.2404090663606411</c:v>
                </c:pt>
                <c:pt idx="73">
                  <c:v>2.1314261388732616</c:v>
                </c:pt>
                <c:pt idx="74">
                  <c:v>2.0198463969566922</c:v>
                </c:pt>
                <c:pt idx="75">
                  <c:v>1.9058057833389179</c:v>
                </c:pt>
                <c:pt idx="76">
                  <c:v>1.7894432389410211</c:v>
                </c:pt>
                <c:pt idx="77">
                  <c:v>1.6709005335990748</c:v>
                </c:pt>
                <c:pt idx="78">
                  <c:v>1.5503220933394355</c:v>
                </c:pt>
                <c:pt idx="79">
                  <c:v>1.4278548244178724</c:v>
                </c:pt>
                <c:pt idx="80">
                  <c:v>1.3036479343369309</c:v>
                </c:pt>
                <c:pt idx="81">
                  <c:v>1.1778527500595697</c:v>
                </c:pt>
                <c:pt idx="82">
                  <c:v>1.0506225336405686</c:v>
                </c:pt>
                <c:pt idx="83">
                  <c:v>0.92211229550032148</c:v>
                </c:pt>
                <c:pt idx="84">
                  <c:v>0.79247860556851746</c:v>
                </c:pt>
                <c:pt idx="85">
                  <c:v>0.66187940252779942</c:v>
                </c:pt>
                <c:pt idx="86">
                  <c:v>0.53047380138980726</c:v>
                </c:pt>
                <c:pt idx="87">
                  <c:v>0.3984218996380483</c:v>
                </c:pt>
                <c:pt idx="88">
                  <c:v>0.26588458217376765</c:v>
                </c:pt>
                <c:pt idx="89">
                  <c:v>0.13302332530248837</c:v>
                </c:pt>
                <c:pt idx="90">
                  <c:v>4.6697900216271752E-16</c:v>
                </c:pt>
                <c:pt idx="91">
                  <c:v>-0.13302332530248745</c:v>
                </c:pt>
                <c:pt idx="92">
                  <c:v>-0.2658845821737667</c:v>
                </c:pt>
                <c:pt idx="93">
                  <c:v>-0.39842189963804742</c:v>
                </c:pt>
                <c:pt idx="94">
                  <c:v>-0.53047380138980804</c:v>
                </c:pt>
                <c:pt idx="95">
                  <c:v>-0.66187940252780009</c:v>
                </c:pt>
                <c:pt idx="96">
                  <c:v>-0.79247860556851824</c:v>
                </c:pt>
                <c:pt idx="97">
                  <c:v>-0.92211229550032059</c:v>
                </c:pt>
                <c:pt idx="98">
                  <c:v>-1.0506225336405677</c:v>
                </c:pt>
                <c:pt idx="99">
                  <c:v>-1.177852750059569</c:v>
                </c:pt>
                <c:pt idx="100">
                  <c:v>-1.30364793433693</c:v>
                </c:pt>
                <c:pt idx="101">
                  <c:v>-1.4278548244178717</c:v>
                </c:pt>
                <c:pt idx="102">
                  <c:v>-1.5503220933394348</c:v>
                </c:pt>
                <c:pt idx="103">
                  <c:v>-1.6709005335990752</c:v>
                </c:pt>
                <c:pt idx="104">
                  <c:v>-1.7894432389410218</c:v>
                </c:pt>
                <c:pt idx="105">
                  <c:v>-1.9058057833389186</c:v>
                </c:pt>
                <c:pt idx="106">
                  <c:v>-2.0198463969566922</c:v>
                </c:pt>
                <c:pt idx="107">
                  <c:v>-2.1314261388732607</c:v>
                </c:pt>
                <c:pt idx="108">
                  <c:v>-2.2404090663606402</c:v>
                </c:pt>
                <c:pt idx="109">
                  <c:v>-2.3466624005092198</c:v>
                </c:pt>
                <c:pt idx="110">
                  <c:v>-2.4500566879984116</c:v>
                </c:pt>
                <c:pt idx="111">
                  <c:v>-2.550465958815578</c:v>
                </c:pt>
                <c:pt idx="112">
                  <c:v>-2.647767879731092</c:v>
                </c:pt>
                <c:pt idx="113">
                  <c:v>-2.7418439033425281</c:v>
                </c:pt>
                <c:pt idx="114">
                  <c:v>-2.8325794125064183</c:v>
                </c:pt>
                <c:pt idx="115">
                  <c:v>-2.9198638599815778</c:v>
                </c:pt>
                <c:pt idx="116">
                  <c:v>-3.0035909031139005</c:v>
                </c:pt>
                <c:pt idx="117">
                  <c:v>-3.0836585333984874</c:v>
                </c:pt>
                <c:pt idx="118">
                  <c:v>-3.1599692007613136</c:v>
                </c:pt>
                <c:pt idx="119">
                  <c:v>-3.2324299324089512</c:v>
                </c:pt>
                <c:pt idx="120">
                  <c:v>-3.3009524461016091</c:v>
                </c:pt>
                <c:pt idx="121">
                  <c:v>-3.3654532577114389</c:v>
                </c:pt>
                <c:pt idx="122">
                  <c:v>-3.425853782935079</c:v>
                </c:pt>
                <c:pt idx="123">
                  <c:v>-3.4820804330365354</c:v>
                </c:pt>
                <c:pt idx="124">
                  <c:v>-3.5340647045037072</c:v>
                </c:pt>
                <c:pt idx="125">
                  <c:v>-3.5817432625093781</c:v>
                </c:pt>
                <c:pt idx="126">
                  <c:v>-3.6250580180749354</c:v>
                </c:pt>
                <c:pt idx="127">
                  <c:v>-3.66395619884285</c:v>
                </c:pt>
                <c:pt idx="128">
                  <c:v>-3.6983904133716599</c:v>
                </c:pt>
                <c:pt idx="129">
                  <c:v>-3.7283187088751473</c:v>
                </c:pt>
                <c:pt idx="130">
                  <c:v>-3.7537046223353419</c:v>
                </c:pt>
                <c:pt idx="131">
                  <c:v>-3.774517224927092</c:v>
                </c:pt>
                <c:pt idx="132">
                  <c:v>-3.7907311597000759</c:v>
                </c:pt>
                <c:pt idx="133">
                  <c:v>-3.8023266724723364</c:v>
                </c:pt>
                <c:pt idx="134">
                  <c:v>-3.8092896358977142</c:v>
                </c:pt>
                <c:pt idx="135">
                  <c:v>-3.8116115666778363</c:v>
                </c:pt>
                <c:pt idx="136">
                  <c:v>-3.8092896358977142</c:v>
                </c:pt>
                <c:pt idx="137">
                  <c:v>-3.8023266724723368</c:v>
                </c:pt>
                <c:pt idx="138">
                  <c:v>-3.7907311597000759</c:v>
                </c:pt>
                <c:pt idx="139">
                  <c:v>-3.7745172249270924</c:v>
                </c:pt>
                <c:pt idx="140">
                  <c:v>-3.7537046223353423</c:v>
                </c:pt>
                <c:pt idx="141">
                  <c:v>-3.7283187088751473</c:v>
                </c:pt>
                <c:pt idx="142">
                  <c:v>-3.6983904133716603</c:v>
                </c:pt>
                <c:pt idx="143">
                  <c:v>-3.6639561988428491</c:v>
                </c:pt>
                <c:pt idx="144">
                  <c:v>-3.6250580180749359</c:v>
                </c:pt>
                <c:pt idx="145">
                  <c:v>-3.5817432625093781</c:v>
                </c:pt>
                <c:pt idx="146">
                  <c:v>-3.5340647045037077</c:v>
                </c:pt>
                <c:pt idx="147">
                  <c:v>-3.4820804330365358</c:v>
                </c:pt>
                <c:pt idx="148">
                  <c:v>-3.4258537829350799</c:v>
                </c:pt>
                <c:pt idx="149">
                  <c:v>-3.3654532577114393</c:v>
                </c:pt>
                <c:pt idx="150">
                  <c:v>-3.30095244610161</c:v>
                </c:pt>
                <c:pt idx="151">
                  <c:v>-3.232429932408952</c:v>
                </c:pt>
                <c:pt idx="152">
                  <c:v>-3.1599692007613127</c:v>
                </c:pt>
                <c:pt idx="153">
                  <c:v>-3.0836585333984883</c:v>
                </c:pt>
                <c:pt idx="154">
                  <c:v>-3.0035909031138992</c:v>
                </c:pt>
                <c:pt idx="155">
                  <c:v>-2.9198638599815787</c:v>
                </c:pt>
                <c:pt idx="156">
                  <c:v>-2.8325794125064192</c:v>
                </c:pt>
                <c:pt idx="157">
                  <c:v>-2.7418439033425281</c:v>
                </c:pt>
                <c:pt idx="158">
                  <c:v>-2.6477678797310924</c:v>
                </c:pt>
                <c:pt idx="159">
                  <c:v>-2.5504659588155776</c:v>
                </c:pt>
                <c:pt idx="160">
                  <c:v>-2.4500566879984125</c:v>
                </c:pt>
                <c:pt idx="161">
                  <c:v>-2.3466624005092198</c:v>
                </c:pt>
                <c:pt idx="162">
                  <c:v>-2.2404090663606415</c:v>
                </c:pt>
                <c:pt idx="163">
                  <c:v>-2.1314261388732603</c:v>
                </c:pt>
                <c:pt idx="164">
                  <c:v>-2.0198463969566927</c:v>
                </c:pt>
                <c:pt idx="165">
                  <c:v>-1.9058057833389199</c:v>
                </c:pt>
                <c:pt idx="166">
                  <c:v>-1.7894432389410215</c:v>
                </c:pt>
                <c:pt idx="167">
                  <c:v>-1.6709005335990765</c:v>
                </c:pt>
                <c:pt idx="168">
                  <c:v>-1.5503220933394346</c:v>
                </c:pt>
                <c:pt idx="169">
                  <c:v>-1.4278548244178728</c:v>
                </c:pt>
                <c:pt idx="170">
                  <c:v>-1.3036479343369298</c:v>
                </c:pt>
                <c:pt idx="171">
                  <c:v>-1.1778527500595701</c:v>
                </c:pt>
                <c:pt idx="172">
                  <c:v>-1.0506225336405675</c:v>
                </c:pt>
                <c:pt idx="173">
                  <c:v>-0.92211229550032203</c:v>
                </c:pt>
                <c:pt idx="174">
                  <c:v>-0.79247860556851957</c:v>
                </c:pt>
                <c:pt idx="175">
                  <c:v>-0.66187940252779975</c:v>
                </c:pt>
                <c:pt idx="176">
                  <c:v>-0.53047380138980937</c:v>
                </c:pt>
                <c:pt idx="177">
                  <c:v>-0.39842189963804708</c:v>
                </c:pt>
                <c:pt idx="178">
                  <c:v>-0.26588458217376809</c:v>
                </c:pt>
                <c:pt idx="179">
                  <c:v>-0.13302332530248714</c:v>
                </c:pt>
                <c:pt idx="180">
                  <c:v>-9.3395800432543504E-16</c:v>
                </c:pt>
              </c:numCache>
            </c:numRef>
          </c:xVal>
          <c:yVal>
            <c:numRef>
              <c:f>'Data 3rd Approx.'!$V$2:$V$182</c:f>
              <c:numCache>
                <c:formatCode>General</c:formatCode>
                <c:ptCount val="181"/>
                <c:pt idx="0">
                  <c:v>3.8116115666778363</c:v>
                </c:pt>
                <c:pt idx="1">
                  <c:v>3.8092896358977142</c:v>
                </c:pt>
                <c:pt idx="2">
                  <c:v>3.8023266724723364</c:v>
                </c:pt>
                <c:pt idx="3">
                  <c:v>3.7907311597000755</c:v>
                </c:pt>
                <c:pt idx="4">
                  <c:v>3.7745172249270924</c:v>
                </c:pt>
                <c:pt idx="5">
                  <c:v>3.7537046223353419</c:v>
                </c:pt>
                <c:pt idx="6">
                  <c:v>3.7283187088751477</c:v>
                </c:pt>
                <c:pt idx="7">
                  <c:v>3.6983904133716599</c:v>
                </c:pt>
                <c:pt idx="8">
                  <c:v>3.6639561988428495</c:v>
                </c:pt>
                <c:pt idx="9">
                  <c:v>3.6250580180749354</c:v>
                </c:pt>
                <c:pt idx="10">
                  <c:v>3.5817432625093781</c:v>
                </c:pt>
                <c:pt idx="11">
                  <c:v>3.5340647045037077</c:v>
                </c:pt>
                <c:pt idx="12">
                  <c:v>3.4820804330365349</c:v>
                </c:pt>
                <c:pt idx="13">
                  <c:v>3.4258537829350799</c:v>
                </c:pt>
                <c:pt idx="14">
                  <c:v>3.3654532577114389</c:v>
                </c:pt>
                <c:pt idx="15">
                  <c:v>3.30095244610161</c:v>
                </c:pt>
                <c:pt idx="16">
                  <c:v>3.2324299324089512</c:v>
                </c:pt>
                <c:pt idx="17">
                  <c:v>3.1599692007613127</c:v>
                </c:pt>
                <c:pt idx="18">
                  <c:v>3.0836585333984878</c:v>
                </c:pt>
                <c:pt idx="19">
                  <c:v>3.0035909031138996</c:v>
                </c:pt>
                <c:pt idx="20">
                  <c:v>2.9198638599815783</c:v>
                </c:pt>
                <c:pt idx="21">
                  <c:v>2.8325794125064179</c:v>
                </c:pt>
                <c:pt idx="22">
                  <c:v>2.7418439033425281</c:v>
                </c:pt>
                <c:pt idx="23">
                  <c:v>2.6477678797310915</c:v>
                </c:pt>
                <c:pt idx="24">
                  <c:v>2.550465958815578</c:v>
                </c:pt>
                <c:pt idx="25">
                  <c:v>2.450056687998412</c:v>
                </c:pt>
                <c:pt idx="26">
                  <c:v>2.3466624005092203</c:v>
                </c:pt>
                <c:pt idx="27">
                  <c:v>2.2404090663606406</c:v>
                </c:pt>
                <c:pt idx="28">
                  <c:v>2.1314261388732612</c:v>
                </c:pt>
                <c:pt idx="29">
                  <c:v>2.0198463969566922</c:v>
                </c:pt>
                <c:pt idx="30">
                  <c:v>1.9058057833389186</c:v>
                </c:pt>
                <c:pt idx="31">
                  <c:v>1.7894432389410218</c:v>
                </c:pt>
                <c:pt idx="32">
                  <c:v>1.6709005335990752</c:v>
                </c:pt>
                <c:pt idx="33">
                  <c:v>1.5503220933394348</c:v>
                </c:pt>
                <c:pt idx="34">
                  <c:v>1.4278548244178715</c:v>
                </c:pt>
                <c:pt idx="35">
                  <c:v>1.3036479343369307</c:v>
                </c:pt>
                <c:pt idx="36">
                  <c:v>1.1778527500595697</c:v>
                </c:pt>
                <c:pt idx="37">
                  <c:v>1.0506225336405683</c:v>
                </c:pt>
                <c:pt idx="38">
                  <c:v>0.92211229550032126</c:v>
                </c:pt>
                <c:pt idx="39">
                  <c:v>0.79247860556851801</c:v>
                </c:pt>
                <c:pt idx="40">
                  <c:v>0.66187940252779986</c:v>
                </c:pt>
                <c:pt idx="41">
                  <c:v>0.53047380138980782</c:v>
                </c:pt>
                <c:pt idx="42">
                  <c:v>0.39842189963804725</c:v>
                </c:pt>
                <c:pt idx="43">
                  <c:v>0.26588458217376654</c:v>
                </c:pt>
                <c:pt idx="44">
                  <c:v>0.13302332530248812</c:v>
                </c:pt>
                <c:pt idx="45">
                  <c:v>2.3348950108135876E-16</c:v>
                </c:pt>
                <c:pt idx="46">
                  <c:v>-0.13302332530248764</c:v>
                </c:pt>
                <c:pt idx="47">
                  <c:v>-0.26588458217376693</c:v>
                </c:pt>
                <c:pt idx="48">
                  <c:v>-0.39842189963804764</c:v>
                </c:pt>
                <c:pt idx="49">
                  <c:v>-0.53047380138980738</c:v>
                </c:pt>
                <c:pt idx="50">
                  <c:v>-0.66187940252779953</c:v>
                </c:pt>
                <c:pt idx="51">
                  <c:v>-0.79247860556851757</c:v>
                </c:pt>
                <c:pt idx="52">
                  <c:v>-0.9221122955003217</c:v>
                </c:pt>
                <c:pt idx="53">
                  <c:v>-1.0506225336405679</c:v>
                </c:pt>
                <c:pt idx="54">
                  <c:v>-1.1778527500595692</c:v>
                </c:pt>
                <c:pt idx="55">
                  <c:v>-1.3036479343369303</c:v>
                </c:pt>
                <c:pt idx="56">
                  <c:v>-1.4278548244178719</c:v>
                </c:pt>
                <c:pt idx="57">
                  <c:v>-1.550322093339435</c:v>
                </c:pt>
                <c:pt idx="58">
                  <c:v>-1.6709005335990754</c:v>
                </c:pt>
                <c:pt idx="59">
                  <c:v>-1.789443238941022</c:v>
                </c:pt>
                <c:pt idx="60">
                  <c:v>-1.9058057833389173</c:v>
                </c:pt>
                <c:pt idx="61">
                  <c:v>-2.0198463969566922</c:v>
                </c:pt>
                <c:pt idx="62">
                  <c:v>-2.1314261388732607</c:v>
                </c:pt>
                <c:pt idx="63">
                  <c:v>-2.2404090663606402</c:v>
                </c:pt>
                <c:pt idx="64">
                  <c:v>-2.3466624005092203</c:v>
                </c:pt>
                <c:pt idx="65">
                  <c:v>-2.450056687998412</c:v>
                </c:pt>
                <c:pt idx="66">
                  <c:v>-2.550465958815578</c:v>
                </c:pt>
                <c:pt idx="67">
                  <c:v>-2.647767879731092</c:v>
                </c:pt>
                <c:pt idx="68">
                  <c:v>-2.7418439033425281</c:v>
                </c:pt>
                <c:pt idx="69">
                  <c:v>-2.832579412506417</c:v>
                </c:pt>
                <c:pt idx="70">
                  <c:v>-2.9198638599815778</c:v>
                </c:pt>
                <c:pt idx="71">
                  <c:v>-3.0035909031138996</c:v>
                </c:pt>
                <c:pt idx="72">
                  <c:v>-3.0836585333984874</c:v>
                </c:pt>
                <c:pt idx="73">
                  <c:v>-3.1599692007613127</c:v>
                </c:pt>
                <c:pt idx="74">
                  <c:v>-3.2324299324089512</c:v>
                </c:pt>
                <c:pt idx="75">
                  <c:v>-3.30095244610161</c:v>
                </c:pt>
                <c:pt idx="76">
                  <c:v>-3.3654532577114389</c:v>
                </c:pt>
                <c:pt idx="77">
                  <c:v>-3.4258537829350799</c:v>
                </c:pt>
                <c:pt idx="78">
                  <c:v>-3.4820804330365345</c:v>
                </c:pt>
                <c:pt idx="79">
                  <c:v>-3.5340647045037072</c:v>
                </c:pt>
                <c:pt idx="80">
                  <c:v>-3.5817432625093781</c:v>
                </c:pt>
                <c:pt idx="81">
                  <c:v>-3.6250580180749354</c:v>
                </c:pt>
                <c:pt idx="82">
                  <c:v>-3.6639561988428495</c:v>
                </c:pt>
                <c:pt idx="83">
                  <c:v>-3.6983904133716599</c:v>
                </c:pt>
                <c:pt idx="84">
                  <c:v>-3.7283187088751477</c:v>
                </c:pt>
                <c:pt idx="85">
                  <c:v>-3.7537046223353419</c:v>
                </c:pt>
                <c:pt idx="86">
                  <c:v>-3.7745172249270924</c:v>
                </c:pt>
                <c:pt idx="87">
                  <c:v>-3.7907311597000755</c:v>
                </c:pt>
                <c:pt idx="88">
                  <c:v>-3.8023266724723364</c:v>
                </c:pt>
                <c:pt idx="89">
                  <c:v>-3.8092896358977142</c:v>
                </c:pt>
                <c:pt idx="90">
                  <c:v>-3.8116115666778363</c:v>
                </c:pt>
                <c:pt idx="91">
                  <c:v>-3.8092896358977142</c:v>
                </c:pt>
                <c:pt idx="92">
                  <c:v>-3.8023266724723364</c:v>
                </c:pt>
                <c:pt idx="93">
                  <c:v>-3.7907311597000755</c:v>
                </c:pt>
                <c:pt idx="94">
                  <c:v>-3.774517224927092</c:v>
                </c:pt>
                <c:pt idx="95">
                  <c:v>-3.7537046223353419</c:v>
                </c:pt>
                <c:pt idx="96">
                  <c:v>-3.7283187088751473</c:v>
                </c:pt>
                <c:pt idx="97">
                  <c:v>-3.6983904133716599</c:v>
                </c:pt>
                <c:pt idx="98">
                  <c:v>-3.6639561988428495</c:v>
                </c:pt>
                <c:pt idx="99">
                  <c:v>-3.6250580180749359</c:v>
                </c:pt>
                <c:pt idx="100">
                  <c:v>-3.5817432625093781</c:v>
                </c:pt>
                <c:pt idx="101">
                  <c:v>-3.5340647045037077</c:v>
                </c:pt>
                <c:pt idx="102">
                  <c:v>-3.4820804330365349</c:v>
                </c:pt>
                <c:pt idx="103">
                  <c:v>-3.4258537829350795</c:v>
                </c:pt>
                <c:pt idx="104">
                  <c:v>-3.3654532577114384</c:v>
                </c:pt>
                <c:pt idx="105">
                  <c:v>-3.30095244610161</c:v>
                </c:pt>
                <c:pt idx="106">
                  <c:v>-3.2324299324089516</c:v>
                </c:pt>
                <c:pt idx="107">
                  <c:v>-3.1599692007613136</c:v>
                </c:pt>
                <c:pt idx="108">
                  <c:v>-3.0836585333984883</c:v>
                </c:pt>
                <c:pt idx="109">
                  <c:v>-3.0035909031139001</c:v>
                </c:pt>
                <c:pt idx="110">
                  <c:v>-2.9198638599815783</c:v>
                </c:pt>
                <c:pt idx="111">
                  <c:v>-2.8325794125064179</c:v>
                </c:pt>
                <c:pt idx="112">
                  <c:v>-2.7418439033425277</c:v>
                </c:pt>
                <c:pt idx="113">
                  <c:v>-2.6477678797310915</c:v>
                </c:pt>
                <c:pt idx="114">
                  <c:v>-2.5504659588155776</c:v>
                </c:pt>
                <c:pt idx="115">
                  <c:v>-2.4500566879984125</c:v>
                </c:pt>
                <c:pt idx="116">
                  <c:v>-2.3466624005092198</c:v>
                </c:pt>
                <c:pt idx="117">
                  <c:v>-2.2404090663606411</c:v>
                </c:pt>
                <c:pt idx="118">
                  <c:v>-2.1314261388732603</c:v>
                </c:pt>
                <c:pt idx="119">
                  <c:v>-2.0198463969566927</c:v>
                </c:pt>
                <c:pt idx="120">
                  <c:v>-1.9058057833389199</c:v>
                </c:pt>
                <c:pt idx="121">
                  <c:v>-1.7894432389410213</c:v>
                </c:pt>
                <c:pt idx="122">
                  <c:v>-1.6709005335990763</c:v>
                </c:pt>
                <c:pt idx="123">
                  <c:v>-1.5503220933394344</c:v>
                </c:pt>
                <c:pt idx="124">
                  <c:v>-1.4278548244178726</c:v>
                </c:pt>
                <c:pt idx="125">
                  <c:v>-1.3036479343369296</c:v>
                </c:pt>
                <c:pt idx="126">
                  <c:v>-1.1778527500595699</c:v>
                </c:pt>
                <c:pt idx="127">
                  <c:v>-1.0506225336405672</c:v>
                </c:pt>
                <c:pt idx="128">
                  <c:v>-0.9221122955003217</c:v>
                </c:pt>
                <c:pt idx="129">
                  <c:v>-0.79247860556851935</c:v>
                </c:pt>
                <c:pt idx="130">
                  <c:v>-0.66187940252779953</c:v>
                </c:pt>
                <c:pt idx="131">
                  <c:v>-0.53047380138980915</c:v>
                </c:pt>
                <c:pt idx="132">
                  <c:v>-0.39842189963804686</c:v>
                </c:pt>
                <c:pt idx="133">
                  <c:v>-0.26588458217376787</c:v>
                </c:pt>
                <c:pt idx="134">
                  <c:v>-0.13302332530248689</c:v>
                </c:pt>
                <c:pt idx="135">
                  <c:v>-7.0046850324407638E-16</c:v>
                </c:pt>
                <c:pt idx="136">
                  <c:v>0.13302332530248889</c:v>
                </c:pt>
                <c:pt idx="137">
                  <c:v>0.26588458217376648</c:v>
                </c:pt>
                <c:pt idx="138">
                  <c:v>0.39842189963804547</c:v>
                </c:pt>
                <c:pt idx="139">
                  <c:v>0.53047380138980782</c:v>
                </c:pt>
                <c:pt idx="140">
                  <c:v>0.6618794025277982</c:v>
                </c:pt>
                <c:pt idx="141">
                  <c:v>0.7924786055685179</c:v>
                </c:pt>
                <c:pt idx="142">
                  <c:v>0.92211229550032037</c:v>
                </c:pt>
                <c:pt idx="143">
                  <c:v>1.0506225336405692</c:v>
                </c:pt>
                <c:pt idx="144">
                  <c:v>1.1778527500595688</c:v>
                </c:pt>
                <c:pt idx="145">
                  <c:v>1.3036479343369314</c:v>
                </c:pt>
                <c:pt idx="146">
                  <c:v>1.4278548244178715</c:v>
                </c:pt>
                <c:pt idx="147">
                  <c:v>1.550322093339433</c:v>
                </c:pt>
                <c:pt idx="148">
                  <c:v>1.670900533599075</c:v>
                </c:pt>
                <c:pt idx="149">
                  <c:v>1.78944323894102</c:v>
                </c:pt>
                <c:pt idx="150">
                  <c:v>1.9058057833389186</c:v>
                </c:pt>
                <c:pt idx="151">
                  <c:v>2.0198463969566918</c:v>
                </c:pt>
                <c:pt idx="152">
                  <c:v>2.131426138873262</c:v>
                </c:pt>
                <c:pt idx="153">
                  <c:v>2.2404090663606397</c:v>
                </c:pt>
                <c:pt idx="154">
                  <c:v>2.3466624005092211</c:v>
                </c:pt>
                <c:pt idx="155">
                  <c:v>2.4500566879984116</c:v>
                </c:pt>
                <c:pt idx="156">
                  <c:v>2.5504659588155767</c:v>
                </c:pt>
                <c:pt idx="157">
                  <c:v>2.6477678797310915</c:v>
                </c:pt>
                <c:pt idx="158">
                  <c:v>2.7418439033425268</c:v>
                </c:pt>
                <c:pt idx="159">
                  <c:v>2.8325794125064179</c:v>
                </c:pt>
                <c:pt idx="160">
                  <c:v>2.9198638599815774</c:v>
                </c:pt>
                <c:pt idx="161">
                  <c:v>3.0035909031139001</c:v>
                </c:pt>
                <c:pt idx="162">
                  <c:v>3.0836585333984874</c:v>
                </c:pt>
                <c:pt idx="163">
                  <c:v>3.1599692007613136</c:v>
                </c:pt>
                <c:pt idx="164">
                  <c:v>3.2324299324089512</c:v>
                </c:pt>
                <c:pt idx="165">
                  <c:v>3.3009524461016091</c:v>
                </c:pt>
                <c:pt idx="166">
                  <c:v>3.3654532577114384</c:v>
                </c:pt>
                <c:pt idx="167">
                  <c:v>3.425853782935079</c:v>
                </c:pt>
                <c:pt idx="168">
                  <c:v>3.4820804330365354</c:v>
                </c:pt>
                <c:pt idx="169">
                  <c:v>3.5340647045037072</c:v>
                </c:pt>
                <c:pt idx="170">
                  <c:v>3.5817432625093781</c:v>
                </c:pt>
                <c:pt idx="171">
                  <c:v>3.6250580180749354</c:v>
                </c:pt>
                <c:pt idx="172">
                  <c:v>3.6639561988428495</c:v>
                </c:pt>
                <c:pt idx="173">
                  <c:v>3.6983904133716599</c:v>
                </c:pt>
                <c:pt idx="174">
                  <c:v>3.7283187088751473</c:v>
                </c:pt>
                <c:pt idx="175">
                  <c:v>3.7537046223353419</c:v>
                </c:pt>
                <c:pt idx="176">
                  <c:v>3.774517224927092</c:v>
                </c:pt>
                <c:pt idx="177">
                  <c:v>3.7907311597000755</c:v>
                </c:pt>
                <c:pt idx="178">
                  <c:v>3.8023266724723364</c:v>
                </c:pt>
                <c:pt idx="179">
                  <c:v>3.8092896358977142</c:v>
                </c:pt>
                <c:pt idx="180">
                  <c:v>3.8116115666778363</c:v>
                </c:pt>
              </c:numCache>
            </c:numRef>
          </c:yVal>
          <c:smooth val="1"/>
          <c:extLst>
            <c:ext xmlns:c16="http://schemas.microsoft.com/office/drawing/2014/chart" uri="{C3380CC4-5D6E-409C-BE32-E72D297353CC}">
              <c16:uniqueId val="{00000002-2243-4F94-AB91-02586D986787}"/>
            </c:ext>
          </c:extLst>
        </c:ser>
        <c:ser>
          <c:idx val="3"/>
          <c:order val="3"/>
          <c:tx>
            <c:strRef>
              <c:f>'Data 3rd Approx.'!$Y$1</c:f>
              <c:strCache>
                <c:ptCount val="1"/>
                <c:pt idx="0">
                  <c:v>Circle Created from Prism 2</c:v>
                </c:pt>
              </c:strCache>
            </c:strRef>
          </c:tx>
          <c:spPr>
            <a:ln w="19050" cap="rnd">
              <a:solidFill>
                <a:schemeClr val="accent4"/>
              </a:solidFill>
              <a:round/>
            </a:ln>
            <a:effectLst/>
          </c:spPr>
          <c:marker>
            <c:symbol val="none"/>
          </c:marker>
          <c:dPt>
            <c:idx val="24"/>
            <c:marker>
              <c:symbol val="none"/>
            </c:marker>
            <c:bubble3D val="0"/>
            <c:spPr>
              <a:ln w="19050" cap="rnd">
                <a:solidFill>
                  <a:schemeClr val="accent4"/>
                </a:solidFill>
                <a:round/>
                <a:headEnd type="none"/>
                <a:tailEnd type="stealth"/>
              </a:ln>
              <a:effectLst/>
            </c:spPr>
            <c:extLst>
              <c:ext xmlns:c16="http://schemas.microsoft.com/office/drawing/2014/chart" uri="{C3380CC4-5D6E-409C-BE32-E72D297353CC}">
                <c16:uniqueId val="{00000004-2243-4F94-AB91-02586D986787}"/>
              </c:ext>
            </c:extLst>
          </c:dPt>
          <c:xVal>
            <c:numRef>
              <c:f>'Data 3rd Approx.'!$AA$2:$AA$182</c:f>
              <c:numCache>
                <c:formatCode>General</c:formatCode>
                <c:ptCount val="181"/>
                <c:pt idx="0">
                  <c:v>0</c:v>
                </c:pt>
                <c:pt idx="1">
                  <c:v>0.12269696717405444</c:v>
                </c:pt>
                <c:pt idx="2">
                  <c:v>0.24524444699362624</c:v>
                </c:pt>
                <c:pt idx="3">
                  <c:v>0.36749313423154734</c:v>
                </c:pt>
                <c:pt idx="4">
                  <c:v>0.48929408769338512</c:v>
                </c:pt>
                <c:pt idx="5">
                  <c:v>0.61049891167934478</c:v>
                </c:pt>
                <c:pt idx="6">
                  <c:v>0.73095993678157156</c:v>
                </c:pt>
                <c:pt idx="7">
                  <c:v>0.85053039979657663</c:v>
                </c:pt>
                <c:pt idx="8">
                  <c:v>0.96906462253359393</c:v>
                </c:pt>
                <c:pt idx="9">
                  <c:v>1.0864181893010161</c:v>
                </c:pt>
                <c:pt idx="10">
                  <c:v>1.202448122854668</c:v>
                </c:pt>
                <c:pt idx="11">
                  <c:v>1.3170130585935558</c:v>
                </c:pt>
                <c:pt idx="12">
                  <c:v>1.4299734167908569</c:v>
                </c:pt>
                <c:pt idx="13">
                  <c:v>1.5411915726503174</c:v>
                </c:pt>
                <c:pt idx="14">
                  <c:v>1.6505320239808658</c:v>
                </c:pt>
                <c:pt idx="15">
                  <c:v>1.7578615562851614</c:v>
                </c:pt>
                <c:pt idx="16">
                  <c:v>1.8630494050609387</c:v>
                </c:pt>
                <c:pt idx="17">
                  <c:v>1.9659674151174107</c:v>
                </c:pt>
                <c:pt idx="18">
                  <c:v>2.0664901967126266</c:v>
                </c:pt>
                <c:pt idx="19">
                  <c:v>2.1644952783215605</c:v>
                </c:pt>
                <c:pt idx="20">
                  <c:v>2.2598632558487979</c:v>
                </c:pt>
                <c:pt idx="21">
                  <c:v>2.3524779381040326</c:v>
                </c:pt>
                <c:pt idx="22">
                  <c:v>2.4422264883631346</c:v>
                </c:pt>
                <c:pt idx="23">
                  <c:v>2.5289995618423173</c:v>
                </c:pt>
                <c:pt idx="24">
                  <c:v>2.6126914389179143</c:v>
                </c:pt>
                <c:pt idx="25">
                  <c:v>2.6932001539294532</c:v>
                </c:pt>
                <c:pt idx="26">
                  <c:v>2.7704276194091109</c:v>
                </c:pt>
                <c:pt idx="27">
                  <c:v>2.8442797455861779</c:v>
                </c:pt>
                <c:pt idx="28">
                  <c:v>2.9146665550209563</c:v>
                </c:pt>
                <c:pt idx="29">
                  <c:v>2.9815022922284067</c:v>
                </c:pt>
                <c:pt idx="30">
                  <c:v>3.0447055281579973</c:v>
                </c:pt>
                <c:pt idx="31">
                  <c:v>3.1041992594024608</c:v>
                </c:pt>
                <c:pt idx="32">
                  <c:v>3.1599110020145829</c:v>
                </c:pt>
                <c:pt idx="33">
                  <c:v>3.2117728798177252</c:v>
                </c:pt>
                <c:pt idx="34">
                  <c:v>3.259721707102496</c:v>
                </c:pt>
                <c:pt idx="35">
                  <c:v>3.3036990656087979</c:v>
                </c:pt>
                <c:pt idx="36">
                  <c:v>3.3436513756994857</c:v>
                </c:pt>
                <c:pt idx="37">
                  <c:v>3.3795299616388941</c:v>
                </c:pt>
                <c:pt idx="38">
                  <c:v>3.4112911108967285</c:v>
                </c:pt>
                <c:pt idx="39">
                  <c:v>3.4388961274050489</c:v>
                </c:pt>
                <c:pt idx="40">
                  <c:v>3.4623113787034661</c:v>
                </c:pt>
                <c:pt idx="41">
                  <c:v>3.4815083369151165</c:v>
                </c:pt>
                <c:pt idx="42">
                  <c:v>3.496463613503483</c:v>
                </c:pt>
                <c:pt idx="43">
                  <c:v>3.5071589877677276</c:v>
                </c:pt>
                <c:pt idx="44">
                  <c:v>3.513581429041805</c:v>
                </c:pt>
                <c:pt idx="45">
                  <c:v>3.5157231125703232</c:v>
                </c:pt>
                <c:pt idx="46">
                  <c:v>3.513581429041805</c:v>
                </c:pt>
                <c:pt idx="47">
                  <c:v>3.5071589877677276</c:v>
                </c:pt>
                <c:pt idx="48">
                  <c:v>3.496463613503483</c:v>
                </c:pt>
                <c:pt idx="49">
                  <c:v>3.4815083369151165</c:v>
                </c:pt>
                <c:pt idx="50">
                  <c:v>3.4623113787034661</c:v>
                </c:pt>
                <c:pt idx="51">
                  <c:v>3.4388961274050489</c:v>
                </c:pt>
                <c:pt idx="52">
                  <c:v>3.4112911108967285</c:v>
                </c:pt>
                <c:pt idx="53">
                  <c:v>3.3795299616388941</c:v>
                </c:pt>
                <c:pt idx="54">
                  <c:v>3.3436513756994857</c:v>
                </c:pt>
                <c:pt idx="55">
                  <c:v>3.3036990656087983</c:v>
                </c:pt>
                <c:pt idx="56">
                  <c:v>3.259721707102496</c:v>
                </c:pt>
                <c:pt idx="57">
                  <c:v>3.2117728798177252</c:v>
                </c:pt>
                <c:pt idx="58">
                  <c:v>3.1599110020145824</c:v>
                </c:pt>
                <c:pt idx="59">
                  <c:v>3.1041992594024608</c:v>
                </c:pt>
                <c:pt idx="60">
                  <c:v>3.0447055281579978</c:v>
                </c:pt>
                <c:pt idx="61">
                  <c:v>2.9815022922284071</c:v>
                </c:pt>
                <c:pt idx="62">
                  <c:v>2.9146665550209563</c:v>
                </c:pt>
                <c:pt idx="63">
                  <c:v>2.8442797455861779</c:v>
                </c:pt>
                <c:pt idx="64">
                  <c:v>2.7704276194091109</c:v>
                </c:pt>
                <c:pt idx="65">
                  <c:v>2.6932001539294532</c:v>
                </c:pt>
                <c:pt idx="66">
                  <c:v>2.6126914389179143</c:v>
                </c:pt>
                <c:pt idx="67">
                  <c:v>2.5289995618423173</c:v>
                </c:pt>
                <c:pt idx="68">
                  <c:v>2.4422264883631342</c:v>
                </c:pt>
                <c:pt idx="69">
                  <c:v>2.3524779381040331</c:v>
                </c:pt>
                <c:pt idx="70">
                  <c:v>2.2598632558487988</c:v>
                </c:pt>
                <c:pt idx="71">
                  <c:v>2.164495278321561</c:v>
                </c:pt>
                <c:pt idx="72">
                  <c:v>2.0664901967126266</c:v>
                </c:pt>
                <c:pt idx="73">
                  <c:v>1.9659674151174107</c:v>
                </c:pt>
                <c:pt idx="74">
                  <c:v>1.8630494050609387</c:v>
                </c:pt>
                <c:pt idx="75">
                  <c:v>1.7578615562851614</c:v>
                </c:pt>
                <c:pt idx="76">
                  <c:v>1.6505320239808656</c:v>
                </c:pt>
                <c:pt idx="77">
                  <c:v>1.5411915726503169</c:v>
                </c:pt>
                <c:pt idx="78">
                  <c:v>1.4299734167908578</c:v>
                </c:pt>
                <c:pt idx="79">
                  <c:v>1.3170130585935564</c:v>
                </c:pt>
                <c:pt idx="80">
                  <c:v>1.2024481228546686</c:v>
                </c:pt>
                <c:pt idx="81">
                  <c:v>1.0864181893010165</c:v>
                </c:pt>
                <c:pt idx="82">
                  <c:v>0.96906462253359416</c:v>
                </c:pt>
                <c:pt idx="83">
                  <c:v>0.85053039979657663</c:v>
                </c:pt>
                <c:pt idx="84">
                  <c:v>0.73095993678157145</c:v>
                </c:pt>
                <c:pt idx="85">
                  <c:v>0.61049891167934456</c:v>
                </c:pt>
                <c:pt idx="86">
                  <c:v>0.48929408769338473</c:v>
                </c:pt>
                <c:pt idx="87">
                  <c:v>0.36749313423154828</c:v>
                </c:pt>
                <c:pt idx="88">
                  <c:v>0.24524444699362702</c:v>
                </c:pt>
                <c:pt idx="89">
                  <c:v>0.12269696717405505</c:v>
                </c:pt>
                <c:pt idx="90">
                  <c:v>4.3072827392520558E-16</c:v>
                </c:pt>
                <c:pt idx="91">
                  <c:v>-0.12269696717405419</c:v>
                </c:pt>
                <c:pt idx="92">
                  <c:v>-0.24524444699362613</c:v>
                </c:pt>
                <c:pt idx="93">
                  <c:v>-0.36749313423154745</c:v>
                </c:pt>
                <c:pt idx="94">
                  <c:v>-0.48929408769338539</c:v>
                </c:pt>
                <c:pt idx="95">
                  <c:v>-0.61049891167934522</c:v>
                </c:pt>
                <c:pt idx="96">
                  <c:v>-0.73095993678157212</c:v>
                </c:pt>
                <c:pt idx="97">
                  <c:v>-0.85053039979657585</c:v>
                </c:pt>
                <c:pt idx="98">
                  <c:v>-0.96906462253359338</c:v>
                </c:pt>
                <c:pt idx="99">
                  <c:v>-1.0864181893010156</c:v>
                </c:pt>
                <c:pt idx="100">
                  <c:v>-1.202448122854668</c:v>
                </c:pt>
                <c:pt idx="101">
                  <c:v>-1.3170130585935558</c:v>
                </c:pt>
                <c:pt idx="102">
                  <c:v>-1.4299734167908569</c:v>
                </c:pt>
                <c:pt idx="103">
                  <c:v>-1.5411915726503174</c:v>
                </c:pt>
                <c:pt idx="104">
                  <c:v>-1.6505320239808661</c:v>
                </c:pt>
                <c:pt idx="105">
                  <c:v>-1.7578615562851621</c:v>
                </c:pt>
                <c:pt idx="106">
                  <c:v>-1.8630494050609383</c:v>
                </c:pt>
                <c:pt idx="107">
                  <c:v>-1.9659674151174098</c:v>
                </c:pt>
                <c:pt idx="108">
                  <c:v>-2.0664901967126261</c:v>
                </c:pt>
                <c:pt idx="109">
                  <c:v>-2.1644952783215601</c:v>
                </c:pt>
                <c:pt idx="110">
                  <c:v>-2.2598632558487979</c:v>
                </c:pt>
                <c:pt idx="111">
                  <c:v>-2.3524779381040326</c:v>
                </c:pt>
                <c:pt idx="112">
                  <c:v>-2.4422264883631351</c:v>
                </c:pt>
                <c:pt idx="113">
                  <c:v>-2.5289995618423178</c:v>
                </c:pt>
                <c:pt idx="114">
                  <c:v>-2.6126914389179143</c:v>
                </c:pt>
                <c:pt idx="115">
                  <c:v>-2.6932001539294528</c:v>
                </c:pt>
                <c:pt idx="116">
                  <c:v>-2.7704276194091113</c:v>
                </c:pt>
                <c:pt idx="117">
                  <c:v>-2.8442797455861775</c:v>
                </c:pt>
                <c:pt idx="118">
                  <c:v>-2.9146665550209567</c:v>
                </c:pt>
                <c:pt idx="119">
                  <c:v>-2.9815022922284067</c:v>
                </c:pt>
                <c:pt idx="120">
                  <c:v>-3.0447055281579964</c:v>
                </c:pt>
                <c:pt idx="121">
                  <c:v>-3.1041992594024612</c:v>
                </c:pt>
                <c:pt idx="122">
                  <c:v>-3.159911002014582</c:v>
                </c:pt>
                <c:pt idx="123">
                  <c:v>-3.2117728798177256</c:v>
                </c:pt>
                <c:pt idx="124">
                  <c:v>-3.2597217071024955</c:v>
                </c:pt>
                <c:pt idx="125">
                  <c:v>-3.3036990656087983</c:v>
                </c:pt>
                <c:pt idx="126">
                  <c:v>-3.3436513756994857</c:v>
                </c:pt>
                <c:pt idx="127">
                  <c:v>-3.3795299616388945</c:v>
                </c:pt>
                <c:pt idx="128">
                  <c:v>-3.4112911108967285</c:v>
                </c:pt>
                <c:pt idx="129">
                  <c:v>-3.4388961274050489</c:v>
                </c:pt>
                <c:pt idx="130">
                  <c:v>-3.4623113787034661</c:v>
                </c:pt>
                <c:pt idx="131">
                  <c:v>-3.4815083369151161</c:v>
                </c:pt>
                <c:pt idx="132">
                  <c:v>-3.4964636135034834</c:v>
                </c:pt>
                <c:pt idx="133">
                  <c:v>-3.5071589877677276</c:v>
                </c:pt>
                <c:pt idx="134">
                  <c:v>-3.513581429041805</c:v>
                </c:pt>
                <c:pt idx="135">
                  <c:v>-3.5157231125703232</c:v>
                </c:pt>
                <c:pt idx="136">
                  <c:v>-3.513581429041805</c:v>
                </c:pt>
                <c:pt idx="137">
                  <c:v>-3.5071589877677281</c:v>
                </c:pt>
                <c:pt idx="138">
                  <c:v>-3.4964636135034834</c:v>
                </c:pt>
                <c:pt idx="139">
                  <c:v>-3.4815083369151165</c:v>
                </c:pt>
                <c:pt idx="140">
                  <c:v>-3.4623113787034665</c:v>
                </c:pt>
                <c:pt idx="141">
                  <c:v>-3.4388961274050489</c:v>
                </c:pt>
                <c:pt idx="142">
                  <c:v>-3.411291110896729</c:v>
                </c:pt>
                <c:pt idx="143">
                  <c:v>-3.3795299616388936</c:v>
                </c:pt>
                <c:pt idx="144">
                  <c:v>-3.3436513756994857</c:v>
                </c:pt>
                <c:pt idx="145">
                  <c:v>-3.3036990656087979</c:v>
                </c:pt>
                <c:pt idx="146">
                  <c:v>-3.259721707102496</c:v>
                </c:pt>
                <c:pt idx="147">
                  <c:v>-3.2117728798177261</c:v>
                </c:pt>
                <c:pt idx="148">
                  <c:v>-3.1599110020145829</c:v>
                </c:pt>
                <c:pt idx="149">
                  <c:v>-3.1041992594024617</c:v>
                </c:pt>
                <c:pt idx="150">
                  <c:v>-3.0447055281579973</c:v>
                </c:pt>
                <c:pt idx="151">
                  <c:v>-2.9815022922284076</c:v>
                </c:pt>
                <c:pt idx="152">
                  <c:v>-2.9146665550209563</c:v>
                </c:pt>
                <c:pt idx="153">
                  <c:v>-2.8442797455861784</c:v>
                </c:pt>
                <c:pt idx="154">
                  <c:v>-2.77042761940911</c:v>
                </c:pt>
                <c:pt idx="155">
                  <c:v>-2.6932001539294537</c:v>
                </c:pt>
                <c:pt idx="156">
                  <c:v>-2.6126914389179152</c:v>
                </c:pt>
                <c:pt idx="157">
                  <c:v>-2.5289995618423178</c:v>
                </c:pt>
                <c:pt idx="158">
                  <c:v>-2.4422264883631355</c:v>
                </c:pt>
                <c:pt idx="159">
                  <c:v>-2.3524779381040326</c:v>
                </c:pt>
                <c:pt idx="160">
                  <c:v>-2.2598632558487992</c:v>
                </c:pt>
                <c:pt idx="161">
                  <c:v>-2.1644952783215601</c:v>
                </c:pt>
                <c:pt idx="162">
                  <c:v>-2.066490196712627</c:v>
                </c:pt>
                <c:pt idx="163">
                  <c:v>-1.9659674151174094</c:v>
                </c:pt>
                <c:pt idx="164">
                  <c:v>-1.863049405060939</c:v>
                </c:pt>
                <c:pt idx="165">
                  <c:v>-1.7578615562851632</c:v>
                </c:pt>
                <c:pt idx="166">
                  <c:v>-1.6505320239808658</c:v>
                </c:pt>
                <c:pt idx="167">
                  <c:v>-1.5411915726503187</c:v>
                </c:pt>
                <c:pt idx="168">
                  <c:v>-1.4299734167908567</c:v>
                </c:pt>
                <c:pt idx="169">
                  <c:v>-1.3170130585935569</c:v>
                </c:pt>
                <c:pt idx="170">
                  <c:v>-1.2024481228546677</c:v>
                </c:pt>
                <c:pt idx="171">
                  <c:v>-1.086418189301017</c:v>
                </c:pt>
                <c:pt idx="172">
                  <c:v>-0.96906462253359316</c:v>
                </c:pt>
                <c:pt idx="173">
                  <c:v>-0.85053039979657707</c:v>
                </c:pt>
                <c:pt idx="174">
                  <c:v>-0.73095993678157345</c:v>
                </c:pt>
                <c:pt idx="175">
                  <c:v>-0.610498911679345</c:v>
                </c:pt>
                <c:pt idx="176">
                  <c:v>-0.48929408769338667</c:v>
                </c:pt>
                <c:pt idx="177">
                  <c:v>-0.36749313423154717</c:v>
                </c:pt>
                <c:pt idx="178">
                  <c:v>-0.24524444699362741</c:v>
                </c:pt>
                <c:pt idx="179">
                  <c:v>-0.12269696717405393</c:v>
                </c:pt>
                <c:pt idx="180">
                  <c:v>-8.6145654785041116E-16</c:v>
                </c:pt>
              </c:numCache>
            </c:numRef>
          </c:xVal>
          <c:yVal>
            <c:numRef>
              <c:f>'Data 3rd Approx.'!$Z$2:$Z$182</c:f>
              <c:numCache>
                <c:formatCode>General</c:formatCode>
                <c:ptCount val="181"/>
                <c:pt idx="0">
                  <c:v>7.3273346792481595</c:v>
                </c:pt>
                <c:pt idx="1">
                  <c:v>7.3251560694110314</c:v>
                </c:pt>
                <c:pt idx="2">
                  <c:v>7.3186237498645657</c:v>
                </c:pt>
                <c:pt idx="3">
                  <c:v>7.307748224204575</c:v>
                </c:pt>
                <c:pt idx="4">
                  <c:v>7.2925469113836856</c:v>
                </c:pt>
                <c:pt idx="5">
                  <c:v>7.2730440173136035</c:v>
                </c:pt>
                <c:pt idx="6">
                  <c:v>7.2492703593738366</c:v>
                </c:pt>
                <c:pt idx="7">
                  <c:v>7.2212631479536924</c:v>
                </c:pt>
                <c:pt idx="8">
                  <c:v>7.1890657301396681</c:v>
                </c:pt>
                <c:pt idx="9">
                  <c:v>7.1527273015074009</c:v>
                </c:pt>
                <c:pt idx="10">
                  <c:v>7.1123025926637062</c:v>
                </c:pt>
                <c:pt idx="11">
                  <c:v>7.0678515376912436</c:v>
                </c:pt>
                <c:pt idx="12">
                  <c:v>7.0194389319626289</c:v>
                </c:pt>
                <c:pt idx="13">
                  <c:v>6.9671340869041885</c:v>
                </c:pt>
                <c:pt idx="14">
                  <c:v>6.9110104891991595</c:v>
                </c:pt>
                <c:pt idx="15">
                  <c:v>6.851145471628949</c:v>
                </c:pt>
                <c:pt idx="16">
                  <c:v>6.7876199022672727</c:v>
                </c:pt>
                <c:pt idx="17">
                  <c:v>6.7205178980792839</c:v>
                </c:pt>
                <c:pt idx="18">
                  <c:v>6.6499265681545046</c:v>
                </c:pt>
                <c:pt idx="19">
                  <c:v>6.5759357908414149</c:v>
                </c:pt>
                <c:pt idx="20">
                  <c:v>6.4986380279794442</c:v>
                </c:pt>
                <c:pt idx="21">
                  <c:v>6.4181281782704644</c:v>
                </c:pt>
                <c:pt idx="22">
                  <c:v>6.3345034706284595</c:v>
                </c:pt>
                <c:pt idx="23">
                  <c:v>6.2478633971260775</c:v>
                </c:pt>
                <c:pt idx="24">
                  <c:v>6.1583096839536164</c:v>
                </c:pt>
                <c:pt idx="25">
                  <c:v>6.0659462976529301</c:v>
                </c:pt>
                <c:pt idx="26">
                  <c:v>5.970879482817276</c:v>
                </c:pt>
                <c:pt idx="27">
                  <c:v>5.8732178264876875</c:v>
                </c:pt>
                <c:pt idx="28">
                  <c:v>5.7730723436534124</c:v>
                </c:pt>
                <c:pt idx="29">
                  <c:v>5.6705565776007081</c:v>
                </c:pt>
                <c:pt idx="30">
                  <c:v>5.5657867083691261</c:v>
                </c:pt>
                <c:pt idx="31">
                  <c:v>5.4588816622803389</c:v>
                </c:pt>
                <c:pt idx="32">
                  <c:v>5.3499632154097458</c:v>
                </c:pt>
                <c:pt idx="33">
                  <c:v>5.2391560839777203</c:v>
                </c:pt>
                <c:pt idx="34">
                  <c:v>5.1265879949426658</c:v>
                </c:pt>
                <c:pt idx="35">
                  <c:v>5.0123897305731937</c:v>
                </c:pt>
                <c:pt idx="36">
                  <c:v>4.8966951414481477</c:v>
                </c:pt>
                <c:pt idx="37">
                  <c:v>4.7796411231622082</c:v>
                </c:pt>
                <c:pt idx="38">
                  <c:v>4.6613675529784242</c:v>
                </c:pt>
                <c:pt idx="39">
                  <c:v>4.5420171837407173</c:v>
                </c:pt>
                <c:pt idx="40">
                  <c:v>4.4217354935094813</c:v>
                </c:pt>
                <c:pt idx="41">
                  <c:v>4.3006704905801492</c:v>
                </c:pt>
                <c:pt idx="42">
                  <c:v>4.1789724747549792</c:v>
                </c:pt>
                <c:pt idx="43">
                  <c:v>4.0567937569289763</c:v>
                </c:pt>
                <c:pt idx="44">
                  <c:v>3.9342883401888327</c:v>
                </c:pt>
                <c:pt idx="45">
                  <c:v>3.8116115666778363</c:v>
                </c:pt>
                <c:pt idx="46">
                  <c:v>3.6889197354206078</c:v>
                </c:pt>
                <c:pt idx="47">
                  <c:v>3.5663696971033811</c:v>
                </c:pt>
                <c:pt idx="48">
                  <c:v>3.4441184324462886</c:v>
                </c:pt>
                <c:pt idx="49">
                  <c:v>3.3223226212658665</c:v>
                </c:pt>
                <c:pt idx="50">
                  <c:v>3.2011382095961705</c:v>
                </c:pt>
                <c:pt idx="51">
                  <c:v>3.0807199823078752</c:v>
                </c:pt>
                <c:pt idx="52">
                  <c:v>2.9612211485345163</c:v>
                </c:pt>
                <c:pt idx="53">
                  <c:v>2.8427929468872071</c:v>
                </c:pt>
                <c:pt idx="54">
                  <c:v>2.7255842769225938</c:v>
                </c:pt>
                <c:pt idx="55">
                  <c:v>2.6097413626377444</c:v>
                </c:pt>
                <c:pt idx="56">
                  <c:v>2.4954074529189842</c:v>
                </c:pt>
                <c:pt idx="57">
                  <c:v>2.3827225628927335</c:v>
                </c:pt>
                <c:pt idx="58">
                  <c:v>2.2718232590419731</c:v>
                </c:pt>
                <c:pt idx="59">
                  <c:v>2.1628424897919838</c:v>
                </c:pt>
                <c:pt idx="60">
                  <c:v>2.0559094620652361</c:v>
                </c:pt>
                <c:pt idx="61">
                  <c:v>1.951149563091013</c:v>
                </c:pt>
                <c:pt idx="62">
                  <c:v>1.8486843255638572</c:v>
                </c:pt>
                <c:pt idx="63">
                  <c:v>1.7486314331090131</c:v>
                </c:pt>
                <c:pt idx="64">
                  <c:v>1.6511047619641448</c:v>
                </c:pt>
                <c:pt idx="65">
                  <c:v>1.5562144538534524</c:v>
                </c:pt>
                <c:pt idx="66">
                  <c:v>1.4640670142387799</c:v>
                </c:pt>
                <c:pt idx="67">
                  <c:v>1.3747654295042291</c:v>
                </c:pt>
                <c:pt idx="68">
                  <c:v>1.2884092961835041</c:v>
                </c:pt>
                <c:pt idx="69">
                  <c:v>1.205094955085209</c:v>
                </c:pt>
                <c:pt idx="70">
                  <c:v>1.1249156231176718</c:v>
                </c:pt>
                <c:pt idx="71">
                  <c:v>1.0479615157632169</c:v>
                </c:pt>
                <c:pt idx="72">
                  <c:v>0.97431995349819012</c:v>
                </c:pt>
                <c:pt idx="73">
                  <c:v>0.90407544599014411</c:v>
                </c:pt>
                <c:pt idx="74">
                  <c:v>0.83730974861280538</c:v>
                </c:pt>
                <c:pt idx="75">
                  <c:v>0.77410188668341151</c:v>
                </c:pt>
                <c:pt idx="76">
                  <c:v>0.71452814382215868</c:v>
                </c:pt>
                <c:pt idx="77">
                  <c:v>0.65866201193257945</c:v>
                </c:pt>
                <c:pt idx="78">
                  <c:v>0.60657410147455115</c:v>
                </c:pt>
                <c:pt idx="79">
                  <c:v>0.55833201191620851</c:v>
                </c:pt>
                <c:pt idx="80">
                  <c:v>0.51400016347398481</c:v>
                </c:pt>
                <c:pt idx="81">
                  <c:v>0.47363959244768195</c:v>
                </c:pt>
                <c:pt idx="82">
                  <c:v>0.4373077135970922</c:v>
                </c:pt>
                <c:pt idx="83">
                  <c:v>0.40505805405681272</c:v>
                </c:pt>
                <c:pt idx="84">
                  <c:v>0.37693996421761833</c:v>
                </c:pt>
                <c:pt idx="85">
                  <c:v>0.35299831179046981</c:v>
                </c:pt>
                <c:pt idx="86">
                  <c:v>0.33327316589098643</c:v>
                </c:pt>
                <c:pt idx="87">
                  <c:v>0.31779947842098188</c:v>
                </c:pt>
                <c:pt idx="88">
                  <c:v>0.3066067702669284</c:v>
                </c:pt>
                <c:pt idx="89">
                  <c:v>0.29971882987629828</c:v>
                </c:pt>
                <c:pt idx="90">
                  <c:v>0.29715343161000973</c:v>
                </c:pt>
                <c:pt idx="91">
                  <c:v>0.2989220809069697</c:v>
                </c:pt>
                <c:pt idx="92">
                  <c:v>0.3050297927445107</c:v>
                </c:pt>
                <c:pt idx="93">
                  <c:v>0.31547490915109755</c:v>
                </c:pt>
                <c:pt idx="94">
                  <c:v>0.33024896064473142</c:v>
                </c:pt>
                <c:pt idx="95">
                  <c:v>0.34933657545564945</c:v>
                </c:pt>
                <c:pt idx="96">
                  <c:v>0.37271543927278739</c:v>
                </c:pt>
                <c:pt idx="97">
                  <c:v>0.40035630706016923</c:v>
                </c:pt>
                <c:pt idx="98">
                  <c:v>0.43222306725429016</c:v>
                </c:pt>
                <c:pt idx="99">
                  <c:v>0.46827285741000191</c:v>
                </c:pt>
                <c:pt idx="100">
                  <c:v>0.50845622914410393</c:v>
                </c:pt>
                <c:pt idx="101">
                  <c:v>0.55271735906567532</c:v>
                </c:pt>
                <c:pt idx="102">
                  <c:v>0.60099430131153708</c:v>
                </c:pt>
                <c:pt idx="103">
                  <c:v>0.65321927635296451</c:v>
                </c:pt>
                <c:pt idx="104">
                  <c:v>0.70931898993155773</c:v>
                </c:pt>
                <c:pt idx="105">
                  <c:v>0.76921497533968264</c:v>
                </c:pt>
                <c:pt idx="106">
                  <c:v>0.83282395180132074</c:v>
                </c:pt>
                <c:pt idx="107">
                  <c:v>0.90005819144463972</c:v>
                </c:pt>
                <c:pt idx="108">
                  <c:v>0.97082588729492381</c:v>
                </c:pt>
                <c:pt idx="109">
                  <c:v>1.0450315148570652</c:v>
                </c:pt>
                <c:pt idx="110">
                  <c:v>1.1225761801962313</c:v>
                </c:pt>
                <c:pt idx="111">
                  <c:v>1.2033579479540188</c:v>
                </c:pt>
                <c:pt idx="112">
                  <c:v>1.287272143440461</c:v>
                </c:pt>
                <c:pt idx="113">
                  <c:v>1.3742116238000595</c:v>
                </c:pt>
                <c:pt idx="114">
                  <c:v>1.4640670142387804</c:v>
                </c:pt>
                <c:pt idx="115">
                  <c:v>1.5567269063912068</c:v>
                </c:pt>
                <c:pt idx="116">
                  <c:v>1.6520780170726819</c:v>
                </c:pt>
                <c:pt idx="117">
                  <c:v>1.7500053068679851</c:v>
                </c:pt>
                <c:pt idx="118">
                  <c:v>1.8503920592227789</c:v>
                </c:pt>
                <c:pt idx="119">
                  <c:v>1.9531199218929498</c:v>
                </c:pt>
                <c:pt idx="120">
                  <c:v>2.0580689137377943</c:v>
                </c:pt>
                <c:pt idx="121">
                  <c:v>2.1651174008841005</c:v>
                </c:pt>
                <c:pt idx="122">
                  <c:v>2.2741420472114471</c:v>
                </c:pt>
                <c:pt idx="123">
                  <c:v>2.3850177448888639</c:v>
                </c:pt>
                <c:pt idx="124">
                  <c:v>2.4976175313079159</c:v>
                </c:pt>
                <c:pt idx="125">
                  <c:v>2.6118124991908727</c:v>
                </c:pt>
                <c:pt idx="126">
                  <c:v>2.7274717068924565</c:v>
                </c:pt>
                <c:pt idx="127">
                  <c:v>2.8444620959539528</c:v>
                </c:pt>
                <c:pt idx="128">
                  <c:v>2.9626484228075047</c:v>
                </c:pt>
                <c:pt idx="129">
                  <c:v>3.0818932111714972</c:v>
                </c:pt>
                <c:pt idx="130">
                  <c:v>3.2020567311343107</c:v>
                </c:pt>
                <c:pt idx="131">
                  <c:v>3.3229970102090833</c:v>
                </c:pt>
                <c:pt idx="132">
                  <c:v>3.4445698807759562</c:v>
                </c:pt>
                <c:pt idx="133">
                  <c:v>3.5666290673344903</c:v>
                </c:pt>
                <c:pt idx="134">
                  <c:v>3.6890263158954828</c:v>
                </c:pt>
                <c:pt idx="135">
                  <c:v>3.8116115666778358</c:v>
                </c:pt>
                <c:pt idx="136">
                  <c:v>3.9342331700753661</c:v>
                </c:pt>
                <c:pt idx="137">
                  <c:v>4.0567381446529209</c:v>
                </c:pt>
                <c:pt idx="138">
                  <c:v>4.1789724747549775</c:v>
                </c:pt>
                <c:pt idx="139">
                  <c:v>4.3007814441948415</c:v>
                </c:pt>
                <c:pt idx="140">
                  <c:v>4.4220100014700652</c:v>
                </c:pt>
                <c:pt idx="141">
                  <c:v>4.5425031510477973</c:v>
                </c:pt>
                <c:pt idx="142">
                  <c:v>4.6621063645072915</c:v>
                </c:pt>
                <c:pt idx="143">
                  <c:v>4.7806660047372596</c:v>
                </c:pt>
                <c:pt idx="144">
                  <c:v>4.8980297559788522</c:v>
                </c:pt>
                <c:pt idx="145">
                  <c:v>5.0140470522928773</c:v>
                </c:pt>
                <c:pt idx="146">
                  <c:v>5.1285694970177511</c:v>
                </c:pt>
                <c:pt idx="147">
                  <c:v>5.2414512659738488</c:v>
                </c:pt>
                <c:pt idx="148">
                  <c:v>5.3525494875546524</c:v>
                </c:pt>
                <c:pt idx="149">
                  <c:v>5.4617245934155774</c:v>
                </c:pt>
                <c:pt idx="150">
                  <c:v>5.5688406342117496</c:v>
                </c:pt>
                <c:pt idx="151">
                  <c:v>5.673765555726054</c:v>
                </c:pt>
                <c:pt idx="152">
                  <c:v>5.7763714317445629</c:v>
                </c:pt>
                <c:pt idx="153">
                  <c:v>5.8765346511495871</c:v>
                </c:pt>
                <c:pt idx="154">
                  <c:v>5.9741360578812213</c:v>
                </c:pt>
                <c:pt idx="155">
                  <c:v>6.0690610436334396</c:v>
                </c:pt>
                <c:pt idx="156">
                  <c:v>6.1611995943677416</c:v>
                </c:pt>
                <c:pt idx="157">
                  <c:v>6.2504462929122004</c:v>
                </c:pt>
                <c:pt idx="158">
                  <c:v>6.3367002810343411</c:v>
                </c:pt>
                <c:pt idx="159">
                  <c:v>6.4198651854016537</c:v>
                </c:pt>
                <c:pt idx="160">
                  <c:v>6.4998490127454414</c:v>
                </c:pt>
                <c:pt idx="161">
                  <c:v>6.5765640202975817</c:v>
                </c:pt>
                <c:pt idx="162">
                  <c:v>6.6499265681545037</c:v>
                </c:pt>
                <c:pt idx="163">
                  <c:v>6.7198569606225753</c:v>
                </c:pt>
                <c:pt idx="164">
                  <c:v>6.7862792838025037</c:v>
                </c:pt>
                <c:pt idx="165">
                  <c:v>6.8491212466722597</c:v>
                </c:pt>
                <c:pt idx="166">
                  <c:v>6.9083140327276435</c:v>
                </c:pt>
                <c:pt idx="167">
                  <c:v>6.9637921688427307</c:v>
                </c:pt>
                <c:pt idx="168">
                  <c:v>7.0154934174296963</c:v>
                </c:pt>
                <c:pt idx="169">
                  <c:v>7.0633586972246807</c:v>
                </c:pt>
                <c:pt idx="170">
                  <c:v>7.1073320371242259</c:v>
                </c:pt>
                <c:pt idx="171">
                  <c:v>7.1473605664697208</c:v>
                </c:pt>
                <c:pt idx="172">
                  <c:v>7.1833945440536748</c:v>
                </c:pt>
                <c:pt idx="173">
                  <c:v>7.2153874269318443</c:v>
                </c:pt>
                <c:pt idx="174">
                  <c:v>7.2432959789022719</c:v>
                </c:pt>
                <c:pt idx="175">
                  <c:v>7.2670804172892485</c:v>
                </c:pt>
                <c:pt idx="176">
                  <c:v>7.2867045954809706</c:v>
                </c:pt>
                <c:pt idx="177">
                  <c:v>7.3021362175465443</c:v>
                </c:pt>
                <c:pt idx="178">
                  <c:v>7.3133470802320435</c:v>
                </c:pt>
                <c:pt idx="179">
                  <c:v>7.32031333673463</c:v>
                </c:pt>
                <c:pt idx="180">
                  <c:v>7.3230157759030385</c:v>
                </c:pt>
              </c:numCache>
            </c:numRef>
          </c:yVal>
          <c:smooth val="1"/>
          <c:extLst>
            <c:ext xmlns:c16="http://schemas.microsoft.com/office/drawing/2014/chart" uri="{C3380CC4-5D6E-409C-BE32-E72D297353CC}">
              <c16:uniqueId val="{00000005-2243-4F94-AB91-02586D986787}"/>
            </c:ext>
          </c:extLst>
        </c:ser>
        <c:ser>
          <c:idx val="4"/>
          <c:order val="4"/>
          <c:tx>
            <c:v>r_d</c:v>
          </c:tx>
          <c:spPr>
            <a:ln w="19050" cap="rnd">
              <a:solidFill>
                <a:schemeClr val="tx1"/>
              </a:solidFill>
              <a:round/>
              <a:tailEnd type="arrow" w="sm" len="sm"/>
            </a:ln>
            <a:effectLst/>
          </c:spPr>
          <c:marker>
            <c:symbol val="none"/>
          </c:marker>
          <c:xVal>
            <c:numRef>
              <c:f>('Data 3rd Approx.'!$F$2,'Data 3rd Approx.'!$H$2)</c:f>
              <c:numCache>
                <c:formatCode>General</c:formatCode>
                <c:ptCount val="2"/>
                <c:pt idx="0">
                  <c:v>0</c:v>
                </c:pt>
                <c:pt idx="1">
                  <c:v>0</c:v>
                </c:pt>
              </c:numCache>
            </c:numRef>
          </c:xVal>
          <c:yVal>
            <c:numRef>
              <c:f>('Data 3rd Approx.'!$F$2,'Data 3rd Approx.'!$G$2)</c:f>
              <c:numCache>
                <c:formatCode>General</c:formatCode>
                <c:ptCount val="2"/>
                <c:pt idx="0">
                  <c:v>0</c:v>
                </c:pt>
                <c:pt idx="1">
                  <c:v>0.30452626079775486</c:v>
                </c:pt>
              </c:numCache>
            </c:numRef>
          </c:yVal>
          <c:smooth val="1"/>
          <c:extLst>
            <c:ext xmlns:c16="http://schemas.microsoft.com/office/drawing/2014/chart" uri="{C3380CC4-5D6E-409C-BE32-E72D297353CC}">
              <c16:uniqueId val="{00000006-2243-4F94-AB91-02586D986787}"/>
            </c:ext>
          </c:extLst>
        </c:ser>
        <c:ser>
          <c:idx val="5"/>
          <c:order val="5"/>
          <c:tx>
            <c:v>r_1</c:v>
          </c:tx>
          <c:spPr>
            <a:ln w="19050" cap="rnd">
              <a:solidFill>
                <a:schemeClr val="accent6"/>
              </a:solidFill>
              <a:round/>
              <a:tailEnd type="arrow" w="sm" len="sm"/>
            </a:ln>
            <a:effectLst/>
          </c:spPr>
          <c:marker>
            <c:symbol val="none"/>
          </c:marker>
          <c:xVal>
            <c:numRef>
              <c:f>('Data 3rd Approx.'!$H$2,'Data 3rd Approx.'!$W$2)</c:f>
              <c:numCache>
                <c:formatCode>General</c:formatCode>
                <c:ptCount val="2"/>
                <c:pt idx="0">
                  <c:v>0</c:v>
                </c:pt>
                <c:pt idx="1">
                  <c:v>0</c:v>
                </c:pt>
              </c:numCache>
            </c:numRef>
          </c:xVal>
          <c:yVal>
            <c:numRef>
              <c:f>('Data 3rd Approx.'!$G$2,'Data 3rd Approx.'!$V$2)</c:f>
              <c:numCache>
                <c:formatCode>General</c:formatCode>
                <c:ptCount val="2"/>
                <c:pt idx="0">
                  <c:v>0.30452626079775486</c:v>
                </c:pt>
                <c:pt idx="1">
                  <c:v>3.8116115666778363</c:v>
                </c:pt>
              </c:numCache>
            </c:numRef>
          </c:yVal>
          <c:smooth val="1"/>
          <c:extLst>
            <c:ext xmlns:c16="http://schemas.microsoft.com/office/drawing/2014/chart" uri="{C3380CC4-5D6E-409C-BE32-E72D297353CC}">
              <c16:uniqueId val="{00000007-2243-4F94-AB91-02586D986787}"/>
            </c:ext>
          </c:extLst>
        </c:ser>
        <c:ser>
          <c:idx val="6"/>
          <c:order val="6"/>
          <c:tx>
            <c:v>r_2</c:v>
          </c:tx>
          <c:spPr>
            <a:ln w="19050" cap="rnd">
              <a:solidFill>
                <a:schemeClr val="accent4"/>
              </a:solidFill>
              <a:round/>
              <a:headEnd type="none" w="sm" len="sm"/>
              <a:tailEnd type="arrow" w="sm" len="sm"/>
            </a:ln>
            <a:effectLst/>
          </c:spPr>
          <c:marker>
            <c:symbol val="none"/>
          </c:marker>
          <c:xVal>
            <c:numRef>
              <c:f>('Data 3rd Approx.'!$W$2,'Data 3rd Approx.'!$AA$2)</c:f>
              <c:numCache>
                <c:formatCode>General</c:formatCode>
                <c:ptCount val="2"/>
                <c:pt idx="0">
                  <c:v>0</c:v>
                </c:pt>
                <c:pt idx="1">
                  <c:v>0</c:v>
                </c:pt>
              </c:numCache>
            </c:numRef>
          </c:xVal>
          <c:yVal>
            <c:numRef>
              <c:f>('Data 3rd Approx.'!$V$2,'Data 3rd Approx.'!$Z$2)</c:f>
              <c:numCache>
                <c:formatCode>General</c:formatCode>
                <c:ptCount val="2"/>
                <c:pt idx="0">
                  <c:v>3.8116115666778363</c:v>
                </c:pt>
                <c:pt idx="1">
                  <c:v>7.3273346792481595</c:v>
                </c:pt>
              </c:numCache>
            </c:numRef>
          </c:yVal>
          <c:smooth val="1"/>
          <c:extLst>
            <c:ext xmlns:c16="http://schemas.microsoft.com/office/drawing/2014/chart" uri="{C3380CC4-5D6E-409C-BE32-E72D297353CC}">
              <c16:uniqueId val="{00000008-2243-4F94-AB91-02586D986787}"/>
            </c:ext>
          </c:extLst>
        </c:ser>
        <c:ser>
          <c:idx val="7"/>
          <c:order val="7"/>
          <c:tx>
            <c:v>r_max</c:v>
          </c:tx>
          <c:spPr>
            <a:ln w="19050" cap="rnd">
              <a:solidFill>
                <a:srgbClr val="FF0000"/>
              </a:solidFill>
              <a:round/>
              <a:headEnd type="none" w="sm" len="sm"/>
              <a:tailEnd type="arrow" w="sm" len="sm"/>
            </a:ln>
            <a:effectLst/>
          </c:spPr>
          <c:marker>
            <c:symbol val="none"/>
          </c:marker>
          <c:xVal>
            <c:numRef>
              <c:f>('Data 3rd Approx.'!$F$2,'Data 3rd Approx.'!$L$2)</c:f>
              <c:numCache>
                <c:formatCode>General</c:formatCode>
                <c:ptCount val="2"/>
                <c:pt idx="0">
                  <c:v>0</c:v>
                </c:pt>
                <c:pt idx="1">
                  <c:v>0</c:v>
                </c:pt>
              </c:numCache>
            </c:numRef>
          </c:xVal>
          <c:yVal>
            <c:numRef>
              <c:f>('Data 3rd Approx.'!$F$2,'Data 3rd Approx.'!$K$92)</c:f>
              <c:numCache>
                <c:formatCode>General</c:formatCode>
                <c:ptCount val="2"/>
                <c:pt idx="0">
                  <c:v>0</c:v>
                </c:pt>
                <c:pt idx="1">
                  <c:v>-7.3273346792481595</c:v>
                </c:pt>
              </c:numCache>
            </c:numRef>
          </c:yVal>
          <c:smooth val="1"/>
          <c:extLst>
            <c:ext xmlns:c16="http://schemas.microsoft.com/office/drawing/2014/chart" uri="{C3380CC4-5D6E-409C-BE32-E72D297353CC}">
              <c16:uniqueId val="{00000009-2243-4F94-AB91-02586D986787}"/>
            </c:ext>
          </c:extLst>
        </c:ser>
        <c:dLbls>
          <c:showLegendKey val="0"/>
          <c:showVal val="0"/>
          <c:showCatName val="0"/>
          <c:showSerName val="0"/>
          <c:showPercent val="0"/>
          <c:showBubbleSize val="0"/>
        </c:dLbls>
        <c:axId val="296122416"/>
        <c:axId val="296122976"/>
      </c:scatterChart>
      <c:valAx>
        <c:axId val="296122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 (mm)</a:t>
                </a:r>
              </a:p>
            </c:rich>
          </c:tx>
          <c:layout>
            <c:manualLayout>
              <c:xMode val="edge"/>
              <c:yMode val="edge"/>
              <c:x val="0.4699729120398411"/>
              <c:y val="0.912832470795043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22976"/>
        <c:crosses val="autoZero"/>
        <c:crossBetween val="midCat"/>
      </c:valAx>
      <c:valAx>
        <c:axId val="29612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 (mm)</a:t>
                </a:r>
              </a:p>
            </c:rich>
          </c:tx>
          <c:layout>
            <c:manualLayout>
              <c:xMode val="edge"/>
              <c:yMode val="edge"/>
              <c:x val="1.5805235883976044E-3"/>
              <c:y val="0.429406816348216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22416"/>
        <c:crosses val="autoZero"/>
        <c:crossBetween val="midCat"/>
      </c:valAx>
      <c:spPr>
        <a:noFill/>
        <a:ln>
          <a:noFill/>
        </a:ln>
        <a:effectLst/>
      </c:spPr>
    </c:plotArea>
    <c:legend>
      <c:legendPos val="b"/>
      <c:overlay val="1"/>
      <c:spPr>
        <a:solidFill>
          <a:sysClr val="window" lastClr="FFFFFF"/>
        </a:solidFill>
        <a:ln w="1905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Test!$H$1</c:f>
              <c:strCache>
                <c:ptCount val="1"/>
                <c:pt idx="0">
                  <c:v>Desired Time</c:v>
                </c:pt>
              </c:strCache>
            </c:strRef>
          </c:tx>
          <c:spPr>
            <a:ln w="19050" cap="rnd">
              <a:solidFill>
                <a:schemeClr val="accent1"/>
              </a:solidFill>
              <a:round/>
            </a:ln>
            <a:effectLst/>
          </c:spPr>
          <c:marker>
            <c:symbol val="none"/>
          </c:marker>
          <c:xVal>
            <c:numRef>
              <c:f>Test!$C$2:$C$7</c:f>
              <c:numCache>
                <c:formatCode>General</c:formatCode>
                <c:ptCount val="6"/>
                <c:pt idx="0">
                  <c:v>2</c:v>
                </c:pt>
                <c:pt idx="1">
                  <c:v>4</c:v>
                </c:pt>
                <c:pt idx="2">
                  <c:v>6</c:v>
                </c:pt>
                <c:pt idx="3">
                  <c:v>8</c:v>
                </c:pt>
                <c:pt idx="4">
                  <c:v>10</c:v>
                </c:pt>
                <c:pt idx="5">
                  <c:v>12</c:v>
                </c:pt>
              </c:numCache>
            </c:numRef>
          </c:xVal>
          <c:yVal>
            <c:numRef>
              <c:f>Test!$B$2:$B$7</c:f>
              <c:numCache>
                <c:formatCode>General</c:formatCode>
                <c:ptCount val="6"/>
                <c:pt idx="0">
                  <c:v>1</c:v>
                </c:pt>
                <c:pt idx="1">
                  <c:v>2</c:v>
                </c:pt>
                <c:pt idx="2">
                  <c:v>3</c:v>
                </c:pt>
                <c:pt idx="3">
                  <c:v>4</c:v>
                </c:pt>
                <c:pt idx="4">
                  <c:v>5</c:v>
                </c:pt>
                <c:pt idx="5">
                  <c:v>6</c:v>
                </c:pt>
              </c:numCache>
            </c:numRef>
          </c:yVal>
          <c:smooth val="0"/>
          <c:extLst>
            <c:ext xmlns:c16="http://schemas.microsoft.com/office/drawing/2014/chart" uri="{C3380CC4-5D6E-409C-BE32-E72D297353CC}">
              <c16:uniqueId val="{00000000-9C80-4096-8A26-CF0108744438}"/>
            </c:ext>
          </c:extLst>
        </c:ser>
        <c:dLbls>
          <c:showLegendKey val="0"/>
          <c:showVal val="0"/>
          <c:showCatName val="0"/>
          <c:showSerName val="0"/>
          <c:showPercent val="0"/>
          <c:showBubbleSize val="0"/>
        </c:dLbls>
        <c:axId val="296125776"/>
        <c:axId val="296126336"/>
      </c:scatterChart>
      <c:valAx>
        <c:axId val="2961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26336"/>
        <c:crosses val="autoZero"/>
        <c:crossBetween val="midCat"/>
      </c:valAx>
      <c:valAx>
        <c:axId val="296126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257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xdr:row>
      <xdr:rowOff>66675</xdr:rowOff>
    </xdr:from>
    <xdr:to>
      <xdr:col>3</xdr:col>
      <xdr:colOff>561977</xdr:colOff>
      <xdr:row>4</xdr:row>
      <xdr:rowOff>118251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66700"/>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38097</xdr:colOff>
      <xdr:row>2</xdr:row>
      <xdr:rowOff>4761</xdr:rowOff>
    </xdr:from>
    <xdr:to>
      <xdr:col>18</xdr:col>
      <xdr:colOff>10947</xdr:colOff>
      <xdr:row>37</xdr:row>
      <xdr:rowOff>109482</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656104</xdr:colOff>
      <xdr:row>2</xdr:row>
      <xdr:rowOff>1398</xdr:rowOff>
    </xdr:from>
    <xdr:to>
      <xdr:col>17</xdr:col>
      <xdr:colOff>579904</xdr:colOff>
      <xdr:row>36</xdr:row>
      <xdr:rowOff>201705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15760</xdr:colOff>
      <xdr:row>2</xdr:row>
      <xdr:rowOff>0</xdr:rowOff>
    </xdr:from>
    <xdr:to>
      <xdr:col>18</xdr:col>
      <xdr:colOff>11206</xdr:colOff>
      <xdr:row>38</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4553</xdr:colOff>
      <xdr:row>1</xdr:row>
      <xdr:rowOff>197745</xdr:rowOff>
    </xdr:from>
    <xdr:to>
      <xdr:col>18</xdr:col>
      <xdr:colOff>11206</xdr:colOff>
      <xdr:row>38</xdr:row>
      <xdr:rowOff>22410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4800</xdr:colOff>
      <xdr:row>2</xdr:row>
      <xdr:rowOff>3200</xdr:rowOff>
    </xdr:from>
    <xdr:to>
      <xdr:col>22</xdr:col>
      <xdr:colOff>420942</xdr:colOff>
      <xdr:row>33</xdr:row>
      <xdr:rowOff>33103</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57150</xdr:colOff>
      <xdr:row>8</xdr:row>
      <xdr:rowOff>100012</xdr:rowOff>
    </xdr:from>
    <xdr:to>
      <xdr:col>20</xdr:col>
      <xdr:colOff>361950</xdr:colOff>
      <xdr:row>31</xdr:row>
      <xdr:rowOff>76200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7</xdr:row>
      <xdr:rowOff>0</xdr:rowOff>
    </xdr:from>
    <xdr:to>
      <xdr:col>36</xdr:col>
      <xdr:colOff>416859</xdr:colOff>
      <xdr:row>39</xdr:row>
      <xdr:rowOff>56788</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47625</xdr:colOff>
      <xdr:row>11</xdr:row>
      <xdr:rowOff>157162</xdr:rowOff>
    </xdr:from>
    <xdr:to>
      <xdr:col>19</xdr:col>
      <xdr:colOff>352425</xdr:colOff>
      <xdr:row>26</xdr:row>
      <xdr:rowOff>42862</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ism_Stats" displayName="Prism_Stats" ref="A1:D1048576" totalsRowShown="0">
  <autoFilter ref="A1:D1048576" xr:uid="{00000000-0009-0000-0100-000001000000}"/>
  <tableColumns count="4">
    <tableColumn id="1" xr3:uid="{00000000-0010-0000-0000-000001000000}" name="PartNumber"/>
    <tableColumn id="2" xr3:uid="{00000000-0010-0000-0000-000002000000}" name="PrismAngle "/>
    <tableColumn id="3" xr3:uid="{00000000-0010-0000-0000-000003000000}" name="Diameter"/>
    <tableColumn id="4" xr3:uid="{00000000-0010-0000-0000-000004000000}" name="MaxThicknes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workbookViewId="0"/>
  </sheetViews>
  <sheetFormatPr defaultRowHeight="15" x14ac:dyDescent="0.25"/>
  <sheetData>
    <row r="1" spans="1:18" ht="15.75" thickBot="1" x14ac:dyDescent="0.3"/>
    <row r="2" spans="1:18" ht="15.75" thickBot="1" x14ac:dyDescent="0.3">
      <c r="A2" s="169"/>
      <c r="B2" s="169"/>
      <c r="C2" s="169"/>
      <c r="D2" s="170"/>
      <c r="E2" s="171" t="s">
        <v>102</v>
      </c>
      <c r="F2" s="172"/>
      <c r="G2" s="172"/>
      <c r="H2" s="172"/>
      <c r="I2" s="172"/>
      <c r="J2" s="172"/>
      <c r="K2" s="172"/>
      <c r="L2" s="172"/>
      <c r="M2" s="173"/>
      <c r="O2" s="64"/>
      <c r="P2" s="64"/>
      <c r="Q2" s="64"/>
      <c r="R2" s="64"/>
    </row>
    <row r="3" spans="1:18" x14ac:dyDescent="0.25">
      <c r="A3" s="169"/>
      <c r="B3" s="169"/>
      <c r="C3" s="169"/>
      <c r="D3" s="170"/>
      <c r="E3" s="186"/>
      <c r="F3" s="187"/>
      <c r="G3" s="187"/>
      <c r="H3" s="187"/>
      <c r="I3" s="187"/>
      <c r="J3" s="187"/>
      <c r="K3" s="187"/>
      <c r="L3" s="187"/>
      <c r="M3" s="188"/>
      <c r="O3" s="64"/>
      <c r="P3" s="64"/>
      <c r="Q3" s="64"/>
      <c r="R3" s="64"/>
    </row>
    <row r="4" spans="1:18" x14ac:dyDescent="0.25">
      <c r="A4" s="169"/>
      <c r="B4" s="169"/>
      <c r="C4" s="169"/>
      <c r="D4" s="170"/>
      <c r="E4" s="174" t="s">
        <v>103</v>
      </c>
      <c r="F4" s="175"/>
      <c r="G4" s="175"/>
      <c r="H4" s="175"/>
      <c r="I4" s="175"/>
      <c r="J4" s="175"/>
      <c r="K4" s="175"/>
      <c r="L4" s="175"/>
      <c r="M4" s="176"/>
      <c r="O4" s="64"/>
      <c r="P4" s="64"/>
      <c r="Q4" s="64"/>
      <c r="R4" s="64"/>
    </row>
    <row r="5" spans="1:18" x14ac:dyDescent="0.25">
      <c r="A5" s="169"/>
      <c r="B5" s="169"/>
      <c r="C5" s="169"/>
      <c r="D5" s="170"/>
      <c r="E5" s="174"/>
      <c r="F5" s="175"/>
      <c r="G5" s="175"/>
      <c r="H5" s="175"/>
      <c r="I5" s="175"/>
      <c r="J5" s="175"/>
      <c r="K5" s="175"/>
      <c r="L5" s="175"/>
      <c r="M5" s="176"/>
      <c r="O5" s="64"/>
      <c r="P5" s="64"/>
      <c r="Q5" s="64"/>
      <c r="R5" s="64"/>
    </row>
    <row r="6" spans="1:18" x14ac:dyDescent="0.25">
      <c r="E6" s="174"/>
      <c r="F6" s="175"/>
      <c r="G6" s="175"/>
      <c r="H6" s="175"/>
      <c r="I6" s="175"/>
      <c r="J6" s="175"/>
      <c r="K6" s="175"/>
      <c r="L6" s="175"/>
      <c r="M6" s="176"/>
    </row>
    <row r="7" spans="1:18" x14ac:dyDescent="0.25">
      <c r="E7" s="189"/>
      <c r="F7" s="190"/>
      <c r="G7" s="190"/>
      <c r="H7" s="190"/>
      <c r="I7" s="190"/>
      <c r="J7" s="190"/>
      <c r="K7" s="190"/>
      <c r="L7" s="190"/>
      <c r="M7" s="191"/>
    </row>
    <row r="8" spans="1:18" ht="15" customHeight="1" x14ac:dyDescent="0.25">
      <c r="E8" s="180" t="s">
        <v>162</v>
      </c>
      <c r="F8" s="181"/>
      <c r="G8" s="181"/>
      <c r="H8" s="181"/>
      <c r="I8" s="181"/>
      <c r="J8" s="181"/>
      <c r="K8" s="181"/>
      <c r="L8" s="181"/>
      <c r="M8" s="182"/>
    </row>
    <row r="9" spans="1:18" x14ac:dyDescent="0.25">
      <c r="E9" s="180"/>
      <c r="F9" s="181"/>
      <c r="G9" s="181"/>
      <c r="H9" s="181"/>
      <c r="I9" s="181"/>
      <c r="J9" s="181"/>
      <c r="K9" s="181"/>
      <c r="L9" s="181"/>
      <c r="M9" s="182"/>
    </row>
    <row r="10" spans="1:18" x14ac:dyDescent="0.25">
      <c r="E10" s="180"/>
      <c r="F10" s="181"/>
      <c r="G10" s="181"/>
      <c r="H10" s="181"/>
      <c r="I10" s="181"/>
      <c r="J10" s="181"/>
      <c r="K10" s="181"/>
      <c r="L10" s="181"/>
      <c r="M10" s="182"/>
    </row>
    <row r="11" spans="1:18" x14ac:dyDescent="0.25">
      <c r="E11" s="180"/>
      <c r="F11" s="181"/>
      <c r="G11" s="181"/>
      <c r="H11" s="181"/>
      <c r="I11" s="181"/>
      <c r="J11" s="181"/>
      <c r="K11" s="181"/>
      <c r="L11" s="181"/>
      <c r="M11" s="182"/>
    </row>
    <row r="12" spans="1:18" x14ac:dyDescent="0.25">
      <c r="E12" s="180"/>
      <c r="F12" s="181"/>
      <c r="G12" s="181"/>
      <c r="H12" s="181"/>
      <c r="I12" s="181"/>
      <c r="J12" s="181"/>
      <c r="K12" s="181"/>
      <c r="L12" s="181"/>
      <c r="M12" s="182"/>
    </row>
    <row r="13" spans="1:18" x14ac:dyDescent="0.25">
      <c r="E13" s="189"/>
      <c r="F13" s="190"/>
      <c r="G13" s="190"/>
      <c r="H13" s="190"/>
      <c r="I13" s="190"/>
      <c r="J13" s="190"/>
      <c r="K13" s="190"/>
      <c r="L13" s="190"/>
      <c r="M13" s="191"/>
    </row>
    <row r="14" spans="1:18" x14ac:dyDescent="0.25">
      <c r="E14" s="177" t="s">
        <v>104</v>
      </c>
      <c r="F14" s="178"/>
      <c r="G14" s="178"/>
      <c r="H14" s="178"/>
      <c r="I14" s="178"/>
      <c r="J14" s="178"/>
      <c r="K14" s="178"/>
      <c r="L14" s="178"/>
      <c r="M14" s="179"/>
    </row>
    <row r="15" spans="1:18" x14ac:dyDescent="0.25">
      <c r="E15" s="174" t="s">
        <v>160</v>
      </c>
      <c r="F15" s="175"/>
      <c r="G15" s="175"/>
      <c r="H15" s="175"/>
      <c r="I15" s="175"/>
      <c r="J15" s="175"/>
      <c r="K15" s="175"/>
      <c r="L15" s="175"/>
      <c r="M15" s="176"/>
    </row>
    <row r="16" spans="1:18" x14ac:dyDescent="0.25">
      <c r="E16" s="174"/>
      <c r="F16" s="175"/>
      <c r="G16" s="175"/>
      <c r="H16" s="175"/>
      <c r="I16" s="175"/>
      <c r="J16" s="175"/>
      <c r="K16" s="175"/>
      <c r="L16" s="175"/>
      <c r="M16" s="176"/>
    </row>
    <row r="17" spans="5:13" x14ac:dyDescent="0.25">
      <c r="E17" s="174"/>
      <c r="F17" s="175"/>
      <c r="G17" s="175"/>
      <c r="H17" s="175"/>
      <c r="I17" s="175"/>
      <c r="J17" s="175"/>
      <c r="K17" s="175"/>
      <c r="L17" s="175"/>
      <c r="M17" s="176"/>
    </row>
    <row r="18" spans="5:13" x14ac:dyDescent="0.25">
      <c r="E18" s="189"/>
      <c r="F18" s="190"/>
      <c r="G18" s="190"/>
      <c r="H18" s="190"/>
      <c r="I18" s="190"/>
      <c r="J18" s="190"/>
      <c r="K18" s="190"/>
      <c r="L18" s="190"/>
      <c r="M18" s="191"/>
    </row>
    <row r="19" spans="5:13" ht="15" customHeight="1" x14ac:dyDescent="0.25">
      <c r="E19" s="180" t="s">
        <v>161</v>
      </c>
      <c r="F19" s="181"/>
      <c r="G19" s="181"/>
      <c r="H19" s="181"/>
      <c r="I19" s="181"/>
      <c r="J19" s="181"/>
      <c r="K19" s="181"/>
      <c r="L19" s="181"/>
      <c r="M19" s="182"/>
    </row>
    <row r="20" spans="5:13" x14ac:dyDescent="0.25">
      <c r="E20" s="180"/>
      <c r="F20" s="181"/>
      <c r="G20" s="181"/>
      <c r="H20" s="181"/>
      <c r="I20" s="181"/>
      <c r="J20" s="181"/>
      <c r="K20" s="181"/>
      <c r="L20" s="181"/>
      <c r="M20" s="182"/>
    </row>
    <row r="21" spans="5:13" x14ac:dyDescent="0.25">
      <c r="E21" s="180"/>
      <c r="F21" s="181"/>
      <c r="G21" s="181"/>
      <c r="H21" s="181"/>
      <c r="I21" s="181"/>
      <c r="J21" s="181"/>
      <c r="K21" s="181"/>
      <c r="L21" s="181"/>
      <c r="M21" s="182"/>
    </row>
    <row r="22" spans="5:13" x14ac:dyDescent="0.25">
      <c r="E22" s="189"/>
      <c r="F22" s="190"/>
      <c r="G22" s="190"/>
      <c r="H22" s="190"/>
      <c r="I22" s="190"/>
      <c r="J22" s="190"/>
      <c r="K22" s="190"/>
      <c r="L22" s="190"/>
      <c r="M22" s="191"/>
    </row>
    <row r="23" spans="5:13" ht="15" customHeight="1" x14ac:dyDescent="0.25">
      <c r="E23" s="180" t="s">
        <v>106</v>
      </c>
      <c r="F23" s="181"/>
      <c r="G23" s="181"/>
      <c r="H23" s="181"/>
      <c r="I23" s="181"/>
      <c r="J23" s="181"/>
      <c r="K23" s="181"/>
      <c r="L23" s="181"/>
      <c r="M23" s="182"/>
    </row>
    <row r="24" spans="5:13" x14ac:dyDescent="0.25">
      <c r="E24" s="180"/>
      <c r="F24" s="181"/>
      <c r="G24" s="181"/>
      <c r="H24" s="181"/>
      <c r="I24" s="181"/>
      <c r="J24" s="181"/>
      <c r="K24" s="181"/>
      <c r="L24" s="181"/>
      <c r="M24" s="182"/>
    </row>
    <row r="25" spans="5:13" x14ac:dyDescent="0.25">
      <c r="E25" s="180"/>
      <c r="F25" s="181"/>
      <c r="G25" s="181"/>
      <c r="H25" s="181"/>
      <c r="I25" s="181"/>
      <c r="J25" s="181"/>
      <c r="K25" s="181"/>
      <c r="L25" s="181"/>
      <c r="M25" s="182"/>
    </row>
    <row r="26" spans="5:13" x14ac:dyDescent="0.25">
      <c r="E26" s="180"/>
      <c r="F26" s="181"/>
      <c r="G26" s="181"/>
      <c r="H26" s="181"/>
      <c r="I26" s="181"/>
      <c r="J26" s="181"/>
      <c r="K26" s="181"/>
      <c r="L26" s="181"/>
      <c r="M26" s="182"/>
    </row>
    <row r="27" spans="5:13" x14ac:dyDescent="0.25">
      <c r="E27" s="180"/>
      <c r="F27" s="181"/>
      <c r="G27" s="181"/>
      <c r="H27" s="181"/>
      <c r="I27" s="181"/>
      <c r="J27" s="181"/>
      <c r="K27" s="181"/>
      <c r="L27" s="181"/>
      <c r="M27" s="182"/>
    </row>
    <row r="28" spans="5:13" x14ac:dyDescent="0.25">
      <c r="E28" s="180"/>
      <c r="F28" s="181"/>
      <c r="G28" s="181"/>
      <c r="H28" s="181"/>
      <c r="I28" s="181"/>
      <c r="J28" s="181"/>
      <c r="K28" s="181"/>
      <c r="L28" s="181"/>
      <c r="M28" s="182"/>
    </row>
    <row r="29" spans="5:13" x14ac:dyDescent="0.25">
      <c r="E29" s="192"/>
      <c r="F29" s="193"/>
      <c r="G29" s="193"/>
      <c r="H29" s="193"/>
      <c r="I29" s="193"/>
      <c r="J29" s="193"/>
      <c r="K29" s="193"/>
      <c r="L29" s="193"/>
      <c r="M29" s="194"/>
    </row>
    <row r="30" spans="5:13" x14ac:dyDescent="0.25">
      <c r="E30" s="180" t="s">
        <v>107</v>
      </c>
      <c r="F30" s="181"/>
      <c r="G30" s="181"/>
      <c r="H30" s="181"/>
      <c r="I30" s="181"/>
      <c r="J30" s="181"/>
      <c r="K30" s="181"/>
      <c r="L30" s="181"/>
      <c r="M30" s="182"/>
    </row>
    <row r="31" spans="5:13" x14ac:dyDescent="0.25">
      <c r="E31" s="180"/>
      <c r="F31" s="181"/>
      <c r="G31" s="181"/>
      <c r="H31" s="181"/>
      <c r="I31" s="181"/>
      <c r="J31" s="181"/>
      <c r="K31" s="181"/>
      <c r="L31" s="181"/>
      <c r="M31" s="182"/>
    </row>
    <row r="32" spans="5:13" x14ac:dyDescent="0.25">
      <c r="E32" s="180"/>
      <c r="F32" s="181"/>
      <c r="G32" s="181"/>
      <c r="H32" s="181"/>
      <c r="I32" s="181"/>
      <c r="J32" s="181"/>
      <c r="K32" s="181"/>
      <c r="L32" s="181"/>
      <c r="M32" s="182"/>
    </row>
    <row r="33" spans="5:13" x14ac:dyDescent="0.25">
      <c r="E33" s="195"/>
      <c r="F33" s="196"/>
      <c r="G33" s="196"/>
      <c r="H33" s="196"/>
      <c r="I33" s="196"/>
      <c r="J33" s="196"/>
      <c r="K33" s="196"/>
      <c r="L33" s="196"/>
      <c r="M33" s="170"/>
    </row>
    <row r="34" spans="5:13" x14ac:dyDescent="0.25">
      <c r="E34" s="180" t="s">
        <v>108</v>
      </c>
      <c r="F34" s="181"/>
      <c r="G34" s="181"/>
      <c r="H34" s="181"/>
      <c r="I34" s="181"/>
      <c r="J34" s="181"/>
      <c r="K34" s="181"/>
      <c r="L34" s="181"/>
      <c r="M34" s="182"/>
    </row>
    <row r="35" spans="5:13" x14ac:dyDescent="0.25">
      <c r="E35" s="180"/>
      <c r="F35" s="181"/>
      <c r="G35" s="181"/>
      <c r="H35" s="181"/>
      <c r="I35" s="181"/>
      <c r="J35" s="181"/>
      <c r="K35" s="181"/>
      <c r="L35" s="181"/>
      <c r="M35" s="182"/>
    </row>
    <row r="36" spans="5:13" ht="15.75" thickBot="1" x14ac:dyDescent="0.3">
      <c r="E36" s="183"/>
      <c r="F36" s="184"/>
      <c r="G36" s="184"/>
      <c r="H36" s="184"/>
      <c r="I36" s="184"/>
      <c r="J36" s="184"/>
      <c r="K36" s="184"/>
      <c r="L36" s="184"/>
      <c r="M36" s="185"/>
    </row>
  </sheetData>
  <sheetProtection sheet="1" objects="1" scenarios="1"/>
  <mergeCells count="17">
    <mergeCell ref="E30:M32"/>
    <mergeCell ref="E34:M36"/>
    <mergeCell ref="E3:M3"/>
    <mergeCell ref="E7:M7"/>
    <mergeCell ref="E13:M13"/>
    <mergeCell ref="E18:M18"/>
    <mergeCell ref="E22:M22"/>
    <mergeCell ref="E29:M29"/>
    <mergeCell ref="E33:M33"/>
    <mergeCell ref="E23:M28"/>
    <mergeCell ref="E19:M21"/>
    <mergeCell ref="A2:D5"/>
    <mergeCell ref="E2:M2"/>
    <mergeCell ref="E4:M6"/>
    <mergeCell ref="E14:M14"/>
    <mergeCell ref="E15:M17"/>
    <mergeCell ref="E8:M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02"/>
  <sheetViews>
    <sheetView topLeftCell="A2" zoomScale="85" zoomScaleNormal="85" workbookViewId="0">
      <selection activeCell="X37" sqref="X37"/>
    </sheetView>
  </sheetViews>
  <sheetFormatPr defaultRowHeight="15" x14ac:dyDescent="0.25"/>
  <cols>
    <col min="1" max="1" width="17.7109375" customWidth="1"/>
    <col min="2" max="2" width="20.42578125" customWidth="1"/>
  </cols>
  <sheetData>
    <row r="1" spans="1:12" x14ac:dyDescent="0.25">
      <c r="A1" s="4" t="s">
        <v>114</v>
      </c>
      <c r="B1" s="4" t="s">
        <v>113</v>
      </c>
      <c r="C1" s="4" t="s">
        <v>31</v>
      </c>
      <c r="D1" s="4" t="s">
        <v>32</v>
      </c>
      <c r="F1" t="s">
        <v>8</v>
      </c>
      <c r="G1" t="s">
        <v>1</v>
      </c>
      <c r="H1" t="s">
        <v>0</v>
      </c>
      <c r="J1" t="s">
        <v>12</v>
      </c>
      <c r="K1" t="s">
        <v>1</v>
      </c>
      <c r="L1" t="s">
        <v>0</v>
      </c>
    </row>
    <row r="2" spans="1:12" x14ac:dyDescent="0.25">
      <c r="A2" s="71">
        <v>0</v>
      </c>
      <c r="B2" s="71">
        <f>IF(A2&lt;='Second Approx.'!$D$20,A2,#N/A)</f>
        <v>0</v>
      </c>
      <c r="C2" s="1">
        <f>IF(B2="",#N/A,
IF('Second Approx.'!$G$15="Error",#N/A,
IF('Second Approx.'!$G$16="Error",#N/A,
IF('Second Approx.'!$G$17="Error",#N/A,
IF('Second Approx.'!$G$18="Error",#N/A,
IF('Second Approx.'!$G$19="Error",#N/A,
IF('Second Approx.'!$G$20="Error",#N/A,
IF('Second Approx.'!$G$29="Error",#N/A,
'Second Approx.'!$D$38*COS(RADIANS('Second Approx.'!$D$18*A2))+'Second Approx.'!$D$39*COS(RADIANS('Second Approx.'!$D$19*A2))))))))))</f>
        <v>7.5917176875977574</v>
      </c>
      <c r="D2" s="1">
        <f>IF(B2="",#N/A,
IF('Second Approx.'!$G$15="Error",#N/A,
IF('Second Approx.'!$G$16="Error",#N/A,
IF('Second Approx.'!$G$17="Error",#N/A,
IF('Second Approx.'!$G$18="Error",#N/A,
IF('Second Approx.'!$G$19="Error",#N/A,
IF('Second Approx.'!$G$20="Error",#N/A,
IF('Second Approx.'!$G$29="Error",#N/A,
'Second Approx.'!$D$38*SIN(RADIANS('Second Approx.'!$D$18*A2))+'Second Approx.'!$D$39*SIN(RADIANS('Second Approx.'!$D$19*A2))))))))))</f>
        <v>0</v>
      </c>
      <c r="F2">
        <v>0</v>
      </c>
      <c r="G2">
        <f xml:space="preserve">
IF('Second Approx.'!$G$15="Error",#N/A,
IF('Second Approx.'!$G$16="Error",#N/A,
IF('Second Approx.'!$G$17="Error",#N/A,
IF('Second Approx.'!$G$18="Error",#N/A,
IF('Second Approx.'!$G$19="Error",#N/A,
IF('Second Approx.'!$G$20="Error",#N/A,
IF('Second Approx.'!$G$29="Error",#N/A,'Second Approx.'!$D$37*COS(RADIANS(F2)))))))))</f>
        <v>0.56890926914735296</v>
      </c>
      <c r="H2">
        <f xml:space="preserve">
IF('Second Approx.'!$G$15="Error",#N/A,
IF('Second Approx.'!$G$16="Error",#N/A,
IF('Second Approx.'!$G$17="Error",#N/A,
IF('Second Approx.'!$G$18="Error",#N/A,
IF('Second Approx.'!$G$19="Error",#N/A,
IF('Second Approx.'!$G$20="Error",#N/A,
'Second Approx.'!$D$37*SIN(RADIANS(F2))))))))</f>
        <v>0</v>
      </c>
      <c r="K2">
        <f xml:space="preserve">
IF('Second Approx.'!$G$15="Error",#N/A,
IF('Second Approx.'!$G$16="Error",#N/A,
IF('Second Approx.'!$G$17="Error",#N/A,
IF('Second Approx.'!$G$18="Error",#N/A,
IF('Second Approx.'!$G$19="Error",#N/A,
IF('Second Approx.'!$G$20="Error",#N/A,
'Second Approx.'!$D$40*COS(RADIANS(F2))))))))</f>
        <v>7.5917176875977574</v>
      </c>
      <c r="L2">
        <f xml:space="preserve">
IF('Second Approx.'!$G$15="Error",#N/A,
IF('Second Approx.'!$G$16="Error",#N/A,
IF('Second Approx.'!$G$17="Error",#N/A,
IF('Second Approx.'!$G$18="Error",#N/A,
IF('Second Approx.'!$G$19="Error",#N/A,
IF('Second Approx.'!$G$20="Error",#N/A,
'Second Approx.'!$D$40*SIN(RADIANS(F2))))))))</f>
        <v>0</v>
      </c>
    </row>
    <row r="3" spans="1:12" x14ac:dyDescent="0.25">
      <c r="A3">
        <v>0.5</v>
      </c>
      <c r="B3" s="71">
        <f>IF(A3&lt;='Second Approx.'!$D$20,A3,#N/A)</f>
        <v>0.5</v>
      </c>
      <c r="C3" s="1">
        <f>IF(B3="",#N/A,
IF('Second Approx.'!$G$15="Error",#N/A,
IF('Second Approx.'!$G$16="Error",#N/A,
IF('Second Approx.'!$G$17="Error",#N/A,
IF('Second Approx.'!$G$18="Error",#N/A,
IF('Second Approx.'!$G$19="Error",#N/A,
IF('Second Approx.'!$G$20="Error",#N/A,
IF('Second Approx.'!$G$29="Error",#N/A,
'Second Approx.'!$D$38*COS(RADIANS('Second Approx.'!$D$18*A3))+'Second Approx.'!$D$39*COS(RADIANS('Second Approx.'!$D$19*A3))))))))))</f>
        <v>7.4817219533429595</v>
      </c>
      <c r="D3" s="1">
        <f>IF(B3="",#N/A,
IF('Second Approx.'!$G$15="Error",#N/A,
IF('Second Approx.'!$G$16="Error",#N/A,
IF('Second Approx.'!$G$17="Error",#N/A,
IF('Second Approx.'!$G$18="Error",#N/A,
IF('Second Approx.'!$G$19="Error",#N/A,
IF('Second Approx.'!$G$20="Error",#N/A,
IF('Second Approx.'!$G$29="Error",#N/A,
'Second Approx.'!$D$38*SIN(RADIANS('Second Approx.'!$D$18*A3))+'Second Approx.'!$D$39*SIN(RADIANS('Second Approx.'!$D$19*A3))))))))))</f>
        <v>1.1886221514039148</v>
      </c>
      <c r="F3">
        <v>2</v>
      </c>
      <c r="G3">
        <f xml:space="preserve">
IF('Second Approx.'!$G$15="Error",#N/A,
IF('Second Approx.'!$G$16="Error",#N/A,
IF('Second Approx.'!$G$17="Error",#N/A,
IF('Second Approx.'!$G$18="Error",#N/A,
IF('Second Approx.'!$G$19="Error",#N/A,
IF('Second Approx.'!$G$20="Error",#N/A,
IF('Second Approx.'!$G$29="Error",#N/A,'Second Approx.'!$D$37*COS(RADIANS(F3)))))))))</f>
        <v>0.56856270499200245</v>
      </c>
      <c r="H3">
        <f xml:space="preserve">
IF('Second Approx.'!$G$15="Error",#N/A,
IF('Second Approx.'!$G$16="Error",#N/A,
IF('Second Approx.'!$G$17="Error",#N/A,
IF('Second Approx.'!$G$18="Error",#N/A,
IF('Second Approx.'!$G$19="Error",#N/A,
IF('Second Approx.'!$G$20="Error",#N/A,
'Second Approx.'!$D$37*SIN(RADIANS(F3))))))))</f>
        <v>1.985464716263028E-2</v>
      </c>
      <c r="K3">
        <f xml:space="preserve">
IF('Second Approx.'!$G$15="Error",#N/A,
IF('Second Approx.'!$G$16="Error",#N/A,
IF('Second Approx.'!$G$17="Error",#N/A,
IF('Second Approx.'!$G$18="Error",#N/A,
IF('Second Approx.'!$G$19="Error",#N/A,
IF('Second Approx.'!$G$20="Error",#N/A,
'Second Approx.'!$D$40*COS(RADIANS(F3))))))))</f>
        <v>7.5870930183038201</v>
      </c>
      <c r="L3">
        <f xml:space="preserve">
IF('Second Approx.'!$G$15="Error",#N/A,
IF('Second Approx.'!$G$16="Error",#N/A,
IF('Second Approx.'!$G$17="Error",#N/A,
IF('Second Approx.'!$G$18="Error",#N/A,
IF('Second Approx.'!$G$19="Error",#N/A,
IF('Second Approx.'!$G$20="Error",#N/A,
'Second Approx.'!$D$40*SIN(RADIANS(F3))))))))</f>
        <v>0.26494712640463625</v>
      </c>
    </row>
    <row r="4" spans="1:12" x14ac:dyDescent="0.25">
      <c r="A4" s="71">
        <v>1</v>
      </c>
      <c r="B4" s="71">
        <f>IF(A4&lt;='Second Approx.'!$D$20,A4,#N/A)</f>
        <v>1</v>
      </c>
      <c r="C4" s="1">
        <f>IF(B4="",#N/A,
IF('Second Approx.'!$G$15="Error",#N/A,
IF('Second Approx.'!$G$16="Error",#N/A,
IF('Second Approx.'!$G$17="Error",#N/A,
IF('Second Approx.'!$G$18="Error",#N/A,
IF('Second Approx.'!$G$19="Error",#N/A,
IF('Second Approx.'!$G$20="Error",#N/A,
IF('Second Approx.'!$G$29="Error",#N/A,
'Second Approx.'!$D$38*COS(RADIANS('Second Approx.'!$D$18*A4))+'Second Approx.'!$D$39*COS(RADIANS('Second Approx.'!$D$19*A4))))))))))</f>
        <v>7.1564170019699702</v>
      </c>
      <c r="D4" s="1">
        <f>IF(B4="",#N/A,
IF('Second Approx.'!$G$15="Error",#N/A,
IF('Second Approx.'!$G$16="Error",#N/A,
IF('Second Approx.'!$G$17="Error",#N/A,
IF('Second Approx.'!$G$18="Error",#N/A,
IF('Second Approx.'!$G$19="Error",#N/A,
IF('Second Approx.'!$G$20="Error",#N/A,
IF('Second Approx.'!$G$29="Error",#N/A,
'Second Approx.'!$D$38*SIN(RADIANS('Second Approx.'!$D$18*A4))+'Second Approx.'!$D$39*SIN(RADIANS('Second Approx.'!$D$19*A4))))))))))</f>
        <v>2.3330886538419602</v>
      </c>
      <c r="F4">
        <v>4</v>
      </c>
      <c r="G4">
        <f xml:space="preserve">
IF('Second Approx.'!$G$15="Error",#N/A,
IF('Second Approx.'!$G$16="Error",#N/A,
IF('Second Approx.'!$G$17="Error",#N/A,
IF('Second Approx.'!$G$18="Error",#N/A,
IF('Second Approx.'!$G$19="Error",#N/A,
IF('Second Approx.'!$G$20="Error",#N/A,
IF('Second Approx.'!$G$29="Error",#N/A,'Second Approx.'!$D$37*COS(RADIANS(F4)))))))))</f>
        <v>0.56752343476098988</v>
      </c>
      <c r="H4">
        <f xml:space="preserve">
IF('Second Approx.'!$G$15="Error",#N/A,
IF('Second Approx.'!$G$16="Error",#N/A,
IF('Second Approx.'!$G$17="Error",#N/A,
IF('Second Approx.'!$G$18="Error",#N/A,
IF('Second Approx.'!$G$19="Error",#N/A,
IF('Second Approx.'!$G$20="Error",#N/A,
'Second Approx.'!$D$37*SIN(RADIANS(F4))))))))</f>
        <v>3.9685104496066839E-2</v>
      </c>
      <c r="K4">
        <f xml:space="preserve">
IF('Second Approx.'!$G$15="Error",#N/A,
IF('Second Approx.'!$G$16="Error",#N/A,
IF('Second Approx.'!$G$17="Error",#N/A,
IF('Second Approx.'!$G$18="Error",#N/A,
IF('Second Approx.'!$G$19="Error",#N/A,
IF('Second Approx.'!$G$20="Error",#N/A,
'Second Approx.'!$D$40*COS(RADIANS(F4))))))))</f>
        <v>7.5732246448691658</v>
      </c>
      <c r="L4">
        <f xml:space="preserve">
IF('Second Approx.'!$G$15="Error",#N/A,
IF('Second Approx.'!$G$16="Error",#N/A,
IF('Second Approx.'!$G$17="Error",#N/A,
IF('Second Approx.'!$G$18="Error",#N/A,
IF('Second Approx.'!$G$19="Error",#N/A,
IF('Second Approx.'!$G$20="Error",#N/A,
'Second Approx.'!$D$40*SIN(RADIANS(F4))))))))</f>
        <v>0.52957145554772467</v>
      </c>
    </row>
    <row r="5" spans="1:12" x14ac:dyDescent="0.25">
      <c r="A5">
        <v>1.5</v>
      </c>
      <c r="B5" s="71">
        <f>IF(A5&lt;='Second Approx.'!$D$20,A5,#N/A)</f>
        <v>1.5</v>
      </c>
      <c r="C5" s="1">
        <f>IF(B5="",#N/A,
IF('Second Approx.'!$G$15="Error",#N/A,
IF('Second Approx.'!$G$16="Error",#N/A,
IF('Second Approx.'!$G$17="Error",#N/A,
IF('Second Approx.'!$G$18="Error",#N/A,
IF('Second Approx.'!$G$19="Error",#N/A,
IF('Second Approx.'!$G$20="Error",#N/A,
IF('Second Approx.'!$G$29="Error",#N/A,
'Second Approx.'!$D$38*COS(RADIANS('Second Approx.'!$D$18*A5))+'Second Approx.'!$D$39*COS(RADIANS('Second Approx.'!$D$19*A5))))))))))</f>
        <v>6.6296316636200334</v>
      </c>
      <c r="D5" s="1">
        <f>IF(B5="",#N/A,
IF('Second Approx.'!$G$15="Error",#N/A,
IF('Second Approx.'!$G$16="Error",#N/A,
IF('Second Approx.'!$G$17="Error",#N/A,
IF('Second Approx.'!$G$18="Error",#N/A,
IF('Second Approx.'!$G$19="Error",#N/A,
IF('Second Approx.'!$G$20="Error",#N/A,
IF('Second Approx.'!$G$29="Error",#N/A,
'Second Approx.'!$D$38*SIN(RADIANS('Second Approx.'!$D$18*A5))+'Second Approx.'!$D$39*SIN(RADIANS('Second Approx.'!$D$19*A5))))))))))</f>
        <v>3.3912443809658073</v>
      </c>
      <c r="F5">
        <v>6</v>
      </c>
      <c r="G5">
        <f xml:space="preserve">
IF('Second Approx.'!$G$15="Error",#N/A,
IF('Second Approx.'!$G$16="Error",#N/A,
IF('Second Approx.'!$G$17="Error",#N/A,
IF('Second Approx.'!$G$18="Error",#N/A,
IF('Second Approx.'!$G$19="Error",#N/A,
IF('Second Approx.'!$G$20="Error",#N/A,
IF('Second Approx.'!$G$29="Error",#N/A,'Second Approx.'!$D$37*COS(RADIANS(F5)))))))))</f>
        <v>0.56579272464500463</v>
      </c>
      <c r="H5">
        <f xml:space="preserve">
IF('Second Approx.'!$G$15="Error",#N/A,
IF('Second Approx.'!$G$16="Error",#N/A,
IF('Second Approx.'!$G$17="Error",#N/A,
IF('Second Approx.'!$G$18="Error",#N/A,
IF('Second Approx.'!$G$19="Error",#N/A,
IF('Second Approx.'!$G$20="Error",#N/A,
'Second Approx.'!$D$37*SIN(RADIANS(F5))))))))</f>
        <v>5.9467211642696666E-2</v>
      </c>
      <c r="K5">
        <f xml:space="preserve">
IF('Second Approx.'!$G$15="Error",#N/A,
IF('Second Approx.'!$G$16="Error",#N/A,
IF('Second Approx.'!$G$17="Error",#N/A,
IF('Second Approx.'!$G$18="Error",#N/A,
IF('Second Approx.'!$G$19="Error",#N/A,
IF('Second Approx.'!$G$20="Error",#N/A,
'Second Approx.'!$D$40*COS(RADIANS(F5))))))))</f>
        <v>7.5501294637705669</v>
      </c>
      <c r="L5">
        <f xml:space="preserve">
IF('Second Approx.'!$G$15="Error",#N/A,
IF('Second Approx.'!$G$16="Error",#N/A,
IF('Second Approx.'!$G$17="Error",#N/A,
IF('Second Approx.'!$G$18="Error",#N/A,
IF('Second Approx.'!$G$19="Error",#N/A,
IF('Second Approx.'!$G$20="Error",#N/A,
'Second Approx.'!$D$40*SIN(RADIANS(F5))))))))</f>
        <v>0.79355058344645735</v>
      </c>
    </row>
    <row r="6" spans="1:12" x14ac:dyDescent="0.25">
      <c r="A6" s="71">
        <v>2</v>
      </c>
      <c r="B6" s="71">
        <f>IF(A6&lt;='Second Approx.'!$D$20,A6,#N/A)</f>
        <v>2</v>
      </c>
      <c r="C6" s="1">
        <f>IF(B6="",#N/A,
IF('Second Approx.'!$G$15="Error",#N/A,
IF('Second Approx.'!$G$16="Error",#N/A,
IF('Second Approx.'!$G$17="Error",#N/A,
IF('Second Approx.'!$G$18="Error",#N/A,
IF('Second Approx.'!$G$19="Error",#N/A,
IF('Second Approx.'!$G$20="Error",#N/A,
IF('Second Approx.'!$G$29="Error",#N/A,
'Second Approx.'!$D$38*COS(RADIANS('Second Approx.'!$D$18*A6))+'Second Approx.'!$D$39*COS(RADIANS('Second Approx.'!$D$19*A6))))))))))</f>
        <v>5.9236978755859848</v>
      </c>
      <c r="D6" s="1">
        <f>IF(B6="",#N/A,
IF('Second Approx.'!$G$15="Error",#N/A,
IF('Second Approx.'!$G$16="Error",#N/A,
IF('Second Approx.'!$G$17="Error",#N/A,
IF('Second Approx.'!$G$18="Error",#N/A,
IF('Second Approx.'!$G$19="Error",#N/A,
IF('Second Approx.'!$G$20="Error",#N/A,
IF('Second Approx.'!$G$29="Error",#N/A,
'Second Approx.'!$D$38*SIN(RADIANS('Second Approx.'!$D$18*A6))+'Second Approx.'!$D$39*SIN(RADIANS('Second Approx.'!$D$19*A6))))))))))</f>
        <v>4.3248411172375345</v>
      </c>
      <c r="F6">
        <v>8</v>
      </c>
      <c r="G6">
        <f xml:space="preserve">
IF('Second Approx.'!$G$15="Error",#N/A,
IF('Second Approx.'!$G$16="Error",#N/A,
IF('Second Approx.'!$G$17="Error",#N/A,
IF('Second Approx.'!$G$18="Error",#N/A,
IF('Second Approx.'!$G$19="Error",#N/A,
IF('Second Approx.'!$G$20="Error",#N/A,
IF('Second Approx.'!$G$29="Error",#N/A,'Second Approx.'!$D$37*COS(RADIANS(F6)))))))))</f>
        <v>0.56337268324772749</v>
      </c>
      <c r="H6">
        <f xml:space="preserve">
IF('Second Approx.'!$G$15="Error",#N/A,
IF('Second Approx.'!$G$16="Error",#N/A,
IF('Second Approx.'!$G$17="Error",#N/A,
IF('Second Approx.'!$G$18="Error",#N/A,
IF('Second Approx.'!$G$19="Error",#N/A,
IF('Second Approx.'!$G$20="Error",#N/A,
'Second Approx.'!$D$37*SIN(RADIANS(F6))))))))</f>
        <v>7.9176867152161601E-2</v>
      </c>
      <c r="K6">
        <f xml:space="preserve">
IF('Second Approx.'!$G$15="Error",#N/A,
IF('Second Approx.'!$G$16="Error",#N/A,
IF('Second Approx.'!$G$17="Error",#N/A,
IF('Second Approx.'!$G$18="Error",#N/A,
IF('Second Approx.'!$G$19="Error",#N/A,
IF('Second Approx.'!$G$20="Error",#N/A,
'Second Approx.'!$D$40*COS(RADIANS(F6))))))))</f>
        <v>7.5178356129286517</v>
      </c>
      <c r="L6">
        <f xml:space="preserve">
IF('Second Approx.'!$G$15="Error",#N/A,
IF('Second Approx.'!$G$16="Error",#N/A,
IF('Second Approx.'!$G$17="Error",#N/A,
IF('Second Approx.'!$G$18="Error",#N/A,
IF('Second Approx.'!$G$19="Error",#N/A,
IF('Second Approx.'!$G$20="Error",#N/A,
'Second Approx.'!$D$40*SIN(RADIANS(F6))))))))</f>
        <v>1.0565628921963572</v>
      </c>
    </row>
    <row r="7" spans="1:12" x14ac:dyDescent="0.25">
      <c r="A7">
        <v>2.5</v>
      </c>
      <c r="B7" s="71">
        <f>IF(A7&lt;='Second Approx.'!$D$20,A7,#N/A)</f>
        <v>2.5</v>
      </c>
      <c r="C7" s="1">
        <f>IF(B7="",#N/A,
IF('Second Approx.'!$G$15="Error",#N/A,
IF('Second Approx.'!$G$16="Error",#N/A,
IF('Second Approx.'!$G$17="Error",#N/A,
IF('Second Approx.'!$G$18="Error",#N/A,
IF('Second Approx.'!$G$19="Error",#N/A,
IF('Second Approx.'!$G$20="Error",#N/A,
IF('Second Approx.'!$G$29="Error",#N/A,
'Second Approx.'!$D$38*COS(RADIANS('Second Approx.'!$D$18*A7))+'Second Approx.'!$D$39*COS(RADIANS('Second Approx.'!$D$19*A7))))))))))</f>
        <v>5.0684120765596523</v>
      </c>
      <c r="D7" s="1">
        <f>IF(B7="",#N/A,
IF('Second Approx.'!$G$15="Error",#N/A,
IF('Second Approx.'!$G$16="Error",#N/A,
IF('Second Approx.'!$G$17="Error",#N/A,
IF('Second Approx.'!$G$18="Error",#N/A,
IF('Second Approx.'!$G$19="Error",#N/A,
IF('Second Approx.'!$G$20="Error",#N/A,
IF('Second Approx.'!$G$29="Error",#N/A,
'Second Approx.'!$D$38*SIN(RADIANS('Second Approx.'!$D$18*A7))+'Second Approx.'!$D$39*SIN(RADIANS('Second Approx.'!$D$19*A7))))))))))</f>
        <v>5.101260134621068</v>
      </c>
      <c r="F7">
        <v>10</v>
      </c>
      <c r="G7">
        <f xml:space="preserve">
IF('Second Approx.'!$G$15="Error",#N/A,
IF('Second Approx.'!$G$16="Error",#N/A,
IF('Second Approx.'!$G$17="Error",#N/A,
IF('Second Approx.'!$G$18="Error",#N/A,
IF('Second Approx.'!$G$19="Error",#N/A,
IF('Second Approx.'!$G$20="Error",#N/A,
IF('Second Approx.'!$G$29="Error",#N/A,'Second Approx.'!$D$37*COS(RADIANS(F7)))))))))</f>
        <v>0.56026625901682214</v>
      </c>
      <c r="H7">
        <f xml:space="preserve">
IF('Second Approx.'!$G$15="Error",#N/A,
IF('Second Approx.'!$G$16="Error",#N/A,
IF('Second Approx.'!$G$17="Error",#N/A,
IF('Second Approx.'!$G$18="Error",#N/A,
IF('Second Approx.'!$G$19="Error",#N/A,
IF('Second Approx.'!$G$20="Error",#N/A,
'Second Approx.'!$D$37*SIN(RADIANS(F7))))))))</f>
        <v>9.8790057845263027E-2</v>
      </c>
      <c r="K7">
        <f xml:space="preserve">
IF('Second Approx.'!$G$15="Error",#N/A,
IF('Second Approx.'!$G$16="Error",#N/A,
IF('Second Approx.'!$G$17="Error",#N/A,
IF('Second Approx.'!$G$18="Error",#N/A,
IF('Second Approx.'!$G$19="Error",#N/A,
IF('Second Approx.'!$G$20="Error",#N/A,
'Second Approx.'!$D$40*COS(RADIANS(F7))))))))</f>
        <v>7.4763824374261834</v>
      </c>
      <c r="L7">
        <f xml:space="preserve">
IF('Second Approx.'!$G$15="Error",#N/A,
IF('Second Approx.'!$G$16="Error",#N/A,
IF('Second Approx.'!$G$17="Error",#N/A,
IF('Second Approx.'!$G$18="Error",#N/A,
IF('Second Approx.'!$G$19="Error",#N/A,
IF('Second Approx.'!$G$20="Error",#N/A,
'Second Approx.'!$D$40*SIN(RADIANS(F7))))))))</f>
        <v>1.3182879418131528</v>
      </c>
    </row>
    <row r="8" spans="1:12" x14ac:dyDescent="0.25">
      <c r="A8" s="71">
        <v>3</v>
      </c>
      <c r="B8" s="71">
        <f>IF(A8&lt;='Second Approx.'!$D$20,A8,#N/A)</f>
        <v>3</v>
      </c>
      <c r="C8" s="1">
        <f>IF(B8="",#N/A,
IF('Second Approx.'!$G$15="Error",#N/A,
IF('Second Approx.'!$G$16="Error",#N/A,
IF('Second Approx.'!$G$17="Error",#N/A,
IF('Second Approx.'!$G$18="Error",#N/A,
IF('Second Approx.'!$G$19="Error",#N/A,
IF('Second Approx.'!$G$20="Error",#N/A,
IF('Second Approx.'!$G$29="Error",#N/A,
'Second Approx.'!$D$38*COS(RADIANS('Second Approx.'!$D$18*A8))+'Second Approx.'!$D$39*COS(RADIANS('Second Approx.'!$D$19*A8))))))))))</f>
        <v>4.0996505519096536</v>
      </c>
      <c r="D8" s="1">
        <f>IF(B8="",#N/A,
IF('Second Approx.'!$G$15="Error",#N/A,
IF('Second Approx.'!$G$16="Error",#N/A,
IF('Second Approx.'!$G$17="Error",#N/A,
IF('Second Approx.'!$G$18="Error",#N/A,
IF('Second Approx.'!$G$19="Error",#N/A,
IF('Second Approx.'!$G$20="Error",#N/A,
IF('Second Approx.'!$G$29="Error",#N/A,
'Second Approx.'!$D$38*SIN(RADIANS('Second Approx.'!$D$18*A8))+'Second Approx.'!$D$39*SIN(RADIANS('Second Approx.'!$D$19*A8))))))))))</f>
        <v>5.6949699841182957</v>
      </c>
      <c r="F8">
        <v>12</v>
      </c>
      <c r="G8">
        <f xml:space="preserve">
IF('Second Approx.'!$G$15="Error",#N/A,
IF('Second Approx.'!$G$16="Error",#N/A,
IF('Second Approx.'!$G$17="Error",#N/A,
IF('Second Approx.'!$G$18="Error",#N/A,
IF('Second Approx.'!$G$19="Error",#N/A,
IF('Second Approx.'!$G$20="Error",#N/A,
IF('Second Approx.'!$G$29="Error",#N/A,'Second Approx.'!$D$37*COS(RADIANS(F8)))))))))</f>
        <v>0.55647723665170623</v>
      </c>
      <c r="H8">
        <f xml:space="preserve">
IF('Second Approx.'!$G$15="Error",#N/A,
IF('Second Approx.'!$G$16="Error",#N/A,
IF('Second Approx.'!$G$17="Error",#N/A,
IF('Second Approx.'!$G$18="Error",#N/A,
IF('Second Approx.'!$G$19="Error",#N/A,
IF('Second Approx.'!$G$20="Error",#N/A,
'Second Approx.'!$D$37*SIN(RADIANS(F8))))))))</f>
        <v>0.11828288807032188</v>
      </c>
      <c r="K8">
        <f xml:space="preserve">
IF('Second Approx.'!$G$15="Error",#N/A,
IF('Second Approx.'!$G$16="Error",#N/A,
IF('Second Approx.'!$G$17="Error",#N/A,
IF('Second Approx.'!$G$18="Error",#N/A,
IF('Second Approx.'!$G$19="Error",#N/A,
IF('Second Approx.'!$G$20="Error",#N/A,
'Second Approx.'!$D$40*COS(RADIANS(F8))))))))</f>
        <v>7.4258204415721423</v>
      </c>
      <c r="L8">
        <f xml:space="preserve">
IF('Second Approx.'!$G$15="Error",#N/A,
IF('Second Approx.'!$G$16="Error",#N/A,
IF('Second Approx.'!$G$17="Error",#N/A,
IF('Second Approx.'!$G$18="Error",#N/A,
IF('Second Approx.'!$G$19="Error",#N/A,
IF('Second Approx.'!$G$20="Error",#N/A,
'Second Approx.'!$D$40*SIN(RADIANS(F8))))))))</f>
        <v>1.5784068606395398</v>
      </c>
    </row>
    <row r="9" spans="1:12" x14ac:dyDescent="0.25">
      <c r="A9">
        <v>3.5</v>
      </c>
      <c r="B9" s="71">
        <f>IF(A9&lt;='Second Approx.'!$D$20,A9,#N/A)</f>
        <v>3.5</v>
      </c>
      <c r="C9" s="1">
        <f>IF(B9="",#N/A,
IF('Second Approx.'!$G$15="Error",#N/A,
IF('Second Approx.'!$G$16="Error",#N/A,
IF('Second Approx.'!$G$17="Error",#N/A,
IF('Second Approx.'!$G$18="Error",#N/A,
IF('Second Approx.'!$G$19="Error",#N/A,
IF('Second Approx.'!$G$20="Error",#N/A,
IF('Second Approx.'!$G$29="Error",#N/A,
'Second Approx.'!$D$38*COS(RADIANS('Second Approx.'!$D$18*A9))+'Second Approx.'!$D$39*COS(RADIANS('Second Approx.'!$D$19*A9))))))))))</f>
        <v>3.0577041610831674</v>
      </c>
      <c r="D9" s="1">
        <f>IF(B9="",#N/A,
IF('Second Approx.'!$G$15="Error",#N/A,
IF('Second Approx.'!$G$16="Error",#N/A,
IF('Second Approx.'!$G$17="Error",#N/A,
IF('Second Approx.'!$G$18="Error",#N/A,
IF('Second Approx.'!$G$19="Error",#N/A,
IF('Second Approx.'!$G$20="Error",#N/A,
IF('Second Approx.'!$G$29="Error",#N/A,
'Second Approx.'!$D$38*SIN(RADIANS('Second Approx.'!$D$18*A9))+'Second Approx.'!$D$39*SIN(RADIANS('Second Approx.'!$D$19*A9))))))))))</f>
        <v>6.0886510654635524</v>
      </c>
      <c r="F9">
        <v>14</v>
      </c>
      <c r="G9">
        <f xml:space="preserve">
IF('Second Approx.'!$G$15="Error",#N/A,
IF('Second Approx.'!$G$16="Error",#N/A,
IF('Second Approx.'!$G$17="Error",#N/A,
IF('Second Approx.'!$G$18="Error",#N/A,
IF('Second Approx.'!$G$19="Error",#N/A,
IF('Second Approx.'!$G$20="Error",#N/A,
IF('Second Approx.'!$G$29="Error",#N/A,'Second Approx.'!$D$37*COS(RADIANS(F9)))))))))</f>
        <v>0.55201023249247716</v>
      </c>
      <c r="H9">
        <f xml:space="preserve">
IF('Second Approx.'!$G$15="Error",#N/A,
IF('Second Approx.'!$G$16="Error",#N/A,
IF('Second Approx.'!$G$17="Error",#N/A,
IF('Second Approx.'!$G$18="Error",#N/A,
IF('Second Approx.'!$G$19="Error",#N/A,
IF('Second Approx.'!$G$20="Error",#N/A,
'Second Approx.'!$D$37*SIN(RADIANS(F9))))))))</f>
        <v>0.1376316088163492</v>
      </c>
      <c r="K9">
        <f xml:space="preserve">
IF('Second Approx.'!$G$15="Error",#N/A,
IF('Second Approx.'!$G$16="Error",#N/A,
IF('Second Approx.'!$G$17="Error",#N/A,
IF('Second Approx.'!$G$18="Error",#N/A,
IF('Second Approx.'!$G$19="Error",#N/A,
IF('Second Approx.'!$G$20="Error",#N/A,
'Second Approx.'!$D$40*COS(RADIANS(F9))))))))</f>
        <v>7.3662112273699947</v>
      </c>
      <c r="L9">
        <f xml:space="preserve">
IF('Second Approx.'!$G$15="Error",#N/A,
IF('Second Approx.'!$G$16="Error",#N/A,
IF('Second Approx.'!$G$17="Error",#N/A,
IF('Second Approx.'!$G$18="Error",#N/A,
IF('Second Approx.'!$G$19="Error",#N/A,
IF('Second Approx.'!$G$20="Error",#N/A,
'Second Approx.'!$D$40*SIN(RADIANS(F9))))))))</f>
        <v>1.8366027338411757</v>
      </c>
    </row>
    <row r="10" spans="1:12" x14ac:dyDescent="0.25">
      <c r="A10" s="71">
        <v>4</v>
      </c>
      <c r="B10" s="71">
        <f>IF(A10&lt;='Second Approx.'!$D$20,A10,#N/A)</f>
        <v>4</v>
      </c>
      <c r="C10" s="1">
        <f>IF(B10="",#N/A,
IF('Second Approx.'!$G$15="Error",#N/A,
IF('Second Approx.'!$G$16="Error",#N/A,
IF('Second Approx.'!$G$17="Error",#N/A,
IF('Second Approx.'!$G$18="Error",#N/A,
IF('Second Approx.'!$G$19="Error",#N/A,
IF('Second Approx.'!$G$20="Error",#N/A,
IF('Second Approx.'!$G$29="Error",#N/A,
'Second Approx.'!$D$38*COS(RADIANS('Second Approx.'!$D$18*A10))+'Second Approx.'!$D$39*COS(RADIANS('Second Approx.'!$D$19*A10))))))))))</f>
        <v>1.9854111237956458</v>
      </c>
      <c r="D10" s="1">
        <f>IF(B10="",#N/A,
IF('Second Approx.'!$G$15="Error",#N/A,
IF('Second Approx.'!$G$16="Error",#N/A,
IF('Second Approx.'!$G$17="Error",#N/A,
IF('Second Approx.'!$G$18="Error",#N/A,
IF('Second Approx.'!$G$19="Error",#N/A,
IF('Second Approx.'!$G$20="Error",#N/A,
IF('Second Approx.'!$G$29="Error",#N/A,
'Second Approx.'!$D$38*SIN(RADIANS('Second Approx.'!$D$18*A10))+'Second Approx.'!$D$39*SIN(RADIANS('Second Approx.'!$D$19*A10))))))))))</f>
        <v>6.2739343145715152</v>
      </c>
      <c r="F10">
        <v>16</v>
      </c>
      <c r="G10">
        <f xml:space="preserve">
IF('Second Approx.'!$G$15="Error",#N/A,
IF('Second Approx.'!$G$16="Error",#N/A,
IF('Second Approx.'!$G$17="Error",#N/A,
IF('Second Approx.'!$G$18="Error",#N/A,
IF('Second Approx.'!$G$19="Error",#N/A,
IF('Second Approx.'!$G$20="Error",#N/A,
IF('Second Approx.'!$G$29="Error",#N/A,'Second Approx.'!$D$37*COS(RADIANS(F10)))))))))</f>
        <v>0.54687068889561408</v>
      </c>
      <c r="H10">
        <f xml:space="preserve">
IF('Second Approx.'!$G$15="Error",#N/A,
IF('Second Approx.'!$G$16="Error",#N/A,
IF('Second Approx.'!$G$17="Error",#N/A,
IF('Second Approx.'!$G$18="Error",#N/A,
IF('Second Approx.'!$G$19="Error",#N/A,
IF('Second Approx.'!$G$20="Error",#N/A,
'Second Approx.'!$D$37*SIN(RADIANS(F10))))))))</f>
        <v>0.15681264664755787</v>
      </c>
      <c r="K10">
        <f xml:space="preserve">
IF('Second Approx.'!$G$15="Error",#N/A,
IF('Second Approx.'!$G$16="Error",#N/A,
IF('Second Approx.'!$G$17="Error",#N/A,
IF('Second Approx.'!$G$18="Error",#N/A,
IF('Second Approx.'!$G$19="Error",#N/A,
IF('Second Approx.'!$G$20="Error",#N/A,
'Second Approx.'!$D$40*COS(RADIANS(F10))))))))</f>
        <v>7.2976274194651527</v>
      </c>
      <c r="L10">
        <f xml:space="preserve">
IF('Second Approx.'!$G$15="Error",#N/A,
IF('Second Approx.'!$G$16="Error",#N/A,
IF('Second Approx.'!$G$17="Error",#N/A,
IF('Second Approx.'!$G$18="Error",#N/A,
IF('Second Approx.'!$G$19="Error",#N/A,
IF('Second Approx.'!$G$20="Error",#N/A,
'Second Approx.'!$D$40*SIN(RADIANS(F10))))))))</f>
        <v>2.092560989518589</v>
      </c>
    </row>
    <row r="11" spans="1:12" x14ac:dyDescent="0.25">
      <c r="A11">
        <v>4.5</v>
      </c>
      <c r="B11" s="71">
        <f>IF(A11&lt;='Second Approx.'!$D$20,A11,#N/A)</f>
        <v>4.5</v>
      </c>
      <c r="C11" s="1">
        <f>IF(B11="",#N/A,
IF('Second Approx.'!$G$15="Error",#N/A,
IF('Second Approx.'!$G$16="Error",#N/A,
IF('Second Approx.'!$G$17="Error",#N/A,
IF('Second Approx.'!$G$18="Error",#N/A,
IF('Second Approx.'!$G$19="Error",#N/A,
IF('Second Approx.'!$G$20="Error",#N/A,
IF('Second Approx.'!$G$29="Error",#N/A,
'Second Approx.'!$D$38*COS(RADIANS('Second Approx.'!$D$18*A11))+'Second Approx.'!$D$39*COS(RADIANS('Second Approx.'!$D$19*A11))))))))))</f>
        <v>0.9261760593997681</v>
      </c>
      <c r="D11" s="1">
        <f>IF(B11="",#N/A,
IF('Second Approx.'!$G$15="Error",#N/A,
IF('Second Approx.'!$G$16="Error",#N/A,
IF('Second Approx.'!$G$17="Error",#N/A,
IF('Second Approx.'!$G$18="Error",#N/A,
IF('Second Approx.'!$G$19="Error",#N/A,
IF('Second Approx.'!$G$20="Error",#N/A,
IF('Second Approx.'!$G$29="Error",#N/A,
'Second Approx.'!$D$38*SIN(RADIANS('Second Approx.'!$D$18*A11))+'Second Approx.'!$D$39*SIN(RADIANS('Second Approx.'!$D$19*A11))))))))))</f>
        <v>6.2517196161676383</v>
      </c>
      <c r="F11">
        <v>18</v>
      </c>
      <c r="G11">
        <f xml:space="preserve">
IF('Second Approx.'!$G$15="Error",#N/A,
IF('Second Approx.'!$G$16="Error",#N/A,
IF('Second Approx.'!$G$17="Error",#N/A,
IF('Second Approx.'!$G$18="Error",#N/A,
IF('Second Approx.'!$G$19="Error",#N/A,
IF('Second Approx.'!$G$20="Error",#N/A,
IF('Second Approx.'!$G$29="Error",#N/A,'Second Approx.'!$D$37*COS(RADIANS(F11)))))))))</f>
        <v>0.54106486760330341</v>
      </c>
      <c r="H11">
        <f xml:space="preserve">
IF('Second Approx.'!$G$15="Error",#N/A,
IF('Second Approx.'!$G$16="Error",#N/A,
IF('Second Approx.'!$G$17="Error",#N/A,
IF('Second Approx.'!$G$18="Error",#N/A,
IF('Second Approx.'!$G$19="Error",#N/A,
IF('Second Approx.'!$G$20="Error",#N/A,
'Second Approx.'!$D$37*SIN(RADIANS(F11))))))))</f>
        <v>0.17580263242396299</v>
      </c>
      <c r="K11">
        <f xml:space="preserve">
IF('Second Approx.'!$G$15="Error",#N/A,
IF('Second Approx.'!$G$16="Error",#N/A,
IF('Second Approx.'!$G$17="Error",#N/A,
IF('Second Approx.'!$G$18="Error",#N/A,
IF('Second Approx.'!$G$19="Error",#N/A,
IF('Second Approx.'!$G$20="Error",#N/A,
'Second Approx.'!$D$40*COS(RADIANS(F11))))))))</f>
        <v>7.2201525766630219</v>
      </c>
      <c r="L11">
        <f xml:space="preserve">
IF('Second Approx.'!$G$15="Error",#N/A,
IF('Second Approx.'!$G$16="Error",#N/A,
IF('Second Approx.'!$G$17="Error",#N/A,
IF('Second Approx.'!$G$18="Error",#N/A,
IF('Second Approx.'!$G$19="Error",#N/A,
IF('Second Approx.'!$G$20="Error",#N/A,
'Second Approx.'!$D$40*SIN(RADIANS(F11))))))))</f>
        <v>2.3459697819645848</v>
      </c>
    </row>
    <row r="12" spans="1:12" x14ac:dyDescent="0.25">
      <c r="A12" s="71">
        <v>5</v>
      </c>
      <c r="B12" s="71">
        <f>IF(A12&lt;='Second Approx.'!$D$20,A12,#N/A)</f>
        <v>5</v>
      </c>
      <c r="C12" s="1">
        <f>IF(B12="",#N/A,
IF('Second Approx.'!$G$15="Error",#N/A,
IF('Second Approx.'!$G$16="Error",#N/A,
IF('Second Approx.'!$G$17="Error",#N/A,
IF('Second Approx.'!$G$18="Error",#N/A,
IF('Second Approx.'!$G$19="Error",#N/A,
IF('Second Approx.'!$G$20="Error",#N/A,
IF('Second Approx.'!$G$29="Error",#N/A,
'Second Approx.'!$D$38*COS(RADIANS('Second Approx.'!$D$18*A12))+'Second Approx.'!$D$39*COS(RADIANS('Second Approx.'!$D$19*A12))))))))))</f>
        <v>-7.8031187081634368E-2</v>
      </c>
      <c r="D12" s="1">
        <f>IF(B12="",#N/A,
IF('Second Approx.'!$G$15="Error",#N/A,
IF('Second Approx.'!$G$16="Error",#N/A,
IF('Second Approx.'!$G$17="Error",#N/A,
IF('Second Approx.'!$G$18="Error",#N/A,
IF('Second Approx.'!$G$19="Error",#N/A,
IF('Second Approx.'!$G$20="Error",#N/A,
IF('Second Approx.'!$G$29="Error",#N/A,
'Second Approx.'!$D$38*SIN(RADIANS('Second Approx.'!$D$18*A12))+'Second Approx.'!$D$39*SIN(RADIANS('Second Approx.'!$D$19*A12))))))))))</f>
        <v>6.0320594425740168</v>
      </c>
      <c r="F12">
        <v>20</v>
      </c>
      <c r="G12">
        <f xml:space="preserve">
IF('Second Approx.'!$G$15="Error",#N/A,
IF('Second Approx.'!$G$16="Error",#N/A,
IF('Second Approx.'!$G$17="Error",#N/A,
IF('Second Approx.'!$G$18="Error",#N/A,
IF('Second Approx.'!$G$19="Error",#N/A,
IF('Second Approx.'!$G$20="Error",#N/A,
IF('Second Approx.'!$G$29="Error",#N/A,'Second Approx.'!$D$37*COS(RADIANS(F12)))))))))</f>
        <v>0.53459984211447187</v>
      </c>
      <c r="H12">
        <f xml:space="preserve">
IF('Second Approx.'!$G$15="Error",#N/A,
IF('Second Approx.'!$G$16="Error",#N/A,
IF('Second Approx.'!$G$17="Error",#N/A,
IF('Second Approx.'!$G$18="Error",#N/A,
IF('Second Approx.'!$G$19="Error",#N/A,
IF('Second Approx.'!$G$20="Error",#N/A,
'Second Approx.'!$D$37*SIN(RADIANS(F12))))))))</f>
        <v>0.1945784297730791</v>
      </c>
      <c r="K12">
        <f xml:space="preserve">
IF('Second Approx.'!$G$15="Error",#N/A,
IF('Second Approx.'!$G$16="Error",#N/A,
IF('Second Approx.'!$G$17="Error",#N/A,
IF('Second Approx.'!$G$18="Error",#N/A,
IF('Second Approx.'!$G$19="Error",#N/A,
IF('Second Approx.'!$G$20="Error",#N/A,
'Second Approx.'!$D$40*COS(RADIANS(F12))))))))</f>
        <v>7.133881090125473</v>
      </c>
      <c r="L12">
        <f xml:space="preserve">
IF('Second Approx.'!$G$15="Error",#N/A,
IF('Second Approx.'!$G$16="Error",#N/A,
IF('Second Approx.'!$G$17="Error",#N/A,
IF('Second Approx.'!$G$18="Error",#N/A,
IF('Second Approx.'!$G$19="Error",#N/A,
IF('Second Approx.'!$G$20="Error",#N/A,
'Second Approx.'!$D$40*SIN(RADIANS(F12))))))))</f>
        <v>2.5965203716001994</v>
      </c>
    </row>
    <row r="13" spans="1:12" x14ac:dyDescent="0.25">
      <c r="A13">
        <v>5.5</v>
      </c>
      <c r="B13" s="71">
        <f>IF(A13&lt;='Second Approx.'!$D$20,A13,#N/A)</f>
        <v>5.5</v>
      </c>
      <c r="C13" s="1">
        <f>IF(B13="",#N/A,
IF('Second Approx.'!$G$15="Error",#N/A,
IF('Second Approx.'!$G$16="Error",#N/A,
IF('Second Approx.'!$G$17="Error",#N/A,
IF('Second Approx.'!$G$18="Error",#N/A,
IF('Second Approx.'!$G$19="Error",#N/A,
IF('Second Approx.'!$G$20="Error",#N/A,
IF('Second Approx.'!$G$29="Error",#N/A,
'Second Approx.'!$D$38*COS(RADIANS('Second Approx.'!$D$18*A13))+'Second Approx.'!$D$39*COS(RADIANS('Second Approx.'!$D$19*A13))))))))))</f>
        <v>-0.9886024910236455</v>
      </c>
      <c r="D13" s="1">
        <f>IF(B13="",#N/A,
IF('Second Approx.'!$G$15="Error",#N/A,
IF('Second Approx.'!$G$16="Error",#N/A,
IF('Second Approx.'!$G$17="Error",#N/A,
IF('Second Approx.'!$G$18="Error",#N/A,
IF('Second Approx.'!$G$19="Error",#N/A,
IF('Second Approx.'!$G$20="Error",#N/A,
IF('Second Approx.'!$G$29="Error",#N/A,
'Second Approx.'!$D$38*SIN(RADIANS('Second Approx.'!$D$18*A13))+'Second Approx.'!$D$39*SIN(RADIANS('Second Approx.'!$D$19*A13))))))))))</f>
        <v>5.6336137959991275</v>
      </c>
      <c r="F13">
        <v>22</v>
      </c>
      <c r="G13">
        <f xml:space="preserve">
IF('Second Approx.'!$G$15="Error",#N/A,
IF('Second Approx.'!$G$16="Error",#N/A,
IF('Second Approx.'!$G$17="Error",#N/A,
IF('Second Approx.'!$G$18="Error",#N/A,
IF('Second Approx.'!$G$19="Error",#N/A,
IF('Second Approx.'!$G$20="Error",#N/A,
IF('Second Approx.'!$G$29="Error",#N/A,'Second Approx.'!$D$37*COS(RADIANS(F13)))))))))</f>
        <v>0.52748348906681664</v>
      </c>
      <c r="H13">
        <f xml:space="preserve">
IF('Second Approx.'!$G$15="Error",#N/A,
IF('Second Approx.'!$G$16="Error",#N/A,
IF('Second Approx.'!$G$17="Error",#N/A,
IF('Second Approx.'!$G$18="Error",#N/A,
IF('Second Approx.'!$G$19="Error",#N/A,
IF('Second Approx.'!$G$20="Error",#N/A,
'Second Approx.'!$D$37*SIN(RADIANS(F13))))))))</f>
        <v>0.2131171632780261</v>
      </c>
      <c r="K13">
        <f xml:space="preserve">
IF('Second Approx.'!$G$15="Error",#N/A,
IF('Second Approx.'!$G$16="Error",#N/A,
IF('Second Approx.'!$G$17="Error",#N/A,
IF('Second Approx.'!$G$18="Error",#N/A,
IF('Second Approx.'!$G$19="Error",#N/A,
IF('Second Approx.'!$G$20="Error",#N/A,
'Second Approx.'!$D$40*COS(RADIANS(F13))))))))</f>
        <v>7.038918068369747</v>
      </c>
      <c r="L13">
        <f xml:space="preserve">
IF('Second Approx.'!$G$15="Error",#N/A,
IF('Second Approx.'!$G$16="Error",#N/A,
IF('Second Approx.'!$G$17="Error",#N/A,
IF('Second Approx.'!$G$18="Error",#N/A,
IF('Second Approx.'!$G$19="Error",#N/A,
IF('Second Approx.'!$G$20="Error",#N/A,
'Second Approx.'!$D$40*SIN(RADIANS(F13))))))))</f>
        <v>2.8439075011263211</v>
      </c>
    </row>
    <row r="14" spans="1:12" x14ac:dyDescent="0.25">
      <c r="A14" s="71">
        <v>6</v>
      </c>
      <c r="B14" s="71">
        <f>IF(A14&lt;='Second Approx.'!$D$20,A14,#N/A)</f>
        <v>6</v>
      </c>
      <c r="C14" s="1">
        <f>IF(B14="",#N/A,
IF('Second Approx.'!$G$15="Error",#N/A,
IF('Second Approx.'!$G$16="Error",#N/A,
IF('Second Approx.'!$G$17="Error",#N/A,
IF('Second Approx.'!$G$18="Error",#N/A,
IF('Second Approx.'!$G$19="Error",#N/A,
IF('Second Approx.'!$G$20="Error",#N/A,
IF('Second Approx.'!$G$29="Error",#N/A,
'Second Approx.'!$D$38*COS(RADIANS('Second Approx.'!$D$18*A14))+'Second Approx.'!$D$39*COS(RADIANS('Second Approx.'!$D$19*A14))))))))))</f>
        <v>-1.7720532913761533</v>
      </c>
      <c r="D14" s="1">
        <f>IF(B14="",#N/A,
IF('Second Approx.'!$G$15="Error",#N/A,
IF('Second Approx.'!$G$16="Error",#N/A,
IF('Second Approx.'!$G$17="Error",#N/A,
IF('Second Approx.'!$G$18="Error",#N/A,
IF('Second Approx.'!$G$19="Error",#N/A,
IF('Second Approx.'!$G$20="Error",#N/A,
IF('Second Approx.'!$G$29="Error",#N/A,
'Second Approx.'!$D$38*SIN(RADIANS('Second Approx.'!$D$18*A14))+'Second Approx.'!$D$39*SIN(RADIANS('Second Approx.'!$D$19*A14))))))))))</f>
        <v>5.0827028156717144</v>
      </c>
      <c r="F14">
        <v>24</v>
      </c>
      <c r="G14">
        <f xml:space="preserve">
IF('Second Approx.'!$G$15="Error",#N/A,
IF('Second Approx.'!$G$16="Error",#N/A,
IF('Second Approx.'!$G$17="Error",#N/A,
IF('Second Approx.'!$G$18="Error",#N/A,
IF('Second Approx.'!$G$19="Error",#N/A,
IF('Second Approx.'!$G$20="Error",#N/A,
IF('Second Approx.'!$G$29="Error",#N/A,'Second Approx.'!$D$37*COS(RADIANS(F14)))))))))</f>
        <v>0.51972447864033611</v>
      </c>
      <c r="H14">
        <f xml:space="preserve">
IF('Second Approx.'!$G$15="Error",#N/A,
IF('Second Approx.'!$G$16="Error",#N/A,
IF('Second Approx.'!$G$17="Error",#N/A,
IF('Second Approx.'!$G$18="Error",#N/A,
IF('Second Approx.'!$G$19="Error",#N/A,
IF('Second Approx.'!$G$20="Error",#N/A,
'Second Approx.'!$D$37*SIN(RADIANS(F14))))))))</f>
        <v>0.23139624634770126</v>
      </c>
      <c r="K14">
        <f xml:space="preserve">
IF('Second Approx.'!$G$15="Error",#N/A,
IF('Second Approx.'!$G$16="Error",#N/A,
IF('Second Approx.'!$G$17="Error",#N/A,
IF('Second Approx.'!$G$18="Error",#N/A,
IF('Second Approx.'!$G$19="Error",#N/A,
IF('Second Approx.'!$G$20="Error",#N/A,
'Second Approx.'!$D$40*COS(RADIANS(F14))))))))</f>
        <v>6.9353792092099207</v>
      </c>
      <c r="L14">
        <f xml:space="preserve">
IF('Second Approx.'!$G$15="Error",#N/A,
IF('Second Approx.'!$G$16="Error",#N/A,
IF('Second Approx.'!$G$17="Error",#N/A,
IF('Second Approx.'!$G$18="Error",#N/A,
IF('Second Approx.'!$G$19="Error",#N/A,
IF('Second Approx.'!$G$20="Error",#N/A,
'Second Approx.'!$D$40*SIN(RADIANS(F14))))))))</f>
        <v>3.0878297674326882</v>
      </c>
    </row>
    <row r="15" spans="1:12" x14ac:dyDescent="0.25">
      <c r="A15">
        <v>6.5</v>
      </c>
      <c r="B15" s="71">
        <f>IF(A15&lt;='Second Approx.'!$D$20,A15,#N/A)</f>
        <v>6.5</v>
      </c>
      <c r="C15" s="1">
        <f>IF(B15="",#N/A,
IF('Second Approx.'!$G$15="Error",#N/A,
IF('Second Approx.'!$G$16="Error",#N/A,
IF('Second Approx.'!$G$17="Error",#N/A,
IF('Second Approx.'!$G$18="Error",#N/A,
IF('Second Approx.'!$G$19="Error",#N/A,
IF('Second Approx.'!$G$20="Error",#N/A,
IF('Second Approx.'!$G$29="Error",#N/A,
'Second Approx.'!$D$38*COS(RADIANS('Second Approx.'!$D$18*A15))+'Second Approx.'!$D$39*COS(RADIANS('Second Approx.'!$D$19*A15))))))))))</f>
        <v>-2.4015363267654077</v>
      </c>
      <c r="D15" s="1">
        <f>IF(B15="",#N/A,
IF('Second Approx.'!$G$15="Error",#N/A,
IF('Second Approx.'!$G$16="Error",#N/A,
IF('Second Approx.'!$G$17="Error",#N/A,
IF('Second Approx.'!$G$18="Error",#N/A,
IF('Second Approx.'!$G$19="Error",#N/A,
IF('Second Approx.'!$G$20="Error",#N/A,
IF('Second Approx.'!$G$29="Error",#N/A,
'Second Approx.'!$D$38*SIN(RADIANS('Second Approx.'!$D$18*A15))+'Second Approx.'!$D$39*SIN(RADIANS('Second Approx.'!$D$19*A15))))))))))</f>
        <v>4.4120024414459182</v>
      </c>
      <c r="F15">
        <v>26</v>
      </c>
      <c r="G15">
        <f xml:space="preserve">
IF('Second Approx.'!$G$15="Error",#N/A,
IF('Second Approx.'!$G$16="Error",#N/A,
IF('Second Approx.'!$G$17="Error",#N/A,
IF('Second Approx.'!$G$18="Error",#N/A,
IF('Second Approx.'!$G$19="Error",#N/A,
IF('Second Approx.'!$G$20="Error",#N/A,
IF('Second Approx.'!$G$29="Error",#N/A,'Second Approx.'!$D$37*COS(RADIANS(F15)))))))))</f>
        <v>0.51133226399405118</v>
      </c>
      <c r="H15">
        <f xml:space="preserve">
IF('Second Approx.'!$G$15="Error",#N/A,
IF('Second Approx.'!$G$16="Error",#N/A,
IF('Second Approx.'!$G$17="Error",#N/A,
IF('Second Approx.'!$G$18="Error",#N/A,
IF('Second Approx.'!$G$19="Error",#N/A,
IF('Second Approx.'!$G$20="Error",#N/A,
'Second Approx.'!$D$37*SIN(RADIANS(F15))))))))</f>
        <v>0.249393408735061</v>
      </c>
      <c r="K15">
        <f xml:space="preserve">
IF('Second Approx.'!$G$15="Error",#N/A,
IF('Second Approx.'!$G$16="Error",#N/A,
IF('Second Approx.'!$G$17="Error",#N/A,
IF('Second Approx.'!$G$18="Error",#N/A,
IF('Second Approx.'!$G$19="Error",#N/A,
IF('Second Approx.'!$G$20="Error",#N/A,
'Second Approx.'!$D$40*COS(RADIANS(F15))))))))</f>
        <v>6.823390658796944</v>
      </c>
      <c r="L15">
        <f xml:space="preserve">
IF('Second Approx.'!$G$15="Error",#N/A,
IF('Second Approx.'!$G$16="Error",#N/A,
IF('Second Approx.'!$G$17="Error",#N/A,
IF('Second Approx.'!$G$18="Error",#N/A,
IF('Second Approx.'!$G$19="Error",#N/A,
IF('Second Approx.'!$G$20="Error",#N/A,
'Second Approx.'!$D$40*SIN(RADIANS(F15))))))))</f>
        <v>3.3279899888111517</v>
      </c>
    </row>
    <row r="16" spans="1:12" x14ac:dyDescent="0.25">
      <c r="A16" s="71">
        <v>7</v>
      </c>
      <c r="B16" s="71">
        <f>IF(A16&lt;='Second Approx.'!$D$20,A16,#N/A)</f>
        <v>7</v>
      </c>
      <c r="C16" s="1">
        <f>IF(B16="",#N/A,
IF('Second Approx.'!$G$15="Error",#N/A,
IF('Second Approx.'!$G$16="Error",#N/A,
IF('Second Approx.'!$G$17="Error",#N/A,
IF('Second Approx.'!$G$18="Error",#N/A,
IF('Second Approx.'!$G$19="Error",#N/A,
IF('Second Approx.'!$G$20="Error",#N/A,
IF('Second Approx.'!$G$29="Error",#N/A,
'Second Approx.'!$D$38*COS(RADIANS('Second Approx.'!$D$18*A16))+'Second Approx.'!$D$39*COS(RADIANS('Second Approx.'!$D$19*A16))))))))))</f>
        <v>-2.8580360622383787</v>
      </c>
      <c r="D16" s="1">
        <f>IF(B16="",#N/A,
IF('Second Approx.'!$G$15="Error",#N/A,
IF('Second Approx.'!$G$16="Error",#N/A,
IF('Second Approx.'!$G$17="Error",#N/A,
IF('Second Approx.'!$G$18="Error",#N/A,
IF('Second Approx.'!$G$19="Error",#N/A,
IF('Second Approx.'!$G$20="Error",#N/A,
IF('Second Approx.'!$G$29="Error",#N/A,
'Second Approx.'!$D$38*SIN(RADIANS('Second Approx.'!$D$18*A16))+'Second Approx.'!$D$39*SIN(RADIANS('Second Approx.'!$D$19*A16))))))))))</f>
        <v>3.6589454002307398</v>
      </c>
      <c r="F16">
        <v>28</v>
      </c>
      <c r="G16">
        <f xml:space="preserve">
IF('Second Approx.'!$G$15="Error",#N/A,
IF('Second Approx.'!$G$16="Error",#N/A,
IF('Second Approx.'!$G$17="Error",#N/A,
IF('Second Approx.'!$G$18="Error",#N/A,
IF('Second Approx.'!$G$19="Error",#N/A,
IF('Second Approx.'!$G$20="Error",#N/A,
IF('Second Approx.'!$G$29="Error",#N/A,'Second Approx.'!$D$37*COS(RADIANS(F16)))))))))</f>
        <v>0.50231706974878676</v>
      </c>
      <c r="H16">
        <f xml:space="preserve">
IF('Second Approx.'!$G$15="Error",#N/A,
IF('Second Approx.'!$G$16="Error",#N/A,
IF('Second Approx.'!$G$17="Error",#N/A,
IF('Second Approx.'!$G$18="Error",#N/A,
IF('Second Approx.'!$G$19="Error",#N/A,
IF('Second Approx.'!$G$20="Error",#N/A,
'Second Approx.'!$D$37*SIN(RADIANS(F16))))))))</f>
        <v>0.26708672366998676</v>
      </c>
      <c r="K16">
        <f xml:space="preserve">
IF('Second Approx.'!$G$15="Error",#N/A,
IF('Second Approx.'!$G$16="Error",#N/A,
IF('Second Approx.'!$G$17="Error",#N/A,
IF('Second Approx.'!$G$18="Error",#N/A,
IF('Second Approx.'!$G$19="Error",#N/A,
IF('Second Approx.'!$G$20="Error",#N/A,
'Second Approx.'!$D$40*COS(RADIANS(F16))))))))</f>
        <v>6.7030888579289796</v>
      </c>
      <c r="L16">
        <f xml:space="preserve">
IF('Second Approx.'!$G$15="Error",#N/A,
IF('Second Approx.'!$G$16="Error",#N/A,
IF('Second Approx.'!$G$17="Error",#N/A,
IF('Second Approx.'!$G$18="Error",#N/A,
IF('Second Approx.'!$G$19="Error",#N/A,
IF('Second Approx.'!$G$20="Error",#N/A,
'Second Approx.'!$D$40*SIN(RADIANS(F16))))))))</f>
        <v>3.5640955670258085</v>
      </c>
    </row>
    <row r="17" spans="1:12" x14ac:dyDescent="0.25">
      <c r="A17">
        <v>7.5</v>
      </c>
      <c r="B17" s="71">
        <f>IF(A17&lt;='Second Approx.'!$D$20,A17,#N/A)</f>
        <v>7.5</v>
      </c>
      <c r="C17" s="1">
        <f>IF(B17="",#N/A,
IF('Second Approx.'!$G$15="Error",#N/A,
IF('Second Approx.'!$G$16="Error",#N/A,
IF('Second Approx.'!$G$17="Error",#N/A,
IF('Second Approx.'!$G$18="Error",#N/A,
IF('Second Approx.'!$G$19="Error",#N/A,
IF('Second Approx.'!$G$20="Error",#N/A,
IF('Second Approx.'!$G$29="Error",#N/A,
'Second Approx.'!$D$38*COS(RADIANS('Second Approx.'!$D$18*A17))+'Second Approx.'!$D$39*COS(RADIANS('Second Approx.'!$D$19*A17))))))))))</f>
        <v>-3.1311877775581647</v>
      </c>
      <c r="D17" s="1">
        <f>IF(B17="",#N/A,
IF('Second Approx.'!$G$15="Error",#N/A,
IF('Second Approx.'!$G$16="Error",#N/A,
IF('Second Approx.'!$G$17="Error",#N/A,
IF('Second Approx.'!$G$18="Error",#N/A,
IF('Second Approx.'!$G$19="Error",#N/A,
IF('Second Approx.'!$G$20="Error",#N/A,
IF('Second Approx.'!$G$29="Error",#N/A,
'Second Approx.'!$D$38*SIN(RADIANS('Second Approx.'!$D$18*A17))+'Second Approx.'!$D$39*SIN(RADIANS('Second Approx.'!$D$19*A17))))))))))</f>
        <v>2.8639037011251478</v>
      </c>
      <c r="F17">
        <v>30</v>
      </c>
      <c r="G17">
        <f xml:space="preserve">
IF('Second Approx.'!$G$15="Error",#N/A,
IF('Second Approx.'!$G$16="Error",#N/A,
IF('Second Approx.'!$G$17="Error",#N/A,
IF('Second Approx.'!$G$18="Error",#N/A,
IF('Second Approx.'!$G$19="Error",#N/A,
IF('Second Approx.'!$G$20="Error",#N/A,
IF('Second Approx.'!$G$29="Error",#N/A,'Second Approx.'!$D$37*COS(RADIANS(F17)))))))))</f>
        <v>0.49268987953004628</v>
      </c>
      <c r="H17">
        <f xml:space="preserve">
IF('Second Approx.'!$G$15="Error",#N/A,
IF('Second Approx.'!$G$16="Error",#N/A,
IF('Second Approx.'!$G$17="Error",#N/A,
IF('Second Approx.'!$G$18="Error",#N/A,
IF('Second Approx.'!$G$19="Error",#N/A,
IF('Second Approx.'!$G$20="Error",#N/A,
'Second Approx.'!$D$37*SIN(RADIANS(F17))))))))</f>
        <v>0.28445463457367642</v>
      </c>
      <c r="K17">
        <f xml:space="preserve">
IF('Second Approx.'!$G$15="Error",#N/A,
IF('Second Approx.'!$G$16="Error",#N/A,
IF('Second Approx.'!$G$17="Error",#N/A,
IF('Second Approx.'!$G$18="Error",#N/A,
IF('Second Approx.'!$G$19="Error",#N/A,
IF('Second Approx.'!$G$20="Error",#N/A,
'Second Approx.'!$D$40*COS(RADIANS(F17))))))))</f>
        <v>6.5746203758193129</v>
      </c>
      <c r="L17">
        <f xml:space="preserve">
IF('Second Approx.'!$G$15="Error",#N/A,
IF('Second Approx.'!$G$16="Error",#N/A,
IF('Second Approx.'!$G$17="Error",#N/A,
IF('Second Approx.'!$G$18="Error",#N/A,
IF('Second Approx.'!$G$19="Error",#N/A,
IF('Second Approx.'!$G$20="Error",#N/A,
'Second Approx.'!$D$40*SIN(RADIANS(F17))))))))</f>
        <v>3.7958588437988783</v>
      </c>
    </row>
    <row r="18" spans="1:12" x14ac:dyDescent="0.25">
      <c r="A18" s="71">
        <v>8</v>
      </c>
      <c r="B18" s="71">
        <f>IF(A18&lt;='Second Approx.'!$D$20,A18,#N/A)</f>
        <v>8</v>
      </c>
      <c r="C18" s="1">
        <f>IF(B18="",#N/A,
IF('Second Approx.'!$G$15="Error",#N/A,
IF('Second Approx.'!$G$16="Error",#N/A,
IF('Second Approx.'!$G$17="Error",#N/A,
IF('Second Approx.'!$G$18="Error",#N/A,
IF('Second Approx.'!$G$19="Error",#N/A,
IF('Second Approx.'!$G$20="Error",#N/A,
IF('Second Approx.'!$G$29="Error",#N/A,
'Second Approx.'!$D$38*COS(RADIANS('Second Approx.'!$D$18*A18))+'Second Approx.'!$D$39*COS(RADIANS('Second Approx.'!$D$19*A18))))))))))</f>
        <v>-3.2196831128373296</v>
      </c>
      <c r="D18" s="1">
        <f>IF(B18="",#N/A,
IF('Second Approx.'!$G$15="Error",#N/A,
IF('Second Approx.'!$G$16="Error",#N/A,
IF('Second Approx.'!$G$17="Error",#N/A,
IF('Second Approx.'!$G$18="Error",#N/A,
IF('Second Approx.'!$G$19="Error",#N/A,
IF('Second Approx.'!$G$20="Error",#N/A,
IF('Second Approx.'!$G$29="Error",#N/A,
'Second Approx.'!$D$38*SIN(RADIANS('Second Approx.'!$D$18*A18))+'Second Approx.'!$D$39*SIN(RADIANS('Second Approx.'!$D$19*A18))))))))))</f>
        <v>2.0682391299579352</v>
      </c>
      <c r="F18">
        <v>32</v>
      </c>
      <c r="G18">
        <f xml:space="preserve">
IF('Second Approx.'!$G$15="Error",#N/A,
IF('Second Approx.'!$G$16="Error",#N/A,
IF('Second Approx.'!$G$17="Error",#N/A,
IF('Second Approx.'!$G$18="Error",#N/A,
IF('Second Approx.'!$G$19="Error",#N/A,
IF('Second Approx.'!$G$20="Error",#N/A,
IF('Second Approx.'!$G$29="Error",#N/A,'Second Approx.'!$D$37*COS(RADIANS(F18)))))))))</f>
        <v>0.4824624225861564</v>
      </c>
      <c r="H18">
        <f xml:space="preserve">
IF('Second Approx.'!$G$15="Error",#N/A,
IF('Second Approx.'!$G$16="Error",#N/A,
IF('Second Approx.'!$G$17="Error",#N/A,
IF('Second Approx.'!$G$18="Error",#N/A,
IF('Second Approx.'!$G$19="Error",#N/A,
IF('Second Approx.'!$G$20="Error",#N/A,
'Second Approx.'!$D$37*SIN(RADIANS(F18))))))))</f>
        <v>0.30147598132201564</v>
      </c>
      <c r="K18">
        <f xml:space="preserve">
IF('Second Approx.'!$G$15="Error",#N/A,
IF('Second Approx.'!$G$16="Error",#N/A,
IF('Second Approx.'!$G$17="Error",#N/A,
IF('Second Approx.'!$G$18="Error",#N/A,
IF('Second Approx.'!$G$19="Error",#N/A,
IF('Second Approx.'!$G$20="Error",#N/A,
'Second Approx.'!$D$40*COS(RADIANS(F18))))))))</f>
        <v>6.4381417315243423</v>
      </c>
      <c r="L18">
        <f xml:space="preserve">
IF('Second Approx.'!$G$15="Error",#N/A,
IF('Second Approx.'!$G$16="Error",#N/A,
IF('Second Approx.'!$G$17="Error",#N/A,
IF('Second Approx.'!$G$18="Error",#N/A,
IF('Second Approx.'!$G$19="Error",#N/A,
IF('Second Approx.'!$G$20="Error",#N/A,
'Second Approx.'!$D$40*SIN(RADIANS(F18))))))))</f>
        <v>4.0229974512780116</v>
      </c>
    </row>
    <row r="19" spans="1:12" x14ac:dyDescent="0.25">
      <c r="A19">
        <v>8.5</v>
      </c>
      <c r="B19" s="71">
        <f>IF(A19&lt;='Second Approx.'!$D$20,A19,#N/A)</f>
        <v>8.5</v>
      </c>
      <c r="C19" s="1">
        <f>IF(B19="",#N/A,
IF('Second Approx.'!$G$15="Error",#N/A,
IF('Second Approx.'!$G$16="Error",#N/A,
IF('Second Approx.'!$G$17="Error",#N/A,
IF('Second Approx.'!$G$18="Error",#N/A,
IF('Second Approx.'!$G$19="Error",#N/A,
IF('Second Approx.'!$G$20="Error",#N/A,
IF('Second Approx.'!$G$29="Error",#N/A,
'Second Approx.'!$D$38*COS(RADIANS('Second Approx.'!$D$18*A19))+'Second Approx.'!$D$39*COS(RADIANS('Second Approx.'!$D$19*A19))))))))))</f>
        <v>-3.1312434985866906</v>
      </c>
      <c r="D19" s="1">
        <f>IF(B19="",#N/A,
IF('Second Approx.'!$G$15="Error",#N/A,
IF('Second Approx.'!$G$16="Error",#N/A,
IF('Second Approx.'!$G$17="Error",#N/A,
IF('Second Approx.'!$G$18="Error",#N/A,
IF('Second Approx.'!$G$19="Error",#N/A,
IF('Second Approx.'!$G$20="Error",#N/A,
IF('Second Approx.'!$G$29="Error",#N/A,
'Second Approx.'!$D$38*SIN(RADIANS('Second Approx.'!$D$18*A19))+'Second Approx.'!$D$39*SIN(RADIANS('Second Approx.'!$D$19*A19))))))))))</f>
        <v>1.3123144359151464</v>
      </c>
      <c r="F19">
        <v>34</v>
      </c>
      <c r="G19">
        <f xml:space="preserve">
IF('Second Approx.'!$G$15="Error",#N/A,
IF('Second Approx.'!$G$16="Error",#N/A,
IF('Second Approx.'!$G$17="Error",#N/A,
IF('Second Approx.'!$G$18="Error",#N/A,
IF('Second Approx.'!$G$19="Error",#N/A,
IF('Second Approx.'!$G$20="Error",#N/A,
IF('Second Approx.'!$G$29="Error",#N/A,'Second Approx.'!$D$37*COS(RADIANS(F19)))))))))</f>
        <v>0.47164715949798436</v>
      </c>
      <c r="H19">
        <f xml:space="preserve">
IF('Second Approx.'!$G$15="Error",#N/A,
IF('Second Approx.'!$G$16="Error",#N/A,
IF('Second Approx.'!$G$17="Error",#N/A,
IF('Second Approx.'!$G$18="Error",#N/A,
IF('Second Approx.'!$G$19="Error",#N/A,
IF('Second Approx.'!$G$20="Error",#N/A,
'Second Approx.'!$D$37*SIN(RADIANS(F19))))))))</f>
        <v>0.31813002602592894</v>
      </c>
      <c r="K19">
        <f xml:space="preserve">
IF('Second Approx.'!$G$15="Error",#N/A,
IF('Second Approx.'!$G$16="Error",#N/A,
IF('Second Approx.'!$G$17="Error",#N/A,
IF('Second Approx.'!$G$18="Error",#N/A,
IF('Second Approx.'!$G$19="Error",#N/A,
IF('Second Approx.'!$G$20="Error",#N/A,
'Second Approx.'!$D$40*COS(RADIANS(F19))))))))</f>
        <v>6.2938192032492184</v>
      </c>
      <c r="L19">
        <f xml:space="preserve">
IF('Second Approx.'!$G$15="Error",#N/A,
IF('Second Approx.'!$G$16="Error",#N/A,
IF('Second Approx.'!$G$17="Error",#N/A,
IF('Second Approx.'!$G$18="Error",#N/A,
IF('Second Approx.'!$G$19="Error",#N/A,
IF('Second Approx.'!$G$20="Error",#N/A,
'Second Approx.'!$D$40*SIN(RADIANS(F19))))))))</f>
        <v>4.245234656058015</v>
      </c>
    </row>
    <row r="20" spans="1:12" x14ac:dyDescent="0.25">
      <c r="A20" s="71">
        <v>9</v>
      </c>
      <c r="B20" s="71">
        <f>IF(A20&lt;='Second Approx.'!$D$20,A20,#N/A)</f>
        <v>9</v>
      </c>
      <c r="C20" s="1">
        <f>IF(B20="",#N/A,
IF('Second Approx.'!$G$15="Error",#N/A,
IF('Second Approx.'!$G$16="Error",#N/A,
IF('Second Approx.'!$G$17="Error",#N/A,
IF('Second Approx.'!$G$18="Error",#N/A,
IF('Second Approx.'!$G$19="Error",#N/A,
IF('Second Approx.'!$G$20="Error",#N/A,
IF('Second Approx.'!$G$29="Error",#N/A,
'Second Approx.'!$D$38*COS(RADIANS('Second Approx.'!$D$18*A20))+'Second Approx.'!$D$39*COS(RADIANS('Second Approx.'!$D$19*A20))))))))))</f>
        <v>-2.8821634040814792</v>
      </c>
      <c r="D20" s="1">
        <f>IF(B20="",#N/A,
IF('Second Approx.'!$G$15="Error",#N/A,
IF('Second Approx.'!$G$16="Error",#N/A,
IF('Second Approx.'!$G$17="Error",#N/A,
IF('Second Approx.'!$G$18="Error",#N/A,
IF('Second Approx.'!$G$19="Error",#N/A,
IF('Second Approx.'!$G$20="Error",#N/A,
IF('Second Approx.'!$G$29="Error",#N/A,
'Second Approx.'!$D$38*SIN(RADIANS('Second Approx.'!$D$18*A20))+'Second Approx.'!$D$39*SIN(RADIANS('Second Approx.'!$D$19*A20))))))))))</f>
        <v>0.63355970848884535</v>
      </c>
      <c r="F20">
        <v>36</v>
      </c>
      <c r="G20">
        <f xml:space="preserve">
IF('Second Approx.'!$G$15="Error",#N/A,
IF('Second Approx.'!$G$16="Error",#N/A,
IF('Second Approx.'!$G$17="Error",#N/A,
IF('Second Approx.'!$G$18="Error",#N/A,
IF('Second Approx.'!$G$19="Error",#N/A,
IF('Second Approx.'!$G$20="Error",#N/A,
IF('Second Approx.'!$G$29="Error",#N/A,'Second Approx.'!$D$37*COS(RADIANS(F20)))))))))</f>
        <v>0.46025726699763952</v>
      </c>
      <c r="H20">
        <f xml:space="preserve">
IF('Second Approx.'!$G$15="Error",#N/A,
IF('Second Approx.'!$G$16="Error",#N/A,
IF('Second Approx.'!$G$17="Error",#N/A,
IF('Second Approx.'!$G$18="Error",#N/A,
IF('Second Approx.'!$G$19="Error",#N/A,
IF('Second Approx.'!$G$20="Error",#N/A,
'Second Approx.'!$D$37*SIN(RADIANS(F20))))))))</f>
        <v>0.33439647829730335</v>
      </c>
      <c r="K20">
        <f xml:space="preserve">
IF('Second Approx.'!$G$15="Error",#N/A,
IF('Second Approx.'!$G$16="Error",#N/A,
IF('Second Approx.'!$G$17="Error",#N/A,
IF('Second Approx.'!$G$18="Error",#N/A,
IF('Second Approx.'!$G$19="Error",#N/A,
IF('Second Approx.'!$G$20="Error",#N/A,
'Second Approx.'!$D$40*COS(RADIANS(F20))))))))</f>
        <v>6.1418286257634644</v>
      </c>
      <c r="L20">
        <f xml:space="preserve">
IF('Second Approx.'!$G$15="Error",#N/A,
IF('Second Approx.'!$G$16="Error",#N/A,
IF('Second Approx.'!$G$17="Error",#N/A,
IF('Second Approx.'!$G$18="Error",#N/A,
IF('Second Approx.'!$G$19="Error",#N/A,
IF('Second Approx.'!$G$20="Error",#N/A,
'Second Approx.'!$D$40*SIN(RADIANS(F20))))))))</f>
        <v>4.4622996963378787</v>
      </c>
    </row>
    <row r="21" spans="1:12" x14ac:dyDescent="0.25">
      <c r="A21">
        <v>9.5</v>
      </c>
      <c r="B21" s="71">
        <f>IF(A21&lt;='Second Approx.'!$D$20,A21,#N/A)</f>
        <v>9.5</v>
      </c>
      <c r="C21" s="1">
        <f>IF(B21="",#N/A,
IF('Second Approx.'!$G$15="Error",#N/A,
IF('Second Approx.'!$G$16="Error",#N/A,
IF('Second Approx.'!$G$17="Error",#N/A,
IF('Second Approx.'!$G$18="Error",#N/A,
IF('Second Approx.'!$G$19="Error",#N/A,
IF('Second Approx.'!$G$20="Error",#N/A,
IF('Second Approx.'!$G$29="Error",#N/A,
'Second Approx.'!$D$38*COS(RADIANS('Second Approx.'!$D$18*A21))+'Second Approx.'!$D$39*COS(RADIANS('Second Approx.'!$D$19*A21))))))))))</f>
        <v>-2.4964457479571962</v>
      </c>
      <c r="D21" s="1">
        <f>IF(B21="",#N/A,
IF('Second Approx.'!$G$15="Error",#N/A,
IF('Second Approx.'!$G$16="Error",#N/A,
IF('Second Approx.'!$G$17="Error",#N/A,
IF('Second Approx.'!$G$18="Error",#N/A,
IF('Second Approx.'!$G$19="Error",#N/A,
IF('Second Approx.'!$G$20="Error",#N/A,
IF('Second Approx.'!$G$29="Error",#N/A,
'Second Approx.'!$D$38*SIN(RADIANS('Second Approx.'!$D$18*A21))+'Second Approx.'!$D$39*SIN(RADIANS('Second Approx.'!$D$19*A21))))))))))</f>
        <v>6.4685766943300305E-2</v>
      </c>
      <c r="F21">
        <v>38</v>
      </c>
      <c r="G21">
        <f xml:space="preserve">
IF('Second Approx.'!$G$15="Error",#N/A,
IF('Second Approx.'!$G$16="Error",#N/A,
IF('Second Approx.'!$G$17="Error",#N/A,
IF('Second Approx.'!$G$18="Error",#N/A,
IF('Second Approx.'!$G$19="Error",#N/A,
IF('Second Approx.'!$G$20="Error",#N/A,
IF('Second Approx.'!$G$29="Error",#N/A,'Second Approx.'!$D$37*COS(RADIANS(F21)))))))))</f>
        <v>0.44830662191465498</v>
      </c>
      <c r="H21">
        <f xml:space="preserve">
IF('Second Approx.'!$G$15="Error",#N/A,
IF('Second Approx.'!$G$16="Error",#N/A,
IF('Second Approx.'!$G$17="Error",#N/A,
IF('Second Approx.'!$G$18="Error",#N/A,
IF('Second Approx.'!$G$19="Error",#N/A,
IF('Second Approx.'!$G$20="Error",#N/A,
'Second Approx.'!$D$37*SIN(RADIANS(F21))))))))</f>
        <v>0.35025551996970133</v>
      </c>
      <c r="K21">
        <f xml:space="preserve">
IF('Second Approx.'!$G$15="Error",#N/A,
IF('Second Approx.'!$G$16="Error",#N/A,
IF('Second Approx.'!$G$17="Error",#N/A,
IF('Second Approx.'!$G$18="Error",#N/A,
IF('Second Approx.'!$G$19="Error",#N/A,
IF('Second Approx.'!$G$20="Error",#N/A,
'Second Approx.'!$D$40*COS(RADIANS(F21))))))))</f>
        <v>5.9823551761733889</v>
      </c>
      <c r="L21">
        <f xml:space="preserve">
IF('Second Approx.'!$G$15="Error",#N/A,
IF('Second Approx.'!$G$16="Error",#N/A,
IF('Second Approx.'!$G$17="Error",#N/A,
IF('Second Approx.'!$G$18="Error",#N/A,
IF('Second Approx.'!$G$19="Error",#N/A,
IF('Second Approx.'!$G$20="Error",#N/A,
'Second Approx.'!$D$40*SIN(RADIANS(F21))))))))</f>
        <v>4.6739281118023301</v>
      </c>
    </row>
    <row r="22" spans="1:12" x14ac:dyDescent="0.25">
      <c r="A22" s="71">
        <v>10</v>
      </c>
      <c r="B22" s="71">
        <f>IF(A22&lt;='Second Approx.'!$D$20,A22,#N/A)</f>
        <v>10</v>
      </c>
      <c r="C22" s="1">
        <f>IF(B22="",#N/A,
IF('Second Approx.'!$G$15="Error",#N/A,
IF('Second Approx.'!$G$16="Error",#N/A,
IF('Second Approx.'!$G$17="Error",#N/A,
IF('Second Approx.'!$G$18="Error",#N/A,
IF('Second Approx.'!$G$19="Error",#N/A,
IF('Second Approx.'!$G$20="Error",#N/A,
IF('Second Approx.'!$G$29="Error",#N/A,
'Second Approx.'!$D$38*COS(RADIANS('Second Approx.'!$D$18*A22))+'Second Approx.'!$D$39*COS(RADIANS('Second Approx.'!$D$19*A22))))))))))</f>
        <v>-2.0045711604248755</v>
      </c>
      <c r="D22" s="1">
        <f>IF(B22="",#N/A,
IF('Second Approx.'!$G$15="Error",#N/A,
IF('Second Approx.'!$G$16="Error",#N/A,
IF('Second Approx.'!$G$17="Error",#N/A,
IF('Second Approx.'!$G$18="Error",#N/A,
IF('Second Approx.'!$G$19="Error",#N/A,
IF('Second Approx.'!$G$20="Error",#N/A,
IF('Second Approx.'!$G$29="Error",#N/A,
'Second Approx.'!$D$38*SIN(RADIANS('Second Approx.'!$D$18*A22))+'Second Approx.'!$D$39*SIN(RADIANS('Second Approx.'!$D$19*A22))))))))))</f>
        <v>-0.36787064581320816</v>
      </c>
      <c r="F22">
        <v>40</v>
      </c>
      <c r="G22">
        <f xml:space="preserve">
IF('Second Approx.'!$G$15="Error",#N/A,
IF('Second Approx.'!$G$16="Error",#N/A,
IF('Second Approx.'!$G$17="Error",#N/A,
IF('Second Approx.'!$G$18="Error",#N/A,
IF('Second Approx.'!$G$19="Error",#N/A,
IF('Second Approx.'!$G$20="Error",#N/A,
IF('Second Approx.'!$G$29="Error",#N/A,'Second Approx.'!$D$37*COS(RADIANS(F22)))))))))</f>
        <v>0.4358097842692088</v>
      </c>
      <c r="H22">
        <f xml:space="preserve">
IF('Second Approx.'!$G$15="Error",#N/A,
IF('Second Approx.'!$G$16="Error",#N/A,
IF('Second Approx.'!$G$17="Error",#N/A,
IF('Second Approx.'!$G$18="Error",#N/A,
IF('Second Approx.'!$G$19="Error",#N/A,
IF('Second Approx.'!$G$20="Error",#N/A,
'Second Approx.'!$D$37*SIN(RADIANS(F22))))))))</f>
        <v>0.36568782924374305</v>
      </c>
      <c r="K22">
        <f xml:space="preserve">
IF('Second Approx.'!$G$15="Error",#N/A,
IF('Second Approx.'!$G$16="Error",#N/A,
IF('Second Approx.'!$G$17="Error",#N/A,
IF('Second Approx.'!$G$18="Error",#N/A,
IF('Second Approx.'!$G$19="Error",#N/A,
IF('Second Approx.'!$G$20="Error",#N/A,
'Second Approx.'!$D$40*COS(RADIANS(F22))))))))</f>
        <v>5.8155931483123195</v>
      </c>
      <c r="L22">
        <f xml:space="preserve">
IF('Second Approx.'!$G$15="Error",#N/A,
IF('Second Approx.'!$G$16="Error",#N/A,
IF('Second Approx.'!$G$17="Error",#N/A,
IF('Second Approx.'!$G$18="Error",#N/A,
IF('Second Approx.'!$G$19="Error",#N/A,
IF('Second Approx.'!$G$20="Error",#N/A,
'Second Approx.'!$D$40*SIN(RADIANS(F22))))))))</f>
        <v>4.8798620658259839</v>
      </c>
    </row>
    <row r="23" spans="1:12" x14ac:dyDescent="0.25">
      <c r="A23">
        <v>10.5</v>
      </c>
      <c r="B23" s="71">
        <f>IF(A23&lt;='Second Approx.'!$D$20,A23,#N/A)</f>
        <v>10.5</v>
      </c>
      <c r="C23" s="1">
        <f>IF(B23="",#N/A,
IF('Second Approx.'!$G$15="Error",#N/A,
IF('Second Approx.'!$G$16="Error",#N/A,
IF('Second Approx.'!$G$17="Error",#N/A,
IF('Second Approx.'!$G$18="Error",#N/A,
IF('Second Approx.'!$G$19="Error",#N/A,
IF('Second Approx.'!$G$20="Error",#N/A,
IF('Second Approx.'!$G$29="Error",#N/A,
'Second Approx.'!$D$38*COS(RADIANS('Second Approx.'!$D$18*A23))+'Second Approx.'!$D$39*COS(RADIANS('Second Approx.'!$D$19*A23))))))))))</f>
        <v>-1.441960150228232</v>
      </c>
      <c r="D23" s="1">
        <f>IF(B23="",#N/A,
IF('Second Approx.'!$G$15="Error",#N/A,
IF('Second Approx.'!$G$16="Error",#N/A,
IF('Second Approx.'!$G$17="Error",#N/A,
IF('Second Approx.'!$G$18="Error",#N/A,
IF('Second Approx.'!$G$19="Error",#N/A,
IF('Second Approx.'!$G$20="Error",#N/A,
IF('Second Approx.'!$G$29="Error",#N/A,
'Second Approx.'!$D$38*SIN(RADIANS('Second Approx.'!$D$18*A23))+'Second Approx.'!$D$39*SIN(RADIANS('Second Approx.'!$D$19*A23))))))))))</f>
        <v>-0.64519612388541292</v>
      </c>
      <c r="F23">
        <v>42</v>
      </c>
      <c r="G23">
        <f xml:space="preserve">
IF('Second Approx.'!$G$15="Error",#N/A,
IF('Second Approx.'!$G$16="Error",#N/A,
IF('Second Approx.'!$G$17="Error",#N/A,
IF('Second Approx.'!$G$18="Error",#N/A,
IF('Second Approx.'!$G$19="Error",#N/A,
IF('Second Approx.'!$G$20="Error",#N/A,
IF('Second Approx.'!$G$29="Error",#N/A,'Second Approx.'!$D$37*COS(RADIANS(F23)))))))))</f>
        <v>0.42278197953298152</v>
      </c>
      <c r="H23">
        <f xml:space="preserve">
IF('Second Approx.'!$G$15="Error",#N/A,
IF('Second Approx.'!$G$16="Error",#N/A,
IF('Second Approx.'!$G$17="Error",#N/A,
IF('Second Approx.'!$G$18="Error",#N/A,
IF('Second Approx.'!$G$19="Error",#N/A,
IF('Second Approx.'!$G$20="Error",#N/A,
'Second Approx.'!$D$37*SIN(RADIANS(F23))))))))</f>
        <v>0.38067460422774319</v>
      </c>
      <c r="K23">
        <f xml:space="preserve">
IF('Second Approx.'!$G$15="Error",#N/A,
IF('Second Approx.'!$G$16="Error",#N/A,
IF('Second Approx.'!$G$17="Error",#N/A,
IF('Second Approx.'!$G$18="Error",#N/A,
IF('Second Approx.'!$G$19="Error",#N/A,
IF('Second Approx.'!$G$20="Error",#N/A,
'Second Approx.'!$D$40*COS(RADIANS(F23))))))))</f>
        <v>5.6417457160234825</v>
      </c>
      <c r="L23">
        <f xml:space="preserve">
IF('Second Approx.'!$G$15="Error",#N/A,
IF('Second Approx.'!$G$16="Error",#N/A,
IF('Second Approx.'!$G$17="Error",#N/A,
IF('Second Approx.'!$G$18="Error",#N/A,
IF('Second Approx.'!$G$19="Error",#N/A,
IF('Second Approx.'!$G$20="Error",#N/A,
'Second Approx.'!$D$40*SIN(RADIANS(F23))))))))</f>
        <v>5.0798506596075566</v>
      </c>
    </row>
    <row r="24" spans="1:12" x14ac:dyDescent="0.25">
      <c r="A24" s="71">
        <v>11</v>
      </c>
      <c r="B24" s="71">
        <f>IF(A24&lt;='Second Approx.'!$D$20,A24,#N/A)</f>
        <v>11</v>
      </c>
      <c r="C24" s="1">
        <f>IF(B24="",#N/A,
IF('Second Approx.'!$G$15="Error",#N/A,
IF('Second Approx.'!$G$16="Error",#N/A,
IF('Second Approx.'!$G$17="Error",#N/A,
IF('Second Approx.'!$G$18="Error",#N/A,
IF('Second Approx.'!$G$19="Error",#N/A,
IF('Second Approx.'!$G$20="Error",#N/A,
IF('Second Approx.'!$G$29="Error",#N/A,
'Second Approx.'!$D$38*COS(RADIANS('Second Approx.'!$D$18*A24))+'Second Approx.'!$D$39*COS(RADIANS('Second Approx.'!$D$19*A24))))))))))</f>
        <v>-0.84720178823272796</v>
      </c>
      <c r="D24" s="1">
        <f>IF(B24="",#N/A,
IF('Second Approx.'!$G$15="Error",#N/A,
IF('Second Approx.'!$G$16="Error",#N/A,
IF('Second Approx.'!$G$17="Error",#N/A,
IF('Second Approx.'!$G$18="Error",#N/A,
IF('Second Approx.'!$G$19="Error",#N/A,
IF('Second Approx.'!$G$20="Error",#N/A,
IF('Second Approx.'!$G$29="Error",#N/A,
'Second Approx.'!$D$38*SIN(RADIANS('Second Approx.'!$D$18*A24))+'Second Approx.'!$D$39*SIN(RADIANS('Second Approx.'!$D$19*A24))))))))))</f>
        <v>-0.75678511948424854</v>
      </c>
      <c r="F24">
        <v>44</v>
      </c>
      <c r="G24">
        <f xml:space="preserve">
IF('Second Approx.'!$G$15="Error",#N/A,
IF('Second Approx.'!$G$16="Error",#N/A,
IF('Second Approx.'!$G$17="Error",#N/A,
IF('Second Approx.'!$G$18="Error",#N/A,
IF('Second Approx.'!$G$19="Error",#N/A,
IF('Second Approx.'!$G$20="Error",#N/A,
IF('Second Approx.'!$G$29="Error",#N/A,'Second Approx.'!$D$37*COS(RADIANS(F24)))))))))</f>
        <v>0.40923908007926485</v>
      </c>
      <c r="H24">
        <f xml:space="preserve">
IF('Second Approx.'!$G$15="Error",#N/A,
IF('Second Approx.'!$G$16="Error",#N/A,
IF('Second Approx.'!$G$17="Error",#N/A,
IF('Second Approx.'!$G$18="Error",#N/A,
IF('Second Approx.'!$G$19="Error",#N/A,
IF('Second Approx.'!$G$20="Error",#N/A,
'Second Approx.'!$D$37*SIN(RADIANS(F24))))))))</f>
        <v>0.39519758584491926</v>
      </c>
      <c r="K24">
        <f xml:space="preserve">
IF('Second Approx.'!$G$15="Error",#N/A,
IF('Second Approx.'!$G$16="Error",#N/A,
IF('Second Approx.'!$G$17="Error",#N/A,
IF('Second Approx.'!$G$18="Error",#N/A,
IF('Second Approx.'!$G$19="Error",#N/A,
IF('Second Approx.'!$G$20="Error",#N/A,
'Second Approx.'!$D$40*COS(RADIANS(F24))))))))</f>
        <v>5.4610246856239772</v>
      </c>
      <c r="L24">
        <f xml:space="preserve">
IF('Second Approx.'!$G$15="Error",#N/A,
IF('Second Approx.'!$G$16="Error",#N/A,
IF('Second Approx.'!$G$17="Error",#N/A,
IF('Second Approx.'!$G$18="Error",#N/A,
IF('Second Approx.'!$G$19="Error",#N/A,
IF('Second Approx.'!$G$20="Error",#N/A,
'Second Approx.'!$D$40*SIN(RADIANS(F24))))))))</f>
        <v>5.2736502378514052</v>
      </c>
    </row>
    <row r="25" spans="1:12" x14ac:dyDescent="0.25">
      <c r="A25">
        <v>11.5</v>
      </c>
      <c r="B25" s="71">
        <f>IF(A25&lt;='Second Approx.'!$D$20,A25,#N/A)</f>
        <v>11.5</v>
      </c>
      <c r="C25" s="1">
        <f>IF(B25="",#N/A,
IF('Second Approx.'!$G$15="Error",#N/A,
IF('Second Approx.'!$G$16="Error",#N/A,
IF('Second Approx.'!$G$17="Error",#N/A,
IF('Second Approx.'!$G$18="Error",#N/A,
IF('Second Approx.'!$G$19="Error",#N/A,
IF('Second Approx.'!$G$20="Error",#N/A,
IF('Second Approx.'!$G$29="Error",#N/A,
'Second Approx.'!$D$38*COS(RADIANS('Second Approx.'!$D$18*A25))+'Second Approx.'!$D$39*COS(RADIANS('Second Approx.'!$D$19*A25))))))))))</f>
        <v>-0.26013358313736523</v>
      </c>
      <c r="D25" s="1">
        <f>IF(B25="",#N/A,
IF('Second Approx.'!$G$15="Error",#N/A,
IF('Second Approx.'!$G$16="Error",#N/A,
IF('Second Approx.'!$G$17="Error",#N/A,
IF('Second Approx.'!$G$18="Error",#N/A,
IF('Second Approx.'!$G$19="Error",#N/A,
IF('Second Approx.'!$G$20="Error",#N/A,
IF('Second Approx.'!$G$29="Error",#N/A,
'Second Approx.'!$D$38*SIN(RADIANS('Second Approx.'!$D$18*A25))+'Second Approx.'!$D$39*SIN(RADIANS('Second Approx.'!$D$19*A25))))))))))</f>
        <v>-0.70101788337426552</v>
      </c>
      <c r="F25">
        <v>46</v>
      </c>
      <c r="G25">
        <f xml:space="preserve">
IF('Second Approx.'!$G$15="Error",#N/A,
IF('Second Approx.'!$G$16="Error",#N/A,
IF('Second Approx.'!$G$17="Error",#N/A,
IF('Second Approx.'!$G$18="Error",#N/A,
IF('Second Approx.'!$G$19="Error",#N/A,
IF('Second Approx.'!$G$20="Error",#N/A,
IF('Second Approx.'!$G$29="Error",#N/A,'Second Approx.'!$D$37*COS(RADIANS(F25)))))))))</f>
        <v>0.39519758584491926</v>
      </c>
      <c r="H25">
        <f xml:space="preserve">
IF('Second Approx.'!$G$15="Error",#N/A,
IF('Second Approx.'!$G$16="Error",#N/A,
IF('Second Approx.'!$G$17="Error",#N/A,
IF('Second Approx.'!$G$18="Error",#N/A,
IF('Second Approx.'!$G$19="Error",#N/A,
IF('Second Approx.'!$G$20="Error",#N/A,
'Second Approx.'!$D$37*SIN(RADIANS(F25))))))))</f>
        <v>0.40923908007926479</v>
      </c>
      <c r="K25">
        <f xml:space="preserve">
IF('Second Approx.'!$G$15="Error",#N/A,
IF('Second Approx.'!$G$16="Error",#N/A,
IF('Second Approx.'!$G$17="Error",#N/A,
IF('Second Approx.'!$G$18="Error",#N/A,
IF('Second Approx.'!$G$19="Error",#N/A,
IF('Second Approx.'!$G$20="Error",#N/A,
'Second Approx.'!$D$40*COS(RADIANS(F25))))))))</f>
        <v>5.2736502378514052</v>
      </c>
      <c r="L25">
        <f xml:space="preserve">
IF('Second Approx.'!$G$15="Error",#N/A,
IF('Second Approx.'!$G$16="Error",#N/A,
IF('Second Approx.'!$G$17="Error",#N/A,
IF('Second Approx.'!$G$18="Error",#N/A,
IF('Second Approx.'!$G$19="Error",#N/A,
IF('Second Approx.'!$G$20="Error",#N/A,
'Second Approx.'!$D$40*SIN(RADIANS(F25))))))))</f>
        <v>5.4610246856239764</v>
      </c>
    </row>
    <row r="26" spans="1:12" x14ac:dyDescent="0.25">
      <c r="A26" s="71">
        <v>12</v>
      </c>
      <c r="B26" s="71">
        <f>IF(A26&lt;='Second Approx.'!$D$20,A26,#N/A)</f>
        <v>12</v>
      </c>
      <c r="C26" s="1">
        <f>IF(B26="",#N/A,
IF('Second Approx.'!$G$15="Error",#N/A,
IF('Second Approx.'!$G$16="Error",#N/A,
IF('Second Approx.'!$G$17="Error",#N/A,
IF('Second Approx.'!$G$18="Error",#N/A,
IF('Second Approx.'!$G$19="Error",#N/A,
IF('Second Approx.'!$G$20="Error",#N/A,
IF('Second Approx.'!$G$29="Error",#N/A,
'Second Approx.'!$D$38*COS(RADIANS('Second Approx.'!$D$18*A26))+'Second Approx.'!$D$39*COS(RADIANS('Second Approx.'!$D$19*A26))))))))))</f>
        <v>0.28013573122855662</v>
      </c>
      <c r="D26" s="1">
        <f>IF(B26="",#N/A,
IF('Second Approx.'!$G$15="Error",#N/A,
IF('Second Approx.'!$G$16="Error",#N/A,
IF('Second Approx.'!$G$17="Error",#N/A,
IF('Second Approx.'!$G$18="Error",#N/A,
IF('Second Approx.'!$G$19="Error",#N/A,
IF('Second Approx.'!$G$20="Error",#N/A,
IF('Second Approx.'!$G$29="Error",#N/A,
'Second Approx.'!$D$38*SIN(RADIANS('Second Approx.'!$D$18*A26))+'Second Approx.'!$D$39*SIN(RADIANS('Second Approx.'!$D$19*A26))))))))))</f>
        <v>-0.48520931950331692</v>
      </c>
      <c r="F26">
        <v>48</v>
      </c>
      <c r="G26">
        <f xml:space="preserve">
IF('Second Approx.'!$G$15="Error",#N/A,
IF('Second Approx.'!$G$16="Error",#N/A,
IF('Second Approx.'!$G$17="Error",#N/A,
IF('Second Approx.'!$G$18="Error",#N/A,
IF('Second Approx.'!$G$19="Error",#N/A,
IF('Second Approx.'!$G$20="Error",#N/A,
IF('Second Approx.'!$G$29="Error",#N/A,'Second Approx.'!$D$37*COS(RADIANS(F26)))))))))</f>
        <v>0.38067460422774319</v>
      </c>
      <c r="H26">
        <f xml:space="preserve">
IF('Second Approx.'!$G$15="Error",#N/A,
IF('Second Approx.'!$G$16="Error",#N/A,
IF('Second Approx.'!$G$17="Error",#N/A,
IF('Second Approx.'!$G$18="Error",#N/A,
IF('Second Approx.'!$G$19="Error",#N/A,
IF('Second Approx.'!$G$20="Error",#N/A,
'Second Approx.'!$D$37*SIN(RADIANS(F26))))))))</f>
        <v>0.42278197953298152</v>
      </c>
      <c r="K26">
        <f xml:space="preserve">
IF('Second Approx.'!$G$15="Error",#N/A,
IF('Second Approx.'!$G$16="Error",#N/A,
IF('Second Approx.'!$G$17="Error",#N/A,
IF('Second Approx.'!$G$18="Error",#N/A,
IF('Second Approx.'!$G$19="Error",#N/A,
IF('Second Approx.'!$G$20="Error",#N/A,
'Second Approx.'!$D$40*COS(RADIANS(F26))))))))</f>
        <v>5.0798506596075566</v>
      </c>
      <c r="L26">
        <f xml:space="preserve">
IF('Second Approx.'!$G$15="Error",#N/A,
IF('Second Approx.'!$G$16="Error",#N/A,
IF('Second Approx.'!$G$17="Error",#N/A,
IF('Second Approx.'!$G$18="Error",#N/A,
IF('Second Approx.'!$G$19="Error",#N/A,
IF('Second Approx.'!$G$20="Error",#N/A,
'Second Approx.'!$D$40*SIN(RADIANS(F26))))))))</f>
        <v>5.6417457160234825</v>
      </c>
    </row>
    <row r="27" spans="1:12" x14ac:dyDescent="0.25">
      <c r="A27">
        <v>12.5</v>
      </c>
      <c r="B27" s="71">
        <f>IF(A27&lt;='Second Approx.'!$D$20,A27,#N/A)</f>
        <v>12.5</v>
      </c>
      <c r="C27" s="1">
        <f>IF(B27="",#N/A,
IF('Second Approx.'!$G$15="Error",#N/A,
IF('Second Approx.'!$G$16="Error",#N/A,
IF('Second Approx.'!$G$17="Error",#N/A,
IF('Second Approx.'!$G$18="Error",#N/A,
IF('Second Approx.'!$G$19="Error",#N/A,
IF('Second Approx.'!$G$20="Error",#N/A,
IF('Second Approx.'!$G$29="Error",#N/A,
'Second Approx.'!$D$38*COS(RADIANS('Second Approx.'!$D$18*A27))+'Second Approx.'!$D$39*COS(RADIANS('Second Approx.'!$D$19*A27))))))))))</f>
        <v>0.73716608707799436</v>
      </c>
      <c r="D27" s="1">
        <f>IF(B27="",#N/A,
IF('Second Approx.'!$G$15="Error",#N/A,
IF('Second Approx.'!$G$16="Error",#N/A,
IF('Second Approx.'!$G$17="Error",#N/A,
IF('Second Approx.'!$G$18="Error",#N/A,
IF('Second Approx.'!$G$19="Error",#N/A,
IF('Second Approx.'!$G$20="Error",#N/A,
IF('Second Approx.'!$G$29="Error",#N/A,
'Second Approx.'!$D$38*SIN(RADIANS('Second Approx.'!$D$18*A27))+'Second Approx.'!$D$39*SIN(RADIANS('Second Approx.'!$D$19*A27))))))))))</f>
        <v>-0.1252266503127033</v>
      </c>
      <c r="F27">
        <v>50</v>
      </c>
      <c r="G27">
        <f xml:space="preserve">
IF('Second Approx.'!$G$15="Error",#N/A,
IF('Second Approx.'!$G$16="Error",#N/A,
IF('Second Approx.'!$G$17="Error",#N/A,
IF('Second Approx.'!$G$18="Error",#N/A,
IF('Second Approx.'!$G$19="Error",#N/A,
IF('Second Approx.'!$G$20="Error",#N/A,
IF('Second Approx.'!$G$29="Error",#N/A,'Second Approx.'!$D$37*COS(RADIANS(F27)))))))))</f>
        <v>0.3656878292437431</v>
      </c>
      <c r="H27">
        <f xml:space="preserve">
IF('Second Approx.'!$G$15="Error",#N/A,
IF('Second Approx.'!$G$16="Error",#N/A,
IF('Second Approx.'!$G$17="Error",#N/A,
IF('Second Approx.'!$G$18="Error",#N/A,
IF('Second Approx.'!$G$19="Error",#N/A,
IF('Second Approx.'!$G$20="Error",#N/A,
'Second Approx.'!$D$37*SIN(RADIANS(F27))))))))</f>
        <v>0.4358097842692088</v>
      </c>
      <c r="K27">
        <f xml:space="preserve">
IF('Second Approx.'!$G$15="Error",#N/A,
IF('Second Approx.'!$G$16="Error",#N/A,
IF('Second Approx.'!$G$17="Error",#N/A,
IF('Second Approx.'!$G$18="Error",#N/A,
IF('Second Approx.'!$G$19="Error",#N/A,
IF('Second Approx.'!$G$20="Error",#N/A,
'Second Approx.'!$D$40*COS(RADIANS(F27))))))))</f>
        <v>4.8798620658259848</v>
      </c>
      <c r="L27">
        <f xml:space="preserve">
IF('Second Approx.'!$G$15="Error",#N/A,
IF('Second Approx.'!$G$16="Error",#N/A,
IF('Second Approx.'!$G$17="Error",#N/A,
IF('Second Approx.'!$G$18="Error",#N/A,
IF('Second Approx.'!$G$19="Error",#N/A,
IF('Second Approx.'!$G$20="Error",#N/A,
'Second Approx.'!$D$40*SIN(RADIANS(F27))))))))</f>
        <v>5.8155931483123195</v>
      </c>
    </row>
    <row r="28" spans="1:12" x14ac:dyDescent="0.25">
      <c r="A28" s="71">
        <v>13</v>
      </c>
      <c r="B28" s="71">
        <f>IF(A28&lt;='Second Approx.'!$D$20,A28,#N/A)</f>
        <v>13</v>
      </c>
      <c r="C28" s="1">
        <f>IF(B28="",#N/A,
IF('Second Approx.'!$G$15="Error",#N/A,
IF('Second Approx.'!$G$16="Error",#N/A,
IF('Second Approx.'!$G$17="Error",#N/A,
IF('Second Approx.'!$G$18="Error",#N/A,
IF('Second Approx.'!$G$19="Error",#N/A,
IF('Second Approx.'!$G$20="Error",#N/A,
IF('Second Approx.'!$G$29="Error",#N/A,
'Second Approx.'!$D$38*COS(RADIANS('Second Approx.'!$D$18*A28))+'Second Approx.'!$D$39*COS(RADIANS('Second Approx.'!$D$19*A28))))))))))</f>
        <v>1.0789960327957639</v>
      </c>
      <c r="D28" s="1">
        <f>IF(B28="",#N/A,
IF('Second Approx.'!$G$15="Error",#N/A,
IF('Second Approx.'!$G$16="Error",#N/A,
IF('Second Approx.'!$G$17="Error",#N/A,
IF('Second Approx.'!$G$18="Error",#N/A,
IF('Second Approx.'!$G$19="Error",#N/A,
IF('Second Approx.'!$G$20="Error",#N/A,
IF('Second Approx.'!$G$29="Error",#N/A,
'Second Approx.'!$D$38*SIN(RADIANS('Second Approx.'!$D$18*A28))+'Second Approx.'!$D$39*SIN(RADIANS('Second Approx.'!$D$19*A28))))))))))</f>
        <v>0.35530571099901964</v>
      </c>
      <c r="F28">
        <v>52</v>
      </c>
      <c r="G28">
        <f xml:space="preserve">
IF('Second Approx.'!$G$15="Error",#N/A,
IF('Second Approx.'!$G$16="Error",#N/A,
IF('Second Approx.'!$G$17="Error",#N/A,
IF('Second Approx.'!$G$18="Error",#N/A,
IF('Second Approx.'!$G$19="Error",#N/A,
IF('Second Approx.'!$G$20="Error",#N/A,
IF('Second Approx.'!$G$29="Error",#N/A,'Second Approx.'!$D$37*COS(RADIANS(F28)))))))))</f>
        <v>0.35025551996970133</v>
      </c>
      <c r="H28">
        <f xml:space="preserve">
IF('Second Approx.'!$G$15="Error",#N/A,
IF('Second Approx.'!$G$16="Error",#N/A,
IF('Second Approx.'!$G$17="Error",#N/A,
IF('Second Approx.'!$G$18="Error",#N/A,
IF('Second Approx.'!$G$19="Error",#N/A,
IF('Second Approx.'!$G$20="Error",#N/A,
'Second Approx.'!$D$37*SIN(RADIANS(F28))))))))</f>
        <v>0.44830662191465503</v>
      </c>
      <c r="K28">
        <f xml:space="preserve">
IF('Second Approx.'!$G$15="Error",#N/A,
IF('Second Approx.'!$G$16="Error",#N/A,
IF('Second Approx.'!$G$17="Error",#N/A,
IF('Second Approx.'!$G$18="Error",#N/A,
IF('Second Approx.'!$G$19="Error",#N/A,
IF('Second Approx.'!$G$20="Error",#N/A,
'Second Approx.'!$D$40*COS(RADIANS(F28))))))))</f>
        <v>4.6739281118023301</v>
      </c>
      <c r="L28">
        <f xml:space="preserve">
IF('Second Approx.'!$G$15="Error",#N/A,
IF('Second Approx.'!$G$16="Error",#N/A,
IF('Second Approx.'!$G$17="Error",#N/A,
IF('Second Approx.'!$G$18="Error",#N/A,
IF('Second Approx.'!$G$19="Error",#N/A,
IF('Second Approx.'!$G$20="Error",#N/A,
'Second Approx.'!$D$40*SIN(RADIANS(F28))))))))</f>
        <v>5.9823551761733897</v>
      </c>
    </row>
    <row r="29" spans="1:12" x14ac:dyDescent="0.25">
      <c r="A29">
        <v>13.5</v>
      </c>
      <c r="B29" s="71">
        <f>IF(A29&lt;='Second Approx.'!$D$20,A29,#N/A)</f>
        <v>13.5</v>
      </c>
      <c r="C29" s="1">
        <f>IF(B29="",#N/A,
IF('Second Approx.'!$G$15="Error",#N/A,
IF('Second Approx.'!$G$16="Error",#N/A,
IF('Second Approx.'!$G$17="Error",#N/A,
IF('Second Approx.'!$G$18="Error",#N/A,
IF('Second Approx.'!$G$19="Error",#N/A,
IF('Second Approx.'!$G$20="Error",#N/A,
IF('Second Approx.'!$G$29="Error",#N/A,
'Second Approx.'!$D$38*COS(RADIANS('Second Approx.'!$D$18*A29))+'Second Approx.'!$D$39*COS(RADIANS('Second Approx.'!$D$19*A29))))))))))</f>
        <v>1.2797363088221361</v>
      </c>
      <c r="D29" s="1">
        <f>IF(B29="",#N/A,
IF('Second Approx.'!$G$15="Error",#N/A,
IF('Second Approx.'!$G$16="Error",#N/A,
IF('Second Approx.'!$G$17="Error",#N/A,
IF('Second Approx.'!$G$18="Error",#N/A,
IF('Second Approx.'!$G$19="Error",#N/A,
IF('Second Approx.'!$G$20="Error",#N/A,
IF('Second Approx.'!$G$29="Error",#N/A,
'Second Approx.'!$D$38*SIN(RADIANS('Second Approx.'!$D$18*A29))+'Second Approx.'!$D$39*SIN(RADIANS('Second Approx.'!$D$19*A29))))))))))</f>
        <v>0.92617605939976877</v>
      </c>
      <c r="F29">
        <v>54</v>
      </c>
      <c r="G29">
        <f xml:space="preserve">
IF('Second Approx.'!$G$15="Error",#N/A,
IF('Second Approx.'!$G$16="Error",#N/A,
IF('Second Approx.'!$G$17="Error",#N/A,
IF('Second Approx.'!$G$18="Error",#N/A,
IF('Second Approx.'!$G$19="Error",#N/A,
IF('Second Approx.'!$G$20="Error",#N/A,
IF('Second Approx.'!$G$29="Error",#N/A,'Second Approx.'!$D$37*COS(RADIANS(F29)))))))))</f>
        <v>0.33439647829730335</v>
      </c>
      <c r="H29">
        <f xml:space="preserve">
IF('Second Approx.'!$G$15="Error",#N/A,
IF('Second Approx.'!$G$16="Error",#N/A,
IF('Second Approx.'!$G$17="Error",#N/A,
IF('Second Approx.'!$G$18="Error",#N/A,
IF('Second Approx.'!$G$19="Error",#N/A,
IF('Second Approx.'!$G$20="Error",#N/A,
'Second Approx.'!$D$37*SIN(RADIANS(F29))))))))</f>
        <v>0.46025726699763952</v>
      </c>
      <c r="K29">
        <f xml:space="preserve">
IF('Second Approx.'!$G$15="Error",#N/A,
IF('Second Approx.'!$G$16="Error",#N/A,
IF('Second Approx.'!$G$17="Error",#N/A,
IF('Second Approx.'!$G$18="Error",#N/A,
IF('Second Approx.'!$G$19="Error",#N/A,
IF('Second Approx.'!$G$20="Error",#N/A,
'Second Approx.'!$D$40*COS(RADIANS(F29))))))))</f>
        <v>4.4622996963378787</v>
      </c>
      <c r="L29">
        <f xml:space="preserve">
IF('Second Approx.'!$G$15="Error",#N/A,
IF('Second Approx.'!$G$16="Error",#N/A,
IF('Second Approx.'!$G$17="Error",#N/A,
IF('Second Approx.'!$G$18="Error",#N/A,
IF('Second Approx.'!$G$19="Error",#N/A,
IF('Second Approx.'!$G$20="Error",#N/A,
'Second Approx.'!$D$40*SIN(RADIANS(F29))))))))</f>
        <v>6.1418286257634644</v>
      </c>
    </row>
    <row r="30" spans="1:12" x14ac:dyDescent="0.25">
      <c r="A30" s="71">
        <v>14</v>
      </c>
      <c r="B30" s="71">
        <f>IF(A30&lt;='Second Approx.'!$D$20,A30,#N/A)</f>
        <v>14</v>
      </c>
      <c r="C30" s="1">
        <f>IF(B30="",#N/A,
IF('Second Approx.'!$G$15="Error",#N/A,
IF('Second Approx.'!$G$16="Error",#N/A,
IF('Second Approx.'!$G$17="Error",#N/A,
IF('Second Approx.'!$G$18="Error",#N/A,
IF('Second Approx.'!$G$19="Error",#N/A,
IF('Second Approx.'!$G$20="Error",#N/A,
IF('Second Approx.'!$G$29="Error",#N/A,
'Second Approx.'!$D$38*COS(RADIANS('Second Approx.'!$D$18*A30))+'Second Approx.'!$D$39*COS(RADIANS('Second Approx.'!$D$19*A30))))))))))</f>
        <v>1.3208709047932636</v>
      </c>
      <c r="D30" s="1">
        <f>IF(B30="",#N/A,
IF('Second Approx.'!$G$15="Error",#N/A,
IF('Second Approx.'!$G$16="Error",#N/A,
IF('Second Approx.'!$G$17="Error",#N/A,
IF('Second Approx.'!$G$18="Error",#N/A,
IF('Second Approx.'!$G$19="Error",#N/A,
IF('Second Approx.'!$G$20="Error",#N/A,
IF('Second Approx.'!$G$29="Error",#N/A,
'Second Approx.'!$D$38*SIN(RADIANS('Second Approx.'!$D$18*A30))+'Second Approx.'!$D$39*SIN(RADIANS('Second Approx.'!$D$19*A30))))))))))</f>
        <v>1.5520742257149904</v>
      </c>
      <c r="F30">
        <v>56</v>
      </c>
      <c r="G30">
        <f xml:space="preserve">
IF('Second Approx.'!$G$15="Error",#N/A,
IF('Second Approx.'!$G$16="Error",#N/A,
IF('Second Approx.'!$G$17="Error",#N/A,
IF('Second Approx.'!$G$18="Error",#N/A,
IF('Second Approx.'!$G$19="Error",#N/A,
IF('Second Approx.'!$G$20="Error",#N/A,
IF('Second Approx.'!$G$29="Error",#N/A,'Second Approx.'!$D$37*COS(RADIANS(F30)))))))))</f>
        <v>0.31813002602592882</v>
      </c>
      <c r="H30">
        <f xml:space="preserve">
IF('Second Approx.'!$G$15="Error",#N/A,
IF('Second Approx.'!$G$16="Error",#N/A,
IF('Second Approx.'!$G$17="Error",#N/A,
IF('Second Approx.'!$G$18="Error",#N/A,
IF('Second Approx.'!$G$19="Error",#N/A,
IF('Second Approx.'!$G$20="Error",#N/A,
'Second Approx.'!$D$37*SIN(RADIANS(F30))))))))</f>
        <v>0.47164715949798441</v>
      </c>
      <c r="K30">
        <f xml:space="preserve">
IF('Second Approx.'!$G$15="Error",#N/A,
IF('Second Approx.'!$G$16="Error",#N/A,
IF('Second Approx.'!$G$17="Error",#N/A,
IF('Second Approx.'!$G$18="Error",#N/A,
IF('Second Approx.'!$G$19="Error",#N/A,
IF('Second Approx.'!$G$20="Error",#N/A,
'Second Approx.'!$D$40*COS(RADIANS(F30))))))))</f>
        <v>4.2452346560580141</v>
      </c>
      <c r="L30">
        <f xml:space="preserve">
IF('Second Approx.'!$G$15="Error",#N/A,
IF('Second Approx.'!$G$16="Error",#N/A,
IF('Second Approx.'!$G$17="Error",#N/A,
IF('Second Approx.'!$G$18="Error",#N/A,
IF('Second Approx.'!$G$19="Error",#N/A,
IF('Second Approx.'!$G$20="Error",#N/A,
'Second Approx.'!$D$40*SIN(RADIANS(F30))))))))</f>
        <v>6.2938192032492193</v>
      </c>
    </row>
    <row r="31" spans="1:12" x14ac:dyDescent="0.25">
      <c r="A31">
        <v>14.5</v>
      </c>
      <c r="B31" s="71">
        <f>IF(A31&lt;='Second Approx.'!$D$20,A31,#N/A)</f>
        <v>14.5</v>
      </c>
      <c r="C31" s="1">
        <f>IF(B31="",#N/A,
IF('Second Approx.'!$G$15="Error",#N/A,
IF('Second Approx.'!$G$16="Error",#N/A,
IF('Second Approx.'!$G$17="Error",#N/A,
IF('Second Approx.'!$G$18="Error",#N/A,
IF('Second Approx.'!$G$19="Error",#N/A,
IF('Second Approx.'!$G$20="Error",#N/A,
IF('Second Approx.'!$G$29="Error",#N/A,
'Second Approx.'!$D$38*COS(RADIANS('Second Approx.'!$D$18*A31))+'Second Approx.'!$D$39*COS(RADIANS('Second Approx.'!$D$19*A31))))))))))</f>
        <v>1.1922033565424202</v>
      </c>
      <c r="D31" s="1">
        <f>IF(B31="",#N/A,
IF('Second Approx.'!$G$15="Error",#N/A,
IF('Second Approx.'!$G$16="Error",#N/A,
IF('Second Approx.'!$G$17="Error",#N/A,
IF('Second Approx.'!$G$18="Error",#N/A,
IF('Second Approx.'!$G$19="Error",#N/A,
IF('Second Approx.'!$G$20="Error",#N/A,
IF('Second Approx.'!$G$29="Error",#N/A,
'Second Approx.'!$D$38*SIN(RADIANS('Second Approx.'!$D$18*A31))+'Second Approx.'!$D$39*SIN(RADIANS('Second Approx.'!$D$19*A31))))))))))</f>
        <v>2.1943283203722221</v>
      </c>
      <c r="F31">
        <v>58</v>
      </c>
      <c r="G31">
        <f xml:space="preserve">
IF('Second Approx.'!$G$15="Error",#N/A,
IF('Second Approx.'!$G$16="Error",#N/A,
IF('Second Approx.'!$G$17="Error",#N/A,
IF('Second Approx.'!$G$18="Error",#N/A,
IF('Second Approx.'!$G$19="Error",#N/A,
IF('Second Approx.'!$G$20="Error",#N/A,
IF('Second Approx.'!$G$29="Error",#N/A,'Second Approx.'!$D$37*COS(RADIANS(F31)))))))))</f>
        <v>0.30147598132201564</v>
      </c>
      <c r="H31">
        <f xml:space="preserve">
IF('Second Approx.'!$G$15="Error",#N/A,
IF('Second Approx.'!$G$16="Error",#N/A,
IF('Second Approx.'!$G$17="Error",#N/A,
IF('Second Approx.'!$G$18="Error",#N/A,
IF('Second Approx.'!$G$19="Error",#N/A,
IF('Second Approx.'!$G$20="Error",#N/A,
'Second Approx.'!$D$37*SIN(RADIANS(F31))))))))</f>
        <v>0.4824624225861564</v>
      </c>
      <c r="K31">
        <f xml:space="preserve">
IF('Second Approx.'!$G$15="Error",#N/A,
IF('Second Approx.'!$G$16="Error",#N/A,
IF('Second Approx.'!$G$17="Error",#N/A,
IF('Second Approx.'!$G$18="Error",#N/A,
IF('Second Approx.'!$G$19="Error",#N/A,
IF('Second Approx.'!$G$20="Error",#N/A,
'Second Approx.'!$D$40*COS(RADIANS(F31))))))))</f>
        <v>4.0229974512780116</v>
      </c>
      <c r="L31">
        <f xml:space="preserve">
IF('Second Approx.'!$G$15="Error",#N/A,
IF('Second Approx.'!$G$16="Error",#N/A,
IF('Second Approx.'!$G$17="Error",#N/A,
IF('Second Approx.'!$G$18="Error",#N/A,
IF('Second Approx.'!$G$19="Error",#N/A,
IF('Second Approx.'!$G$20="Error",#N/A,
'Second Approx.'!$D$40*SIN(RADIANS(F31))))))))</f>
        <v>6.4381417315243423</v>
      </c>
    </row>
    <row r="32" spans="1:12" x14ac:dyDescent="0.25">
      <c r="A32" s="71">
        <v>15</v>
      </c>
      <c r="B32" s="71">
        <f>IF(A32&lt;='Second Approx.'!$D$20,A32,#N/A)</f>
        <v>15</v>
      </c>
      <c r="C32" s="1">
        <f>IF(B32="",#N/A,
IF('Second Approx.'!$G$15="Error",#N/A,
IF('Second Approx.'!$G$16="Error",#N/A,
IF('Second Approx.'!$G$17="Error",#N/A,
IF('Second Approx.'!$G$18="Error",#N/A,
IF('Second Approx.'!$G$19="Error",#N/A,
IF('Second Approx.'!$G$20="Error",#N/A,
IF('Second Approx.'!$G$29="Error",#N/A,
'Second Approx.'!$D$38*COS(RADIANS('Second Approx.'!$D$18*A32))+'Second Approx.'!$D$39*COS(RADIANS('Second Approx.'!$D$19*A32))))))))))</f>
        <v>0.89240289967513631</v>
      </c>
      <c r="D32" s="1">
        <f>IF(B32="",#N/A,
IF('Second Approx.'!$G$15="Error",#N/A,
IF('Second Approx.'!$G$16="Error",#N/A,
IF('Second Approx.'!$G$17="Error",#N/A,
IF('Second Approx.'!$G$18="Error",#N/A,
IF('Second Approx.'!$G$19="Error",#N/A,
IF('Second Approx.'!$G$20="Error",#N/A,
IF('Second Approx.'!$G$29="Error",#N/A,
'Second Approx.'!$D$38*SIN(RADIANS('Second Approx.'!$D$18*A32))+'Second Approx.'!$D$39*SIN(RADIANS('Second Approx.'!$D$19*A32))))))))))</f>
        <v>2.8128065800368152</v>
      </c>
      <c r="F32">
        <v>60</v>
      </c>
      <c r="G32">
        <f xml:space="preserve">
IF('Second Approx.'!$G$15="Error",#N/A,
IF('Second Approx.'!$G$16="Error",#N/A,
IF('Second Approx.'!$G$17="Error",#N/A,
IF('Second Approx.'!$G$18="Error",#N/A,
IF('Second Approx.'!$G$19="Error",#N/A,
IF('Second Approx.'!$G$20="Error",#N/A,
IF('Second Approx.'!$G$29="Error",#N/A,'Second Approx.'!$D$37*COS(RADIANS(F32)))))))))</f>
        <v>0.28445463457367653</v>
      </c>
      <c r="H32">
        <f xml:space="preserve">
IF('Second Approx.'!$G$15="Error",#N/A,
IF('Second Approx.'!$G$16="Error",#N/A,
IF('Second Approx.'!$G$17="Error",#N/A,
IF('Second Approx.'!$G$18="Error",#N/A,
IF('Second Approx.'!$G$19="Error",#N/A,
IF('Second Approx.'!$G$20="Error",#N/A,
'Second Approx.'!$D$37*SIN(RADIANS(F32))))))))</f>
        <v>0.49268987953004623</v>
      </c>
      <c r="K32">
        <f xml:space="preserve">
IF('Second Approx.'!$G$15="Error",#N/A,
IF('Second Approx.'!$G$16="Error",#N/A,
IF('Second Approx.'!$G$17="Error",#N/A,
IF('Second Approx.'!$G$18="Error",#N/A,
IF('Second Approx.'!$G$19="Error",#N/A,
IF('Second Approx.'!$G$20="Error",#N/A,
'Second Approx.'!$D$40*COS(RADIANS(F32))))))))</f>
        <v>3.7958588437988796</v>
      </c>
      <c r="L32">
        <f xml:space="preserve">
IF('Second Approx.'!$G$15="Error",#N/A,
IF('Second Approx.'!$G$16="Error",#N/A,
IF('Second Approx.'!$G$17="Error",#N/A,
IF('Second Approx.'!$G$18="Error",#N/A,
IF('Second Approx.'!$G$19="Error",#N/A,
IF('Second Approx.'!$G$20="Error",#N/A,
'Second Approx.'!$D$40*SIN(RADIANS(F32))))))))</f>
        <v>6.574620375819312</v>
      </c>
    </row>
    <row r="33" spans="1:12" x14ac:dyDescent="0.25">
      <c r="A33">
        <v>15.5</v>
      </c>
      <c r="B33" s="71">
        <f>IF(A33&lt;='Second Approx.'!$D$20,A33,#N/A)</f>
        <v>15.5</v>
      </c>
      <c r="C33" s="1">
        <f>IF(B33="",#N/A,
IF('Second Approx.'!$G$15="Error",#N/A,
IF('Second Approx.'!$G$16="Error",#N/A,
IF('Second Approx.'!$G$17="Error",#N/A,
IF('Second Approx.'!$G$18="Error",#N/A,
IF('Second Approx.'!$G$19="Error",#N/A,
IF('Second Approx.'!$G$20="Error",#N/A,
IF('Second Approx.'!$G$29="Error",#N/A,
'Second Approx.'!$D$38*COS(RADIANS('Second Approx.'!$D$18*A33))+'Second Approx.'!$D$39*COS(RADIANS('Second Approx.'!$D$19*A33))))))))))</f>
        <v>0.42912411003778317</v>
      </c>
      <c r="D33" s="1">
        <f>IF(B33="",#N/A,
IF('Second Approx.'!$G$15="Error",#N/A,
IF('Second Approx.'!$G$16="Error",#N/A,
IF('Second Approx.'!$G$17="Error",#N/A,
IF('Second Approx.'!$G$18="Error",#N/A,
IF('Second Approx.'!$G$19="Error",#N/A,
IF('Second Approx.'!$G$20="Error",#N/A,
IF('Second Approx.'!$G$29="Error",#N/A,
'Second Approx.'!$D$38*SIN(RADIANS('Second Approx.'!$D$18*A33))+'Second Approx.'!$D$39*SIN(RADIANS('Second Approx.'!$D$19*A33))))))))))</f>
        <v>3.3678936331685114</v>
      </c>
      <c r="F33">
        <v>62</v>
      </c>
      <c r="G33">
        <f xml:space="preserve">
IF('Second Approx.'!$G$15="Error",#N/A,
IF('Second Approx.'!$G$16="Error",#N/A,
IF('Second Approx.'!$G$17="Error",#N/A,
IF('Second Approx.'!$G$18="Error",#N/A,
IF('Second Approx.'!$G$19="Error",#N/A,
IF('Second Approx.'!$G$20="Error",#N/A,
IF('Second Approx.'!$G$29="Error",#N/A,'Second Approx.'!$D$37*COS(RADIANS(F33)))))))))</f>
        <v>0.26708672366998681</v>
      </c>
      <c r="H33">
        <f xml:space="preserve">
IF('Second Approx.'!$G$15="Error",#N/A,
IF('Second Approx.'!$G$16="Error",#N/A,
IF('Second Approx.'!$G$17="Error",#N/A,
IF('Second Approx.'!$G$18="Error",#N/A,
IF('Second Approx.'!$G$19="Error",#N/A,
IF('Second Approx.'!$G$20="Error",#N/A,
'Second Approx.'!$D$37*SIN(RADIANS(F33))))))))</f>
        <v>0.50231706974878665</v>
      </c>
      <c r="K33">
        <f xml:space="preserve">
IF('Second Approx.'!$G$15="Error",#N/A,
IF('Second Approx.'!$G$16="Error",#N/A,
IF('Second Approx.'!$G$17="Error",#N/A,
IF('Second Approx.'!$G$18="Error",#N/A,
IF('Second Approx.'!$G$19="Error",#N/A,
IF('Second Approx.'!$G$20="Error",#N/A,
'Second Approx.'!$D$40*COS(RADIANS(F33))))))))</f>
        <v>3.564095567025809</v>
      </c>
      <c r="L33">
        <f xml:space="preserve">
IF('Second Approx.'!$G$15="Error",#N/A,
IF('Second Approx.'!$G$16="Error",#N/A,
IF('Second Approx.'!$G$17="Error",#N/A,
IF('Second Approx.'!$G$18="Error",#N/A,
IF('Second Approx.'!$G$19="Error",#N/A,
IF('Second Approx.'!$G$20="Error",#N/A,
'Second Approx.'!$D$40*SIN(RADIANS(F33))))))))</f>
        <v>6.7030888579289787</v>
      </c>
    </row>
    <row r="34" spans="1:12" x14ac:dyDescent="0.25">
      <c r="A34" s="71">
        <v>16</v>
      </c>
      <c r="B34" s="71">
        <f>IF(A34&lt;='Second Approx.'!$D$20,A34,#N/A)</f>
        <v>16</v>
      </c>
      <c r="C34" s="1">
        <f>IF(B34="",#N/A,
IF('Second Approx.'!$G$15="Error",#N/A,
IF('Second Approx.'!$G$16="Error",#N/A,
IF('Second Approx.'!$G$17="Error",#N/A,
IF('Second Approx.'!$G$18="Error",#N/A,
IF('Second Approx.'!$G$19="Error",#N/A,
IF('Second Approx.'!$G$20="Error",#N/A,
IF('Second Approx.'!$G$29="Error",#N/A,
'Second Approx.'!$D$38*COS(RADIANS('Second Approx.'!$D$18*A34))+'Second Approx.'!$D$39*COS(RADIANS('Second Approx.'!$D$19*A34))))))))))</f>
        <v>-0.18130607122593156</v>
      </c>
      <c r="D34" s="1">
        <f>IF(B34="",#N/A,
IF('Second Approx.'!$G$15="Error",#N/A,
IF('Second Approx.'!$G$16="Error",#N/A,
IF('Second Approx.'!$G$17="Error",#N/A,
IF('Second Approx.'!$G$18="Error",#N/A,
IF('Second Approx.'!$G$19="Error",#N/A,
IF('Second Approx.'!$G$20="Error",#N/A,
IF('Second Approx.'!$G$29="Error",#N/A,
'Second Approx.'!$D$38*SIN(RADIANS('Second Approx.'!$D$18*A34))+'Second Approx.'!$D$39*SIN(RADIANS('Second Approx.'!$D$19*A34))))))))))</f>
        <v>3.8224469328318538</v>
      </c>
      <c r="F34">
        <v>64</v>
      </c>
      <c r="G34">
        <f xml:space="preserve">
IF('Second Approx.'!$G$15="Error",#N/A,
IF('Second Approx.'!$G$16="Error",#N/A,
IF('Second Approx.'!$G$17="Error",#N/A,
IF('Second Approx.'!$G$18="Error",#N/A,
IF('Second Approx.'!$G$19="Error",#N/A,
IF('Second Approx.'!$G$20="Error",#N/A,
IF('Second Approx.'!$G$29="Error",#N/A,'Second Approx.'!$D$37*COS(RADIANS(F34)))))))))</f>
        <v>0.24939340873506105</v>
      </c>
      <c r="H34">
        <f xml:space="preserve">
IF('Second Approx.'!$G$15="Error",#N/A,
IF('Second Approx.'!$G$16="Error",#N/A,
IF('Second Approx.'!$G$17="Error",#N/A,
IF('Second Approx.'!$G$18="Error",#N/A,
IF('Second Approx.'!$G$19="Error",#N/A,
IF('Second Approx.'!$G$20="Error",#N/A,
'Second Approx.'!$D$37*SIN(RADIANS(F34))))))))</f>
        <v>0.51133226399405118</v>
      </c>
      <c r="K34">
        <f xml:space="preserve">
IF('Second Approx.'!$G$15="Error",#N/A,
IF('Second Approx.'!$G$16="Error",#N/A,
IF('Second Approx.'!$G$17="Error",#N/A,
IF('Second Approx.'!$G$18="Error",#N/A,
IF('Second Approx.'!$G$19="Error",#N/A,
IF('Second Approx.'!$G$20="Error",#N/A,
'Second Approx.'!$D$40*COS(RADIANS(F34))))))))</f>
        <v>3.3279899888111522</v>
      </c>
      <c r="L34">
        <f xml:space="preserve">
IF('Second Approx.'!$G$15="Error",#N/A,
IF('Second Approx.'!$G$16="Error",#N/A,
IF('Second Approx.'!$G$17="Error",#N/A,
IF('Second Approx.'!$G$18="Error",#N/A,
IF('Second Approx.'!$G$19="Error",#N/A,
IF('Second Approx.'!$G$20="Error",#N/A,
'Second Approx.'!$D$40*SIN(RADIANS(F34))))))))</f>
        <v>6.823390658796944</v>
      </c>
    </row>
    <row r="35" spans="1:12" x14ac:dyDescent="0.25">
      <c r="A35">
        <v>16.5</v>
      </c>
      <c r="B35" s="71">
        <f>IF(A35&lt;='Second Approx.'!$D$20,A35,#N/A)</f>
        <v>16.5</v>
      </c>
      <c r="C35" s="1">
        <f>IF(B35="",#N/A,
IF('Second Approx.'!$G$15="Error",#N/A,
IF('Second Approx.'!$G$16="Error",#N/A,
IF('Second Approx.'!$G$17="Error",#N/A,
IF('Second Approx.'!$G$18="Error",#N/A,
IF('Second Approx.'!$G$19="Error",#N/A,
IF('Second Approx.'!$G$20="Error",#N/A,
IF('Second Approx.'!$G$29="Error",#N/A,
'Second Approx.'!$D$38*COS(RADIANS('Second Approx.'!$D$18*A35))+'Second Approx.'!$D$39*COS(RADIANS('Second Approx.'!$D$19*A35))))))))))</f>
        <v>-0.91461947038756941</v>
      </c>
      <c r="D35" s="1">
        <f>IF(B35="",#N/A,
IF('Second Approx.'!$G$15="Error",#N/A,
IF('Second Approx.'!$G$16="Error",#N/A,
IF('Second Approx.'!$G$17="Error",#N/A,
IF('Second Approx.'!$G$18="Error",#N/A,
IF('Second Approx.'!$G$19="Error",#N/A,
IF('Second Approx.'!$G$20="Error",#N/A,
IF('Second Approx.'!$G$29="Error",#N/A,
'Second Approx.'!$D$38*SIN(RADIANS('Second Approx.'!$D$18*A35))+'Second Approx.'!$D$39*SIN(RADIANS('Second Approx.'!$D$19*A35))))))))))</f>
        <v>4.1436400099472817</v>
      </c>
      <c r="F35">
        <v>66</v>
      </c>
      <c r="G35">
        <f xml:space="preserve">
IF('Second Approx.'!$G$15="Error",#N/A,
IF('Second Approx.'!$G$16="Error",#N/A,
IF('Second Approx.'!$G$17="Error",#N/A,
IF('Second Approx.'!$G$18="Error",#N/A,
IF('Second Approx.'!$G$19="Error",#N/A,
IF('Second Approx.'!$G$20="Error",#N/A,
IF('Second Approx.'!$G$29="Error",#N/A,'Second Approx.'!$D$37*COS(RADIANS(F35)))))))))</f>
        <v>0.23139624634770126</v>
      </c>
      <c r="H35">
        <f xml:space="preserve">
IF('Second Approx.'!$G$15="Error",#N/A,
IF('Second Approx.'!$G$16="Error",#N/A,
IF('Second Approx.'!$G$17="Error",#N/A,
IF('Second Approx.'!$G$18="Error",#N/A,
IF('Second Approx.'!$G$19="Error",#N/A,
IF('Second Approx.'!$G$20="Error",#N/A,
'Second Approx.'!$D$37*SIN(RADIANS(F35))))))))</f>
        <v>0.51972447864033611</v>
      </c>
      <c r="K35">
        <f xml:space="preserve">
IF('Second Approx.'!$G$15="Error",#N/A,
IF('Second Approx.'!$G$16="Error",#N/A,
IF('Second Approx.'!$G$17="Error",#N/A,
IF('Second Approx.'!$G$18="Error",#N/A,
IF('Second Approx.'!$G$19="Error",#N/A,
IF('Second Approx.'!$G$20="Error",#N/A,
'Second Approx.'!$D$40*COS(RADIANS(F35))))))))</f>
        <v>3.0878297674326882</v>
      </c>
      <c r="L35">
        <f xml:space="preserve">
IF('Second Approx.'!$G$15="Error",#N/A,
IF('Second Approx.'!$G$16="Error",#N/A,
IF('Second Approx.'!$G$17="Error",#N/A,
IF('Second Approx.'!$G$18="Error",#N/A,
IF('Second Approx.'!$G$19="Error",#N/A,
IF('Second Approx.'!$G$20="Error",#N/A,
'Second Approx.'!$D$40*SIN(RADIANS(F35))))))))</f>
        <v>6.9353792092099207</v>
      </c>
    </row>
    <row r="36" spans="1:12" x14ac:dyDescent="0.25">
      <c r="A36" s="71">
        <v>17</v>
      </c>
      <c r="B36" s="71">
        <f>IF(A36&lt;='Second Approx.'!$D$20,A36,#N/A)</f>
        <v>17</v>
      </c>
      <c r="C36" s="1">
        <f>IF(B36="",#N/A,
IF('Second Approx.'!$G$15="Error",#N/A,
IF('Second Approx.'!$G$16="Error",#N/A,
IF('Second Approx.'!$G$17="Error",#N/A,
IF('Second Approx.'!$G$18="Error",#N/A,
IF('Second Approx.'!$G$19="Error",#N/A,
IF('Second Approx.'!$G$20="Error",#N/A,
IF('Second Approx.'!$G$29="Error",#N/A,
'Second Approx.'!$D$38*COS(RADIANS('Second Approx.'!$D$18*A36))+'Second Approx.'!$D$39*COS(RADIANS('Second Approx.'!$D$19*A36))))))))))</f>
        <v>-1.7397216365408521</v>
      </c>
      <c r="D36" s="1">
        <f>IF(B36="",#N/A,
IF('Second Approx.'!$G$15="Error",#N/A,
IF('Second Approx.'!$G$16="Error",#N/A,
IF('Second Approx.'!$G$17="Error",#N/A,
IF('Second Approx.'!$G$18="Error",#N/A,
IF('Second Approx.'!$G$19="Error",#N/A,
IF('Second Approx.'!$G$20="Error",#N/A,
IF('Second Approx.'!$G$29="Error",#N/A,
'Second Approx.'!$D$38*SIN(RADIANS('Second Approx.'!$D$18*A36))+'Second Approx.'!$D$39*SIN(RADIANS('Second Approx.'!$D$19*A36))))))))))</f>
        <v>4.3046045349458488</v>
      </c>
      <c r="F36">
        <v>68</v>
      </c>
      <c r="G36">
        <f xml:space="preserve">
IF('Second Approx.'!$G$15="Error",#N/A,
IF('Second Approx.'!$G$16="Error",#N/A,
IF('Second Approx.'!$G$17="Error",#N/A,
IF('Second Approx.'!$G$18="Error",#N/A,
IF('Second Approx.'!$G$19="Error",#N/A,
IF('Second Approx.'!$G$20="Error",#N/A,
IF('Second Approx.'!$G$29="Error",#N/A,'Second Approx.'!$D$37*COS(RADIANS(F36)))))))))</f>
        <v>0.21311716327802607</v>
      </c>
      <c r="H36">
        <f xml:space="preserve">
IF('Second Approx.'!$G$15="Error",#N/A,
IF('Second Approx.'!$G$16="Error",#N/A,
IF('Second Approx.'!$G$17="Error",#N/A,
IF('Second Approx.'!$G$18="Error",#N/A,
IF('Second Approx.'!$G$19="Error",#N/A,
IF('Second Approx.'!$G$20="Error",#N/A,
'Second Approx.'!$D$37*SIN(RADIANS(F36))))))))</f>
        <v>0.52748348906681664</v>
      </c>
      <c r="K36">
        <f xml:space="preserve">
IF('Second Approx.'!$G$15="Error",#N/A,
IF('Second Approx.'!$G$16="Error",#N/A,
IF('Second Approx.'!$G$17="Error",#N/A,
IF('Second Approx.'!$G$18="Error",#N/A,
IF('Second Approx.'!$G$19="Error",#N/A,
IF('Second Approx.'!$G$20="Error",#N/A,
'Second Approx.'!$D$40*COS(RADIANS(F36))))))))</f>
        <v>2.8439075011263206</v>
      </c>
      <c r="L36">
        <f xml:space="preserve">
IF('Second Approx.'!$G$15="Error",#N/A,
IF('Second Approx.'!$G$16="Error",#N/A,
IF('Second Approx.'!$G$17="Error",#N/A,
IF('Second Approx.'!$G$18="Error",#N/A,
IF('Second Approx.'!$G$19="Error",#N/A,
IF('Second Approx.'!$G$20="Error",#N/A,
'Second Approx.'!$D$40*SIN(RADIANS(F36))))))))</f>
        <v>7.038918068369747</v>
      </c>
    </row>
    <row r="37" spans="1:12" x14ac:dyDescent="0.25">
      <c r="A37">
        <v>17.5</v>
      </c>
      <c r="B37" s="71">
        <f>IF(A37&lt;='Second Approx.'!$D$20,A37,#N/A)</f>
        <v>17.5</v>
      </c>
      <c r="C37" s="1">
        <f>IF(B37="",#N/A,
IF('Second Approx.'!$G$15="Error",#N/A,
IF('Second Approx.'!$G$16="Error",#N/A,
IF('Second Approx.'!$G$17="Error",#N/A,
IF('Second Approx.'!$G$18="Error",#N/A,
IF('Second Approx.'!$G$19="Error",#N/A,
IF('Second Approx.'!$G$20="Error",#N/A,
IF('Second Approx.'!$G$29="Error",#N/A,
'Second Approx.'!$D$38*COS(RADIANS('Second Approx.'!$D$18*A37))+'Second Approx.'!$D$39*COS(RADIANS('Second Approx.'!$D$19*A37))))))))))</f>
        <v>-2.620138032468426</v>
      </c>
      <c r="D37" s="1">
        <f>IF(B37="",#N/A,
IF('Second Approx.'!$G$15="Error",#N/A,
IF('Second Approx.'!$G$16="Error",#N/A,
IF('Second Approx.'!$G$17="Error",#N/A,
IF('Second Approx.'!$G$18="Error",#N/A,
IF('Second Approx.'!$G$19="Error",#N/A,
IF('Second Approx.'!$G$20="Error",#N/A,
IF('Second Approx.'!$G$29="Error",#N/A,
'Second Approx.'!$D$38*SIN(RADIANS('Second Approx.'!$D$18*A37))+'Second Approx.'!$D$39*SIN(RADIANS('Second Approx.'!$D$19*A37))))))))))</f>
        <v>4.2857926878129691</v>
      </c>
      <c r="F37">
        <v>70</v>
      </c>
      <c r="G37">
        <f xml:space="preserve">
IF('Second Approx.'!$G$15="Error",#N/A,
IF('Second Approx.'!$G$16="Error",#N/A,
IF('Second Approx.'!$G$17="Error",#N/A,
IF('Second Approx.'!$G$18="Error",#N/A,
IF('Second Approx.'!$G$19="Error",#N/A,
IF('Second Approx.'!$G$20="Error",#N/A,
IF('Second Approx.'!$G$29="Error",#N/A,'Second Approx.'!$D$37*COS(RADIANS(F37)))))))))</f>
        <v>0.19457842977307915</v>
      </c>
      <c r="H37">
        <f xml:space="preserve">
IF('Second Approx.'!$G$15="Error",#N/A,
IF('Second Approx.'!$G$16="Error",#N/A,
IF('Second Approx.'!$G$17="Error",#N/A,
IF('Second Approx.'!$G$18="Error",#N/A,
IF('Second Approx.'!$G$19="Error",#N/A,
IF('Second Approx.'!$G$20="Error",#N/A,
'Second Approx.'!$D$37*SIN(RADIANS(F37))))))))</f>
        <v>0.53459984211447176</v>
      </c>
      <c r="K37">
        <f xml:space="preserve">
IF('Second Approx.'!$G$15="Error",#N/A,
IF('Second Approx.'!$G$16="Error",#N/A,
IF('Second Approx.'!$G$17="Error",#N/A,
IF('Second Approx.'!$G$18="Error",#N/A,
IF('Second Approx.'!$G$19="Error",#N/A,
IF('Second Approx.'!$G$20="Error",#N/A,
'Second Approx.'!$D$40*COS(RADIANS(F37))))))))</f>
        <v>2.5965203716001999</v>
      </c>
      <c r="L37">
        <f xml:space="preserve">
IF('Second Approx.'!$G$15="Error",#N/A,
IF('Second Approx.'!$G$16="Error",#N/A,
IF('Second Approx.'!$G$17="Error",#N/A,
IF('Second Approx.'!$G$18="Error",#N/A,
IF('Second Approx.'!$G$19="Error",#N/A,
IF('Second Approx.'!$G$20="Error",#N/A,
'Second Approx.'!$D$40*SIN(RADIANS(F37))))))))</f>
        <v>7.1338810901254721</v>
      </c>
    </row>
    <row r="38" spans="1:12" x14ac:dyDescent="0.25">
      <c r="A38" s="71">
        <v>18</v>
      </c>
      <c r="B38" s="71">
        <f>IF(A38&lt;='Second Approx.'!$D$20,A38,#N/A)</f>
        <v>18</v>
      </c>
      <c r="C38" s="1">
        <f>IF(B38="",#N/A,
IF('Second Approx.'!$G$15="Error",#N/A,
IF('Second Approx.'!$G$16="Error",#N/A,
IF('Second Approx.'!$G$17="Error",#N/A,
IF('Second Approx.'!$G$18="Error",#N/A,
IF('Second Approx.'!$G$19="Error",#N/A,
IF('Second Approx.'!$G$20="Error",#N/A,
IF('Second Approx.'!$G$29="Error",#N/A,
'Second Approx.'!$D$38*COS(RADIANS('Second Approx.'!$D$18*A38))+'Second Approx.'!$D$39*COS(RADIANS('Second Approx.'!$D$19*A38))))))))))</f>
        <v>-3.5157231125703223</v>
      </c>
      <c r="D38" s="1">
        <f>IF(B38="",#N/A,
IF('Second Approx.'!$G$15="Error",#N/A,
IF('Second Approx.'!$G$16="Error",#N/A,
IF('Second Approx.'!$G$17="Error",#N/A,
IF('Second Approx.'!$G$18="Error",#N/A,
IF('Second Approx.'!$G$19="Error",#N/A,
IF('Second Approx.'!$G$20="Error",#N/A,
IF('Second Approx.'!$G$29="Error",#N/A,
'Second Approx.'!$D$38*SIN(RADIANS('Second Approx.'!$D$18*A38))+'Second Approx.'!$D$39*SIN(RADIANS('Second Approx.'!$D$19*A38))))))))))</f>
        <v>4.0759945750274342</v>
      </c>
      <c r="F38">
        <v>72</v>
      </c>
      <c r="G38">
        <f xml:space="preserve">
IF('Second Approx.'!$G$15="Error",#N/A,
IF('Second Approx.'!$G$16="Error",#N/A,
IF('Second Approx.'!$G$17="Error",#N/A,
IF('Second Approx.'!$G$18="Error",#N/A,
IF('Second Approx.'!$G$19="Error",#N/A,
IF('Second Approx.'!$G$20="Error",#N/A,
IF('Second Approx.'!$G$29="Error",#N/A,'Second Approx.'!$D$37*COS(RADIANS(F38)))))))))</f>
        <v>0.17580263242396305</v>
      </c>
      <c r="H38">
        <f xml:space="preserve">
IF('Second Approx.'!$G$15="Error",#N/A,
IF('Second Approx.'!$G$16="Error",#N/A,
IF('Second Approx.'!$G$17="Error",#N/A,
IF('Second Approx.'!$G$18="Error",#N/A,
IF('Second Approx.'!$G$19="Error",#N/A,
IF('Second Approx.'!$G$20="Error",#N/A,
'Second Approx.'!$D$37*SIN(RADIANS(F38))))))))</f>
        <v>0.54106486760330341</v>
      </c>
      <c r="K38">
        <f xml:space="preserve">
IF('Second Approx.'!$G$15="Error",#N/A,
IF('Second Approx.'!$G$16="Error",#N/A,
IF('Second Approx.'!$G$17="Error",#N/A,
IF('Second Approx.'!$G$18="Error",#N/A,
IF('Second Approx.'!$G$19="Error",#N/A,
IF('Second Approx.'!$G$20="Error",#N/A,
'Second Approx.'!$D$40*COS(RADIANS(F38))))))))</f>
        <v>2.3459697819645853</v>
      </c>
      <c r="L38">
        <f xml:space="preserve">
IF('Second Approx.'!$G$15="Error",#N/A,
IF('Second Approx.'!$G$16="Error",#N/A,
IF('Second Approx.'!$G$17="Error",#N/A,
IF('Second Approx.'!$G$18="Error",#N/A,
IF('Second Approx.'!$G$19="Error",#N/A,
IF('Second Approx.'!$G$20="Error",#N/A,
'Second Approx.'!$D$40*SIN(RADIANS(F38))))))))</f>
        <v>7.2201525766630219</v>
      </c>
    </row>
    <row r="39" spans="1:12" x14ac:dyDescent="0.25">
      <c r="A39">
        <v>18.5</v>
      </c>
      <c r="B39" s="71">
        <f>IF(A39&lt;='Second Approx.'!$D$20,A39,#N/A)</f>
        <v>18.5</v>
      </c>
      <c r="C39" s="1">
        <f>IF(B39="",#N/A,
IF('Second Approx.'!$G$15="Error",#N/A,
IF('Second Approx.'!$G$16="Error",#N/A,
IF('Second Approx.'!$G$17="Error",#N/A,
IF('Second Approx.'!$G$18="Error",#N/A,
IF('Second Approx.'!$G$19="Error",#N/A,
IF('Second Approx.'!$G$20="Error",#N/A,
IF('Second Approx.'!$G$29="Error",#N/A,
'Second Approx.'!$D$38*COS(RADIANS('Second Approx.'!$D$18*A39))+'Second Approx.'!$D$39*COS(RADIANS('Second Approx.'!$D$19*A39))))))))))</f>
        <v>-4.3845514169339062</v>
      </c>
      <c r="D39" s="1">
        <f>IF(B39="",#N/A,
IF('Second Approx.'!$G$15="Error",#N/A,
IF('Second Approx.'!$G$16="Error",#N/A,
IF('Second Approx.'!$G$17="Error",#N/A,
IF('Second Approx.'!$G$18="Error",#N/A,
IF('Second Approx.'!$G$19="Error",#N/A,
IF('Second Approx.'!$G$20="Error",#N/A,
IF('Second Approx.'!$G$29="Error",#N/A,
'Second Approx.'!$D$38*SIN(RADIANS('Second Approx.'!$D$18*A39))+'Second Approx.'!$D$39*SIN(RADIANS('Second Approx.'!$D$19*A39))))))))))</f>
        <v>3.6729617694706191</v>
      </c>
      <c r="F39">
        <v>74</v>
      </c>
      <c r="G39">
        <f xml:space="preserve">
IF('Second Approx.'!$G$15="Error",#N/A,
IF('Second Approx.'!$G$16="Error",#N/A,
IF('Second Approx.'!$G$17="Error",#N/A,
IF('Second Approx.'!$G$18="Error",#N/A,
IF('Second Approx.'!$G$19="Error",#N/A,
IF('Second Approx.'!$G$20="Error",#N/A,
IF('Second Approx.'!$G$29="Error",#N/A,'Second Approx.'!$D$37*COS(RADIANS(F39)))))))))</f>
        <v>0.15681264664755787</v>
      </c>
      <c r="H39">
        <f xml:space="preserve">
IF('Second Approx.'!$G$15="Error",#N/A,
IF('Second Approx.'!$G$16="Error",#N/A,
IF('Second Approx.'!$G$17="Error",#N/A,
IF('Second Approx.'!$G$18="Error",#N/A,
IF('Second Approx.'!$G$19="Error",#N/A,
IF('Second Approx.'!$G$20="Error",#N/A,
'Second Approx.'!$D$37*SIN(RADIANS(F39))))))))</f>
        <v>0.54687068889561408</v>
      </c>
      <c r="K39">
        <f xml:space="preserve">
IF('Second Approx.'!$G$15="Error",#N/A,
IF('Second Approx.'!$G$16="Error",#N/A,
IF('Second Approx.'!$G$17="Error",#N/A,
IF('Second Approx.'!$G$18="Error",#N/A,
IF('Second Approx.'!$G$19="Error",#N/A,
IF('Second Approx.'!$G$20="Error",#N/A,
'Second Approx.'!$D$40*COS(RADIANS(F39))))))))</f>
        <v>2.092560989518589</v>
      </c>
      <c r="L39">
        <f xml:space="preserve">
IF('Second Approx.'!$G$15="Error",#N/A,
IF('Second Approx.'!$G$16="Error",#N/A,
IF('Second Approx.'!$G$17="Error",#N/A,
IF('Second Approx.'!$G$18="Error",#N/A,
IF('Second Approx.'!$G$19="Error",#N/A,
IF('Second Approx.'!$G$20="Error",#N/A,
'Second Approx.'!$D$40*SIN(RADIANS(F39))))))))</f>
        <v>7.2976274194651527</v>
      </c>
    </row>
    <row r="40" spans="1:12" x14ac:dyDescent="0.25">
      <c r="A40" s="71">
        <v>19</v>
      </c>
      <c r="B40" s="71">
        <f>IF(A40&lt;='Second Approx.'!$D$20,A40,#N/A)</f>
        <v>19</v>
      </c>
      <c r="C40" s="1">
        <f>IF(B40="",#N/A,
IF('Second Approx.'!$G$15="Error",#N/A,
IF('Second Approx.'!$G$16="Error",#N/A,
IF('Second Approx.'!$G$17="Error",#N/A,
IF('Second Approx.'!$G$18="Error",#N/A,
IF('Second Approx.'!$G$19="Error",#N/A,
IF('Second Approx.'!$G$20="Error",#N/A,
IF('Second Approx.'!$G$29="Error",#N/A,
'Second Approx.'!$D$38*COS(RADIANS('Second Approx.'!$D$18*A40))+'Second Approx.'!$D$39*COS(RADIANS('Second Approx.'!$D$19*A40))))))))))</f>
        <v>-5.1849011208660789</v>
      </c>
      <c r="D40" s="1">
        <f>IF(B40="",#N/A,
IF('Second Approx.'!$G$15="Error",#N/A,
IF('Second Approx.'!$G$16="Error",#N/A,
IF('Second Approx.'!$G$17="Error",#N/A,
IF('Second Approx.'!$G$18="Error",#N/A,
IF('Second Approx.'!$G$19="Error",#N/A,
IF('Second Approx.'!$G$20="Error",#N/A,
IF('Second Approx.'!$G$29="Error",#N/A,
'Second Approx.'!$D$38*SIN(RADIANS('Second Approx.'!$D$18*A40))+'Second Approx.'!$D$39*SIN(RADIANS('Second Approx.'!$D$19*A40))))))))))</f>
        <v>3.0836067115871604</v>
      </c>
      <c r="F40">
        <v>76</v>
      </c>
      <c r="G40">
        <f xml:space="preserve">
IF('Second Approx.'!$G$15="Error",#N/A,
IF('Second Approx.'!$G$16="Error",#N/A,
IF('Second Approx.'!$G$17="Error",#N/A,
IF('Second Approx.'!$G$18="Error",#N/A,
IF('Second Approx.'!$G$19="Error",#N/A,
IF('Second Approx.'!$G$20="Error",#N/A,
IF('Second Approx.'!$G$29="Error",#N/A,'Second Approx.'!$D$37*COS(RADIANS(F40)))))))))</f>
        <v>0.13763160881634917</v>
      </c>
      <c r="H40">
        <f xml:space="preserve">
IF('Second Approx.'!$G$15="Error",#N/A,
IF('Second Approx.'!$G$16="Error",#N/A,
IF('Second Approx.'!$G$17="Error",#N/A,
IF('Second Approx.'!$G$18="Error",#N/A,
IF('Second Approx.'!$G$19="Error",#N/A,
IF('Second Approx.'!$G$20="Error",#N/A,
'Second Approx.'!$D$37*SIN(RADIANS(F40))))))))</f>
        <v>0.55201023249247716</v>
      </c>
      <c r="K40">
        <f xml:space="preserve">
IF('Second Approx.'!$G$15="Error",#N/A,
IF('Second Approx.'!$G$16="Error",#N/A,
IF('Second Approx.'!$G$17="Error",#N/A,
IF('Second Approx.'!$G$18="Error",#N/A,
IF('Second Approx.'!$G$19="Error",#N/A,
IF('Second Approx.'!$G$20="Error",#N/A,
'Second Approx.'!$D$40*COS(RADIANS(F40))))))))</f>
        <v>1.8366027338411752</v>
      </c>
      <c r="L40">
        <f xml:space="preserve">
IF('Second Approx.'!$G$15="Error",#N/A,
IF('Second Approx.'!$G$16="Error",#N/A,
IF('Second Approx.'!$G$17="Error",#N/A,
IF('Second Approx.'!$G$18="Error",#N/A,
IF('Second Approx.'!$G$19="Error",#N/A,
IF('Second Approx.'!$G$20="Error",#N/A,
'Second Approx.'!$D$40*SIN(RADIANS(F40))))))))</f>
        <v>7.3662112273699947</v>
      </c>
    </row>
    <row r="41" spans="1:12" x14ac:dyDescent="0.25">
      <c r="A41">
        <v>19.5</v>
      </c>
      <c r="B41" s="71">
        <f>IF(A41&lt;='Second Approx.'!$D$20,A41,#N/A)</f>
        <v>19.5</v>
      </c>
      <c r="C41" s="1">
        <f>IF(B41="",#N/A,
IF('Second Approx.'!$G$15="Error",#N/A,
IF('Second Approx.'!$G$16="Error",#N/A,
IF('Second Approx.'!$G$17="Error",#N/A,
IF('Second Approx.'!$G$18="Error",#N/A,
IF('Second Approx.'!$G$19="Error",#N/A,
IF('Second Approx.'!$G$20="Error",#N/A,
IF('Second Approx.'!$G$29="Error",#N/A,
'Second Approx.'!$D$38*COS(RADIANS('Second Approx.'!$D$18*A41))+'Second Approx.'!$D$39*COS(RADIANS('Second Approx.'!$D$19*A41))))))))))</f>
        <v>-5.8772360346385586</v>
      </c>
      <c r="D41" s="1">
        <f>IF(B41="",#N/A,
IF('Second Approx.'!$G$15="Error",#N/A,
IF('Second Approx.'!$G$16="Error",#N/A,
IF('Second Approx.'!$G$17="Error",#N/A,
IF('Second Approx.'!$G$18="Error",#N/A,
IF('Second Approx.'!$G$19="Error",#N/A,
IF('Second Approx.'!$G$20="Error",#N/A,
IF('Second Approx.'!$G$29="Error",#N/A,
'Second Approx.'!$D$38*SIN(RADIANS('Second Approx.'!$D$18*A41))+'Second Approx.'!$D$39*SIN(RADIANS('Second Approx.'!$D$19*A41))))))))))</f>
        <v>2.3237678122666554</v>
      </c>
      <c r="F41">
        <v>78</v>
      </c>
      <c r="G41">
        <f xml:space="preserve">
IF('Second Approx.'!$G$15="Error",#N/A,
IF('Second Approx.'!$G$16="Error",#N/A,
IF('Second Approx.'!$G$17="Error",#N/A,
IF('Second Approx.'!$G$18="Error",#N/A,
IF('Second Approx.'!$G$19="Error",#N/A,
IF('Second Approx.'!$G$20="Error",#N/A,
IF('Second Approx.'!$G$29="Error",#N/A,'Second Approx.'!$D$37*COS(RADIANS(F41)))))))))</f>
        <v>0.11828288807032195</v>
      </c>
      <c r="H41">
        <f xml:space="preserve">
IF('Second Approx.'!$G$15="Error",#N/A,
IF('Second Approx.'!$G$16="Error",#N/A,
IF('Second Approx.'!$G$17="Error",#N/A,
IF('Second Approx.'!$G$18="Error",#N/A,
IF('Second Approx.'!$G$19="Error",#N/A,
IF('Second Approx.'!$G$20="Error",#N/A,
'Second Approx.'!$D$37*SIN(RADIANS(F41))))))))</f>
        <v>0.55647723665170612</v>
      </c>
      <c r="K41">
        <f xml:space="preserve">
IF('Second Approx.'!$G$15="Error",#N/A,
IF('Second Approx.'!$G$16="Error",#N/A,
IF('Second Approx.'!$G$17="Error",#N/A,
IF('Second Approx.'!$G$18="Error",#N/A,
IF('Second Approx.'!$G$19="Error",#N/A,
IF('Second Approx.'!$G$20="Error",#N/A,
'Second Approx.'!$D$40*COS(RADIANS(F41))))))))</f>
        <v>1.5784068606395407</v>
      </c>
      <c r="L41">
        <f xml:space="preserve">
IF('Second Approx.'!$G$15="Error",#N/A,
IF('Second Approx.'!$G$16="Error",#N/A,
IF('Second Approx.'!$G$17="Error",#N/A,
IF('Second Approx.'!$G$18="Error",#N/A,
IF('Second Approx.'!$G$19="Error",#N/A,
IF('Second Approx.'!$G$20="Error",#N/A,
'Second Approx.'!$D$40*SIN(RADIANS(F41))))))))</f>
        <v>7.4258204415721414</v>
      </c>
    </row>
    <row r="42" spans="1:12" x14ac:dyDescent="0.25">
      <c r="A42" s="71">
        <v>20</v>
      </c>
      <c r="B42" s="71">
        <f>IF(A42&lt;='Second Approx.'!$D$20,A42,#N/A)</f>
        <v>20</v>
      </c>
      <c r="C42" s="1">
        <f>IF(B42="",#N/A,
IF('Second Approx.'!$G$15="Error",#N/A,
IF('Second Approx.'!$G$16="Error",#N/A,
IF('Second Approx.'!$G$17="Error",#N/A,
IF('Second Approx.'!$G$18="Error",#N/A,
IF('Second Approx.'!$G$19="Error",#N/A,
IF('Second Approx.'!$G$20="Error",#N/A,
IF('Second Approx.'!$G$29="Error",#N/A,
'Second Approx.'!$D$38*COS(RADIANS('Second Approx.'!$D$18*A42))+'Second Approx.'!$D$39*COS(RADIANS('Second Approx.'!$D$19*A42))))))))))</f>
        <v>-6.4260920599916664</v>
      </c>
      <c r="D42" s="1">
        <f>IF(B42="",#N/A,
IF('Second Approx.'!$G$15="Error",#N/A,
IF('Second Approx.'!$G$16="Error",#N/A,
IF('Second Approx.'!$G$17="Error",#N/A,
IF('Second Approx.'!$G$18="Error",#N/A,
IF('Second Approx.'!$G$19="Error",#N/A,
IF('Second Approx.'!$G$20="Error",#N/A,
IF('Second Approx.'!$G$29="Error",#N/A,
'Second Approx.'!$D$38*SIN(RADIANS('Second Approx.'!$D$18*A42))+'Second Approx.'!$D$39*SIN(RADIANS('Second Approx.'!$D$19*A42))))))))))</f>
        <v>1.4175506871225168</v>
      </c>
      <c r="F42">
        <v>80</v>
      </c>
      <c r="G42">
        <f xml:space="preserve">
IF('Second Approx.'!$G$15="Error",#N/A,
IF('Second Approx.'!$G$16="Error",#N/A,
IF('Second Approx.'!$G$17="Error",#N/A,
IF('Second Approx.'!$G$18="Error",#N/A,
IF('Second Approx.'!$G$19="Error",#N/A,
IF('Second Approx.'!$G$20="Error",#N/A,
IF('Second Approx.'!$G$29="Error",#N/A,'Second Approx.'!$D$37*COS(RADIANS(F42)))))))))</f>
        <v>9.8790057845263082E-2</v>
      </c>
      <c r="H42">
        <f xml:space="preserve">
IF('Second Approx.'!$G$15="Error",#N/A,
IF('Second Approx.'!$G$16="Error",#N/A,
IF('Second Approx.'!$G$17="Error",#N/A,
IF('Second Approx.'!$G$18="Error",#N/A,
IF('Second Approx.'!$G$19="Error",#N/A,
IF('Second Approx.'!$G$20="Error",#N/A,
'Second Approx.'!$D$37*SIN(RADIANS(F42))))))))</f>
        <v>0.56026625901682214</v>
      </c>
      <c r="K42">
        <f xml:space="preserve">
IF('Second Approx.'!$G$15="Error",#N/A,
IF('Second Approx.'!$G$16="Error",#N/A,
IF('Second Approx.'!$G$17="Error",#N/A,
IF('Second Approx.'!$G$18="Error",#N/A,
IF('Second Approx.'!$G$19="Error",#N/A,
IF('Second Approx.'!$G$20="Error",#N/A,
'Second Approx.'!$D$40*COS(RADIANS(F42))))))))</f>
        <v>1.3182879418131535</v>
      </c>
      <c r="L42">
        <f xml:space="preserve">
IF('Second Approx.'!$G$15="Error",#N/A,
IF('Second Approx.'!$G$16="Error",#N/A,
IF('Second Approx.'!$G$17="Error",#N/A,
IF('Second Approx.'!$G$18="Error",#N/A,
IF('Second Approx.'!$G$19="Error",#N/A,
IF('Second Approx.'!$G$20="Error",#N/A,
'Second Approx.'!$D$40*SIN(RADIANS(F42))))))))</f>
        <v>7.4763824374261834</v>
      </c>
    </row>
    <row r="43" spans="1:12" x14ac:dyDescent="0.25">
      <c r="A43">
        <v>20.5</v>
      </c>
      <c r="B43" s="71">
        <f>IF(A43&lt;='Second Approx.'!$D$20,A43,#N/A)</f>
        <v>20.5</v>
      </c>
      <c r="C43" s="1">
        <f>IF(B43="",#N/A,
IF('Second Approx.'!$G$15="Error",#N/A,
IF('Second Approx.'!$G$16="Error",#N/A,
IF('Second Approx.'!$G$17="Error",#N/A,
IF('Second Approx.'!$G$18="Error",#N/A,
IF('Second Approx.'!$G$19="Error",#N/A,
IF('Second Approx.'!$G$20="Error",#N/A,
IF('Second Approx.'!$G$29="Error",#N/A,
'Second Approx.'!$D$38*COS(RADIANS('Second Approx.'!$D$18*A43))+'Second Approx.'!$D$39*COS(RADIANS('Second Approx.'!$D$19*A43))))))))))</f>
        <v>-6.8017785780122084</v>
      </c>
      <c r="D43" s="1">
        <f>IF(B43="",#N/A,
IF('Second Approx.'!$G$15="Error",#N/A,
IF('Second Approx.'!$G$16="Error",#N/A,
IF('Second Approx.'!$G$17="Error",#N/A,
IF('Second Approx.'!$G$18="Error",#N/A,
IF('Second Approx.'!$G$19="Error",#N/A,
IF('Second Approx.'!$G$20="Error",#N/A,
IF('Second Approx.'!$G$29="Error",#N/A,
'Second Approx.'!$D$38*SIN(RADIANS('Second Approx.'!$D$18*A43))+'Second Approx.'!$D$39*SIN(RADIANS('Second Approx.'!$D$19*A43))))))))))</f>
        <v>0.39627605197637061</v>
      </c>
      <c r="F43">
        <v>82</v>
      </c>
      <c r="G43">
        <f xml:space="preserve">
IF('Second Approx.'!$G$15="Error",#N/A,
IF('Second Approx.'!$G$16="Error",#N/A,
IF('Second Approx.'!$G$17="Error",#N/A,
IF('Second Approx.'!$G$18="Error",#N/A,
IF('Second Approx.'!$G$19="Error",#N/A,
IF('Second Approx.'!$G$20="Error",#N/A,
IF('Second Approx.'!$G$29="Error",#N/A,'Second Approx.'!$D$37*COS(RADIANS(F43)))))))))</f>
        <v>7.9176867152161615E-2</v>
      </c>
      <c r="H43">
        <f xml:space="preserve">
IF('Second Approx.'!$G$15="Error",#N/A,
IF('Second Approx.'!$G$16="Error",#N/A,
IF('Second Approx.'!$G$17="Error",#N/A,
IF('Second Approx.'!$G$18="Error",#N/A,
IF('Second Approx.'!$G$19="Error",#N/A,
IF('Second Approx.'!$G$20="Error",#N/A,
'Second Approx.'!$D$37*SIN(RADIANS(F43))))))))</f>
        <v>0.56337268324772749</v>
      </c>
      <c r="K43">
        <f xml:space="preserve">
IF('Second Approx.'!$G$15="Error",#N/A,
IF('Second Approx.'!$G$16="Error",#N/A,
IF('Second Approx.'!$G$17="Error",#N/A,
IF('Second Approx.'!$G$18="Error",#N/A,
IF('Second Approx.'!$G$19="Error",#N/A,
IF('Second Approx.'!$G$20="Error",#N/A,
'Second Approx.'!$D$40*COS(RADIANS(F43))))))))</f>
        <v>1.0565628921963575</v>
      </c>
      <c r="L43">
        <f xml:space="preserve">
IF('Second Approx.'!$G$15="Error",#N/A,
IF('Second Approx.'!$G$16="Error",#N/A,
IF('Second Approx.'!$G$17="Error",#N/A,
IF('Second Approx.'!$G$18="Error",#N/A,
IF('Second Approx.'!$G$19="Error",#N/A,
IF('Second Approx.'!$G$20="Error",#N/A,
'Second Approx.'!$D$40*SIN(RADIANS(F43))))))))</f>
        <v>7.5178356129286517</v>
      </c>
    </row>
    <row r="44" spans="1:12" x14ac:dyDescent="0.25">
      <c r="A44" s="71">
        <v>21</v>
      </c>
      <c r="B44" s="71">
        <f>IF(A44&lt;='Second Approx.'!$D$20,A44,#N/A)</f>
        <v>21</v>
      </c>
      <c r="C44" s="1">
        <f>IF(B44="",#N/A,
IF('Second Approx.'!$G$15="Error",#N/A,
IF('Second Approx.'!$G$16="Error",#N/A,
IF('Second Approx.'!$G$17="Error",#N/A,
IF('Second Approx.'!$G$18="Error",#N/A,
IF('Second Approx.'!$G$19="Error",#N/A,
IF('Second Approx.'!$G$20="Error",#N/A,
IF('Second Approx.'!$G$29="Error",#N/A,
'Second Approx.'!$D$38*COS(RADIANS('Second Approx.'!$D$18*A44))+'Second Approx.'!$D$39*COS(RADIANS('Second Approx.'!$D$19*A44))))))))))</f>
        <v>-6.9818139559911323</v>
      </c>
      <c r="D44" s="1">
        <f>IF(B44="",#N/A,
IF('Second Approx.'!$G$15="Error",#N/A,
IF('Second Approx.'!$G$16="Error",#N/A,
IF('Second Approx.'!$G$17="Error",#N/A,
IF('Second Approx.'!$G$18="Error",#N/A,
IF('Second Approx.'!$G$19="Error",#N/A,
IF('Second Approx.'!$G$20="Error",#N/A,
IF('Second Approx.'!$G$29="Error",#N/A,
'Second Approx.'!$D$38*SIN(RADIANS('Second Approx.'!$D$18*A44))+'Second Approx.'!$D$39*SIN(RADIANS('Second Approx.'!$D$19*A44))))))))))</f>
        <v>-0.70291653253350672</v>
      </c>
      <c r="F44">
        <v>84</v>
      </c>
      <c r="G44">
        <f xml:space="preserve">
IF('Second Approx.'!$G$15="Error",#N/A,
IF('Second Approx.'!$G$16="Error",#N/A,
IF('Second Approx.'!$G$17="Error",#N/A,
IF('Second Approx.'!$G$18="Error",#N/A,
IF('Second Approx.'!$G$19="Error",#N/A,
IF('Second Approx.'!$G$20="Error",#N/A,
IF('Second Approx.'!$G$29="Error",#N/A,'Second Approx.'!$D$37*COS(RADIANS(F44)))))))))</f>
        <v>5.9467211642696659E-2</v>
      </c>
      <c r="H44">
        <f xml:space="preserve">
IF('Second Approx.'!$G$15="Error",#N/A,
IF('Second Approx.'!$G$16="Error",#N/A,
IF('Second Approx.'!$G$17="Error",#N/A,
IF('Second Approx.'!$G$18="Error",#N/A,
IF('Second Approx.'!$G$19="Error",#N/A,
IF('Second Approx.'!$G$20="Error",#N/A,
'Second Approx.'!$D$37*SIN(RADIANS(F44))))))))</f>
        <v>0.56579272464500463</v>
      </c>
      <c r="K44">
        <f xml:space="preserve">
IF('Second Approx.'!$G$15="Error",#N/A,
IF('Second Approx.'!$G$16="Error",#N/A,
IF('Second Approx.'!$G$17="Error",#N/A,
IF('Second Approx.'!$G$18="Error",#N/A,
IF('Second Approx.'!$G$19="Error",#N/A,
IF('Second Approx.'!$G$20="Error",#N/A,
'Second Approx.'!$D$40*COS(RADIANS(F44))))))))</f>
        <v>0.79355058344645724</v>
      </c>
      <c r="L44">
        <f xml:space="preserve">
IF('Second Approx.'!$G$15="Error",#N/A,
IF('Second Approx.'!$G$16="Error",#N/A,
IF('Second Approx.'!$G$17="Error",#N/A,
IF('Second Approx.'!$G$18="Error",#N/A,
IF('Second Approx.'!$G$19="Error",#N/A,
IF('Second Approx.'!$G$20="Error",#N/A,
'Second Approx.'!$D$40*SIN(RADIANS(F44))))))))</f>
        <v>7.5501294637705669</v>
      </c>
    </row>
    <row r="45" spans="1:12" x14ac:dyDescent="0.25">
      <c r="A45">
        <v>21.5</v>
      </c>
      <c r="B45" s="71">
        <f>IF(A45&lt;='Second Approx.'!$D$20,A45,#N/A)</f>
        <v>21.5</v>
      </c>
      <c r="C45" s="1">
        <f>IF(B45="",#N/A,
IF('Second Approx.'!$G$15="Error",#N/A,
IF('Second Approx.'!$G$16="Error",#N/A,
IF('Second Approx.'!$G$17="Error",#N/A,
IF('Second Approx.'!$G$18="Error",#N/A,
IF('Second Approx.'!$G$19="Error",#N/A,
IF('Second Approx.'!$G$20="Error",#N/A,
IF('Second Approx.'!$G$29="Error",#N/A,
'Second Approx.'!$D$38*COS(RADIANS('Second Approx.'!$D$18*A45))+'Second Approx.'!$D$39*COS(RADIANS('Second Approx.'!$D$19*A45))))))))))</f>
        <v>-6.9520269061744964</v>
      </c>
      <c r="D45" s="1">
        <f>IF(B45="",#N/A,
IF('Second Approx.'!$G$15="Error",#N/A,
IF('Second Approx.'!$G$16="Error",#N/A,
IF('Second Approx.'!$G$17="Error",#N/A,
IF('Second Approx.'!$G$18="Error",#N/A,
IF('Second Approx.'!$G$19="Error",#N/A,
IF('Second Approx.'!$G$20="Error",#N/A,
IF('Second Approx.'!$G$29="Error",#N/A,
'Second Approx.'!$D$38*SIN(RADIANS('Second Approx.'!$D$18*A45))+'Second Approx.'!$D$39*SIN(RADIANS('Second Approx.'!$D$19*A45))))))))))</f>
        <v>-1.838743547837967</v>
      </c>
      <c r="F45">
        <v>86</v>
      </c>
      <c r="G45">
        <f xml:space="preserve">
IF('Second Approx.'!$G$15="Error",#N/A,
IF('Second Approx.'!$G$16="Error",#N/A,
IF('Second Approx.'!$G$17="Error",#N/A,
IF('Second Approx.'!$G$18="Error",#N/A,
IF('Second Approx.'!$G$19="Error",#N/A,
IF('Second Approx.'!$G$20="Error",#N/A,
IF('Second Approx.'!$G$29="Error",#N/A,'Second Approx.'!$D$37*COS(RADIANS(F45)))))))))</f>
        <v>3.9685104496066805E-2</v>
      </c>
      <c r="H45">
        <f xml:space="preserve">
IF('Second Approx.'!$G$15="Error",#N/A,
IF('Second Approx.'!$G$16="Error",#N/A,
IF('Second Approx.'!$G$17="Error",#N/A,
IF('Second Approx.'!$G$18="Error",#N/A,
IF('Second Approx.'!$G$19="Error",#N/A,
IF('Second Approx.'!$G$20="Error",#N/A,
'Second Approx.'!$D$37*SIN(RADIANS(F45))))))))</f>
        <v>0.56752343476098988</v>
      </c>
      <c r="K45">
        <f xml:space="preserve">
IF('Second Approx.'!$G$15="Error",#N/A,
IF('Second Approx.'!$G$16="Error",#N/A,
IF('Second Approx.'!$G$17="Error",#N/A,
IF('Second Approx.'!$G$18="Error",#N/A,
IF('Second Approx.'!$G$19="Error",#N/A,
IF('Second Approx.'!$G$20="Error",#N/A,
'Second Approx.'!$D$40*COS(RADIANS(F45))))))))</f>
        <v>0.52957145554772411</v>
      </c>
      <c r="L45">
        <f xml:space="preserve">
IF('Second Approx.'!$G$15="Error",#N/A,
IF('Second Approx.'!$G$16="Error",#N/A,
IF('Second Approx.'!$G$17="Error",#N/A,
IF('Second Approx.'!$G$18="Error",#N/A,
IF('Second Approx.'!$G$19="Error",#N/A,
IF('Second Approx.'!$G$20="Error",#N/A,
'Second Approx.'!$D$40*SIN(RADIANS(F45))))))))</f>
        <v>7.5732246448691658</v>
      </c>
    </row>
    <row r="46" spans="1:12" x14ac:dyDescent="0.25">
      <c r="A46" s="71">
        <v>22</v>
      </c>
      <c r="B46" s="71">
        <f>IF(A46&lt;='Second Approx.'!$D$20,A46,#N/A)</f>
        <v>22</v>
      </c>
      <c r="C46" s="1">
        <f>IF(B46="",#N/A,
IF('Second Approx.'!$G$15="Error",#N/A,
IF('Second Approx.'!$G$16="Error",#N/A,
IF('Second Approx.'!$G$17="Error",#N/A,
IF('Second Approx.'!$G$18="Error",#N/A,
IF('Second Approx.'!$G$19="Error",#N/A,
IF('Second Approx.'!$G$20="Error",#N/A,
IF('Second Approx.'!$G$29="Error",#N/A,
'Second Approx.'!$D$38*COS(RADIANS('Second Approx.'!$D$18*A46))+'Second Approx.'!$D$39*COS(RADIANS('Second Approx.'!$D$19*A46))))))))))</f>
        <v>-6.7072712126521719</v>
      </c>
      <c r="D46" s="1">
        <f>IF(B46="",#N/A,
IF('Second Approx.'!$G$15="Error",#N/A,
IF('Second Approx.'!$G$16="Error",#N/A,
IF('Second Approx.'!$G$17="Error",#N/A,
IF('Second Approx.'!$G$18="Error",#N/A,
IF('Second Approx.'!$G$19="Error",#N/A,
IF('Second Approx.'!$G$20="Error",#N/A,
IF('Second Approx.'!$G$29="Error",#N/A,
'Second Approx.'!$D$38*SIN(RADIANS('Second Approx.'!$D$18*A46))+'Second Approx.'!$D$39*SIN(RADIANS('Second Approx.'!$D$19*A46))))))))))</f>
        <v>-2.967652285982604</v>
      </c>
      <c r="F46">
        <v>88</v>
      </c>
      <c r="G46">
        <f xml:space="preserve">
IF('Second Approx.'!$G$15="Error",#N/A,
IF('Second Approx.'!$G$16="Error",#N/A,
IF('Second Approx.'!$G$17="Error",#N/A,
IF('Second Approx.'!$G$18="Error",#N/A,
IF('Second Approx.'!$G$19="Error",#N/A,
IF('Second Approx.'!$G$20="Error",#N/A,
IF('Second Approx.'!$G$29="Error",#N/A,'Second Approx.'!$D$37*COS(RADIANS(F46)))))))))</f>
        <v>1.9854647162630343E-2</v>
      </c>
      <c r="H46">
        <f xml:space="preserve">
IF('Second Approx.'!$G$15="Error",#N/A,
IF('Second Approx.'!$G$16="Error",#N/A,
IF('Second Approx.'!$G$17="Error",#N/A,
IF('Second Approx.'!$G$18="Error",#N/A,
IF('Second Approx.'!$G$19="Error",#N/A,
IF('Second Approx.'!$G$20="Error",#N/A,
'Second Approx.'!$D$37*SIN(RADIANS(F46))))))))</f>
        <v>0.56856270499200245</v>
      </c>
      <c r="K46">
        <f xml:space="preserve">
IF('Second Approx.'!$G$15="Error",#N/A,
IF('Second Approx.'!$G$16="Error",#N/A,
IF('Second Approx.'!$G$17="Error",#N/A,
IF('Second Approx.'!$G$18="Error",#N/A,
IF('Second Approx.'!$G$19="Error",#N/A,
IF('Second Approx.'!$G$20="Error",#N/A,
'Second Approx.'!$D$40*COS(RADIANS(F46))))))))</f>
        <v>0.26494712640463708</v>
      </c>
      <c r="L46">
        <f xml:space="preserve">
IF('Second Approx.'!$G$15="Error",#N/A,
IF('Second Approx.'!$G$16="Error",#N/A,
IF('Second Approx.'!$G$17="Error",#N/A,
IF('Second Approx.'!$G$18="Error",#N/A,
IF('Second Approx.'!$G$19="Error",#N/A,
IF('Second Approx.'!$G$20="Error",#N/A,
'Second Approx.'!$D$40*SIN(RADIANS(F46))))))))</f>
        <v>7.5870930183038201</v>
      </c>
    </row>
    <row r="47" spans="1:12" x14ac:dyDescent="0.25">
      <c r="A47">
        <v>22.5</v>
      </c>
      <c r="B47" s="71">
        <f>IF(A47&lt;='Second Approx.'!$D$20,A47,#N/A)</f>
        <v>22.5</v>
      </c>
      <c r="C47" s="1">
        <f>IF(B47="",#N/A,
IF('Second Approx.'!$G$15="Error",#N/A,
IF('Second Approx.'!$G$16="Error",#N/A,
IF('Second Approx.'!$G$17="Error",#N/A,
IF('Second Approx.'!$G$18="Error",#N/A,
IF('Second Approx.'!$G$19="Error",#N/A,
IF('Second Approx.'!$G$20="Error",#N/A,
IF('Second Approx.'!$G$29="Error",#N/A,
'Second Approx.'!$D$38*COS(RADIANS('Second Approx.'!$D$18*A47))+'Second Approx.'!$D$39*COS(RADIANS('Second Approx.'!$D$19*A47))))))))))</f>
        <v>-6.2517196161676392</v>
      </c>
      <c r="D47" s="1">
        <f>IF(B47="",#N/A,
IF('Second Approx.'!$G$15="Error",#N/A,
IF('Second Approx.'!$G$16="Error",#N/A,
IF('Second Approx.'!$G$17="Error",#N/A,
IF('Second Approx.'!$G$18="Error",#N/A,
IF('Second Approx.'!$G$19="Error",#N/A,
IF('Second Approx.'!$G$20="Error",#N/A,
IF('Second Approx.'!$G$29="Error",#N/A,
'Second Approx.'!$D$38*SIN(RADIANS('Second Approx.'!$D$18*A47))+'Second Approx.'!$D$39*SIN(RADIANS('Second Approx.'!$D$19*A47))))))))))</f>
        <v>-4.0458072479457359</v>
      </c>
      <c r="F47">
        <v>90</v>
      </c>
      <c r="G47">
        <f xml:space="preserve">
IF('Second Approx.'!$G$15="Error",#N/A,
IF('Second Approx.'!$G$16="Error",#N/A,
IF('Second Approx.'!$G$17="Error",#N/A,
IF('Second Approx.'!$G$18="Error",#N/A,
IF('Second Approx.'!$G$19="Error",#N/A,
IF('Second Approx.'!$G$20="Error",#N/A,
IF('Second Approx.'!$G$29="Error",#N/A,'Second Approx.'!$D$37*COS(RADIANS(F47)))))))))</f>
        <v>3.4849915603953584E-17</v>
      </c>
      <c r="H47">
        <f xml:space="preserve">
IF('Second Approx.'!$G$15="Error",#N/A,
IF('Second Approx.'!$G$16="Error",#N/A,
IF('Second Approx.'!$G$17="Error",#N/A,
IF('Second Approx.'!$G$18="Error",#N/A,
IF('Second Approx.'!$G$19="Error",#N/A,
IF('Second Approx.'!$G$20="Error",#N/A,
'Second Approx.'!$D$37*SIN(RADIANS(F47))))))))</f>
        <v>0.56890926914735296</v>
      </c>
      <c r="K47">
        <f xml:space="preserve">
IF('Second Approx.'!$G$15="Error",#N/A,
IF('Second Approx.'!$G$16="Error",#N/A,
IF('Second Approx.'!$G$17="Error",#N/A,
IF('Second Approx.'!$G$18="Error",#N/A,
IF('Second Approx.'!$G$19="Error",#N/A,
IF('Second Approx.'!$G$20="Error",#N/A,
'Second Approx.'!$D$40*COS(RADIANS(F47))))))))</f>
        <v>4.6504905975314166E-16</v>
      </c>
      <c r="L47">
        <f xml:space="preserve">
IF('Second Approx.'!$G$15="Error",#N/A,
IF('Second Approx.'!$G$16="Error",#N/A,
IF('Second Approx.'!$G$17="Error",#N/A,
IF('Second Approx.'!$G$18="Error",#N/A,
IF('Second Approx.'!$G$19="Error",#N/A,
IF('Second Approx.'!$G$20="Error",#N/A,
'Second Approx.'!$D$40*SIN(RADIANS(F47))))))))</f>
        <v>7.5917176875977574</v>
      </c>
    </row>
    <row r="48" spans="1:12" x14ac:dyDescent="0.25">
      <c r="A48" s="71">
        <v>23</v>
      </c>
      <c r="B48" s="71">
        <f>IF(A48&lt;='Second Approx.'!$D$20,A48,#N/A)</f>
        <v>23</v>
      </c>
      <c r="C48" s="1">
        <f>IF(B48="",#N/A,
IF('Second Approx.'!$G$15="Error",#N/A,
IF('Second Approx.'!$G$16="Error",#N/A,
IF('Second Approx.'!$G$17="Error",#N/A,
IF('Second Approx.'!$G$18="Error",#N/A,
IF('Second Approx.'!$G$19="Error",#N/A,
IF('Second Approx.'!$G$20="Error",#N/A,
IF('Second Approx.'!$G$29="Error",#N/A,
'Second Approx.'!$D$38*COS(RADIANS('Second Approx.'!$D$18*A48))+'Second Approx.'!$D$39*COS(RADIANS('Second Approx.'!$D$19*A48))))))))))</f>
        <v>-5.5987225444933602</v>
      </c>
      <c r="D48" s="1">
        <f>IF(B48="",#N/A,
IF('Second Approx.'!$G$15="Error",#N/A,
IF('Second Approx.'!$G$16="Error",#N/A,
IF('Second Approx.'!$G$17="Error",#N/A,
IF('Second Approx.'!$G$18="Error",#N/A,
IF('Second Approx.'!$G$19="Error",#N/A,
IF('Second Approx.'!$G$20="Error",#N/A,
IF('Second Approx.'!$G$29="Error",#N/A,
'Second Approx.'!$D$38*SIN(RADIANS('Second Approx.'!$D$18*A48))+'Second Approx.'!$D$39*SIN(RADIANS('Second Approx.'!$D$19*A48))))))))))</f>
        <v>-5.0310945968598881</v>
      </c>
      <c r="F48">
        <v>92</v>
      </c>
      <c r="G48">
        <f xml:space="preserve">
IF('Second Approx.'!$G$15="Error",#N/A,
IF('Second Approx.'!$G$16="Error",#N/A,
IF('Second Approx.'!$G$17="Error",#N/A,
IF('Second Approx.'!$G$18="Error",#N/A,
IF('Second Approx.'!$G$19="Error",#N/A,
IF('Second Approx.'!$G$20="Error",#N/A,
IF('Second Approx.'!$G$29="Error",#N/A,'Second Approx.'!$D$37*COS(RADIANS(F48)))))))))</f>
        <v>-1.9854647162630273E-2</v>
      </c>
      <c r="H48">
        <f xml:space="preserve">
IF('Second Approx.'!$G$15="Error",#N/A,
IF('Second Approx.'!$G$16="Error",#N/A,
IF('Second Approx.'!$G$17="Error",#N/A,
IF('Second Approx.'!$G$18="Error",#N/A,
IF('Second Approx.'!$G$19="Error",#N/A,
IF('Second Approx.'!$G$20="Error",#N/A,
'Second Approx.'!$D$37*SIN(RADIANS(F48))))))))</f>
        <v>0.56856270499200245</v>
      </c>
      <c r="K48">
        <f xml:space="preserve">
IF('Second Approx.'!$G$15="Error",#N/A,
IF('Second Approx.'!$G$16="Error",#N/A,
IF('Second Approx.'!$G$17="Error",#N/A,
IF('Second Approx.'!$G$18="Error",#N/A,
IF('Second Approx.'!$G$19="Error",#N/A,
IF('Second Approx.'!$G$20="Error",#N/A,
'Second Approx.'!$D$40*COS(RADIANS(F48))))))))</f>
        <v>-0.26494712640463614</v>
      </c>
      <c r="L48">
        <f xml:space="preserve">
IF('Second Approx.'!$G$15="Error",#N/A,
IF('Second Approx.'!$G$16="Error",#N/A,
IF('Second Approx.'!$G$17="Error",#N/A,
IF('Second Approx.'!$G$18="Error",#N/A,
IF('Second Approx.'!$G$19="Error",#N/A,
IF('Second Approx.'!$G$20="Error",#N/A,
'Second Approx.'!$D$40*SIN(RADIANS(F48))))))))</f>
        <v>7.5870930183038201</v>
      </c>
    </row>
    <row r="49" spans="1:12" x14ac:dyDescent="0.25">
      <c r="A49">
        <v>23.5</v>
      </c>
      <c r="B49" s="71">
        <f>IF(A49&lt;='Second Approx.'!$D$20,A49,#N/A)</f>
        <v>23.5</v>
      </c>
      <c r="C49" s="1">
        <f>IF(B49="",#N/A,
IF('Second Approx.'!$G$15="Error",#N/A,
IF('Second Approx.'!$G$16="Error",#N/A,
IF('Second Approx.'!$G$17="Error",#N/A,
IF('Second Approx.'!$G$18="Error",#N/A,
IF('Second Approx.'!$G$19="Error",#N/A,
IF('Second Approx.'!$G$20="Error",#N/A,
IF('Second Approx.'!$G$29="Error",#N/A,
'Second Approx.'!$D$38*COS(RADIANS('Second Approx.'!$D$18*A49))+'Second Approx.'!$D$39*COS(RADIANS('Second Approx.'!$D$19*A49))))))))))</f>
        <v>-4.7702379552881853</v>
      </c>
      <c r="D49" s="1">
        <f>IF(B49="",#N/A,
IF('Second Approx.'!$G$15="Error",#N/A,
IF('Second Approx.'!$G$16="Error",#N/A,
IF('Second Approx.'!$G$17="Error",#N/A,
IF('Second Approx.'!$G$18="Error",#N/A,
IF('Second Approx.'!$G$19="Error",#N/A,
IF('Second Approx.'!$G$20="Error",#N/A,
IF('Second Approx.'!$G$29="Error",#N/A,
'Second Approx.'!$D$38*SIN(RADIANS('Second Approx.'!$D$18*A49))+'Second Approx.'!$D$39*SIN(RADIANS('Second Approx.'!$D$19*A49))))))))))</f>
        <v>-5.885050199944776</v>
      </c>
      <c r="F49">
        <v>94</v>
      </c>
      <c r="G49">
        <f xml:space="preserve">
IF('Second Approx.'!$G$15="Error",#N/A,
IF('Second Approx.'!$G$16="Error",#N/A,
IF('Second Approx.'!$G$17="Error",#N/A,
IF('Second Approx.'!$G$18="Error",#N/A,
IF('Second Approx.'!$G$19="Error",#N/A,
IF('Second Approx.'!$G$20="Error",#N/A,
IF('Second Approx.'!$G$29="Error",#N/A,'Second Approx.'!$D$37*COS(RADIANS(F49)))))))))</f>
        <v>-3.968510449606686E-2</v>
      </c>
      <c r="H49">
        <f xml:space="preserve">
IF('Second Approx.'!$G$15="Error",#N/A,
IF('Second Approx.'!$G$16="Error",#N/A,
IF('Second Approx.'!$G$17="Error",#N/A,
IF('Second Approx.'!$G$18="Error",#N/A,
IF('Second Approx.'!$G$19="Error",#N/A,
IF('Second Approx.'!$G$20="Error",#N/A,
'Second Approx.'!$D$37*SIN(RADIANS(F49))))))))</f>
        <v>0.56752343476098988</v>
      </c>
      <c r="K49">
        <f xml:space="preserve">
IF('Second Approx.'!$G$15="Error",#N/A,
IF('Second Approx.'!$G$16="Error",#N/A,
IF('Second Approx.'!$G$17="Error",#N/A,
IF('Second Approx.'!$G$18="Error",#N/A,
IF('Second Approx.'!$G$19="Error",#N/A,
IF('Second Approx.'!$G$20="Error",#N/A,
'Second Approx.'!$D$40*COS(RADIANS(F49))))))))</f>
        <v>-0.52957145554772478</v>
      </c>
      <c r="L49">
        <f xml:space="preserve">
IF('Second Approx.'!$G$15="Error",#N/A,
IF('Second Approx.'!$G$16="Error",#N/A,
IF('Second Approx.'!$G$17="Error",#N/A,
IF('Second Approx.'!$G$18="Error",#N/A,
IF('Second Approx.'!$G$19="Error",#N/A,
IF('Second Approx.'!$G$20="Error",#N/A,
'Second Approx.'!$D$40*SIN(RADIANS(F49))))))))</f>
        <v>7.5732246448691658</v>
      </c>
    </row>
    <row r="50" spans="1:12" x14ac:dyDescent="0.25">
      <c r="A50" s="71">
        <v>24</v>
      </c>
      <c r="B50" s="71">
        <f>IF(A50&lt;='Second Approx.'!$D$20,A50,#N/A)</f>
        <v>24</v>
      </c>
      <c r="C50" s="1">
        <f>IF(B50="",#N/A,
IF('Second Approx.'!$G$15="Error",#N/A,
IF('Second Approx.'!$G$16="Error",#N/A,
IF('Second Approx.'!$G$17="Error",#N/A,
IF('Second Approx.'!$G$18="Error",#N/A,
IF('Second Approx.'!$G$19="Error",#N/A,
IF('Second Approx.'!$G$20="Error",#N/A,
IF('Second Approx.'!$G$29="Error",#N/A,
'Second Approx.'!$D$38*COS(RADIANS('Second Approx.'!$D$18*A50))+'Second Approx.'!$D$39*COS(RADIANS('Second Approx.'!$D$19*A50))))))))))</f>
        <v>-3.7958588437988796</v>
      </c>
      <c r="D50" s="1">
        <f>IF(B50="",#N/A,
IF('Second Approx.'!$G$15="Error",#N/A,
IF('Second Approx.'!$G$16="Error",#N/A,
IF('Second Approx.'!$G$17="Error",#N/A,
IF('Second Approx.'!$G$18="Error",#N/A,
IF('Second Approx.'!$G$19="Error",#N/A,
IF('Second Approx.'!$G$20="Error",#N/A,
IF('Second Approx.'!$G$29="Error",#N/A,
'Second Approx.'!$D$38*SIN(RADIANS('Second Approx.'!$D$18*A50))+'Second Approx.'!$D$39*SIN(RADIANS('Second Approx.'!$D$19*A50))))))))))</f>
        <v>-6.5746203758193129</v>
      </c>
      <c r="F50">
        <v>96</v>
      </c>
      <c r="G50">
        <f xml:space="preserve">
IF('Second Approx.'!$G$15="Error",#N/A,
IF('Second Approx.'!$G$16="Error",#N/A,
IF('Second Approx.'!$G$17="Error",#N/A,
IF('Second Approx.'!$G$18="Error",#N/A,
IF('Second Approx.'!$G$19="Error",#N/A,
IF('Second Approx.'!$G$20="Error",#N/A,
IF('Second Approx.'!$G$29="Error",#N/A,'Second Approx.'!$D$37*COS(RADIANS(F50)))))))))</f>
        <v>-5.9467211642696714E-2</v>
      </c>
      <c r="H50">
        <f xml:space="preserve">
IF('Second Approx.'!$G$15="Error",#N/A,
IF('Second Approx.'!$G$16="Error",#N/A,
IF('Second Approx.'!$G$17="Error",#N/A,
IF('Second Approx.'!$G$18="Error",#N/A,
IF('Second Approx.'!$G$19="Error",#N/A,
IF('Second Approx.'!$G$20="Error",#N/A,
'Second Approx.'!$D$37*SIN(RADIANS(F50))))))))</f>
        <v>0.56579272464500463</v>
      </c>
      <c r="K50">
        <f xml:space="preserve">
IF('Second Approx.'!$G$15="Error",#N/A,
IF('Second Approx.'!$G$16="Error",#N/A,
IF('Second Approx.'!$G$17="Error",#N/A,
IF('Second Approx.'!$G$18="Error",#N/A,
IF('Second Approx.'!$G$19="Error",#N/A,
IF('Second Approx.'!$G$20="Error",#N/A,
'Second Approx.'!$D$40*COS(RADIANS(F50))))))))</f>
        <v>-0.79355058344645801</v>
      </c>
      <c r="L50">
        <f xml:space="preserve">
IF('Second Approx.'!$G$15="Error",#N/A,
IF('Second Approx.'!$G$16="Error",#N/A,
IF('Second Approx.'!$G$17="Error",#N/A,
IF('Second Approx.'!$G$18="Error",#N/A,
IF('Second Approx.'!$G$19="Error",#N/A,
IF('Second Approx.'!$G$20="Error",#N/A,
'Second Approx.'!$D$40*SIN(RADIANS(F50))))))))</f>
        <v>7.5501294637705669</v>
      </c>
    </row>
    <row r="51" spans="1:12" x14ac:dyDescent="0.25">
      <c r="A51">
        <v>24.5</v>
      </c>
      <c r="B51" s="71">
        <f>IF(A51&lt;='Second Approx.'!$D$20,A51,#N/A)</f>
        <v>24.5</v>
      </c>
      <c r="C51" s="1">
        <f>IF(B51="",#N/A,
IF('Second Approx.'!$G$15="Error",#N/A,
IF('Second Approx.'!$G$16="Error",#N/A,
IF('Second Approx.'!$G$17="Error",#N/A,
IF('Second Approx.'!$G$18="Error",#N/A,
IF('Second Approx.'!$G$19="Error",#N/A,
IF('Second Approx.'!$G$20="Error",#N/A,
IF('Second Approx.'!$G$29="Error",#N/A,
'Second Approx.'!$D$38*COS(RADIANS('Second Approx.'!$D$18*A51))+'Second Approx.'!$D$39*COS(RADIANS('Second Approx.'!$D$19*A51))))))))))</f>
        <v>-2.7114839980547791</v>
      </c>
      <c r="D51" s="1">
        <f>IF(B51="",#N/A,
IF('Second Approx.'!$G$15="Error",#N/A,
IF('Second Approx.'!$G$16="Error",#N/A,
IF('Second Approx.'!$G$17="Error",#N/A,
IF('Second Approx.'!$G$18="Error",#N/A,
IF('Second Approx.'!$G$19="Error",#N/A,
IF('Second Approx.'!$G$20="Error",#N/A,
IF('Second Approx.'!$G$29="Error",#N/A,
'Second Approx.'!$D$38*SIN(RADIANS('Second Approx.'!$D$18*A51))+'Second Approx.'!$D$39*SIN(RADIANS('Second Approx.'!$D$19*A51))))))))))</f>
        <v>-7.0736723513486917</v>
      </c>
      <c r="F51">
        <v>98</v>
      </c>
      <c r="G51">
        <f xml:space="preserve">
IF('Second Approx.'!$G$15="Error",#N/A,
IF('Second Approx.'!$G$16="Error",#N/A,
IF('Second Approx.'!$G$17="Error",#N/A,
IF('Second Approx.'!$G$18="Error",#N/A,
IF('Second Approx.'!$G$19="Error",#N/A,
IF('Second Approx.'!$G$20="Error",#N/A,
IF('Second Approx.'!$G$29="Error",#N/A,'Second Approx.'!$D$37*COS(RADIANS(F51)))))))))</f>
        <v>-7.9176867152161545E-2</v>
      </c>
      <c r="H51">
        <f xml:space="preserve">
IF('Second Approx.'!$G$15="Error",#N/A,
IF('Second Approx.'!$G$16="Error",#N/A,
IF('Second Approx.'!$G$17="Error",#N/A,
IF('Second Approx.'!$G$18="Error",#N/A,
IF('Second Approx.'!$G$19="Error",#N/A,
IF('Second Approx.'!$G$20="Error",#N/A,
'Second Approx.'!$D$37*SIN(RADIANS(F51))))))))</f>
        <v>0.56337268324772749</v>
      </c>
      <c r="K51">
        <f xml:space="preserve">
IF('Second Approx.'!$G$15="Error",#N/A,
IF('Second Approx.'!$G$16="Error",#N/A,
IF('Second Approx.'!$G$17="Error",#N/A,
IF('Second Approx.'!$G$18="Error",#N/A,
IF('Second Approx.'!$G$19="Error",#N/A,
IF('Second Approx.'!$G$20="Error",#N/A,
'Second Approx.'!$D$40*COS(RADIANS(F51))))))))</f>
        <v>-1.0565628921963566</v>
      </c>
      <c r="L51">
        <f xml:space="preserve">
IF('Second Approx.'!$G$15="Error",#N/A,
IF('Second Approx.'!$G$16="Error",#N/A,
IF('Second Approx.'!$G$17="Error",#N/A,
IF('Second Approx.'!$G$18="Error",#N/A,
IF('Second Approx.'!$G$19="Error",#N/A,
IF('Second Approx.'!$G$20="Error",#N/A,
'Second Approx.'!$D$40*SIN(RADIANS(F51))))))))</f>
        <v>7.5178356129286517</v>
      </c>
    </row>
    <row r="52" spans="1:12" x14ac:dyDescent="0.25">
      <c r="A52" s="71">
        <v>25</v>
      </c>
      <c r="B52" s="71">
        <f>IF(A52&lt;='Second Approx.'!$D$20,A52,#N/A)</f>
        <v>25</v>
      </c>
      <c r="C52" s="1">
        <f>IF(B52="",#N/A,
IF('Second Approx.'!$G$15="Error",#N/A,
IF('Second Approx.'!$G$16="Error",#N/A,
IF('Second Approx.'!$G$17="Error",#N/A,
IF('Second Approx.'!$G$18="Error",#N/A,
IF('Second Approx.'!$G$19="Error",#N/A,
IF('Second Approx.'!$G$20="Error",#N/A,
IF('Second Approx.'!$G$29="Error",#N/A,
'Second Approx.'!$D$38*COS(RADIANS('Second Approx.'!$D$18*A52))+'Second Approx.'!$D$39*COS(RADIANS('Second Approx.'!$D$19*A52))))))))))</f>
        <v>-1.5576944574766105</v>
      </c>
      <c r="D52" s="1">
        <f>IF(B52="",#N/A,
IF('Second Approx.'!$G$15="Error",#N/A,
IF('Second Approx.'!$G$16="Error",#N/A,
IF('Second Approx.'!$G$17="Error",#N/A,
IF('Second Approx.'!$G$18="Error",#N/A,
IF('Second Approx.'!$G$19="Error",#N/A,
IF('Second Approx.'!$G$20="Error",#N/A,
IF('Second Approx.'!$G$29="Error",#N/A,
'Second Approx.'!$D$38*SIN(RADIANS('Second Approx.'!$D$18*A52))+'Second Approx.'!$D$39*SIN(RADIANS('Second Approx.'!$D$19*A52))))))))))</f>
        <v>-7.3641832507018457</v>
      </c>
      <c r="F52">
        <v>100</v>
      </c>
      <c r="G52">
        <f xml:space="preserve">
IF('Second Approx.'!$G$15="Error",#N/A,
IF('Second Approx.'!$G$16="Error",#N/A,
IF('Second Approx.'!$G$17="Error",#N/A,
IF('Second Approx.'!$G$18="Error",#N/A,
IF('Second Approx.'!$G$19="Error",#N/A,
IF('Second Approx.'!$G$20="Error",#N/A,
IF('Second Approx.'!$G$29="Error",#N/A,'Second Approx.'!$D$37*COS(RADIANS(F52)))))))))</f>
        <v>-9.8790057845263013E-2</v>
      </c>
      <c r="H52">
        <f xml:space="preserve">
IF('Second Approx.'!$G$15="Error",#N/A,
IF('Second Approx.'!$G$16="Error",#N/A,
IF('Second Approx.'!$G$17="Error",#N/A,
IF('Second Approx.'!$G$18="Error",#N/A,
IF('Second Approx.'!$G$19="Error",#N/A,
IF('Second Approx.'!$G$20="Error",#N/A,
'Second Approx.'!$D$37*SIN(RADIANS(F52))))))))</f>
        <v>0.56026625901682214</v>
      </c>
      <c r="K52">
        <f xml:space="preserve">
IF('Second Approx.'!$G$15="Error",#N/A,
IF('Second Approx.'!$G$16="Error",#N/A,
IF('Second Approx.'!$G$17="Error",#N/A,
IF('Second Approx.'!$G$18="Error",#N/A,
IF('Second Approx.'!$G$19="Error",#N/A,
IF('Second Approx.'!$G$20="Error",#N/A,
'Second Approx.'!$D$40*COS(RADIANS(F52))))))))</f>
        <v>-1.3182879418131526</v>
      </c>
      <c r="L52">
        <f xml:space="preserve">
IF('Second Approx.'!$G$15="Error",#N/A,
IF('Second Approx.'!$G$16="Error",#N/A,
IF('Second Approx.'!$G$17="Error",#N/A,
IF('Second Approx.'!$G$18="Error",#N/A,
IF('Second Approx.'!$G$19="Error",#N/A,
IF('Second Approx.'!$G$20="Error",#N/A,
'Second Approx.'!$D$40*SIN(RADIANS(F52))))))))</f>
        <v>7.4763824374261834</v>
      </c>
    </row>
    <row r="53" spans="1:12" x14ac:dyDescent="0.25">
      <c r="A53">
        <v>25.5</v>
      </c>
      <c r="B53" s="71">
        <f>IF(A53&lt;='Second Approx.'!$D$20,A53,#N/A)</f>
        <v>25.5</v>
      </c>
      <c r="C53" s="1">
        <f>IF(B53="",#N/A,
IF('Second Approx.'!$G$15="Error",#N/A,
IF('Second Approx.'!$G$16="Error",#N/A,
IF('Second Approx.'!$G$17="Error",#N/A,
IF('Second Approx.'!$G$18="Error",#N/A,
IF('Second Approx.'!$G$19="Error",#N/A,
IF('Second Approx.'!$G$20="Error",#N/A,
IF('Second Approx.'!$G$29="Error",#N/A,
'Second Approx.'!$D$38*COS(RADIANS('Second Approx.'!$D$18*A53))+'Second Approx.'!$D$39*COS(RADIANS('Second Approx.'!$D$19*A53))))))))))</f>
        <v>-0.37791204745239315</v>
      </c>
      <c r="D53" s="1">
        <f>IF(B53="",#N/A,
IF('Second Approx.'!$G$15="Error",#N/A,
IF('Second Approx.'!$G$16="Error",#N/A,
IF('Second Approx.'!$G$17="Error",#N/A,
IF('Second Approx.'!$G$18="Error",#N/A,
IF('Second Approx.'!$G$19="Error",#N/A,
IF('Second Approx.'!$G$20="Error",#N/A,
IF('Second Approx.'!$G$29="Error",#N/A,
'Second Approx.'!$D$38*SIN(RADIANS('Second Approx.'!$D$18*A53))+'Second Approx.'!$D$39*SIN(RADIANS('Second Approx.'!$D$19*A53))))))))))</f>
        <v>-7.4370516289115436</v>
      </c>
      <c r="F53">
        <v>102</v>
      </c>
      <c r="G53">
        <f xml:space="preserve">
IF('Second Approx.'!$G$15="Error",#N/A,
IF('Second Approx.'!$G$16="Error",#N/A,
IF('Second Approx.'!$G$17="Error",#N/A,
IF('Second Approx.'!$G$18="Error",#N/A,
IF('Second Approx.'!$G$19="Error",#N/A,
IF('Second Approx.'!$G$20="Error",#N/A,
IF('Second Approx.'!$G$29="Error",#N/A,'Second Approx.'!$D$37*COS(RADIANS(F53)))))))))</f>
        <v>-0.11828288807032188</v>
      </c>
      <c r="H53">
        <f xml:space="preserve">
IF('Second Approx.'!$G$15="Error",#N/A,
IF('Second Approx.'!$G$16="Error",#N/A,
IF('Second Approx.'!$G$17="Error",#N/A,
IF('Second Approx.'!$G$18="Error",#N/A,
IF('Second Approx.'!$G$19="Error",#N/A,
IF('Second Approx.'!$G$20="Error",#N/A,
'Second Approx.'!$D$37*SIN(RADIANS(F53))))))))</f>
        <v>0.55647723665170623</v>
      </c>
      <c r="K53">
        <f xml:space="preserve">
IF('Second Approx.'!$G$15="Error",#N/A,
IF('Second Approx.'!$G$16="Error",#N/A,
IF('Second Approx.'!$G$17="Error",#N/A,
IF('Second Approx.'!$G$18="Error",#N/A,
IF('Second Approx.'!$G$19="Error",#N/A,
IF('Second Approx.'!$G$20="Error",#N/A,
'Second Approx.'!$D$40*COS(RADIANS(F53))))))))</f>
        <v>-1.5784068606395398</v>
      </c>
      <c r="L53">
        <f xml:space="preserve">
IF('Second Approx.'!$G$15="Error",#N/A,
IF('Second Approx.'!$G$16="Error",#N/A,
IF('Second Approx.'!$G$17="Error",#N/A,
IF('Second Approx.'!$G$18="Error",#N/A,
IF('Second Approx.'!$G$19="Error",#N/A,
IF('Second Approx.'!$G$20="Error",#N/A,
'Second Approx.'!$D$40*SIN(RADIANS(F53))))))))</f>
        <v>7.4258204415721423</v>
      </c>
    </row>
    <row r="54" spans="1:12" x14ac:dyDescent="0.25">
      <c r="A54" s="71">
        <v>26</v>
      </c>
      <c r="B54" s="71">
        <f>IF(A54&lt;='Second Approx.'!$D$20,A54,#N/A)</f>
        <v>26</v>
      </c>
      <c r="C54" s="1">
        <f>IF(B54="",#N/A,
IF('Second Approx.'!$G$15="Error",#N/A,
IF('Second Approx.'!$G$16="Error",#N/A,
IF('Second Approx.'!$G$17="Error",#N/A,
IF('Second Approx.'!$G$18="Error",#N/A,
IF('Second Approx.'!$G$19="Error",#N/A,
IF('Second Approx.'!$G$20="Error",#N/A,
IF('Second Approx.'!$G$29="Error",#N/A,
'Second Approx.'!$D$38*COS(RADIANS('Second Approx.'!$D$18*A54))+'Second Approx.'!$D$39*COS(RADIANS('Second Approx.'!$D$19*A54))))))))))</f>
        <v>0.78357333706618304</v>
      </c>
      <c r="D54" s="1">
        <f>IF(B54="",#N/A,
IF('Second Approx.'!$G$15="Error",#N/A,
IF('Second Approx.'!$G$16="Error",#N/A,
IF('Second Approx.'!$G$17="Error",#N/A,
IF('Second Approx.'!$G$18="Error",#N/A,
IF('Second Approx.'!$G$19="Error",#N/A,
IF('Second Approx.'!$G$20="Error",#N/A,
IF('Second Approx.'!$G$29="Error",#N/A,
'Second Approx.'!$D$38*SIN(RADIANS('Second Approx.'!$D$18*A54))+'Second Approx.'!$D$39*SIN(RADIANS('Second Approx.'!$D$19*A54))))))))))</f>
        <v>-7.2924934032201421</v>
      </c>
      <c r="F54">
        <v>104</v>
      </c>
      <c r="G54">
        <f xml:space="preserve">
IF('Second Approx.'!$G$15="Error",#N/A,
IF('Second Approx.'!$G$16="Error",#N/A,
IF('Second Approx.'!$G$17="Error",#N/A,
IF('Second Approx.'!$G$18="Error",#N/A,
IF('Second Approx.'!$G$19="Error",#N/A,
IF('Second Approx.'!$G$20="Error",#N/A,
IF('Second Approx.'!$G$29="Error",#N/A,'Second Approx.'!$D$37*COS(RADIANS(F54)))))))))</f>
        <v>-0.13763160881634923</v>
      </c>
      <c r="H54">
        <f xml:space="preserve">
IF('Second Approx.'!$G$15="Error",#N/A,
IF('Second Approx.'!$G$16="Error",#N/A,
IF('Second Approx.'!$G$17="Error",#N/A,
IF('Second Approx.'!$G$18="Error",#N/A,
IF('Second Approx.'!$G$19="Error",#N/A,
IF('Second Approx.'!$G$20="Error",#N/A,
'Second Approx.'!$D$37*SIN(RADIANS(F54))))))))</f>
        <v>0.55201023249247716</v>
      </c>
      <c r="K54">
        <f xml:space="preserve">
IF('Second Approx.'!$G$15="Error",#N/A,
IF('Second Approx.'!$G$16="Error",#N/A,
IF('Second Approx.'!$G$17="Error",#N/A,
IF('Second Approx.'!$G$18="Error",#N/A,
IF('Second Approx.'!$G$19="Error",#N/A,
IF('Second Approx.'!$G$20="Error",#N/A,
'Second Approx.'!$D$40*COS(RADIANS(F54))))))))</f>
        <v>-1.8366027338411761</v>
      </c>
      <c r="L54">
        <f xml:space="preserve">
IF('Second Approx.'!$G$15="Error",#N/A,
IF('Second Approx.'!$G$16="Error",#N/A,
IF('Second Approx.'!$G$17="Error",#N/A,
IF('Second Approx.'!$G$18="Error",#N/A,
IF('Second Approx.'!$G$19="Error",#N/A,
IF('Second Approx.'!$G$20="Error",#N/A,
'Second Approx.'!$D$40*SIN(RADIANS(F54))))))))</f>
        <v>7.3662112273699947</v>
      </c>
    </row>
    <row r="55" spans="1:12" x14ac:dyDescent="0.25">
      <c r="A55">
        <v>26.5</v>
      </c>
      <c r="B55" s="71">
        <f>IF(A55&lt;='Second Approx.'!$D$20,A55,#N/A)</f>
        <v>26.5</v>
      </c>
      <c r="C55" s="1">
        <f>IF(B55="",#N/A,
IF('Second Approx.'!$G$15="Error",#N/A,
IF('Second Approx.'!$G$16="Error",#N/A,
IF('Second Approx.'!$G$17="Error",#N/A,
IF('Second Approx.'!$G$18="Error",#N/A,
IF('Second Approx.'!$G$19="Error",#N/A,
IF('Second Approx.'!$G$20="Error",#N/A,
IF('Second Approx.'!$G$29="Error",#N/A,
'Second Approx.'!$D$38*COS(RADIANS('Second Approx.'!$D$18*A55))+'Second Approx.'!$D$39*COS(RADIANS('Second Approx.'!$D$19*A55))))))))))</f>
        <v>1.8836148296148429</v>
      </c>
      <c r="D55" s="1">
        <f>IF(B55="",#N/A,
IF('Second Approx.'!$G$15="Error",#N/A,
IF('Second Approx.'!$G$16="Error",#N/A,
IF('Second Approx.'!$G$17="Error",#N/A,
IF('Second Approx.'!$G$18="Error",#N/A,
IF('Second Approx.'!$G$19="Error",#N/A,
IF('Second Approx.'!$G$20="Error",#N/A,
IF('Second Approx.'!$G$29="Error",#N/A,
'Second Approx.'!$D$38*SIN(RADIANS('Second Approx.'!$D$18*A55))+'Second Approx.'!$D$39*SIN(RADIANS('Second Approx.'!$D$19*A55))))))))))</f>
        <v>-6.9400036824590323</v>
      </c>
      <c r="F55">
        <v>106</v>
      </c>
      <c r="G55">
        <f xml:space="preserve">
IF('Second Approx.'!$G$15="Error",#N/A,
IF('Second Approx.'!$G$16="Error",#N/A,
IF('Second Approx.'!$G$17="Error",#N/A,
IF('Second Approx.'!$G$18="Error",#N/A,
IF('Second Approx.'!$G$19="Error",#N/A,
IF('Second Approx.'!$G$20="Error",#N/A,
IF('Second Approx.'!$G$29="Error",#N/A,'Second Approx.'!$D$37*COS(RADIANS(F55)))))))))</f>
        <v>-0.15681264664755781</v>
      </c>
      <c r="H55">
        <f xml:space="preserve">
IF('Second Approx.'!$G$15="Error",#N/A,
IF('Second Approx.'!$G$16="Error",#N/A,
IF('Second Approx.'!$G$17="Error",#N/A,
IF('Second Approx.'!$G$18="Error",#N/A,
IF('Second Approx.'!$G$19="Error",#N/A,
IF('Second Approx.'!$G$20="Error",#N/A,
'Second Approx.'!$D$37*SIN(RADIANS(F55))))))))</f>
        <v>0.54687068889561408</v>
      </c>
      <c r="K55">
        <f xml:space="preserve">
IF('Second Approx.'!$G$15="Error",#N/A,
IF('Second Approx.'!$G$16="Error",#N/A,
IF('Second Approx.'!$G$17="Error",#N/A,
IF('Second Approx.'!$G$18="Error",#N/A,
IF('Second Approx.'!$G$19="Error",#N/A,
IF('Second Approx.'!$G$20="Error",#N/A,
'Second Approx.'!$D$40*COS(RADIANS(F55))))))))</f>
        <v>-2.0925609895185882</v>
      </c>
      <c r="L55">
        <f xml:space="preserve">
IF('Second Approx.'!$G$15="Error",#N/A,
IF('Second Approx.'!$G$16="Error",#N/A,
IF('Second Approx.'!$G$17="Error",#N/A,
IF('Second Approx.'!$G$18="Error",#N/A,
IF('Second Approx.'!$G$19="Error",#N/A,
IF('Second Approx.'!$G$20="Error",#N/A,
'Second Approx.'!$D$40*SIN(RADIANS(F55))))))))</f>
        <v>7.2976274194651527</v>
      </c>
    </row>
    <row r="56" spans="1:12" x14ac:dyDescent="0.25">
      <c r="A56" s="71">
        <v>27</v>
      </c>
      <c r="B56" s="71">
        <f>IF(A56&lt;='Second Approx.'!$D$20,A56,#N/A)</f>
        <v>27</v>
      </c>
      <c r="C56" s="1">
        <f>IF(B56="",#N/A,
IF('Second Approx.'!$G$15="Error",#N/A,
IF('Second Approx.'!$G$16="Error",#N/A,
IF('Second Approx.'!$G$17="Error",#N/A,
IF('Second Approx.'!$G$18="Error",#N/A,
IF('Second Approx.'!$G$19="Error",#N/A,
IF('Second Approx.'!$G$20="Error",#N/A,
IF('Second Approx.'!$G$29="Error",#N/A,
'Second Approx.'!$D$38*COS(RADIANS('Second Approx.'!$D$18*A56))+'Second Approx.'!$D$39*COS(RADIANS('Second Approx.'!$D$19*A56))))))))))</f>
        <v>2.8821634040814792</v>
      </c>
      <c r="D56" s="1">
        <f>IF(B56="",#N/A,
IF('Second Approx.'!$G$15="Error",#N/A,
IF('Second Approx.'!$G$16="Error",#N/A,
IF('Second Approx.'!$G$17="Error",#N/A,
IF('Second Approx.'!$G$18="Error",#N/A,
IF('Second Approx.'!$G$19="Error",#N/A,
IF('Second Approx.'!$G$20="Error",#N/A,
IF('Second Approx.'!$G$29="Error",#N/A,
'Second Approx.'!$D$38*SIN(RADIANS('Second Approx.'!$D$18*A56))+'Second Approx.'!$D$39*SIN(RADIANS('Second Approx.'!$D$19*A56))))))))))</f>
        <v>-6.3978865166518011</v>
      </c>
      <c r="F56">
        <v>108</v>
      </c>
      <c r="G56">
        <f xml:space="preserve">
IF('Second Approx.'!$G$15="Error",#N/A,
IF('Second Approx.'!$G$16="Error",#N/A,
IF('Second Approx.'!$G$17="Error",#N/A,
IF('Second Approx.'!$G$18="Error",#N/A,
IF('Second Approx.'!$G$19="Error",#N/A,
IF('Second Approx.'!$G$20="Error",#N/A,
IF('Second Approx.'!$G$29="Error",#N/A,'Second Approx.'!$D$37*COS(RADIANS(F56)))))))))</f>
        <v>-0.17580263242396296</v>
      </c>
      <c r="H56">
        <f xml:space="preserve">
IF('Second Approx.'!$G$15="Error",#N/A,
IF('Second Approx.'!$G$16="Error",#N/A,
IF('Second Approx.'!$G$17="Error",#N/A,
IF('Second Approx.'!$G$18="Error",#N/A,
IF('Second Approx.'!$G$19="Error",#N/A,
IF('Second Approx.'!$G$20="Error",#N/A,
'Second Approx.'!$D$37*SIN(RADIANS(F56))))))))</f>
        <v>0.54106486760330341</v>
      </c>
      <c r="K56">
        <f xml:space="preserve">
IF('Second Approx.'!$G$15="Error",#N/A,
IF('Second Approx.'!$G$16="Error",#N/A,
IF('Second Approx.'!$G$17="Error",#N/A,
IF('Second Approx.'!$G$18="Error",#N/A,
IF('Second Approx.'!$G$19="Error",#N/A,
IF('Second Approx.'!$G$20="Error",#N/A,
'Second Approx.'!$D$40*COS(RADIANS(F56))))))))</f>
        <v>-2.3459697819645844</v>
      </c>
      <c r="L56">
        <f xml:space="preserve">
IF('Second Approx.'!$G$15="Error",#N/A,
IF('Second Approx.'!$G$16="Error",#N/A,
IF('Second Approx.'!$G$17="Error",#N/A,
IF('Second Approx.'!$G$18="Error",#N/A,
IF('Second Approx.'!$G$19="Error",#N/A,
IF('Second Approx.'!$G$20="Error",#N/A,
'Second Approx.'!$D$40*SIN(RADIANS(F56))))))))</f>
        <v>7.2201525766630228</v>
      </c>
    </row>
    <row r="57" spans="1:12" x14ac:dyDescent="0.25">
      <c r="A57">
        <v>27.5</v>
      </c>
      <c r="B57" s="71">
        <f>IF(A57&lt;='Second Approx.'!$D$20,A57,#N/A)</f>
        <v>27.5</v>
      </c>
      <c r="C57" s="1">
        <f>IF(B57="",#N/A,
IF('Second Approx.'!$G$15="Error",#N/A,
IF('Second Approx.'!$G$16="Error",#N/A,
IF('Second Approx.'!$G$17="Error",#N/A,
IF('Second Approx.'!$G$18="Error",#N/A,
IF('Second Approx.'!$G$19="Error",#N/A,
IF('Second Approx.'!$G$20="Error",#N/A,
IF('Second Approx.'!$G$29="Error",#N/A,
'Second Approx.'!$D$38*COS(RADIANS('Second Approx.'!$D$18*A57))+'Second Approx.'!$D$39*COS(RADIANS('Second Approx.'!$D$19*A57))))))))))</f>
        <v>3.7440744169290388</v>
      </c>
      <c r="D57" s="1">
        <f>IF(B57="",#N/A,
IF('Second Approx.'!$G$15="Error",#N/A,
IF('Second Approx.'!$G$16="Error",#N/A,
IF('Second Approx.'!$G$17="Error",#N/A,
IF('Second Approx.'!$G$18="Error",#N/A,
IF('Second Approx.'!$G$19="Error",#N/A,
IF('Second Approx.'!$G$20="Error",#N/A,
IF('Second Approx.'!$G$29="Error",#N/A,
'Second Approx.'!$D$38*SIN(RADIANS('Second Approx.'!$D$18*A57))+'Second Approx.'!$D$39*SIN(RADIANS('Second Approx.'!$D$19*A57))))))))))</f>
        <v>-5.6923750134871867</v>
      </c>
      <c r="F57">
        <v>110</v>
      </c>
      <c r="G57">
        <f xml:space="preserve">
IF('Second Approx.'!$G$15="Error",#N/A,
IF('Second Approx.'!$G$16="Error",#N/A,
IF('Second Approx.'!$G$17="Error",#N/A,
IF('Second Approx.'!$G$18="Error",#N/A,
IF('Second Approx.'!$G$19="Error",#N/A,
IF('Second Approx.'!$G$20="Error",#N/A,
IF('Second Approx.'!$G$29="Error",#N/A,'Second Approx.'!$D$37*COS(RADIANS(F57)))))))))</f>
        <v>-0.1945784297730791</v>
      </c>
      <c r="H57">
        <f xml:space="preserve">
IF('Second Approx.'!$G$15="Error",#N/A,
IF('Second Approx.'!$G$16="Error",#N/A,
IF('Second Approx.'!$G$17="Error",#N/A,
IF('Second Approx.'!$G$18="Error",#N/A,
IF('Second Approx.'!$G$19="Error",#N/A,
IF('Second Approx.'!$G$20="Error",#N/A,
'Second Approx.'!$D$37*SIN(RADIANS(F57))))))))</f>
        <v>0.53459984211447187</v>
      </c>
      <c r="K57">
        <f xml:space="preserve">
IF('Second Approx.'!$G$15="Error",#N/A,
IF('Second Approx.'!$G$16="Error",#N/A,
IF('Second Approx.'!$G$17="Error",#N/A,
IF('Second Approx.'!$G$18="Error",#N/A,
IF('Second Approx.'!$G$19="Error",#N/A,
IF('Second Approx.'!$G$20="Error",#N/A,
'Second Approx.'!$D$40*COS(RADIANS(F57))))))))</f>
        <v>-2.5965203716001994</v>
      </c>
      <c r="L57">
        <f xml:space="preserve">
IF('Second Approx.'!$G$15="Error",#N/A,
IF('Second Approx.'!$G$16="Error",#N/A,
IF('Second Approx.'!$G$17="Error",#N/A,
IF('Second Approx.'!$G$18="Error",#N/A,
IF('Second Approx.'!$G$19="Error",#N/A,
IF('Second Approx.'!$G$20="Error",#N/A,
'Second Approx.'!$D$40*SIN(RADIANS(F57))))))))</f>
        <v>7.133881090125473</v>
      </c>
    </row>
    <row r="58" spans="1:12" x14ac:dyDescent="0.25">
      <c r="A58" s="71">
        <v>28</v>
      </c>
      <c r="B58" s="71">
        <f>IF(A58&lt;='Second Approx.'!$D$20,A58,#N/A)</f>
        <v>28</v>
      </c>
      <c r="C58" s="1">
        <f>IF(B58="",#N/A,
IF('Second Approx.'!$G$15="Error",#N/A,
IF('Second Approx.'!$G$16="Error",#N/A,
IF('Second Approx.'!$G$17="Error",#N/A,
IF('Second Approx.'!$G$18="Error",#N/A,
IF('Second Approx.'!$G$19="Error",#N/A,
IF('Second Approx.'!$G$20="Error",#N/A,
IF('Second Approx.'!$G$29="Error",#N/A,
'Second Approx.'!$D$38*COS(RADIANS('Second Approx.'!$D$18*A58))+'Second Approx.'!$D$39*COS(RADIANS('Second Approx.'!$D$19*A58))))))))))</f>
        <v>4.440680936196018</v>
      </c>
      <c r="D58" s="1">
        <f>IF(B58="",#N/A,
IF('Second Approx.'!$G$15="Error",#N/A,
IF('Second Approx.'!$G$16="Error",#N/A,
IF('Second Approx.'!$G$17="Error",#N/A,
IF('Second Approx.'!$G$18="Error",#N/A,
IF('Second Approx.'!$G$19="Error",#N/A,
IF('Second Approx.'!$G$20="Error",#N/A,
IF('Second Approx.'!$G$29="Error",#N/A,
'Second Approx.'!$D$38*SIN(RADIANS('Second Approx.'!$D$18*A58))+'Second Approx.'!$D$39*SIN(RADIANS('Second Approx.'!$D$19*A58))))))))))</f>
        <v>-4.8563836274489987</v>
      </c>
      <c r="F58">
        <v>112</v>
      </c>
      <c r="G58">
        <f xml:space="preserve">
IF('Second Approx.'!$G$15="Error",#N/A,
IF('Second Approx.'!$G$16="Error",#N/A,
IF('Second Approx.'!$G$17="Error",#N/A,
IF('Second Approx.'!$G$18="Error",#N/A,
IF('Second Approx.'!$G$19="Error",#N/A,
IF('Second Approx.'!$G$20="Error",#N/A,
IF('Second Approx.'!$G$29="Error",#N/A,'Second Approx.'!$D$37*COS(RADIANS(F58)))))))))</f>
        <v>-0.21311716327802613</v>
      </c>
      <c r="H58">
        <f xml:space="preserve">
IF('Second Approx.'!$G$15="Error",#N/A,
IF('Second Approx.'!$G$16="Error",#N/A,
IF('Second Approx.'!$G$17="Error",#N/A,
IF('Second Approx.'!$G$18="Error",#N/A,
IF('Second Approx.'!$G$19="Error",#N/A,
IF('Second Approx.'!$G$20="Error",#N/A,
'Second Approx.'!$D$37*SIN(RADIANS(F58))))))))</f>
        <v>0.52748348906681664</v>
      </c>
      <c r="K58">
        <f xml:space="preserve">
IF('Second Approx.'!$G$15="Error",#N/A,
IF('Second Approx.'!$G$16="Error",#N/A,
IF('Second Approx.'!$G$17="Error",#N/A,
IF('Second Approx.'!$G$18="Error",#N/A,
IF('Second Approx.'!$G$19="Error",#N/A,
IF('Second Approx.'!$G$20="Error",#N/A,
'Second Approx.'!$D$40*COS(RADIANS(F58))))))))</f>
        <v>-2.8439075011263215</v>
      </c>
      <c r="L58">
        <f xml:space="preserve">
IF('Second Approx.'!$G$15="Error",#N/A,
IF('Second Approx.'!$G$16="Error",#N/A,
IF('Second Approx.'!$G$17="Error",#N/A,
IF('Second Approx.'!$G$18="Error",#N/A,
IF('Second Approx.'!$G$19="Error",#N/A,
IF('Second Approx.'!$G$20="Error",#N/A,
'Second Approx.'!$D$40*SIN(RADIANS(F58))))))))</f>
        <v>7.038918068369747</v>
      </c>
    </row>
    <row r="59" spans="1:12" x14ac:dyDescent="0.25">
      <c r="A59">
        <v>28.5</v>
      </c>
      <c r="B59" s="71">
        <f>IF(A59&lt;='Second Approx.'!$D$20,A59,#N/A)</f>
        <v>28.5</v>
      </c>
      <c r="C59" s="1">
        <f>IF(B59="",#N/A,
IF('Second Approx.'!$G$15="Error",#N/A,
IF('Second Approx.'!$G$16="Error",#N/A,
IF('Second Approx.'!$G$17="Error",#N/A,
IF('Second Approx.'!$G$18="Error",#N/A,
IF('Second Approx.'!$G$19="Error",#N/A,
IF('Second Approx.'!$G$20="Error",#N/A,
IF('Second Approx.'!$G$29="Error",#N/A,
'Second Approx.'!$D$38*COS(RADIANS('Second Approx.'!$D$18*A59))+'Second Approx.'!$D$39*COS(RADIANS('Second Approx.'!$D$19*A59))))))))))</f>
        <v>4.95105997523879</v>
      </c>
      <c r="D59" s="1">
        <f>IF(B59="",#N/A,
IF('Second Approx.'!$G$15="Error",#N/A,
IF('Second Approx.'!$G$16="Error",#N/A,
IF('Second Approx.'!$G$17="Error",#N/A,
IF('Second Approx.'!$G$18="Error",#N/A,
IF('Second Approx.'!$G$19="Error",#N/A,
IF('Second Approx.'!$G$20="Error",#N/A,
IF('Second Approx.'!$G$29="Error",#N/A,
'Second Approx.'!$D$38*SIN(RADIANS('Second Approx.'!$D$18*A59))+'Second Approx.'!$D$39*SIN(RADIANS('Second Approx.'!$D$19*A59))))))))))</f>
        <v>-3.9279518039009815</v>
      </c>
      <c r="F59">
        <v>114</v>
      </c>
      <c r="G59">
        <f xml:space="preserve">
IF('Second Approx.'!$G$15="Error",#N/A,
IF('Second Approx.'!$G$16="Error",#N/A,
IF('Second Approx.'!$G$17="Error",#N/A,
IF('Second Approx.'!$G$18="Error",#N/A,
IF('Second Approx.'!$G$19="Error",#N/A,
IF('Second Approx.'!$G$20="Error",#N/A,
IF('Second Approx.'!$G$29="Error",#N/A,'Second Approx.'!$D$37*COS(RADIANS(F59)))))))))</f>
        <v>-0.23139624634770128</v>
      </c>
      <c r="H59">
        <f xml:space="preserve">
IF('Second Approx.'!$G$15="Error",#N/A,
IF('Second Approx.'!$G$16="Error",#N/A,
IF('Second Approx.'!$G$17="Error",#N/A,
IF('Second Approx.'!$G$18="Error",#N/A,
IF('Second Approx.'!$G$19="Error",#N/A,
IF('Second Approx.'!$G$20="Error",#N/A,
'Second Approx.'!$D$37*SIN(RADIANS(F59))))))))</f>
        <v>0.51972447864033611</v>
      </c>
      <c r="K59">
        <f xml:space="preserve">
IF('Second Approx.'!$G$15="Error",#N/A,
IF('Second Approx.'!$G$16="Error",#N/A,
IF('Second Approx.'!$G$17="Error",#N/A,
IF('Second Approx.'!$G$18="Error",#N/A,
IF('Second Approx.'!$G$19="Error",#N/A,
IF('Second Approx.'!$G$20="Error",#N/A,
'Second Approx.'!$D$40*COS(RADIANS(F59))))))))</f>
        <v>-3.0878297674326887</v>
      </c>
      <c r="L59">
        <f xml:space="preserve">
IF('Second Approx.'!$G$15="Error",#N/A,
IF('Second Approx.'!$G$16="Error",#N/A,
IF('Second Approx.'!$G$17="Error",#N/A,
IF('Second Approx.'!$G$18="Error",#N/A,
IF('Second Approx.'!$G$19="Error",#N/A,
IF('Second Approx.'!$G$20="Error",#N/A,
'Second Approx.'!$D$40*SIN(RADIANS(F59))))))))</f>
        <v>6.9353792092099207</v>
      </c>
    </row>
    <row r="60" spans="1:12" x14ac:dyDescent="0.25">
      <c r="A60" s="71">
        <v>29</v>
      </c>
      <c r="B60" s="71">
        <f>IF(A60&lt;='Second Approx.'!$D$20,A60,#N/A)</f>
        <v>29</v>
      </c>
      <c r="C60" s="1">
        <f>IF(B60="",#N/A,
IF('Second Approx.'!$G$15="Error",#N/A,
IF('Second Approx.'!$G$16="Error",#N/A,
IF('Second Approx.'!$G$17="Error",#N/A,
IF('Second Approx.'!$G$18="Error",#N/A,
IF('Second Approx.'!$G$19="Error",#N/A,
IF('Second Approx.'!$G$20="Error",#N/A,
IF('Second Approx.'!$G$29="Error",#N/A,
'Second Approx.'!$D$38*COS(RADIANS('Second Approx.'!$D$18*A60))+'Second Approx.'!$D$39*COS(RADIANS('Second Approx.'!$D$19*A60))))))))))</f>
        <v>5.2629323079477164</v>
      </c>
      <c r="D60" s="1">
        <f>IF(B60="",#N/A,
IF('Second Approx.'!$G$15="Error",#N/A,
IF('Second Approx.'!$G$16="Error",#N/A,
IF('Second Approx.'!$G$17="Error",#N/A,
IF('Second Approx.'!$G$18="Error",#N/A,
IF('Second Approx.'!$G$19="Error",#N/A,
IF('Second Approx.'!$G$20="Error",#N/A,
IF('Second Approx.'!$G$29="Error",#N/A,
'Second Approx.'!$D$38*SIN(RADIANS('Second Approx.'!$D$18*A60))+'Second Approx.'!$D$39*SIN(RADIANS('Second Approx.'!$D$19*A60))))))))))</f>
        <v>-2.9484527309868596</v>
      </c>
      <c r="F60">
        <v>116</v>
      </c>
      <c r="G60">
        <f xml:space="preserve">
IF('Second Approx.'!$G$15="Error",#N/A,
IF('Second Approx.'!$G$16="Error",#N/A,
IF('Second Approx.'!$G$17="Error",#N/A,
IF('Second Approx.'!$G$18="Error",#N/A,
IF('Second Approx.'!$G$19="Error",#N/A,
IF('Second Approx.'!$G$20="Error",#N/A,
IF('Second Approx.'!$G$29="Error",#N/A,'Second Approx.'!$D$37*COS(RADIANS(F60)))))))))</f>
        <v>-0.24939340873506108</v>
      </c>
      <c r="H60">
        <f xml:space="preserve">
IF('Second Approx.'!$G$15="Error",#N/A,
IF('Second Approx.'!$G$16="Error",#N/A,
IF('Second Approx.'!$G$17="Error",#N/A,
IF('Second Approx.'!$G$18="Error",#N/A,
IF('Second Approx.'!$G$19="Error",#N/A,
IF('Second Approx.'!$G$20="Error",#N/A,
'Second Approx.'!$D$37*SIN(RADIANS(F60))))))))</f>
        <v>0.51133226399405118</v>
      </c>
      <c r="K60">
        <f xml:space="preserve">
IF('Second Approx.'!$G$15="Error",#N/A,
IF('Second Approx.'!$G$16="Error",#N/A,
IF('Second Approx.'!$G$17="Error",#N/A,
IF('Second Approx.'!$G$18="Error",#N/A,
IF('Second Approx.'!$G$19="Error",#N/A,
IF('Second Approx.'!$G$20="Error",#N/A,
'Second Approx.'!$D$40*COS(RADIANS(F60))))))))</f>
        <v>-3.3279899888111526</v>
      </c>
      <c r="L60">
        <f xml:space="preserve">
IF('Second Approx.'!$G$15="Error",#N/A,
IF('Second Approx.'!$G$16="Error",#N/A,
IF('Second Approx.'!$G$17="Error",#N/A,
IF('Second Approx.'!$G$18="Error",#N/A,
IF('Second Approx.'!$G$19="Error",#N/A,
IF('Second Approx.'!$G$20="Error",#N/A,
'Second Approx.'!$D$40*SIN(RADIANS(F60))))))))</f>
        <v>6.8233906587969431</v>
      </c>
    </row>
    <row r="61" spans="1:12" x14ac:dyDescent="0.25">
      <c r="A61">
        <v>29.5</v>
      </c>
      <c r="B61" s="71">
        <f>IF(A61&lt;='Second Approx.'!$D$20,A61,#N/A)</f>
        <v>29.5</v>
      </c>
      <c r="C61" s="1">
        <f>IF(B61="",#N/A,
IF('Second Approx.'!$G$15="Error",#N/A,
IF('Second Approx.'!$G$16="Error",#N/A,
IF('Second Approx.'!$G$17="Error",#N/A,
IF('Second Approx.'!$G$18="Error",#N/A,
IF('Second Approx.'!$G$19="Error",#N/A,
IF('Second Approx.'!$G$20="Error",#N/A,
IF('Second Approx.'!$G$29="Error",#N/A,
'Second Approx.'!$D$38*COS(RADIANS('Second Approx.'!$D$18*A61))+'Second Approx.'!$D$39*COS(RADIANS('Second Approx.'!$D$19*A61))))))))))</f>
        <v>5.3731539079575512</v>
      </c>
      <c r="D61" s="1">
        <f>IF(B61="",#N/A,
IF('Second Approx.'!$G$15="Error",#N/A,
IF('Second Approx.'!$G$16="Error",#N/A,
IF('Second Approx.'!$G$17="Error",#N/A,
IF('Second Approx.'!$G$18="Error",#N/A,
IF('Second Approx.'!$G$19="Error",#N/A,
IF('Second Approx.'!$G$20="Error",#N/A,
IF('Second Approx.'!$G$29="Error",#N/A,
'Second Approx.'!$D$38*SIN(RADIANS('Second Approx.'!$D$18*A61))+'Second Approx.'!$D$39*SIN(RADIANS('Second Approx.'!$D$19*A61))))))))))</f>
        <v>-1.9606520265285083</v>
      </c>
      <c r="F61">
        <v>118</v>
      </c>
      <c r="G61">
        <f xml:space="preserve">
IF('Second Approx.'!$G$15="Error",#N/A,
IF('Second Approx.'!$G$16="Error",#N/A,
IF('Second Approx.'!$G$17="Error",#N/A,
IF('Second Approx.'!$G$18="Error",#N/A,
IF('Second Approx.'!$G$19="Error",#N/A,
IF('Second Approx.'!$G$20="Error",#N/A,
IF('Second Approx.'!$G$29="Error",#N/A,'Second Approx.'!$D$37*COS(RADIANS(F61)))))))))</f>
        <v>-0.26708672366998681</v>
      </c>
      <c r="H61">
        <f xml:space="preserve">
IF('Second Approx.'!$G$15="Error",#N/A,
IF('Second Approx.'!$G$16="Error",#N/A,
IF('Second Approx.'!$G$17="Error",#N/A,
IF('Second Approx.'!$G$18="Error",#N/A,
IF('Second Approx.'!$G$19="Error",#N/A,
IF('Second Approx.'!$G$20="Error",#N/A,
'Second Approx.'!$D$37*SIN(RADIANS(F61))))))))</f>
        <v>0.50231706974878665</v>
      </c>
      <c r="K61">
        <f xml:space="preserve">
IF('Second Approx.'!$G$15="Error",#N/A,
IF('Second Approx.'!$G$16="Error",#N/A,
IF('Second Approx.'!$G$17="Error",#N/A,
IF('Second Approx.'!$G$18="Error",#N/A,
IF('Second Approx.'!$G$19="Error",#N/A,
IF('Second Approx.'!$G$20="Error",#N/A,
'Second Approx.'!$D$40*COS(RADIANS(F61))))))))</f>
        <v>-3.564095567025809</v>
      </c>
      <c r="L61">
        <f xml:space="preserve">
IF('Second Approx.'!$G$15="Error",#N/A,
IF('Second Approx.'!$G$16="Error",#N/A,
IF('Second Approx.'!$G$17="Error",#N/A,
IF('Second Approx.'!$G$18="Error",#N/A,
IF('Second Approx.'!$G$19="Error",#N/A,
IF('Second Approx.'!$G$20="Error",#N/A,
'Second Approx.'!$D$40*SIN(RADIANS(F61))))))))</f>
        <v>6.7030888579289787</v>
      </c>
    </row>
    <row r="62" spans="1:12" x14ac:dyDescent="0.25">
      <c r="A62" s="71">
        <v>30</v>
      </c>
      <c r="B62" s="71">
        <f>IF(A62&lt;='Second Approx.'!$D$20,A62,#N/A)</f>
        <v>30</v>
      </c>
      <c r="C62" s="1">
        <f>IF(B62="",#N/A,
IF('Second Approx.'!$G$15="Error",#N/A,
IF('Second Approx.'!$G$16="Error",#N/A,
IF('Second Approx.'!$G$17="Error",#N/A,
IF('Second Approx.'!$G$18="Error",#N/A,
IF('Second Approx.'!$G$19="Error",#N/A,
IF('Second Approx.'!$G$20="Error",#N/A,
IF('Second Approx.'!$G$29="Error",#N/A,
'Second Approx.'!$D$38*COS(RADIANS('Second Approx.'!$D$18*A62))+'Second Approx.'!$D$39*COS(RADIANS('Second Approx.'!$D$19*A62))))))))))</f>
        <v>5.2877764039464799</v>
      </c>
      <c r="D62" s="1">
        <f>IF(B62="",#N/A,
IF('Second Approx.'!$G$15="Error",#N/A,
IF('Second Approx.'!$G$16="Error",#N/A,
IF('Second Approx.'!$G$17="Error",#N/A,
IF('Second Approx.'!$G$18="Error",#N/A,
IF('Second Approx.'!$G$19="Error",#N/A,
IF('Second Approx.'!$G$20="Error",#N/A,
IF('Second Approx.'!$G$29="Error",#N/A,
'Second Approx.'!$D$38*SIN(RADIANS('Second Approx.'!$D$18*A62))+'Second Approx.'!$D$39*SIN(RADIANS('Second Approx.'!$D$19*A62))))))))))</f>
        <v>-1.0067082406442847</v>
      </c>
      <c r="F62">
        <v>120</v>
      </c>
      <c r="G62">
        <f xml:space="preserve">
IF('Second Approx.'!$G$15="Error",#N/A,
IF('Second Approx.'!$G$16="Error",#N/A,
IF('Second Approx.'!$G$17="Error",#N/A,
IF('Second Approx.'!$G$18="Error",#N/A,
IF('Second Approx.'!$G$19="Error",#N/A,
IF('Second Approx.'!$G$20="Error",#N/A,
IF('Second Approx.'!$G$29="Error",#N/A,'Second Approx.'!$D$37*COS(RADIANS(F62)))))))))</f>
        <v>-0.28445463457367637</v>
      </c>
      <c r="H62">
        <f xml:space="preserve">
IF('Second Approx.'!$G$15="Error",#N/A,
IF('Second Approx.'!$G$16="Error",#N/A,
IF('Second Approx.'!$G$17="Error",#N/A,
IF('Second Approx.'!$G$18="Error",#N/A,
IF('Second Approx.'!$G$19="Error",#N/A,
IF('Second Approx.'!$G$20="Error",#N/A,
'Second Approx.'!$D$37*SIN(RADIANS(F62))))))))</f>
        <v>0.49268987953004628</v>
      </c>
      <c r="K62">
        <f xml:space="preserve">
IF('Second Approx.'!$G$15="Error",#N/A,
IF('Second Approx.'!$G$16="Error",#N/A,
IF('Second Approx.'!$G$17="Error",#N/A,
IF('Second Approx.'!$G$18="Error",#N/A,
IF('Second Approx.'!$G$19="Error",#N/A,
IF('Second Approx.'!$G$20="Error",#N/A,
'Second Approx.'!$D$40*COS(RADIANS(F62))))))))</f>
        <v>-3.7958588437988769</v>
      </c>
      <c r="L62">
        <f xml:space="preserve">
IF('Second Approx.'!$G$15="Error",#N/A,
IF('Second Approx.'!$G$16="Error",#N/A,
IF('Second Approx.'!$G$17="Error",#N/A,
IF('Second Approx.'!$G$18="Error",#N/A,
IF('Second Approx.'!$G$19="Error",#N/A,
IF('Second Approx.'!$G$20="Error",#N/A,
'Second Approx.'!$D$40*SIN(RADIANS(F62))))))))</f>
        <v>6.5746203758193129</v>
      </c>
    </row>
    <row r="63" spans="1:12" x14ac:dyDescent="0.25">
      <c r="A63">
        <v>30.5</v>
      </c>
      <c r="B63" s="71">
        <f>IF(A63&lt;='Second Approx.'!$D$20,A63,#N/A)</f>
        <v>30.5</v>
      </c>
      <c r="C63" s="1">
        <f>IF(B63="",#N/A,
IF('Second Approx.'!$G$15="Error",#N/A,
IF('Second Approx.'!$G$16="Error",#N/A,
IF('Second Approx.'!$G$17="Error",#N/A,
IF('Second Approx.'!$G$18="Error",#N/A,
IF('Second Approx.'!$G$19="Error",#N/A,
IF('Second Approx.'!$G$20="Error",#N/A,
IF('Second Approx.'!$G$29="Error",#N/A,
'Second Approx.'!$D$38*COS(RADIANS('Second Approx.'!$D$18*A63))+'Second Approx.'!$D$39*COS(RADIANS('Second Approx.'!$D$19*A63))))))))))</f>
        <v>5.0216743592338347</v>
      </c>
      <c r="D63" s="1">
        <f>IF(B63="",#N/A,
IF('Second Approx.'!$G$15="Error",#N/A,
IF('Second Approx.'!$G$16="Error",#N/A,
IF('Second Approx.'!$G$17="Error",#N/A,
IF('Second Approx.'!$G$18="Error",#N/A,
IF('Second Approx.'!$G$19="Error",#N/A,
IF('Second Approx.'!$G$20="Error",#N/A,
IF('Second Approx.'!$G$29="Error",#N/A,
'Second Approx.'!$D$38*SIN(RADIANS('Second Approx.'!$D$18*A63))+'Second Approx.'!$D$39*SIN(RADIANS('Second Approx.'!$D$19*A63))))))))))</f>
        <v>-0.12620975363295006</v>
      </c>
      <c r="F63">
        <v>122</v>
      </c>
      <c r="G63">
        <f xml:space="preserve">
IF('Second Approx.'!$G$15="Error",#N/A,
IF('Second Approx.'!$G$16="Error",#N/A,
IF('Second Approx.'!$G$17="Error",#N/A,
IF('Second Approx.'!$G$18="Error",#N/A,
IF('Second Approx.'!$G$19="Error",#N/A,
IF('Second Approx.'!$G$20="Error",#N/A,
IF('Second Approx.'!$G$29="Error",#N/A,'Second Approx.'!$D$37*COS(RADIANS(F63)))))))))</f>
        <v>-0.30147598132201553</v>
      </c>
      <c r="H63">
        <f xml:space="preserve">
IF('Second Approx.'!$G$15="Error",#N/A,
IF('Second Approx.'!$G$16="Error",#N/A,
IF('Second Approx.'!$G$17="Error",#N/A,
IF('Second Approx.'!$G$18="Error",#N/A,
IF('Second Approx.'!$G$19="Error",#N/A,
IF('Second Approx.'!$G$20="Error",#N/A,
'Second Approx.'!$D$37*SIN(RADIANS(F63))))))))</f>
        <v>0.48246242258615646</v>
      </c>
      <c r="K63">
        <f xml:space="preserve">
IF('Second Approx.'!$G$15="Error",#N/A,
IF('Second Approx.'!$G$16="Error",#N/A,
IF('Second Approx.'!$G$17="Error",#N/A,
IF('Second Approx.'!$G$18="Error",#N/A,
IF('Second Approx.'!$G$19="Error",#N/A,
IF('Second Approx.'!$G$20="Error",#N/A,
'Second Approx.'!$D$40*COS(RADIANS(F63))))))))</f>
        <v>-4.0229974512780107</v>
      </c>
      <c r="L63">
        <f xml:space="preserve">
IF('Second Approx.'!$G$15="Error",#N/A,
IF('Second Approx.'!$G$16="Error",#N/A,
IF('Second Approx.'!$G$17="Error",#N/A,
IF('Second Approx.'!$G$18="Error",#N/A,
IF('Second Approx.'!$G$19="Error",#N/A,
IF('Second Approx.'!$G$20="Error",#N/A,
'Second Approx.'!$D$40*SIN(RADIANS(F63))))))))</f>
        <v>6.4381417315243432</v>
      </c>
    </row>
    <row r="64" spans="1:12" x14ac:dyDescent="0.25">
      <c r="A64" s="71">
        <v>31</v>
      </c>
      <c r="B64" s="71">
        <f>IF(A64&lt;='Second Approx.'!$D$20,A64,#N/A)</f>
        <v>31</v>
      </c>
      <c r="C64" s="1">
        <f>IF(B64="",#N/A,
IF('Second Approx.'!$G$15="Error",#N/A,
IF('Second Approx.'!$G$16="Error",#N/A,
IF('Second Approx.'!$G$17="Error",#N/A,
IF('Second Approx.'!$G$18="Error",#N/A,
IF('Second Approx.'!$G$19="Error",#N/A,
IF('Second Approx.'!$G$20="Error",#N/A,
IF('Second Approx.'!$G$29="Error",#N/A,
'Second Approx.'!$D$38*COS(RADIANS('Second Approx.'!$D$18*A64))+'Second Approx.'!$D$39*COS(RADIANS('Second Approx.'!$D$19*A64))))))))))</f>
        <v>4.5977576987792297</v>
      </c>
      <c r="D64" s="1">
        <f>IF(B64="",#N/A,
IF('Second Approx.'!$G$15="Error",#N/A,
IF('Second Approx.'!$G$16="Error",#N/A,
IF('Second Approx.'!$G$17="Error",#N/A,
IF('Second Approx.'!$G$18="Error",#N/A,
IF('Second Approx.'!$G$19="Error",#N/A,
IF('Second Approx.'!$G$20="Error",#N/A,
IF('Second Approx.'!$G$29="Error",#N/A,
'Second Approx.'!$D$38*SIN(RADIANS('Second Approx.'!$D$18*A64))+'Second Approx.'!$D$39*SIN(RADIANS('Second Approx.'!$D$19*A64))))))))))</f>
        <v>0.6456591347151095</v>
      </c>
      <c r="F64">
        <v>124</v>
      </c>
      <c r="G64">
        <f xml:space="preserve">
IF('Second Approx.'!$G$15="Error",#N/A,
IF('Second Approx.'!$G$16="Error",#N/A,
IF('Second Approx.'!$G$17="Error",#N/A,
IF('Second Approx.'!$G$18="Error",#N/A,
IF('Second Approx.'!$G$19="Error",#N/A,
IF('Second Approx.'!$G$20="Error",#N/A,
IF('Second Approx.'!$G$29="Error",#N/A,'Second Approx.'!$D$37*COS(RADIANS(F64)))))))))</f>
        <v>-0.31813002602592877</v>
      </c>
      <c r="H64">
        <f xml:space="preserve">
IF('Second Approx.'!$G$15="Error",#N/A,
IF('Second Approx.'!$G$16="Error",#N/A,
IF('Second Approx.'!$G$17="Error",#N/A,
IF('Second Approx.'!$G$18="Error",#N/A,
IF('Second Approx.'!$G$19="Error",#N/A,
IF('Second Approx.'!$G$20="Error",#N/A,
'Second Approx.'!$D$37*SIN(RADIANS(F64))))))))</f>
        <v>0.47164715949798441</v>
      </c>
      <c r="K64">
        <f xml:space="preserve">
IF('Second Approx.'!$G$15="Error",#N/A,
IF('Second Approx.'!$G$16="Error",#N/A,
IF('Second Approx.'!$G$17="Error",#N/A,
IF('Second Approx.'!$G$18="Error",#N/A,
IF('Second Approx.'!$G$19="Error",#N/A,
IF('Second Approx.'!$G$20="Error",#N/A,
'Second Approx.'!$D$40*COS(RADIANS(F64))))))))</f>
        <v>-4.2452346560580132</v>
      </c>
      <c r="L64">
        <f xml:space="preserve">
IF('Second Approx.'!$G$15="Error",#N/A,
IF('Second Approx.'!$G$16="Error",#N/A,
IF('Second Approx.'!$G$17="Error",#N/A,
IF('Second Approx.'!$G$18="Error",#N/A,
IF('Second Approx.'!$G$19="Error",#N/A,
IF('Second Approx.'!$G$20="Error",#N/A,
'Second Approx.'!$D$40*SIN(RADIANS(F64))))))))</f>
        <v>6.2938192032492193</v>
      </c>
    </row>
    <row r="65" spans="1:12" x14ac:dyDescent="0.25">
      <c r="A65">
        <v>31.5</v>
      </c>
      <c r="B65" s="71">
        <f>IF(A65&lt;='Second Approx.'!$D$20,A65,#N/A)</f>
        <v>31.5</v>
      </c>
      <c r="C65" s="1">
        <f>IF(B65="",#N/A,
IF('Second Approx.'!$G$15="Error",#N/A,
IF('Second Approx.'!$G$16="Error",#N/A,
IF('Second Approx.'!$G$17="Error",#N/A,
IF('Second Approx.'!$G$18="Error",#N/A,
IF('Second Approx.'!$G$19="Error",#N/A,
IF('Second Approx.'!$G$20="Error",#N/A,
IF('Second Approx.'!$G$29="Error",#N/A,
'Second Approx.'!$D$38*COS(RADIANS('Second Approx.'!$D$18*A65))+'Second Approx.'!$D$39*COS(RADIANS('Second Approx.'!$D$19*A65))))))))))</f>
        <v>4.0458072479457385</v>
      </c>
      <c r="D65" s="1">
        <f>IF(B65="",#N/A,
IF('Second Approx.'!$G$15="Error",#N/A,
IF('Second Approx.'!$G$16="Error",#N/A,
IF('Second Approx.'!$G$17="Error",#N/A,
IF('Second Approx.'!$G$18="Error",#N/A,
IF('Second Approx.'!$G$19="Error",#N/A,
IF('Second Approx.'!$G$20="Error",#N/A,
IF('Second Approx.'!$G$29="Error",#N/A,
'Second Approx.'!$D$38*SIN(RADIANS('Second Approx.'!$D$18*A65))+'Second Approx.'!$D$39*SIN(RADIANS('Second Approx.'!$D$19*A65))))))))))</f>
        <v>1.2797363088221334</v>
      </c>
      <c r="F65">
        <v>126</v>
      </c>
      <c r="G65">
        <f xml:space="preserve">
IF('Second Approx.'!$G$15="Error",#N/A,
IF('Second Approx.'!$G$16="Error",#N/A,
IF('Second Approx.'!$G$17="Error",#N/A,
IF('Second Approx.'!$G$18="Error",#N/A,
IF('Second Approx.'!$G$19="Error",#N/A,
IF('Second Approx.'!$G$20="Error",#N/A,
IF('Second Approx.'!$G$29="Error",#N/A,'Second Approx.'!$D$37*COS(RADIANS(F65)))))))))</f>
        <v>-0.33439647829730329</v>
      </c>
      <c r="H65">
        <f xml:space="preserve">
IF('Second Approx.'!$G$15="Error",#N/A,
IF('Second Approx.'!$G$16="Error",#N/A,
IF('Second Approx.'!$G$17="Error",#N/A,
IF('Second Approx.'!$G$18="Error",#N/A,
IF('Second Approx.'!$G$19="Error",#N/A,
IF('Second Approx.'!$G$20="Error",#N/A,
'Second Approx.'!$D$37*SIN(RADIANS(F65))))))))</f>
        <v>0.46025726699763952</v>
      </c>
      <c r="K65">
        <f xml:space="preserve">
IF('Second Approx.'!$G$15="Error",#N/A,
IF('Second Approx.'!$G$16="Error",#N/A,
IF('Second Approx.'!$G$17="Error",#N/A,
IF('Second Approx.'!$G$18="Error",#N/A,
IF('Second Approx.'!$G$19="Error",#N/A,
IF('Second Approx.'!$G$20="Error",#N/A,
'Second Approx.'!$D$40*COS(RADIANS(F65))))))))</f>
        <v>-4.4622996963378778</v>
      </c>
      <c r="L65">
        <f xml:space="preserve">
IF('Second Approx.'!$G$15="Error",#N/A,
IF('Second Approx.'!$G$16="Error",#N/A,
IF('Second Approx.'!$G$17="Error",#N/A,
IF('Second Approx.'!$G$18="Error",#N/A,
IF('Second Approx.'!$G$19="Error",#N/A,
IF('Second Approx.'!$G$20="Error",#N/A,
'Second Approx.'!$D$40*SIN(RADIANS(F65))))))))</f>
        <v>6.1418286257634644</v>
      </c>
    </row>
    <row r="66" spans="1:12" x14ac:dyDescent="0.25">
      <c r="A66" s="71">
        <v>32</v>
      </c>
      <c r="B66" s="71">
        <f>IF(A66&lt;='Second Approx.'!$D$20,A66,#N/A)</f>
        <v>32</v>
      </c>
      <c r="C66" s="1">
        <f>IF(B66="",#N/A,
IF('Second Approx.'!$G$15="Error",#N/A,
IF('Second Approx.'!$G$16="Error",#N/A,
IF('Second Approx.'!$G$17="Error",#N/A,
IF('Second Approx.'!$G$18="Error",#N/A,
IF('Second Approx.'!$G$19="Error",#N/A,
IF('Second Approx.'!$G$20="Error",#N/A,
IF('Second Approx.'!$G$29="Error",#N/A,
'Second Approx.'!$D$38*COS(RADIANS('Second Approx.'!$D$18*A66))+'Second Approx.'!$D$39*COS(RADIANS('Second Approx.'!$D$19*A66))))))))))</f>
        <v>3.4009891840632624</v>
      </c>
      <c r="D66" s="1">
        <f>IF(B66="",#N/A,
IF('Second Approx.'!$G$15="Error",#N/A,
IF('Second Approx.'!$G$16="Error",#N/A,
IF('Second Approx.'!$G$17="Error",#N/A,
IF('Second Approx.'!$G$18="Error",#N/A,
IF('Second Approx.'!$G$19="Error",#N/A,
IF('Second Approx.'!$G$20="Error",#N/A,
IF('Second Approx.'!$G$29="Error",#N/A,
'Second Approx.'!$D$38*SIN(RADIANS('Second Approx.'!$D$18*A66))+'Second Approx.'!$D$39*SIN(RADIANS('Second Approx.'!$D$19*A66))))))))))</f>
        <v>1.7542078028739176</v>
      </c>
      <c r="F66">
        <v>128</v>
      </c>
      <c r="G66">
        <f xml:space="preserve">
IF('Second Approx.'!$G$15="Error",#N/A,
IF('Second Approx.'!$G$16="Error",#N/A,
IF('Second Approx.'!$G$17="Error",#N/A,
IF('Second Approx.'!$G$18="Error",#N/A,
IF('Second Approx.'!$G$19="Error",#N/A,
IF('Second Approx.'!$G$20="Error",#N/A,
IF('Second Approx.'!$G$29="Error",#N/A,'Second Approx.'!$D$37*COS(RADIANS(F66)))))))))</f>
        <v>-0.35025551996970133</v>
      </c>
      <c r="H66">
        <f xml:space="preserve">
IF('Second Approx.'!$G$15="Error",#N/A,
IF('Second Approx.'!$G$16="Error",#N/A,
IF('Second Approx.'!$G$17="Error",#N/A,
IF('Second Approx.'!$G$18="Error",#N/A,
IF('Second Approx.'!$G$19="Error",#N/A,
IF('Second Approx.'!$G$20="Error",#N/A,
'Second Approx.'!$D$37*SIN(RADIANS(F66))))))))</f>
        <v>0.44830662191465503</v>
      </c>
      <c r="K66">
        <f xml:space="preserve">
IF('Second Approx.'!$G$15="Error",#N/A,
IF('Second Approx.'!$G$16="Error",#N/A,
IF('Second Approx.'!$G$17="Error",#N/A,
IF('Second Approx.'!$G$18="Error",#N/A,
IF('Second Approx.'!$G$19="Error",#N/A,
IF('Second Approx.'!$G$20="Error",#N/A,
'Second Approx.'!$D$40*COS(RADIANS(F66))))))))</f>
        <v>-4.6739281118023301</v>
      </c>
      <c r="L66">
        <f xml:space="preserve">
IF('Second Approx.'!$G$15="Error",#N/A,
IF('Second Approx.'!$G$16="Error",#N/A,
IF('Second Approx.'!$G$17="Error",#N/A,
IF('Second Approx.'!$G$18="Error",#N/A,
IF('Second Approx.'!$G$19="Error",#N/A,
IF('Second Approx.'!$G$20="Error",#N/A,
'Second Approx.'!$D$40*SIN(RADIANS(F66))))))))</f>
        <v>5.9823551761733897</v>
      </c>
    </row>
    <row r="67" spans="1:12" x14ac:dyDescent="0.25">
      <c r="A67">
        <v>32.5</v>
      </c>
      <c r="B67" s="71">
        <f>IF(A67&lt;='Second Approx.'!$D$20,A67,#N/A)</f>
        <v>32.5</v>
      </c>
      <c r="C67" s="1">
        <f>IF(B67="",#N/A,
IF('Second Approx.'!$G$15="Error",#N/A,
IF('Second Approx.'!$G$16="Error",#N/A,
IF('Second Approx.'!$G$17="Error",#N/A,
IF('Second Approx.'!$G$18="Error",#N/A,
IF('Second Approx.'!$G$19="Error",#N/A,
IF('Second Approx.'!$G$20="Error",#N/A,
IF('Second Approx.'!$G$29="Error",#N/A,
'Second Approx.'!$D$38*COS(RADIANS('Second Approx.'!$D$18*A67))+'Second Approx.'!$D$39*COS(RADIANS('Second Approx.'!$D$19*A67))))))))))</f>
        <v>2.7021193885489061</v>
      </c>
      <c r="D67" s="1">
        <f>IF(B67="",#N/A,
IF('Second Approx.'!$G$15="Error",#N/A,
IF('Second Approx.'!$G$16="Error",#N/A,
IF('Second Approx.'!$G$17="Error",#N/A,
IF('Second Approx.'!$G$18="Error",#N/A,
IF('Second Approx.'!$G$19="Error",#N/A,
IF('Second Approx.'!$G$20="Error",#N/A,
IF('Second Approx.'!$G$29="Error",#N/A,
'Second Approx.'!$D$38*SIN(RADIANS('Second Approx.'!$D$18*A67))+'Second Approx.'!$D$39*SIN(RADIANS('Second Approx.'!$D$19*A67))))))))))</f>
        <v>2.0555791972533632</v>
      </c>
      <c r="F67">
        <v>130</v>
      </c>
      <c r="G67">
        <f xml:space="preserve">
IF('Second Approx.'!$G$15="Error",#N/A,
IF('Second Approx.'!$G$16="Error",#N/A,
IF('Second Approx.'!$G$17="Error",#N/A,
IF('Second Approx.'!$G$18="Error",#N/A,
IF('Second Approx.'!$G$19="Error",#N/A,
IF('Second Approx.'!$G$20="Error",#N/A,
IF('Second Approx.'!$G$29="Error",#N/A,'Second Approx.'!$D$37*COS(RADIANS(F67)))))))))</f>
        <v>-0.3656878292437431</v>
      </c>
      <c r="H67">
        <f xml:space="preserve">
IF('Second Approx.'!$G$15="Error",#N/A,
IF('Second Approx.'!$G$16="Error",#N/A,
IF('Second Approx.'!$G$17="Error",#N/A,
IF('Second Approx.'!$G$18="Error",#N/A,
IF('Second Approx.'!$G$19="Error",#N/A,
IF('Second Approx.'!$G$20="Error",#N/A,
'Second Approx.'!$D$37*SIN(RADIANS(F67))))))))</f>
        <v>0.4358097842692088</v>
      </c>
      <c r="K67">
        <f xml:space="preserve">
IF('Second Approx.'!$G$15="Error",#N/A,
IF('Second Approx.'!$G$16="Error",#N/A,
IF('Second Approx.'!$G$17="Error",#N/A,
IF('Second Approx.'!$G$18="Error",#N/A,
IF('Second Approx.'!$G$19="Error",#N/A,
IF('Second Approx.'!$G$20="Error",#N/A,
'Second Approx.'!$D$40*COS(RADIANS(F67))))))))</f>
        <v>-4.8798620658259848</v>
      </c>
      <c r="L67">
        <f xml:space="preserve">
IF('Second Approx.'!$G$15="Error",#N/A,
IF('Second Approx.'!$G$16="Error",#N/A,
IF('Second Approx.'!$G$17="Error",#N/A,
IF('Second Approx.'!$G$18="Error",#N/A,
IF('Second Approx.'!$G$19="Error",#N/A,
IF('Second Approx.'!$G$20="Error",#N/A,
'Second Approx.'!$D$40*SIN(RADIANS(F67))))))))</f>
        <v>5.8155931483123195</v>
      </c>
    </row>
    <row r="68" spans="1:12" x14ac:dyDescent="0.25">
      <c r="A68" s="71">
        <v>33</v>
      </c>
      <c r="B68" s="71">
        <f>IF(A68&lt;='Second Approx.'!$D$20,A68,#N/A)</f>
        <v>33</v>
      </c>
      <c r="C68" s="1">
        <f>IF(B68="",#N/A,
IF('Second Approx.'!$G$15="Error",#N/A,
IF('Second Approx.'!$G$16="Error",#N/A,
IF('Second Approx.'!$G$17="Error",#N/A,
IF('Second Approx.'!$G$18="Error",#N/A,
IF('Second Approx.'!$G$19="Error",#N/A,
IF('Second Approx.'!$G$20="Error",#N/A,
IF('Second Approx.'!$G$29="Error",#N/A,
'Second Approx.'!$D$38*COS(RADIANS('Second Approx.'!$D$18*A68))+'Second Approx.'!$D$39*COS(RADIANS('Second Approx.'!$D$19*A68))))))))))</f>
        <v>1.9897605044063449</v>
      </c>
      <c r="D68" s="1">
        <f>IF(B68="",#N/A,
IF('Second Approx.'!$G$15="Error",#N/A,
IF('Second Approx.'!$G$16="Error",#N/A,
IF('Second Approx.'!$G$17="Error",#N/A,
IF('Second Approx.'!$G$18="Error",#N/A,
IF('Second Approx.'!$G$19="Error",#N/A,
IF('Second Approx.'!$G$20="Error",#N/A,
IF('Second Approx.'!$G$29="Error",#N/A,
'Second Approx.'!$D$38*SIN(RADIANS('Second Approx.'!$D$18*A68))+'Second Approx.'!$D$39*SIN(RADIANS('Second Approx.'!$D$19*A68))))))))))</f>
        <v>2.1792468715479716</v>
      </c>
      <c r="F68">
        <v>132</v>
      </c>
      <c r="G68">
        <f xml:space="preserve">
IF('Second Approx.'!$G$15="Error",#N/A,
IF('Second Approx.'!$G$16="Error",#N/A,
IF('Second Approx.'!$G$17="Error",#N/A,
IF('Second Approx.'!$G$18="Error",#N/A,
IF('Second Approx.'!$G$19="Error",#N/A,
IF('Second Approx.'!$G$20="Error",#N/A,
IF('Second Approx.'!$G$29="Error",#N/A,'Second Approx.'!$D$37*COS(RADIANS(F68)))))))))</f>
        <v>-0.38067460422774319</v>
      </c>
      <c r="H68">
        <f xml:space="preserve">
IF('Second Approx.'!$G$15="Error",#N/A,
IF('Second Approx.'!$G$16="Error",#N/A,
IF('Second Approx.'!$G$17="Error",#N/A,
IF('Second Approx.'!$G$18="Error",#N/A,
IF('Second Approx.'!$G$19="Error",#N/A,
IF('Second Approx.'!$G$20="Error",#N/A,
'Second Approx.'!$D$37*SIN(RADIANS(F68))))))))</f>
        <v>0.42278197953298152</v>
      </c>
      <c r="K68">
        <f xml:space="preserve">
IF('Second Approx.'!$G$15="Error",#N/A,
IF('Second Approx.'!$G$16="Error",#N/A,
IF('Second Approx.'!$G$17="Error",#N/A,
IF('Second Approx.'!$G$18="Error",#N/A,
IF('Second Approx.'!$G$19="Error",#N/A,
IF('Second Approx.'!$G$20="Error",#N/A,
'Second Approx.'!$D$40*COS(RADIANS(F68))))))))</f>
        <v>-5.0798506596075566</v>
      </c>
      <c r="L68">
        <f xml:space="preserve">
IF('Second Approx.'!$G$15="Error",#N/A,
IF('Second Approx.'!$G$16="Error",#N/A,
IF('Second Approx.'!$G$17="Error",#N/A,
IF('Second Approx.'!$G$18="Error",#N/A,
IF('Second Approx.'!$G$19="Error",#N/A,
IF('Second Approx.'!$G$20="Error",#N/A,
'Second Approx.'!$D$40*SIN(RADIANS(F68))))))))</f>
        <v>5.6417457160234825</v>
      </c>
    </row>
    <row r="69" spans="1:12" x14ac:dyDescent="0.25">
      <c r="A69">
        <v>33.5</v>
      </c>
      <c r="B69" s="71">
        <f>IF(A69&lt;='Second Approx.'!$D$20,A69,#N/A)</f>
        <v>33.5</v>
      </c>
      <c r="C69" s="1">
        <f>IF(B69="",#N/A,
IF('Second Approx.'!$G$15="Error",#N/A,
IF('Second Approx.'!$G$16="Error",#N/A,
IF('Second Approx.'!$G$17="Error",#N/A,
IF('Second Approx.'!$G$18="Error",#N/A,
IF('Second Approx.'!$G$19="Error",#N/A,
IF('Second Approx.'!$G$20="Error",#N/A,
IF('Second Approx.'!$G$29="Error",#N/A,
'Second Approx.'!$D$38*COS(RADIANS('Second Approx.'!$D$18*A69))+'Second Approx.'!$D$39*COS(RADIANS('Second Approx.'!$D$19*A69))))))))))</f>
        <v>1.3042423914147752</v>
      </c>
      <c r="D69" s="1">
        <f>IF(B69="",#N/A,
IF('Second Approx.'!$G$15="Error",#N/A,
IF('Second Approx.'!$G$16="Error",#N/A,
IF('Second Approx.'!$G$17="Error",#N/A,
IF('Second Approx.'!$G$18="Error",#N/A,
IF('Second Approx.'!$G$19="Error",#N/A,
IF('Second Approx.'!$G$20="Error",#N/A,
IF('Second Approx.'!$G$29="Error",#N/A,
'Second Approx.'!$D$38*SIN(RADIANS('Second Approx.'!$D$18*A69))+'Second Approx.'!$D$39*SIN(RADIANS('Second Approx.'!$D$19*A69))))))))))</f>
        <v>2.1296425534289258</v>
      </c>
      <c r="F69">
        <v>134</v>
      </c>
      <c r="G69">
        <f xml:space="preserve">
IF('Second Approx.'!$G$15="Error",#N/A,
IF('Second Approx.'!$G$16="Error",#N/A,
IF('Second Approx.'!$G$17="Error",#N/A,
IF('Second Approx.'!$G$18="Error",#N/A,
IF('Second Approx.'!$G$19="Error",#N/A,
IF('Second Approx.'!$G$20="Error",#N/A,
IF('Second Approx.'!$G$29="Error",#N/A,'Second Approx.'!$D$37*COS(RADIANS(F69)))))))))</f>
        <v>-0.39519758584491937</v>
      </c>
      <c r="H69">
        <f xml:space="preserve">
IF('Second Approx.'!$G$15="Error",#N/A,
IF('Second Approx.'!$G$16="Error",#N/A,
IF('Second Approx.'!$G$17="Error",#N/A,
IF('Second Approx.'!$G$18="Error",#N/A,
IF('Second Approx.'!$G$19="Error",#N/A,
IF('Second Approx.'!$G$20="Error",#N/A,
'Second Approx.'!$D$37*SIN(RADIANS(F69))))))))</f>
        <v>0.40923908007926479</v>
      </c>
      <c r="K69">
        <f xml:space="preserve">
IF('Second Approx.'!$G$15="Error",#N/A,
IF('Second Approx.'!$G$16="Error",#N/A,
IF('Second Approx.'!$G$17="Error",#N/A,
IF('Second Approx.'!$G$18="Error",#N/A,
IF('Second Approx.'!$G$19="Error",#N/A,
IF('Second Approx.'!$G$20="Error",#N/A,
'Second Approx.'!$D$40*COS(RADIANS(F69))))))))</f>
        <v>-5.2736502378514061</v>
      </c>
      <c r="L69">
        <f xml:space="preserve">
IF('Second Approx.'!$G$15="Error",#N/A,
IF('Second Approx.'!$G$16="Error",#N/A,
IF('Second Approx.'!$G$17="Error",#N/A,
IF('Second Approx.'!$G$18="Error",#N/A,
IF('Second Approx.'!$G$19="Error",#N/A,
IF('Second Approx.'!$G$20="Error",#N/A,
'Second Approx.'!$D$40*SIN(RADIANS(F69))))))))</f>
        <v>5.4610246856239764</v>
      </c>
    </row>
    <row r="70" spans="1:12" x14ac:dyDescent="0.25">
      <c r="A70" s="71">
        <v>34</v>
      </c>
      <c r="B70" s="71">
        <f>IF(A70&lt;='Second Approx.'!$D$20,A70,#N/A)</f>
        <v>34</v>
      </c>
      <c r="C70" s="1">
        <f>IF(B70="",#N/A,
IF('Second Approx.'!$G$15="Error",#N/A,
IF('Second Approx.'!$G$16="Error",#N/A,
IF('Second Approx.'!$G$17="Error",#N/A,
IF('Second Approx.'!$G$18="Error",#N/A,
IF('Second Approx.'!$G$19="Error",#N/A,
IF('Second Approx.'!$G$20="Error",#N/A,
IF('Second Approx.'!$G$29="Error",#N/A,
'Second Approx.'!$D$38*COS(RADIANS('Second Approx.'!$D$18*A70))+'Second Approx.'!$D$39*COS(RADIANS('Second Approx.'!$D$19*A70))))))))))</f>
        <v>0.68370025563161141</v>
      </c>
      <c r="D70" s="1">
        <f>IF(B70="",#N/A,
IF('Second Approx.'!$G$15="Error",#N/A,
IF('Second Approx.'!$G$16="Error",#N/A,
IF('Second Approx.'!$G$17="Error",#N/A,
IF('Second Approx.'!$G$18="Error",#N/A,
IF('Second Approx.'!$G$19="Error",#N/A,
IF('Second Approx.'!$G$20="Error",#N/A,
IF('Second Approx.'!$G$29="Error",#N/A,
'Second Approx.'!$D$38*SIN(RADIANS('Second Approx.'!$D$18*A70))+'Second Approx.'!$D$39*SIN(RADIANS('Second Approx.'!$D$19*A70))))))))))</f>
        <v>1.9199448715281977</v>
      </c>
      <c r="F70">
        <v>136</v>
      </c>
      <c r="G70">
        <f xml:space="preserve">
IF('Second Approx.'!$G$15="Error",#N/A,
IF('Second Approx.'!$G$16="Error",#N/A,
IF('Second Approx.'!$G$17="Error",#N/A,
IF('Second Approx.'!$G$18="Error",#N/A,
IF('Second Approx.'!$G$19="Error",#N/A,
IF('Second Approx.'!$G$20="Error",#N/A,
IF('Second Approx.'!$G$29="Error",#N/A,'Second Approx.'!$D$37*COS(RADIANS(F70)))))))))</f>
        <v>-0.40923908007926485</v>
      </c>
      <c r="H70">
        <f xml:space="preserve">
IF('Second Approx.'!$G$15="Error",#N/A,
IF('Second Approx.'!$G$16="Error",#N/A,
IF('Second Approx.'!$G$17="Error",#N/A,
IF('Second Approx.'!$G$18="Error",#N/A,
IF('Second Approx.'!$G$19="Error",#N/A,
IF('Second Approx.'!$G$20="Error",#N/A,
'Second Approx.'!$D$37*SIN(RADIANS(F70))))))))</f>
        <v>0.39519758584491921</v>
      </c>
      <c r="K70">
        <f xml:space="preserve">
IF('Second Approx.'!$G$15="Error",#N/A,
IF('Second Approx.'!$G$16="Error",#N/A,
IF('Second Approx.'!$G$17="Error",#N/A,
IF('Second Approx.'!$G$18="Error",#N/A,
IF('Second Approx.'!$G$19="Error",#N/A,
IF('Second Approx.'!$G$20="Error",#N/A,
'Second Approx.'!$D$40*COS(RADIANS(F70))))))))</f>
        <v>-5.4610246856239772</v>
      </c>
      <c r="L70">
        <f xml:space="preserve">
IF('Second Approx.'!$G$15="Error",#N/A,
IF('Second Approx.'!$G$16="Error",#N/A,
IF('Second Approx.'!$G$17="Error",#N/A,
IF('Second Approx.'!$G$18="Error",#N/A,
IF('Second Approx.'!$G$19="Error",#N/A,
IF('Second Approx.'!$G$20="Error",#N/A,
'Second Approx.'!$D$40*SIN(RADIANS(F70))))))))</f>
        <v>5.2736502378514043</v>
      </c>
    </row>
    <row r="71" spans="1:12" x14ac:dyDescent="0.25">
      <c r="A71">
        <v>34.5</v>
      </c>
      <c r="B71" s="71">
        <f>IF(A71&lt;='Second Approx.'!$D$20,A71,#N/A)</f>
        <v>34.5</v>
      </c>
      <c r="C71" s="1">
        <f>IF(B71="",#N/A,
IF('Second Approx.'!$G$15="Error",#N/A,
IF('Second Approx.'!$G$16="Error",#N/A,
IF('Second Approx.'!$G$17="Error",#N/A,
IF('Second Approx.'!$G$18="Error",#N/A,
IF('Second Approx.'!$G$19="Error",#N/A,
IF('Second Approx.'!$G$20="Error",#N/A,
IF('Second Approx.'!$G$29="Error",#N/A,
'Second Approx.'!$D$38*COS(RADIANS('Second Approx.'!$D$18*A71))+'Second Approx.'!$D$39*COS(RADIANS('Second Approx.'!$D$19*A71))))))))))</f>
        <v>0.16222384140609858</v>
      </c>
      <c r="D71" s="1">
        <f>IF(B71="",#N/A,
IF('Second Approx.'!$G$15="Error",#N/A,
IF('Second Approx.'!$G$16="Error",#N/A,
IF('Second Approx.'!$G$17="Error",#N/A,
IF('Second Approx.'!$G$18="Error",#N/A,
IF('Second Approx.'!$G$19="Error",#N/A,
IF('Second Approx.'!$G$20="Error",#N/A,
IF('Second Approx.'!$G$29="Error",#N/A,
'Second Approx.'!$D$38*SIN(RADIANS('Second Approx.'!$D$18*A71))+'Second Approx.'!$D$39*SIN(RADIANS('Second Approx.'!$D$19*A71))))))))))</f>
        <v>1.5713721832851832</v>
      </c>
      <c r="F71">
        <v>138</v>
      </c>
      <c r="G71">
        <f xml:space="preserve">
IF('Second Approx.'!$G$15="Error",#N/A,
IF('Second Approx.'!$G$16="Error",#N/A,
IF('Second Approx.'!$G$17="Error",#N/A,
IF('Second Approx.'!$G$18="Error",#N/A,
IF('Second Approx.'!$G$19="Error",#N/A,
IF('Second Approx.'!$G$20="Error",#N/A,
IF('Second Approx.'!$G$29="Error",#N/A,'Second Approx.'!$D$37*COS(RADIANS(F71)))))))))</f>
        <v>-0.42278197953298141</v>
      </c>
      <c r="H71">
        <f xml:space="preserve">
IF('Second Approx.'!$G$15="Error",#N/A,
IF('Second Approx.'!$G$16="Error",#N/A,
IF('Second Approx.'!$G$17="Error",#N/A,
IF('Second Approx.'!$G$18="Error",#N/A,
IF('Second Approx.'!$G$19="Error",#N/A,
IF('Second Approx.'!$G$20="Error",#N/A,
'Second Approx.'!$D$37*SIN(RADIANS(F71))))))))</f>
        <v>0.38067460422774324</v>
      </c>
      <c r="K71">
        <f xml:space="preserve">
IF('Second Approx.'!$G$15="Error",#N/A,
IF('Second Approx.'!$G$16="Error",#N/A,
IF('Second Approx.'!$G$17="Error",#N/A,
IF('Second Approx.'!$G$18="Error",#N/A,
IF('Second Approx.'!$G$19="Error",#N/A,
IF('Second Approx.'!$G$20="Error",#N/A,
'Second Approx.'!$D$40*COS(RADIANS(F71))))))))</f>
        <v>-5.6417457160234807</v>
      </c>
      <c r="L71">
        <f xml:space="preserve">
IF('Second Approx.'!$G$15="Error",#N/A,
IF('Second Approx.'!$G$16="Error",#N/A,
IF('Second Approx.'!$G$17="Error",#N/A,
IF('Second Approx.'!$G$18="Error",#N/A,
IF('Second Approx.'!$G$19="Error",#N/A,
IF('Second Approx.'!$G$20="Error",#N/A,
'Second Approx.'!$D$40*SIN(RADIANS(F71))))))))</f>
        <v>5.0798506596075574</v>
      </c>
    </row>
    <row r="72" spans="1:12" x14ac:dyDescent="0.25">
      <c r="A72" s="71">
        <v>35</v>
      </c>
      <c r="B72" s="71">
        <f>IF(A72&lt;='Second Approx.'!$D$20,A72,#N/A)</f>
        <v>35</v>
      </c>
      <c r="C72" s="1">
        <f>IF(B72="",#N/A,
IF('Second Approx.'!$G$15="Error",#N/A,
IF('Second Approx.'!$G$16="Error",#N/A,
IF('Second Approx.'!$G$17="Error",#N/A,
IF('Second Approx.'!$G$18="Error",#N/A,
IF('Second Approx.'!$G$19="Error",#N/A,
IF('Second Approx.'!$G$20="Error",#N/A,
IF('Second Approx.'!$G$29="Error",#N/A,
'Second Approx.'!$D$38*COS(RADIANS('Second Approx.'!$D$18*A72))+'Second Approx.'!$D$39*COS(RADIANS('Second Approx.'!$D$19*A72))))))))))</f>
        <v>-0.23179424456303765</v>
      </c>
      <c r="D72" s="1">
        <f>IF(B72="",#N/A,
IF('Second Approx.'!$G$15="Error",#N/A,
IF('Second Approx.'!$G$16="Error",#N/A,
IF('Second Approx.'!$G$17="Error",#N/A,
IF('Second Approx.'!$G$18="Error",#N/A,
IF('Second Approx.'!$G$19="Error",#N/A,
IF('Second Approx.'!$G$20="Error",#N/A,
IF('Second Approx.'!$G$29="Error",#N/A,
'Second Approx.'!$D$38*SIN(RADIANS('Second Approx.'!$D$18*A72))+'Second Approx.'!$D$39*SIN(RADIANS('Second Approx.'!$D$19*A72))))))))))</f>
        <v>1.1120908304832706</v>
      </c>
      <c r="F72">
        <v>140</v>
      </c>
      <c r="G72">
        <f xml:space="preserve">
IF('Second Approx.'!$G$15="Error",#N/A,
IF('Second Approx.'!$G$16="Error",#N/A,
IF('Second Approx.'!$G$17="Error",#N/A,
IF('Second Approx.'!$G$18="Error",#N/A,
IF('Second Approx.'!$G$19="Error",#N/A,
IF('Second Approx.'!$G$20="Error",#N/A,
IF('Second Approx.'!$G$29="Error",#N/A,'Second Approx.'!$D$37*COS(RADIANS(F72)))))))))</f>
        <v>-0.43580978426920869</v>
      </c>
      <c r="H72">
        <f xml:space="preserve">
IF('Second Approx.'!$G$15="Error",#N/A,
IF('Second Approx.'!$G$16="Error",#N/A,
IF('Second Approx.'!$G$17="Error",#N/A,
IF('Second Approx.'!$G$18="Error",#N/A,
IF('Second Approx.'!$G$19="Error",#N/A,
IF('Second Approx.'!$G$20="Error",#N/A,
'Second Approx.'!$D$37*SIN(RADIANS(F72))))))))</f>
        <v>0.36568782924374316</v>
      </c>
      <c r="K72">
        <f xml:space="preserve">
IF('Second Approx.'!$G$15="Error",#N/A,
IF('Second Approx.'!$G$16="Error",#N/A,
IF('Second Approx.'!$G$17="Error",#N/A,
IF('Second Approx.'!$G$18="Error",#N/A,
IF('Second Approx.'!$G$19="Error",#N/A,
IF('Second Approx.'!$G$20="Error",#N/A,
'Second Approx.'!$D$40*COS(RADIANS(F72))))))))</f>
        <v>-5.8155931483123187</v>
      </c>
      <c r="L72">
        <f xml:space="preserve">
IF('Second Approx.'!$G$15="Error",#N/A,
IF('Second Approx.'!$G$16="Error",#N/A,
IF('Second Approx.'!$G$17="Error",#N/A,
IF('Second Approx.'!$G$18="Error",#N/A,
IF('Second Approx.'!$G$19="Error",#N/A,
IF('Second Approx.'!$G$20="Error",#N/A,
'Second Approx.'!$D$40*SIN(RADIANS(F72))))))))</f>
        <v>4.8798620658259857</v>
      </c>
    </row>
    <row r="73" spans="1:12" x14ac:dyDescent="0.25">
      <c r="A73">
        <v>35.5</v>
      </c>
      <c r="B73" s="71">
        <f>IF(A73&lt;='Second Approx.'!$D$20,A73,#N/A)</f>
        <v>35.5</v>
      </c>
      <c r="C73" s="1">
        <f>IF(B73="",#N/A,
IF('Second Approx.'!$G$15="Error",#N/A,
IF('Second Approx.'!$G$16="Error",#N/A,
IF('Second Approx.'!$G$17="Error",#N/A,
IF('Second Approx.'!$G$18="Error",#N/A,
IF('Second Approx.'!$G$19="Error",#N/A,
IF('Second Approx.'!$G$20="Error",#N/A,
IF('Second Approx.'!$G$29="Error",#N/A,
'Second Approx.'!$D$38*COS(RADIANS('Second Approx.'!$D$18*A73))+'Second Approx.'!$D$39*COS(RADIANS('Second Approx.'!$D$19*A73))))))))))</f>
        <v>-0.47703250394062868</v>
      </c>
      <c r="D73" s="1">
        <f>IF(B73="",#N/A,
IF('Second Approx.'!$G$15="Error",#N/A,
IF('Second Approx.'!$G$16="Error",#N/A,
IF('Second Approx.'!$G$17="Error",#N/A,
IF('Second Approx.'!$G$18="Error",#N/A,
IF('Second Approx.'!$G$19="Error",#N/A,
IF('Second Approx.'!$G$20="Error",#N/A,
IF('Second Approx.'!$G$29="Error",#N/A,
'Second Approx.'!$D$38*SIN(RADIANS('Second Approx.'!$D$18*A73))+'Second Approx.'!$D$39*SIN(RADIANS('Second Approx.'!$D$19*A73))))))))))</f>
        <v>0.57579123306156166</v>
      </c>
      <c r="F73">
        <v>142</v>
      </c>
      <c r="G73">
        <f xml:space="preserve">
IF('Second Approx.'!$G$15="Error",#N/A,
IF('Second Approx.'!$G$16="Error",#N/A,
IF('Second Approx.'!$G$17="Error",#N/A,
IF('Second Approx.'!$G$18="Error",#N/A,
IF('Second Approx.'!$G$19="Error",#N/A,
IF('Second Approx.'!$G$20="Error",#N/A,
IF('Second Approx.'!$G$29="Error",#N/A,'Second Approx.'!$D$37*COS(RADIANS(F73)))))))))</f>
        <v>-0.44830662191465498</v>
      </c>
      <c r="H73">
        <f xml:space="preserve">
IF('Second Approx.'!$G$15="Error",#N/A,
IF('Second Approx.'!$G$16="Error",#N/A,
IF('Second Approx.'!$G$17="Error",#N/A,
IF('Second Approx.'!$G$18="Error",#N/A,
IF('Second Approx.'!$G$19="Error",#N/A,
IF('Second Approx.'!$G$20="Error",#N/A,
'Second Approx.'!$D$37*SIN(RADIANS(F73))))))))</f>
        <v>0.35025551996970139</v>
      </c>
      <c r="K73">
        <f xml:space="preserve">
IF('Second Approx.'!$G$15="Error",#N/A,
IF('Second Approx.'!$G$16="Error",#N/A,
IF('Second Approx.'!$G$17="Error",#N/A,
IF('Second Approx.'!$G$18="Error",#N/A,
IF('Second Approx.'!$G$19="Error",#N/A,
IF('Second Approx.'!$G$20="Error",#N/A,
'Second Approx.'!$D$40*COS(RADIANS(F73))))))))</f>
        <v>-5.9823551761733889</v>
      </c>
      <c r="L73">
        <f xml:space="preserve">
IF('Second Approx.'!$G$15="Error",#N/A,
IF('Second Approx.'!$G$16="Error",#N/A,
IF('Second Approx.'!$G$17="Error",#N/A,
IF('Second Approx.'!$G$18="Error",#N/A,
IF('Second Approx.'!$G$19="Error",#N/A,
IF('Second Approx.'!$G$20="Error",#N/A,
'Second Approx.'!$D$40*SIN(RADIANS(F73))))))))</f>
        <v>4.673928111802331</v>
      </c>
    </row>
    <row r="74" spans="1:12" x14ac:dyDescent="0.25">
      <c r="A74" s="71">
        <v>36</v>
      </c>
      <c r="B74" s="71">
        <f>IF(A74&lt;='Second Approx.'!$D$20,A74,#N/A)</f>
        <v>36</v>
      </c>
      <c r="C74" s="1">
        <f>IF(B74="",#N/A,
IF('Second Approx.'!$G$15="Error",#N/A,
IF('Second Approx.'!$G$16="Error",#N/A,
IF('Second Approx.'!$G$17="Error",#N/A,
IF('Second Approx.'!$G$18="Error",#N/A,
IF('Second Approx.'!$G$19="Error",#N/A,
IF('Second Approx.'!$G$20="Error",#N/A,
IF('Second Approx.'!$G$29="Error",#N/A,
'Second Approx.'!$D$38*COS(RADIANS('Second Approx.'!$D$18*A74))+'Second Approx.'!$D$39*COS(RADIANS('Second Approx.'!$D$19*A74))))))))))</f>
        <v>-0.56027146245711057</v>
      </c>
      <c r="D74" s="1">
        <f>IF(B74="",#N/A,
IF('Second Approx.'!$G$15="Error",#N/A,
IF('Second Approx.'!$G$16="Error",#N/A,
IF('Second Approx.'!$G$17="Error",#N/A,
IF('Second Approx.'!$G$18="Error",#N/A,
IF('Second Approx.'!$G$19="Error",#N/A,
IF('Second Approx.'!$G$20="Error",#N/A,
IF('Second Approx.'!$G$29="Error",#N/A,
'Second Approx.'!$D$38*SIN(RADIANS('Second Approx.'!$D$18*A74))+'Second Approx.'!$D$39*SIN(RADIANS('Second Approx.'!$D$19*A74))))))))))</f>
        <v>1.6353926800549777E-15</v>
      </c>
      <c r="F74">
        <v>144</v>
      </c>
      <c r="G74">
        <f xml:space="preserve">
IF('Second Approx.'!$G$15="Error",#N/A,
IF('Second Approx.'!$G$16="Error",#N/A,
IF('Second Approx.'!$G$17="Error",#N/A,
IF('Second Approx.'!$G$18="Error",#N/A,
IF('Second Approx.'!$G$19="Error",#N/A,
IF('Second Approx.'!$G$20="Error",#N/A,
IF('Second Approx.'!$G$29="Error",#N/A,'Second Approx.'!$D$37*COS(RADIANS(F74)))))))))</f>
        <v>-0.46025726699763947</v>
      </c>
      <c r="H74">
        <f xml:space="preserve">
IF('Second Approx.'!$G$15="Error",#N/A,
IF('Second Approx.'!$G$16="Error",#N/A,
IF('Second Approx.'!$G$17="Error",#N/A,
IF('Second Approx.'!$G$18="Error",#N/A,
IF('Second Approx.'!$G$19="Error",#N/A,
IF('Second Approx.'!$G$20="Error",#N/A,
'Second Approx.'!$D$37*SIN(RADIANS(F74))))))))</f>
        <v>0.3343964782973034</v>
      </c>
      <c r="K74">
        <f xml:space="preserve">
IF('Second Approx.'!$G$15="Error",#N/A,
IF('Second Approx.'!$G$16="Error",#N/A,
IF('Second Approx.'!$G$17="Error",#N/A,
IF('Second Approx.'!$G$18="Error",#N/A,
IF('Second Approx.'!$G$19="Error",#N/A,
IF('Second Approx.'!$G$20="Error",#N/A,
'Second Approx.'!$D$40*COS(RADIANS(F74))))))))</f>
        <v>-6.1418286257634636</v>
      </c>
      <c r="L74">
        <f xml:space="preserve">
IF('Second Approx.'!$G$15="Error",#N/A,
IF('Second Approx.'!$G$16="Error",#N/A,
IF('Second Approx.'!$G$17="Error",#N/A,
IF('Second Approx.'!$G$18="Error",#N/A,
IF('Second Approx.'!$G$19="Error",#N/A,
IF('Second Approx.'!$G$20="Error",#N/A,
'Second Approx.'!$D$40*SIN(RADIANS(F74))))))))</f>
        <v>4.4622996963378796</v>
      </c>
    </row>
    <row r="75" spans="1:12" x14ac:dyDescent="0.25">
      <c r="A75">
        <v>36.5</v>
      </c>
      <c r="B75" s="71">
        <f>IF(A75&lt;='Second Approx.'!$D$20,A75,#N/A)</f>
        <v>36.5</v>
      </c>
      <c r="C75" s="1">
        <f>IF(B75="",#N/A,
IF('Second Approx.'!$G$15="Error",#N/A,
IF('Second Approx.'!$G$16="Error",#N/A,
IF('Second Approx.'!$G$17="Error",#N/A,
IF('Second Approx.'!$G$18="Error",#N/A,
IF('Second Approx.'!$G$19="Error",#N/A,
IF('Second Approx.'!$G$20="Error",#N/A,
IF('Second Approx.'!$G$29="Error",#N/A,
'Second Approx.'!$D$38*COS(RADIANS('Second Approx.'!$D$18*A75))+'Second Approx.'!$D$39*COS(RADIANS('Second Approx.'!$D$19*A75))))))))))</f>
        <v>-0.47703250394062824</v>
      </c>
      <c r="D75" s="1">
        <f>IF(B75="",#N/A,
IF('Second Approx.'!$G$15="Error",#N/A,
IF('Second Approx.'!$G$16="Error",#N/A,
IF('Second Approx.'!$G$17="Error",#N/A,
IF('Second Approx.'!$G$18="Error",#N/A,
IF('Second Approx.'!$G$19="Error",#N/A,
IF('Second Approx.'!$G$20="Error",#N/A,
IF('Second Approx.'!$G$29="Error",#N/A,
'Second Approx.'!$D$38*SIN(RADIANS('Second Approx.'!$D$18*A75))+'Second Approx.'!$D$39*SIN(RADIANS('Second Approx.'!$D$19*A75))))))))))</f>
        <v>-0.57579123306156577</v>
      </c>
      <c r="F75">
        <v>146</v>
      </c>
      <c r="G75">
        <f xml:space="preserve">
IF('Second Approx.'!$G$15="Error",#N/A,
IF('Second Approx.'!$G$16="Error",#N/A,
IF('Second Approx.'!$G$17="Error",#N/A,
IF('Second Approx.'!$G$18="Error",#N/A,
IF('Second Approx.'!$G$19="Error",#N/A,
IF('Second Approx.'!$G$20="Error",#N/A,
IF('Second Approx.'!$G$29="Error",#N/A,'Second Approx.'!$D$37*COS(RADIANS(F75)))))))))</f>
        <v>-0.47164715949798436</v>
      </c>
      <c r="H75">
        <f xml:space="preserve">
IF('Second Approx.'!$G$15="Error",#N/A,
IF('Second Approx.'!$G$16="Error",#N/A,
IF('Second Approx.'!$G$17="Error",#N/A,
IF('Second Approx.'!$G$18="Error",#N/A,
IF('Second Approx.'!$G$19="Error",#N/A,
IF('Second Approx.'!$G$20="Error",#N/A,
'Second Approx.'!$D$37*SIN(RADIANS(F75))))))))</f>
        <v>0.31813002602592894</v>
      </c>
      <c r="K75">
        <f xml:space="preserve">
IF('Second Approx.'!$G$15="Error",#N/A,
IF('Second Approx.'!$G$16="Error",#N/A,
IF('Second Approx.'!$G$17="Error",#N/A,
IF('Second Approx.'!$G$18="Error",#N/A,
IF('Second Approx.'!$G$19="Error",#N/A,
IF('Second Approx.'!$G$20="Error",#N/A,
'Second Approx.'!$D$40*COS(RADIANS(F75))))))))</f>
        <v>-6.2938192032492184</v>
      </c>
      <c r="L75">
        <f xml:space="preserve">
IF('Second Approx.'!$G$15="Error",#N/A,
IF('Second Approx.'!$G$16="Error",#N/A,
IF('Second Approx.'!$G$17="Error",#N/A,
IF('Second Approx.'!$G$18="Error",#N/A,
IF('Second Approx.'!$G$19="Error",#N/A,
IF('Second Approx.'!$G$20="Error",#N/A,
'Second Approx.'!$D$40*SIN(RADIANS(F75))))))))</f>
        <v>4.245234656058015</v>
      </c>
    </row>
    <row r="76" spans="1:12" x14ac:dyDescent="0.25">
      <c r="A76" s="71">
        <v>37</v>
      </c>
      <c r="B76" s="71">
        <f>IF(A76&lt;='Second Approx.'!$D$20,A76,#N/A)</f>
        <v>37</v>
      </c>
      <c r="C76" s="1">
        <f>IF(B76="",#N/A,
IF('Second Approx.'!$G$15="Error",#N/A,
IF('Second Approx.'!$G$16="Error",#N/A,
IF('Second Approx.'!$G$17="Error",#N/A,
IF('Second Approx.'!$G$18="Error",#N/A,
IF('Second Approx.'!$G$19="Error",#N/A,
IF('Second Approx.'!$G$20="Error",#N/A,
IF('Second Approx.'!$G$29="Error",#N/A,
'Second Approx.'!$D$38*COS(RADIANS('Second Approx.'!$D$18*A76))+'Second Approx.'!$D$39*COS(RADIANS('Second Approx.'!$D$19*A76))))))))))</f>
        <v>-0.23179424456303632</v>
      </c>
      <c r="D76" s="1">
        <f>IF(B76="",#N/A,
IF('Second Approx.'!$G$15="Error",#N/A,
IF('Second Approx.'!$G$16="Error",#N/A,
IF('Second Approx.'!$G$17="Error",#N/A,
IF('Second Approx.'!$G$18="Error",#N/A,
IF('Second Approx.'!$G$19="Error",#N/A,
IF('Second Approx.'!$G$20="Error",#N/A,
IF('Second Approx.'!$G$29="Error",#N/A,
'Second Approx.'!$D$38*SIN(RADIANS('Second Approx.'!$D$18*A76))+'Second Approx.'!$D$39*SIN(RADIANS('Second Approx.'!$D$19*A76))))))))))</f>
        <v>-1.1120908304832744</v>
      </c>
      <c r="F76">
        <v>148</v>
      </c>
      <c r="G76">
        <f xml:space="preserve">
IF('Second Approx.'!$G$15="Error",#N/A,
IF('Second Approx.'!$G$16="Error",#N/A,
IF('Second Approx.'!$G$17="Error",#N/A,
IF('Second Approx.'!$G$18="Error",#N/A,
IF('Second Approx.'!$G$19="Error",#N/A,
IF('Second Approx.'!$G$20="Error",#N/A,
IF('Second Approx.'!$G$29="Error",#N/A,'Second Approx.'!$D$37*COS(RADIANS(F76)))))))))</f>
        <v>-0.4824624225861564</v>
      </c>
      <c r="H76">
        <f xml:space="preserve">
IF('Second Approx.'!$G$15="Error",#N/A,
IF('Second Approx.'!$G$16="Error",#N/A,
IF('Second Approx.'!$G$17="Error",#N/A,
IF('Second Approx.'!$G$18="Error",#N/A,
IF('Second Approx.'!$G$19="Error",#N/A,
IF('Second Approx.'!$G$20="Error",#N/A,
'Second Approx.'!$D$37*SIN(RADIANS(F76))))))))</f>
        <v>0.30147598132201564</v>
      </c>
      <c r="K76">
        <f xml:space="preserve">
IF('Second Approx.'!$G$15="Error",#N/A,
IF('Second Approx.'!$G$16="Error",#N/A,
IF('Second Approx.'!$G$17="Error",#N/A,
IF('Second Approx.'!$G$18="Error",#N/A,
IF('Second Approx.'!$G$19="Error",#N/A,
IF('Second Approx.'!$G$20="Error",#N/A,
'Second Approx.'!$D$40*COS(RADIANS(F76))))))))</f>
        <v>-6.4381417315243423</v>
      </c>
      <c r="L76">
        <f xml:space="preserve">
IF('Second Approx.'!$G$15="Error",#N/A,
IF('Second Approx.'!$G$16="Error",#N/A,
IF('Second Approx.'!$G$17="Error",#N/A,
IF('Second Approx.'!$G$18="Error",#N/A,
IF('Second Approx.'!$G$19="Error",#N/A,
IF('Second Approx.'!$G$20="Error",#N/A,
'Second Approx.'!$D$40*SIN(RADIANS(F76))))))))</f>
        <v>4.0229974512780116</v>
      </c>
    </row>
    <row r="77" spans="1:12" x14ac:dyDescent="0.25">
      <c r="A77">
        <v>37.5</v>
      </c>
      <c r="B77" s="71">
        <f>IF(A77&lt;='Second Approx.'!$D$20,A77,#N/A)</f>
        <v>37.5</v>
      </c>
      <c r="C77" s="1">
        <f>IF(B77="",#N/A,
IF('Second Approx.'!$G$15="Error",#N/A,
IF('Second Approx.'!$G$16="Error",#N/A,
IF('Second Approx.'!$G$17="Error",#N/A,
IF('Second Approx.'!$G$18="Error",#N/A,
IF('Second Approx.'!$G$19="Error",#N/A,
IF('Second Approx.'!$G$20="Error",#N/A,
IF('Second Approx.'!$G$29="Error",#N/A,
'Second Approx.'!$D$38*COS(RADIANS('Second Approx.'!$D$18*A77))+'Second Approx.'!$D$39*COS(RADIANS('Second Approx.'!$D$19*A77))))))))))</f>
        <v>0.16222384140609591</v>
      </c>
      <c r="D77" s="1">
        <f>IF(B77="",#N/A,
IF('Second Approx.'!$G$15="Error",#N/A,
IF('Second Approx.'!$G$16="Error",#N/A,
IF('Second Approx.'!$G$17="Error",#N/A,
IF('Second Approx.'!$G$18="Error",#N/A,
IF('Second Approx.'!$G$19="Error",#N/A,
IF('Second Approx.'!$G$20="Error",#N/A,
IF('Second Approx.'!$G$29="Error",#N/A,
'Second Approx.'!$D$38*SIN(RADIANS('Second Approx.'!$D$18*A77))+'Second Approx.'!$D$39*SIN(RADIANS('Second Approx.'!$D$19*A77))))))))))</f>
        <v>-1.5713721832851806</v>
      </c>
      <c r="F77">
        <v>150</v>
      </c>
      <c r="G77">
        <f xml:space="preserve">
IF('Second Approx.'!$G$15="Error",#N/A,
IF('Second Approx.'!$G$16="Error",#N/A,
IF('Second Approx.'!$G$17="Error",#N/A,
IF('Second Approx.'!$G$18="Error",#N/A,
IF('Second Approx.'!$G$19="Error",#N/A,
IF('Second Approx.'!$G$20="Error",#N/A,
IF('Second Approx.'!$G$29="Error",#N/A,'Second Approx.'!$D$37*COS(RADIANS(F77)))))))))</f>
        <v>-0.49268987953004628</v>
      </c>
      <c r="H77">
        <f xml:space="preserve">
IF('Second Approx.'!$G$15="Error",#N/A,
IF('Second Approx.'!$G$16="Error",#N/A,
IF('Second Approx.'!$G$17="Error",#N/A,
IF('Second Approx.'!$G$18="Error",#N/A,
IF('Second Approx.'!$G$19="Error",#N/A,
IF('Second Approx.'!$G$20="Error",#N/A,
'Second Approx.'!$D$37*SIN(RADIANS(F77))))))))</f>
        <v>0.28445463457367642</v>
      </c>
      <c r="K77">
        <f xml:space="preserve">
IF('Second Approx.'!$G$15="Error",#N/A,
IF('Second Approx.'!$G$16="Error",#N/A,
IF('Second Approx.'!$G$17="Error",#N/A,
IF('Second Approx.'!$G$18="Error",#N/A,
IF('Second Approx.'!$G$19="Error",#N/A,
IF('Second Approx.'!$G$20="Error",#N/A,
'Second Approx.'!$D$40*COS(RADIANS(F77))))))))</f>
        <v>-6.5746203758193129</v>
      </c>
      <c r="L77">
        <f xml:space="preserve">
IF('Second Approx.'!$G$15="Error",#N/A,
IF('Second Approx.'!$G$16="Error",#N/A,
IF('Second Approx.'!$G$17="Error",#N/A,
IF('Second Approx.'!$G$18="Error",#N/A,
IF('Second Approx.'!$G$19="Error",#N/A,
IF('Second Approx.'!$G$20="Error",#N/A,
'Second Approx.'!$D$40*SIN(RADIANS(F77))))))))</f>
        <v>3.7958588437988783</v>
      </c>
    </row>
    <row r="78" spans="1:12" x14ac:dyDescent="0.25">
      <c r="A78" s="71">
        <v>38</v>
      </c>
      <c r="B78" s="71">
        <f>IF(A78&lt;='Second Approx.'!$D$20,A78,#N/A)</f>
        <v>38</v>
      </c>
      <c r="C78" s="1">
        <f>IF(B78="",#N/A,
IF('Second Approx.'!$G$15="Error",#N/A,
IF('Second Approx.'!$G$16="Error",#N/A,
IF('Second Approx.'!$G$17="Error",#N/A,
IF('Second Approx.'!$G$18="Error",#N/A,
IF('Second Approx.'!$G$19="Error",#N/A,
IF('Second Approx.'!$G$20="Error",#N/A,
IF('Second Approx.'!$G$29="Error",#N/A,
'Second Approx.'!$D$38*COS(RADIANS('Second Approx.'!$D$18*A78))+'Second Approx.'!$D$39*COS(RADIANS('Second Approx.'!$D$19*A78))))))))))</f>
        <v>0.68370025563160697</v>
      </c>
      <c r="D78" s="1">
        <f>IF(B78="",#N/A,
IF('Second Approx.'!$G$15="Error",#N/A,
IF('Second Approx.'!$G$16="Error",#N/A,
IF('Second Approx.'!$G$17="Error",#N/A,
IF('Second Approx.'!$G$18="Error",#N/A,
IF('Second Approx.'!$G$19="Error",#N/A,
IF('Second Approx.'!$G$20="Error",#N/A,
IF('Second Approx.'!$G$29="Error",#N/A,
'Second Approx.'!$D$38*SIN(RADIANS('Second Approx.'!$D$18*A78))+'Second Approx.'!$D$39*SIN(RADIANS('Second Approx.'!$D$19*A78))))))))))</f>
        <v>-1.9199448715281933</v>
      </c>
      <c r="F78">
        <v>152</v>
      </c>
      <c r="G78">
        <f xml:space="preserve">
IF('Second Approx.'!$G$15="Error",#N/A,
IF('Second Approx.'!$G$16="Error",#N/A,
IF('Second Approx.'!$G$17="Error",#N/A,
IF('Second Approx.'!$G$18="Error",#N/A,
IF('Second Approx.'!$G$19="Error",#N/A,
IF('Second Approx.'!$G$20="Error",#N/A,
IF('Second Approx.'!$G$29="Error",#N/A,'Second Approx.'!$D$37*COS(RADIANS(F78)))))))))</f>
        <v>-0.50231706974878676</v>
      </c>
      <c r="H78">
        <f xml:space="preserve">
IF('Second Approx.'!$G$15="Error",#N/A,
IF('Second Approx.'!$G$16="Error",#N/A,
IF('Second Approx.'!$G$17="Error",#N/A,
IF('Second Approx.'!$G$18="Error",#N/A,
IF('Second Approx.'!$G$19="Error",#N/A,
IF('Second Approx.'!$G$20="Error",#N/A,
'Second Approx.'!$D$37*SIN(RADIANS(F78))))))))</f>
        <v>0.2670867236699867</v>
      </c>
      <c r="K78">
        <f xml:space="preserve">
IF('Second Approx.'!$G$15="Error",#N/A,
IF('Second Approx.'!$G$16="Error",#N/A,
IF('Second Approx.'!$G$17="Error",#N/A,
IF('Second Approx.'!$G$18="Error",#N/A,
IF('Second Approx.'!$G$19="Error",#N/A,
IF('Second Approx.'!$G$20="Error",#N/A,
'Second Approx.'!$D$40*COS(RADIANS(F78))))))))</f>
        <v>-6.7030888579289796</v>
      </c>
      <c r="L78">
        <f xml:space="preserve">
IF('Second Approx.'!$G$15="Error",#N/A,
IF('Second Approx.'!$G$16="Error",#N/A,
IF('Second Approx.'!$G$17="Error",#N/A,
IF('Second Approx.'!$G$18="Error",#N/A,
IF('Second Approx.'!$G$19="Error",#N/A,
IF('Second Approx.'!$G$20="Error",#N/A,
'Second Approx.'!$D$40*SIN(RADIANS(F78))))))))</f>
        <v>3.5640955670258077</v>
      </c>
    </row>
    <row r="79" spans="1:12" x14ac:dyDescent="0.25">
      <c r="A79">
        <v>38.5</v>
      </c>
      <c r="B79" s="71">
        <f>IF(A79&lt;='Second Approx.'!$D$20,A79,#N/A)</f>
        <v>38.5</v>
      </c>
      <c r="C79" s="1">
        <f>IF(B79="",#N/A,
IF('Second Approx.'!$G$15="Error",#N/A,
IF('Second Approx.'!$G$16="Error",#N/A,
IF('Second Approx.'!$G$17="Error",#N/A,
IF('Second Approx.'!$G$18="Error",#N/A,
IF('Second Approx.'!$G$19="Error",#N/A,
IF('Second Approx.'!$G$20="Error",#N/A,
IF('Second Approx.'!$G$29="Error",#N/A,
'Second Approx.'!$D$38*COS(RADIANS('Second Approx.'!$D$18*A79))+'Second Approx.'!$D$39*COS(RADIANS('Second Approx.'!$D$19*A79))))))))))</f>
        <v>1.3042423914147767</v>
      </c>
      <c r="D79" s="1">
        <f>IF(B79="",#N/A,
IF('Second Approx.'!$G$15="Error",#N/A,
IF('Second Approx.'!$G$16="Error",#N/A,
IF('Second Approx.'!$G$17="Error",#N/A,
IF('Second Approx.'!$G$18="Error",#N/A,
IF('Second Approx.'!$G$19="Error",#N/A,
IF('Second Approx.'!$G$20="Error",#N/A,
IF('Second Approx.'!$G$29="Error",#N/A,
'Second Approx.'!$D$38*SIN(RADIANS('Second Approx.'!$D$18*A79))+'Second Approx.'!$D$39*SIN(RADIANS('Second Approx.'!$D$19*A79))))))))))</f>
        <v>-2.1296425534289254</v>
      </c>
      <c r="F79">
        <v>154</v>
      </c>
      <c r="G79">
        <f xml:space="preserve">
IF('Second Approx.'!$G$15="Error",#N/A,
IF('Second Approx.'!$G$16="Error",#N/A,
IF('Second Approx.'!$G$17="Error",#N/A,
IF('Second Approx.'!$G$18="Error",#N/A,
IF('Second Approx.'!$G$19="Error",#N/A,
IF('Second Approx.'!$G$20="Error",#N/A,
IF('Second Approx.'!$G$29="Error",#N/A,'Second Approx.'!$D$37*COS(RADIANS(F79)))))))))</f>
        <v>-0.51133226399405118</v>
      </c>
      <c r="H79">
        <f xml:space="preserve">
IF('Second Approx.'!$G$15="Error",#N/A,
IF('Second Approx.'!$G$16="Error",#N/A,
IF('Second Approx.'!$G$17="Error",#N/A,
IF('Second Approx.'!$G$18="Error",#N/A,
IF('Second Approx.'!$G$19="Error",#N/A,
IF('Second Approx.'!$G$20="Error",#N/A,
'Second Approx.'!$D$37*SIN(RADIANS(F79))))))))</f>
        <v>0.24939340873506094</v>
      </c>
      <c r="K79">
        <f xml:space="preserve">
IF('Second Approx.'!$G$15="Error",#N/A,
IF('Second Approx.'!$G$16="Error",#N/A,
IF('Second Approx.'!$G$17="Error",#N/A,
IF('Second Approx.'!$G$18="Error",#N/A,
IF('Second Approx.'!$G$19="Error",#N/A,
IF('Second Approx.'!$G$20="Error",#N/A,
'Second Approx.'!$D$40*COS(RADIANS(F79))))))))</f>
        <v>-6.823390658796944</v>
      </c>
      <c r="L79">
        <f xml:space="preserve">
IF('Second Approx.'!$G$15="Error",#N/A,
IF('Second Approx.'!$G$16="Error",#N/A,
IF('Second Approx.'!$G$17="Error",#N/A,
IF('Second Approx.'!$G$18="Error",#N/A,
IF('Second Approx.'!$G$19="Error",#N/A,
IF('Second Approx.'!$G$20="Error",#N/A,
'Second Approx.'!$D$40*SIN(RADIANS(F79))))))))</f>
        <v>3.3279899888111508</v>
      </c>
    </row>
    <row r="80" spans="1:12" x14ac:dyDescent="0.25">
      <c r="A80" s="71">
        <v>39</v>
      </c>
      <c r="B80" s="71">
        <f>IF(A80&lt;='Second Approx.'!$D$20,A80,#N/A)</f>
        <v>39</v>
      </c>
      <c r="C80" s="1">
        <f>IF(B80="",#N/A,
IF('Second Approx.'!$G$15="Error",#N/A,
IF('Second Approx.'!$G$16="Error",#N/A,
IF('Second Approx.'!$G$17="Error",#N/A,
IF('Second Approx.'!$G$18="Error",#N/A,
IF('Second Approx.'!$G$19="Error",#N/A,
IF('Second Approx.'!$G$20="Error",#N/A,
IF('Second Approx.'!$G$29="Error",#N/A,
'Second Approx.'!$D$38*COS(RADIANS('Second Approx.'!$D$18*A80))+'Second Approx.'!$D$39*COS(RADIANS('Second Approx.'!$D$19*A80))))))))))</f>
        <v>1.9897605044063409</v>
      </c>
      <c r="D80" s="1">
        <f>IF(B80="",#N/A,
IF('Second Approx.'!$G$15="Error",#N/A,
IF('Second Approx.'!$G$16="Error",#N/A,
IF('Second Approx.'!$G$17="Error",#N/A,
IF('Second Approx.'!$G$18="Error",#N/A,
IF('Second Approx.'!$G$19="Error",#N/A,
IF('Second Approx.'!$G$20="Error",#N/A,
IF('Second Approx.'!$G$29="Error",#N/A,
'Second Approx.'!$D$38*SIN(RADIANS('Second Approx.'!$D$18*A80))+'Second Approx.'!$D$39*SIN(RADIANS('Second Approx.'!$D$19*A80))))))))))</f>
        <v>-2.1792468715479716</v>
      </c>
      <c r="F80">
        <v>156</v>
      </c>
      <c r="G80">
        <f xml:space="preserve">
IF('Second Approx.'!$G$15="Error",#N/A,
IF('Second Approx.'!$G$16="Error",#N/A,
IF('Second Approx.'!$G$17="Error",#N/A,
IF('Second Approx.'!$G$18="Error",#N/A,
IF('Second Approx.'!$G$19="Error",#N/A,
IF('Second Approx.'!$G$20="Error",#N/A,
IF('Second Approx.'!$G$29="Error",#N/A,'Second Approx.'!$D$37*COS(RADIANS(F80)))))))))</f>
        <v>-0.51972447864033611</v>
      </c>
      <c r="H80">
        <f xml:space="preserve">
IF('Second Approx.'!$G$15="Error",#N/A,
IF('Second Approx.'!$G$16="Error",#N/A,
IF('Second Approx.'!$G$17="Error",#N/A,
IF('Second Approx.'!$G$18="Error",#N/A,
IF('Second Approx.'!$G$19="Error",#N/A,
IF('Second Approx.'!$G$20="Error",#N/A,
'Second Approx.'!$D$37*SIN(RADIANS(F80))))))))</f>
        <v>0.2313962463477014</v>
      </c>
      <c r="K80">
        <f xml:space="preserve">
IF('Second Approx.'!$G$15="Error",#N/A,
IF('Second Approx.'!$G$16="Error",#N/A,
IF('Second Approx.'!$G$17="Error",#N/A,
IF('Second Approx.'!$G$18="Error",#N/A,
IF('Second Approx.'!$G$19="Error",#N/A,
IF('Second Approx.'!$G$20="Error",#N/A,
'Second Approx.'!$D$40*COS(RADIANS(F80))))))))</f>
        <v>-6.9353792092099198</v>
      </c>
      <c r="L80">
        <f xml:space="preserve">
IF('Second Approx.'!$G$15="Error",#N/A,
IF('Second Approx.'!$G$16="Error",#N/A,
IF('Second Approx.'!$G$17="Error",#N/A,
IF('Second Approx.'!$G$18="Error",#N/A,
IF('Second Approx.'!$G$19="Error",#N/A,
IF('Second Approx.'!$G$20="Error",#N/A,
'Second Approx.'!$D$40*SIN(RADIANS(F80))))))))</f>
        <v>3.08782976743269</v>
      </c>
    </row>
    <row r="81" spans="1:12" x14ac:dyDescent="0.25">
      <c r="A81">
        <v>39.5</v>
      </c>
      <c r="B81" s="71">
        <f>IF(A81&lt;='Second Approx.'!$D$20,A81,#N/A)</f>
        <v>39.5</v>
      </c>
      <c r="C81" s="1">
        <f>IF(B81="",#N/A,
IF('Second Approx.'!$G$15="Error",#N/A,
IF('Second Approx.'!$G$16="Error",#N/A,
IF('Second Approx.'!$G$17="Error",#N/A,
IF('Second Approx.'!$G$18="Error",#N/A,
IF('Second Approx.'!$G$19="Error",#N/A,
IF('Second Approx.'!$G$20="Error",#N/A,
IF('Second Approx.'!$G$29="Error",#N/A,
'Second Approx.'!$D$38*COS(RADIANS('Second Approx.'!$D$18*A81))+'Second Approx.'!$D$39*COS(RADIANS('Second Approx.'!$D$19*A81))))))))))</f>
        <v>2.7021193885489021</v>
      </c>
      <c r="D81" s="1">
        <f>IF(B81="",#N/A,
IF('Second Approx.'!$G$15="Error",#N/A,
IF('Second Approx.'!$G$16="Error",#N/A,
IF('Second Approx.'!$G$17="Error",#N/A,
IF('Second Approx.'!$G$18="Error",#N/A,
IF('Second Approx.'!$G$19="Error",#N/A,
IF('Second Approx.'!$G$20="Error",#N/A,
IF('Second Approx.'!$G$29="Error",#N/A,
'Second Approx.'!$D$38*SIN(RADIANS('Second Approx.'!$D$18*A81))+'Second Approx.'!$D$39*SIN(RADIANS('Second Approx.'!$D$19*A81))))))))))</f>
        <v>-2.0555791972533637</v>
      </c>
      <c r="F81">
        <v>158</v>
      </c>
      <c r="G81">
        <f xml:space="preserve">
IF('Second Approx.'!$G$15="Error",#N/A,
IF('Second Approx.'!$G$16="Error",#N/A,
IF('Second Approx.'!$G$17="Error",#N/A,
IF('Second Approx.'!$G$18="Error",#N/A,
IF('Second Approx.'!$G$19="Error",#N/A,
IF('Second Approx.'!$G$20="Error",#N/A,
IF('Second Approx.'!$G$29="Error",#N/A,'Second Approx.'!$D$37*COS(RADIANS(F81)))))))))</f>
        <v>-0.52748348906681652</v>
      </c>
      <c r="H81">
        <f xml:space="preserve">
IF('Second Approx.'!$G$15="Error",#N/A,
IF('Second Approx.'!$G$16="Error",#N/A,
IF('Second Approx.'!$G$17="Error",#N/A,
IF('Second Approx.'!$G$18="Error",#N/A,
IF('Second Approx.'!$G$19="Error",#N/A,
IF('Second Approx.'!$G$20="Error",#N/A,
'Second Approx.'!$D$37*SIN(RADIANS(F81))))))))</f>
        <v>0.21311716327802624</v>
      </c>
      <c r="K81">
        <f xml:space="preserve">
IF('Second Approx.'!$G$15="Error",#N/A,
IF('Second Approx.'!$G$16="Error",#N/A,
IF('Second Approx.'!$G$17="Error",#N/A,
IF('Second Approx.'!$G$18="Error",#N/A,
IF('Second Approx.'!$G$19="Error",#N/A,
IF('Second Approx.'!$G$20="Error",#N/A,
'Second Approx.'!$D$40*COS(RADIANS(F81))))))))</f>
        <v>-7.0389180683697461</v>
      </c>
      <c r="L81">
        <f xml:space="preserve">
IF('Second Approx.'!$G$15="Error",#N/A,
IF('Second Approx.'!$G$16="Error",#N/A,
IF('Second Approx.'!$G$17="Error",#N/A,
IF('Second Approx.'!$G$18="Error",#N/A,
IF('Second Approx.'!$G$19="Error",#N/A,
IF('Second Approx.'!$G$20="Error",#N/A,
'Second Approx.'!$D$40*SIN(RADIANS(F81))))))))</f>
        <v>2.8439075011263224</v>
      </c>
    </row>
    <row r="82" spans="1:12" x14ac:dyDescent="0.25">
      <c r="A82" s="71">
        <v>40</v>
      </c>
      <c r="B82" s="71">
        <f>IF(A82&lt;='Second Approx.'!$D$20,A82,#N/A)</f>
        <v>40</v>
      </c>
      <c r="C82" s="1">
        <f>IF(B82="",#N/A,
IF('Second Approx.'!$G$15="Error",#N/A,
IF('Second Approx.'!$G$16="Error",#N/A,
IF('Second Approx.'!$G$17="Error",#N/A,
IF('Second Approx.'!$G$18="Error",#N/A,
IF('Second Approx.'!$G$19="Error",#N/A,
IF('Second Approx.'!$G$20="Error",#N/A,
IF('Second Approx.'!$G$29="Error",#N/A,
'Second Approx.'!$D$38*COS(RADIANS('Second Approx.'!$D$18*A82))+'Second Approx.'!$D$39*COS(RADIANS('Second Approx.'!$D$19*A82))))))))))</f>
        <v>3.400989184063266</v>
      </c>
      <c r="D82" s="1">
        <f>IF(B82="",#N/A,
IF('Second Approx.'!$G$15="Error",#N/A,
IF('Second Approx.'!$G$16="Error",#N/A,
IF('Second Approx.'!$G$17="Error",#N/A,
IF('Second Approx.'!$G$18="Error",#N/A,
IF('Second Approx.'!$G$19="Error",#N/A,
IF('Second Approx.'!$G$20="Error",#N/A,
IF('Second Approx.'!$G$29="Error",#N/A,
'Second Approx.'!$D$38*SIN(RADIANS('Second Approx.'!$D$18*A82))+'Second Approx.'!$D$39*SIN(RADIANS('Second Approx.'!$D$19*A82))))))))))</f>
        <v>-1.754207802873919</v>
      </c>
      <c r="F82">
        <v>160</v>
      </c>
      <c r="G82">
        <f xml:space="preserve">
IF('Second Approx.'!$G$15="Error",#N/A,
IF('Second Approx.'!$G$16="Error",#N/A,
IF('Second Approx.'!$G$17="Error",#N/A,
IF('Second Approx.'!$G$18="Error",#N/A,
IF('Second Approx.'!$G$19="Error",#N/A,
IF('Second Approx.'!$G$20="Error",#N/A,
IF('Second Approx.'!$G$29="Error",#N/A,'Second Approx.'!$D$37*COS(RADIANS(F82)))))))))</f>
        <v>-0.53459984211447176</v>
      </c>
      <c r="H82">
        <f xml:space="preserve">
IF('Second Approx.'!$G$15="Error",#N/A,
IF('Second Approx.'!$G$16="Error",#N/A,
IF('Second Approx.'!$G$17="Error",#N/A,
IF('Second Approx.'!$G$18="Error",#N/A,
IF('Second Approx.'!$G$19="Error",#N/A,
IF('Second Approx.'!$G$20="Error",#N/A,
'Second Approx.'!$D$37*SIN(RADIANS(F82))))))))</f>
        <v>0.19457842977307918</v>
      </c>
      <c r="K82">
        <f xml:space="preserve">
IF('Second Approx.'!$G$15="Error",#N/A,
IF('Second Approx.'!$G$16="Error",#N/A,
IF('Second Approx.'!$G$17="Error",#N/A,
IF('Second Approx.'!$G$18="Error",#N/A,
IF('Second Approx.'!$G$19="Error",#N/A,
IF('Second Approx.'!$G$20="Error",#N/A,
'Second Approx.'!$D$40*COS(RADIANS(F82))))))))</f>
        <v>-7.1338810901254721</v>
      </c>
      <c r="L82">
        <f xml:space="preserve">
IF('Second Approx.'!$G$15="Error",#N/A,
IF('Second Approx.'!$G$16="Error",#N/A,
IF('Second Approx.'!$G$17="Error",#N/A,
IF('Second Approx.'!$G$18="Error",#N/A,
IF('Second Approx.'!$G$19="Error",#N/A,
IF('Second Approx.'!$G$20="Error",#N/A,
'Second Approx.'!$D$40*SIN(RADIANS(F82))))))))</f>
        <v>2.5965203716002003</v>
      </c>
    </row>
    <row r="83" spans="1:12" x14ac:dyDescent="0.25">
      <c r="A83">
        <v>40.5</v>
      </c>
      <c r="B83" s="71">
        <f>IF(A83&lt;='Second Approx.'!$D$20,A83,#N/A)</f>
        <v>40.5</v>
      </c>
      <c r="C83" s="1">
        <f>IF(B83="",#N/A,
IF('Second Approx.'!$G$15="Error",#N/A,
IF('Second Approx.'!$G$16="Error",#N/A,
IF('Second Approx.'!$G$17="Error",#N/A,
IF('Second Approx.'!$G$18="Error",#N/A,
IF('Second Approx.'!$G$19="Error",#N/A,
IF('Second Approx.'!$G$20="Error",#N/A,
IF('Second Approx.'!$G$29="Error",#N/A,
'Second Approx.'!$D$38*COS(RADIANS('Second Approx.'!$D$18*A83))+'Second Approx.'!$D$39*COS(RADIANS('Second Approx.'!$D$19*A83))))))))))</f>
        <v>4.045807247945735</v>
      </c>
      <c r="D83" s="1">
        <f>IF(B83="",#N/A,
IF('Second Approx.'!$G$15="Error",#N/A,
IF('Second Approx.'!$G$16="Error",#N/A,
IF('Second Approx.'!$G$17="Error",#N/A,
IF('Second Approx.'!$G$18="Error",#N/A,
IF('Second Approx.'!$G$19="Error",#N/A,
IF('Second Approx.'!$G$20="Error",#N/A,
IF('Second Approx.'!$G$29="Error",#N/A,
'Second Approx.'!$D$38*SIN(RADIANS('Second Approx.'!$D$18*A83))+'Second Approx.'!$D$39*SIN(RADIANS('Second Approx.'!$D$19*A83))))))))))</f>
        <v>-1.2797363088221365</v>
      </c>
      <c r="F83">
        <v>162</v>
      </c>
      <c r="G83">
        <f xml:space="preserve">
IF('Second Approx.'!$G$15="Error",#N/A,
IF('Second Approx.'!$G$16="Error",#N/A,
IF('Second Approx.'!$G$17="Error",#N/A,
IF('Second Approx.'!$G$18="Error",#N/A,
IF('Second Approx.'!$G$19="Error",#N/A,
IF('Second Approx.'!$G$20="Error",#N/A,
IF('Second Approx.'!$G$29="Error",#N/A,'Second Approx.'!$D$37*COS(RADIANS(F83)))))))))</f>
        <v>-0.54106486760330341</v>
      </c>
      <c r="H83">
        <f xml:space="preserve">
IF('Second Approx.'!$G$15="Error",#N/A,
IF('Second Approx.'!$G$16="Error",#N/A,
IF('Second Approx.'!$G$17="Error",#N/A,
IF('Second Approx.'!$G$18="Error",#N/A,
IF('Second Approx.'!$G$19="Error",#N/A,
IF('Second Approx.'!$G$20="Error",#N/A,
'Second Approx.'!$D$37*SIN(RADIANS(F83))))))))</f>
        <v>0.17580263242396307</v>
      </c>
      <c r="K83">
        <f xml:space="preserve">
IF('Second Approx.'!$G$15="Error",#N/A,
IF('Second Approx.'!$G$16="Error",#N/A,
IF('Second Approx.'!$G$17="Error",#N/A,
IF('Second Approx.'!$G$18="Error",#N/A,
IF('Second Approx.'!$G$19="Error",#N/A,
IF('Second Approx.'!$G$20="Error",#N/A,
'Second Approx.'!$D$40*COS(RADIANS(F83))))))))</f>
        <v>-7.2201525766630219</v>
      </c>
      <c r="L83">
        <f xml:space="preserve">
IF('Second Approx.'!$G$15="Error",#N/A,
IF('Second Approx.'!$G$16="Error",#N/A,
IF('Second Approx.'!$G$17="Error",#N/A,
IF('Second Approx.'!$G$18="Error",#N/A,
IF('Second Approx.'!$G$19="Error",#N/A,
IF('Second Approx.'!$G$20="Error",#N/A,
'Second Approx.'!$D$40*SIN(RADIANS(F83))))))))</f>
        <v>2.3459697819645857</v>
      </c>
    </row>
    <row r="84" spans="1:12" x14ac:dyDescent="0.25">
      <c r="A84" s="71">
        <v>41</v>
      </c>
      <c r="B84" s="71">
        <f>IF(A84&lt;='Second Approx.'!$D$20,A84,#N/A)</f>
        <v>41</v>
      </c>
      <c r="C84" s="1">
        <f>IF(B84="",#N/A,
IF('Second Approx.'!$G$15="Error",#N/A,
IF('Second Approx.'!$G$16="Error",#N/A,
IF('Second Approx.'!$G$17="Error",#N/A,
IF('Second Approx.'!$G$18="Error",#N/A,
IF('Second Approx.'!$G$19="Error",#N/A,
IF('Second Approx.'!$G$20="Error",#N/A,
IF('Second Approx.'!$G$29="Error",#N/A,
'Second Approx.'!$D$38*COS(RADIANS('Second Approx.'!$D$18*A84))+'Second Approx.'!$D$39*COS(RADIANS('Second Approx.'!$D$19*A84))))))))))</f>
        <v>4.597757698779227</v>
      </c>
      <c r="D84" s="1">
        <f>IF(B84="",#N/A,
IF('Second Approx.'!$G$15="Error",#N/A,
IF('Second Approx.'!$G$16="Error",#N/A,
IF('Second Approx.'!$G$17="Error",#N/A,
IF('Second Approx.'!$G$18="Error",#N/A,
IF('Second Approx.'!$G$19="Error",#N/A,
IF('Second Approx.'!$G$20="Error",#N/A,
IF('Second Approx.'!$G$29="Error",#N/A,
'Second Approx.'!$D$38*SIN(RADIANS('Second Approx.'!$D$18*A84))+'Second Approx.'!$D$39*SIN(RADIANS('Second Approx.'!$D$19*A84))))))))))</f>
        <v>-0.64565913471511349</v>
      </c>
      <c r="F84">
        <v>164</v>
      </c>
      <c r="G84">
        <f xml:space="preserve">
IF('Second Approx.'!$G$15="Error",#N/A,
IF('Second Approx.'!$G$16="Error",#N/A,
IF('Second Approx.'!$G$17="Error",#N/A,
IF('Second Approx.'!$G$18="Error",#N/A,
IF('Second Approx.'!$G$19="Error",#N/A,
IF('Second Approx.'!$G$20="Error",#N/A,
IF('Second Approx.'!$G$29="Error",#N/A,'Second Approx.'!$D$37*COS(RADIANS(F84)))))))))</f>
        <v>-0.54687068889561408</v>
      </c>
      <c r="H84">
        <f xml:space="preserve">
IF('Second Approx.'!$G$15="Error",#N/A,
IF('Second Approx.'!$G$16="Error",#N/A,
IF('Second Approx.'!$G$17="Error",#N/A,
IF('Second Approx.'!$G$18="Error",#N/A,
IF('Second Approx.'!$G$19="Error",#N/A,
IF('Second Approx.'!$G$20="Error",#N/A,
'Second Approx.'!$D$37*SIN(RADIANS(F84))))))))</f>
        <v>0.1568126466475579</v>
      </c>
      <c r="K84">
        <f xml:space="preserve">
IF('Second Approx.'!$G$15="Error",#N/A,
IF('Second Approx.'!$G$16="Error",#N/A,
IF('Second Approx.'!$G$17="Error",#N/A,
IF('Second Approx.'!$G$18="Error",#N/A,
IF('Second Approx.'!$G$19="Error",#N/A,
IF('Second Approx.'!$G$20="Error",#N/A,
'Second Approx.'!$D$40*COS(RADIANS(F84))))))))</f>
        <v>-7.2976274194651527</v>
      </c>
      <c r="L84">
        <f xml:space="preserve">
IF('Second Approx.'!$G$15="Error",#N/A,
IF('Second Approx.'!$G$16="Error",#N/A,
IF('Second Approx.'!$G$17="Error",#N/A,
IF('Second Approx.'!$G$18="Error",#N/A,
IF('Second Approx.'!$G$19="Error",#N/A,
IF('Second Approx.'!$G$20="Error",#N/A,
'Second Approx.'!$D$40*SIN(RADIANS(F84))))))))</f>
        <v>2.0925609895185895</v>
      </c>
    </row>
    <row r="85" spans="1:12" x14ac:dyDescent="0.25">
      <c r="A85">
        <v>41.5</v>
      </c>
      <c r="B85" s="71">
        <f>IF(A85&lt;='Second Approx.'!$D$20,A85,#N/A)</f>
        <v>41.5</v>
      </c>
      <c r="C85" s="1">
        <f>IF(B85="",#N/A,
IF('Second Approx.'!$G$15="Error",#N/A,
IF('Second Approx.'!$G$16="Error",#N/A,
IF('Second Approx.'!$G$17="Error",#N/A,
IF('Second Approx.'!$G$18="Error",#N/A,
IF('Second Approx.'!$G$19="Error",#N/A,
IF('Second Approx.'!$G$20="Error",#N/A,
IF('Second Approx.'!$G$29="Error",#N/A,
'Second Approx.'!$D$38*COS(RADIANS('Second Approx.'!$D$18*A85))+'Second Approx.'!$D$39*COS(RADIANS('Second Approx.'!$D$19*A85))))))))))</f>
        <v>5.0216743592338382</v>
      </c>
      <c r="D85" s="1">
        <f>IF(B85="",#N/A,
IF('Second Approx.'!$G$15="Error",#N/A,
IF('Second Approx.'!$G$16="Error",#N/A,
IF('Second Approx.'!$G$17="Error",#N/A,
IF('Second Approx.'!$G$18="Error",#N/A,
IF('Second Approx.'!$G$19="Error",#N/A,
IF('Second Approx.'!$G$20="Error",#N/A,
IF('Second Approx.'!$G$29="Error",#N/A,
'Second Approx.'!$D$38*SIN(RADIANS('Second Approx.'!$D$18*A85))+'Second Approx.'!$D$39*SIN(RADIANS('Second Approx.'!$D$19*A85))))))))))</f>
        <v>0.12620975363295051</v>
      </c>
      <c r="F85">
        <v>166</v>
      </c>
      <c r="G85">
        <f xml:space="preserve">
IF('Second Approx.'!$G$15="Error",#N/A,
IF('Second Approx.'!$G$16="Error",#N/A,
IF('Second Approx.'!$G$17="Error",#N/A,
IF('Second Approx.'!$G$18="Error",#N/A,
IF('Second Approx.'!$G$19="Error",#N/A,
IF('Second Approx.'!$G$20="Error",#N/A,
IF('Second Approx.'!$G$29="Error",#N/A,'Second Approx.'!$D$37*COS(RADIANS(F85)))))))))</f>
        <v>-0.55201023249247716</v>
      </c>
      <c r="H85">
        <f xml:space="preserve">
IF('Second Approx.'!$G$15="Error",#N/A,
IF('Second Approx.'!$G$16="Error",#N/A,
IF('Second Approx.'!$G$17="Error",#N/A,
IF('Second Approx.'!$G$18="Error",#N/A,
IF('Second Approx.'!$G$19="Error",#N/A,
IF('Second Approx.'!$G$20="Error",#N/A,
'Second Approx.'!$D$37*SIN(RADIANS(F85))))))))</f>
        <v>0.1376316088163492</v>
      </c>
      <c r="K85">
        <f xml:space="preserve">
IF('Second Approx.'!$G$15="Error",#N/A,
IF('Second Approx.'!$G$16="Error",#N/A,
IF('Second Approx.'!$G$17="Error",#N/A,
IF('Second Approx.'!$G$18="Error",#N/A,
IF('Second Approx.'!$G$19="Error",#N/A,
IF('Second Approx.'!$G$20="Error",#N/A,
'Second Approx.'!$D$40*COS(RADIANS(F85))))))))</f>
        <v>-7.3662112273699947</v>
      </c>
      <c r="L85">
        <f xml:space="preserve">
IF('Second Approx.'!$G$15="Error",#N/A,
IF('Second Approx.'!$G$16="Error",#N/A,
IF('Second Approx.'!$G$17="Error",#N/A,
IF('Second Approx.'!$G$18="Error",#N/A,
IF('Second Approx.'!$G$19="Error",#N/A,
IF('Second Approx.'!$G$20="Error",#N/A,
'Second Approx.'!$D$40*SIN(RADIANS(F85))))))))</f>
        <v>1.8366027338411757</v>
      </c>
    </row>
    <row r="86" spans="1:12" x14ac:dyDescent="0.25">
      <c r="A86" s="71">
        <v>42</v>
      </c>
      <c r="B86" s="71">
        <f>IF(A86&lt;='Second Approx.'!$D$20,A86,#N/A)</f>
        <v>42</v>
      </c>
      <c r="C86" s="1">
        <f>IF(B86="",#N/A,
IF('Second Approx.'!$G$15="Error",#N/A,
IF('Second Approx.'!$G$16="Error",#N/A,
IF('Second Approx.'!$G$17="Error",#N/A,
IF('Second Approx.'!$G$18="Error",#N/A,
IF('Second Approx.'!$G$19="Error",#N/A,
IF('Second Approx.'!$G$20="Error",#N/A,
IF('Second Approx.'!$G$29="Error",#N/A,
'Second Approx.'!$D$38*COS(RADIANS('Second Approx.'!$D$18*A86))+'Second Approx.'!$D$39*COS(RADIANS('Second Approx.'!$D$19*A86))))))))))</f>
        <v>5.2877764039464763</v>
      </c>
      <c r="D86" s="1">
        <f>IF(B86="",#N/A,
IF('Second Approx.'!$G$15="Error",#N/A,
IF('Second Approx.'!$G$16="Error",#N/A,
IF('Second Approx.'!$G$17="Error",#N/A,
IF('Second Approx.'!$G$18="Error",#N/A,
IF('Second Approx.'!$G$19="Error",#N/A,
IF('Second Approx.'!$G$20="Error",#N/A,
IF('Second Approx.'!$G$29="Error",#N/A,
'Second Approx.'!$D$38*SIN(RADIANS('Second Approx.'!$D$18*A86))+'Second Approx.'!$D$39*SIN(RADIANS('Second Approx.'!$D$19*A86))))))))))</f>
        <v>1.0067082406442811</v>
      </c>
      <c r="F86">
        <v>168</v>
      </c>
      <c r="G86">
        <f xml:space="preserve">
IF('Second Approx.'!$G$15="Error",#N/A,
IF('Second Approx.'!$G$16="Error",#N/A,
IF('Second Approx.'!$G$17="Error",#N/A,
IF('Second Approx.'!$G$18="Error",#N/A,
IF('Second Approx.'!$G$19="Error",#N/A,
IF('Second Approx.'!$G$20="Error",#N/A,
IF('Second Approx.'!$G$29="Error",#N/A,'Second Approx.'!$D$37*COS(RADIANS(F86)))))))))</f>
        <v>-0.55647723665170623</v>
      </c>
      <c r="H86">
        <f xml:space="preserve">
IF('Second Approx.'!$G$15="Error",#N/A,
IF('Second Approx.'!$G$16="Error",#N/A,
IF('Second Approx.'!$G$17="Error",#N/A,
IF('Second Approx.'!$G$18="Error",#N/A,
IF('Second Approx.'!$G$19="Error",#N/A,
IF('Second Approx.'!$G$20="Error",#N/A,
'Second Approx.'!$D$37*SIN(RADIANS(F86))))))))</f>
        <v>0.11828288807032186</v>
      </c>
      <c r="K86">
        <f xml:space="preserve">
IF('Second Approx.'!$G$15="Error",#N/A,
IF('Second Approx.'!$G$16="Error",#N/A,
IF('Second Approx.'!$G$17="Error",#N/A,
IF('Second Approx.'!$G$18="Error",#N/A,
IF('Second Approx.'!$G$19="Error",#N/A,
IF('Second Approx.'!$G$20="Error",#N/A,
'Second Approx.'!$D$40*COS(RADIANS(F86))))))))</f>
        <v>-7.4258204415721423</v>
      </c>
      <c r="L86">
        <f xml:space="preserve">
IF('Second Approx.'!$G$15="Error",#N/A,
IF('Second Approx.'!$G$16="Error",#N/A,
IF('Second Approx.'!$G$17="Error",#N/A,
IF('Second Approx.'!$G$18="Error",#N/A,
IF('Second Approx.'!$G$19="Error",#N/A,
IF('Second Approx.'!$G$20="Error",#N/A,
'Second Approx.'!$D$40*SIN(RADIANS(F86))))))))</f>
        <v>1.5784068606395396</v>
      </c>
    </row>
    <row r="87" spans="1:12" x14ac:dyDescent="0.25">
      <c r="A87">
        <v>42.5</v>
      </c>
      <c r="B87" s="71">
        <f>IF(A87&lt;='Second Approx.'!$D$20,A87,#N/A)</f>
        <v>42.5</v>
      </c>
      <c r="C87" s="1">
        <f>IF(B87="",#N/A,
IF('Second Approx.'!$G$15="Error",#N/A,
IF('Second Approx.'!$G$16="Error",#N/A,
IF('Second Approx.'!$G$17="Error",#N/A,
IF('Second Approx.'!$G$18="Error",#N/A,
IF('Second Approx.'!$G$19="Error",#N/A,
IF('Second Approx.'!$G$20="Error",#N/A,
IF('Second Approx.'!$G$29="Error",#N/A,
'Second Approx.'!$D$38*COS(RADIANS('Second Approx.'!$D$18*A87))+'Second Approx.'!$D$39*COS(RADIANS('Second Approx.'!$D$19*A87))))))))))</f>
        <v>5.3731539079575485</v>
      </c>
      <c r="D87" s="1">
        <f>IF(B87="",#N/A,
IF('Second Approx.'!$G$15="Error",#N/A,
IF('Second Approx.'!$G$16="Error",#N/A,
IF('Second Approx.'!$G$17="Error",#N/A,
IF('Second Approx.'!$G$18="Error",#N/A,
IF('Second Approx.'!$G$19="Error",#N/A,
IF('Second Approx.'!$G$20="Error",#N/A,
IF('Second Approx.'!$G$29="Error",#N/A,
'Second Approx.'!$D$38*SIN(RADIANS('Second Approx.'!$D$18*A87))+'Second Approx.'!$D$39*SIN(RADIANS('Second Approx.'!$D$19*A87))))))))))</f>
        <v>1.9606520265285039</v>
      </c>
      <c r="F87">
        <v>170</v>
      </c>
      <c r="G87">
        <f xml:space="preserve">
IF('Second Approx.'!$G$15="Error",#N/A,
IF('Second Approx.'!$G$16="Error",#N/A,
IF('Second Approx.'!$G$17="Error",#N/A,
IF('Second Approx.'!$G$18="Error",#N/A,
IF('Second Approx.'!$G$19="Error",#N/A,
IF('Second Approx.'!$G$20="Error",#N/A,
IF('Second Approx.'!$G$29="Error",#N/A,'Second Approx.'!$D$37*COS(RADIANS(F87)))))))))</f>
        <v>-0.56026625901682214</v>
      </c>
      <c r="H87">
        <f xml:space="preserve">
IF('Second Approx.'!$G$15="Error",#N/A,
IF('Second Approx.'!$G$16="Error",#N/A,
IF('Second Approx.'!$G$17="Error",#N/A,
IF('Second Approx.'!$G$18="Error",#N/A,
IF('Second Approx.'!$G$19="Error",#N/A,
IF('Second Approx.'!$G$20="Error",#N/A,
'Second Approx.'!$D$37*SIN(RADIANS(F87))))))))</f>
        <v>9.8790057845262999E-2</v>
      </c>
      <c r="K87">
        <f xml:space="preserve">
IF('Second Approx.'!$G$15="Error",#N/A,
IF('Second Approx.'!$G$16="Error",#N/A,
IF('Second Approx.'!$G$17="Error",#N/A,
IF('Second Approx.'!$G$18="Error",#N/A,
IF('Second Approx.'!$G$19="Error",#N/A,
IF('Second Approx.'!$G$20="Error",#N/A,
'Second Approx.'!$D$40*COS(RADIANS(F87))))))))</f>
        <v>-7.4763824374261834</v>
      </c>
      <c r="L87">
        <f xml:space="preserve">
IF('Second Approx.'!$G$15="Error",#N/A,
IF('Second Approx.'!$G$16="Error",#N/A,
IF('Second Approx.'!$G$17="Error",#N/A,
IF('Second Approx.'!$G$18="Error",#N/A,
IF('Second Approx.'!$G$19="Error",#N/A,
IF('Second Approx.'!$G$20="Error",#N/A,
'Second Approx.'!$D$40*SIN(RADIANS(F87))))))))</f>
        <v>1.3182879418131526</v>
      </c>
    </row>
    <row r="88" spans="1:12" x14ac:dyDescent="0.25">
      <c r="A88" s="71">
        <v>43</v>
      </c>
      <c r="B88" s="71">
        <f>IF(A88&lt;='Second Approx.'!$D$20,A88,#N/A)</f>
        <v>43</v>
      </c>
      <c r="C88" s="1">
        <f>IF(B88="",#N/A,
IF('Second Approx.'!$G$15="Error",#N/A,
IF('Second Approx.'!$G$16="Error",#N/A,
IF('Second Approx.'!$G$17="Error",#N/A,
IF('Second Approx.'!$G$18="Error",#N/A,
IF('Second Approx.'!$G$19="Error",#N/A,
IF('Second Approx.'!$G$20="Error",#N/A,
IF('Second Approx.'!$G$29="Error",#N/A,
'Second Approx.'!$D$38*COS(RADIANS('Second Approx.'!$D$18*A88))+'Second Approx.'!$D$39*COS(RADIANS('Second Approx.'!$D$19*A88))))))))))</f>
        <v>5.2629323079477164</v>
      </c>
      <c r="D88" s="1">
        <f>IF(B88="",#N/A,
IF('Second Approx.'!$G$15="Error",#N/A,
IF('Second Approx.'!$G$16="Error",#N/A,
IF('Second Approx.'!$G$17="Error",#N/A,
IF('Second Approx.'!$G$18="Error",#N/A,
IF('Second Approx.'!$G$19="Error",#N/A,
IF('Second Approx.'!$G$20="Error",#N/A,
IF('Second Approx.'!$G$29="Error",#N/A,
'Second Approx.'!$D$38*SIN(RADIANS('Second Approx.'!$D$18*A88))+'Second Approx.'!$D$39*SIN(RADIANS('Second Approx.'!$D$19*A88))))))))))</f>
        <v>2.9484527309868622</v>
      </c>
      <c r="F88">
        <v>172</v>
      </c>
      <c r="G88">
        <f xml:space="preserve">
IF('Second Approx.'!$G$15="Error",#N/A,
IF('Second Approx.'!$G$16="Error",#N/A,
IF('Second Approx.'!$G$17="Error",#N/A,
IF('Second Approx.'!$G$18="Error",#N/A,
IF('Second Approx.'!$G$19="Error",#N/A,
IF('Second Approx.'!$G$20="Error",#N/A,
IF('Second Approx.'!$G$29="Error",#N/A,'Second Approx.'!$D$37*COS(RADIANS(F88)))))))))</f>
        <v>-0.56337268324772749</v>
      </c>
      <c r="H88">
        <f xml:space="preserve">
IF('Second Approx.'!$G$15="Error",#N/A,
IF('Second Approx.'!$G$16="Error",#N/A,
IF('Second Approx.'!$G$17="Error",#N/A,
IF('Second Approx.'!$G$18="Error",#N/A,
IF('Second Approx.'!$G$19="Error",#N/A,
IF('Second Approx.'!$G$20="Error",#N/A,
'Second Approx.'!$D$37*SIN(RADIANS(F88))))))))</f>
        <v>7.9176867152161531E-2</v>
      </c>
      <c r="K88">
        <f xml:space="preserve">
IF('Second Approx.'!$G$15="Error",#N/A,
IF('Second Approx.'!$G$16="Error",#N/A,
IF('Second Approx.'!$G$17="Error",#N/A,
IF('Second Approx.'!$G$18="Error",#N/A,
IF('Second Approx.'!$G$19="Error",#N/A,
IF('Second Approx.'!$G$20="Error",#N/A,
'Second Approx.'!$D$40*COS(RADIANS(F88))))))))</f>
        <v>-7.5178356129286517</v>
      </c>
      <c r="L88">
        <f xml:space="preserve">
IF('Second Approx.'!$G$15="Error",#N/A,
IF('Second Approx.'!$G$16="Error",#N/A,
IF('Second Approx.'!$G$17="Error",#N/A,
IF('Second Approx.'!$G$18="Error",#N/A,
IF('Second Approx.'!$G$19="Error",#N/A,
IF('Second Approx.'!$G$20="Error",#N/A,
'Second Approx.'!$D$40*SIN(RADIANS(F88))))))))</f>
        <v>1.0565628921963564</v>
      </c>
    </row>
    <row r="89" spans="1:12" x14ac:dyDescent="0.25">
      <c r="A89">
        <v>43.5</v>
      </c>
      <c r="B89" s="71">
        <f>IF(A89&lt;='Second Approx.'!$D$20,A89,#N/A)</f>
        <v>43.5</v>
      </c>
      <c r="C89" s="1">
        <f>IF(B89="",#N/A,
IF('Second Approx.'!$G$15="Error",#N/A,
IF('Second Approx.'!$G$16="Error",#N/A,
IF('Second Approx.'!$G$17="Error",#N/A,
IF('Second Approx.'!$G$18="Error",#N/A,
IF('Second Approx.'!$G$19="Error",#N/A,
IF('Second Approx.'!$G$20="Error",#N/A,
IF('Second Approx.'!$G$29="Error",#N/A,
'Second Approx.'!$D$38*COS(RADIANS('Second Approx.'!$D$18*A89))+'Second Approx.'!$D$39*COS(RADIANS('Second Approx.'!$D$19*A89))))))))))</f>
        <v>4.9510599752387909</v>
      </c>
      <c r="D89" s="1">
        <f>IF(B89="",#N/A,
IF('Second Approx.'!$G$15="Error",#N/A,
IF('Second Approx.'!$G$16="Error",#N/A,
IF('Second Approx.'!$G$17="Error",#N/A,
IF('Second Approx.'!$G$18="Error",#N/A,
IF('Second Approx.'!$G$19="Error",#N/A,
IF('Second Approx.'!$G$20="Error",#N/A,
IF('Second Approx.'!$G$29="Error",#N/A,
'Second Approx.'!$D$38*SIN(RADIANS('Second Approx.'!$D$18*A89))+'Second Approx.'!$D$39*SIN(RADIANS('Second Approx.'!$D$19*A89))))))))))</f>
        <v>3.9279518039009833</v>
      </c>
      <c r="F89">
        <v>174</v>
      </c>
      <c r="G89">
        <f xml:space="preserve">
IF('Second Approx.'!$G$15="Error",#N/A,
IF('Second Approx.'!$G$16="Error",#N/A,
IF('Second Approx.'!$G$17="Error",#N/A,
IF('Second Approx.'!$G$18="Error",#N/A,
IF('Second Approx.'!$G$19="Error",#N/A,
IF('Second Approx.'!$G$20="Error",#N/A,
IF('Second Approx.'!$G$29="Error",#N/A,'Second Approx.'!$D$37*COS(RADIANS(F89)))))))))</f>
        <v>-0.56579272464500463</v>
      </c>
      <c r="H89">
        <f xml:space="preserve">
IF('Second Approx.'!$G$15="Error",#N/A,
IF('Second Approx.'!$G$16="Error",#N/A,
IF('Second Approx.'!$G$17="Error",#N/A,
IF('Second Approx.'!$G$18="Error",#N/A,
IF('Second Approx.'!$G$19="Error",#N/A,
IF('Second Approx.'!$G$20="Error",#N/A,
'Second Approx.'!$D$37*SIN(RADIANS(F89))))))))</f>
        <v>5.9467211642696818E-2</v>
      </c>
      <c r="K89">
        <f xml:space="preserve">
IF('Second Approx.'!$G$15="Error",#N/A,
IF('Second Approx.'!$G$16="Error",#N/A,
IF('Second Approx.'!$G$17="Error",#N/A,
IF('Second Approx.'!$G$18="Error",#N/A,
IF('Second Approx.'!$G$19="Error",#N/A,
IF('Second Approx.'!$G$20="Error",#N/A,
'Second Approx.'!$D$40*COS(RADIANS(F89))))))))</f>
        <v>-7.5501294637705669</v>
      </c>
      <c r="L89">
        <f xml:space="preserve">
IF('Second Approx.'!$G$15="Error",#N/A,
IF('Second Approx.'!$G$16="Error",#N/A,
IF('Second Approx.'!$G$17="Error",#N/A,
IF('Second Approx.'!$G$18="Error",#N/A,
IF('Second Approx.'!$G$19="Error",#N/A,
IF('Second Approx.'!$G$20="Error",#N/A,
'Second Approx.'!$D$40*SIN(RADIANS(F89))))))))</f>
        <v>0.79355058344645935</v>
      </c>
    </row>
    <row r="90" spans="1:12" x14ac:dyDescent="0.25">
      <c r="A90" s="71">
        <v>44</v>
      </c>
      <c r="B90" s="71">
        <f>IF(A90&lt;='Second Approx.'!$D$20,A90,#N/A)</f>
        <v>44</v>
      </c>
      <c r="C90" s="1">
        <f>IF(B90="",#N/A,
IF('Second Approx.'!$G$15="Error",#N/A,
IF('Second Approx.'!$G$16="Error",#N/A,
IF('Second Approx.'!$G$17="Error",#N/A,
IF('Second Approx.'!$G$18="Error",#N/A,
IF('Second Approx.'!$G$19="Error",#N/A,
IF('Second Approx.'!$G$20="Error",#N/A,
IF('Second Approx.'!$G$29="Error",#N/A,
'Second Approx.'!$D$38*COS(RADIANS('Second Approx.'!$D$18*A90))+'Second Approx.'!$D$39*COS(RADIANS('Second Approx.'!$D$19*A90))))))))))</f>
        <v>4.4406809361960216</v>
      </c>
      <c r="D90" s="1">
        <f>IF(B90="",#N/A,
IF('Second Approx.'!$G$15="Error",#N/A,
IF('Second Approx.'!$G$16="Error",#N/A,
IF('Second Approx.'!$G$17="Error",#N/A,
IF('Second Approx.'!$G$18="Error",#N/A,
IF('Second Approx.'!$G$19="Error",#N/A,
IF('Second Approx.'!$G$20="Error",#N/A,
IF('Second Approx.'!$G$29="Error",#N/A,
'Second Approx.'!$D$38*SIN(RADIANS('Second Approx.'!$D$18*A90))+'Second Approx.'!$D$39*SIN(RADIANS('Second Approx.'!$D$19*A90))))))))))</f>
        <v>4.8563836274489933</v>
      </c>
      <c r="F90">
        <v>176</v>
      </c>
      <c r="G90">
        <f xml:space="preserve">
IF('Second Approx.'!$G$15="Error",#N/A,
IF('Second Approx.'!$G$16="Error",#N/A,
IF('Second Approx.'!$G$17="Error",#N/A,
IF('Second Approx.'!$G$18="Error",#N/A,
IF('Second Approx.'!$G$19="Error",#N/A,
IF('Second Approx.'!$G$20="Error",#N/A,
IF('Second Approx.'!$G$29="Error",#N/A,'Second Approx.'!$D$37*COS(RADIANS(F90)))))))))</f>
        <v>-0.56752343476098988</v>
      </c>
      <c r="H90">
        <f xml:space="preserve">
IF('Second Approx.'!$G$15="Error",#N/A,
IF('Second Approx.'!$G$16="Error",#N/A,
IF('Second Approx.'!$G$17="Error",#N/A,
IF('Second Approx.'!$G$18="Error",#N/A,
IF('Second Approx.'!$G$19="Error",#N/A,
IF('Second Approx.'!$G$20="Error",#N/A,
'Second Approx.'!$D$37*SIN(RADIANS(F90))))))))</f>
        <v>3.9685104496066971E-2</v>
      </c>
      <c r="K90">
        <f xml:space="preserve">
IF('Second Approx.'!$G$15="Error",#N/A,
IF('Second Approx.'!$G$16="Error",#N/A,
IF('Second Approx.'!$G$17="Error",#N/A,
IF('Second Approx.'!$G$18="Error",#N/A,
IF('Second Approx.'!$G$19="Error",#N/A,
IF('Second Approx.'!$G$20="Error",#N/A,
'Second Approx.'!$D$40*COS(RADIANS(F90))))))))</f>
        <v>-7.5732246448691658</v>
      </c>
      <c r="L90">
        <f xml:space="preserve">
IF('Second Approx.'!$G$15="Error",#N/A,
IF('Second Approx.'!$G$16="Error",#N/A,
IF('Second Approx.'!$G$17="Error",#N/A,
IF('Second Approx.'!$G$18="Error",#N/A,
IF('Second Approx.'!$G$19="Error",#N/A,
IF('Second Approx.'!$G$20="Error",#N/A,
'Second Approx.'!$D$40*SIN(RADIANS(F90))))))))</f>
        <v>0.52957145554772633</v>
      </c>
    </row>
    <row r="91" spans="1:12" x14ac:dyDescent="0.25">
      <c r="A91">
        <v>44.5</v>
      </c>
      <c r="B91" s="71">
        <f>IF(A91&lt;='Second Approx.'!$D$20,A91,#N/A)</f>
        <v>44.5</v>
      </c>
      <c r="C91" s="1">
        <f>IF(B91="",#N/A,
IF('Second Approx.'!$G$15="Error",#N/A,
IF('Second Approx.'!$G$16="Error",#N/A,
IF('Second Approx.'!$G$17="Error",#N/A,
IF('Second Approx.'!$G$18="Error",#N/A,
IF('Second Approx.'!$G$19="Error",#N/A,
IF('Second Approx.'!$G$20="Error",#N/A,
IF('Second Approx.'!$G$29="Error",#N/A,
'Second Approx.'!$D$38*COS(RADIANS('Second Approx.'!$D$18*A91))+'Second Approx.'!$D$39*COS(RADIANS('Second Approx.'!$D$19*A91))))))))))</f>
        <v>3.7440744169290396</v>
      </c>
      <c r="D91" s="1">
        <f>IF(B91="",#N/A,
IF('Second Approx.'!$G$15="Error",#N/A,
IF('Second Approx.'!$G$16="Error",#N/A,
IF('Second Approx.'!$G$17="Error",#N/A,
IF('Second Approx.'!$G$18="Error",#N/A,
IF('Second Approx.'!$G$19="Error",#N/A,
IF('Second Approx.'!$G$20="Error",#N/A,
IF('Second Approx.'!$G$29="Error",#N/A,
'Second Approx.'!$D$38*SIN(RADIANS('Second Approx.'!$D$18*A91))+'Second Approx.'!$D$39*SIN(RADIANS('Second Approx.'!$D$19*A91))))))))))</f>
        <v>5.6923750134871884</v>
      </c>
      <c r="F91">
        <v>178</v>
      </c>
      <c r="G91">
        <f xml:space="preserve">
IF('Second Approx.'!$G$15="Error",#N/A,
IF('Second Approx.'!$G$16="Error",#N/A,
IF('Second Approx.'!$G$17="Error",#N/A,
IF('Second Approx.'!$G$18="Error",#N/A,
IF('Second Approx.'!$G$19="Error",#N/A,
IF('Second Approx.'!$G$20="Error",#N/A,
IF('Second Approx.'!$G$29="Error",#N/A,'Second Approx.'!$D$37*COS(RADIANS(F91)))))))))</f>
        <v>-0.56856270499200245</v>
      </c>
      <c r="H91">
        <f xml:space="preserve">
IF('Second Approx.'!$G$15="Error",#N/A,
IF('Second Approx.'!$G$16="Error",#N/A,
IF('Second Approx.'!$G$17="Error",#N/A,
IF('Second Approx.'!$G$18="Error",#N/A,
IF('Second Approx.'!$G$19="Error",#N/A,
IF('Second Approx.'!$G$20="Error",#N/A,
'Second Approx.'!$D$37*SIN(RADIANS(F91))))))))</f>
        <v>1.9854647162630381E-2</v>
      </c>
      <c r="K91">
        <f xml:space="preserve">
IF('Second Approx.'!$G$15="Error",#N/A,
IF('Second Approx.'!$G$16="Error",#N/A,
IF('Second Approx.'!$G$17="Error",#N/A,
IF('Second Approx.'!$G$18="Error",#N/A,
IF('Second Approx.'!$G$19="Error",#N/A,
IF('Second Approx.'!$G$20="Error",#N/A,
'Second Approx.'!$D$40*COS(RADIANS(F91))))))))</f>
        <v>-7.5870930183038201</v>
      </c>
      <c r="L91">
        <f xml:space="preserve">
IF('Second Approx.'!$G$15="Error",#N/A,
IF('Second Approx.'!$G$16="Error",#N/A,
IF('Second Approx.'!$G$17="Error",#N/A,
IF('Second Approx.'!$G$18="Error",#N/A,
IF('Second Approx.'!$G$19="Error",#N/A,
IF('Second Approx.'!$G$20="Error",#N/A,
'Second Approx.'!$D$40*SIN(RADIANS(F91))))))))</f>
        <v>0.26494712640463752</v>
      </c>
    </row>
    <row r="92" spans="1:12" x14ac:dyDescent="0.25">
      <c r="A92" s="71">
        <v>45</v>
      </c>
      <c r="B92" s="71">
        <f>IF(A92&lt;='Second Approx.'!$D$20,A92,#N/A)</f>
        <v>45</v>
      </c>
      <c r="C92" s="1">
        <f>IF(B92="",#N/A,
IF('Second Approx.'!$G$15="Error",#N/A,
IF('Second Approx.'!$G$16="Error",#N/A,
IF('Second Approx.'!$G$17="Error",#N/A,
IF('Second Approx.'!$G$18="Error",#N/A,
IF('Second Approx.'!$G$19="Error",#N/A,
IF('Second Approx.'!$G$20="Error",#N/A,
IF('Second Approx.'!$G$29="Error",#N/A,
'Second Approx.'!$D$38*COS(RADIANS('Second Approx.'!$D$18*A92))+'Second Approx.'!$D$39*COS(RADIANS('Second Approx.'!$D$19*A92))))))))))</f>
        <v>2.8821634040814792</v>
      </c>
      <c r="D92" s="1">
        <f>IF(B92="",#N/A,
IF('Second Approx.'!$G$15="Error",#N/A,
IF('Second Approx.'!$G$16="Error",#N/A,
IF('Second Approx.'!$G$17="Error",#N/A,
IF('Second Approx.'!$G$18="Error",#N/A,
IF('Second Approx.'!$G$19="Error",#N/A,
IF('Second Approx.'!$G$20="Error",#N/A,
IF('Second Approx.'!$G$29="Error",#N/A,
'Second Approx.'!$D$38*SIN(RADIANS('Second Approx.'!$D$18*A92))+'Second Approx.'!$D$39*SIN(RADIANS('Second Approx.'!$D$19*A92))))))))))</f>
        <v>6.397886516651802</v>
      </c>
      <c r="F92">
        <v>180</v>
      </c>
      <c r="G92">
        <f xml:space="preserve">
IF('Second Approx.'!$G$15="Error",#N/A,
IF('Second Approx.'!$G$16="Error",#N/A,
IF('Second Approx.'!$G$17="Error",#N/A,
IF('Second Approx.'!$G$18="Error",#N/A,
IF('Second Approx.'!$G$19="Error",#N/A,
IF('Second Approx.'!$G$20="Error",#N/A,
IF('Second Approx.'!$G$29="Error",#N/A,'Second Approx.'!$D$37*COS(RADIANS(F92)))))))))</f>
        <v>-0.56890926914735296</v>
      </c>
      <c r="H92">
        <f xml:space="preserve">
IF('Second Approx.'!$G$15="Error",#N/A,
IF('Second Approx.'!$G$16="Error",#N/A,
IF('Second Approx.'!$G$17="Error",#N/A,
IF('Second Approx.'!$G$18="Error",#N/A,
IF('Second Approx.'!$G$19="Error",#N/A,
IF('Second Approx.'!$G$20="Error",#N/A,
'Second Approx.'!$D$37*SIN(RADIANS(F92))))))))</f>
        <v>6.9699831207907168E-17</v>
      </c>
      <c r="K92">
        <f xml:space="preserve">
IF('Second Approx.'!$G$15="Error",#N/A,
IF('Second Approx.'!$G$16="Error",#N/A,
IF('Second Approx.'!$G$17="Error",#N/A,
IF('Second Approx.'!$G$18="Error",#N/A,
IF('Second Approx.'!$G$19="Error",#N/A,
IF('Second Approx.'!$G$20="Error",#N/A,
'Second Approx.'!$D$40*COS(RADIANS(F92))))))))</f>
        <v>-7.5917176875977574</v>
      </c>
      <c r="L92">
        <f xml:space="preserve">
IF('Second Approx.'!$G$15="Error",#N/A,
IF('Second Approx.'!$G$16="Error",#N/A,
IF('Second Approx.'!$G$17="Error",#N/A,
IF('Second Approx.'!$G$18="Error",#N/A,
IF('Second Approx.'!$G$19="Error",#N/A,
IF('Second Approx.'!$G$20="Error",#N/A,
'Second Approx.'!$D$40*SIN(RADIANS(F92))))))))</f>
        <v>9.3009811950628333E-16</v>
      </c>
    </row>
    <row r="93" spans="1:12" x14ac:dyDescent="0.25">
      <c r="A93">
        <v>45.5</v>
      </c>
      <c r="B93" s="71">
        <f>IF(A93&lt;='Second Approx.'!$D$20,A93,#N/A)</f>
        <v>45.5</v>
      </c>
      <c r="C93" s="1">
        <f>IF(B93="",#N/A,
IF('Second Approx.'!$G$15="Error",#N/A,
IF('Second Approx.'!$G$16="Error",#N/A,
IF('Second Approx.'!$G$17="Error",#N/A,
IF('Second Approx.'!$G$18="Error",#N/A,
IF('Second Approx.'!$G$19="Error",#N/A,
IF('Second Approx.'!$G$20="Error",#N/A,
IF('Second Approx.'!$G$29="Error",#N/A,
'Second Approx.'!$D$38*COS(RADIANS('Second Approx.'!$D$18*A93))+'Second Approx.'!$D$39*COS(RADIANS('Second Approx.'!$D$19*A93))))))))))</f>
        <v>1.8836148296148485</v>
      </c>
      <c r="D93" s="1">
        <f>IF(B93="",#N/A,
IF('Second Approx.'!$G$15="Error",#N/A,
IF('Second Approx.'!$G$16="Error",#N/A,
IF('Second Approx.'!$G$17="Error",#N/A,
IF('Second Approx.'!$G$18="Error",#N/A,
IF('Second Approx.'!$G$19="Error",#N/A,
IF('Second Approx.'!$G$20="Error",#N/A,
IF('Second Approx.'!$G$29="Error",#N/A,
'Second Approx.'!$D$38*SIN(RADIANS('Second Approx.'!$D$18*A93))+'Second Approx.'!$D$39*SIN(RADIANS('Second Approx.'!$D$19*A93))))))))))</f>
        <v>6.9400036824590297</v>
      </c>
      <c r="F93">
        <v>182</v>
      </c>
      <c r="G93">
        <f xml:space="preserve">
IF('Second Approx.'!$G$15="Error",#N/A,
IF('Second Approx.'!$G$16="Error",#N/A,
IF('Second Approx.'!$G$17="Error",#N/A,
IF('Second Approx.'!$G$18="Error",#N/A,
IF('Second Approx.'!$G$19="Error",#N/A,
IF('Second Approx.'!$G$20="Error",#N/A,
IF('Second Approx.'!$G$29="Error",#N/A,'Second Approx.'!$D$37*COS(RADIANS(F93)))))))))</f>
        <v>-0.56856270499200245</v>
      </c>
      <c r="H93">
        <f xml:space="preserve">
IF('Second Approx.'!$G$15="Error",#N/A,
IF('Second Approx.'!$G$16="Error",#N/A,
IF('Second Approx.'!$G$17="Error",#N/A,
IF('Second Approx.'!$G$18="Error",#N/A,
IF('Second Approx.'!$G$19="Error",#N/A,
IF('Second Approx.'!$G$20="Error",#N/A,
'Second Approx.'!$D$37*SIN(RADIANS(F93))))))))</f>
        <v>-1.9854647162630242E-2</v>
      </c>
      <c r="K93">
        <f xml:space="preserve">
IF('Second Approx.'!$G$15="Error",#N/A,
IF('Second Approx.'!$G$16="Error",#N/A,
IF('Second Approx.'!$G$17="Error",#N/A,
IF('Second Approx.'!$G$18="Error",#N/A,
IF('Second Approx.'!$G$19="Error",#N/A,
IF('Second Approx.'!$G$20="Error",#N/A,
'Second Approx.'!$D$40*COS(RADIANS(F93))))))))</f>
        <v>-7.5870930183038201</v>
      </c>
      <c r="L93">
        <f xml:space="preserve">
IF('Second Approx.'!$G$15="Error",#N/A,
IF('Second Approx.'!$G$16="Error",#N/A,
IF('Second Approx.'!$G$17="Error",#N/A,
IF('Second Approx.'!$G$18="Error",#N/A,
IF('Second Approx.'!$G$19="Error",#N/A,
IF('Second Approx.'!$G$20="Error",#N/A,
'Second Approx.'!$D$40*SIN(RADIANS(F93))))))))</f>
        <v>-0.26494712640463569</v>
      </c>
    </row>
    <row r="94" spans="1:12" x14ac:dyDescent="0.25">
      <c r="A94" s="71">
        <v>46</v>
      </c>
      <c r="B94" s="71">
        <f>IF(A94&lt;='Second Approx.'!$D$20,A94,#N/A)</f>
        <v>46</v>
      </c>
      <c r="C94" s="1">
        <f>IF(B94="",#N/A,
IF('Second Approx.'!$G$15="Error",#N/A,
IF('Second Approx.'!$G$16="Error",#N/A,
IF('Second Approx.'!$G$17="Error",#N/A,
IF('Second Approx.'!$G$18="Error",#N/A,
IF('Second Approx.'!$G$19="Error",#N/A,
IF('Second Approx.'!$G$20="Error",#N/A,
IF('Second Approx.'!$G$29="Error",#N/A,
'Second Approx.'!$D$38*COS(RADIANS('Second Approx.'!$D$18*A94))+'Second Approx.'!$D$39*COS(RADIANS('Second Approx.'!$D$19*A94))))))))))</f>
        <v>0.78357333706618271</v>
      </c>
      <c r="D94" s="1">
        <f>IF(B94="",#N/A,
IF('Second Approx.'!$G$15="Error",#N/A,
IF('Second Approx.'!$G$16="Error",#N/A,
IF('Second Approx.'!$G$17="Error",#N/A,
IF('Second Approx.'!$G$18="Error",#N/A,
IF('Second Approx.'!$G$19="Error",#N/A,
IF('Second Approx.'!$G$20="Error",#N/A,
IF('Second Approx.'!$G$29="Error",#N/A,
'Second Approx.'!$D$38*SIN(RADIANS('Second Approx.'!$D$18*A94))+'Second Approx.'!$D$39*SIN(RADIANS('Second Approx.'!$D$19*A94))))))))))</f>
        <v>7.2924934032201438</v>
      </c>
      <c r="F94">
        <v>184</v>
      </c>
      <c r="G94">
        <f xml:space="preserve">
IF('Second Approx.'!$G$15="Error",#N/A,
IF('Second Approx.'!$G$16="Error",#N/A,
IF('Second Approx.'!$G$17="Error",#N/A,
IF('Second Approx.'!$G$18="Error",#N/A,
IF('Second Approx.'!$G$19="Error",#N/A,
IF('Second Approx.'!$G$20="Error",#N/A,
IF('Second Approx.'!$G$29="Error",#N/A,'Second Approx.'!$D$37*COS(RADIANS(F94)))))))))</f>
        <v>-0.56752343476098988</v>
      </c>
      <c r="H94">
        <f xml:space="preserve">
IF('Second Approx.'!$G$15="Error",#N/A,
IF('Second Approx.'!$G$16="Error",#N/A,
IF('Second Approx.'!$G$17="Error",#N/A,
IF('Second Approx.'!$G$18="Error",#N/A,
IF('Second Approx.'!$G$19="Error",#N/A,
IF('Second Approx.'!$G$20="Error",#N/A,
'Second Approx.'!$D$37*SIN(RADIANS(F94))))))))</f>
        <v>-3.9685104496066825E-2</v>
      </c>
      <c r="K94">
        <f xml:space="preserve">
IF('Second Approx.'!$G$15="Error",#N/A,
IF('Second Approx.'!$G$16="Error",#N/A,
IF('Second Approx.'!$G$17="Error",#N/A,
IF('Second Approx.'!$G$18="Error",#N/A,
IF('Second Approx.'!$G$19="Error",#N/A,
IF('Second Approx.'!$G$20="Error",#N/A,
'Second Approx.'!$D$40*COS(RADIANS(F94))))))))</f>
        <v>-7.5732246448691658</v>
      </c>
      <c r="L94">
        <f xml:space="preserve">
IF('Second Approx.'!$G$15="Error",#N/A,
IF('Second Approx.'!$G$16="Error",#N/A,
IF('Second Approx.'!$G$17="Error",#N/A,
IF('Second Approx.'!$G$18="Error",#N/A,
IF('Second Approx.'!$G$19="Error",#N/A,
IF('Second Approx.'!$G$20="Error",#N/A,
'Second Approx.'!$D$40*SIN(RADIANS(F94))))))))</f>
        <v>-0.52957145554772445</v>
      </c>
    </row>
    <row r="95" spans="1:12" x14ac:dyDescent="0.25">
      <c r="A95">
        <v>46.5</v>
      </c>
      <c r="B95" s="71">
        <f>IF(A95&lt;='Second Approx.'!$D$20,A95,#N/A)</f>
        <v>46.5</v>
      </c>
      <c r="C95" s="1">
        <f>IF(B95="",#N/A,
IF('Second Approx.'!$G$15="Error",#N/A,
IF('Second Approx.'!$G$16="Error",#N/A,
IF('Second Approx.'!$G$17="Error",#N/A,
IF('Second Approx.'!$G$18="Error",#N/A,
IF('Second Approx.'!$G$19="Error",#N/A,
IF('Second Approx.'!$G$20="Error",#N/A,
IF('Second Approx.'!$G$29="Error",#N/A,
'Second Approx.'!$D$38*COS(RADIANS('Second Approx.'!$D$18*A95))+'Second Approx.'!$D$39*COS(RADIANS('Second Approx.'!$D$19*A95))))))))))</f>
        <v>-0.37791204745239382</v>
      </c>
      <c r="D95" s="1">
        <f>IF(B95="",#N/A,
IF('Second Approx.'!$G$15="Error",#N/A,
IF('Second Approx.'!$G$16="Error",#N/A,
IF('Second Approx.'!$G$17="Error",#N/A,
IF('Second Approx.'!$G$18="Error",#N/A,
IF('Second Approx.'!$G$19="Error",#N/A,
IF('Second Approx.'!$G$20="Error",#N/A,
IF('Second Approx.'!$G$29="Error",#N/A,
'Second Approx.'!$D$38*SIN(RADIANS('Second Approx.'!$D$18*A95))+'Second Approx.'!$D$39*SIN(RADIANS('Second Approx.'!$D$19*A95))))))))))</f>
        <v>7.4370516289115436</v>
      </c>
      <c r="F95">
        <v>186</v>
      </c>
      <c r="G95">
        <f xml:space="preserve">
IF('Second Approx.'!$G$15="Error",#N/A,
IF('Second Approx.'!$G$16="Error",#N/A,
IF('Second Approx.'!$G$17="Error",#N/A,
IF('Second Approx.'!$G$18="Error",#N/A,
IF('Second Approx.'!$G$19="Error",#N/A,
IF('Second Approx.'!$G$20="Error",#N/A,
IF('Second Approx.'!$G$29="Error",#N/A,'Second Approx.'!$D$37*COS(RADIANS(F95)))))))))</f>
        <v>-0.56579272464500463</v>
      </c>
      <c r="H95">
        <f xml:space="preserve">
IF('Second Approx.'!$G$15="Error",#N/A,
IF('Second Approx.'!$G$16="Error",#N/A,
IF('Second Approx.'!$G$17="Error",#N/A,
IF('Second Approx.'!$G$18="Error",#N/A,
IF('Second Approx.'!$G$19="Error",#N/A,
IF('Second Approx.'!$G$20="Error",#N/A,
'Second Approx.'!$D$37*SIN(RADIANS(F95))))))))</f>
        <v>-5.946721164269668E-2</v>
      </c>
      <c r="K95">
        <f xml:space="preserve">
IF('Second Approx.'!$G$15="Error",#N/A,
IF('Second Approx.'!$G$16="Error",#N/A,
IF('Second Approx.'!$G$17="Error",#N/A,
IF('Second Approx.'!$G$18="Error",#N/A,
IF('Second Approx.'!$G$19="Error",#N/A,
IF('Second Approx.'!$G$20="Error",#N/A,
'Second Approx.'!$D$40*COS(RADIANS(F95))))))))</f>
        <v>-7.5501294637705669</v>
      </c>
      <c r="L95">
        <f xml:space="preserve">
IF('Second Approx.'!$G$15="Error",#N/A,
IF('Second Approx.'!$G$16="Error",#N/A,
IF('Second Approx.'!$G$17="Error",#N/A,
IF('Second Approx.'!$G$18="Error",#N/A,
IF('Second Approx.'!$G$19="Error",#N/A,
IF('Second Approx.'!$G$20="Error",#N/A,
'Second Approx.'!$D$40*SIN(RADIANS(F95))))))))</f>
        <v>-0.79355058344645757</v>
      </c>
    </row>
    <row r="96" spans="1:12" x14ac:dyDescent="0.25">
      <c r="A96" s="71">
        <v>47</v>
      </c>
      <c r="B96" s="71">
        <f>IF(A96&lt;='Second Approx.'!$D$20,A96,#N/A)</f>
        <v>47</v>
      </c>
      <c r="C96" s="1">
        <f>IF(B96="",#N/A,
IF('Second Approx.'!$G$15="Error",#N/A,
IF('Second Approx.'!$G$16="Error",#N/A,
IF('Second Approx.'!$G$17="Error",#N/A,
IF('Second Approx.'!$G$18="Error",#N/A,
IF('Second Approx.'!$G$19="Error",#N/A,
IF('Second Approx.'!$G$20="Error",#N/A,
IF('Second Approx.'!$G$29="Error",#N/A,
'Second Approx.'!$D$38*COS(RADIANS('Second Approx.'!$D$18*A96))+'Second Approx.'!$D$39*COS(RADIANS('Second Approx.'!$D$19*A96))))))))))</f>
        <v>-1.5576944574766036</v>
      </c>
      <c r="D96" s="1">
        <f>IF(B96="",#N/A,
IF('Second Approx.'!$G$15="Error",#N/A,
IF('Second Approx.'!$G$16="Error",#N/A,
IF('Second Approx.'!$G$17="Error",#N/A,
IF('Second Approx.'!$G$18="Error",#N/A,
IF('Second Approx.'!$G$19="Error",#N/A,
IF('Second Approx.'!$G$20="Error",#N/A,
IF('Second Approx.'!$G$29="Error",#N/A,
'Second Approx.'!$D$38*SIN(RADIANS('Second Approx.'!$D$18*A96))+'Second Approx.'!$D$39*SIN(RADIANS('Second Approx.'!$D$19*A96))))))))))</f>
        <v>7.3641832507018474</v>
      </c>
      <c r="F96">
        <v>188</v>
      </c>
      <c r="G96">
        <f xml:space="preserve">
IF('Second Approx.'!$G$15="Error",#N/A,
IF('Second Approx.'!$G$16="Error",#N/A,
IF('Second Approx.'!$G$17="Error",#N/A,
IF('Second Approx.'!$G$18="Error",#N/A,
IF('Second Approx.'!$G$19="Error",#N/A,
IF('Second Approx.'!$G$20="Error",#N/A,
IF('Second Approx.'!$G$29="Error",#N/A,'Second Approx.'!$D$37*COS(RADIANS(F96)))))))))</f>
        <v>-0.56337268324772738</v>
      </c>
      <c r="H96">
        <f xml:space="preserve">
IF('Second Approx.'!$G$15="Error",#N/A,
IF('Second Approx.'!$G$16="Error",#N/A,
IF('Second Approx.'!$G$17="Error",#N/A,
IF('Second Approx.'!$G$18="Error",#N/A,
IF('Second Approx.'!$G$19="Error",#N/A,
IF('Second Approx.'!$G$20="Error",#N/A,
'Second Approx.'!$D$37*SIN(RADIANS(F96))))))))</f>
        <v>-7.9176867152161642E-2</v>
      </c>
      <c r="K96">
        <f xml:space="preserve">
IF('Second Approx.'!$G$15="Error",#N/A,
IF('Second Approx.'!$G$16="Error",#N/A,
IF('Second Approx.'!$G$17="Error",#N/A,
IF('Second Approx.'!$G$18="Error",#N/A,
IF('Second Approx.'!$G$19="Error",#N/A,
IF('Second Approx.'!$G$20="Error",#N/A,
'Second Approx.'!$D$40*COS(RADIANS(F96))))))))</f>
        <v>-7.5178356129286508</v>
      </c>
      <c r="L96">
        <f xml:space="preserve">
IF('Second Approx.'!$G$15="Error",#N/A,
IF('Second Approx.'!$G$16="Error",#N/A,
IF('Second Approx.'!$G$17="Error",#N/A,
IF('Second Approx.'!$G$18="Error",#N/A,
IF('Second Approx.'!$G$19="Error",#N/A,
IF('Second Approx.'!$G$20="Error",#N/A,
'Second Approx.'!$D$40*SIN(RADIANS(F96))))))))</f>
        <v>-1.0565628921963579</v>
      </c>
    </row>
    <row r="97" spans="1:12" x14ac:dyDescent="0.25">
      <c r="A97">
        <v>47.5</v>
      </c>
      <c r="B97" s="71">
        <f>IF(A97&lt;='Second Approx.'!$D$20,A97,#N/A)</f>
        <v>47.5</v>
      </c>
      <c r="C97" s="1">
        <f>IF(B97="",#N/A,
IF('Second Approx.'!$G$15="Error",#N/A,
IF('Second Approx.'!$G$16="Error",#N/A,
IF('Second Approx.'!$G$17="Error",#N/A,
IF('Second Approx.'!$G$18="Error",#N/A,
IF('Second Approx.'!$G$19="Error",#N/A,
IF('Second Approx.'!$G$20="Error",#N/A,
IF('Second Approx.'!$G$29="Error",#N/A,
'Second Approx.'!$D$38*COS(RADIANS('Second Approx.'!$D$18*A97))+'Second Approx.'!$D$39*COS(RADIANS('Second Approx.'!$D$19*A97))))))))))</f>
        <v>-2.7114839980547658</v>
      </c>
      <c r="D97" s="1">
        <f>IF(B97="",#N/A,
IF('Second Approx.'!$G$15="Error",#N/A,
IF('Second Approx.'!$G$16="Error",#N/A,
IF('Second Approx.'!$G$17="Error",#N/A,
IF('Second Approx.'!$G$18="Error",#N/A,
IF('Second Approx.'!$G$19="Error",#N/A,
IF('Second Approx.'!$G$20="Error",#N/A,
IF('Second Approx.'!$G$29="Error",#N/A,
'Second Approx.'!$D$38*SIN(RADIANS('Second Approx.'!$D$18*A97))+'Second Approx.'!$D$39*SIN(RADIANS('Second Approx.'!$D$19*A97))))))))))</f>
        <v>7.0736723513486961</v>
      </c>
      <c r="F97">
        <v>190</v>
      </c>
      <c r="G97">
        <f xml:space="preserve">
IF('Second Approx.'!$G$15="Error",#N/A,
IF('Second Approx.'!$G$16="Error",#N/A,
IF('Second Approx.'!$G$17="Error",#N/A,
IF('Second Approx.'!$G$18="Error",#N/A,
IF('Second Approx.'!$G$19="Error",#N/A,
IF('Second Approx.'!$G$20="Error",#N/A,
IF('Second Approx.'!$G$29="Error",#N/A,'Second Approx.'!$D$37*COS(RADIANS(F97)))))))))</f>
        <v>-0.56026625901682214</v>
      </c>
      <c r="H97">
        <f xml:space="preserve">
IF('Second Approx.'!$G$15="Error",#N/A,
IF('Second Approx.'!$G$16="Error",#N/A,
IF('Second Approx.'!$G$17="Error",#N/A,
IF('Second Approx.'!$G$18="Error",#N/A,
IF('Second Approx.'!$G$19="Error",#N/A,
IF('Second Approx.'!$G$20="Error",#N/A,
'Second Approx.'!$D$37*SIN(RADIANS(F97))))))))</f>
        <v>-9.879005784526311E-2</v>
      </c>
      <c r="K97">
        <f xml:space="preserve">
IF('Second Approx.'!$G$15="Error",#N/A,
IF('Second Approx.'!$G$16="Error",#N/A,
IF('Second Approx.'!$G$17="Error",#N/A,
IF('Second Approx.'!$G$18="Error",#N/A,
IF('Second Approx.'!$G$19="Error",#N/A,
IF('Second Approx.'!$G$20="Error",#N/A,
'Second Approx.'!$D$40*COS(RADIANS(F97))))))))</f>
        <v>-7.4763824374261834</v>
      </c>
      <c r="L97">
        <f xml:space="preserve">
IF('Second Approx.'!$G$15="Error",#N/A,
IF('Second Approx.'!$G$16="Error",#N/A,
IF('Second Approx.'!$G$17="Error",#N/A,
IF('Second Approx.'!$G$18="Error",#N/A,
IF('Second Approx.'!$G$19="Error",#N/A,
IF('Second Approx.'!$G$20="Error",#N/A,
'Second Approx.'!$D$40*SIN(RADIANS(F97))))))))</f>
        <v>-1.3182879418131539</v>
      </c>
    </row>
    <row r="98" spans="1:12" x14ac:dyDescent="0.25">
      <c r="A98" s="71">
        <v>48</v>
      </c>
      <c r="B98" s="71">
        <f>IF(A98&lt;='Second Approx.'!$D$20,A98,#N/A)</f>
        <v>48</v>
      </c>
      <c r="C98" s="1">
        <f>IF(B98="",#N/A,
IF('Second Approx.'!$G$15="Error",#N/A,
IF('Second Approx.'!$G$16="Error",#N/A,
IF('Second Approx.'!$G$17="Error",#N/A,
IF('Second Approx.'!$G$18="Error",#N/A,
IF('Second Approx.'!$G$19="Error",#N/A,
IF('Second Approx.'!$G$20="Error",#N/A,
IF('Second Approx.'!$G$29="Error",#N/A,
'Second Approx.'!$D$38*COS(RADIANS('Second Approx.'!$D$18*A98))+'Second Approx.'!$D$39*COS(RADIANS('Second Approx.'!$D$19*A98))))))))))</f>
        <v>-3.7958588437988778</v>
      </c>
      <c r="D98" s="1">
        <f>IF(B98="",#N/A,
IF('Second Approx.'!$G$15="Error",#N/A,
IF('Second Approx.'!$G$16="Error",#N/A,
IF('Second Approx.'!$G$17="Error",#N/A,
IF('Second Approx.'!$G$18="Error",#N/A,
IF('Second Approx.'!$G$19="Error",#N/A,
IF('Second Approx.'!$G$20="Error",#N/A,
IF('Second Approx.'!$G$29="Error",#N/A,
'Second Approx.'!$D$38*SIN(RADIANS('Second Approx.'!$D$18*A98))+'Second Approx.'!$D$39*SIN(RADIANS('Second Approx.'!$D$19*A98))))))))))</f>
        <v>6.5746203758193147</v>
      </c>
      <c r="F98">
        <v>192</v>
      </c>
      <c r="G98">
        <f xml:space="preserve">
IF('Second Approx.'!$G$15="Error",#N/A,
IF('Second Approx.'!$G$16="Error",#N/A,
IF('Second Approx.'!$G$17="Error",#N/A,
IF('Second Approx.'!$G$18="Error",#N/A,
IF('Second Approx.'!$G$19="Error",#N/A,
IF('Second Approx.'!$G$20="Error",#N/A,
IF('Second Approx.'!$G$29="Error",#N/A,'Second Approx.'!$D$37*COS(RADIANS(F98)))))))))</f>
        <v>-0.55647723665170612</v>
      </c>
      <c r="H98">
        <f xml:space="preserve">
IF('Second Approx.'!$G$15="Error",#N/A,
IF('Second Approx.'!$G$16="Error",#N/A,
IF('Second Approx.'!$G$17="Error",#N/A,
IF('Second Approx.'!$G$18="Error",#N/A,
IF('Second Approx.'!$G$19="Error",#N/A,
IF('Second Approx.'!$G$20="Error",#N/A,
'Second Approx.'!$D$37*SIN(RADIANS(F98))))))))</f>
        <v>-0.11828288807032197</v>
      </c>
      <c r="K98">
        <f xml:space="preserve">
IF('Second Approx.'!$G$15="Error",#N/A,
IF('Second Approx.'!$G$16="Error",#N/A,
IF('Second Approx.'!$G$17="Error",#N/A,
IF('Second Approx.'!$G$18="Error",#N/A,
IF('Second Approx.'!$G$19="Error",#N/A,
IF('Second Approx.'!$G$20="Error",#N/A,
'Second Approx.'!$D$40*COS(RADIANS(F98))))))))</f>
        <v>-7.4258204415721414</v>
      </c>
      <c r="L98">
        <f xml:space="preserve">
IF('Second Approx.'!$G$15="Error",#N/A,
IF('Second Approx.'!$G$16="Error",#N/A,
IF('Second Approx.'!$G$17="Error",#N/A,
IF('Second Approx.'!$G$18="Error",#N/A,
IF('Second Approx.'!$G$19="Error",#N/A,
IF('Second Approx.'!$G$20="Error",#N/A,
'Second Approx.'!$D$40*SIN(RADIANS(F98))))))))</f>
        <v>-1.5784068606395412</v>
      </c>
    </row>
    <row r="99" spans="1:12" x14ac:dyDescent="0.25">
      <c r="A99">
        <v>48.5</v>
      </c>
      <c r="B99" s="71">
        <f>IF(A99&lt;='Second Approx.'!$D$20,A99,#N/A)</f>
        <v>48.5</v>
      </c>
      <c r="C99" s="1">
        <f>IF(B99="",#N/A,
IF('Second Approx.'!$G$15="Error",#N/A,
IF('Second Approx.'!$G$16="Error",#N/A,
IF('Second Approx.'!$G$17="Error",#N/A,
IF('Second Approx.'!$G$18="Error",#N/A,
IF('Second Approx.'!$G$19="Error",#N/A,
IF('Second Approx.'!$G$20="Error",#N/A,
IF('Second Approx.'!$G$29="Error",#N/A,
'Second Approx.'!$D$38*COS(RADIANS('Second Approx.'!$D$18*A99))+'Second Approx.'!$D$39*COS(RADIANS('Second Approx.'!$D$19*A99))))))))))</f>
        <v>-4.7702379552881773</v>
      </c>
      <c r="D99" s="1">
        <f>IF(B99="",#N/A,
IF('Second Approx.'!$G$15="Error",#N/A,
IF('Second Approx.'!$G$16="Error",#N/A,
IF('Second Approx.'!$G$17="Error",#N/A,
IF('Second Approx.'!$G$18="Error",#N/A,
IF('Second Approx.'!$G$19="Error",#N/A,
IF('Second Approx.'!$G$20="Error",#N/A,
IF('Second Approx.'!$G$29="Error",#N/A,
'Second Approx.'!$D$38*SIN(RADIANS('Second Approx.'!$D$18*A99))+'Second Approx.'!$D$39*SIN(RADIANS('Second Approx.'!$D$19*A99))))))))))</f>
        <v>5.8850501999447822</v>
      </c>
      <c r="F99">
        <v>194</v>
      </c>
      <c r="G99">
        <f xml:space="preserve">
IF('Second Approx.'!$G$15="Error",#N/A,
IF('Second Approx.'!$G$16="Error",#N/A,
IF('Second Approx.'!$G$17="Error",#N/A,
IF('Second Approx.'!$G$18="Error",#N/A,
IF('Second Approx.'!$G$19="Error",#N/A,
IF('Second Approx.'!$G$20="Error",#N/A,
IF('Second Approx.'!$G$29="Error",#N/A,'Second Approx.'!$D$37*COS(RADIANS(F99)))))))))</f>
        <v>-0.55201023249247716</v>
      </c>
      <c r="H99">
        <f xml:space="preserve">
IF('Second Approx.'!$G$15="Error",#N/A,
IF('Second Approx.'!$G$16="Error",#N/A,
IF('Second Approx.'!$G$17="Error",#N/A,
IF('Second Approx.'!$G$18="Error",#N/A,
IF('Second Approx.'!$G$19="Error",#N/A,
IF('Second Approx.'!$G$20="Error",#N/A,
'Second Approx.'!$D$37*SIN(RADIANS(F99))))))))</f>
        <v>-0.13763160881634906</v>
      </c>
      <c r="K99">
        <f xml:space="preserve">
IF('Second Approx.'!$G$15="Error",#N/A,
IF('Second Approx.'!$G$16="Error",#N/A,
IF('Second Approx.'!$G$17="Error",#N/A,
IF('Second Approx.'!$G$18="Error",#N/A,
IF('Second Approx.'!$G$19="Error",#N/A,
IF('Second Approx.'!$G$20="Error",#N/A,
'Second Approx.'!$D$40*COS(RADIANS(F99))))))))</f>
        <v>-7.3662112273699947</v>
      </c>
      <c r="L99">
        <f xml:space="preserve">
IF('Second Approx.'!$G$15="Error",#N/A,
IF('Second Approx.'!$G$16="Error",#N/A,
IF('Second Approx.'!$G$17="Error",#N/A,
IF('Second Approx.'!$G$18="Error",#N/A,
IF('Second Approx.'!$G$19="Error",#N/A,
IF('Second Approx.'!$G$20="Error",#N/A,
'Second Approx.'!$D$40*SIN(RADIANS(F99))))))))</f>
        <v>-1.8366027338411739</v>
      </c>
    </row>
    <row r="100" spans="1:12" x14ac:dyDescent="0.25">
      <c r="A100" s="71">
        <v>49</v>
      </c>
      <c r="B100" s="71">
        <f>IF(A100&lt;='Second Approx.'!$D$20,A100,#N/A)</f>
        <v>49</v>
      </c>
      <c r="C100" s="1">
        <f>IF(B100="",#N/A,
IF('Second Approx.'!$G$15="Error",#N/A,
IF('Second Approx.'!$G$16="Error",#N/A,
IF('Second Approx.'!$G$17="Error",#N/A,
IF('Second Approx.'!$G$18="Error",#N/A,
IF('Second Approx.'!$G$19="Error",#N/A,
IF('Second Approx.'!$G$20="Error",#N/A,
IF('Second Approx.'!$G$29="Error",#N/A,
'Second Approx.'!$D$38*COS(RADIANS('Second Approx.'!$D$18*A100))+'Second Approx.'!$D$39*COS(RADIANS('Second Approx.'!$D$19*A100))))))))))</f>
        <v>-5.5987225444933593</v>
      </c>
      <c r="D100" s="1">
        <f>IF(B100="",#N/A,
IF('Second Approx.'!$G$15="Error",#N/A,
IF('Second Approx.'!$G$16="Error",#N/A,
IF('Second Approx.'!$G$17="Error",#N/A,
IF('Second Approx.'!$G$18="Error",#N/A,
IF('Second Approx.'!$G$19="Error",#N/A,
IF('Second Approx.'!$G$20="Error",#N/A,
IF('Second Approx.'!$G$29="Error",#N/A,
'Second Approx.'!$D$38*SIN(RADIANS('Second Approx.'!$D$18*A100))+'Second Approx.'!$D$39*SIN(RADIANS('Second Approx.'!$D$19*A100))))))))))</f>
        <v>5.0310945968598908</v>
      </c>
      <c r="F100">
        <v>196</v>
      </c>
      <c r="G100">
        <f xml:space="preserve">
IF('Second Approx.'!$G$15="Error",#N/A,
IF('Second Approx.'!$G$16="Error",#N/A,
IF('Second Approx.'!$G$17="Error",#N/A,
IF('Second Approx.'!$G$18="Error",#N/A,
IF('Second Approx.'!$G$19="Error",#N/A,
IF('Second Approx.'!$G$20="Error",#N/A,
IF('Second Approx.'!$G$29="Error",#N/A,'Second Approx.'!$D$37*COS(RADIANS(F100)))))))))</f>
        <v>-0.54687068889561408</v>
      </c>
      <c r="H100">
        <f xml:space="preserve">
IF('Second Approx.'!$G$15="Error",#N/A,
IF('Second Approx.'!$G$16="Error",#N/A,
IF('Second Approx.'!$G$17="Error",#N/A,
IF('Second Approx.'!$G$18="Error",#N/A,
IF('Second Approx.'!$G$19="Error",#N/A,
IF('Second Approx.'!$G$20="Error",#N/A,
'Second Approx.'!$D$37*SIN(RADIANS(F100))))))))</f>
        <v>-0.15681264664755779</v>
      </c>
      <c r="K100">
        <f xml:space="preserve">
IF('Second Approx.'!$G$15="Error",#N/A,
IF('Second Approx.'!$G$16="Error",#N/A,
IF('Second Approx.'!$G$17="Error",#N/A,
IF('Second Approx.'!$G$18="Error",#N/A,
IF('Second Approx.'!$G$19="Error",#N/A,
IF('Second Approx.'!$G$20="Error",#N/A,
'Second Approx.'!$D$40*COS(RADIANS(F100))))))))</f>
        <v>-7.2976274194651527</v>
      </c>
      <c r="L100">
        <f xml:space="preserve">
IF('Second Approx.'!$G$15="Error",#N/A,
IF('Second Approx.'!$G$16="Error",#N/A,
IF('Second Approx.'!$G$17="Error",#N/A,
IF('Second Approx.'!$G$18="Error",#N/A,
IF('Second Approx.'!$G$19="Error",#N/A,
IF('Second Approx.'!$G$20="Error",#N/A,
'Second Approx.'!$D$40*SIN(RADIANS(F100))))))))</f>
        <v>-2.0925609895185877</v>
      </c>
    </row>
    <row r="101" spans="1:12" x14ac:dyDescent="0.25">
      <c r="A101">
        <v>49.5</v>
      </c>
      <c r="B101" s="71">
        <f>IF(A101&lt;='Second Approx.'!$D$20,A101,#N/A)</f>
        <v>49.5</v>
      </c>
      <c r="C101" s="1">
        <f>IF(B101="",#N/A,
IF('Second Approx.'!$G$15="Error",#N/A,
IF('Second Approx.'!$G$16="Error",#N/A,
IF('Second Approx.'!$G$17="Error",#N/A,
IF('Second Approx.'!$G$18="Error",#N/A,
IF('Second Approx.'!$G$19="Error",#N/A,
IF('Second Approx.'!$G$20="Error",#N/A,
IF('Second Approx.'!$G$29="Error",#N/A,
'Second Approx.'!$D$38*COS(RADIANS('Second Approx.'!$D$18*A101))+'Second Approx.'!$D$39*COS(RADIANS('Second Approx.'!$D$19*A101))))))))))</f>
        <v>-6.2517196161676409</v>
      </c>
      <c r="D101" s="1">
        <f>IF(B101="",#N/A,
IF('Second Approx.'!$G$15="Error",#N/A,
IF('Second Approx.'!$G$16="Error",#N/A,
IF('Second Approx.'!$G$17="Error",#N/A,
IF('Second Approx.'!$G$18="Error",#N/A,
IF('Second Approx.'!$G$19="Error",#N/A,
IF('Second Approx.'!$G$20="Error",#N/A,
IF('Second Approx.'!$G$29="Error",#N/A,
'Second Approx.'!$D$38*SIN(RADIANS('Second Approx.'!$D$18*A101))+'Second Approx.'!$D$39*SIN(RADIANS('Second Approx.'!$D$19*A101))))))))))</f>
        <v>4.0458072479457323</v>
      </c>
      <c r="F101">
        <v>198</v>
      </c>
      <c r="G101">
        <f xml:space="preserve">
IF('Second Approx.'!$G$15="Error",#N/A,
IF('Second Approx.'!$G$16="Error",#N/A,
IF('Second Approx.'!$G$17="Error",#N/A,
IF('Second Approx.'!$G$18="Error",#N/A,
IF('Second Approx.'!$G$19="Error",#N/A,
IF('Second Approx.'!$G$20="Error",#N/A,
IF('Second Approx.'!$G$29="Error",#N/A,'Second Approx.'!$D$37*COS(RADIANS(F101)))))))))</f>
        <v>-0.54106486760330341</v>
      </c>
      <c r="H101">
        <f xml:space="preserve">
IF('Second Approx.'!$G$15="Error",#N/A,
IF('Second Approx.'!$G$16="Error",#N/A,
IF('Second Approx.'!$G$17="Error",#N/A,
IF('Second Approx.'!$G$18="Error",#N/A,
IF('Second Approx.'!$G$19="Error",#N/A,
IF('Second Approx.'!$G$20="Error",#N/A,
'Second Approx.'!$D$37*SIN(RADIANS(F101))))))))</f>
        <v>-0.17580263242396293</v>
      </c>
      <c r="K101">
        <f xml:space="preserve">
IF('Second Approx.'!$G$15="Error",#N/A,
IF('Second Approx.'!$G$16="Error",#N/A,
IF('Second Approx.'!$G$17="Error",#N/A,
IF('Second Approx.'!$G$18="Error",#N/A,
IF('Second Approx.'!$G$19="Error",#N/A,
IF('Second Approx.'!$G$20="Error",#N/A,
'Second Approx.'!$D$40*COS(RADIANS(F101))))))))</f>
        <v>-7.2201525766630228</v>
      </c>
      <c r="L101">
        <f xml:space="preserve">
IF('Second Approx.'!$G$15="Error",#N/A,
IF('Second Approx.'!$G$16="Error",#N/A,
IF('Second Approx.'!$G$17="Error",#N/A,
IF('Second Approx.'!$G$18="Error",#N/A,
IF('Second Approx.'!$G$19="Error",#N/A,
IF('Second Approx.'!$G$20="Error",#N/A,
'Second Approx.'!$D$40*SIN(RADIANS(F101))))))))</f>
        <v>-2.3459697819645839</v>
      </c>
    </row>
    <row r="102" spans="1:12" x14ac:dyDescent="0.25">
      <c r="A102" s="71">
        <v>50</v>
      </c>
      <c r="B102" s="71">
        <f>IF(A102&lt;='Second Approx.'!$D$20,A102,#N/A)</f>
        <v>50</v>
      </c>
      <c r="C102" s="1">
        <f>IF(B102="",#N/A,
IF('Second Approx.'!$G$15="Error",#N/A,
IF('Second Approx.'!$G$16="Error",#N/A,
IF('Second Approx.'!$G$17="Error",#N/A,
IF('Second Approx.'!$G$18="Error",#N/A,
IF('Second Approx.'!$G$19="Error",#N/A,
IF('Second Approx.'!$G$20="Error",#N/A,
IF('Second Approx.'!$G$29="Error",#N/A,
'Second Approx.'!$D$38*COS(RADIANS('Second Approx.'!$D$18*A102))+'Second Approx.'!$D$39*COS(RADIANS('Second Approx.'!$D$19*A102))))))))))</f>
        <v>-6.7072712126521719</v>
      </c>
      <c r="D102" s="1">
        <f>IF(B102="",#N/A,
IF('Second Approx.'!$G$15="Error",#N/A,
IF('Second Approx.'!$G$16="Error",#N/A,
IF('Second Approx.'!$G$17="Error",#N/A,
IF('Second Approx.'!$G$18="Error",#N/A,
IF('Second Approx.'!$G$19="Error",#N/A,
IF('Second Approx.'!$G$20="Error",#N/A,
IF('Second Approx.'!$G$29="Error",#N/A,
'Second Approx.'!$D$38*SIN(RADIANS('Second Approx.'!$D$18*A102))+'Second Approx.'!$D$39*SIN(RADIANS('Second Approx.'!$D$19*A102))))))))))</f>
        <v>2.9676522859826084</v>
      </c>
      <c r="F102">
        <v>200</v>
      </c>
      <c r="G102">
        <f xml:space="preserve">
IF('Second Approx.'!$G$15="Error",#N/A,
IF('Second Approx.'!$G$16="Error",#N/A,
IF('Second Approx.'!$G$17="Error",#N/A,
IF('Second Approx.'!$G$18="Error",#N/A,
IF('Second Approx.'!$G$19="Error",#N/A,
IF('Second Approx.'!$G$20="Error",#N/A,
IF('Second Approx.'!$G$29="Error",#N/A,'Second Approx.'!$D$37*COS(RADIANS(F102)))))))))</f>
        <v>-0.53459984211447187</v>
      </c>
      <c r="H102">
        <f xml:space="preserve">
IF('Second Approx.'!$G$15="Error",#N/A,
IF('Second Approx.'!$G$16="Error",#N/A,
IF('Second Approx.'!$G$17="Error",#N/A,
IF('Second Approx.'!$G$18="Error",#N/A,
IF('Second Approx.'!$G$19="Error",#N/A,
IF('Second Approx.'!$G$20="Error",#N/A,
'Second Approx.'!$D$37*SIN(RADIANS(F102))))))))</f>
        <v>-0.19457842977307907</v>
      </c>
      <c r="K102">
        <f xml:space="preserve">
IF('Second Approx.'!$G$15="Error",#N/A,
IF('Second Approx.'!$G$16="Error",#N/A,
IF('Second Approx.'!$G$17="Error",#N/A,
IF('Second Approx.'!$G$18="Error",#N/A,
IF('Second Approx.'!$G$19="Error",#N/A,
IF('Second Approx.'!$G$20="Error",#N/A,
'Second Approx.'!$D$40*COS(RADIANS(F102))))))))</f>
        <v>-7.133881090125473</v>
      </c>
      <c r="L102">
        <f xml:space="preserve">
IF('Second Approx.'!$G$15="Error",#N/A,
IF('Second Approx.'!$G$16="Error",#N/A,
IF('Second Approx.'!$G$17="Error",#N/A,
IF('Second Approx.'!$G$18="Error",#N/A,
IF('Second Approx.'!$G$19="Error",#N/A,
IF('Second Approx.'!$G$20="Error",#N/A,
'Second Approx.'!$D$40*SIN(RADIANS(F102))))))))</f>
        <v>-2.596520371600199</v>
      </c>
    </row>
    <row r="103" spans="1:12" x14ac:dyDescent="0.25">
      <c r="A103">
        <v>50.5</v>
      </c>
      <c r="B103" s="71">
        <f>IF(A103&lt;='Second Approx.'!$D$20,A103,#N/A)</f>
        <v>50.5</v>
      </c>
      <c r="C103" s="1">
        <f>IF(B103="",#N/A,
IF('Second Approx.'!$G$15="Error",#N/A,
IF('Second Approx.'!$G$16="Error",#N/A,
IF('Second Approx.'!$G$17="Error",#N/A,
IF('Second Approx.'!$G$18="Error",#N/A,
IF('Second Approx.'!$G$19="Error",#N/A,
IF('Second Approx.'!$G$20="Error",#N/A,
IF('Second Approx.'!$G$29="Error",#N/A,
'Second Approx.'!$D$38*COS(RADIANS('Second Approx.'!$D$18*A103))+'Second Approx.'!$D$39*COS(RADIANS('Second Approx.'!$D$19*A103))))))))))</f>
        <v>-6.9520269061744973</v>
      </c>
      <c r="D103" s="1">
        <f>IF(B103="",#N/A,
IF('Second Approx.'!$G$15="Error",#N/A,
IF('Second Approx.'!$G$16="Error",#N/A,
IF('Second Approx.'!$G$17="Error",#N/A,
IF('Second Approx.'!$G$18="Error",#N/A,
IF('Second Approx.'!$G$19="Error",#N/A,
IF('Second Approx.'!$G$20="Error",#N/A,
IF('Second Approx.'!$G$29="Error",#N/A,
'Second Approx.'!$D$38*SIN(RADIANS('Second Approx.'!$D$18*A103))+'Second Approx.'!$D$39*SIN(RADIANS('Second Approx.'!$D$19*A103))))))))))</f>
        <v>1.8387435478379706</v>
      </c>
      <c r="F103">
        <v>202</v>
      </c>
      <c r="G103">
        <f xml:space="preserve">
IF('Second Approx.'!$G$15="Error",#N/A,
IF('Second Approx.'!$G$16="Error",#N/A,
IF('Second Approx.'!$G$17="Error",#N/A,
IF('Second Approx.'!$G$18="Error",#N/A,
IF('Second Approx.'!$G$19="Error",#N/A,
IF('Second Approx.'!$G$20="Error",#N/A,
IF('Second Approx.'!$G$29="Error",#N/A,'Second Approx.'!$D$37*COS(RADIANS(F103)))))))))</f>
        <v>-0.52748348906681664</v>
      </c>
      <c r="H103">
        <f xml:space="preserve">
IF('Second Approx.'!$G$15="Error",#N/A,
IF('Second Approx.'!$G$16="Error",#N/A,
IF('Second Approx.'!$G$17="Error",#N/A,
IF('Second Approx.'!$G$18="Error",#N/A,
IF('Second Approx.'!$G$19="Error",#N/A,
IF('Second Approx.'!$G$20="Error",#N/A,
'Second Approx.'!$D$37*SIN(RADIANS(F103))))))))</f>
        <v>-0.2131171632780261</v>
      </c>
      <c r="K103">
        <f xml:space="preserve">
IF('Second Approx.'!$G$15="Error",#N/A,
IF('Second Approx.'!$G$16="Error",#N/A,
IF('Second Approx.'!$G$17="Error",#N/A,
IF('Second Approx.'!$G$18="Error",#N/A,
IF('Second Approx.'!$G$19="Error",#N/A,
IF('Second Approx.'!$G$20="Error",#N/A,
'Second Approx.'!$D$40*COS(RADIANS(F103))))))))</f>
        <v>-7.038918068369747</v>
      </c>
      <c r="L103">
        <f xml:space="preserve">
IF('Second Approx.'!$G$15="Error",#N/A,
IF('Second Approx.'!$G$16="Error",#N/A,
IF('Second Approx.'!$G$17="Error",#N/A,
IF('Second Approx.'!$G$18="Error",#N/A,
IF('Second Approx.'!$G$19="Error",#N/A,
IF('Second Approx.'!$G$20="Error",#N/A,
'Second Approx.'!$D$40*SIN(RADIANS(F103))))))))</f>
        <v>-2.8439075011263211</v>
      </c>
    </row>
    <row r="104" spans="1:12" x14ac:dyDescent="0.25">
      <c r="A104" s="71">
        <v>51</v>
      </c>
      <c r="B104" s="71">
        <f>IF(A104&lt;='Second Approx.'!$D$20,A104,#N/A)</f>
        <v>51</v>
      </c>
      <c r="C104" s="1">
        <f>IF(B104="",#N/A,
IF('Second Approx.'!$G$15="Error",#N/A,
IF('Second Approx.'!$G$16="Error",#N/A,
IF('Second Approx.'!$G$17="Error",#N/A,
IF('Second Approx.'!$G$18="Error",#N/A,
IF('Second Approx.'!$G$19="Error",#N/A,
IF('Second Approx.'!$G$20="Error",#N/A,
IF('Second Approx.'!$G$29="Error",#N/A,
'Second Approx.'!$D$38*COS(RADIANS('Second Approx.'!$D$18*A104))+'Second Approx.'!$D$39*COS(RADIANS('Second Approx.'!$D$19*A104))))))))))</f>
        <v>-6.9818139559911323</v>
      </c>
      <c r="D104" s="1">
        <f>IF(B104="",#N/A,
IF('Second Approx.'!$G$15="Error",#N/A,
IF('Second Approx.'!$G$16="Error",#N/A,
IF('Second Approx.'!$G$17="Error",#N/A,
IF('Second Approx.'!$G$18="Error",#N/A,
IF('Second Approx.'!$G$19="Error",#N/A,
IF('Second Approx.'!$G$20="Error",#N/A,
IF('Second Approx.'!$G$29="Error",#N/A,
'Second Approx.'!$D$38*SIN(RADIANS('Second Approx.'!$D$18*A104))+'Second Approx.'!$D$39*SIN(RADIANS('Second Approx.'!$D$19*A104))))))))))</f>
        <v>0.70291653253350317</v>
      </c>
      <c r="F104">
        <v>204</v>
      </c>
      <c r="G104">
        <f xml:space="preserve">
IF('Second Approx.'!$G$15="Error",#N/A,
IF('Second Approx.'!$G$16="Error",#N/A,
IF('Second Approx.'!$G$17="Error",#N/A,
IF('Second Approx.'!$G$18="Error",#N/A,
IF('Second Approx.'!$G$19="Error",#N/A,
IF('Second Approx.'!$G$20="Error",#N/A,
IF('Second Approx.'!$G$29="Error",#N/A,'Second Approx.'!$D$37*COS(RADIANS(F104)))))))))</f>
        <v>-0.51972447864033611</v>
      </c>
      <c r="H104">
        <f xml:space="preserve">
IF('Second Approx.'!$G$15="Error",#N/A,
IF('Second Approx.'!$G$16="Error",#N/A,
IF('Second Approx.'!$G$17="Error",#N/A,
IF('Second Approx.'!$G$18="Error",#N/A,
IF('Second Approx.'!$G$19="Error",#N/A,
IF('Second Approx.'!$G$20="Error",#N/A,
'Second Approx.'!$D$37*SIN(RADIANS(F104))))))))</f>
        <v>-0.23139624634770126</v>
      </c>
      <c r="K104">
        <f xml:space="preserve">
IF('Second Approx.'!$G$15="Error",#N/A,
IF('Second Approx.'!$G$16="Error",#N/A,
IF('Second Approx.'!$G$17="Error",#N/A,
IF('Second Approx.'!$G$18="Error",#N/A,
IF('Second Approx.'!$G$19="Error",#N/A,
IF('Second Approx.'!$G$20="Error",#N/A,
'Second Approx.'!$D$40*COS(RADIANS(F104))))))))</f>
        <v>-6.9353792092099207</v>
      </c>
      <c r="L104">
        <f xml:space="preserve">
IF('Second Approx.'!$G$15="Error",#N/A,
IF('Second Approx.'!$G$16="Error",#N/A,
IF('Second Approx.'!$G$17="Error",#N/A,
IF('Second Approx.'!$G$18="Error",#N/A,
IF('Second Approx.'!$G$19="Error",#N/A,
IF('Second Approx.'!$G$20="Error",#N/A,
'Second Approx.'!$D$40*SIN(RADIANS(F104))))))))</f>
        <v>-3.0878297674326882</v>
      </c>
    </row>
    <row r="105" spans="1:12" x14ac:dyDescent="0.25">
      <c r="A105">
        <v>51.5</v>
      </c>
      <c r="B105" s="71">
        <f>IF(A105&lt;='Second Approx.'!$D$20,A105,#N/A)</f>
        <v>51.5</v>
      </c>
      <c r="C105" s="1">
        <f>IF(B105="",#N/A,
IF('Second Approx.'!$G$15="Error",#N/A,
IF('Second Approx.'!$G$16="Error",#N/A,
IF('Second Approx.'!$G$17="Error",#N/A,
IF('Second Approx.'!$G$18="Error",#N/A,
IF('Second Approx.'!$G$19="Error",#N/A,
IF('Second Approx.'!$G$20="Error",#N/A,
IF('Second Approx.'!$G$29="Error",#N/A,
'Second Approx.'!$D$38*COS(RADIANS('Second Approx.'!$D$18*A105))+'Second Approx.'!$D$39*COS(RADIANS('Second Approx.'!$D$19*A105))))))))))</f>
        <v>-6.8017785780122111</v>
      </c>
      <c r="D105" s="1">
        <f>IF(B105="",#N/A,
IF('Second Approx.'!$G$15="Error",#N/A,
IF('Second Approx.'!$G$16="Error",#N/A,
IF('Second Approx.'!$G$17="Error",#N/A,
IF('Second Approx.'!$G$18="Error",#N/A,
IF('Second Approx.'!$G$19="Error",#N/A,
IF('Second Approx.'!$G$20="Error",#N/A,
IF('Second Approx.'!$G$29="Error",#N/A,
'Second Approx.'!$D$38*SIN(RADIANS('Second Approx.'!$D$18*A105))+'Second Approx.'!$D$39*SIN(RADIANS('Second Approx.'!$D$19*A105))))))))))</f>
        <v>-0.39627605197636617</v>
      </c>
      <c r="F105">
        <v>206</v>
      </c>
      <c r="G105">
        <f xml:space="preserve">
IF('Second Approx.'!$G$15="Error",#N/A,
IF('Second Approx.'!$G$16="Error",#N/A,
IF('Second Approx.'!$G$17="Error",#N/A,
IF('Second Approx.'!$G$18="Error",#N/A,
IF('Second Approx.'!$G$19="Error",#N/A,
IF('Second Approx.'!$G$20="Error",#N/A,
IF('Second Approx.'!$G$29="Error",#N/A,'Second Approx.'!$D$37*COS(RADIANS(F105)))))))))</f>
        <v>-0.51133226399405118</v>
      </c>
      <c r="H105">
        <f xml:space="preserve">
IF('Second Approx.'!$G$15="Error",#N/A,
IF('Second Approx.'!$G$16="Error",#N/A,
IF('Second Approx.'!$G$17="Error",#N/A,
IF('Second Approx.'!$G$18="Error",#N/A,
IF('Second Approx.'!$G$19="Error",#N/A,
IF('Second Approx.'!$G$20="Error",#N/A,
'Second Approx.'!$D$37*SIN(RADIANS(F105))))))))</f>
        <v>-0.24939340873506105</v>
      </c>
      <c r="K105">
        <f xml:space="preserve">
IF('Second Approx.'!$G$15="Error",#N/A,
IF('Second Approx.'!$G$16="Error",#N/A,
IF('Second Approx.'!$G$17="Error",#N/A,
IF('Second Approx.'!$G$18="Error",#N/A,
IF('Second Approx.'!$G$19="Error",#N/A,
IF('Second Approx.'!$G$20="Error",#N/A,
'Second Approx.'!$D$40*COS(RADIANS(F105))))))))</f>
        <v>-6.8233906587969431</v>
      </c>
      <c r="L105">
        <f xml:space="preserve">
IF('Second Approx.'!$G$15="Error",#N/A,
IF('Second Approx.'!$G$16="Error",#N/A,
IF('Second Approx.'!$G$17="Error",#N/A,
IF('Second Approx.'!$G$18="Error",#N/A,
IF('Second Approx.'!$G$19="Error",#N/A,
IF('Second Approx.'!$G$20="Error",#N/A,
'Second Approx.'!$D$40*SIN(RADIANS(F105))))))))</f>
        <v>-3.3279899888111522</v>
      </c>
    </row>
    <row r="106" spans="1:12" x14ac:dyDescent="0.25">
      <c r="A106" s="71">
        <v>52</v>
      </c>
      <c r="B106" s="71">
        <f>IF(A106&lt;='Second Approx.'!$D$20,A106,#N/A)</f>
        <v>52</v>
      </c>
      <c r="C106" s="1">
        <f>IF(B106="",#N/A,
IF('Second Approx.'!$G$15="Error",#N/A,
IF('Second Approx.'!$G$16="Error",#N/A,
IF('Second Approx.'!$G$17="Error",#N/A,
IF('Second Approx.'!$G$18="Error",#N/A,
IF('Second Approx.'!$G$19="Error",#N/A,
IF('Second Approx.'!$G$20="Error",#N/A,
IF('Second Approx.'!$G$29="Error",#N/A,
'Second Approx.'!$D$38*COS(RADIANS('Second Approx.'!$D$18*A106))+'Second Approx.'!$D$39*COS(RADIANS('Second Approx.'!$D$19*A106))))))))))</f>
        <v>-6.4260920599916691</v>
      </c>
      <c r="D106" s="1">
        <f>IF(B106="",#N/A,
IF('Second Approx.'!$G$15="Error",#N/A,
IF('Second Approx.'!$G$16="Error",#N/A,
IF('Second Approx.'!$G$17="Error",#N/A,
IF('Second Approx.'!$G$18="Error",#N/A,
IF('Second Approx.'!$G$19="Error",#N/A,
IF('Second Approx.'!$G$20="Error",#N/A,
IF('Second Approx.'!$G$29="Error",#N/A,
'Second Approx.'!$D$38*SIN(RADIANS('Second Approx.'!$D$18*A106))+'Second Approx.'!$D$39*SIN(RADIANS('Second Approx.'!$D$19*A106))))))))))</f>
        <v>-1.4175506871225125</v>
      </c>
      <c r="F106">
        <v>208</v>
      </c>
      <c r="G106">
        <f xml:space="preserve">
IF('Second Approx.'!$G$15="Error",#N/A,
IF('Second Approx.'!$G$16="Error",#N/A,
IF('Second Approx.'!$G$17="Error",#N/A,
IF('Second Approx.'!$G$18="Error",#N/A,
IF('Second Approx.'!$G$19="Error",#N/A,
IF('Second Approx.'!$G$20="Error",#N/A,
IF('Second Approx.'!$G$29="Error",#N/A,'Second Approx.'!$D$37*COS(RADIANS(F106)))))))))</f>
        <v>-0.50231706974878665</v>
      </c>
      <c r="H106">
        <f xml:space="preserve">
IF('Second Approx.'!$G$15="Error",#N/A,
IF('Second Approx.'!$G$16="Error",#N/A,
IF('Second Approx.'!$G$17="Error",#N/A,
IF('Second Approx.'!$G$18="Error",#N/A,
IF('Second Approx.'!$G$19="Error",#N/A,
IF('Second Approx.'!$G$20="Error",#N/A,
'Second Approx.'!$D$37*SIN(RADIANS(F106))))))))</f>
        <v>-0.26708672366998681</v>
      </c>
      <c r="K106">
        <f xml:space="preserve">
IF('Second Approx.'!$G$15="Error",#N/A,
IF('Second Approx.'!$G$16="Error",#N/A,
IF('Second Approx.'!$G$17="Error",#N/A,
IF('Second Approx.'!$G$18="Error",#N/A,
IF('Second Approx.'!$G$19="Error",#N/A,
IF('Second Approx.'!$G$20="Error",#N/A,
'Second Approx.'!$D$40*COS(RADIANS(F106))))))))</f>
        <v>-6.7030888579289787</v>
      </c>
      <c r="L106">
        <f xml:space="preserve">
IF('Second Approx.'!$G$15="Error",#N/A,
IF('Second Approx.'!$G$16="Error",#N/A,
IF('Second Approx.'!$G$17="Error",#N/A,
IF('Second Approx.'!$G$18="Error",#N/A,
IF('Second Approx.'!$G$19="Error",#N/A,
IF('Second Approx.'!$G$20="Error",#N/A,
'Second Approx.'!$D$40*SIN(RADIANS(F106))))))))</f>
        <v>-3.564095567025809</v>
      </c>
    </row>
    <row r="107" spans="1:12" x14ac:dyDescent="0.25">
      <c r="A107">
        <v>52.5</v>
      </c>
      <c r="B107" s="71">
        <f>IF(A107&lt;='Second Approx.'!$D$20,A107,#N/A)</f>
        <v>52.5</v>
      </c>
      <c r="C107" s="1">
        <f>IF(B107="",#N/A,
IF('Second Approx.'!$G$15="Error",#N/A,
IF('Second Approx.'!$G$16="Error",#N/A,
IF('Second Approx.'!$G$17="Error",#N/A,
IF('Second Approx.'!$G$18="Error",#N/A,
IF('Second Approx.'!$G$19="Error",#N/A,
IF('Second Approx.'!$G$20="Error",#N/A,
IF('Second Approx.'!$G$29="Error",#N/A,
'Second Approx.'!$D$38*COS(RADIANS('Second Approx.'!$D$18*A107))+'Second Approx.'!$D$39*COS(RADIANS('Second Approx.'!$D$19*A107))))))))))</f>
        <v>-5.8772360346385568</v>
      </c>
      <c r="D107" s="1">
        <f>IF(B107="",#N/A,
IF('Second Approx.'!$G$15="Error",#N/A,
IF('Second Approx.'!$G$16="Error",#N/A,
IF('Second Approx.'!$G$17="Error",#N/A,
IF('Second Approx.'!$G$18="Error",#N/A,
IF('Second Approx.'!$G$19="Error",#N/A,
IF('Second Approx.'!$G$20="Error",#N/A,
IF('Second Approx.'!$G$29="Error",#N/A,
'Second Approx.'!$D$38*SIN(RADIANS('Second Approx.'!$D$18*A107))+'Second Approx.'!$D$39*SIN(RADIANS('Second Approx.'!$D$19*A107))))))))))</f>
        <v>-2.3237678122666567</v>
      </c>
      <c r="F107">
        <v>210</v>
      </c>
      <c r="G107">
        <f xml:space="preserve">
IF('Second Approx.'!$G$15="Error",#N/A,
IF('Second Approx.'!$G$16="Error",#N/A,
IF('Second Approx.'!$G$17="Error",#N/A,
IF('Second Approx.'!$G$18="Error",#N/A,
IF('Second Approx.'!$G$19="Error",#N/A,
IF('Second Approx.'!$G$20="Error",#N/A,
IF('Second Approx.'!$G$29="Error",#N/A,'Second Approx.'!$D$37*COS(RADIANS(F107)))))))))</f>
        <v>-0.49268987953004623</v>
      </c>
      <c r="H107">
        <f xml:space="preserve">
IF('Second Approx.'!$G$15="Error",#N/A,
IF('Second Approx.'!$G$16="Error",#N/A,
IF('Second Approx.'!$G$17="Error",#N/A,
IF('Second Approx.'!$G$18="Error",#N/A,
IF('Second Approx.'!$G$19="Error",#N/A,
IF('Second Approx.'!$G$20="Error",#N/A,
'Second Approx.'!$D$37*SIN(RADIANS(F107))))))))</f>
        <v>-0.28445463457367653</v>
      </c>
      <c r="K107">
        <f xml:space="preserve">
IF('Second Approx.'!$G$15="Error",#N/A,
IF('Second Approx.'!$G$16="Error",#N/A,
IF('Second Approx.'!$G$17="Error",#N/A,
IF('Second Approx.'!$G$18="Error",#N/A,
IF('Second Approx.'!$G$19="Error",#N/A,
IF('Second Approx.'!$G$20="Error",#N/A,
'Second Approx.'!$D$40*COS(RADIANS(F107))))))))</f>
        <v>-6.574620375819312</v>
      </c>
      <c r="L107">
        <f xml:space="preserve">
IF('Second Approx.'!$G$15="Error",#N/A,
IF('Second Approx.'!$G$16="Error",#N/A,
IF('Second Approx.'!$G$17="Error",#N/A,
IF('Second Approx.'!$G$18="Error",#N/A,
IF('Second Approx.'!$G$19="Error",#N/A,
IF('Second Approx.'!$G$20="Error",#N/A,
'Second Approx.'!$D$40*SIN(RADIANS(F107))))))))</f>
        <v>-3.7958588437988796</v>
      </c>
    </row>
    <row r="108" spans="1:12" x14ac:dyDescent="0.25">
      <c r="A108" s="71">
        <v>53</v>
      </c>
      <c r="B108" s="71">
        <f>IF(A108&lt;='Second Approx.'!$D$20,A108,#N/A)</f>
        <v>53</v>
      </c>
      <c r="C108" s="1">
        <f>IF(B108="",#N/A,
IF('Second Approx.'!$G$15="Error",#N/A,
IF('Second Approx.'!$G$16="Error",#N/A,
IF('Second Approx.'!$G$17="Error",#N/A,
IF('Second Approx.'!$G$18="Error",#N/A,
IF('Second Approx.'!$G$19="Error",#N/A,
IF('Second Approx.'!$G$20="Error",#N/A,
IF('Second Approx.'!$G$29="Error",#N/A,
'Second Approx.'!$D$38*COS(RADIANS('Second Approx.'!$D$18*A108))+'Second Approx.'!$D$39*COS(RADIANS('Second Approx.'!$D$19*A108))))))))))</f>
        <v>-5.1849011208660833</v>
      </c>
      <c r="D108" s="1">
        <f>IF(B108="",#N/A,
IF('Second Approx.'!$G$15="Error",#N/A,
IF('Second Approx.'!$G$16="Error",#N/A,
IF('Second Approx.'!$G$17="Error",#N/A,
IF('Second Approx.'!$G$18="Error",#N/A,
IF('Second Approx.'!$G$19="Error",#N/A,
IF('Second Approx.'!$G$20="Error",#N/A,
IF('Second Approx.'!$G$29="Error",#N/A,
'Second Approx.'!$D$38*SIN(RADIANS('Second Approx.'!$D$18*A108))+'Second Approx.'!$D$39*SIN(RADIANS('Second Approx.'!$D$19*A108))))))))))</f>
        <v>-3.0836067115871582</v>
      </c>
      <c r="F108">
        <v>212</v>
      </c>
      <c r="G108">
        <f xml:space="preserve">
IF('Second Approx.'!$G$15="Error",#N/A,
IF('Second Approx.'!$G$16="Error",#N/A,
IF('Second Approx.'!$G$17="Error",#N/A,
IF('Second Approx.'!$G$18="Error",#N/A,
IF('Second Approx.'!$G$19="Error",#N/A,
IF('Second Approx.'!$G$20="Error",#N/A,
IF('Second Approx.'!$G$29="Error",#N/A,'Second Approx.'!$D$37*COS(RADIANS(F108)))))))))</f>
        <v>-0.48246242258615646</v>
      </c>
      <c r="H108">
        <f xml:space="preserve">
IF('Second Approx.'!$G$15="Error",#N/A,
IF('Second Approx.'!$G$16="Error",#N/A,
IF('Second Approx.'!$G$17="Error",#N/A,
IF('Second Approx.'!$G$18="Error",#N/A,
IF('Second Approx.'!$G$19="Error",#N/A,
IF('Second Approx.'!$G$20="Error",#N/A,
'Second Approx.'!$D$37*SIN(RADIANS(F108))))))))</f>
        <v>-0.30147598132201553</v>
      </c>
      <c r="K108">
        <f xml:space="preserve">
IF('Second Approx.'!$G$15="Error",#N/A,
IF('Second Approx.'!$G$16="Error",#N/A,
IF('Second Approx.'!$G$17="Error",#N/A,
IF('Second Approx.'!$G$18="Error",#N/A,
IF('Second Approx.'!$G$19="Error",#N/A,
IF('Second Approx.'!$G$20="Error",#N/A,
'Second Approx.'!$D$40*COS(RADIANS(F108))))))))</f>
        <v>-6.4381417315243432</v>
      </c>
      <c r="L108">
        <f xml:space="preserve">
IF('Second Approx.'!$G$15="Error",#N/A,
IF('Second Approx.'!$G$16="Error",#N/A,
IF('Second Approx.'!$G$17="Error",#N/A,
IF('Second Approx.'!$G$18="Error",#N/A,
IF('Second Approx.'!$G$19="Error",#N/A,
IF('Second Approx.'!$G$20="Error",#N/A,
'Second Approx.'!$D$40*SIN(RADIANS(F108))))))))</f>
        <v>-4.0229974512780107</v>
      </c>
    </row>
    <row r="109" spans="1:12" x14ac:dyDescent="0.25">
      <c r="A109">
        <v>53.5</v>
      </c>
      <c r="B109" s="71">
        <f>IF(A109&lt;='Second Approx.'!$D$20,A109,#N/A)</f>
        <v>53.5</v>
      </c>
      <c r="C109" s="1">
        <f>IF(B109="",#N/A,
IF('Second Approx.'!$G$15="Error",#N/A,
IF('Second Approx.'!$G$16="Error",#N/A,
IF('Second Approx.'!$G$17="Error",#N/A,
IF('Second Approx.'!$G$18="Error",#N/A,
IF('Second Approx.'!$G$19="Error",#N/A,
IF('Second Approx.'!$G$20="Error",#N/A,
IF('Second Approx.'!$G$29="Error",#N/A,
'Second Approx.'!$D$38*COS(RADIANS('Second Approx.'!$D$18*A109))+'Second Approx.'!$D$39*COS(RADIANS('Second Approx.'!$D$19*A109))))))))))</f>
        <v>-4.3845514169339115</v>
      </c>
      <c r="D109" s="1">
        <f>IF(B109="",#N/A,
IF('Second Approx.'!$G$15="Error",#N/A,
IF('Second Approx.'!$G$16="Error",#N/A,
IF('Second Approx.'!$G$17="Error",#N/A,
IF('Second Approx.'!$G$18="Error",#N/A,
IF('Second Approx.'!$G$19="Error",#N/A,
IF('Second Approx.'!$G$20="Error",#N/A,
IF('Second Approx.'!$G$29="Error",#N/A,
'Second Approx.'!$D$38*SIN(RADIANS('Second Approx.'!$D$18*A109))+'Second Approx.'!$D$39*SIN(RADIANS('Second Approx.'!$D$19*A109))))))))))</f>
        <v>-3.6729617694706165</v>
      </c>
      <c r="F109">
        <v>214</v>
      </c>
      <c r="G109">
        <f xml:space="preserve">
IF('Second Approx.'!$G$15="Error",#N/A,
IF('Second Approx.'!$G$16="Error",#N/A,
IF('Second Approx.'!$G$17="Error",#N/A,
IF('Second Approx.'!$G$18="Error",#N/A,
IF('Second Approx.'!$G$19="Error",#N/A,
IF('Second Approx.'!$G$20="Error",#N/A,
IF('Second Approx.'!$G$29="Error",#N/A,'Second Approx.'!$D$37*COS(RADIANS(F109)))))))))</f>
        <v>-0.47164715949798447</v>
      </c>
      <c r="H109">
        <f xml:space="preserve">
IF('Second Approx.'!$G$15="Error",#N/A,
IF('Second Approx.'!$G$16="Error",#N/A,
IF('Second Approx.'!$G$17="Error",#N/A,
IF('Second Approx.'!$G$18="Error",#N/A,
IF('Second Approx.'!$G$19="Error",#N/A,
IF('Second Approx.'!$G$20="Error",#N/A,
'Second Approx.'!$D$37*SIN(RADIANS(F109))))))))</f>
        <v>-0.31813002602592877</v>
      </c>
      <c r="K109">
        <f xml:space="preserve">
IF('Second Approx.'!$G$15="Error",#N/A,
IF('Second Approx.'!$G$16="Error",#N/A,
IF('Second Approx.'!$G$17="Error",#N/A,
IF('Second Approx.'!$G$18="Error",#N/A,
IF('Second Approx.'!$G$19="Error",#N/A,
IF('Second Approx.'!$G$20="Error",#N/A,
'Second Approx.'!$D$40*COS(RADIANS(F109))))))))</f>
        <v>-6.2938192032492202</v>
      </c>
      <c r="L109">
        <f xml:space="preserve">
IF('Second Approx.'!$G$15="Error",#N/A,
IF('Second Approx.'!$G$16="Error",#N/A,
IF('Second Approx.'!$G$17="Error",#N/A,
IF('Second Approx.'!$G$18="Error",#N/A,
IF('Second Approx.'!$G$19="Error",#N/A,
IF('Second Approx.'!$G$20="Error",#N/A,
'Second Approx.'!$D$40*SIN(RADIANS(F109))))))))</f>
        <v>-4.2452346560580132</v>
      </c>
    </row>
    <row r="110" spans="1:12" x14ac:dyDescent="0.25">
      <c r="A110" s="71">
        <v>54</v>
      </c>
      <c r="B110" s="71">
        <f>IF(A110&lt;='Second Approx.'!$D$20,A110,#N/A)</f>
        <v>54</v>
      </c>
      <c r="C110" s="1">
        <f>IF(B110="",#N/A,
IF('Second Approx.'!$G$15="Error",#N/A,
IF('Second Approx.'!$G$16="Error",#N/A,
IF('Second Approx.'!$G$17="Error",#N/A,
IF('Second Approx.'!$G$18="Error",#N/A,
IF('Second Approx.'!$G$19="Error",#N/A,
IF('Second Approx.'!$G$20="Error",#N/A,
IF('Second Approx.'!$G$29="Error",#N/A,
'Second Approx.'!$D$38*COS(RADIANS('Second Approx.'!$D$18*A110))+'Second Approx.'!$D$39*COS(RADIANS('Second Approx.'!$D$19*A110))))))))))</f>
        <v>-3.5157231125703201</v>
      </c>
      <c r="D110" s="1">
        <f>IF(B110="",#N/A,
IF('Second Approx.'!$G$15="Error",#N/A,
IF('Second Approx.'!$G$16="Error",#N/A,
IF('Second Approx.'!$G$17="Error",#N/A,
IF('Second Approx.'!$G$18="Error",#N/A,
IF('Second Approx.'!$G$19="Error",#N/A,
IF('Second Approx.'!$G$20="Error",#N/A,
IF('Second Approx.'!$G$29="Error",#N/A,
'Second Approx.'!$D$38*SIN(RADIANS('Second Approx.'!$D$18*A110))+'Second Approx.'!$D$39*SIN(RADIANS('Second Approx.'!$D$19*A110))))))))))</f>
        <v>-4.0759945750274333</v>
      </c>
      <c r="F110">
        <v>216</v>
      </c>
      <c r="G110">
        <f xml:space="preserve">
IF('Second Approx.'!$G$15="Error",#N/A,
IF('Second Approx.'!$G$16="Error",#N/A,
IF('Second Approx.'!$G$17="Error",#N/A,
IF('Second Approx.'!$G$18="Error",#N/A,
IF('Second Approx.'!$G$19="Error",#N/A,
IF('Second Approx.'!$G$20="Error",#N/A,
IF('Second Approx.'!$G$29="Error",#N/A,'Second Approx.'!$D$37*COS(RADIANS(F110)))))))))</f>
        <v>-0.46025726699763958</v>
      </c>
      <c r="H110">
        <f xml:space="preserve">
IF('Second Approx.'!$G$15="Error",#N/A,
IF('Second Approx.'!$G$16="Error",#N/A,
IF('Second Approx.'!$G$17="Error",#N/A,
IF('Second Approx.'!$G$18="Error",#N/A,
IF('Second Approx.'!$G$19="Error",#N/A,
IF('Second Approx.'!$G$20="Error",#N/A,
'Second Approx.'!$D$37*SIN(RADIANS(F110))))))))</f>
        <v>-0.33439647829730329</v>
      </c>
      <c r="K110">
        <f xml:space="preserve">
IF('Second Approx.'!$G$15="Error",#N/A,
IF('Second Approx.'!$G$16="Error",#N/A,
IF('Second Approx.'!$G$17="Error",#N/A,
IF('Second Approx.'!$G$18="Error",#N/A,
IF('Second Approx.'!$G$19="Error",#N/A,
IF('Second Approx.'!$G$20="Error",#N/A,
'Second Approx.'!$D$40*COS(RADIANS(F110))))))))</f>
        <v>-6.1418286257634644</v>
      </c>
      <c r="L110">
        <f xml:space="preserve">
IF('Second Approx.'!$G$15="Error",#N/A,
IF('Second Approx.'!$G$16="Error",#N/A,
IF('Second Approx.'!$G$17="Error",#N/A,
IF('Second Approx.'!$G$18="Error",#N/A,
IF('Second Approx.'!$G$19="Error",#N/A,
IF('Second Approx.'!$G$20="Error",#N/A,
'Second Approx.'!$D$40*SIN(RADIANS(F110))))))))</f>
        <v>-4.4622996963378778</v>
      </c>
    </row>
    <row r="111" spans="1:12" x14ac:dyDescent="0.25">
      <c r="A111">
        <v>54.5</v>
      </c>
      <c r="B111" s="71">
        <f>IF(A111&lt;='Second Approx.'!$D$20,A111,#N/A)</f>
        <v>54.5</v>
      </c>
      <c r="C111" s="1">
        <f>IF(B111="",#N/A,
IF('Second Approx.'!$G$15="Error",#N/A,
IF('Second Approx.'!$G$16="Error",#N/A,
IF('Second Approx.'!$G$17="Error",#N/A,
IF('Second Approx.'!$G$18="Error",#N/A,
IF('Second Approx.'!$G$19="Error",#N/A,
IF('Second Approx.'!$G$20="Error",#N/A,
IF('Second Approx.'!$G$29="Error",#N/A,
'Second Approx.'!$D$38*COS(RADIANS('Second Approx.'!$D$18*A111))+'Second Approx.'!$D$39*COS(RADIANS('Second Approx.'!$D$19*A111))))))))))</f>
        <v>-2.6201380324684274</v>
      </c>
      <c r="D111" s="1">
        <f>IF(B111="",#N/A,
IF('Second Approx.'!$G$15="Error",#N/A,
IF('Second Approx.'!$G$16="Error",#N/A,
IF('Second Approx.'!$G$17="Error",#N/A,
IF('Second Approx.'!$G$18="Error",#N/A,
IF('Second Approx.'!$G$19="Error",#N/A,
IF('Second Approx.'!$G$20="Error",#N/A,
IF('Second Approx.'!$G$29="Error",#N/A,
'Second Approx.'!$D$38*SIN(RADIANS('Second Approx.'!$D$18*A111))+'Second Approx.'!$D$39*SIN(RADIANS('Second Approx.'!$D$19*A111))))))))))</f>
        <v>-4.2857926878129682</v>
      </c>
      <c r="F111">
        <v>218</v>
      </c>
      <c r="G111">
        <f xml:space="preserve">
IF('Second Approx.'!$G$15="Error",#N/A,
IF('Second Approx.'!$G$16="Error",#N/A,
IF('Second Approx.'!$G$17="Error",#N/A,
IF('Second Approx.'!$G$18="Error",#N/A,
IF('Second Approx.'!$G$19="Error",#N/A,
IF('Second Approx.'!$G$20="Error",#N/A,
IF('Second Approx.'!$G$29="Error",#N/A,'Second Approx.'!$D$37*COS(RADIANS(F111)))))))))</f>
        <v>-0.44830662191465503</v>
      </c>
      <c r="H111">
        <f xml:space="preserve">
IF('Second Approx.'!$G$15="Error",#N/A,
IF('Second Approx.'!$G$16="Error",#N/A,
IF('Second Approx.'!$G$17="Error",#N/A,
IF('Second Approx.'!$G$18="Error",#N/A,
IF('Second Approx.'!$G$19="Error",#N/A,
IF('Second Approx.'!$G$20="Error",#N/A,
'Second Approx.'!$D$37*SIN(RADIANS(F111))))))))</f>
        <v>-0.35025551996970128</v>
      </c>
      <c r="K111">
        <f xml:space="preserve">
IF('Second Approx.'!$G$15="Error",#N/A,
IF('Second Approx.'!$G$16="Error",#N/A,
IF('Second Approx.'!$G$17="Error",#N/A,
IF('Second Approx.'!$G$18="Error",#N/A,
IF('Second Approx.'!$G$19="Error",#N/A,
IF('Second Approx.'!$G$20="Error",#N/A,
'Second Approx.'!$D$40*COS(RADIANS(F111))))))))</f>
        <v>-5.9823551761733897</v>
      </c>
      <c r="L111">
        <f xml:space="preserve">
IF('Second Approx.'!$G$15="Error",#N/A,
IF('Second Approx.'!$G$16="Error",#N/A,
IF('Second Approx.'!$G$17="Error",#N/A,
IF('Second Approx.'!$G$18="Error",#N/A,
IF('Second Approx.'!$G$19="Error",#N/A,
IF('Second Approx.'!$G$20="Error",#N/A,
'Second Approx.'!$D$40*SIN(RADIANS(F111))))))))</f>
        <v>-4.6739281118023293</v>
      </c>
    </row>
    <row r="112" spans="1:12" x14ac:dyDescent="0.25">
      <c r="A112" s="71">
        <v>55</v>
      </c>
      <c r="B112" s="71">
        <f>IF(A112&lt;='Second Approx.'!$D$20,A112,#N/A)</f>
        <v>55</v>
      </c>
      <c r="C112" s="1">
        <f>IF(B112="",#N/A,
IF('Second Approx.'!$G$15="Error",#N/A,
IF('Second Approx.'!$G$16="Error",#N/A,
IF('Second Approx.'!$G$17="Error",#N/A,
IF('Second Approx.'!$G$18="Error",#N/A,
IF('Second Approx.'!$G$19="Error",#N/A,
IF('Second Approx.'!$G$20="Error",#N/A,
IF('Second Approx.'!$G$29="Error",#N/A,
'Second Approx.'!$D$38*COS(RADIANS('Second Approx.'!$D$18*A112))+'Second Approx.'!$D$39*COS(RADIANS('Second Approx.'!$D$19*A112))))))))))</f>
        <v>-1.739721636540857</v>
      </c>
      <c r="D112" s="1">
        <f>IF(B112="",#N/A,
IF('Second Approx.'!$G$15="Error",#N/A,
IF('Second Approx.'!$G$16="Error",#N/A,
IF('Second Approx.'!$G$17="Error",#N/A,
IF('Second Approx.'!$G$18="Error",#N/A,
IF('Second Approx.'!$G$19="Error",#N/A,
IF('Second Approx.'!$G$20="Error",#N/A,
IF('Second Approx.'!$G$29="Error",#N/A,
'Second Approx.'!$D$38*SIN(RADIANS('Second Approx.'!$D$18*A112))+'Second Approx.'!$D$39*SIN(RADIANS('Second Approx.'!$D$19*A112))))))))))</f>
        <v>-4.3046045349458497</v>
      </c>
      <c r="F112">
        <v>220</v>
      </c>
      <c r="G112">
        <f xml:space="preserve">
IF('Second Approx.'!$G$15="Error",#N/A,
IF('Second Approx.'!$G$16="Error",#N/A,
IF('Second Approx.'!$G$17="Error",#N/A,
IF('Second Approx.'!$G$18="Error",#N/A,
IF('Second Approx.'!$G$19="Error",#N/A,
IF('Second Approx.'!$G$20="Error",#N/A,
IF('Second Approx.'!$G$29="Error",#N/A,'Second Approx.'!$D$37*COS(RADIANS(F112)))))))))</f>
        <v>-0.4358097842692088</v>
      </c>
      <c r="H112">
        <f xml:space="preserve">
IF('Second Approx.'!$G$15="Error",#N/A,
IF('Second Approx.'!$G$16="Error",#N/A,
IF('Second Approx.'!$G$17="Error",#N/A,
IF('Second Approx.'!$G$18="Error",#N/A,
IF('Second Approx.'!$G$19="Error",#N/A,
IF('Second Approx.'!$G$20="Error",#N/A,
'Second Approx.'!$D$37*SIN(RADIANS(F112))))))))</f>
        <v>-0.36568782924374305</v>
      </c>
      <c r="K112">
        <f xml:space="preserve">
IF('Second Approx.'!$G$15="Error",#N/A,
IF('Second Approx.'!$G$16="Error",#N/A,
IF('Second Approx.'!$G$17="Error",#N/A,
IF('Second Approx.'!$G$18="Error",#N/A,
IF('Second Approx.'!$G$19="Error",#N/A,
IF('Second Approx.'!$G$20="Error",#N/A,
'Second Approx.'!$D$40*COS(RADIANS(F112))))))))</f>
        <v>-5.8155931483123195</v>
      </c>
      <c r="L112">
        <f xml:space="preserve">
IF('Second Approx.'!$G$15="Error",#N/A,
IF('Second Approx.'!$G$16="Error",#N/A,
IF('Second Approx.'!$G$17="Error",#N/A,
IF('Second Approx.'!$G$18="Error",#N/A,
IF('Second Approx.'!$G$19="Error",#N/A,
IF('Second Approx.'!$G$20="Error",#N/A,
'Second Approx.'!$D$40*SIN(RADIANS(F112))))))))</f>
        <v>-4.8798620658259839</v>
      </c>
    </row>
    <row r="113" spans="1:12" x14ac:dyDescent="0.25">
      <c r="A113">
        <v>55.5</v>
      </c>
      <c r="B113" s="71">
        <f>IF(A113&lt;='Second Approx.'!$D$20,A113,#N/A)</f>
        <v>55.5</v>
      </c>
      <c r="C113" s="1">
        <f>IF(B113="",#N/A,
IF('Second Approx.'!$G$15="Error",#N/A,
IF('Second Approx.'!$G$16="Error",#N/A,
IF('Second Approx.'!$G$17="Error",#N/A,
IF('Second Approx.'!$G$18="Error",#N/A,
IF('Second Approx.'!$G$19="Error",#N/A,
IF('Second Approx.'!$G$20="Error",#N/A,
IF('Second Approx.'!$G$29="Error",#N/A,
'Second Approx.'!$D$38*COS(RADIANS('Second Approx.'!$D$18*A113))+'Second Approx.'!$D$39*COS(RADIANS('Second Approx.'!$D$19*A113))))))))))</f>
        <v>-0.91461947038756852</v>
      </c>
      <c r="D113" s="1">
        <f>IF(B113="",#N/A,
IF('Second Approx.'!$G$15="Error",#N/A,
IF('Second Approx.'!$G$16="Error",#N/A,
IF('Second Approx.'!$G$17="Error",#N/A,
IF('Second Approx.'!$G$18="Error",#N/A,
IF('Second Approx.'!$G$19="Error",#N/A,
IF('Second Approx.'!$G$20="Error",#N/A,
IF('Second Approx.'!$G$29="Error",#N/A,
'Second Approx.'!$D$38*SIN(RADIANS('Second Approx.'!$D$18*A113))+'Second Approx.'!$D$39*SIN(RADIANS('Second Approx.'!$D$19*A113))))))))))</f>
        <v>-4.1436400099472772</v>
      </c>
      <c r="F113">
        <v>222</v>
      </c>
      <c r="G113">
        <f xml:space="preserve">
IF('Second Approx.'!$G$15="Error",#N/A,
IF('Second Approx.'!$G$16="Error",#N/A,
IF('Second Approx.'!$G$17="Error",#N/A,
IF('Second Approx.'!$G$18="Error",#N/A,
IF('Second Approx.'!$G$19="Error",#N/A,
IF('Second Approx.'!$G$20="Error",#N/A,
IF('Second Approx.'!$G$29="Error",#N/A,'Second Approx.'!$D$37*COS(RADIANS(F113)))))))))</f>
        <v>-0.42278197953298152</v>
      </c>
      <c r="H113">
        <f xml:space="preserve">
IF('Second Approx.'!$G$15="Error",#N/A,
IF('Second Approx.'!$G$16="Error",#N/A,
IF('Second Approx.'!$G$17="Error",#N/A,
IF('Second Approx.'!$G$18="Error",#N/A,
IF('Second Approx.'!$G$19="Error",#N/A,
IF('Second Approx.'!$G$20="Error",#N/A,
'Second Approx.'!$D$37*SIN(RADIANS(F113))))))))</f>
        <v>-0.38067460422774319</v>
      </c>
      <c r="K113">
        <f xml:space="preserve">
IF('Second Approx.'!$G$15="Error",#N/A,
IF('Second Approx.'!$G$16="Error",#N/A,
IF('Second Approx.'!$G$17="Error",#N/A,
IF('Second Approx.'!$G$18="Error",#N/A,
IF('Second Approx.'!$G$19="Error",#N/A,
IF('Second Approx.'!$G$20="Error",#N/A,
'Second Approx.'!$D$40*COS(RADIANS(F113))))))))</f>
        <v>-5.6417457160234825</v>
      </c>
      <c r="L113">
        <f xml:space="preserve">
IF('Second Approx.'!$G$15="Error",#N/A,
IF('Second Approx.'!$G$16="Error",#N/A,
IF('Second Approx.'!$G$17="Error",#N/A,
IF('Second Approx.'!$G$18="Error",#N/A,
IF('Second Approx.'!$G$19="Error",#N/A,
IF('Second Approx.'!$G$20="Error",#N/A,
'Second Approx.'!$D$40*SIN(RADIANS(F113))))))))</f>
        <v>-5.0798506596075566</v>
      </c>
    </row>
    <row r="114" spans="1:12" x14ac:dyDescent="0.25">
      <c r="A114" s="71">
        <v>56</v>
      </c>
      <c r="B114" s="71">
        <f>IF(A114&lt;='Second Approx.'!$D$20,A114,#N/A)</f>
        <v>56</v>
      </c>
      <c r="C114" s="1">
        <f>IF(B114="",#N/A,
IF('Second Approx.'!$G$15="Error",#N/A,
IF('Second Approx.'!$G$16="Error",#N/A,
IF('Second Approx.'!$G$17="Error",#N/A,
IF('Second Approx.'!$G$18="Error",#N/A,
IF('Second Approx.'!$G$19="Error",#N/A,
IF('Second Approx.'!$G$20="Error",#N/A,
IF('Second Approx.'!$G$29="Error",#N/A,
'Second Approx.'!$D$38*COS(RADIANS('Second Approx.'!$D$18*A114))+'Second Approx.'!$D$39*COS(RADIANS('Second Approx.'!$D$19*A114))))))))))</f>
        <v>-0.18130607122593378</v>
      </c>
      <c r="D114" s="1">
        <f>IF(B114="",#N/A,
IF('Second Approx.'!$G$15="Error",#N/A,
IF('Second Approx.'!$G$16="Error",#N/A,
IF('Second Approx.'!$G$17="Error",#N/A,
IF('Second Approx.'!$G$18="Error",#N/A,
IF('Second Approx.'!$G$19="Error",#N/A,
IF('Second Approx.'!$G$20="Error",#N/A,
IF('Second Approx.'!$G$29="Error",#N/A,
'Second Approx.'!$D$38*SIN(RADIANS('Second Approx.'!$D$18*A114))+'Second Approx.'!$D$39*SIN(RADIANS('Second Approx.'!$D$19*A114))))))))))</f>
        <v>-3.8224469328318529</v>
      </c>
      <c r="F114">
        <v>224</v>
      </c>
      <c r="G114">
        <f xml:space="preserve">
IF('Second Approx.'!$G$15="Error",#N/A,
IF('Second Approx.'!$G$16="Error",#N/A,
IF('Second Approx.'!$G$17="Error",#N/A,
IF('Second Approx.'!$G$18="Error",#N/A,
IF('Second Approx.'!$G$19="Error",#N/A,
IF('Second Approx.'!$G$20="Error",#N/A,
IF('Second Approx.'!$G$29="Error",#N/A,'Second Approx.'!$D$37*COS(RADIANS(F114)))))))))</f>
        <v>-0.40923908007926479</v>
      </c>
      <c r="H114">
        <f xml:space="preserve">
IF('Second Approx.'!$G$15="Error",#N/A,
IF('Second Approx.'!$G$16="Error",#N/A,
IF('Second Approx.'!$G$17="Error",#N/A,
IF('Second Approx.'!$G$18="Error",#N/A,
IF('Second Approx.'!$G$19="Error",#N/A,
IF('Second Approx.'!$G$20="Error",#N/A,
'Second Approx.'!$D$37*SIN(RADIANS(F114))))))))</f>
        <v>-0.39519758584491937</v>
      </c>
      <c r="K114">
        <f xml:space="preserve">
IF('Second Approx.'!$G$15="Error",#N/A,
IF('Second Approx.'!$G$16="Error",#N/A,
IF('Second Approx.'!$G$17="Error",#N/A,
IF('Second Approx.'!$G$18="Error",#N/A,
IF('Second Approx.'!$G$19="Error",#N/A,
IF('Second Approx.'!$G$20="Error",#N/A,
'Second Approx.'!$D$40*COS(RADIANS(F114))))))))</f>
        <v>-5.4610246856239764</v>
      </c>
      <c r="L114">
        <f xml:space="preserve">
IF('Second Approx.'!$G$15="Error",#N/A,
IF('Second Approx.'!$G$16="Error",#N/A,
IF('Second Approx.'!$G$17="Error",#N/A,
IF('Second Approx.'!$G$18="Error",#N/A,
IF('Second Approx.'!$G$19="Error",#N/A,
IF('Second Approx.'!$G$20="Error",#N/A,
'Second Approx.'!$D$40*SIN(RADIANS(F114))))))))</f>
        <v>-5.2736502378514061</v>
      </c>
    </row>
    <row r="115" spans="1:12" x14ac:dyDescent="0.25">
      <c r="A115">
        <v>56.5</v>
      </c>
      <c r="B115" s="71">
        <f>IF(A115&lt;='Second Approx.'!$D$20,A115,#N/A)</f>
        <v>56.5</v>
      </c>
      <c r="C115" s="1">
        <f>IF(B115="",#N/A,
IF('Second Approx.'!$G$15="Error",#N/A,
IF('Second Approx.'!$G$16="Error",#N/A,
IF('Second Approx.'!$G$17="Error",#N/A,
IF('Second Approx.'!$G$18="Error",#N/A,
IF('Second Approx.'!$G$19="Error",#N/A,
IF('Second Approx.'!$G$20="Error",#N/A,
IF('Second Approx.'!$G$29="Error",#N/A,
'Second Approx.'!$D$38*COS(RADIANS('Second Approx.'!$D$18*A115))+'Second Approx.'!$D$39*COS(RADIANS('Second Approx.'!$D$19*A115))))))))))</f>
        <v>0.42912411003777917</v>
      </c>
      <c r="D115" s="1">
        <f>IF(B115="",#N/A,
IF('Second Approx.'!$G$15="Error",#N/A,
IF('Second Approx.'!$G$16="Error",#N/A,
IF('Second Approx.'!$G$17="Error",#N/A,
IF('Second Approx.'!$G$18="Error",#N/A,
IF('Second Approx.'!$G$19="Error",#N/A,
IF('Second Approx.'!$G$20="Error",#N/A,
IF('Second Approx.'!$G$29="Error",#N/A,
'Second Approx.'!$D$38*SIN(RADIANS('Second Approx.'!$D$18*A115))+'Second Approx.'!$D$39*SIN(RADIANS('Second Approx.'!$D$19*A115))))))))))</f>
        <v>-3.3678936331685128</v>
      </c>
      <c r="F115">
        <v>226</v>
      </c>
      <c r="G115">
        <f xml:space="preserve">
IF('Second Approx.'!$G$15="Error",#N/A,
IF('Second Approx.'!$G$16="Error",#N/A,
IF('Second Approx.'!$G$17="Error",#N/A,
IF('Second Approx.'!$G$18="Error",#N/A,
IF('Second Approx.'!$G$19="Error",#N/A,
IF('Second Approx.'!$G$20="Error",#N/A,
IF('Second Approx.'!$G$29="Error",#N/A,'Second Approx.'!$D$37*COS(RADIANS(F115)))))))))</f>
        <v>-0.39519758584491926</v>
      </c>
      <c r="H115">
        <f xml:space="preserve">
IF('Second Approx.'!$G$15="Error",#N/A,
IF('Second Approx.'!$G$16="Error",#N/A,
IF('Second Approx.'!$G$17="Error",#N/A,
IF('Second Approx.'!$G$18="Error",#N/A,
IF('Second Approx.'!$G$19="Error",#N/A,
IF('Second Approx.'!$G$20="Error",#N/A,
'Second Approx.'!$D$37*SIN(RADIANS(F115))))))))</f>
        <v>-0.40923908007926485</v>
      </c>
      <c r="K115">
        <f xml:space="preserve">
IF('Second Approx.'!$G$15="Error",#N/A,
IF('Second Approx.'!$G$16="Error",#N/A,
IF('Second Approx.'!$G$17="Error",#N/A,
IF('Second Approx.'!$G$18="Error",#N/A,
IF('Second Approx.'!$G$19="Error",#N/A,
IF('Second Approx.'!$G$20="Error",#N/A,
'Second Approx.'!$D$40*COS(RADIANS(F115))))))))</f>
        <v>-5.2736502378514052</v>
      </c>
      <c r="L115">
        <f xml:space="preserve">
IF('Second Approx.'!$G$15="Error",#N/A,
IF('Second Approx.'!$G$16="Error",#N/A,
IF('Second Approx.'!$G$17="Error",#N/A,
IF('Second Approx.'!$G$18="Error",#N/A,
IF('Second Approx.'!$G$19="Error",#N/A,
IF('Second Approx.'!$G$20="Error",#N/A,
'Second Approx.'!$D$40*SIN(RADIANS(F115))))))))</f>
        <v>-5.4610246856239772</v>
      </c>
    </row>
    <row r="116" spans="1:12" x14ac:dyDescent="0.25">
      <c r="A116" s="71">
        <v>57</v>
      </c>
      <c r="B116" s="71">
        <f>IF(A116&lt;='Second Approx.'!$D$20,A116,#N/A)</f>
        <v>57</v>
      </c>
      <c r="C116" s="1">
        <f>IF(B116="",#N/A,
IF('Second Approx.'!$G$15="Error",#N/A,
IF('Second Approx.'!$G$16="Error",#N/A,
IF('Second Approx.'!$G$17="Error",#N/A,
IF('Second Approx.'!$G$18="Error",#N/A,
IF('Second Approx.'!$G$19="Error",#N/A,
IF('Second Approx.'!$G$20="Error",#N/A,
IF('Second Approx.'!$G$29="Error",#N/A,
'Second Approx.'!$D$38*COS(RADIANS('Second Approx.'!$D$18*A116))+'Second Approx.'!$D$39*COS(RADIANS('Second Approx.'!$D$19*A116))))))))))</f>
        <v>0.89240289967513542</v>
      </c>
      <c r="D116" s="1">
        <f>IF(B116="",#N/A,
IF('Second Approx.'!$G$15="Error",#N/A,
IF('Second Approx.'!$G$16="Error",#N/A,
IF('Second Approx.'!$G$17="Error",#N/A,
IF('Second Approx.'!$G$18="Error",#N/A,
IF('Second Approx.'!$G$19="Error",#N/A,
IF('Second Approx.'!$G$20="Error",#N/A,
IF('Second Approx.'!$G$29="Error",#N/A,
'Second Approx.'!$D$38*SIN(RADIANS('Second Approx.'!$D$18*A116))+'Second Approx.'!$D$39*SIN(RADIANS('Second Approx.'!$D$19*A116))))))))))</f>
        <v>-2.8128065800368098</v>
      </c>
      <c r="F116">
        <v>228</v>
      </c>
      <c r="G116">
        <f xml:space="preserve">
IF('Second Approx.'!$G$15="Error",#N/A,
IF('Second Approx.'!$G$16="Error",#N/A,
IF('Second Approx.'!$G$17="Error",#N/A,
IF('Second Approx.'!$G$18="Error",#N/A,
IF('Second Approx.'!$G$19="Error",#N/A,
IF('Second Approx.'!$G$20="Error",#N/A,
IF('Second Approx.'!$G$29="Error",#N/A,'Second Approx.'!$D$37*COS(RADIANS(F116)))))))))</f>
        <v>-0.38067460422774313</v>
      </c>
      <c r="H116">
        <f xml:space="preserve">
IF('Second Approx.'!$G$15="Error",#N/A,
IF('Second Approx.'!$G$16="Error",#N/A,
IF('Second Approx.'!$G$17="Error",#N/A,
IF('Second Approx.'!$G$18="Error",#N/A,
IF('Second Approx.'!$G$19="Error",#N/A,
IF('Second Approx.'!$G$20="Error",#N/A,
'Second Approx.'!$D$37*SIN(RADIANS(F116))))))))</f>
        <v>-0.42278197953298158</v>
      </c>
      <c r="K116">
        <f xml:space="preserve">
IF('Second Approx.'!$G$15="Error",#N/A,
IF('Second Approx.'!$G$16="Error",#N/A,
IF('Second Approx.'!$G$17="Error",#N/A,
IF('Second Approx.'!$G$18="Error",#N/A,
IF('Second Approx.'!$G$19="Error",#N/A,
IF('Second Approx.'!$G$20="Error",#N/A,
'Second Approx.'!$D$40*COS(RADIANS(F116))))))))</f>
        <v>-5.0798506596075557</v>
      </c>
      <c r="L116">
        <f xml:space="preserve">
IF('Second Approx.'!$G$15="Error",#N/A,
IF('Second Approx.'!$G$16="Error",#N/A,
IF('Second Approx.'!$G$17="Error",#N/A,
IF('Second Approx.'!$G$18="Error",#N/A,
IF('Second Approx.'!$G$19="Error",#N/A,
IF('Second Approx.'!$G$20="Error",#N/A,
'Second Approx.'!$D$40*SIN(RADIANS(F116))))))))</f>
        <v>-5.6417457160234834</v>
      </c>
    </row>
    <row r="117" spans="1:12" x14ac:dyDescent="0.25">
      <c r="A117">
        <v>57.5</v>
      </c>
      <c r="B117" s="71">
        <f>IF(A117&lt;='Second Approx.'!$D$20,A117,#N/A)</f>
        <v>57.5</v>
      </c>
      <c r="C117" s="1">
        <f>IF(B117="",#N/A,
IF('Second Approx.'!$G$15="Error",#N/A,
IF('Second Approx.'!$G$16="Error",#N/A,
IF('Second Approx.'!$G$17="Error",#N/A,
IF('Second Approx.'!$G$18="Error",#N/A,
IF('Second Approx.'!$G$19="Error",#N/A,
IF('Second Approx.'!$G$20="Error",#N/A,
IF('Second Approx.'!$G$29="Error",#N/A,
'Second Approx.'!$D$38*COS(RADIANS('Second Approx.'!$D$18*A117))+'Second Approx.'!$D$39*COS(RADIANS('Second Approx.'!$D$19*A117))))))))))</f>
        <v>1.1922033565424224</v>
      </c>
      <c r="D117" s="1">
        <f>IF(B117="",#N/A,
IF('Second Approx.'!$G$15="Error",#N/A,
IF('Second Approx.'!$G$16="Error",#N/A,
IF('Second Approx.'!$G$17="Error",#N/A,
IF('Second Approx.'!$G$18="Error",#N/A,
IF('Second Approx.'!$G$19="Error",#N/A,
IF('Second Approx.'!$G$20="Error",#N/A,
IF('Second Approx.'!$G$29="Error",#N/A,
'Second Approx.'!$D$38*SIN(RADIANS('Second Approx.'!$D$18*A117))+'Second Approx.'!$D$39*SIN(RADIANS('Second Approx.'!$D$19*A117))))))))))</f>
        <v>-2.1943283203722261</v>
      </c>
      <c r="F117">
        <v>230</v>
      </c>
      <c r="G117">
        <f xml:space="preserve">
IF('Second Approx.'!$G$15="Error",#N/A,
IF('Second Approx.'!$G$16="Error",#N/A,
IF('Second Approx.'!$G$17="Error",#N/A,
IF('Second Approx.'!$G$18="Error",#N/A,
IF('Second Approx.'!$G$19="Error",#N/A,
IF('Second Approx.'!$G$20="Error",#N/A,
IF('Second Approx.'!$G$29="Error",#N/A,'Second Approx.'!$D$37*COS(RADIANS(F117)))))))))</f>
        <v>-0.36568782924374316</v>
      </c>
      <c r="H117">
        <f xml:space="preserve">
IF('Second Approx.'!$G$15="Error",#N/A,
IF('Second Approx.'!$G$16="Error",#N/A,
IF('Second Approx.'!$G$17="Error",#N/A,
IF('Second Approx.'!$G$18="Error",#N/A,
IF('Second Approx.'!$G$19="Error",#N/A,
IF('Second Approx.'!$G$20="Error",#N/A,
'Second Approx.'!$D$37*SIN(RADIANS(F117))))))))</f>
        <v>-0.43580978426920869</v>
      </c>
      <c r="K117">
        <f xml:space="preserve">
IF('Second Approx.'!$G$15="Error",#N/A,
IF('Second Approx.'!$G$16="Error",#N/A,
IF('Second Approx.'!$G$17="Error",#N/A,
IF('Second Approx.'!$G$18="Error",#N/A,
IF('Second Approx.'!$G$19="Error",#N/A,
IF('Second Approx.'!$G$20="Error",#N/A,
'Second Approx.'!$D$40*COS(RADIANS(F117))))))))</f>
        <v>-4.8798620658259857</v>
      </c>
      <c r="L117">
        <f xml:space="preserve">
IF('Second Approx.'!$G$15="Error",#N/A,
IF('Second Approx.'!$G$16="Error",#N/A,
IF('Second Approx.'!$G$17="Error",#N/A,
IF('Second Approx.'!$G$18="Error",#N/A,
IF('Second Approx.'!$G$19="Error",#N/A,
IF('Second Approx.'!$G$20="Error",#N/A,
'Second Approx.'!$D$40*SIN(RADIANS(F117))))))))</f>
        <v>-5.8155931483123187</v>
      </c>
    </row>
    <row r="118" spans="1:12" x14ac:dyDescent="0.25">
      <c r="A118" s="71">
        <v>58</v>
      </c>
      <c r="B118" s="71">
        <f>IF(A118&lt;='Second Approx.'!$D$20,A118,#N/A)</f>
        <v>58</v>
      </c>
      <c r="C118" s="1">
        <f>IF(B118="",#N/A,
IF('Second Approx.'!$G$15="Error",#N/A,
IF('Second Approx.'!$G$16="Error",#N/A,
IF('Second Approx.'!$G$17="Error",#N/A,
IF('Second Approx.'!$G$18="Error",#N/A,
IF('Second Approx.'!$G$19="Error",#N/A,
IF('Second Approx.'!$G$20="Error",#N/A,
IF('Second Approx.'!$G$29="Error",#N/A,
'Second Approx.'!$D$38*COS(RADIANS('Second Approx.'!$D$18*A118))+'Second Approx.'!$D$39*COS(RADIANS('Second Approx.'!$D$19*A118))))))))))</f>
        <v>1.3208709047932654</v>
      </c>
      <c r="D118" s="1">
        <f>IF(B118="",#N/A,
IF('Second Approx.'!$G$15="Error",#N/A,
IF('Second Approx.'!$G$16="Error",#N/A,
IF('Second Approx.'!$G$17="Error",#N/A,
IF('Second Approx.'!$G$18="Error",#N/A,
IF('Second Approx.'!$G$19="Error",#N/A,
IF('Second Approx.'!$G$20="Error",#N/A,
IF('Second Approx.'!$G$29="Error",#N/A,
'Second Approx.'!$D$38*SIN(RADIANS('Second Approx.'!$D$18*A118))+'Second Approx.'!$D$39*SIN(RADIANS('Second Approx.'!$D$19*A118))))))))))</f>
        <v>-1.5520742257149966</v>
      </c>
      <c r="F118">
        <v>232</v>
      </c>
      <c r="G118">
        <f xml:space="preserve">
IF('Second Approx.'!$G$15="Error",#N/A,
IF('Second Approx.'!$G$16="Error",#N/A,
IF('Second Approx.'!$G$17="Error",#N/A,
IF('Second Approx.'!$G$18="Error",#N/A,
IF('Second Approx.'!$G$19="Error",#N/A,
IF('Second Approx.'!$G$20="Error",#N/A,
IF('Second Approx.'!$G$29="Error",#N/A,'Second Approx.'!$D$37*COS(RADIANS(F118)))))))))</f>
        <v>-0.35025551996970122</v>
      </c>
      <c r="H118">
        <f xml:space="preserve">
IF('Second Approx.'!$G$15="Error",#N/A,
IF('Second Approx.'!$G$16="Error",#N/A,
IF('Second Approx.'!$G$17="Error",#N/A,
IF('Second Approx.'!$G$18="Error",#N/A,
IF('Second Approx.'!$G$19="Error",#N/A,
IF('Second Approx.'!$G$20="Error",#N/A,
'Second Approx.'!$D$37*SIN(RADIANS(F118))))))))</f>
        <v>-0.44830662191465509</v>
      </c>
      <c r="K118">
        <f xml:space="preserve">
IF('Second Approx.'!$G$15="Error",#N/A,
IF('Second Approx.'!$G$16="Error",#N/A,
IF('Second Approx.'!$G$17="Error",#N/A,
IF('Second Approx.'!$G$18="Error",#N/A,
IF('Second Approx.'!$G$19="Error",#N/A,
IF('Second Approx.'!$G$20="Error",#N/A,
'Second Approx.'!$D$40*COS(RADIANS(F118))))))))</f>
        <v>-4.6739281118023284</v>
      </c>
      <c r="L118">
        <f xml:space="preserve">
IF('Second Approx.'!$G$15="Error",#N/A,
IF('Second Approx.'!$G$16="Error",#N/A,
IF('Second Approx.'!$G$17="Error",#N/A,
IF('Second Approx.'!$G$18="Error",#N/A,
IF('Second Approx.'!$G$19="Error",#N/A,
IF('Second Approx.'!$G$20="Error",#N/A,
'Second Approx.'!$D$40*SIN(RADIANS(F118))))))))</f>
        <v>-5.9823551761733906</v>
      </c>
    </row>
    <row r="119" spans="1:12" x14ac:dyDescent="0.25">
      <c r="A119">
        <v>58.5</v>
      </c>
      <c r="B119" s="71">
        <f>IF(A119&lt;='Second Approx.'!$D$20,A119,#N/A)</f>
        <v>58.5</v>
      </c>
      <c r="C119" s="1">
        <f>IF(B119="",#N/A,
IF('Second Approx.'!$G$15="Error",#N/A,
IF('Second Approx.'!$G$16="Error",#N/A,
IF('Second Approx.'!$G$17="Error",#N/A,
IF('Second Approx.'!$G$18="Error",#N/A,
IF('Second Approx.'!$G$19="Error",#N/A,
IF('Second Approx.'!$G$20="Error",#N/A,
IF('Second Approx.'!$G$29="Error",#N/A,
'Second Approx.'!$D$38*COS(RADIANS('Second Approx.'!$D$18*A119))+'Second Approx.'!$D$39*COS(RADIANS('Second Approx.'!$D$19*A119))))))))))</f>
        <v>1.2797363088221347</v>
      </c>
      <c r="D119" s="1">
        <f>IF(B119="",#N/A,
IF('Second Approx.'!$G$15="Error",#N/A,
IF('Second Approx.'!$G$16="Error",#N/A,
IF('Second Approx.'!$G$17="Error",#N/A,
IF('Second Approx.'!$G$18="Error",#N/A,
IF('Second Approx.'!$G$19="Error",#N/A,
IF('Second Approx.'!$G$20="Error",#N/A,
IF('Second Approx.'!$G$29="Error",#N/A,
'Second Approx.'!$D$38*SIN(RADIANS('Second Approx.'!$D$18*A119))+'Second Approx.'!$D$39*SIN(RADIANS('Second Approx.'!$D$19*A119))))))))))</f>
        <v>-0.92617605939976455</v>
      </c>
      <c r="F119">
        <v>234</v>
      </c>
      <c r="G119">
        <f xml:space="preserve">
IF('Second Approx.'!$G$15="Error",#N/A,
IF('Second Approx.'!$G$16="Error",#N/A,
IF('Second Approx.'!$G$17="Error",#N/A,
IF('Second Approx.'!$G$18="Error",#N/A,
IF('Second Approx.'!$G$19="Error",#N/A,
IF('Second Approx.'!$G$20="Error",#N/A,
IF('Second Approx.'!$G$29="Error",#N/A,'Second Approx.'!$D$37*COS(RADIANS(F119)))))))))</f>
        <v>-0.3343964782973034</v>
      </c>
      <c r="H119">
        <f xml:space="preserve">
IF('Second Approx.'!$G$15="Error",#N/A,
IF('Second Approx.'!$G$16="Error",#N/A,
IF('Second Approx.'!$G$17="Error",#N/A,
IF('Second Approx.'!$G$18="Error",#N/A,
IF('Second Approx.'!$G$19="Error",#N/A,
IF('Second Approx.'!$G$20="Error",#N/A,
'Second Approx.'!$D$37*SIN(RADIANS(F119))))))))</f>
        <v>-0.46025726699763947</v>
      </c>
      <c r="K119">
        <f xml:space="preserve">
IF('Second Approx.'!$G$15="Error",#N/A,
IF('Second Approx.'!$G$16="Error",#N/A,
IF('Second Approx.'!$G$17="Error",#N/A,
IF('Second Approx.'!$G$18="Error",#N/A,
IF('Second Approx.'!$G$19="Error",#N/A,
IF('Second Approx.'!$G$20="Error",#N/A,
'Second Approx.'!$D$40*COS(RADIANS(F119))))))))</f>
        <v>-4.4622996963378796</v>
      </c>
      <c r="L119">
        <f xml:space="preserve">
IF('Second Approx.'!$G$15="Error",#N/A,
IF('Second Approx.'!$G$16="Error",#N/A,
IF('Second Approx.'!$G$17="Error",#N/A,
IF('Second Approx.'!$G$18="Error",#N/A,
IF('Second Approx.'!$G$19="Error",#N/A,
IF('Second Approx.'!$G$20="Error",#N/A,
'Second Approx.'!$D$40*SIN(RADIANS(F119))))))))</f>
        <v>-6.1418286257634636</v>
      </c>
    </row>
    <row r="120" spans="1:12" x14ac:dyDescent="0.25">
      <c r="A120" s="71">
        <v>59</v>
      </c>
      <c r="B120" s="71">
        <f>IF(A120&lt;='Second Approx.'!$D$20,A120,#N/A)</f>
        <v>59</v>
      </c>
      <c r="C120" s="1">
        <f>IF(B120="",#N/A,
IF('Second Approx.'!$G$15="Error",#N/A,
IF('Second Approx.'!$G$16="Error",#N/A,
IF('Second Approx.'!$G$17="Error",#N/A,
IF('Second Approx.'!$G$18="Error",#N/A,
IF('Second Approx.'!$G$19="Error",#N/A,
IF('Second Approx.'!$G$20="Error",#N/A,
IF('Second Approx.'!$G$29="Error",#N/A,
'Second Approx.'!$D$38*COS(RADIANS('Second Approx.'!$D$18*A120))+'Second Approx.'!$D$39*COS(RADIANS('Second Approx.'!$D$19*A120))))))))))</f>
        <v>1.0789960327957653</v>
      </c>
      <c r="D120" s="1">
        <f>IF(B120="",#N/A,
IF('Second Approx.'!$G$15="Error",#N/A,
IF('Second Approx.'!$G$16="Error",#N/A,
IF('Second Approx.'!$G$17="Error",#N/A,
IF('Second Approx.'!$G$18="Error",#N/A,
IF('Second Approx.'!$G$19="Error",#N/A,
IF('Second Approx.'!$G$20="Error",#N/A,
IF('Second Approx.'!$G$29="Error",#N/A,
'Second Approx.'!$D$38*SIN(RADIANS('Second Approx.'!$D$18*A120))+'Second Approx.'!$D$39*SIN(RADIANS('Second Approx.'!$D$19*A120))))))))))</f>
        <v>-0.35530571099902186</v>
      </c>
      <c r="F120">
        <v>236</v>
      </c>
      <c r="G120">
        <f xml:space="preserve">
IF('Second Approx.'!$G$15="Error",#N/A,
IF('Second Approx.'!$G$16="Error",#N/A,
IF('Second Approx.'!$G$17="Error",#N/A,
IF('Second Approx.'!$G$18="Error",#N/A,
IF('Second Approx.'!$G$19="Error",#N/A,
IF('Second Approx.'!$G$20="Error",#N/A,
IF('Second Approx.'!$G$29="Error",#N/A,'Second Approx.'!$D$37*COS(RADIANS(F120)))))))))</f>
        <v>-0.31813002602592871</v>
      </c>
      <c r="H120">
        <f xml:space="preserve">
IF('Second Approx.'!$G$15="Error",#N/A,
IF('Second Approx.'!$G$16="Error",#N/A,
IF('Second Approx.'!$G$17="Error",#N/A,
IF('Second Approx.'!$G$18="Error",#N/A,
IF('Second Approx.'!$G$19="Error",#N/A,
IF('Second Approx.'!$G$20="Error",#N/A,
'Second Approx.'!$D$37*SIN(RADIANS(F120))))))))</f>
        <v>-0.47164715949798447</v>
      </c>
      <c r="K120">
        <f xml:space="preserve">
IF('Second Approx.'!$G$15="Error",#N/A,
IF('Second Approx.'!$G$16="Error",#N/A,
IF('Second Approx.'!$G$17="Error",#N/A,
IF('Second Approx.'!$G$18="Error",#N/A,
IF('Second Approx.'!$G$19="Error",#N/A,
IF('Second Approx.'!$G$20="Error",#N/A,
'Second Approx.'!$D$40*COS(RADIANS(F120))))))))</f>
        <v>-4.2452346560580123</v>
      </c>
      <c r="L120">
        <f xml:space="preserve">
IF('Second Approx.'!$G$15="Error",#N/A,
IF('Second Approx.'!$G$16="Error",#N/A,
IF('Second Approx.'!$G$17="Error",#N/A,
IF('Second Approx.'!$G$18="Error",#N/A,
IF('Second Approx.'!$G$19="Error",#N/A,
IF('Second Approx.'!$G$20="Error",#N/A,
'Second Approx.'!$D$40*SIN(RADIANS(F120))))))))</f>
        <v>-6.2938192032492202</v>
      </c>
    </row>
    <row r="121" spans="1:12" x14ac:dyDescent="0.25">
      <c r="A121">
        <v>59.5</v>
      </c>
      <c r="B121" s="71">
        <f>IF(A121&lt;='Second Approx.'!$D$20,A121,#N/A)</f>
        <v>59.5</v>
      </c>
      <c r="C121" s="1">
        <f>IF(B121="",#N/A,
IF('Second Approx.'!$G$15="Error",#N/A,
IF('Second Approx.'!$G$16="Error",#N/A,
IF('Second Approx.'!$G$17="Error",#N/A,
IF('Second Approx.'!$G$18="Error",#N/A,
IF('Second Approx.'!$G$19="Error",#N/A,
IF('Second Approx.'!$G$20="Error",#N/A,
IF('Second Approx.'!$G$29="Error",#N/A,
'Second Approx.'!$D$38*COS(RADIANS('Second Approx.'!$D$18*A121))+'Second Approx.'!$D$39*COS(RADIANS('Second Approx.'!$D$19*A121))))))))))</f>
        <v>0.73716608707799924</v>
      </c>
      <c r="D121" s="1">
        <f>IF(B121="",#N/A,
IF('Second Approx.'!$G$15="Error",#N/A,
IF('Second Approx.'!$G$16="Error",#N/A,
IF('Second Approx.'!$G$17="Error",#N/A,
IF('Second Approx.'!$G$18="Error",#N/A,
IF('Second Approx.'!$G$19="Error",#N/A,
IF('Second Approx.'!$G$20="Error",#N/A,
IF('Second Approx.'!$G$29="Error",#N/A,
'Second Approx.'!$D$38*SIN(RADIANS('Second Approx.'!$D$18*A121))+'Second Approx.'!$D$39*SIN(RADIANS('Second Approx.'!$D$19*A121))))))))))</f>
        <v>0.12522665031269886</v>
      </c>
      <c r="F121">
        <v>238</v>
      </c>
      <c r="G121">
        <f xml:space="preserve">
IF('Second Approx.'!$G$15="Error",#N/A,
IF('Second Approx.'!$G$16="Error",#N/A,
IF('Second Approx.'!$G$17="Error",#N/A,
IF('Second Approx.'!$G$18="Error",#N/A,
IF('Second Approx.'!$G$19="Error",#N/A,
IF('Second Approx.'!$G$20="Error",#N/A,
IF('Second Approx.'!$G$29="Error",#N/A,'Second Approx.'!$D$37*COS(RADIANS(F121)))))))))</f>
        <v>-0.3014759813220157</v>
      </c>
      <c r="H121">
        <f xml:space="preserve">
IF('Second Approx.'!$G$15="Error",#N/A,
IF('Second Approx.'!$G$16="Error",#N/A,
IF('Second Approx.'!$G$17="Error",#N/A,
IF('Second Approx.'!$G$18="Error",#N/A,
IF('Second Approx.'!$G$19="Error",#N/A,
IF('Second Approx.'!$G$20="Error",#N/A,
'Second Approx.'!$D$37*SIN(RADIANS(F121))))))))</f>
        <v>-0.4824624225861564</v>
      </c>
      <c r="K121">
        <f xml:space="preserve">
IF('Second Approx.'!$G$15="Error",#N/A,
IF('Second Approx.'!$G$16="Error",#N/A,
IF('Second Approx.'!$G$17="Error",#N/A,
IF('Second Approx.'!$G$18="Error",#N/A,
IF('Second Approx.'!$G$19="Error",#N/A,
IF('Second Approx.'!$G$20="Error",#N/A,
'Second Approx.'!$D$40*COS(RADIANS(F121))))))))</f>
        <v>-4.0229974512780124</v>
      </c>
      <c r="L121">
        <f xml:space="preserve">
IF('Second Approx.'!$G$15="Error",#N/A,
IF('Second Approx.'!$G$16="Error",#N/A,
IF('Second Approx.'!$G$17="Error",#N/A,
IF('Second Approx.'!$G$18="Error",#N/A,
IF('Second Approx.'!$G$19="Error",#N/A,
IF('Second Approx.'!$G$20="Error",#N/A,
'Second Approx.'!$D$40*SIN(RADIANS(F121))))))))</f>
        <v>-6.4381417315243423</v>
      </c>
    </row>
    <row r="122" spans="1:12" x14ac:dyDescent="0.25">
      <c r="A122" s="71">
        <v>60</v>
      </c>
      <c r="B122" s="71">
        <f>IF(A122&lt;='Second Approx.'!$D$20,A122,#N/A)</f>
        <v>60</v>
      </c>
      <c r="C122" s="1">
        <f>IF(B122="",#N/A,
IF('Second Approx.'!$G$15="Error",#N/A,
IF('Second Approx.'!$G$16="Error",#N/A,
IF('Second Approx.'!$G$17="Error",#N/A,
IF('Second Approx.'!$G$18="Error",#N/A,
IF('Second Approx.'!$G$19="Error",#N/A,
IF('Second Approx.'!$G$20="Error",#N/A,
IF('Second Approx.'!$G$29="Error",#N/A,
'Second Approx.'!$D$38*COS(RADIANS('Second Approx.'!$D$18*A122))+'Second Approx.'!$D$39*COS(RADIANS('Second Approx.'!$D$19*A122))))))))))</f>
        <v>0.2801357312285635</v>
      </c>
      <c r="D122" s="1">
        <f>IF(B122="",#N/A,
IF('Second Approx.'!$G$15="Error",#N/A,
IF('Second Approx.'!$G$16="Error",#N/A,
IF('Second Approx.'!$G$17="Error",#N/A,
IF('Second Approx.'!$G$18="Error",#N/A,
IF('Second Approx.'!$G$19="Error",#N/A,
IF('Second Approx.'!$G$20="Error",#N/A,
IF('Second Approx.'!$G$29="Error",#N/A,
'Second Approx.'!$D$38*SIN(RADIANS('Second Approx.'!$D$18*A122))+'Second Approx.'!$D$39*SIN(RADIANS('Second Approx.'!$D$19*A122))))))))))</f>
        <v>0.48520931950331248</v>
      </c>
      <c r="F122">
        <v>240</v>
      </c>
      <c r="G122">
        <f xml:space="preserve">
IF('Second Approx.'!$G$15="Error",#N/A,
IF('Second Approx.'!$G$16="Error",#N/A,
IF('Second Approx.'!$G$17="Error",#N/A,
IF('Second Approx.'!$G$18="Error",#N/A,
IF('Second Approx.'!$G$19="Error",#N/A,
IF('Second Approx.'!$G$20="Error",#N/A,
IF('Second Approx.'!$G$29="Error",#N/A,'Second Approx.'!$D$37*COS(RADIANS(F122)))))))))</f>
        <v>-0.28445463457367676</v>
      </c>
      <c r="H122">
        <f xml:space="preserve">
IF('Second Approx.'!$G$15="Error",#N/A,
IF('Second Approx.'!$G$16="Error",#N/A,
IF('Second Approx.'!$G$17="Error",#N/A,
IF('Second Approx.'!$G$18="Error",#N/A,
IF('Second Approx.'!$G$19="Error",#N/A,
IF('Second Approx.'!$G$20="Error",#N/A,
'Second Approx.'!$D$37*SIN(RADIANS(F122))))))))</f>
        <v>-0.49268987953004606</v>
      </c>
      <c r="K122">
        <f xml:space="preserve">
IF('Second Approx.'!$G$15="Error",#N/A,
IF('Second Approx.'!$G$16="Error",#N/A,
IF('Second Approx.'!$G$17="Error",#N/A,
IF('Second Approx.'!$G$18="Error",#N/A,
IF('Second Approx.'!$G$19="Error",#N/A,
IF('Second Approx.'!$G$20="Error",#N/A,
'Second Approx.'!$D$40*COS(RADIANS(F122))))))))</f>
        <v>-3.7958588437988823</v>
      </c>
      <c r="L122">
        <f xml:space="preserve">
IF('Second Approx.'!$G$15="Error",#N/A,
IF('Second Approx.'!$G$16="Error",#N/A,
IF('Second Approx.'!$G$17="Error",#N/A,
IF('Second Approx.'!$G$18="Error",#N/A,
IF('Second Approx.'!$G$19="Error",#N/A,
IF('Second Approx.'!$G$20="Error",#N/A,
'Second Approx.'!$D$40*SIN(RADIANS(F122))))))))</f>
        <v>-6.5746203758193102</v>
      </c>
    </row>
    <row r="123" spans="1:12" x14ac:dyDescent="0.25">
      <c r="A123">
        <v>60.5</v>
      </c>
      <c r="B123" s="71">
        <f>IF(A123&lt;='Second Approx.'!$D$20,A123,#N/A)</f>
        <v>60.5</v>
      </c>
      <c r="C123" s="1">
        <f>IF(B123="",#N/A,
IF('Second Approx.'!$G$15="Error",#N/A,
IF('Second Approx.'!$G$16="Error",#N/A,
IF('Second Approx.'!$G$17="Error",#N/A,
IF('Second Approx.'!$G$18="Error",#N/A,
IF('Second Approx.'!$G$19="Error",#N/A,
IF('Second Approx.'!$G$20="Error",#N/A,
IF('Second Approx.'!$G$29="Error",#N/A,
'Second Approx.'!$D$38*COS(RADIANS('Second Approx.'!$D$18*A123))+'Second Approx.'!$D$39*COS(RADIANS('Second Approx.'!$D$19*A123))))))))))</f>
        <v>-0.26013358313736745</v>
      </c>
      <c r="D123" s="1">
        <f>IF(B123="",#N/A,
IF('Second Approx.'!$G$15="Error",#N/A,
IF('Second Approx.'!$G$16="Error",#N/A,
IF('Second Approx.'!$G$17="Error",#N/A,
IF('Second Approx.'!$G$18="Error",#N/A,
IF('Second Approx.'!$G$19="Error",#N/A,
IF('Second Approx.'!$G$20="Error",#N/A,
IF('Second Approx.'!$G$29="Error",#N/A,
'Second Approx.'!$D$38*SIN(RADIANS('Second Approx.'!$D$18*A123))+'Second Approx.'!$D$39*SIN(RADIANS('Second Approx.'!$D$19*A123))))))))))</f>
        <v>0.70101788337426596</v>
      </c>
      <c r="F123">
        <v>242</v>
      </c>
      <c r="G123">
        <f xml:space="preserve">
IF('Second Approx.'!$G$15="Error",#N/A,
IF('Second Approx.'!$G$16="Error",#N/A,
IF('Second Approx.'!$G$17="Error",#N/A,
IF('Second Approx.'!$G$18="Error",#N/A,
IF('Second Approx.'!$G$19="Error",#N/A,
IF('Second Approx.'!$G$20="Error",#N/A,
IF('Second Approx.'!$G$29="Error",#N/A,'Second Approx.'!$D$37*COS(RADIANS(F123)))))))))</f>
        <v>-0.26708672366998676</v>
      </c>
      <c r="H123">
        <f xml:space="preserve">
IF('Second Approx.'!$G$15="Error",#N/A,
IF('Second Approx.'!$G$16="Error",#N/A,
IF('Second Approx.'!$G$17="Error",#N/A,
IF('Second Approx.'!$G$18="Error",#N/A,
IF('Second Approx.'!$G$19="Error",#N/A,
IF('Second Approx.'!$G$20="Error",#N/A,
'Second Approx.'!$D$37*SIN(RADIANS(F123))))))))</f>
        <v>-0.50231706974878676</v>
      </c>
      <c r="K123">
        <f xml:space="preserve">
IF('Second Approx.'!$G$15="Error",#N/A,
IF('Second Approx.'!$G$16="Error",#N/A,
IF('Second Approx.'!$G$17="Error",#N/A,
IF('Second Approx.'!$G$18="Error",#N/A,
IF('Second Approx.'!$G$19="Error",#N/A,
IF('Second Approx.'!$G$20="Error",#N/A,
'Second Approx.'!$D$40*COS(RADIANS(F123))))))))</f>
        <v>-3.5640955670258081</v>
      </c>
      <c r="L123">
        <f xml:space="preserve">
IF('Second Approx.'!$G$15="Error",#N/A,
IF('Second Approx.'!$G$16="Error",#N/A,
IF('Second Approx.'!$G$17="Error",#N/A,
IF('Second Approx.'!$G$18="Error",#N/A,
IF('Second Approx.'!$G$19="Error",#N/A,
IF('Second Approx.'!$G$20="Error",#N/A,
'Second Approx.'!$D$40*SIN(RADIANS(F123))))))))</f>
        <v>-6.7030888579289796</v>
      </c>
    </row>
    <row r="124" spans="1:12" x14ac:dyDescent="0.25">
      <c r="A124" s="71">
        <v>61</v>
      </c>
      <c r="B124" s="71">
        <f>IF(A124&lt;='Second Approx.'!$D$20,A124,#N/A)</f>
        <v>61</v>
      </c>
      <c r="C124" s="1">
        <f>IF(B124="",#N/A,
IF('Second Approx.'!$G$15="Error",#N/A,
IF('Second Approx.'!$G$16="Error",#N/A,
IF('Second Approx.'!$G$17="Error",#N/A,
IF('Second Approx.'!$G$18="Error",#N/A,
IF('Second Approx.'!$G$19="Error",#N/A,
IF('Second Approx.'!$G$20="Error",#N/A,
IF('Second Approx.'!$G$29="Error",#N/A,
'Second Approx.'!$D$38*COS(RADIANS('Second Approx.'!$D$18*A124))+'Second Approx.'!$D$39*COS(RADIANS('Second Approx.'!$D$19*A124))))))))))</f>
        <v>-0.84720178823272319</v>
      </c>
      <c r="D124" s="1">
        <f>IF(B124="",#N/A,
IF('Second Approx.'!$G$15="Error",#N/A,
IF('Second Approx.'!$G$16="Error",#N/A,
IF('Second Approx.'!$G$17="Error",#N/A,
IF('Second Approx.'!$G$18="Error",#N/A,
IF('Second Approx.'!$G$19="Error",#N/A,
IF('Second Approx.'!$G$20="Error",#N/A,
IF('Second Approx.'!$G$29="Error",#N/A,
'Second Approx.'!$D$38*SIN(RADIANS('Second Approx.'!$D$18*A124))+'Second Approx.'!$D$39*SIN(RADIANS('Second Approx.'!$D$19*A124))))))))))</f>
        <v>0.75678511948424854</v>
      </c>
      <c r="F124">
        <v>244</v>
      </c>
      <c r="G124">
        <f xml:space="preserve">
IF('Second Approx.'!$G$15="Error",#N/A,
IF('Second Approx.'!$G$16="Error",#N/A,
IF('Second Approx.'!$G$17="Error",#N/A,
IF('Second Approx.'!$G$18="Error",#N/A,
IF('Second Approx.'!$G$19="Error",#N/A,
IF('Second Approx.'!$G$20="Error",#N/A,
IF('Second Approx.'!$G$29="Error",#N/A,'Second Approx.'!$D$37*COS(RADIANS(F124)))))))))</f>
        <v>-0.24939340873506119</v>
      </c>
      <c r="H124">
        <f xml:space="preserve">
IF('Second Approx.'!$G$15="Error",#N/A,
IF('Second Approx.'!$G$16="Error",#N/A,
IF('Second Approx.'!$G$17="Error",#N/A,
IF('Second Approx.'!$G$18="Error",#N/A,
IF('Second Approx.'!$G$19="Error",#N/A,
IF('Second Approx.'!$G$20="Error",#N/A,
'Second Approx.'!$D$37*SIN(RADIANS(F124))))))))</f>
        <v>-0.51133226399405107</v>
      </c>
      <c r="K124">
        <f xml:space="preserve">
IF('Second Approx.'!$G$15="Error",#N/A,
IF('Second Approx.'!$G$16="Error",#N/A,
IF('Second Approx.'!$G$17="Error",#N/A,
IF('Second Approx.'!$G$18="Error",#N/A,
IF('Second Approx.'!$G$19="Error",#N/A,
IF('Second Approx.'!$G$20="Error",#N/A,
'Second Approx.'!$D$40*COS(RADIANS(F124))))))))</f>
        <v>-3.3279899888111544</v>
      </c>
      <c r="L124">
        <f xml:space="preserve">
IF('Second Approx.'!$G$15="Error",#N/A,
IF('Second Approx.'!$G$16="Error",#N/A,
IF('Second Approx.'!$G$17="Error",#N/A,
IF('Second Approx.'!$G$18="Error",#N/A,
IF('Second Approx.'!$G$19="Error",#N/A,
IF('Second Approx.'!$G$20="Error",#N/A,
'Second Approx.'!$D$40*SIN(RADIANS(F124))))))))</f>
        <v>-6.8233906587969422</v>
      </c>
    </row>
    <row r="125" spans="1:12" x14ac:dyDescent="0.25">
      <c r="A125">
        <v>61.5</v>
      </c>
      <c r="B125" s="71">
        <f>IF(A125&lt;='Second Approx.'!$D$20,A125,#N/A)</f>
        <v>61.5</v>
      </c>
      <c r="C125" s="1">
        <f>IF(B125="",#N/A,
IF('Second Approx.'!$G$15="Error",#N/A,
IF('Second Approx.'!$G$16="Error",#N/A,
IF('Second Approx.'!$G$17="Error",#N/A,
IF('Second Approx.'!$G$18="Error",#N/A,
IF('Second Approx.'!$G$19="Error",#N/A,
IF('Second Approx.'!$G$20="Error",#N/A,
IF('Second Approx.'!$G$29="Error",#N/A,
'Second Approx.'!$D$38*COS(RADIANS('Second Approx.'!$D$18*A125))+'Second Approx.'!$D$39*COS(RADIANS('Second Approx.'!$D$19*A125))))))))))</f>
        <v>-1.4419601502282238</v>
      </c>
      <c r="D125" s="1">
        <f>IF(B125="",#N/A,
IF('Second Approx.'!$G$15="Error",#N/A,
IF('Second Approx.'!$G$16="Error",#N/A,
IF('Second Approx.'!$G$17="Error",#N/A,
IF('Second Approx.'!$G$18="Error",#N/A,
IF('Second Approx.'!$G$19="Error",#N/A,
IF('Second Approx.'!$G$20="Error",#N/A,
IF('Second Approx.'!$G$29="Error",#N/A,
'Second Approx.'!$D$38*SIN(RADIANS('Second Approx.'!$D$18*A125))+'Second Approx.'!$D$39*SIN(RADIANS('Second Approx.'!$D$19*A125))))))))))</f>
        <v>0.64519612388541425</v>
      </c>
      <c r="F125">
        <v>246</v>
      </c>
      <c r="G125">
        <f xml:space="preserve">
IF('Second Approx.'!$G$15="Error",#N/A,
IF('Second Approx.'!$G$16="Error",#N/A,
IF('Second Approx.'!$G$17="Error",#N/A,
IF('Second Approx.'!$G$18="Error",#N/A,
IF('Second Approx.'!$G$19="Error",#N/A,
IF('Second Approx.'!$G$20="Error",#N/A,
IF('Second Approx.'!$G$29="Error",#N/A,'Second Approx.'!$D$37*COS(RADIANS(F125)))))))))</f>
        <v>-0.2313962463477012</v>
      </c>
      <c r="H125">
        <f xml:space="preserve">
IF('Second Approx.'!$G$15="Error",#N/A,
IF('Second Approx.'!$G$16="Error",#N/A,
IF('Second Approx.'!$G$17="Error",#N/A,
IF('Second Approx.'!$G$18="Error",#N/A,
IF('Second Approx.'!$G$19="Error",#N/A,
IF('Second Approx.'!$G$20="Error",#N/A,
'Second Approx.'!$D$37*SIN(RADIANS(F125))))))))</f>
        <v>-0.51972447864033622</v>
      </c>
      <c r="K125">
        <f xml:space="preserve">
IF('Second Approx.'!$G$15="Error",#N/A,
IF('Second Approx.'!$G$16="Error",#N/A,
IF('Second Approx.'!$G$17="Error",#N/A,
IF('Second Approx.'!$G$18="Error",#N/A,
IF('Second Approx.'!$G$19="Error",#N/A,
IF('Second Approx.'!$G$20="Error",#N/A,
'Second Approx.'!$D$40*COS(RADIANS(F125))))))))</f>
        <v>-3.0878297674326873</v>
      </c>
      <c r="L125">
        <f xml:space="preserve">
IF('Second Approx.'!$G$15="Error",#N/A,
IF('Second Approx.'!$G$16="Error",#N/A,
IF('Second Approx.'!$G$17="Error",#N/A,
IF('Second Approx.'!$G$18="Error",#N/A,
IF('Second Approx.'!$G$19="Error",#N/A,
IF('Second Approx.'!$G$20="Error",#N/A,
'Second Approx.'!$D$40*SIN(RADIANS(F125))))))))</f>
        <v>-6.9353792092099216</v>
      </c>
    </row>
    <row r="126" spans="1:12" x14ac:dyDescent="0.25">
      <c r="A126" s="71">
        <v>62</v>
      </c>
      <c r="B126" s="71">
        <f>IF(A126&lt;='Second Approx.'!$D$20,A126,#N/A)</f>
        <v>62</v>
      </c>
      <c r="C126" s="1">
        <f>IF(B126="",#N/A,
IF('Second Approx.'!$G$15="Error",#N/A,
IF('Second Approx.'!$G$16="Error",#N/A,
IF('Second Approx.'!$G$17="Error",#N/A,
IF('Second Approx.'!$G$18="Error",#N/A,
IF('Second Approx.'!$G$19="Error",#N/A,
IF('Second Approx.'!$G$20="Error",#N/A,
IF('Second Approx.'!$G$29="Error",#N/A,
'Second Approx.'!$D$38*COS(RADIANS('Second Approx.'!$D$18*A126))+'Second Approx.'!$D$39*COS(RADIANS('Second Approx.'!$D$19*A126))))))))))</f>
        <v>-2.0045711604248782</v>
      </c>
      <c r="D126" s="1">
        <f>IF(B126="",#N/A,
IF('Second Approx.'!$G$15="Error",#N/A,
IF('Second Approx.'!$G$16="Error",#N/A,
IF('Second Approx.'!$G$17="Error",#N/A,
IF('Second Approx.'!$G$18="Error",#N/A,
IF('Second Approx.'!$G$19="Error",#N/A,
IF('Second Approx.'!$G$20="Error",#N/A,
IF('Second Approx.'!$G$29="Error",#N/A,
'Second Approx.'!$D$38*SIN(RADIANS('Second Approx.'!$D$18*A126))+'Second Approx.'!$D$39*SIN(RADIANS('Second Approx.'!$D$19*A126))))))))))</f>
        <v>0.36787064581320772</v>
      </c>
      <c r="F126">
        <v>248</v>
      </c>
      <c r="G126">
        <f xml:space="preserve">
IF('Second Approx.'!$G$15="Error",#N/A,
IF('Second Approx.'!$G$16="Error",#N/A,
IF('Second Approx.'!$G$17="Error",#N/A,
IF('Second Approx.'!$G$18="Error",#N/A,
IF('Second Approx.'!$G$19="Error",#N/A,
IF('Second Approx.'!$G$20="Error",#N/A,
IF('Second Approx.'!$G$29="Error",#N/A,'Second Approx.'!$D$37*COS(RADIANS(F126)))))))))</f>
        <v>-0.21311716327802627</v>
      </c>
      <c r="H126">
        <f xml:space="preserve">
IF('Second Approx.'!$G$15="Error",#N/A,
IF('Second Approx.'!$G$16="Error",#N/A,
IF('Second Approx.'!$G$17="Error",#N/A,
IF('Second Approx.'!$G$18="Error",#N/A,
IF('Second Approx.'!$G$19="Error",#N/A,
IF('Second Approx.'!$G$20="Error",#N/A,
'Second Approx.'!$D$37*SIN(RADIANS(F126))))))))</f>
        <v>-0.52748348906681652</v>
      </c>
      <c r="K126">
        <f xml:space="preserve">
IF('Second Approx.'!$G$15="Error",#N/A,
IF('Second Approx.'!$G$16="Error",#N/A,
IF('Second Approx.'!$G$17="Error",#N/A,
IF('Second Approx.'!$G$18="Error",#N/A,
IF('Second Approx.'!$G$19="Error",#N/A,
IF('Second Approx.'!$G$20="Error",#N/A,
'Second Approx.'!$D$40*COS(RADIANS(F126))))))))</f>
        <v>-2.8439075011263228</v>
      </c>
      <c r="L126">
        <f xml:space="preserve">
IF('Second Approx.'!$G$15="Error",#N/A,
IF('Second Approx.'!$G$16="Error",#N/A,
IF('Second Approx.'!$G$17="Error",#N/A,
IF('Second Approx.'!$G$18="Error",#N/A,
IF('Second Approx.'!$G$19="Error",#N/A,
IF('Second Approx.'!$G$20="Error",#N/A,
'Second Approx.'!$D$40*SIN(RADIANS(F126))))))))</f>
        <v>-7.0389180683697461</v>
      </c>
    </row>
    <row r="127" spans="1:12" x14ac:dyDescent="0.25">
      <c r="A127">
        <v>62.5</v>
      </c>
      <c r="B127" s="71">
        <f>IF(A127&lt;='Second Approx.'!$D$20,A127,#N/A)</f>
        <v>62.5</v>
      </c>
      <c r="C127" s="1">
        <f>IF(B127="",#N/A,
IF('Second Approx.'!$G$15="Error",#N/A,
IF('Second Approx.'!$G$16="Error",#N/A,
IF('Second Approx.'!$G$17="Error",#N/A,
IF('Second Approx.'!$G$18="Error",#N/A,
IF('Second Approx.'!$G$19="Error",#N/A,
IF('Second Approx.'!$G$20="Error",#N/A,
IF('Second Approx.'!$G$29="Error",#N/A,
'Second Approx.'!$D$38*COS(RADIANS('Second Approx.'!$D$18*A127))+'Second Approx.'!$D$39*COS(RADIANS('Second Approx.'!$D$19*A127))))))))))</f>
        <v>-2.4964457479571927</v>
      </c>
      <c r="D127" s="1">
        <f>IF(B127="",#N/A,
IF('Second Approx.'!$G$15="Error",#N/A,
IF('Second Approx.'!$G$16="Error",#N/A,
IF('Second Approx.'!$G$17="Error",#N/A,
IF('Second Approx.'!$G$18="Error",#N/A,
IF('Second Approx.'!$G$19="Error",#N/A,
IF('Second Approx.'!$G$20="Error",#N/A,
IF('Second Approx.'!$G$29="Error",#N/A,
'Second Approx.'!$D$38*SIN(RADIANS('Second Approx.'!$D$18*A127))+'Second Approx.'!$D$39*SIN(RADIANS('Second Approx.'!$D$19*A127))))))))))</f>
        <v>-6.4685766943297196E-2</v>
      </c>
      <c r="F127">
        <v>250</v>
      </c>
      <c r="G127">
        <f xml:space="preserve">
IF('Second Approx.'!$G$15="Error",#N/A,
IF('Second Approx.'!$G$16="Error",#N/A,
IF('Second Approx.'!$G$17="Error",#N/A,
IF('Second Approx.'!$G$18="Error",#N/A,
IF('Second Approx.'!$G$19="Error",#N/A,
IF('Second Approx.'!$G$20="Error",#N/A,
IF('Second Approx.'!$G$29="Error",#N/A,'Second Approx.'!$D$37*COS(RADIANS(F127)))))))))</f>
        <v>-0.19457842977307901</v>
      </c>
      <c r="H127">
        <f xml:space="preserve">
IF('Second Approx.'!$G$15="Error",#N/A,
IF('Second Approx.'!$G$16="Error",#N/A,
IF('Second Approx.'!$G$17="Error",#N/A,
IF('Second Approx.'!$G$18="Error",#N/A,
IF('Second Approx.'!$G$19="Error",#N/A,
IF('Second Approx.'!$G$20="Error",#N/A,
'Second Approx.'!$D$37*SIN(RADIANS(F127))))))))</f>
        <v>-0.53459984211447187</v>
      </c>
      <c r="K127">
        <f xml:space="preserve">
IF('Second Approx.'!$G$15="Error",#N/A,
IF('Second Approx.'!$G$16="Error",#N/A,
IF('Second Approx.'!$G$17="Error",#N/A,
IF('Second Approx.'!$G$18="Error",#N/A,
IF('Second Approx.'!$G$19="Error",#N/A,
IF('Second Approx.'!$G$20="Error",#N/A,
'Second Approx.'!$D$40*COS(RADIANS(F127))))))))</f>
        <v>-2.5965203716001981</v>
      </c>
      <c r="L127">
        <f xml:space="preserve">
IF('Second Approx.'!$G$15="Error",#N/A,
IF('Second Approx.'!$G$16="Error",#N/A,
IF('Second Approx.'!$G$17="Error",#N/A,
IF('Second Approx.'!$G$18="Error",#N/A,
IF('Second Approx.'!$G$19="Error",#N/A,
IF('Second Approx.'!$G$20="Error",#N/A,
'Second Approx.'!$D$40*SIN(RADIANS(F127))))))))</f>
        <v>-7.133881090125473</v>
      </c>
    </row>
    <row r="128" spans="1:12" x14ac:dyDescent="0.25">
      <c r="A128" s="71">
        <v>63</v>
      </c>
      <c r="B128" s="71">
        <f>IF(A128&lt;='Second Approx.'!$D$20,A128,#N/A)</f>
        <v>63</v>
      </c>
      <c r="C128" s="1">
        <f>IF(B128="",#N/A,
IF('Second Approx.'!$G$15="Error",#N/A,
IF('Second Approx.'!$G$16="Error",#N/A,
IF('Second Approx.'!$G$17="Error",#N/A,
IF('Second Approx.'!$G$18="Error",#N/A,
IF('Second Approx.'!$G$19="Error",#N/A,
IF('Second Approx.'!$G$20="Error",#N/A,
IF('Second Approx.'!$G$29="Error",#N/A,
'Second Approx.'!$D$38*COS(RADIANS('Second Approx.'!$D$18*A128))+'Second Approx.'!$D$39*COS(RADIANS('Second Approx.'!$D$19*A128))))))))))</f>
        <v>-2.8821634040814743</v>
      </c>
      <c r="D128" s="1">
        <f>IF(B128="",#N/A,
IF('Second Approx.'!$G$15="Error",#N/A,
IF('Second Approx.'!$G$16="Error",#N/A,
IF('Second Approx.'!$G$17="Error",#N/A,
IF('Second Approx.'!$G$18="Error",#N/A,
IF('Second Approx.'!$G$19="Error",#N/A,
IF('Second Approx.'!$G$20="Error",#N/A,
IF('Second Approx.'!$G$29="Error",#N/A,
'Second Approx.'!$D$38*SIN(RADIANS('Second Approx.'!$D$18*A128))+'Second Approx.'!$D$39*SIN(RADIANS('Second Approx.'!$D$19*A128))))))))))</f>
        <v>-0.63355970848883914</v>
      </c>
      <c r="F128">
        <v>252</v>
      </c>
      <c r="G128">
        <f xml:space="preserve">
IF('Second Approx.'!$G$15="Error",#N/A,
IF('Second Approx.'!$G$16="Error",#N/A,
IF('Second Approx.'!$G$17="Error",#N/A,
IF('Second Approx.'!$G$18="Error",#N/A,
IF('Second Approx.'!$G$19="Error",#N/A,
IF('Second Approx.'!$G$20="Error",#N/A,
IF('Second Approx.'!$G$29="Error",#N/A,'Second Approx.'!$D$37*COS(RADIANS(F128)))))))))</f>
        <v>-0.1758026324239631</v>
      </c>
      <c r="H128">
        <f xml:space="preserve">
IF('Second Approx.'!$G$15="Error",#N/A,
IF('Second Approx.'!$G$16="Error",#N/A,
IF('Second Approx.'!$G$17="Error",#N/A,
IF('Second Approx.'!$G$18="Error",#N/A,
IF('Second Approx.'!$G$19="Error",#N/A,
IF('Second Approx.'!$G$20="Error",#N/A,
'Second Approx.'!$D$37*SIN(RADIANS(F128))))))))</f>
        <v>-0.54106486760330341</v>
      </c>
      <c r="K128">
        <f xml:space="preserve">
IF('Second Approx.'!$G$15="Error",#N/A,
IF('Second Approx.'!$G$16="Error",#N/A,
IF('Second Approx.'!$G$17="Error",#N/A,
IF('Second Approx.'!$G$18="Error",#N/A,
IF('Second Approx.'!$G$19="Error",#N/A,
IF('Second Approx.'!$G$20="Error",#N/A,
'Second Approx.'!$D$40*COS(RADIANS(F128))))))))</f>
        <v>-2.3459697819645862</v>
      </c>
      <c r="L128">
        <f xml:space="preserve">
IF('Second Approx.'!$G$15="Error",#N/A,
IF('Second Approx.'!$G$16="Error",#N/A,
IF('Second Approx.'!$G$17="Error",#N/A,
IF('Second Approx.'!$G$18="Error",#N/A,
IF('Second Approx.'!$G$19="Error",#N/A,
IF('Second Approx.'!$G$20="Error",#N/A,
'Second Approx.'!$D$40*SIN(RADIANS(F128))))))))</f>
        <v>-7.2201525766630219</v>
      </c>
    </row>
    <row r="129" spans="1:12" x14ac:dyDescent="0.25">
      <c r="A129">
        <v>63.5</v>
      </c>
      <c r="B129" s="71">
        <f>IF(A129&lt;='Second Approx.'!$D$20,A129,#N/A)</f>
        <v>63.5</v>
      </c>
      <c r="C129" s="1">
        <f>IF(B129="",#N/A,
IF('Second Approx.'!$G$15="Error",#N/A,
IF('Second Approx.'!$G$16="Error",#N/A,
IF('Second Approx.'!$G$17="Error",#N/A,
IF('Second Approx.'!$G$18="Error",#N/A,
IF('Second Approx.'!$G$19="Error",#N/A,
IF('Second Approx.'!$G$20="Error",#N/A,
IF('Second Approx.'!$G$29="Error",#N/A,
'Second Approx.'!$D$38*COS(RADIANS('Second Approx.'!$D$18*A129))+'Second Approx.'!$D$39*COS(RADIANS('Second Approx.'!$D$19*A129))))))))))</f>
        <v>-3.1312434985866942</v>
      </c>
      <c r="D129" s="1">
        <f>IF(B129="",#N/A,
IF('Second Approx.'!$G$15="Error",#N/A,
IF('Second Approx.'!$G$16="Error",#N/A,
IF('Second Approx.'!$G$17="Error",#N/A,
IF('Second Approx.'!$G$18="Error",#N/A,
IF('Second Approx.'!$G$19="Error",#N/A,
IF('Second Approx.'!$G$20="Error",#N/A,
IF('Second Approx.'!$G$29="Error",#N/A,
'Second Approx.'!$D$38*SIN(RADIANS('Second Approx.'!$D$18*A129))+'Second Approx.'!$D$39*SIN(RADIANS('Second Approx.'!$D$19*A129))))))))))</f>
        <v>-1.3123144359151482</v>
      </c>
      <c r="F129">
        <v>254</v>
      </c>
      <c r="G129">
        <f xml:space="preserve">
IF('Second Approx.'!$G$15="Error",#N/A,
IF('Second Approx.'!$G$16="Error",#N/A,
IF('Second Approx.'!$G$17="Error",#N/A,
IF('Second Approx.'!$G$18="Error",#N/A,
IF('Second Approx.'!$G$19="Error",#N/A,
IF('Second Approx.'!$G$20="Error",#N/A,
IF('Second Approx.'!$G$29="Error",#N/A,'Second Approx.'!$D$37*COS(RADIANS(F129)))))))))</f>
        <v>-0.1568126466475577</v>
      </c>
      <c r="H129">
        <f xml:space="preserve">
IF('Second Approx.'!$G$15="Error",#N/A,
IF('Second Approx.'!$G$16="Error",#N/A,
IF('Second Approx.'!$G$17="Error",#N/A,
IF('Second Approx.'!$G$18="Error",#N/A,
IF('Second Approx.'!$G$19="Error",#N/A,
IF('Second Approx.'!$G$20="Error",#N/A,
'Second Approx.'!$D$37*SIN(RADIANS(F129))))))))</f>
        <v>-0.54687068889561408</v>
      </c>
      <c r="K129">
        <f xml:space="preserve">
IF('Second Approx.'!$G$15="Error",#N/A,
IF('Second Approx.'!$G$16="Error",#N/A,
IF('Second Approx.'!$G$17="Error",#N/A,
IF('Second Approx.'!$G$18="Error",#N/A,
IF('Second Approx.'!$G$19="Error",#N/A,
IF('Second Approx.'!$G$20="Error",#N/A,
'Second Approx.'!$D$40*COS(RADIANS(F129))))))))</f>
        <v>-2.0925609895185873</v>
      </c>
      <c r="L129">
        <f xml:space="preserve">
IF('Second Approx.'!$G$15="Error",#N/A,
IF('Second Approx.'!$G$16="Error",#N/A,
IF('Second Approx.'!$G$17="Error",#N/A,
IF('Second Approx.'!$G$18="Error",#N/A,
IF('Second Approx.'!$G$19="Error",#N/A,
IF('Second Approx.'!$G$20="Error",#N/A,
'Second Approx.'!$D$40*SIN(RADIANS(F129))))))))</f>
        <v>-7.2976274194651536</v>
      </c>
    </row>
    <row r="130" spans="1:12" x14ac:dyDescent="0.25">
      <c r="A130" s="71">
        <v>64</v>
      </c>
      <c r="B130" s="71">
        <f>IF(A130&lt;='Second Approx.'!$D$20,A130,#N/A)</f>
        <v>64</v>
      </c>
      <c r="C130" s="1">
        <f>IF(B130="",#N/A,
IF('Second Approx.'!$G$15="Error",#N/A,
IF('Second Approx.'!$G$16="Error",#N/A,
IF('Second Approx.'!$G$17="Error",#N/A,
IF('Second Approx.'!$G$18="Error",#N/A,
IF('Second Approx.'!$G$19="Error",#N/A,
IF('Second Approx.'!$G$20="Error",#N/A,
IF('Second Approx.'!$G$29="Error",#N/A,
'Second Approx.'!$D$38*COS(RADIANS('Second Approx.'!$D$18*A130))+'Second Approx.'!$D$39*COS(RADIANS('Second Approx.'!$D$19*A130))))))))))</f>
        <v>-3.2196831128373304</v>
      </c>
      <c r="D130" s="1">
        <f>IF(B130="",#N/A,
IF('Second Approx.'!$G$15="Error",#N/A,
IF('Second Approx.'!$G$16="Error",#N/A,
IF('Second Approx.'!$G$17="Error",#N/A,
IF('Second Approx.'!$G$18="Error",#N/A,
IF('Second Approx.'!$G$19="Error",#N/A,
IF('Second Approx.'!$G$20="Error",#N/A,
IF('Second Approx.'!$G$29="Error",#N/A,
'Second Approx.'!$D$38*SIN(RADIANS('Second Approx.'!$D$18*A130))+'Second Approx.'!$D$39*SIN(RADIANS('Second Approx.'!$D$19*A130))))))))))</f>
        <v>-2.068239129957933</v>
      </c>
      <c r="F130">
        <v>256</v>
      </c>
      <c r="G130">
        <f xml:space="preserve">
IF('Second Approx.'!$G$15="Error",#N/A,
IF('Second Approx.'!$G$16="Error",#N/A,
IF('Second Approx.'!$G$17="Error",#N/A,
IF('Second Approx.'!$G$18="Error",#N/A,
IF('Second Approx.'!$G$19="Error",#N/A,
IF('Second Approx.'!$G$20="Error",#N/A,
IF('Second Approx.'!$G$29="Error",#N/A,'Second Approx.'!$D$37*COS(RADIANS(F130)))))))))</f>
        <v>-0.13763160881634923</v>
      </c>
      <c r="H130">
        <f xml:space="preserve">
IF('Second Approx.'!$G$15="Error",#N/A,
IF('Second Approx.'!$G$16="Error",#N/A,
IF('Second Approx.'!$G$17="Error",#N/A,
IF('Second Approx.'!$G$18="Error",#N/A,
IF('Second Approx.'!$G$19="Error",#N/A,
IF('Second Approx.'!$G$20="Error",#N/A,
'Second Approx.'!$D$37*SIN(RADIANS(F130))))))))</f>
        <v>-0.55201023249247716</v>
      </c>
      <c r="K130">
        <f xml:space="preserve">
IF('Second Approx.'!$G$15="Error",#N/A,
IF('Second Approx.'!$G$16="Error",#N/A,
IF('Second Approx.'!$G$17="Error",#N/A,
IF('Second Approx.'!$G$18="Error",#N/A,
IF('Second Approx.'!$G$19="Error",#N/A,
IF('Second Approx.'!$G$20="Error",#N/A,
'Second Approx.'!$D$40*COS(RADIANS(F130))))))))</f>
        <v>-1.8366027338411761</v>
      </c>
      <c r="L130">
        <f xml:space="preserve">
IF('Second Approx.'!$G$15="Error",#N/A,
IF('Second Approx.'!$G$16="Error",#N/A,
IF('Second Approx.'!$G$17="Error",#N/A,
IF('Second Approx.'!$G$18="Error",#N/A,
IF('Second Approx.'!$G$19="Error",#N/A,
IF('Second Approx.'!$G$20="Error",#N/A,
'Second Approx.'!$D$40*SIN(RADIANS(F130))))))))</f>
        <v>-7.3662112273699947</v>
      </c>
    </row>
    <row r="131" spans="1:12" x14ac:dyDescent="0.25">
      <c r="A131">
        <v>64.5</v>
      </c>
      <c r="B131" s="71">
        <f>IF(A131&lt;='Second Approx.'!$D$20,A131,#N/A)</f>
        <v>64.5</v>
      </c>
      <c r="C131" s="1">
        <f>IF(B131="",#N/A,
IF('Second Approx.'!$G$15="Error",#N/A,
IF('Second Approx.'!$G$16="Error",#N/A,
IF('Second Approx.'!$G$17="Error",#N/A,
IF('Second Approx.'!$G$18="Error",#N/A,
IF('Second Approx.'!$G$19="Error",#N/A,
IF('Second Approx.'!$G$20="Error",#N/A,
IF('Second Approx.'!$G$29="Error",#N/A,
'Second Approx.'!$D$38*COS(RADIANS('Second Approx.'!$D$18*A131))+'Second Approx.'!$D$39*COS(RADIANS('Second Approx.'!$D$19*A131))))))))))</f>
        <v>-3.131187777558166</v>
      </c>
      <c r="D131" s="1">
        <f>IF(B131="",#N/A,
IF('Second Approx.'!$G$15="Error",#N/A,
IF('Second Approx.'!$G$16="Error",#N/A,
IF('Second Approx.'!$G$17="Error",#N/A,
IF('Second Approx.'!$G$18="Error",#N/A,
IF('Second Approx.'!$G$19="Error",#N/A,
IF('Second Approx.'!$G$20="Error",#N/A,
IF('Second Approx.'!$G$29="Error",#N/A,
'Second Approx.'!$D$38*SIN(RADIANS('Second Approx.'!$D$18*A131))+'Second Approx.'!$D$39*SIN(RADIANS('Second Approx.'!$D$19*A131))))))))))</f>
        <v>-2.8639037011251398</v>
      </c>
      <c r="F131">
        <v>258</v>
      </c>
      <c r="G131">
        <f xml:space="preserve">
IF('Second Approx.'!$G$15="Error",#N/A,
IF('Second Approx.'!$G$16="Error",#N/A,
IF('Second Approx.'!$G$17="Error",#N/A,
IF('Second Approx.'!$G$18="Error",#N/A,
IF('Second Approx.'!$G$19="Error",#N/A,
IF('Second Approx.'!$G$20="Error",#N/A,
IF('Second Approx.'!$G$29="Error",#N/A,'Second Approx.'!$D$37*COS(RADIANS(F131)))))))))</f>
        <v>-0.11828288807032214</v>
      </c>
      <c r="H131">
        <f xml:space="preserve">
IF('Second Approx.'!$G$15="Error",#N/A,
IF('Second Approx.'!$G$16="Error",#N/A,
IF('Second Approx.'!$G$17="Error",#N/A,
IF('Second Approx.'!$G$18="Error",#N/A,
IF('Second Approx.'!$G$19="Error",#N/A,
IF('Second Approx.'!$G$20="Error",#N/A,
'Second Approx.'!$D$37*SIN(RADIANS(F131))))))))</f>
        <v>-0.55647723665170612</v>
      </c>
      <c r="K131">
        <f xml:space="preserve">
IF('Second Approx.'!$G$15="Error",#N/A,
IF('Second Approx.'!$G$16="Error",#N/A,
IF('Second Approx.'!$G$17="Error",#N/A,
IF('Second Approx.'!$G$18="Error",#N/A,
IF('Second Approx.'!$G$19="Error",#N/A,
IF('Second Approx.'!$G$20="Error",#N/A,
'Second Approx.'!$D$40*COS(RADIANS(F131))))))))</f>
        <v>-1.5784068606395432</v>
      </c>
      <c r="L131">
        <f xml:space="preserve">
IF('Second Approx.'!$G$15="Error",#N/A,
IF('Second Approx.'!$G$16="Error",#N/A,
IF('Second Approx.'!$G$17="Error",#N/A,
IF('Second Approx.'!$G$18="Error",#N/A,
IF('Second Approx.'!$G$19="Error",#N/A,
IF('Second Approx.'!$G$20="Error",#N/A,
'Second Approx.'!$D$40*SIN(RADIANS(F131))))))))</f>
        <v>-7.4258204415721414</v>
      </c>
    </row>
    <row r="132" spans="1:12" x14ac:dyDescent="0.25">
      <c r="A132" s="71">
        <v>65</v>
      </c>
      <c r="B132" s="71">
        <f>IF(A132&lt;='Second Approx.'!$D$20,A132,#N/A)</f>
        <v>65</v>
      </c>
      <c r="C132" s="1">
        <f>IF(B132="",#N/A,
IF('Second Approx.'!$G$15="Error",#N/A,
IF('Second Approx.'!$G$16="Error",#N/A,
IF('Second Approx.'!$G$17="Error",#N/A,
IF('Second Approx.'!$G$18="Error",#N/A,
IF('Second Approx.'!$G$19="Error",#N/A,
IF('Second Approx.'!$G$20="Error",#N/A,
IF('Second Approx.'!$G$29="Error",#N/A,
'Second Approx.'!$D$38*COS(RADIANS('Second Approx.'!$D$18*A132))+'Second Approx.'!$D$39*COS(RADIANS('Second Approx.'!$D$19*A132))))))))))</f>
        <v>-2.8580360622383818</v>
      </c>
      <c r="D132" s="1">
        <f>IF(B132="",#N/A,
IF('Second Approx.'!$G$15="Error",#N/A,
IF('Second Approx.'!$G$16="Error",#N/A,
IF('Second Approx.'!$G$17="Error",#N/A,
IF('Second Approx.'!$G$18="Error",#N/A,
IF('Second Approx.'!$G$19="Error",#N/A,
IF('Second Approx.'!$G$20="Error",#N/A,
IF('Second Approx.'!$G$29="Error",#N/A,
'Second Approx.'!$D$38*SIN(RADIANS('Second Approx.'!$D$18*A132))+'Second Approx.'!$D$39*SIN(RADIANS('Second Approx.'!$D$19*A132))))))))))</f>
        <v>-3.6589454002307433</v>
      </c>
      <c r="F132">
        <v>260</v>
      </c>
      <c r="G132">
        <f xml:space="preserve">
IF('Second Approx.'!$G$15="Error",#N/A,
IF('Second Approx.'!$G$16="Error",#N/A,
IF('Second Approx.'!$G$17="Error",#N/A,
IF('Second Approx.'!$G$18="Error",#N/A,
IF('Second Approx.'!$G$19="Error",#N/A,
IF('Second Approx.'!$G$20="Error",#N/A,
IF('Second Approx.'!$G$29="Error",#N/A,'Second Approx.'!$D$37*COS(RADIANS(F132)))))))))</f>
        <v>-9.8790057845263027E-2</v>
      </c>
      <c r="H132">
        <f xml:space="preserve">
IF('Second Approx.'!$G$15="Error",#N/A,
IF('Second Approx.'!$G$16="Error",#N/A,
IF('Second Approx.'!$G$17="Error",#N/A,
IF('Second Approx.'!$G$18="Error",#N/A,
IF('Second Approx.'!$G$19="Error",#N/A,
IF('Second Approx.'!$G$20="Error",#N/A,
'Second Approx.'!$D$37*SIN(RADIANS(F132))))))))</f>
        <v>-0.56026625901682214</v>
      </c>
      <c r="K132">
        <f xml:space="preserve">
IF('Second Approx.'!$G$15="Error",#N/A,
IF('Second Approx.'!$G$16="Error",#N/A,
IF('Second Approx.'!$G$17="Error",#N/A,
IF('Second Approx.'!$G$18="Error",#N/A,
IF('Second Approx.'!$G$19="Error",#N/A,
IF('Second Approx.'!$G$20="Error",#N/A,
'Second Approx.'!$D$40*COS(RADIANS(F132))))))))</f>
        <v>-1.3182879418131528</v>
      </c>
      <c r="L132">
        <f xml:space="preserve">
IF('Second Approx.'!$G$15="Error",#N/A,
IF('Second Approx.'!$G$16="Error",#N/A,
IF('Second Approx.'!$G$17="Error",#N/A,
IF('Second Approx.'!$G$18="Error",#N/A,
IF('Second Approx.'!$G$19="Error",#N/A,
IF('Second Approx.'!$G$20="Error",#N/A,
'Second Approx.'!$D$40*SIN(RADIANS(F132))))))))</f>
        <v>-7.4763824374261834</v>
      </c>
    </row>
    <row r="133" spans="1:12" x14ac:dyDescent="0.25">
      <c r="A133">
        <v>65.5</v>
      </c>
      <c r="B133" s="71">
        <f>IF(A133&lt;='Second Approx.'!$D$20,A133,#N/A)</f>
        <v>65.5</v>
      </c>
      <c r="C133" s="1">
        <f>IF(B133="",#N/A,
IF('Second Approx.'!$G$15="Error",#N/A,
IF('Second Approx.'!$G$16="Error",#N/A,
IF('Second Approx.'!$G$17="Error",#N/A,
IF('Second Approx.'!$G$18="Error",#N/A,
IF('Second Approx.'!$G$19="Error",#N/A,
IF('Second Approx.'!$G$20="Error",#N/A,
IF('Second Approx.'!$G$29="Error",#N/A,
'Second Approx.'!$D$38*COS(RADIANS('Second Approx.'!$D$18*A133))+'Second Approx.'!$D$39*COS(RADIANS('Second Approx.'!$D$19*A133))))))))))</f>
        <v>-2.4015363267654113</v>
      </c>
      <c r="D133" s="1">
        <f>IF(B133="",#N/A,
IF('Second Approx.'!$G$15="Error",#N/A,
IF('Second Approx.'!$G$16="Error",#N/A,
IF('Second Approx.'!$G$17="Error",#N/A,
IF('Second Approx.'!$G$18="Error",#N/A,
IF('Second Approx.'!$G$19="Error",#N/A,
IF('Second Approx.'!$G$20="Error",#N/A,
IF('Second Approx.'!$G$29="Error",#N/A,
'Second Approx.'!$D$38*SIN(RADIANS('Second Approx.'!$D$18*A133))+'Second Approx.'!$D$39*SIN(RADIANS('Second Approx.'!$D$19*A133))))))))))</f>
        <v>-4.4120024414459165</v>
      </c>
      <c r="F133">
        <v>262</v>
      </c>
      <c r="G133">
        <f xml:space="preserve">
IF('Second Approx.'!$G$15="Error",#N/A,
IF('Second Approx.'!$G$16="Error",#N/A,
IF('Second Approx.'!$G$17="Error",#N/A,
IF('Second Approx.'!$G$18="Error",#N/A,
IF('Second Approx.'!$G$19="Error",#N/A,
IF('Second Approx.'!$G$20="Error",#N/A,
IF('Second Approx.'!$G$29="Error",#N/A,'Second Approx.'!$D$37*COS(RADIANS(F133)))))))))</f>
        <v>-7.9176867152161809E-2</v>
      </c>
      <c r="H133">
        <f xml:space="preserve">
IF('Second Approx.'!$G$15="Error",#N/A,
IF('Second Approx.'!$G$16="Error",#N/A,
IF('Second Approx.'!$G$17="Error",#N/A,
IF('Second Approx.'!$G$18="Error",#N/A,
IF('Second Approx.'!$G$19="Error",#N/A,
IF('Second Approx.'!$G$20="Error",#N/A,
'Second Approx.'!$D$37*SIN(RADIANS(F133))))))))</f>
        <v>-0.56337268324772738</v>
      </c>
      <c r="K133">
        <f xml:space="preserve">
IF('Second Approx.'!$G$15="Error",#N/A,
IF('Second Approx.'!$G$16="Error",#N/A,
IF('Second Approx.'!$G$17="Error",#N/A,
IF('Second Approx.'!$G$18="Error",#N/A,
IF('Second Approx.'!$G$19="Error",#N/A,
IF('Second Approx.'!$G$20="Error",#N/A,
'Second Approx.'!$D$40*COS(RADIANS(F133))))))))</f>
        <v>-1.0565628921963601</v>
      </c>
      <c r="L133">
        <f xml:space="preserve">
IF('Second Approx.'!$G$15="Error",#N/A,
IF('Second Approx.'!$G$16="Error",#N/A,
IF('Second Approx.'!$G$17="Error",#N/A,
IF('Second Approx.'!$G$18="Error",#N/A,
IF('Second Approx.'!$G$19="Error",#N/A,
IF('Second Approx.'!$G$20="Error",#N/A,
'Second Approx.'!$D$40*SIN(RADIANS(F133))))))))</f>
        <v>-7.5178356129286508</v>
      </c>
    </row>
    <row r="134" spans="1:12" x14ac:dyDescent="0.25">
      <c r="A134" s="71">
        <v>66</v>
      </c>
      <c r="B134" s="71">
        <f>IF(A134&lt;='Second Approx.'!$D$20,A134,#N/A)</f>
        <v>66</v>
      </c>
      <c r="C134" s="1">
        <f>IF(B134="",#N/A,
IF('Second Approx.'!$G$15="Error",#N/A,
IF('Second Approx.'!$G$16="Error",#N/A,
IF('Second Approx.'!$G$17="Error",#N/A,
IF('Second Approx.'!$G$18="Error",#N/A,
IF('Second Approx.'!$G$19="Error",#N/A,
IF('Second Approx.'!$G$20="Error",#N/A,
IF('Second Approx.'!$G$29="Error",#N/A,
'Second Approx.'!$D$38*COS(RADIANS('Second Approx.'!$D$18*A134))+'Second Approx.'!$D$39*COS(RADIANS('Second Approx.'!$D$19*A134))))))))))</f>
        <v>-1.77205329137616</v>
      </c>
      <c r="D134" s="1">
        <f>IF(B134="",#N/A,
IF('Second Approx.'!$G$15="Error",#N/A,
IF('Second Approx.'!$G$16="Error",#N/A,
IF('Second Approx.'!$G$17="Error",#N/A,
IF('Second Approx.'!$G$18="Error",#N/A,
IF('Second Approx.'!$G$19="Error",#N/A,
IF('Second Approx.'!$G$20="Error",#N/A,
IF('Second Approx.'!$G$29="Error",#N/A,
'Second Approx.'!$D$38*SIN(RADIANS('Second Approx.'!$D$18*A134))+'Second Approx.'!$D$39*SIN(RADIANS('Second Approx.'!$D$19*A134))))))))))</f>
        <v>-5.0827028156717109</v>
      </c>
      <c r="F134">
        <v>264</v>
      </c>
      <c r="G134">
        <f xml:space="preserve">
IF('Second Approx.'!$G$15="Error",#N/A,
IF('Second Approx.'!$G$16="Error",#N/A,
IF('Second Approx.'!$G$17="Error",#N/A,
IF('Second Approx.'!$G$18="Error",#N/A,
IF('Second Approx.'!$G$19="Error",#N/A,
IF('Second Approx.'!$G$20="Error",#N/A,
IF('Second Approx.'!$G$29="Error",#N/A,'Second Approx.'!$D$37*COS(RADIANS(F134)))))))))</f>
        <v>-5.9467211642696603E-2</v>
      </c>
      <c r="H134">
        <f xml:space="preserve">
IF('Second Approx.'!$G$15="Error",#N/A,
IF('Second Approx.'!$G$16="Error",#N/A,
IF('Second Approx.'!$G$17="Error",#N/A,
IF('Second Approx.'!$G$18="Error",#N/A,
IF('Second Approx.'!$G$19="Error",#N/A,
IF('Second Approx.'!$G$20="Error",#N/A,
'Second Approx.'!$D$37*SIN(RADIANS(F134))))))))</f>
        <v>-0.56579272464500463</v>
      </c>
      <c r="K134">
        <f xml:space="preserve">
IF('Second Approx.'!$G$15="Error",#N/A,
IF('Second Approx.'!$G$16="Error",#N/A,
IF('Second Approx.'!$G$17="Error",#N/A,
IF('Second Approx.'!$G$18="Error",#N/A,
IF('Second Approx.'!$G$19="Error",#N/A,
IF('Second Approx.'!$G$20="Error",#N/A,
'Second Approx.'!$D$40*COS(RADIANS(F134))))))))</f>
        <v>-0.79355058344645646</v>
      </c>
      <c r="L134">
        <f xml:space="preserve">
IF('Second Approx.'!$G$15="Error",#N/A,
IF('Second Approx.'!$G$16="Error",#N/A,
IF('Second Approx.'!$G$17="Error",#N/A,
IF('Second Approx.'!$G$18="Error",#N/A,
IF('Second Approx.'!$G$19="Error",#N/A,
IF('Second Approx.'!$G$20="Error",#N/A,
'Second Approx.'!$D$40*SIN(RADIANS(F134))))))))</f>
        <v>-7.5501294637705678</v>
      </c>
    </row>
    <row r="135" spans="1:12" x14ac:dyDescent="0.25">
      <c r="A135">
        <v>66.5</v>
      </c>
      <c r="B135" s="71">
        <f>IF(A135&lt;='Second Approx.'!$D$20,A135,#N/A)</f>
        <v>66.5</v>
      </c>
      <c r="C135" s="1">
        <f>IF(B135="",#N/A,
IF('Second Approx.'!$G$15="Error",#N/A,
IF('Second Approx.'!$G$16="Error",#N/A,
IF('Second Approx.'!$G$17="Error",#N/A,
IF('Second Approx.'!$G$18="Error",#N/A,
IF('Second Approx.'!$G$19="Error",#N/A,
IF('Second Approx.'!$G$20="Error",#N/A,
IF('Second Approx.'!$G$29="Error",#N/A,
'Second Approx.'!$D$38*COS(RADIANS('Second Approx.'!$D$18*A135))+'Second Approx.'!$D$39*COS(RADIANS('Second Approx.'!$D$19*A135))))))))))</f>
        <v>-0.98860249102364239</v>
      </c>
      <c r="D135" s="1">
        <f>IF(B135="",#N/A,
IF('Second Approx.'!$G$15="Error",#N/A,
IF('Second Approx.'!$G$16="Error",#N/A,
IF('Second Approx.'!$G$17="Error",#N/A,
IF('Second Approx.'!$G$18="Error",#N/A,
IF('Second Approx.'!$G$19="Error",#N/A,
IF('Second Approx.'!$G$20="Error",#N/A,
IF('Second Approx.'!$G$29="Error",#N/A,
'Second Approx.'!$D$38*SIN(RADIANS('Second Approx.'!$D$18*A135))+'Second Approx.'!$D$39*SIN(RADIANS('Second Approx.'!$D$19*A135))))))))))</f>
        <v>-5.6336137959991284</v>
      </c>
      <c r="F135">
        <v>266</v>
      </c>
      <c r="G135">
        <f xml:space="preserve">
IF('Second Approx.'!$G$15="Error",#N/A,
IF('Second Approx.'!$G$16="Error",#N/A,
IF('Second Approx.'!$G$17="Error",#N/A,
IF('Second Approx.'!$G$18="Error",#N/A,
IF('Second Approx.'!$G$19="Error",#N/A,
IF('Second Approx.'!$G$20="Error",#N/A,
IF('Second Approx.'!$G$29="Error",#N/A,'Second Approx.'!$D$37*COS(RADIANS(F135)))))))))</f>
        <v>-3.9685104496066999E-2</v>
      </c>
      <c r="H135">
        <f xml:space="preserve">
IF('Second Approx.'!$G$15="Error",#N/A,
IF('Second Approx.'!$G$16="Error",#N/A,
IF('Second Approx.'!$G$17="Error",#N/A,
IF('Second Approx.'!$G$18="Error",#N/A,
IF('Second Approx.'!$G$19="Error",#N/A,
IF('Second Approx.'!$G$20="Error",#N/A,
'Second Approx.'!$D$37*SIN(RADIANS(F135))))))))</f>
        <v>-0.56752343476098988</v>
      </c>
      <c r="K135">
        <f xml:space="preserve">
IF('Second Approx.'!$G$15="Error",#N/A,
IF('Second Approx.'!$G$16="Error",#N/A,
IF('Second Approx.'!$G$17="Error",#N/A,
IF('Second Approx.'!$G$18="Error",#N/A,
IF('Second Approx.'!$G$19="Error",#N/A,
IF('Second Approx.'!$G$20="Error",#N/A,
'Second Approx.'!$D$40*COS(RADIANS(F135))))))))</f>
        <v>-0.52957145554772678</v>
      </c>
      <c r="L135">
        <f xml:space="preserve">
IF('Second Approx.'!$G$15="Error",#N/A,
IF('Second Approx.'!$G$16="Error",#N/A,
IF('Second Approx.'!$G$17="Error",#N/A,
IF('Second Approx.'!$G$18="Error",#N/A,
IF('Second Approx.'!$G$19="Error",#N/A,
IF('Second Approx.'!$G$20="Error",#N/A,
'Second Approx.'!$D$40*SIN(RADIANS(F135))))))))</f>
        <v>-7.5732246448691658</v>
      </c>
    </row>
    <row r="136" spans="1:12" x14ac:dyDescent="0.25">
      <c r="A136" s="71">
        <v>67</v>
      </c>
      <c r="B136" s="71">
        <f>IF(A136&lt;='Second Approx.'!$D$20,A136,#N/A)</f>
        <v>67</v>
      </c>
      <c r="C136" s="1">
        <f>IF(B136="",#N/A,
IF('Second Approx.'!$G$15="Error",#N/A,
IF('Second Approx.'!$G$16="Error",#N/A,
IF('Second Approx.'!$G$17="Error",#N/A,
IF('Second Approx.'!$G$18="Error",#N/A,
IF('Second Approx.'!$G$19="Error",#N/A,
IF('Second Approx.'!$G$20="Error",#N/A,
IF('Second Approx.'!$G$29="Error",#N/A,
'Second Approx.'!$D$38*COS(RADIANS('Second Approx.'!$D$18*A136))+'Second Approx.'!$D$39*COS(RADIANS('Second Approx.'!$D$19*A136))))))))))</f>
        <v>-7.8031187081634368E-2</v>
      </c>
      <c r="D136" s="1">
        <f>IF(B136="",#N/A,
IF('Second Approx.'!$G$15="Error",#N/A,
IF('Second Approx.'!$G$16="Error",#N/A,
IF('Second Approx.'!$G$17="Error",#N/A,
IF('Second Approx.'!$G$18="Error",#N/A,
IF('Second Approx.'!$G$19="Error",#N/A,
IF('Second Approx.'!$G$20="Error",#N/A,
IF('Second Approx.'!$G$29="Error",#N/A,
'Second Approx.'!$D$38*SIN(RADIANS('Second Approx.'!$D$18*A136))+'Second Approx.'!$D$39*SIN(RADIANS('Second Approx.'!$D$19*A136))))))))))</f>
        <v>-6.0320594425740151</v>
      </c>
      <c r="F136">
        <v>268</v>
      </c>
      <c r="G136">
        <f xml:space="preserve">
IF('Second Approx.'!$G$15="Error",#N/A,
IF('Second Approx.'!$G$16="Error",#N/A,
IF('Second Approx.'!$G$17="Error",#N/A,
IF('Second Approx.'!$G$18="Error",#N/A,
IF('Second Approx.'!$G$19="Error",#N/A,
IF('Second Approx.'!$G$20="Error",#N/A,
IF('Second Approx.'!$G$29="Error",#N/A,'Second Approx.'!$D$37*COS(RADIANS(F136)))))))))</f>
        <v>-1.9854647162630162E-2</v>
      </c>
      <c r="H136">
        <f xml:space="preserve">
IF('Second Approx.'!$G$15="Error",#N/A,
IF('Second Approx.'!$G$16="Error",#N/A,
IF('Second Approx.'!$G$17="Error",#N/A,
IF('Second Approx.'!$G$18="Error",#N/A,
IF('Second Approx.'!$G$19="Error",#N/A,
IF('Second Approx.'!$G$20="Error",#N/A,
'Second Approx.'!$D$37*SIN(RADIANS(F136))))))))</f>
        <v>-0.56856270499200245</v>
      </c>
      <c r="K136">
        <f xml:space="preserve">
IF('Second Approx.'!$G$15="Error",#N/A,
IF('Second Approx.'!$G$16="Error",#N/A,
IF('Second Approx.'!$G$17="Error",#N/A,
IF('Second Approx.'!$G$18="Error",#N/A,
IF('Second Approx.'!$G$19="Error",#N/A,
IF('Second Approx.'!$G$20="Error",#N/A,
'Second Approx.'!$D$40*COS(RADIANS(F136))))))))</f>
        <v>-0.26494712640463464</v>
      </c>
      <c r="L136">
        <f xml:space="preserve">
IF('Second Approx.'!$G$15="Error",#N/A,
IF('Second Approx.'!$G$16="Error",#N/A,
IF('Second Approx.'!$G$17="Error",#N/A,
IF('Second Approx.'!$G$18="Error",#N/A,
IF('Second Approx.'!$G$19="Error",#N/A,
IF('Second Approx.'!$G$20="Error",#N/A,
'Second Approx.'!$D$40*SIN(RADIANS(F136))))))))</f>
        <v>-7.5870930183038201</v>
      </c>
    </row>
    <row r="137" spans="1:12" x14ac:dyDescent="0.25">
      <c r="A137">
        <v>67.5</v>
      </c>
      <c r="B137" s="71">
        <f>IF(A137&lt;='Second Approx.'!$D$20,A137,#N/A)</f>
        <v>67.5</v>
      </c>
      <c r="C137" s="1">
        <f>IF(B137="",#N/A,
IF('Second Approx.'!$G$15="Error",#N/A,
IF('Second Approx.'!$G$16="Error",#N/A,
IF('Second Approx.'!$G$17="Error",#N/A,
IF('Second Approx.'!$G$18="Error",#N/A,
IF('Second Approx.'!$G$19="Error",#N/A,
IF('Second Approx.'!$G$20="Error",#N/A,
IF('Second Approx.'!$G$29="Error",#N/A,
'Second Approx.'!$D$38*COS(RADIANS('Second Approx.'!$D$18*A137))+'Second Approx.'!$D$39*COS(RADIANS('Second Approx.'!$D$19*A137))))))))))</f>
        <v>0.92617605939976277</v>
      </c>
      <c r="D137" s="1">
        <f>IF(B137="",#N/A,
IF('Second Approx.'!$G$15="Error",#N/A,
IF('Second Approx.'!$G$16="Error",#N/A,
IF('Second Approx.'!$G$17="Error",#N/A,
IF('Second Approx.'!$G$18="Error",#N/A,
IF('Second Approx.'!$G$19="Error",#N/A,
IF('Second Approx.'!$G$20="Error",#N/A,
IF('Second Approx.'!$G$29="Error",#N/A,
'Second Approx.'!$D$38*SIN(RADIANS('Second Approx.'!$D$18*A137))+'Second Approx.'!$D$39*SIN(RADIANS('Second Approx.'!$D$19*A137))))))))))</f>
        <v>-6.2517196161676356</v>
      </c>
      <c r="F137">
        <v>270</v>
      </c>
      <c r="G137">
        <f xml:space="preserve">
IF('Second Approx.'!$G$15="Error",#N/A,
IF('Second Approx.'!$G$16="Error",#N/A,
IF('Second Approx.'!$G$17="Error",#N/A,
IF('Second Approx.'!$G$18="Error",#N/A,
IF('Second Approx.'!$G$19="Error",#N/A,
IF('Second Approx.'!$G$20="Error",#N/A,
IF('Second Approx.'!$G$29="Error",#N/A,'Second Approx.'!$D$37*COS(RADIANS(F137)))))))))</f>
        <v>-1.0454974681186076E-16</v>
      </c>
      <c r="H137">
        <f xml:space="preserve">
IF('Second Approx.'!$G$15="Error",#N/A,
IF('Second Approx.'!$G$16="Error",#N/A,
IF('Second Approx.'!$G$17="Error",#N/A,
IF('Second Approx.'!$G$18="Error",#N/A,
IF('Second Approx.'!$G$19="Error",#N/A,
IF('Second Approx.'!$G$20="Error",#N/A,
'Second Approx.'!$D$37*SIN(RADIANS(F137))))))))</f>
        <v>-0.56890926914735296</v>
      </c>
      <c r="K137">
        <f xml:space="preserve">
IF('Second Approx.'!$G$15="Error",#N/A,
IF('Second Approx.'!$G$16="Error",#N/A,
IF('Second Approx.'!$G$17="Error",#N/A,
IF('Second Approx.'!$G$18="Error",#N/A,
IF('Second Approx.'!$G$19="Error",#N/A,
IF('Second Approx.'!$G$20="Error",#N/A,
'Second Approx.'!$D$40*COS(RADIANS(F137))))))))</f>
        <v>-1.3951471792594252E-15</v>
      </c>
      <c r="L137">
        <f xml:space="preserve">
IF('Second Approx.'!$G$15="Error",#N/A,
IF('Second Approx.'!$G$16="Error",#N/A,
IF('Second Approx.'!$G$17="Error",#N/A,
IF('Second Approx.'!$G$18="Error",#N/A,
IF('Second Approx.'!$G$19="Error",#N/A,
IF('Second Approx.'!$G$20="Error",#N/A,
'Second Approx.'!$D$40*SIN(RADIANS(F137))))))))</f>
        <v>-7.5917176875977574</v>
      </c>
    </row>
    <row r="138" spans="1:12" x14ac:dyDescent="0.25">
      <c r="A138" s="71">
        <v>68</v>
      </c>
      <c r="B138" s="71">
        <f>IF(A138&lt;='Second Approx.'!$D$20,A138,#N/A)</f>
        <v>68</v>
      </c>
      <c r="C138" s="1">
        <f>IF(B138="",#N/A,
IF('Second Approx.'!$G$15="Error",#N/A,
IF('Second Approx.'!$G$16="Error",#N/A,
IF('Second Approx.'!$G$17="Error",#N/A,
IF('Second Approx.'!$G$18="Error",#N/A,
IF('Second Approx.'!$G$19="Error",#N/A,
IF('Second Approx.'!$G$20="Error",#N/A,
IF('Second Approx.'!$G$29="Error",#N/A,
'Second Approx.'!$D$38*COS(RADIANS('Second Approx.'!$D$18*A138))+'Second Approx.'!$D$39*COS(RADIANS('Second Approx.'!$D$19*A138))))))))))</f>
        <v>1.9854111237956498</v>
      </c>
      <c r="D138" s="1">
        <f>IF(B138="",#N/A,
IF('Second Approx.'!$G$15="Error",#N/A,
IF('Second Approx.'!$G$16="Error",#N/A,
IF('Second Approx.'!$G$17="Error",#N/A,
IF('Second Approx.'!$G$18="Error",#N/A,
IF('Second Approx.'!$G$19="Error",#N/A,
IF('Second Approx.'!$G$20="Error",#N/A,
IF('Second Approx.'!$G$29="Error",#N/A,
'Second Approx.'!$D$38*SIN(RADIANS('Second Approx.'!$D$18*A138))+'Second Approx.'!$D$39*SIN(RADIANS('Second Approx.'!$D$19*A138))))))))))</f>
        <v>-6.2739343145715152</v>
      </c>
      <c r="F138">
        <v>272</v>
      </c>
      <c r="G138">
        <f xml:space="preserve">
IF('Second Approx.'!$G$15="Error",#N/A,
IF('Second Approx.'!$G$16="Error",#N/A,
IF('Second Approx.'!$G$17="Error",#N/A,
IF('Second Approx.'!$G$18="Error",#N/A,
IF('Second Approx.'!$G$19="Error",#N/A,
IF('Second Approx.'!$G$20="Error",#N/A,
IF('Second Approx.'!$G$29="Error",#N/A,'Second Approx.'!$D$37*COS(RADIANS(F138)))))))))</f>
        <v>1.9854647162630457E-2</v>
      </c>
      <c r="H138">
        <f xml:space="preserve">
IF('Second Approx.'!$G$15="Error",#N/A,
IF('Second Approx.'!$G$16="Error",#N/A,
IF('Second Approx.'!$G$17="Error",#N/A,
IF('Second Approx.'!$G$18="Error",#N/A,
IF('Second Approx.'!$G$19="Error",#N/A,
IF('Second Approx.'!$G$20="Error",#N/A,
'Second Approx.'!$D$37*SIN(RADIANS(F138))))))))</f>
        <v>-0.56856270499200245</v>
      </c>
      <c r="K138">
        <f xml:space="preserve">
IF('Second Approx.'!$G$15="Error",#N/A,
IF('Second Approx.'!$G$16="Error",#N/A,
IF('Second Approx.'!$G$17="Error",#N/A,
IF('Second Approx.'!$G$18="Error",#N/A,
IF('Second Approx.'!$G$19="Error",#N/A,
IF('Second Approx.'!$G$20="Error",#N/A,
'Second Approx.'!$D$40*COS(RADIANS(F138))))))))</f>
        <v>0.26494712640463858</v>
      </c>
      <c r="L138">
        <f xml:space="preserve">
IF('Second Approx.'!$G$15="Error",#N/A,
IF('Second Approx.'!$G$16="Error",#N/A,
IF('Second Approx.'!$G$17="Error",#N/A,
IF('Second Approx.'!$G$18="Error",#N/A,
IF('Second Approx.'!$G$19="Error",#N/A,
IF('Second Approx.'!$G$20="Error",#N/A,
'Second Approx.'!$D$40*SIN(RADIANS(F138))))))))</f>
        <v>-7.5870930183038201</v>
      </c>
    </row>
    <row r="139" spans="1:12" x14ac:dyDescent="0.25">
      <c r="A139">
        <v>68.5</v>
      </c>
      <c r="B139" s="71">
        <f>IF(A139&lt;='Second Approx.'!$D$20,A139,#N/A)</f>
        <v>68.5</v>
      </c>
      <c r="C139" s="1">
        <f>IF(B139="",#N/A,
IF('Second Approx.'!$G$15="Error",#N/A,
IF('Second Approx.'!$G$16="Error",#N/A,
IF('Second Approx.'!$G$17="Error",#N/A,
IF('Second Approx.'!$G$18="Error",#N/A,
IF('Second Approx.'!$G$19="Error",#N/A,
IF('Second Approx.'!$G$20="Error",#N/A,
IF('Second Approx.'!$G$29="Error",#N/A,
'Second Approx.'!$D$38*COS(RADIANS('Second Approx.'!$D$18*A139))+'Second Approx.'!$D$39*COS(RADIANS('Second Approx.'!$D$19*A139))))))))))</f>
        <v>3.0577041610831666</v>
      </c>
      <c r="D139" s="1">
        <f>IF(B139="",#N/A,
IF('Second Approx.'!$G$15="Error",#N/A,
IF('Second Approx.'!$G$16="Error",#N/A,
IF('Second Approx.'!$G$17="Error",#N/A,
IF('Second Approx.'!$G$18="Error",#N/A,
IF('Second Approx.'!$G$19="Error",#N/A,
IF('Second Approx.'!$G$20="Error",#N/A,
IF('Second Approx.'!$G$29="Error",#N/A,
'Second Approx.'!$D$38*SIN(RADIANS('Second Approx.'!$D$18*A139))+'Second Approx.'!$D$39*SIN(RADIANS('Second Approx.'!$D$19*A139))))))))))</f>
        <v>-6.0886510654635515</v>
      </c>
      <c r="F139">
        <v>274</v>
      </c>
      <c r="G139">
        <f xml:space="preserve">
IF('Second Approx.'!$G$15="Error",#N/A,
IF('Second Approx.'!$G$16="Error",#N/A,
IF('Second Approx.'!$G$17="Error",#N/A,
IF('Second Approx.'!$G$18="Error",#N/A,
IF('Second Approx.'!$G$19="Error",#N/A,
IF('Second Approx.'!$G$20="Error",#N/A,
IF('Second Approx.'!$G$29="Error",#N/A,'Second Approx.'!$D$37*COS(RADIANS(F139)))))))))</f>
        <v>3.9685104496066798E-2</v>
      </c>
      <c r="H139">
        <f xml:space="preserve">
IF('Second Approx.'!$G$15="Error",#N/A,
IF('Second Approx.'!$G$16="Error",#N/A,
IF('Second Approx.'!$G$17="Error",#N/A,
IF('Second Approx.'!$G$18="Error",#N/A,
IF('Second Approx.'!$G$19="Error",#N/A,
IF('Second Approx.'!$G$20="Error",#N/A,
'Second Approx.'!$D$37*SIN(RADIANS(F139))))))))</f>
        <v>-0.56752343476098988</v>
      </c>
      <c r="K139">
        <f xml:space="preserve">
IF('Second Approx.'!$G$15="Error",#N/A,
IF('Second Approx.'!$G$16="Error",#N/A,
IF('Second Approx.'!$G$17="Error",#N/A,
IF('Second Approx.'!$G$18="Error",#N/A,
IF('Second Approx.'!$G$19="Error",#N/A,
IF('Second Approx.'!$G$20="Error",#N/A,
'Second Approx.'!$D$40*COS(RADIANS(F139))))))))</f>
        <v>0.529571455547724</v>
      </c>
      <c r="L139">
        <f xml:space="preserve">
IF('Second Approx.'!$G$15="Error",#N/A,
IF('Second Approx.'!$G$16="Error",#N/A,
IF('Second Approx.'!$G$17="Error",#N/A,
IF('Second Approx.'!$G$18="Error",#N/A,
IF('Second Approx.'!$G$19="Error",#N/A,
IF('Second Approx.'!$G$20="Error",#N/A,
'Second Approx.'!$D$40*SIN(RADIANS(F139))))))))</f>
        <v>-7.5732246448691667</v>
      </c>
    </row>
    <row r="140" spans="1:12" x14ac:dyDescent="0.25">
      <c r="A140" s="71">
        <v>69</v>
      </c>
      <c r="B140" s="71">
        <f>IF(A140&lt;='Second Approx.'!$D$20,A140,#N/A)</f>
        <v>69</v>
      </c>
      <c r="C140" s="1">
        <f>IF(B140="",#N/A,
IF('Second Approx.'!$G$15="Error",#N/A,
IF('Second Approx.'!$G$16="Error",#N/A,
IF('Second Approx.'!$G$17="Error",#N/A,
IF('Second Approx.'!$G$18="Error",#N/A,
IF('Second Approx.'!$G$19="Error",#N/A,
IF('Second Approx.'!$G$20="Error",#N/A,
IF('Second Approx.'!$G$29="Error",#N/A,
'Second Approx.'!$D$38*COS(RADIANS('Second Approx.'!$D$18*A140))+'Second Approx.'!$D$39*COS(RADIANS('Second Approx.'!$D$19*A140))))))))))</f>
        <v>4.0996505519096482</v>
      </c>
      <c r="D140" s="1">
        <f>IF(B140="",#N/A,
IF('Second Approx.'!$G$15="Error",#N/A,
IF('Second Approx.'!$G$16="Error",#N/A,
IF('Second Approx.'!$G$17="Error",#N/A,
IF('Second Approx.'!$G$18="Error",#N/A,
IF('Second Approx.'!$G$19="Error",#N/A,
IF('Second Approx.'!$G$20="Error",#N/A,
IF('Second Approx.'!$G$29="Error",#N/A,
'Second Approx.'!$D$38*SIN(RADIANS('Second Approx.'!$D$18*A140))+'Second Approx.'!$D$39*SIN(RADIANS('Second Approx.'!$D$19*A140))))))))))</f>
        <v>-5.6949699841182966</v>
      </c>
      <c r="F140">
        <v>276</v>
      </c>
      <c r="G140">
        <f xml:space="preserve">
IF('Second Approx.'!$G$15="Error",#N/A,
IF('Second Approx.'!$G$16="Error",#N/A,
IF('Second Approx.'!$G$17="Error",#N/A,
IF('Second Approx.'!$G$18="Error",#N/A,
IF('Second Approx.'!$G$19="Error",#N/A,
IF('Second Approx.'!$G$20="Error",#N/A,
IF('Second Approx.'!$G$29="Error",#N/A,'Second Approx.'!$D$37*COS(RADIANS(F140)))))))))</f>
        <v>5.9467211642696388E-2</v>
      </c>
      <c r="H140">
        <f xml:space="preserve">
IF('Second Approx.'!$G$15="Error",#N/A,
IF('Second Approx.'!$G$16="Error",#N/A,
IF('Second Approx.'!$G$17="Error",#N/A,
IF('Second Approx.'!$G$18="Error",#N/A,
IF('Second Approx.'!$G$19="Error",#N/A,
IF('Second Approx.'!$G$20="Error",#N/A,
'Second Approx.'!$D$37*SIN(RADIANS(F140))))))))</f>
        <v>-0.56579272464500463</v>
      </c>
      <c r="K140">
        <f xml:space="preserve">
IF('Second Approx.'!$G$15="Error",#N/A,
IF('Second Approx.'!$G$16="Error",#N/A,
IF('Second Approx.'!$G$17="Error",#N/A,
IF('Second Approx.'!$G$18="Error",#N/A,
IF('Second Approx.'!$G$19="Error",#N/A,
IF('Second Approx.'!$G$20="Error",#N/A,
'Second Approx.'!$D$40*COS(RADIANS(F140))))))))</f>
        <v>0.79355058344645368</v>
      </c>
      <c r="L140">
        <f xml:space="preserve">
IF('Second Approx.'!$G$15="Error",#N/A,
IF('Second Approx.'!$G$16="Error",#N/A,
IF('Second Approx.'!$G$17="Error",#N/A,
IF('Second Approx.'!$G$18="Error",#N/A,
IF('Second Approx.'!$G$19="Error",#N/A,
IF('Second Approx.'!$G$20="Error",#N/A,
'Second Approx.'!$D$40*SIN(RADIANS(F140))))))))</f>
        <v>-7.5501294637705678</v>
      </c>
    </row>
    <row r="141" spans="1:12" x14ac:dyDescent="0.25">
      <c r="A141">
        <v>69.5</v>
      </c>
      <c r="B141" s="71">
        <f>IF(A141&lt;='Second Approx.'!$D$20,A141,#N/A)</f>
        <v>69.5</v>
      </c>
      <c r="C141" s="1">
        <f>IF(B141="",#N/A,
IF('Second Approx.'!$G$15="Error",#N/A,
IF('Second Approx.'!$G$16="Error",#N/A,
IF('Second Approx.'!$G$17="Error",#N/A,
IF('Second Approx.'!$G$18="Error",#N/A,
IF('Second Approx.'!$G$19="Error",#N/A,
IF('Second Approx.'!$G$20="Error",#N/A,
IF('Second Approx.'!$G$29="Error",#N/A,
'Second Approx.'!$D$38*COS(RADIANS('Second Approx.'!$D$18*A141))+'Second Approx.'!$D$39*COS(RADIANS('Second Approx.'!$D$19*A141))))))))))</f>
        <v>5.0684120765596559</v>
      </c>
      <c r="D141" s="1">
        <f>IF(B141="",#N/A,
IF('Second Approx.'!$G$15="Error",#N/A,
IF('Second Approx.'!$G$16="Error",#N/A,
IF('Second Approx.'!$G$17="Error",#N/A,
IF('Second Approx.'!$G$18="Error",#N/A,
IF('Second Approx.'!$G$19="Error",#N/A,
IF('Second Approx.'!$G$20="Error",#N/A,
IF('Second Approx.'!$G$29="Error",#N/A,
'Second Approx.'!$D$38*SIN(RADIANS('Second Approx.'!$D$18*A141))+'Second Approx.'!$D$39*SIN(RADIANS('Second Approx.'!$D$19*A141))))))))))</f>
        <v>-5.1012601346210662</v>
      </c>
      <c r="F141">
        <v>278</v>
      </c>
      <c r="G141">
        <f xml:space="preserve">
IF('Second Approx.'!$G$15="Error",#N/A,
IF('Second Approx.'!$G$16="Error",#N/A,
IF('Second Approx.'!$G$17="Error",#N/A,
IF('Second Approx.'!$G$18="Error",#N/A,
IF('Second Approx.'!$G$19="Error",#N/A,
IF('Second Approx.'!$G$20="Error",#N/A,
IF('Second Approx.'!$G$29="Error",#N/A,'Second Approx.'!$D$37*COS(RADIANS(F141)))))))))</f>
        <v>7.9176867152161615E-2</v>
      </c>
      <c r="H141">
        <f xml:space="preserve">
IF('Second Approx.'!$G$15="Error",#N/A,
IF('Second Approx.'!$G$16="Error",#N/A,
IF('Second Approx.'!$G$17="Error",#N/A,
IF('Second Approx.'!$G$18="Error",#N/A,
IF('Second Approx.'!$G$19="Error",#N/A,
IF('Second Approx.'!$G$20="Error",#N/A,
'Second Approx.'!$D$37*SIN(RADIANS(F141))))))))</f>
        <v>-0.56337268324772749</v>
      </c>
      <c r="K141">
        <f xml:space="preserve">
IF('Second Approx.'!$G$15="Error",#N/A,
IF('Second Approx.'!$G$16="Error",#N/A,
IF('Second Approx.'!$G$17="Error",#N/A,
IF('Second Approx.'!$G$18="Error",#N/A,
IF('Second Approx.'!$G$19="Error",#N/A,
IF('Second Approx.'!$G$20="Error",#N/A,
'Second Approx.'!$D$40*COS(RADIANS(F141))))))))</f>
        <v>1.0565628921963575</v>
      </c>
      <c r="L141">
        <f xml:space="preserve">
IF('Second Approx.'!$G$15="Error",#N/A,
IF('Second Approx.'!$G$16="Error",#N/A,
IF('Second Approx.'!$G$17="Error",#N/A,
IF('Second Approx.'!$G$18="Error",#N/A,
IF('Second Approx.'!$G$19="Error",#N/A,
IF('Second Approx.'!$G$20="Error",#N/A,
'Second Approx.'!$D$40*SIN(RADIANS(F141))))))))</f>
        <v>-7.5178356129286517</v>
      </c>
    </row>
    <row r="142" spans="1:12" x14ac:dyDescent="0.25">
      <c r="A142" s="71">
        <v>70</v>
      </c>
      <c r="B142" s="71">
        <f>IF(A142&lt;='Second Approx.'!$D$20,A142,#N/A)</f>
        <v>70</v>
      </c>
      <c r="C142" s="1">
        <f>IF(B142="",#N/A,
IF('Second Approx.'!$G$15="Error",#N/A,
IF('Second Approx.'!$G$16="Error",#N/A,
IF('Second Approx.'!$G$17="Error",#N/A,
IF('Second Approx.'!$G$18="Error",#N/A,
IF('Second Approx.'!$G$19="Error",#N/A,
IF('Second Approx.'!$G$20="Error",#N/A,
IF('Second Approx.'!$G$29="Error",#N/A,
'Second Approx.'!$D$38*COS(RADIANS('Second Approx.'!$D$18*A142))+'Second Approx.'!$D$39*COS(RADIANS('Second Approx.'!$D$19*A142))))))))))</f>
        <v>5.923697875585983</v>
      </c>
      <c r="D142" s="1">
        <f>IF(B142="",#N/A,
IF('Second Approx.'!$G$15="Error",#N/A,
IF('Second Approx.'!$G$16="Error",#N/A,
IF('Second Approx.'!$G$17="Error",#N/A,
IF('Second Approx.'!$G$18="Error",#N/A,
IF('Second Approx.'!$G$19="Error",#N/A,
IF('Second Approx.'!$G$20="Error",#N/A,
IF('Second Approx.'!$G$29="Error",#N/A,
'Second Approx.'!$D$38*SIN(RADIANS('Second Approx.'!$D$18*A142))+'Second Approx.'!$D$39*SIN(RADIANS('Second Approx.'!$D$19*A142))))))))))</f>
        <v>-4.3248411172375354</v>
      </c>
      <c r="F142">
        <v>280</v>
      </c>
      <c r="G142">
        <f xml:space="preserve">
IF('Second Approx.'!$G$15="Error",#N/A,
IF('Second Approx.'!$G$16="Error",#N/A,
IF('Second Approx.'!$G$17="Error",#N/A,
IF('Second Approx.'!$G$18="Error",#N/A,
IF('Second Approx.'!$G$19="Error",#N/A,
IF('Second Approx.'!$G$20="Error",#N/A,
IF('Second Approx.'!$G$29="Error",#N/A,'Second Approx.'!$D$37*COS(RADIANS(F142)))))))))</f>
        <v>9.8790057845262833E-2</v>
      </c>
      <c r="H142">
        <f xml:space="preserve">
IF('Second Approx.'!$G$15="Error",#N/A,
IF('Second Approx.'!$G$16="Error",#N/A,
IF('Second Approx.'!$G$17="Error",#N/A,
IF('Second Approx.'!$G$18="Error",#N/A,
IF('Second Approx.'!$G$19="Error",#N/A,
IF('Second Approx.'!$G$20="Error",#N/A,
'Second Approx.'!$D$37*SIN(RADIANS(F142))))))))</f>
        <v>-0.56026625901682225</v>
      </c>
      <c r="K142">
        <f xml:space="preserve">
IF('Second Approx.'!$G$15="Error",#N/A,
IF('Second Approx.'!$G$16="Error",#N/A,
IF('Second Approx.'!$G$17="Error",#N/A,
IF('Second Approx.'!$G$18="Error",#N/A,
IF('Second Approx.'!$G$19="Error",#N/A,
IF('Second Approx.'!$G$20="Error",#N/A,
'Second Approx.'!$D$40*COS(RADIANS(F142))))))))</f>
        <v>1.3182879418131501</v>
      </c>
      <c r="L142">
        <f xml:space="preserve">
IF('Second Approx.'!$G$15="Error",#N/A,
IF('Second Approx.'!$G$16="Error",#N/A,
IF('Second Approx.'!$G$17="Error",#N/A,
IF('Second Approx.'!$G$18="Error",#N/A,
IF('Second Approx.'!$G$19="Error",#N/A,
IF('Second Approx.'!$G$20="Error",#N/A,
'Second Approx.'!$D$40*SIN(RADIANS(F142))))))))</f>
        <v>-7.4763824374261842</v>
      </c>
    </row>
    <row r="143" spans="1:12" x14ac:dyDescent="0.25">
      <c r="A143">
        <v>70.5</v>
      </c>
      <c r="B143" s="71">
        <f>IF(A143&lt;='Second Approx.'!$D$20,A143,#N/A)</f>
        <v>70.5</v>
      </c>
      <c r="C143" s="1">
        <f>IF(B143="",#N/A,
IF('Second Approx.'!$G$15="Error",#N/A,
IF('Second Approx.'!$G$16="Error",#N/A,
IF('Second Approx.'!$G$17="Error",#N/A,
IF('Second Approx.'!$G$18="Error",#N/A,
IF('Second Approx.'!$G$19="Error",#N/A,
IF('Second Approx.'!$G$20="Error",#N/A,
IF('Second Approx.'!$G$29="Error",#N/A,
'Second Approx.'!$D$38*COS(RADIANS('Second Approx.'!$D$18*A143))+'Second Approx.'!$D$39*COS(RADIANS('Second Approx.'!$D$19*A143))))))))))</f>
        <v>6.6296316636200299</v>
      </c>
      <c r="D143" s="1">
        <f>IF(B143="",#N/A,
IF('Second Approx.'!$G$15="Error",#N/A,
IF('Second Approx.'!$G$16="Error",#N/A,
IF('Second Approx.'!$G$17="Error",#N/A,
IF('Second Approx.'!$G$18="Error",#N/A,
IF('Second Approx.'!$G$19="Error",#N/A,
IF('Second Approx.'!$G$20="Error",#N/A,
IF('Second Approx.'!$G$29="Error",#N/A,
'Second Approx.'!$D$38*SIN(RADIANS('Second Approx.'!$D$18*A143))+'Second Approx.'!$D$39*SIN(RADIANS('Second Approx.'!$D$19*A143))))))))))</f>
        <v>-3.3912443809658122</v>
      </c>
      <c r="F143">
        <v>282</v>
      </c>
      <c r="G143">
        <f xml:space="preserve">
IF('Second Approx.'!$G$15="Error",#N/A,
IF('Second Approx.'!$G$16="Error",#N/A,
IF('Second Approx.'!$G$17="Error",#N/A,
IF('Second Approx.'!$G$18="Error",#N/A,
IF('Second Approx.'!$G$19="Error",#N/A,
IF('Second Approx.'!$G$20="Error",#N/A,
IF('Second Approx.'!$G$29="Error",#N/A,'Second Approx.'!$D$37*COS(RADIANS(F143)))))))))</f>
        <v>0.11828288807032193</v>
      </c>
      <c r="H143">
        <f xml:space="preserve">
IF('Second Approx.'!$G$15="Error",#N/A,
IF('Second Approx.'!$G$16="Error",#N/A,
IF('Second Approx.'!$G$17="Error",#N/A,
IF('Second Approx.'!$G$18="Error",#N/A,
IF('Second Approx.'!$G$19="Error",#N/A,
IF('Second Approx.'!$G$20="Error",#N/A,
'Second Approx.'!$D$37*SIN(RADIANS(F143))))))))</f>
        <v>-0.55647723665170612</v>
      </c>
      <c r="K143">
        <f xml:space="preserve">
IF('Second Approx.'!$G$15="Error",#N/A,
IF('Second Approx.'!$G$16="Error",#N/A,
IF('Second Approx.'!$G$17="Error",#N/A,
IF('Second Approx.'!$G$18="Error",#N/A,
IF('Second Approx.'!$G$19="Error",#N/A,
IF('Second Approx.'!$G$20="Error",#N/A,
'Second Approx.'!$D$40*COS(RADIANS(F143))))))))</f>
        <v>1.5784068606395405</v>
      </c>
      <c r="L143">
        <f xml:space="preserve">
IF('Second Approx.'!$G$15="Error",#N/A,
IF('Second Approx.'!$G$16="Error",#N/A,
IF('Second Approx.'!$G$17="Error",#N/A,
IF('Second Approx.'!$G$18="Error",#N/A,
IF('Second Approx.'!$G$19="Error",#N/A,
IF('Second Approx.'!$G$20="Error",#N/A,
'Second Approx.'!$D$40*SIN(RADIANS(F143))))))))</f>
        <v>-7.4258204415721414</v>
      </c>
    </row>
    <row r="144" spans="1:12" x14ac:dyDescent="0.25">
      <c r="A144" s="71">
        <v>71</v>
      </c>
      <c r="B144" s="71">
        <f>IF(A144&lt;='Second Approx.'!$D$20,A144,#N/A)</f>
        <v>71</v>
      </c>
      <c r="C144" s="1">
        <f>IF(B144="",#N/A,
IF('Second Approx.'!$G$15="Error",#N/A,
IF('Second Approx.'!$G$16="Error",#N/A,
IF('Second Approx.'!$G$17="Error",#N/A,
IF('Second Approx.'!$G$18="Error",#N/A,
IF('Second Approx.'!$G$19="Error",#N/A,
IF('Second Approx.'!$G$20="Error",#N/A,
IF('Second Approx.'!$G$29="Error",#N/A,
'Second Approx.'!$D$38*COS(RADIANS('Second Approx.'!$D$18*A144))+'Second Approx.'!$D$39*COS(RADIANS('Second Approx.'!$D$19*A144))))))))))</f>
        <v>7.156417001969972</v>
      </c>
      <c r="D144" s="1">
        <f>IF(B144="",#N/A,
IF('Second Approx.'!$G$15="Error",#N/A,
IF('Second Approx.'!$G$16="Error",#N/A,
IF('Second Approx.'!$G$17="Error",#N/A,
IF('Second Approx.'!$G$18="Error",#N/A,
IF('Second Approx.'!$G$19="Error",#N/A,
IF('Second Approx.'!$G$20="Error",#N/A,
IF('Second Approx.'!$G$29="Error",#N/A,
'Second Approx.'!$D$38*SIN(RADIANS('Second Approx.'!$D$18*A144))+'Second Approx.'!$D$39*SIN(RADIANS('Second Approx.'!$D$19*A144))))))))))</f>
        <v>-2.3330886538419571</v>
      </c>
      <c r="F144">
        <v>284</v>
      </c>
      <c r="G144">
        <f xml:space="preserve">
IF('Second Approx.'!$G$15="Error",#N/A,
IF('Second Approx.'!$G$16="Error",#N/A,
IF('Second Approx.'!$G$17="Error",#N/A,
IF('Second Approx.'!$G$18="Error",#N/A,
IF('Second Approx.'!$G$19="Error",#N/A,
IF('Second Approx.'!$G$20="Error",#N/A,
IF('Second Approx.'!$G$29="Error",#N/A,'Second Approx.'!$D$37*COS(RADIANS(F144)))))))))</f>
        <v>0.13763160881634903</v>
      </c>
      <c r="H144">
        <f xml:space="preserve">
IF('Second Approx.'!$G$15="Error",#N/A,
IF('Second Approx.'!$G$16="Error",#N/A,
IF('Second Approx.'!$G$17="Error",#N/A,
IF('Second Approx.'!$G$18="Error",#N/A,
IF('Second Approx.'!$G$19="Error",#N/A,
IF('Second Approx.'!$G$20="Error",#N/A,
'Second Approx.'!$D$37*SIN(RADIANS(F144))))))))</f>
        <v>-0.55201023249247727</v>
      </c>
      <c r="K144">
        <f xml:space="preserve">
IF('Second Approx.'!$G$15="Error",#N/A,
IF('Second Approx.'!$G$16="Error",#N/A,
IF('Second Approx.'!$G$17="Error",#N/A,
IF('Second Approx.'!$G$18="Error",#N/A,
IF('Second Approx.'!$G$19="Error",#N/A,
IF('Second Approx.'!$G$20="Error",#N/A,
'Second Approx.'!$D$40*COS(RADIANS(F144))))))))</f>
        <v>1.8366027338411735</v>
      </c>
      <c r="L144">
        <f xml:space="preserve">
IF('Second Approx.'!$G$15="Error",#N/A,
IF('Second Approx.'!$G$16="Error",#N/A,
IF('Second Approx.'!$G$17="Error",#N/A,
IF('Second Approx.'!$G$18="Error",#N/A,
IF('Second Approx.'!$G$19="Error",#N/A,
IF('Second Approx.'!$G$20="Error",#N/A,
'Second Approx.'!$D$40*SIN(RADIANS(F144))))))))</f>
        <v>-7.3662112273699956</v>
      </c>
    </row>
    <row r="145" spans="1:12" x14ac:dyDescent="0.25">
      <c r="A145">
        <v>71.5</v>
      </c>
      <c r="B145" s="71">
        <f>IF(A145&lt;='Second Approx.'!$D$20,A145,#N/A)</f>
        <v>71.5</v>
      </c>
      <c r="C145" s="1">
        <f>IF(B145="",#N/A,
IF('Second Approx.'!$G$15="Error",#N/A,
IF('Second Approx.'!$G$16="Error",#N/A,
IF('Second Approx.'!$G$17="Error",#N/A,
IF('Second Approx.'!$G$18="Error",#N/A,
IF('Second Approx.'!$G$19="Error",#N/A,
IF('Second Approx.'!$G$20="Error",#N/A,
IF('Second Approx.'!$G$29="Error",#N/A,
'Second Approx.'!$D$38*COS(RADIANS('Second Approx.'!$D$18*A145))+'Second Approx.'!$D$39*COS(RADIANS('Second Approx.'!$D$19*A145))))))))))</f>
        <v>7.4817219533429595</v>
      </c>
      <c r="D145" s="1">
        <f>IF(B145="",#N/A,
IF('Second Approx.'!$G$15="Error",#N/A,
IF('Second Approx.'!$G$16="Error",#N/A,
IF('Second Approx.'!$G$17="Error",#N/A,
IF('Second Approx.'!$G$18="Error",#N/A,
IF('Second Approx.'!$G$19="Error",#N/A,
IF('Second Approx.'!$G$20="Error",#N/A,
IF('Second Approx.'!$G$29="Error",#N/A,
'Second Approx.'!$D$38*SIN(RADIANS('Second Approx.'!$D$18*A145))+'Second Approx.'!$D$39*SIN(RADIANS('Second Approx.'!$D$19*A145))))))))))</f>
        <v>-1.1886221514039166</v>
      </c>
      <c r="F145">
        <v>286</v>
      </c>
      <c r="G145">
        <f xml:space="preserve">
IF('Second Approx.'!$G$15="Error",#N/A,
IF('Second Approx.'!$G$16="Error",#N/A,
IF('Second Approx.'!$G$17="Error",#N/A,
IF('Second Approx.'!$G$18="Error",#N/A,
IF('Second Approx.'!$G$19="Error",#N/A,
IF('Second Approx.'!$G$20="Error",#N/A,
IF('Second Approx.'!$G$29="Error",#N/A,'Second Approx.'!$D$37*COS(RADIANS(F145)))))))))</f>
        <v>0.15681264664755801</v>
      </c>
      <c r="H145">
        <f xml:space="preserve">
IF('Second Approx.'!$G$15="Error",#N/A,
IF('Second Approx.'!$G$16="Error",#N/A,
IF('Second Approx.'!$G$17="Error",#N/A,
IF('Second Approx.'!$G$18="Error",#N/A,
IF('Second Approx.'!$G$19="Error",#N/A,
IF('Second Approx.'!$G$20="Error",#N/A,
'Second Approx.'!$D$37*SIN(RADIANS(F145))))))))</f>
        <v>-0.54687068889561397</v>
      </c>
      <c r="K145">
        <f xml:space="preserve">
IF('Second Approx.'!$G$15="Error",#N/A,
IF('Second Approx.'!$G$16="Error",#N/A,
IF('Second Approx.'!$G$17="Error",#N/A,
IF('Second Approx.'!$G$18="Error",#N/A,
IF('Second Approx.'!$G$19="Error",#N/A,
IF('Second Approx.'!$G$20="Error",#N/A,
'Second Approx.'!$D$40*COS(RADIANS(F145))))))))</f>
        <v>2.0925609895185908</v>
      </c>
      <c r="L145">
        <f xml:space="preserve">
IF('Second Approx.'!$G$15="Error",#N/A,
IF('Second Approx.'!$G$16="Error",#N/A,
IF('Second Approx.'!$G$17="Error",#N/A,
IF('Second Approx.'!$G$18="Error",#N/A,
IF('Second Approx.'!$G$19="Error",#N/A,
IF('Second Approx.'!$G$20="Error",#N/A,
'Second Approx.'!$D$40*SIN(RADIANS(F145))))))))</f>
        <v>-7.2976274194651518</v>
      </c>
    </row>
    <row r="146" spans="1:12" x14ac:dyDescent="0.25">
      <c r="A146" s="71">
        <v>72</v>
      </c>
      <c r="B146" s="71">
        <f>IF(A146&lt;='Second Approx.'!$D$20,A146,#N/A)</f>
        <v>72</v>
      </c>
      <c r="C146" s="1">
        <f>IF(B146="",#N/A,
IF('Second Approx.'!$G$15="Error",#N/A,
IF('Second Approx.'!$G$16="Error",#N/A,
IF('Second Approx.'!$G$17="Error",#N/A,
IF('Second Approx.'!$G$18="Error",#N/A,
IF('Second Approx.'!$G$19="Error",#N/A,
IF('Second Approx.'!$G$20="Error",#N/A,
IF('Second Approx.'!$G$29="Error",#N/A,
'Second Approx.'!$D$38*COS(RADIANS('Second Approx.'!$D$18*A146))+'Second Approx.'!$D$39*COS(RADIANS('Second Approx.'!$D$19*A146))))))))))</f>
        <v>7.5917176875977574</v>
      </c>
      <c r="D146" s="1">
        <f>IF(B146="",#N/A,
IF('Second Approx.'!$G$15="Error",#N/A,
IF('Second Approx.'!$G$16="Error",#N/A,
IF('Second Approx.'!$G$17="Error",#N/A,
IF('Second Approx.'!$G$18="Error",#N/A,
IF('Second Approx.'!$G$19="Error",#N/A,
IF('Second Approx.'!$G$20="Error",#N/A,
IF('Second Approx.'!$G$29="Error",#N/A,
'Second Approx.'!$D$38*SIN(RADIANS('Second Approx.'!$D$18*A146))+'Second Approx.'!$D$39*SIN(RADIANS('Second Approx.'!$D$19*A146))))))))))</f>
        <v>-6.7166115515116009E-15</v>
      </c>
      <c r="F146">
        <v>288</v>
      </c>
      <c r="G146">
        <f xml:space="preserve">
IF('Second Approx.'!$G$15="Error",#N/A,
IF('Second Approx.'!$G$16="Error",#N/A,
IF('Second Approx.'!$G$17="Error",#N/A,
IF('Second Approx.'!$G$18="Error",#N/A,
IF('Second Approx.'!$G$19="Error",#N/A,
IF('Second Approx.'!$G$20="Error",#N/A,
IF('Second Approx.'!$G$29="Error",#N/A,'Second Approx.'!$D$37*COS(RADIANS(F146)))))))))</f>
        <v>0.17580263242396291</v>
      </c>
      <c r="H146">
        <f xml:space="preserve">
IF('Second Approx.'!$G$15="Error",#N/A,
IF('Second Approx.'!$G$16="Error",#N/A,
IF('Second Approx.'!$G$17="Error",#N/A,
IF('Second Approx.'!$G$18="Error",#N/A,
IF('Second Approx.'!$G$19="Error",#N/A,
IF('Second Approx.'!$G$20="Error",#N/A,
'Second Approx.'!$D$37*SIN(RADIANS(F146))))))))</f>
        <v>-0.54106486760330341</v>
      </c>
      <c r="K146">
        <f xml:space="preserve">
IF('Second Approx.'!$G$15="Error",#N/A,
IF('Second Approx.'!$G$16="Error",#N/A,
IF('Second Approx.'!$G$17="Error",#N/A,
IF('Second Approx.'!$G$18="Error",#N/A,
IF('Second Approx.'!$G$19="Error",#N/A,
IF('Second Approx.'!$G$20="Error",#N/A,
'Second Approx.'!$D$40*COS(RADIANS(F146))))))))</f>
        <v>2.3459697819645835</v>
      </c>
      <c r="L146">
        <f xml:space="preserve">
IF('Second Approx.'!$G$15="Error",#N/A,
IF('Second Approx.'!$G$16="Error",#N/A,
IF('Second Approx.'!$G$17="Error",#N/A,
IF('Second Approx.'!$G$18="Error",#N/A,
IF('Second Approx.'!$G$19="Error",#N/A,
IF('Second Approx.'!$G$20="Error",#N/A,
'Second Approx.'!$D$40*SIN(RADIANS(F146))))))))</f>
        <v>-7.2201525766630228</v>
      </c>
    </row>
    <row r="147" spans="1:12" x14ac:dyDescent="0.25">
      <c r="A147">
        <v>72.5</v>
      </c>
      <c r="B147" s="71" t="e">
        <f>IF(A147&lt;='Second Approx.'!$D$20,A147,#N/A)</f>
        <v>#N/A</v>
      </c>
      <c r="C147" s="1" t="e">
        <f>IF(B147="",#N/A,
IF('Second Approx.'!$G$15="Error",#N/A,
IF('Second Approx.'!$G$16="Error",#N/A,
IF('Second Approx.'!$G$17="Error",#N/A,
IF('Second Approx.'!$G$18="Error",#N/A,
IF('Second Approx.'!$G$19="Error",#N/A,
IF('Second Approx.'!$G$20="Error",#N/A,
IF('Second Approx.'!$G$29="Error",#N/A,
'Second Approx.'!$D$38*COS(RADIANS('Second Approx.'!$D$18*A147))+'Second Approx.'!$D$39*COS(RADIANS('Second Approx.'!$D$19*A147))))))))))</f>
        <v>#N/A</v>
      </c>
      <c r="D147" s="1" t="e">
        <f>IF(B147="",#N/A,
IF('Second Approx.'!$G$15="Error",#N/A,
IF('Second Approx.'!$G$16="Error",#N/A,
IF('Second Approx.'!$G$17="Error",#N/A,
IF('Second Approx.'!$G$18="Error",#N/A,
IF('Second Approx.'!$G$19="Error",#N/A,
IF('Second Approx.'!$G$20="Error",#N/A,
IF('Second Approx.'!$G$29="Error",#N/A,
'Second Approx.'!$D$38*SIN(RADIANS('Second Approx.'!$D$18*A147))+'Second Approx.'!$D$39*SIN(RADIANS('Second Approx.'!$D$19*A147))))))))))</f>
        <v>#N/A</v>
      </c>
      <c r="F147">
        <v>290</v>
      </c>
      <c r="G147">
        <f xml:space="preserve">
IF('Second Approx.'!$G$15="Error",#N/A,
IF('Second Approx.'!$G$16="Error",#N/A,
IF('Second Approx.'!$G$17="Error",#N/A,
IF('Second Approx.'!$G$18="Error",#N/A,
IF('Second Approx.'!$G$19="Error",#N/A,
IF('Second Approx.'!$G$20="Error",#N/A,
IF('Second Approx.'!$G$29="Error",#N/A,'Second Approx.'!$D$37*COS(RADIANS(F147)))))))))</f>
        <v>0.19457842977307926</v>
      </c>
      <c r="H147">
        <f xml:space="preserve">
IF('Second Approx.'!$G$15="Error",#N/A,
IF('Second Approx.'!$G$16="Error",#N/A,
IF('Second Approx.'!$G$17="Error",#N/A,
IF('Second Approx.'!$G$18="Error",#N/A,
IF('Second Approx.'!$G$19="Error",#N/A,
IF('Second Approx.'!$G$20="Error",#N/A,
'Second Approx.'!$D$37*SIN(RADIANS(F147))))))))</f>
        <v>-0.53459984211447176</v>
      </c>
      <c r="K147">
        <f xml:space="preserve">
IF('Second Approx.'!$G$15="Error",#N/A,
IF('Second Approx.'!$G$16="Error",#N/A,
IF('Second Approx.'!$G$17="Error",#N/A,
IF('Second Approx.'!$G$18="Error",#N/A,
IF('Second Approx.'!$G$19="Error",#N/A,
IF('Second Approx.'!$G$20="Error",#N/A,
'Second Approx.'!$D$40*COS(RADIANS(F147))))))))</f>
        <v>2.5965203716002012</v>
      </c>
      <c r="L147">
        <f xml:space="preserve">
IF('Second Approx.'!$G$15="Error",#N/A,
IF('Second Approx.'!$G$16="Error",#N/A,
IF('Second Approx.'!$G$17="Error",#N/A,
IF('Second Approx.'!$G$18="Error",#N/A,
IF('Second Approx.'!$G$19="Error",#N/A,
IF('Second Approx.'!$G$20="Error",#N/A,
'Second Approx.'!$D$40*SIN(RADIANS(F147))))))))</f>
        <v>-7.1338810901254721</v>
      </c>
    </row>
    <row r="148" spans="1:12" x14ac:dyDescent="0.25">
      <c r="A148" s="71">
        <v>73</v>
      </c>
      <c r="B148" s="71" t="e">
        <f>IF(A148&lt;='Second Approx.'!$D$20,A148,#N/A)</f>
        <v>#N/A</v>
      </c>
      <c r="C148" s="1" t="e">
        <f>IF(B148="",#N/A,
IF('Second Approx.'!$G$15="Error",#N/A,
IF('Second Approx.'!$G$16="Error",#N/A,
IF('Second Approx.'!$G$17="Error",#N/A,
IF('Second Approx.'!$G$18="Error",#N/A,
IF('Second Approx.'!$G$19="Error",#N/A,
IF('Second Approx.'!$G$20="Error",#N/A,
IF('Second Approx.'!$G$29="Error",#N/A,
'Second Approx.'!$D$38*COS(RADIANS('Second Approx.'!$D$18*A148))+'Second Approx.'!$D$39*COS(RADIANS('Second Approx.'!$D$19*A148))))))))))</f>
        <v>#N/A</v>
      </c>
      <c r="D148" s="1" t="e">
        <f>IF(B148="",#N/A,
IF('Second Approx.'!$G$15="Error",#N/A,
IF('Second Approx.'!$G$16="Error",#N/A,
IF('Second Approx.'!$G$17="Error",#N/A,
IF('Second Approx.'!$G$18="Error",#N/A,
IF('Second Approx.'!$G$19="Error",#N/A,
IF('Second Approx.'!$G$20="Error",#N/A,
IF('Second Approx.'!$G$29="Error",#N/A,
'Second Approx.'!$D$38*SIN(RADIANS('Second Approx.'!$D$18*A148))+'Second Approx.'!$D$39*SIN(RADIANS('Second Approx.'!$D$19*A148))))))))))</f>
        <v>#N/A</v>
      </c>
      <c r="F148">
        <v>292</v>
      </c>
      <c r="G148">
        <f xml:space="preserve">
IF('Second Approx.'!$G$15="Error",#N/A,
IF('Second Approx.'!$G$16="Error",#N/A,
IF('Second Approx.'!$G$17="Error",#N/A,
IF('Second Approx.'!$G$18="Error",#N/A,
IF('Second Approx.'!$G$19="Error",#N/A,
IF('Second Approx.'!$G$20="Error",#N/A,
IF('Second Approx.'!$G$29="Error",#N/A,'Second Approx.'!$D$37*COS(RADIANS(F148)))))))))</f>
        <v>0.21311716327802607</v>
      </c>
      <c r="H148">
        <f xml:space="preserve">
IF('Second Approx.'!$G$15="Error",#N/A,
IF('Second Approx.'!$G$16="Error",#N/A,
IF('Second Approx.'!$G$17="Error",#N/A,
IF('Second Approx.'!$G$18="Error",#N/A,
IF('Second Approx.'!$G$19="Error",#N/A,
IF('Second Approx.'!$G$20="Error",#N/A,
'Second Approx.'!$D$37*SIN(RADIANS(F148))))))))</f>
        <v>-0.52748348906681664</v>
      </c>
      <c r="K148">
        <f xml:space="preserve">
IF('Second Approx.'!$G$15="Error",#N/A,
IF('Second Approx.'!$G$16="Error",#N/A,
IF('Second Approx.'!$G$17="Error",#N/A,
IF('Second Approx.'!$G$18="Error",#N/A,
IF('Second Approx.'!$G$19="Error",#N/A,
IF('Second Approx.'!$G$20="Error",#N/A,
'Second Approx.'!$D$40*COS(RADIANS(F148))))))))</f>
        <v>2.8439075011263206</v>
      </c>
      <c r="L148">
        <f xml:space="preserve">
IF('Second Approx.'!$G$15="Error",#N/A,
IF('Second Approx.'!$G$16="Error",#N/A,
IF('Second Approx.'!$G$17="Error",#N/A,
IF('Second Approx.'!$G$18="Error",#N/A,
IF('Second Approx.'!$G$19="Error",#N/A,
IF('Second Approx.'!$G$20="Error",#N/A,
'Second Approx.'!$D$40*SIN(RADIANS(F148))))))))</f>
        <v>-7.038918068369747</v>
      </c>
    </row>
    <row r="149" spans="1:12" x14ac:dyDescent="0.25">
      <c r="A149">
        <v>73.5</v>
      </c>
      <c r="B149" s="71" t="e">
        <f>IF(A149&lt;='Second Approx.'!$D$20,A149,#N/A)</f>
        <v>#N/A</v>
      </c>
      <c r="C149" s="1" t="e">
        <f>IF(B149="",#N/A,
IF('Second Approx.'!$G$15="Error",#N/A,
IF('Second Approx.'!$G$16="Error",#N/A,
IF('Second Approx.'!$G$17="Error",#N/A,
IF('Second Approx.'!$G$18="Error",#N/A,
IF('Second Approx.'!$G$19="Error",#N/A,
IF('Second Approx.'!$G$20="Error",#N/A,
IF('Second Approx.'!$G$29="Error",#N/A,
'Second Approx.'!$D$38*COS(RADIANS('Second Approx.'!$D$18*A149))+'Second Approx.'!$D$39*COS(RADIANS('Second Approx.'!$D$19*A149))))))))))</f>
        <v>#N/A</v>
      </c>
      <c r="D149" s="1" t="e">
        <f>IF(B149="",#N/A,
IF('Second Approx.'!$G$15="Error",#N/A,
IF('Second Approx.'!$G$16="Error",#N/A,
IF('Second Approx.'!$G$17="Error",#N/A,
IF('Second Approx.'!$G$18="Error",#N/A,
IF('Second Approx.'!$G$19="Error",#N/A,
IF('Second Approx.'!$G$20="Error",#N/A,
IF('Second Approx.'!$G$29="Error",#N/A,
'Second Approx.'!$D$38*SIN(RADIANS('Second Approx.'!$D$18*A149))+'Second Approx.'!$D$39*SIN(RADIANS('Second Approx.'!$D$19*A149))))))))))</f>
        <v>#N/A</v>
      </c>
      <c r="F149">
        <v>294</v>
      </c>
      <c r="G149">
        <f xml:space="preserve">
IF('Second Approx.'!$G$15="Error",#N/A,
IF('Second Approx.'!$G$16="Error",#N/A,
IF('Second Approx.'!$G$17="Error",#N/A,
IF('Second Approx.'!$G$18="Error",#N/A,
IF('Second Approx.'!$G$19="Error",#N/A,
IF('Second Approx.'!$G$20="Error",#N/A,
IF('Second Approx.'!$G$29="Error",#N/A,'Second Approx.'!$D$37*COS(RADIANS(F149)))))))))</f>
        <v>0.23139624634770101</v>
      </c>
      <c r="H149">
        <f xml:space="preserve">
IF('Second Approx.'!$G$15="Error",#N/A,
IF('Second Approx.'!$G$16="Error",#N/A,
IF('Second Approx.'!$G$17="Error",#N/A,
IF('Second Approx.'!$G$18="Error",#N/A,
IF('Second Approx.'!$G$19="Error",#N/A,
IF('Second Approx.'!$G$20="Error",#N/A,
'Second Approx.'!$D$37*SIN(RADIANS(F149))))))))</f>
        <v>-0.51972447864033633</v>
      </c>
      <c r="K149">
        <f xml:space="preserve">
IF('Second Approx.'!$G$15="Error",#N/A,
IF('Second Approx.'!$G$16="Error",#N/A,
IF('Second Approx.'!$G$17="Error",#N/A,
IF('Second Approx.'!$G$18="Error",#N/A,
IF('Second Approx.'!$G$19="Error",#N/A,
IF('Second Approx.'!$G$20="Error",#N/A,
'Second Approx.'!$D$40*COS(RADIANS(F149))))))))</f>
        <v>3.0878297674326851</v>
      </c>
      <c r="L149">
        <f xml:space="preserve">
IF('Second Approx.'!$G$15="Error",#N/A,
IF('Second Approx.'!$G$16="Error",#N/A,
IF('Second Approx.'!$G$17="Error",#N/A,
IF('Second Approx.'!$G$18="Error",#N/A,
IF('Second Approx.'!$G$19="Error",#N/A,
IF('Second Approx.'!$G$20="Error",#N/A,
'Second Approx.'!$D$40*SIN(RADIANS(F149))))))))</f>
        <v>-6.9353792092099225</v>
      </c>
    </row>
    <row r="150" spans="1:12" x14ac:dyDescent="0.25">
      <c r="A150" s="71">
        <v>74</v>
      </c>
      <c r="B150" s="71" t="e">
        <f>IF(A150&lt;='Second Approx.'!$D$20,A150,#N/A)</f>
        <v>#N/A</v>
      </c>
      <c r="C150" s="1" t="e">
        <f>IF(B150="",#N/A,
IF('Second Approx.'!$G$15="Error",#N/A,
IF('Second Approx.'!$G$16="Error",#N/A,
IF('Second Approx.'!$G$17="Error",#N/A,
IF('Second Approx.'!$G$18="Error",#N/A,
IF('Second Approx.'!$G$19="Error",#N/A,
IF('Second Approx.'!$G$20="Error",#N/A,
IF('Second Approx.'!$G$29="Error",#N/A,
'Second Approx.'!$D$38*COS(RADIANS('Second Approx.'!$D$18*A150))+'Second Approx.'!$D$39*COS(RADIANS('Second Approx.'!$D$19*A150))))))))))</f>
        <v>#N/A</v>
      </c>
      <c r="D150" s="1" t="e">
        <f>IF(B150="",#N/A,
IF('Second Approx.'!$G$15="Error",#N/A,
IF('Second Approx.'!$G$16="Error",#N/A,
IF('Second Approx.'!$G$17="Error",#N/A,
IF('Second Approx.'!$G$18="Error",#N/A,
IF('Second Approx.'!$G$19="Error",#N/A,
IF('Second Approx.'!$G$20="Error",#N/A,
IF('Second Approx.'!$G$29="Error",#N/A,
'Second Approx.'!$D$38*SIN(RADIANS('Second Approx.'!$D$18*A150))+'Second Approx.'!$D$39*SIN(RADIANS('Second Approx.'!$D$19*A150))))))))))</f>
        <v>#N/A</v>
      </c>
      <c r="F150">
        <v>296</v>
      </c>
      <c r="G150">
        <f xml:space="preserve">
IF('Second Approx.'!$G$15="Error",#N/A,
IF('Second Approx.'!$G$16="Error",#N/A,
IF('Second Approx.'!$G$17="Error",#N/A,
IF('Second Approx.'!$G$18="Error",#N/A,
IF('Second Approx.'!$G$19="Error",#N/A,
IF('Second Approx.'!$G$20="Error",#N/A,
IF('Second Approx.'!$G$29="Error",#N/A,'Second Approx.'!$D$37*COS(RADIANS(F150)))))))))</f>
        <v>0.249393408735061</v>
      </c>
      <c r="H150">
        <f xml:space="preserve">
IF('Second Approx.'!$G$15="Error",#N/A,
IF('Second Approx.'!$G$16="Error",#N/A,
IF('Second Approx.'!$G$17="Error",#N/A,
IF('Second Approx.'!$G$18="Error",#N/A,
IF('Second Approx.'!$G$19="Error",#N/A,
IF('Second Approx.'!$G$20="Error",#N/A,
'Second Approx.'!$D$37*SIN(RADIANS(F150))))))))</f>
        <v>-0.51133226399405118</v>
      </c>
      <c r="K150">
        <f xml:space="preserve">
IF('Second Approx.'!$G$15="Error",#N/A,
IF('Second Approx.'!$G$16="Error",#N/A,
IF('Second Approx.'!$G$17="Error",#N/A,
IF('Second Approx.'!$G$18="Error",#N/A,
IF('Second Approx.'!$G$19="Error",#N/A,
IF('Second Approx.'!$G$20="Error",#N/A,
'Second Approx.'!$D$40*COS(RADIANS(F150))))))))</f>
        <v>3.3279899888111517</v>
      </c>
      <c r="L150">
        <f xml:space="preserve">
IF('Second Approx.'!$G$15="Error",#N/A,
IF('Second Approx.'!$G$16="Error",#N/A,
IF('Second Approx.'!$G$17="Error",#N/A,
IF('Second Approx.'!$G$18="Error",#N/A,
IF('Second Approx.'!$G$19="Error",#N/A,
IF('Second Approx.'!$G$20="Error",#N/A,
'Second Approx.'!$D$40*SIN(RADIANS(F150))))))))</f>
        <v>-6.823390658796944</v>
      </c>
    </row>
    <row r="151" spans="1:12" x14ac:dyDescent="0.25">
      <c r="A151">
        <v>74.5</v>
      </c>
      <c r="B151" s="71" t="e">
        <f>IF(A151&lt;='Second Approx.'!$D$20,A151,#N/A)</f>
        <v>#N/A</v>
      </c>
      <c r="C151" s="1" t="e">
        <f>IF(B151="",#N/A,
IF('Second Approx.'!$G$15="Error",#N/A,
IF('Second Approx.'!$G$16="Error",#N/A,
IF('Second Approx.'!$G$17="Error",#N/A,
IF('Second Approx.'!$G$18="Error",#N/A,
IF('Second Approx.'!$G$19="Error",#N/A,
IF('Second Approx.'!$G$20="Error",#N/A,
IF('Second Approx.'!$G$29="Error",#N/A,
'Second Approx.'!$D$38*COS(RADIANS('Second Approx.'!$D$18*A151))+'Second Approx.'!$D$39*COS(RADIANS('Second Approx.'!$D$19*A151))))))))))</f>
        <v>#N/A</v>
      </c>
      <c r="D151" s="1" t="e">
        <f>IF(B151="",#N/A,
IF('Second Approx.'!$G$15="Error",#N/A,
IF('Second Approx.'!$G$16="Error",#N/A,
IF('Second Approx.'!$G$17="Error",#N/A,
IF('Second Approx.'!$G$18="Error",#N/A,
IF('Second Approx.'!$G$19="Error",#N/A,
IF('Second Approx.'!$G$20="Error",#N/A,
IF('Second Approx.'!$G$29="Error",#N/A,
'Second Approx.'!$D$38*SIN(RADIANS('Second Approx.'!$D$18*A151))+'Second Approx.'!$D$39*SIN(RADIANS('Second Approx.'!$D$19*A151))))))))))</f>
        <v>#N/A</v>
      </c>
      <c r="F151">
        <v>298</v>
      </c>
      <c r="G151">
        <f xml:space="preserve">
IF('Second Approx.'!$G$15="Error",#N/A,
IF('Second Approx.'!$G$16="Error",#N/A,
IF('Second Approx.'!$G$17="Error",#N/A,
IF('Second Approx.'!$G$18="Error",#N/A,
IF('Second Approx.'!$G$19="Error",#N/A,
IF('Second Approx.'!$G$20="Error",#N/A,
IF('Second Approx.'!$G$29="Error",#N/A,'Second Approx.'!$D$37*COS(RADIANS(F151)))))))))</f>
        <v>0.26708672366998654</v>
      </c>
      <c r="H151">
        <f xml:space="preserve">
IF('Second Approx.'!$G$15="Error",#N/A,
IF('Second Approx.'!$G$16="Error",#N/A,
IF('Second Approx.'!$G$17="Error",#N/A,
IF('Second Approx.'!$G$18="Error",#N/A,
IF('Second Approx.'!$G$19="Error",#N/A,
IF('Second Approx.'!$G$20="Error",#N/A,
'Second Approx.'!$D$37*SIN(RADIANS(F151))))))))</f>
        <v>-0.50231706974878676</v>
      </c>
      <c r="K151">
        <f xml:space="preserve">
IF('Second Approx.'!$G$15="Error",#N/A,
IF('Second Approx.'!$G$16="Error",#N/A,
IF('Second Approx.'!$G$17="Error",#N/A,
IF('Second Approx.'!$G$18="Error",#N/A,
IF('Second Approx.'!$G$19="Error",#N/A,
IF('Second Approx.'!$G$20="Error",#N/A,
'Second Approx.'!$D$40*COS(RADIANS(F151))))))))</f>
        <v>3.5640955670258054</v>
      </c>
      <c r="L151">
        <f xml:space="preserve">
IF('Second Approx.'!$G$15="Error",#N/A,
IF('Second Approx.'!$G$16="Error",#N/A,
IF('Second Approx.'!$G$17="Error",#N/A,
IF('Second Approx.'!$G$18="Error",#N/A,
IF('Second Approx.'!$G$19="Error",#N/A,
IF('Second Approx.'!$G$20="Error",#N/A,
'Second Approx.'!$D$40*SIN(RADIANS(F151))))))))</f>
        <v>-6.7030888579289805</v>
      </c>
    </row>
    <row r="152" spans="1:12" x14ac:dyDescent="0.25">
      <c r="A152" s="71">
        <v>75</v>
      </c>
      <c r="B152" s="71" t="e">
        <f>IF(A152&lt;='Second Approx.'!$D$20,A152,#N/A)</f>
        <v>#N/A</v>
      </c>
      <c r="C152" s="1" t="e">
        <f>IF(B152="",#N/A,
IF('Second Approx.'!$G$15="Error",#N/A,
IF('Second Approx.'!$G$16="Error",#N/A,
IF('Second Approx.'!$G$17="Error",#N/A,
IF('Second Approx.'!$G$18="Error",#N/A,
IF('Second Approx.'!$G$19="Error",#N/A,
IF('Second Approx.'!$G$20="Error",#N/A,
IF('Second Approx.'!$G$29="Error",#N/A,
'Second Approx.'!$D$38*COS(RADIANS('Second Approx.'!$D$18*A152))+'Second Approx.'!$D$39*COS(RADIANS('Second Approx.'!$D$19*A152))))))))))</f>
        <v>#N/A</v>
      </c>
      <c r="D152" s="1" t="e">
        <f>IF(B152="",#N/A,
IF('Second Approx.'!$G$15="Error",#N/A,
IF('Second Approx.'!$G$16="Error",#N/A,
IF('Second Approx.'!$G$17="Error",#N/A,
IF('Second Approx.'!$G$18="Error",#N/A,
IF('Second Approx.'!$G$19="Error",#N/A,
IF('Second Approx.'!$G$20="Error",#N/A,
IF('Second Approx.'!$G$29="Error",#N/A,
'Second Approx.'!$D$38*SIN(RADIANS('Second Approx.'!$D$18*A152))+'Second Approx.'!$D$39*SIN(RADIANS('Second Approx.'!$D$19*A152))))))))))</f>
        <v>#N/A</v>
      </c>
      <c r="F152">
        <v>300</v>
      </c>
      <c r="G152">
        <f xml:space="preserve">
IF('Second Approx.'!$G$15="Error",#N/A,
IF('Second Approx.'!$G$16="Error",#N/A,
IF('Second Approx.'!$G$17="Error",#N/A,
IF('Second Approx.'!$G$18="Error",#N/A,
IF('Second Approx.'!$G$19="Error",#N/A,
IF('Second Approx.'!$G$20="Error",#N/A,
IF('Second Approx.'!$G$29="Error",#N/A,'Second Approx.'!$D$37*COS(RADIANS(F152)))))))))</f>
        <v>0.28445463457367653</v>
      </c>
      <c r="H152">
        <f xml:space="preserve">
IF('Second Approx.'!$G$15="Error",#N/A,
IF('Second Approx.'!$G$16="Error",#N/A,
IF('Second Approx.'!$G$17="Error",#N/A,
IF('Second Approx.'!$G$18="Error",#N/A,
IF('Second Approx.'!$G$19="Error",#N/A,
IF('Second Approx.'!$G$20="Error",#N/A,
'Second Approx.'!$D$37*SIN(RADIANS(F152))))))))</f>
        <v>-0.49268987953004623</v>
      </c>
      <c r="K152">
        <f xml:space="preserve">
IF('Second Approx.'!$G$15="Error",#N/A,
IF('Second Approx.'!$G$16="Error",#N/A,
IF('Second Approx.'!$G$17="Error",#N/A,
IF('Second Approx.'!$G$18="Error",#N/A,
IF('Second Approx.'!$G$19="Error",#N/A,
IF('Second Approx.'!$G$20="Error",#N/A,
'Second Approx.'!$D$40*COS(RADIANS(F152))))))))</f>
        <v>3.7958588437988796</v>
      </c>
      <c r="L152">
        <f xml:space="preserve">
IF('Second Approx.'!$G$15="Error",#N/A,
IF('Second Approx.'!$G$16="Error",#N/A,
IF('Second Approx.'!$G$17="Error",#N/A,
IF('Second Approx.'!$G$18="Error",#N/A,
IF('Second Approx.'!$G$19="Error",#N/A,
IF('Second Approx.'!$G$20="Error",#N/A,
'Second Approx.'!$D$40*SIN(RADIANS(F152))))))))</f>
        <v>-6.574620375819312</v>
      </c>
    </row>
    <row r="153" spans="1:12" x14ac:dyDescent="0.25">
      <c r="A153">
        <v>75.5</v>
      </c>
      <c r="B153" s="71" t="e">
        <f>IF(A153&lt;='Second Approx.'!$D$20,A153,#N/A)</f>
        <v>#N/A</v>
      </c>
      <c r="C153" s="1" t="e">
        <f>IF(B153="",#N/A,
IF('Second Approx.'!$G$15="Error",#N/A,
IF('Second Approx.'!$G$16="Error",#N/A,
IF('Second Approx.'!$G$17="Error",#N/A,
IF('Second Approx.'!$G$18="Error",#N/A,
IF('Second Approx.'!$G$19="Error",#N/A,
IF('Second Approx.'!$G$20="Error",#N/A,
IF('Second Approx.'!$G$29="Error",#N/A,
'Second Approx.'!$D$38*COS(RADIANS('Second Approx.'!$D$18*A153))+'Second Approx.'!$D$39*COS(RADIANS('Second Approx.'!$D$19*A153))))))))))</f>
        <v>#N/A</v>
      </c>
      <c r="D153" s="1" t="e">
        <f>IF(B153="",#N/A,
IF('Second Approx.'!$G$15="Error",#N/A,
IF('Second Approx.'!$G$16="Error",#N/A,
IF('Second Approx.'!$G$17="Error",#N/A,
IF('Second Approx.'!$G$18="Error",#N/A,
IF('Second Approx.'!$G$19="Error",#N/A,
IF('Second Approx.'!$G$20="Error",#N/A,
IF('Second Approx.'!$G$29="Error",#N/A,
'Second Approx.'!$D$38*SIN(RADIANS('Second Approx.'!$D$18*A153))+'Second Approx.'!$D$39*SIN(RADIANS('Second Approx.'!$D$19*A153))))))))))</f>
        <v>#N/A</v>
      </c>
      <c r="F153">
        <v>302</v>
      </c>
      <c r="G153">
        <f xml:space="preserve">
IF('Second Approx.'!$G$15="Error",#N/A,
IF('Second Approx.'!$G$16="Error",#N/A,
IF('Second Approx.'!$G$17="Error",#N/A,
IF('Second Approx.'!$G$18="Error",#N/A,
IF('Second Approx.'!$G$19="Error",#N/A,
IF('Second Approx.'!$G$20="Error",#N/A,
IF('Second Approx.'!$G$29="Error",#N/A,'Second Approx.'!$D$37*COS(RADIANS(F153)))))))))</f>
        <v>0.30147598132201547</v>
      </c>
      <c r="H153">
        <f xml:space="preserve">
IF('Second Approx.'!$G$15="Error",#N/A,
IF('Second Approx.'!$G$16="Error",#N/A,
IF('Second Approx.'!$G$17="Error",#N/A,
IF('Second Approx.'!$G$18="Error",#N/A,
IF('Second Approx.'!$G$19="Error",#N/A,
IF('Second Approx.'!$G$20="Error",#N/A,
'Second Approx.'!$D$37*SIN(RADIANS(F153))))))))</f>
        <v>-0.48246242258615651</v>
      </c>
      <c r="K153">
        <f xml:space="preserve">
IF('Second Approx.'!$G$15="Error",#N/A,
IF('Second Approx.'!$G$16="Error",#N/A,
IF('Second Approx.'!$G$17="Error",#N/A,
IF('Second Approx.'!$G$18="Error",#N/A,
IF('Second Approx.'!$G$19="Error",#N/A,
IF('Second Approx.'!$G$20="Error",#N/A,
'Second Approx.'!$D$40*COS(RADIANS(F153))))))))</f>
        <v>4.0229974512780098</v>
      </c>
      <c r="L153">
        <f xml:space="preserve">
IF('Second Approx.'!$G$15="Error",#N/A,
IF('Second Approx.'!$G$16="Error",#N/A,
IF('Second Approx.'!$G$17="Error",#N/A,
IF('Second Approx.'!$G$18="Error",#N/A,
IF('Second Approx.'!$G$19="Error",#N/A,
IF('Second Approx.'!$G$20="Error",#N/A,
'Second Approx.'!$D$40*SIN(RADIANS(F153))))))))</f>
        <v>-6.4381417315243441</v>
      </c>
    </row>
    <row r="154" spans="1:12" x14ac:dyDescent="0.25">
      <c r="A154" s="71">
        <v>76</v>
      </c>
      <c r="B154" s="71" t="e">
        <f>IF(A154&lt;='Second Approx.'!$D$20,A154,#N/A)</f>
        <v>#N/A</v>
      </c>
      <c r="C154" s="1" t="e">
        <f>IF(B154="",#N/A,
IF('Second Approx.'!$G$15="Error",#N/A,
IF('Second Approx.'!$G$16="Error",#N/A,
IF('Second Approx.'!$G$17="Error",#N/A,
IF('Second Approx.'!$G$18="Error",#N/A,
IF('Second Approx.'!$G$19="Error",#N/A,
IF('Second Approx.'!$G$20="Error",#N/A,
IF('Second Approx.'!$G$29="Error",#N/A,
'Second Approx.'!$D$38*COS(RADIANS('Second Approx.'!$D$18*A154))+'Second Approx.'!$D$39*COS(RADIANS('Second Approx.'!$D$19*A154))))))))))</f>
        <v>#N/A</v>
      </c>
      <c r="D154" s="1" t="e">
        <f>IF(B154="",#N/A,
IF('Second Approx.'!$G$15="Error",#N/A,
IF('Second Approx.'!$G$16="Error",#N/A,
IF('Second Approx.'!$G$17="Error",#N/A,
IF('Second Approx.'!$G$18="Error",#N/A,
IF('Second Approx.'!$G$19="Error",#N/A,
IF('Second Approx.'!$G$20="Error",#N/A,
IF('Second Approx.'!$G$29="Error",#N/A,
'Second Approx.'!$D$38*SIN(RADIANS('Second Approx.'!$D$18*A154))+'Second Approx.'!$D$39*SIN(RADIANS('Second Approx.'!$D$19*A154))))))))))</f>
        <v>#N/A</v>
      </c>
      <c r="F154">
        <v>304</v>
      </c>
      <c r="G154">
        <f xml:space="preserve">
IF('Second Approx.'!$G$15="Error",#N/A,
IF('Second Approx.'!$G$16="Error",#N/A,
IF('Second Approx.'!$G$17="Error",#N/A,
IF('Second Approx.'!$G$18="Error",#N/A,
IF('Second Approx.'!$G$19="Error",#N/A,
IF('Second Approx.'!$G$20="Error",#N/A,
IF('Second Approx.'!$G$29="Error",#N/A,'Second Approx.'!$D$37*COS(RADIANS(F154)))))))))</f>
        <v>0.31813002602592899</v>
      </c>
      <c r="H154">
        <f xml:space="preserve">
IF('Second Approx.'!$G$15="Error",#N/A,
IF('Second Approx.'!$G$16="Error",#N/A,
IF('Second Approx.'!$G$17="Error",#N/A,
IF('Second Approx.'!$G$18="Error",#N/A,
IF('Second Approx.'!$G$19="Error",#N/A,
IF('Second Approx.'!$G$20="Error",#N/A,
'Second Approx.'!$D$37*SIN(RADIANS(F154))))))))</f>
        <v>-0.47164715949798436</v>
      </c>
      <c r="K154">
        <f xml:space="preserve">
IF('Second Approx.'!$G$15="Error",#N/A,
IF('Second Approx.'!$G$16="Error",#N/A,
IF('Second Approx.'!$G$17="Error",#N/A,
IF('Second Approx.'!$G$18="Error",#N/A,
IF('Second Approx.'!$G$19="Error",#N/A,
IF('Second Approx.'!$G$20="Error",#N/A,
'Second Approx.'!$D$40*COS(RADIANS(F154))))))))</f>
        <v>4.2452346560580159</v>
      </c>
      <c r="L154">
        <f xml:space="preserve">
IF('Second Approx.'!$G$15="Error",#N/A,
IF('Second Approx.'!$G$16="Error",#N/A,
IF('Second Approx.'!$G$17="Error",#N/A,
IF('Second Approx.'!$G$18="Error",#N/A,
IF('Second Approx.'!$G$19="Error",#N/A,
IF('Second Approx.'!$G$20="Error",#N/A,
'Second Approx.'!$D$40*SIN(RADIANS(F154))))))))</f>
        <v>-6.2938192032492184</v>
      </c>
    </row>
    <row r="155" spans="1:12" x14ac:dyDescent="0.25">
      <c r="A155">
        <v>76.5</v>
      </c>
      <c r="B155" s="71" t="e">
        <f>IF(A155&lt;='Second Approx.'!$D$20,A155,#N/A)</f>
        <v>#N/A</v>
      </c>
      <c r="C155" s="1" t="e">
        <f>IF(B155="",#N/A,
IF('Second Approx.'!$G$15="Error",#N/A,
IF('Second Approx.'!$G$16="Error",#N/A,
IF('Second Approx.'!$G$17="Error",#N/A,
IF('Second Approx.'!$G$18="Error",#N/A,
IF('Second Approx.'!$G$19="Error",#N/A,
IF('Second Approx.'!$G$20="Error",#N/A,
IF('Second Approx.'!$G$29="Error",#N/A,
'Second Approx.'!$D$38*COS(RADIANS('Second Approx.'!$D$18*A155))+'Second Approx.'!$D$39*COS(RADIANS('Second Approx.'!$D$19*A155))))))))))</f>
        <v>#N/A</v>
      </c>
      <c r="D155" s="1" t="e">
        <f>IF(B155="",#N/A,
IF('Second Approx.'!$G$15="Error",#N/A,
IF('Second Approx.'!$G$16="Error",#N/A,
IF('Second Approx.'!$G$17="Error",#N/A,
IF('Second Approx.'!$G$18="Error",#N/A,
IF('Second Approx.'!$G$19="Error",#N/A,
IF('Second Approx.'!$G$20="Error",#N/A,
IF('Second Approx.'!$G$29="Error",#N/A,
'Second Approx.'!$D$38*SIN(RADIANS('Second Approx.'!$D$18*A155))+'Second Approx.'!$D$39*SIN(RADIANS('Second Approx.'!$D$19*A155))))))))))</f>
        <v>#N/A</v>
      </c>
      <c r="F155">
        <v>306</v>
      </c>
      <c r="G155">
        <f xml:space="preserve">
IF('Second Approx.'!$G$15="Error",#N/A,
IF('Second Approx.'!$G$16="Error",#N/A,
IF('Second Approx.'!$G$17="Error",#N/A,
IF('Second Approx.'!$G$18="Error",#N/A,
IF('Second Approx.'!$G$19="Error",#N/A,
IF('Second Approx.'!$G$20="Error",#N/A,
IF('Second Approx.'!$G$29="Error",#N/A,'Second Approx.'!$D$37*COS(RADIANS(F155)))))))))</f>
        <v>0.33439647829730323</v>
      </c>
      <c r="H155">
        <f xml:space="preserve">
IF('Second Approx.'!$G$15="Error",#N/A,
IF('Second Approx.'!$G$16="Error",#N/A,
IF('Second Approx.'!$G$17="Error",#N/A,
IF('Second Approx.'!$G$18="Error",#N/A,
IF('Second Approx.'!$G$19="Error",#N/A,
IF('Second Approx.'!$G$20="Error",#N/A,
'Second Approx.'!$D$37*SIN(RADIANS(F155))))))))</f>
        <v>-0.46025726699763958</v>
      </c>
      <c r="K155">
        <f xml:space="preserve">
IF('Second Approx.'!$G$15="Error",#N/A,
IF('Second Approx.'!$G$16="Error",#N/A,
IF('Second Approx.'!$G$17="Error",#N/A,
IF('Second Approx.'!$G$18="Error",#N/A,
IF('Second Approx.'!$G$19="Error",#N/A,
IF('Second Approx.'!$G$20="Error",#N/A,
'Second Approx.'!$D$40*COS(RADIANS(F155))))))))</f>
        <v>4.4622996963378769</v>
      </c>
      <c r="L155">
        <f xml:space="preserve">
IF('Second Approx.'!$G$15="Error",#N/A,
IF('Second Approx.'!$G$16="Error",#N/A,
IF('Second Approx.'!$G$17="Error",#N/A,
IF('Second Approx.'!$G$18="Error",#N/A,
IF('Second Approx.'!$G$19="Error",#N/A,
IF('Second Approx.'!$G$20="Error",#N/A,
'Second Approx.'!$D$40*SIN(RADIANS(F155))))))))</f>
        <v>-6.1418286257634644</v>
      </c>
    </row>
    <row r="156" spans="1:12" x14ac:dyDescent="0.25">
      <c r="A156" s="71">
        <v>77</v>
      </c>
      <c r="B156" s="71" t="e">
        <f>IF(A156&lt;='Second Approx.'!$D$20,A156,#N/A)</f>
        <v>#N/A</v>
      </c>
      <c r="C156" s="1" t="e">
        <f>IF(B156="",#N/A,
IF('Second Approx.'!$G$15="Error",#N/A,
IF('Second Approx.'!$G$16="Error",#N/A,
IF('Second Approx.'!$G$17="Error",#N/A,
IF('Second Approx.'!$G$18="Error",#N/A,
IF('Second Approx.'!$G$19="Error",#N/A,
IF('Second Approx.'!$G$20="Error",#N/A,
IF('Second Approx.'!$G$29="Error",#N/A,
'Second Approx.'!$D$38*COS(RADIANS('Second Approx.'!$D$18*A156))+'Second Approx.'!$D$39*COS(RADIANS('Second Approx.'!$D$19*A156))))))))))</f>
        <v>#N/A</v>
      </c>
      <c r="D156" s="1" t="e">
        <f>IF(B156="",#N/A,
IF('Second Approx.'!$G$15="Error",#N/A,
IF('Second Approx.'!$G$16="Error",#N/A,
IF('Second Approx.'!$G$17="Error",#N/A,
IF('Second Approx.'!$G$18="Error",#N/A,
IF('Second Approx.'!$G$19="Error",#N/A,
IF('Second Approx.'!$G$20="Error",#N/A,
IF('Second Approx.'!$G$29="Error",#N/A,
'Second Approx.'!$D$38*SIN(RADIANS('Second Approx.'!$D$18*A156))+'Second Approx.'!$D$39*SIN(RADIANS('Second Approx.'!$D$19*A156))))))))))</f>
        <v>#N/A</v>
      </c>
      <c r="F156">
        <v>308</v>
      </c>
      <c r="G156">
        <f xml:space="preserve">
IF('Second Approx.'!$G$15="Error",#N/A,
IF('Second Approx.'!$G$16="Error",#N/A,
IF('Second Approx.'!$G$17="Error",#N/A,
IF('Second Approx.'!$G$18="Error",#N/A,
IF('Second Approx.'!$G$19="Error",#N/A,
IF('Second Approx.'!$G$20="Error",#N/A,
IF('Second Approx.'!$G$29="Error",#N/A,'Second Approx.'!$D$37*COS(RADIANS(F156)))))))))</f>
        <v>0.35025551996970145</v>
      </c>
      <c r="H156">
        <f xml:space="preserve">
IF('Second Approx.'!$G$15="Error",#N/A,
IF('Second Approx.'!$G$16="Error",#N/A,
IF('Second Approx.'!$G$17="Error",#N/A,
IF('Second Approx.'!$G$18="Error",#N/A,
IF('Second Approx.'!$G$19="Error",#N/A,
IF('Second Approx.'!$G$20="Error",#N/A,
'Second Approx.'!$D$37*SIN(RADIANS(F156))))))))</f>
        <v>-0.44830662191465492</v>
      </c>
      <c r="K156">
        <f xml:space="preserve">
IF('Second Approx.'!$G$15="Error",#N/A,
IF('Second Approx.'!$G$16="Error",#N/A,
IF('Second Approx.'!$G$17="Error",#N/A,
IF('Second Approx.'!$G$18="Error",#N/A,
IF('Second Approx.'!$G$19="Error",#N/A,
IF('Second Approx.'!$G$20="Error",#N/A,
'Second Approx.'!$D$40*COS(RADIANS(F156))))))))</f>
        <v>4.6739281118023319</v>
      </c>
      <c r="L156">
        <f xml:space="preserve">
IF('Second Approx.'!$G$15="Error",#N/A,
IF('Second Approx.'!$G$16="Error",#N/A,
IF('Second Approx.'!$G$17="Error",#N/A,
IF('Second Approx.'!$G$18="Error",#N/A,
IF('Second Approx.'!$G$19="Error",#N/A,
IF('Second Approx.'!$G$20="Error",#N/A,
'Second Approx.'!$D$40*SIN(RADIANS(F156))))))))</f>
        <v>-5.982355176173388</v>
      </c>
    </row>
    <row r="157" spans="1:12" x14ac:dyDescent="0.25">
      <c r="A157">
        <v>77.5</v>
      </c>
      <c r="B157" s="71" t="e">
        <f>IF(A157&lt;='Second Approx.'!$D$20,A157,#N/A)</f>
        <v>#N/A</v>
      </c>
      <c r="C157" s="1" t="e">
        <f>IF(B157="",#N/A,
IF('Second Approx.'!$G$15="Error",#N/A,
IF('Second Approx.'!$G$16="Error",#N/A,
IF('Second Approx.'!$G$17="Error",#N/A,
IF('Second Approx.'!$G$18="Error",#N/A,
IF('Second Approx.'!$G$19="Error",#N/A,
IF('Second Approx.'!$G$20="Error",#N/A,
IF('Second Approx.'!$G$29="Error",#N/A,
'Second Approx.'!$D$38*COS(RADIANS('Second Approx.'!$D$18*A157))+'Second Approx.'!$D$39*COS(RADIANS('Second Approx.'!$D$19*A157))))))))))</f>
        <v>#N/A</v>
      </c>
      <c r="D157" s="1" t="e">
        <f>IF(B157="",#N/A,
IF('Second Approx.'!$G$15="Error",#N/A,
IF('Second Approx.'!$G$16="Error",#N/A,
IF('Second Approx.'!$G$17="Error",#N/A,
IF('Second Approx.'!$G$18="Error",#N/A,
IF('Second Approx.'!$G$19="Error",#N/A,
IF('Second Approx.'!$G$20="Error",#N/A,
IF('Second Approx.'!$G$29="Error",#N/A,
'Second Approx.'!$D$38*SIN(RADIANS('Second Approx.'!$D$18*A157))+'Second Approx.'!$D$39*SIN(RADIANS('Second Approx.'!$D$19*A157))))))))))</f>
        <v>#N/A</v>
      </c>
      <c r="F157">
        <v>310</v>
      </c>
      <c r="G157">
        <f xml:space="preserve">
IF('Second Approx.'!$G$15="Error",#N/A,
IF('Second Approx.'!$G$16="Error",#N/A,
IF('Second Approx.'!$G$17="Error",#N/A,
IF('Second Approx.'!$G$18="Error",#N/A,
IF('Second Approx.'!$G$19="Error",#N/A,
IF('Second Approx.'!$G$20="Error",#N/A,
IF('Second Approx.'!$G$29="Error",#N/A,'Second Approx.'!$D$37*COS(RADIANS(F157)))))))))</f>
        <v>0.36568782924374305</v>
      </c>
      <c r="H157">
        <f xml:space="preserve">
IF('Second Approx.'!$G$15="Error",#N/A,
IF('Second Approx.'!$G$16="Error",#N/A,
IF('Second Approx.'!$G$17="Error",#N/A,
IF('Second Approx.'!$G$18="Error",#N/A,
IF('Second Approx.'!$G$19="Error",#N/A,
IF('Second Approx.'!$G$20="Error",#N/A,
'Second Approx.'!$D$37*SIN(RADIANS(F157))))))))</f>
        <v>-0.43580978426920886</v>
      </c>
      <c r="K157">
        <f xml:space="preserve">
IF('Second Approx.'!$G$15="Error",#N/A,
IF('Second Approx.'!$G$16="Error",#N/A,
IF('Second Approx.'!$G$17="Error",#N/A,
IF('Second Approx.'!$G$18="Error",#N/A,
IF('Second Approx.'!$G$19="Error",#N/A,
IF('Second Approx.'!$G$20="Error",#N/A,
'Second Approx.'!$D$40*COS(RADIANS(F157))))))))</f>
        <v>4.8798620658259839</v>
      </c>
      <c r="L157">
        <f xml:space="preserve">
IF('Second Approx.'!$G$15="Error",#N/A,
IF('Second Approx.'!$G$16="Error",#N/A,
IF('Second Approx.'!$G$17="Error",#N/A,
IF('Second Approx.'!$G$18="Error",#N/A,
IF('Second Approx.'!$G$19="Error",#N/A,
IF('Second Approx.'!$G$20="Error",#N/A,
'Second Approx.'!$D$40*SIN(RADIANS(F157))))))))</f>
        <v>-5.8155931483123204</v>
      </c>
    </row>
    <row r="158" spans="1:12" x14ac:dyDescent="0.25">
      <c r="A158" s="71">
        <v>78</v>
      </c>
      <c r="B158" s="71" t="e">
        <f>IF(A158&lt;='Second Approx.'!$D$20,A158,#N/A)</f>
        <v>#N/A</v>
      </c>
      <c r="C158" s="1" t="e">
        <f>IF(B158="",#N/A,
IF('Second Approx.'!$G$15="Error",#N/A,
IF('Second Approx.'!$G$16="Error",#N/A,
IF('Second Approx.'!$G$17="Error",#N/A,
IF('Second Approx.'!$G$18="Error",#N/A,
IF('Second Approx.'!$G$19="Error",#N/A,
IF('Second Approx.'!$G$20="Error",#N/A,
IF('Second Approx.'!$G$29="Error",#N/A,
'Second Approx.'!$D$38*COS(RADIANS('Second Approx.'!$D$18*A158))+'Second Approx.'!$D$39*COS(RADIANS('Second Approx.'!$D$19*A158))))))))))</f>
        <v>#N/A</v>
      </c>
      <c r="D158" s="1" t="e">
        <f>IF(B158="",#N/A,
IF('Second Approx.'!$G$15="Error",#N/A,
IF('Second Approx.'!$G$16="Error",#N/A,
IF('Second Approx.'!$G$17="Error",#N/A,
IF('Second Approx.'!$G$18="Error",#N/A,
IF('Second Approx.'!$G$19="Error",#N/A,
IF('Second Approx.'!$G$20="Error",#N/A,
IF('Second Approx.'!$G$29="Error",#N/A,
'Second Approx.'!$D$38*SIN(RADIANS('Second Approx.'!$D$18*A158))+'Second Approx.'!$D$39*SIN(RADIANS('Second Approx.'!$D$19*A158))))))))))</f>
        <v>#N/A</v>
      </c>
      <c r="F158">
        <v>312</v>
      </c>
      <c r="G158">
        <f xml:space="preserve">
IF('Second Approx.'!$G$15="Error",#N/A,
IF('Second Approx.'!$G$16="Error",#N/A,
IF('Second Approx.'!$G$17="Error",#N/A,
IF('Second Approx.'!$G$18="Error",#N/A,
IF('Second Approx.'!$G$19="Error",#N/A,
IF('Second Approx.'!$G$20="Error",#N/A,
IF('Second Approx.'!$G$29="Error",#N/A,'Second Approx.'!$D$37*COS(RADIANS(F158)))))))))</f>
        <v>0.38067460422774291</v>
      </c>
      <c r="H158">
        <f xml:space="preserve">
IF('Second Approx.'!$G$15="Error",#N/A,
IF('Second Approx.'!$G$16="Error",#N/A,
IF('Second Approx.'!$G$17="Error",#N/A,
IF('Second Approx.'!$G$18="Error",#N/A,
IF('Second Approx.'!$G$19="Error",#N/A,
IF('Second Approx.'!$G$20="Error",#N/A,
'Second Approx.'!$D$37*SIN(RADIANS(F158))))))))</f>
        <v>-0.42278197953298169</v>
      </c>
      <c r="K158">
        <f xml:space="preserve">
IF('Second Approx.'!$G$15="Error",#N/A,
IF('Second Approx.'!$G$16="Error",#N/A,
IF('Second Approx.'!$G$17="Error",#N/A,
IF('Second Approx.'!$G$18="Error",#N/A,
IF('Second Approx.'!$G$19="Error",#N/A,
IF('Second Approx.'!$G$20="Error",#N/A,
'Second Approx.'!$D$40*COS(RADIANS(F158))))))))</f>
        <v>5.079850659607553</v>
      </c>
      <c r="L158">
        <f xml:space="preserve">
IF('Second Approx.'!$G$15="Error",#N/A,
IF('Second Approx.'!$G$16="Error",#N/A,
IF('Second Approx.'!$G$17="Error",#N/A,
IF('Second Approx.'!$G$18="Error",#N/A,
IF('Second Approx.'!$G$19="Error",#N/A,
IF('Second Approx.'!$G$20="Error",#N/A,
'Second Approx.'!$D$40*SIN(RADIANS(F158))))))))</f>
        <v>-5.6417457160234852</v>
      </c>
    </row>
    <row r="159" spans="1:12" x14ac:dyDescent="0.25">
      <c r="A159">
        <v>78.5</v>
      </c>
      <c r="B159" s="71" t="e">
        <f>IF(A159&lt;='Second Approx.'!$D$20,A159,#N/A)</f>
        <v>#N/A</v>
      </c>
      <c r="C159" s="1" t="e">
        <f>IF(B159="",#N/A,
IF('Second Approx.'!$G$15="Error",#N/A,
IF('Second Approx.'!$G$16="Error",#N/A,
IF('Second Approx.'!$G$17="Error",#N/A,
IF('Second Approx.'!$G$18="Error",#N/A,
IF('Second Approx.'!$G$19="Error",#N/A,
IF('Second Approx.'!$G$20="Error",#N/A,
IF('Second Approx.'!$G$29="Error",#N/A,
'Second Approx.'!$D$38*COS(RADIANS('Second Approx.'!$D$18*A159))+'Second Approx.'!$D$39*COS(RADIANS('Second Approx.'!$D$19*A159))))))))))</f>
        <v>#N/A</v>
      </c>
      <c r="D159" s="1" t="e">
        <f>IF(B159="",#N/A,
IF('Second Approx.'!$G$15="Error",#N/A,
IF('Second Approx.'!$G$16="Error",#N/A,
IF('Second Approx.'!$G$17="Error",#N/A,
IF('Second Approx.'!$G$18="Error",#N/A,
IF('Second Approx.'!$G$19="Error",#N/A,
IF('Second Approx.'!$G$20="Error",#N/A,
IF('Second Approx.'!$G$29="Error",#N/A,
'Second Approx.'!$D$38*SIN(RADIANS('Second Approx.'!$D$18*A159))+'Second Approx.'!$D$39*SIN(RADIANS('Second Approx.'!$D$19*A159))))))))))</f>
        <v>#N/A</v>
      </c>
      <c r="F159">
        <v>314</v>
      </c>
      <c r="G159">
        <f xml:space="preserve">
IF('Second Approx.'!$G$15="Error",#N/A,
IF('Second Approx.'!$G$16="Error",#N/A,
IF('Second Approx.'!$G$17="Error",#N/A,
IF('Second Approx.'!$G$18="Error",#N/A,
IF('Second Approx.'!$G$19="Error",#N/A,
IF('Second Approx.'!$G$20="Error",#N/A,
IF('Second Approx.'!$G$29="Error",#N/A,'Second Approx.'!$D$37*COS(RADIANS(F159)))))))))</f>
        <v>0.39519758584491926</v>
      </c>
      <c r="H159">
        <f xml:space="preserve">
IF('Second Approx.'!$G$15="Error",#N/A,
IF('Second Approx.'!$G$16="Error",#N/A,
IF('Second Approx.'!$G$17="Error",#N/A,
IF('Second Approx.'!$G$18="Error",#N/A,
IF('Second Approx.'!$G$19="Error",#N/A,
IF('Second Approx.'!$G$20="Error",#N/A,
'Second Approx.'!$D$37*SIN(RADIANS(F159))))))))</f>
        <v>-0.40923908007926485</v>
      </c>
      <c r="K159">
        <f xml:space="preserve">
IF('Second Approx.'!$G$15="Error",#N/A,
IF('Second Approx.'!$G$16="Error",#N/A,
IF('Second Approx.'!$G$17="Error",#N/A,
IF('Second Approx.'!$G$18="Error",#N/A,
IF('Second Approx.'!$G$19="Error",#N/A,
IF('Second Approx.'!$G$20="Error",#N/A,
'Second Approx.'!$D$40*COS(RADIANS(F159))))))))</f>
        <v>5.2736502378514052</v>
      </c>
      <c r="L159">
        <f xml:space="preserve">
IF('Second Approx.'!$G$15="Error",#N/A,
IF('Second Approx.'!$G$16="Error",#N/A,
IF('Second Approx.'!$G$17="Error",#N/A,
IF('Second Approx.'!$G$18="Error",#N/A,
IF('Second Approx.'!$G$19="Error",#N/A,
IF('Second Approx.'!$G$20="Error",#N/A,
'Second Approx.'!$D$40*SIN(RADIANS(F159))))))))</f>
        <v>-5.4610246856239772</v>
      </c>
    </row>
    <row r="160" spans="1:12" x14ac:dyDescent="0.25">
      <c r="A160" s="71">
        <v>79</v>
      </c>
      <c r="B160" s="71" t="e">
        <f>IF(A160&lt;='Second Approx.'!$D$20,A160,#N/A)</f>
        <v>#N/A</v>
      </c>
      <c r="C160" s="1" t="e">
        <f>IF(B160="",#N/A,
IF('Second Approx.'!$G$15="Error",#N/A,
IF('Second Approx.'!$G$16="Error",#N/A,
IF('Second Approx.'!$G$17="Error",#N/A,
IF('Second Approx.'!$G$18="Error",#N/A,
IF('Second Approx.'!$G$19="Error",#N/A,
IF('Second Approx.'!$G$20="Error",#N/A,
IF('Second Approx.'!$G$29="Error",#N/A,
'Second Approx.'!$D$38*COS(RADIANS('Second Approx.'!$D$18*A160))+'Second Approx.'!$D$39*COS(RADIANS('Second Approx.'!$D$19*A160))))))))))</f>
        <v>#N/A</v>
      </c>
      <c r="D160" s="1" t="e">
        <f>IF(B160="",#N/A,
IF('Second Approx.'!$G$15="Error",#N/A,
IF('Second Approx.'!$G$16="Error",#N/A,
IF('Second Approx.'!$G$17="Error",#N/A,
IF('Second Approx.'!$G$18="Error",#N/A,
IF('Second Approx.'!$G$19="Error",#N/A,
IF('Second Approx.'!$G$20="Error",#N/A,
IF('Second Approx.'!$G$29="Error",#N/A,
'Second Approx.'!$D$38*SIN(RADIANS('Second Approx.'!$D$18*A160))+'Second Approx.'!$D$39*SIN(RADIANS('Second Approx.'!$D$19*A160))))))))))</f>
        <v>#N/A</v>
      </c>
      <c r="F160">
        <v>316</v>
      </c>
      <c r="G160">
        <f xml:space="preserve">
IF('Second Approx.'!$G$15="Error",#N/A,
IF('Second Approx.'!$G$16="Error",#N/A,
IF('Second Approx.'!$G$17="Error",#N/A,
IF('Second Approx.'!$G$18="Error",#N/A,
IF('Second Approx.'!$G$19="Error",#N/A,
IF('Second Approx.'!$G$20="Error",#N/A,
IF('Second Approx.'!$G$29="Error",#N/A,'Second Approx.'!$D$37*COS(RADIANS(F160)))))))))</f>
        <v>0.40923908007926468</v>
      </c>
      <c r="H160">
        <f xml:space="preserve">
IF('Second Approx.'!$G$15="Error",#N/A,
IF('Second Approx.'!$G$16="Error",#N/A,
IF('Second Approx.'!$G$17="Error",#N/A,
IF('Second Approx.'!$G$18="Error",#N/A,
IF('Second Approx.'!$G$19="Error",#N/A,
IF('Second Approx.'!$G$20="Error",#N/A,
'Second Approx.'!$D$37*SIN(RADIANS(F160))))))))</f>
        <v>-0.39519758584491949</v>
      </c>
      <c r="K160">
        <f xml:space="preserve">
IF('Second Approx.'!$G$15="Error",#N/A,
IF('Second Approx.'!$G$16="Error",#N/A,
IF('Second Approx.'!$G$17="Error",#N/A,
IF('Second Approx.'!$G$18="Error",#N/A,
IF('Second Approx.'!$G$19="Error",#N/A,
IF('Second Approx.'!$G$20="Error",#N/A,
'Second Approx.'!$D$40*COS(RADIANS(F160))))))))</f>
        <v>5.4610246856239755</v>
      </c>
      <c r="L160">
        <f xml:space="preserve">
IF('Second Approx.'!$G$15="Error",#N/A,
IF('Second Approx.'!$G$16="Error",#N/A,
IF('Second Approx.'!$G$17="Error",#N/A,
IF('Second Approx.'!$G$18="Error",#N/A,
IF('Second Approx.'!$G$19="Error",#N/A,
IF('Second Approx.'!$G$20="Error",#N/A,
'Second Approx.'!$D$40*SIN(RADIANS(F160))))))))</f>
        <v>-5.2736502378514079</v>
      </c>
    </row>
    <row r="161" spans="1:12" x14ac:dyDescent="0.25">
      <c r="A161">
        <v>79.5</v>
      </c>
      <c r="B161" s="71" t="e">
        <f>IF(A161&lt;='Second Approx.'!$D$20,A161,#N/A)</f>
        <v>#N/A</v>
      </c>
      <c r="C161" s="1" t="e">
        <f>IF(B161="",#N/A,
IF('Second Approx.'!$G$15="Error",#N/A,
IF('Second Approx.'!$G$16="Error",#N/A,
IF('Second Approx.'!$G$17="Error",#N/A,
IF('Second Approx.'!$G$18="Error",#N/A,
IF('Second Approx.'!$G$19="Error",#N/A,
IF('Second Approx.'!$G$20="Error",#N/A,
IF('Second Approx.'!$G$29="Error",#N/A,
'Second Approx.'!$D$38*COS(RADIANS('Second Approx.'!$D$18*A161))+'Second Approx.'!$D$39*COS(RADIANS('Second Approx.'!$D$19*A161))))))))))</f>
        <v>#N/A</v>
      </c>
      <c r="D161" s="1" t="e">
        <f>IF(B161="",#N/A,
IF('Second Approx.'!$G$15="Error",#N/A,
IF('Second Approx.'!$G$16="Error",#N/A,
IF('Second Approx.'!$G$17="Error",#N/A,
IF('Second Approx.'!$G$18="Error",#N/A,
IF('Second Approx.'!$G$19="Error",#N/A,
IF('Second Approx.'!$G$20="Error",#N/A,
IF('Second Approx.'!$G$29="Error",#N/A,
'Second Approx.'!$D$38*SIN(RADIANS('Second Approx.'!$D$18*A161))+'Second Approx.'!$D$39*SIN(RADIANS('Second Approx.'!$D$19*A161))))))))))</f>
        <v>#N/A</v>
      </c>
      <c r="F161">
        <v>318</v>
      </c>
      <c r="G161">
        <f xml:space="preserve">
IF('Second Approx.'!$G$15="Error",#N/A,
IF('Second Approx.'!$G$16="Error",#N/A,
IF('Second Approx.'!$G$17="Error",#N/A,
IF('Second Approx.'!$G$18="Error",#N/A,
IF('Second Approx.'!$G$19="Error",#N/A,
IF('Second Approx.'!$G$20="Error",#N/A,
IF('Second Approx.'!$G$29="Error",#N/A,'Second Approx.'!$D$37*COS(RADIANS(F161)))))))))</f>
        <v>0.42278197953298152</v>
      </c>
      <c r="H161">
        <f xml:space="preserve">
IF('Second Approx.'!$G$15="Error",#N/A,
IF('Second Approx.'!$G$16="Error",#N/A,
IF('Second Approx.'!$G$17="Error",#N/A,
IF('Second Approx.'!$G$18="Error",#N/A,
IF('Second Approx.'!$G$19="Error",#N/A,
IF('Second Approx.'!$G$20="Error",#N/A,
'Second Approx.'!$D$37*SIN(RADIANS(F161))))))))</f>
        <v>-0.38067460422774313</v>
      </c>
      <c r="K161">
        <f xml:space="preserve">
IF('Second Approx.'!$G$15="Error",#N/A,
IF('Second Approx.'!$G$16="Error",#N/A,
IF('Second Approx.'!$G$17="Error",#N/A,
IF('Second Approx.'!$G$18="Error",#N/A,
IF('Second Approx.'!$G$19="Error",#N/A,
IF('Second Approx.'!$G$20="Error",#N/A,
'Second Approx.'!$D$40*COS(RADIANS(F161))))))))</f>
        <v>5.6417457160234825</v>
      </c>
      <c r="L161">
        <f xml:space="preserve">
IF('Second Approx.'!$G$15="Error",#N/A,
IF('Second Approx.'!$G$16="Error",#N/A,
IF('Second Approx.'!$G$17="Error",#N/A,
IF('Second Approx.'!$G$18="Error",#N/A,
IF('Second Approx.'!$G$19="Error",#N/A,
IF('Second Approx.'!$G$20="Error",#N/A,
'Second Approx.'!$D$40*SIN(RADIANS(F161))))))))</f>
        <v>-5.0798506596075557</v>
      </c>
    </row>
    <row r="162" spans="1:12" x14ac:dyDescent="0.25">
      <c r="A162" s="71">
        <v>80</v>
      </c>
      <c r="B162" s="71" t="e">
        <f>IF(A162&lt;='Second Approx.'!$D$20,A162,#N/A)</f>
        <v>#N/A</v>
      </c>
      <c r="C162" s="1" t="e">
        <f>IF(B162="",#N/A,
IF('Second Approx.'!$G$15="Error",#N/A,
IF('Second Approx.'!$G$16="Error",#N/A,
IF('Second Approx.'!$G$17="Error",#N/A,
IF('Second Approx.'!$G$18="Error",#N/A,
IF('Second Approx.'!$G$19="Error",#N/A,
IF('Second Approx.'!$G$20="Error",#N/A,
IF('Second Approx.'!$G$29="Error",#N/A,
'Second Approx.'!$D$38*COS(RADIANS('Second Approx.'!$D$18*A162))+'Second Approx.'!$D$39*COS(RADIANS('Second Approx.'!$D$19*A162))))))))))</f>
        <v>#N/A</v>
      </c>
      <c r="D162" s="1" t="e">
        <f>IF(B162="",#N/A,
IF('Second Approx.'!$G$15="Error",#N/A,
IF('Second Approx.'!$G$16="Error",#N/A,
IF('Second Approx.'!$G$17="Error",#N/A,
IF('Second Approx.'!$G$18="Error",#N/A,
IF('Second Approx.'!$G$19="Error",#N/A,
IF('Second Approx.'!$G$20="Error",#N/A,
IF('Second Approx.'!$G$29="Error",#N/A,
'Second Approx.'!$D$38*SIN(RADIANS('Second Approx.'!$D$18*A162))+'Second Approx.'!$D$39*SIN(RADIANS('Second Approx.'!$D$19*A162))))))))))</f>
        <v>#N/A</v>
      </c>
      <c r="F162">
        <v>320</v>
      </c>
      <c r="G162">
        <f xml:space="preserve">
IF('Second Approx.'!$G$15="Error",#N/A,
IF('Second Approx.'!$G$16="Error",#N/A,
IF('Second Approx.'!$G$17="Error",#N/A,
IF('Second Approx.'!$G$18="Error",#N/A,
IF('Second Approx.'!$G$19="Error",#N/A,
IF('Second Approx.'!$G$20="Error",#N/A,
IF('Second Approx.'!$G$29="Error",#N/A,'Second Approx.'!$D$37*COS(RADIANS(F162)))))))))</f>
        <v>0.43580978426920863</v>
      </c>
      <c r="H162">
        <f xml:space="preserve">
IF('Second Approx.'!$G$15="Error",#N/A,
IF('Second Approx.'!$G$16="Error",#N/A,
IF('Second Approx.'!$G$17="Error",#N/A,
IF('Second Approx.'!$G$18="Error",#N/A,
IF('Second Approx.'!$G$19="Error",#N/A,
IF('Second Approx.'!$G$20="Error",#N/A,
'Second Approx.'!$D$37*SIN(RADIANS(F162))))))))</f>
        <v>-0.36568782924374321</v>
      </c>
      <c r="K162">
        <f xml:space="preserve">
IF('Second Approx.'!$G$15="Error",#N/A,
IF('Second Approx.'!$G$16="Error",#N/A,
IF('Second Approx.'!$G$17="Error",#N/A,
IF('Second Approx.'!$G$18="Error",#N/A,
IF('Second Approx.'!$G$19="Error",#N/A,
IF('Second Approx.'!$G$20="Error",#N/A,
'Second Approx.'!$D$40*COS(RADIANS(F162))))))))</f>
        <v>5.8155931483123178</v>
      </c>
      <c r="L162">
        <f xml:space="preserve">
IF('Second Approx.'!$G$15="Error",#N/A,
IF('Second Approx.'!$G$16="Error",#N/A,
IF('Second Approx.'!$G$17="Error",#N/A,
IF('Second Approx.'!$G$18="Error",#N/A,
IF('Second Approx.'!$G$19="Error",#N/A,
IF('Second Approx.'!$G$20="Error",#N/A,
'Second Approx.'!$D$40*SIN(RADIANS(F162))))))))</f>
        <v>-4.8798620658259866</v>
      </c>
    </row>
    <row r="163" spans="1:12" x14ac:dyDescent="0.25">
      <c r="A163">
        <v>80.5</v>
      </c>
      <c r="B163" s="71" t="e">
        <f>IF(A163&lt;='Second Approx.'!$D$20,A163,#N/A)</f>
        <v>#N/A</v>
      </c>
      <c r="C163" s="1" t="e">
        <f>IF(B163="",#N/A,
IF('Second Approx.'!$G$15="Error",#N/A,
IF('Second Approx.'!$G$16="Error",#N/A,
IF('Second Approx.'!$G$17="Error",#N/A,
IF('Second Approx.'!$G$18="Error",#N/A,
IF('Second Approx.'!$G$19="Error",#N/A,
IF('Second Approx.'!$G$20="Error",#N/A,
IF('Second Approx.'!$G$29="Error",#N/A,
'Second Approx.'!$D$38*COS(RADIANS('Second Approx.'!$D$18*A163))+'Second Approx.'!$D$39*COS(RADIANS('Second Approx.'!$D$19*A163))))))))))</f>
        <v>#N/A</v>
      </c>
      <c r="D163" s="1" t="e">
        <f>IF(B163="",#N/A,
IF('Second Approx.'!$G$15="Error",#N/A,
IF('Second Approx.'!$G$16="Error",#N/A,
IF('Second Approx.'!$G$17="Error",#N/A,
IF('Second Approx.'!$G$18="Error",#N/A,
IF('Second Approx.'!$G$19="Error",#N/A,
IF('Second Approx.'!$G$20="Error",#N/A,
IF('Second Approx.'!$G$29="Error",#N/A,
'Second Approx.'!$D$38*SIN(RADIANS('Second Approx.'!$D$18*A163))+'Second Approx.'!$D$39*SIN(RADIANS('Second Approx.'!$D$19*A163))))))))))</f>
        <v>#N/A</v>
      </c>
      <c r="F163">
        <v>322</v>
      </c>
      <c r="G163">
        <f xml:space="preserve">
IF('Second Approx.'!$G$15="Error",#N/A,
IF('Second Approx.'!$G$16="Error",#N/A,
IF('Second Approx.'!$G$17="Error",#N/A,
IF('Second Approx.'!$G$18="Error",#N/A,
IF('Second Approx.'!$G$19="Error",#N/A,
IF('Second Approx.'!$G$20="Error",#N/A,
IF('Second Approx.'!$G$29="Error",#N/A,'Second Approx.'!$D$37*COS(RADIANS(F163)))))))))</f>
        <v>0.44830662191465503</v>
      </c>
      <c r="H163">
        <f xml:space="preserve">
IF('Second Approx.'!$G$15="Error",#N/A,
IF('Second Approx.'!$G$16="Error",#N/A,
IF('Second Approx.'!$G$17="Error",#N/A,
IF('Second Approx.'!$G$18="Error",#N/A,
IF('Second Approx.'!$G$19="Error",#N/A,
IF('Second Approx.'!$G$20="Error",#N/A,
'Second Approx.'!$D$37*SIN(RADIANS(F163))))))))</f>
        <v>-0.35025551996970128</v>
      </c>
      <c r="K163">
        <f xml:space="preserve">
IF('Second Approx.'!$G$15="Error",#N/A,
IF('Second Approx.'!$G$16="Error",#N/A,
IF('Second Approx.'!$G$17="Error",#N/A,
IF('Second Approx.'!$G$18="Error",#N/A,
IF('Second Approx.'!$G$19="Error",#N/A,
IF('Second Approx.'!$G$20="Error",#N/A,
'Second Approx.'!$D$40*COS(RADIANS(F163))))))))</f>
        <v>5.9823551761733897</v>
      </c>
      <c r="L163">
        <f xml:space="preserve">
IF('Second Approx.'!$G$15="Error",#N/A,
IF('Second Approx.'!$G$16="Error",#N/A,
IF('Second Approx.'!$G$17="Error",#N/A,
IF('Second Approx.'!$G$18="Error",#N/A,
IF('Second Approx.'!$G$19="Error",#N/A,
IF('Second Approx.'!$G$20="Error",#N/A,
'Second Approx.'!$D$40*SIN(RADIANS(F163))))))))</f>
        <v>-4.6739281118023293</v>
      </c>
    </row>
    <row r="164" spans="1:12" x14ac:dyDescent="0.25">
      <c r="A164" s="71">
        <v>81</v>
      </c>
      <c r="B164" s="71" t="e">
        <f>IF(A164&lt;='Second Approx.'!$D$20,A164,#N/A)</f>
        <v>#N/A</v>
      </c>
      <c r="C164" s="1" t="e">
        <f>IF(B164="",#N/A,
IF('Second Approx.'!$G$15="Error",#N/A,
IF('Second Approx.'!$G$16="Error",#N/A,
IF('Second Approx.'!$G$17="Error",#N/A,
IF('Second Approx.'!$G$18="Error",#N/A,
IF('Second Approx.'!$G$19="Error",#N/A,
IF('Second Approx.'!$G$20="Error",#N/A,
IF('Second Approx.'!$G$29="Error",#N/A,
'Second Approx.'!$D$38*COS(RADIANS('Second Approx.'!$D$18*A164))+'Second Approx.'!$D$39*COS(RADIANS('Second Approx.'!$D$19*A164))))))))))</f>
        <v>#N/A</v>
      </c>
      <c r="D164" s="1" t="e">
        <f>IF(B164="",#N/A,
IF('Second Approx.'!$G$15="Error",#N/A,
IF('Second Approx.'!$G$16="Error",#N/A,
IF('Second Approx.'!$G$17="Error",#N/A,
IF('Second Approx.'!$G$18="Error",#N/A,
IF('Second Approx.'!$G$19="Error",#N/A,
IF('Second Approx.'!$G$20="Error",#N/A,
IF('Second Approx.'!$G$29="Error",#N/A,
'Second Approx.'!$D$38*SIN(RADIANS('Second Approx.'!$D$18*A164))+'Second Approx.'!$D$39*SIN(RADIANS('Second Approx.'!$D$19*A164))))))))))</f>
        <v>#N/A</v>
      </c>
      <c r="F164">
        <v>324</v>
      </c>
      <c r="G164">
        <f xml:space="preserve">
IF('Second Approx.'!$G$15="Error",#N/A,
IF('Second Approx.'!$G$16="Error",#N/A,
IF('Second Approx.'!$G$17="Error",#N/A,
IF('Second Approx.'!$G$18="Error",#N/A,
IF('Second Approx.'!$G$19="Error",#N/A,
IF('Second Approx.'!$G$20="Error",#N/A,
IF('Second Approx.'!$G$29="Error",#N/A,'Second Approx.'!$D$37*COS(RADIANS(F164)))))))))</f>
        <v>0.46025726699763947</v>
      </c>
      <c r="H164">
        <f xml:space="preserve">
IF('Second Approx.'!$G$15="Error",#N/A,
IF('Second Approx.'!$G$16="Error",#N/A,
IF('Second Approx.'!$G$17="Error",#N/A,
IF('Second Approx.'!$G$18="Error",#N/A,
IF('Second Approx.'!$G$19="Error",#N/A,
IF('Second Approx.'!$G$20="Error",#N/A,
'Second Approx.'!$D$37*SIN(RADIANS(F164))))))))</f>
        <v>-0.33439647829730351</v>
      </c>
      <c r="K164">
        <f xml:space="preserve">
IF('Second Approx.'!$G$15="Error",#N/A,
IF('Second Approx.'!$G$16="Error",#N/A,
IF('Second Approx.'!$G$17="Error",#N/A,
IF('Second Approx.'!$G$18="Error",#N/A,
IF('Second Approx.'!$G$19="Error",#N/A,
IF('Second Approx.'!$G$20="Error",#N/A,
'Second Approx.'!$D$40*COS(RADIANS(F164))))))))</f>
        <v>6.1418286257634636</v>
      </c>
      <c r="L164">
        <f xml:space="preserve">
IF('Second Approx.'!$G$15="Error",#N/A,
IF('Second Approx.'!$G$16="Error",#N/A,
IF('Second Approx.'!$G$17="Error",#N/A,
IF('Second Approx.'!$G$18="Error",#N/A,
IF('Second Approx.'!$G$19="Error",#N/A,
IF('Second Approx.'!$G$20="Error",#N/A,
'Second Approx.'!$D$40*SIN(RADIANS(F164))))))))</f>
        <v>-4.4622996963378805</v>
      </c>
    </row>
    <row r="165" spans="1:12" x14ac:dyDescent="0.25">
      <c r="A165">
        <v>81.5</v>
      </c>
      <c r="B165" s="71" t="e">
        <f>IF(A165&lt;='Second Approx.'!$D$20,A165,#N/A)</f>
        <v>#N/A</v>
      </c>
      <c r="C165" s="1" t="e">
        <f>IF(B165="",#N/A,
IF('Second Approx.'!$G$15="Error",#N/A,
IF('Second Approx.'!$G$16="Error",#N/A,
IF('Second Approx.'!$G$17="Error",#N/A,
IF('Second Approx.'!$G$18="Error",#N/A,
IF('Second Approx.'!$G$19="Error",#N/A,
IF('Second Approx.'!$G$20="Error",#N/A,
IF('Second Approx.'!$G$29="Error",#N/A,
'Second Approx.'!$D$38*COS(RADIANS('Second Approx.'!$D$18*A165))+'Second Approx.'!$D$39*COS(RADIANS('Second Approx.'!$D$19*A165))))))))))</f>
        <v>#N/A</v>
      </c>
      <c r="D165" s="1" t="e">
        <f>IF(B165="",#N/A,
IF('Second Approx.'!$G$15="Error",#N/A,
IF('Second Approx.'!$G$16="Error",#N/A,
IF('Second Approx.'!$G$17="Error",#N/A,
IF('Second Approx.'!$G$18="Error",#N/A,
IF('Second Approx.'!$G$19="Error",#N/A,
IF('Second Approx.'!$G$20="Error",#N/A,
IF('Second Approx.'!$G$29="Error",#N/A,
'Second Approx.'!$D$38*SIN(RADIANS('Second Approx.'!$D$18*A165))+'Second Approx.'!$D$39*SIN(RADIANS('Second Approx.'!$D$19*A165))))))))))</f>
        <v>#N/A</v>
      </c>
      <c r="F165">
        <v>326</v>
      </c>
      <c r="G165">
        <f xml:space="preserve">
IF('Second Approx.'!$G$15="Error",#N/A,
IF('Second Approx.'!$G$16="Error",#N/A,
IF('Second Approx.'!$G$17="Error",#N/A,
IF('Second Approx.'!$G$18="Error",#N/A,
IF('Second Approx.'!$G$19="Error",#N/A,
IF('Second Approx.'!$G$20="Error",#N/A,
IF('Second Approx.'!$G$29="Error",#N/A,'Second Approx.'!$D$37*COS(RADIANS(F165)))))))))</f>
        <v>0.47164715949798447</v>
      </c>
      <c r="H165">
        <f xml:space="preserve">
IF('Second Approx.'!$G$15="Error",#N/A,
IF('Second Approx.'!$G$16="Error",#N/A,
IF('Second Approx.'!$G$17="Error",#N/A,
IF('Second Approx.'!$G$18="Error",#N/A,
IF('Second Approx.'!$G$19="Error",#N/A,
IF('Second Approx.'!$G$20="Error",#N/A,
'Second Approx.'!$D$37*SIN(RADIANS(F165))))))))</f>
        <v>-0.31813002602592871</v>
      </c>
      <c r="K165">
        <f xml:space="preserve">
IF('Second Approx.'!$G$15="Error",#N/A,
IF('Second Approx.'!$G$16="Error",#N/A,
IF('Second Approx.'!$G$17="Error",#N/A,
IF('Second Approx.'!$G$18="Error",#N/A,
IF('Second Approx.'!$G$19="Error",#N/A,
IF('Second Approx.'!$G$20="Error",#N/A,
'Second Approx.'!$D$40*COS(RADIANS(F165))))))))</f>
        <v>6.2938192032492202</v>
      </c>
      <c r="L165">
        <f xml:space="preserve">
IF('Second Approx.'!$G$15="Error",#N/A,
IF('Second Approx.'!$G$16="Error",#N/A,
IF('Second Approx.'!$G$17="Error",#N/A,
IF('Second Approx.'!$G$18="Error",#N/A,
IF('Second Approx.'!$G$19="Error",#N/A,
IF('Second Approx.'!$G$20="Error",#N/A,
'Second Approx.'!$D$40*SIN(RADIANS(F165))))))))</f>
        <v>-4.2452346560580123</v>
      </c>
    </row>
    <row r="166" spans="1:12" x14ac:dyDescent="0.25">
      <c r="A166" s="71">
        <v>82</v>
      </c>
      <c r="B166" s="71" t="e">
        <f>IF(A166&lt;='Second Approx.'!$D$20,A166,#N/A)</f>
        <v>#N/A</v>
      </c>
      <c r="C166" s="1" t="e">
        <f>IF(B166="",#N/A,
IF('Second Approx.'!$G$15="Error",#N/A,
IF('Second Approx.'!$G$16="Error",#N/A,
IF('Second Approx.'!$G$17="Error",#N/A,
IF('Second Approx.'!$G$18="Error",#N/A,
IF('Second Approx.'!$G$19="Error",#N/A,
IF('Second Approx.'!$G$20="Error",#N/A,
IF('Second Approx.'!$G$29="Error",#N/A,
'Second Approx.'!$D$38*COS(RADIANS('Second Approx.'!$D$18*A166))+'Second Approx.'!$D$39*COS(RADIANS('Second Approx.'!$D$19*A166))))))))))</f>
        <v>#N/A</v>
      </c>
      <c r="D166" s="1" t="e">
        <f>IF(B166="",#N/A,
IF('Second Approx.'!$G$15="Error",#N/A,
IF('Second Approx.'!$G$16="Error",#N/A,
IF('Second Approx.'!$G$17="Error",#N/A,
IF('Second Approx.'!$G$18="Error",#N/A,
IF('Second Approx.'!$G$19="Error",#N/A,
IF('Second Approx.'!$G$20="Error",#N/A,
IF('Second Approx.'!$G$29="Error",#N/A,
'Second Approx.'!$D$38*SIN(RADIANS('Second Approx.'!$D$18*A166))+'Second Approx.'!$D$39*SIN(RADIANS('Second Approx.'!$D$19*A166))))))))))</f>
        <v>#N/A</v>
      </c>
      <c r="F166">
        <v>328</v>
      </c>
      <c r="G166">
        <f xml:space="preserve">
IF('Second Approx.'!$G$15="Error",#N/A,
IF('Second Approx.'!$G$16="Error",#N/A,
IF('Second Approx.'!$G$17="Error",#N/A,
IF('Second Approx.'!$G$18="Error",#N/A,
IF('Second Approx.'!$G$19="Error",#N/A,
IF('Second Approx.'!$G$20="Error",#N/A,
IF('Second Approx.'!$G$29="Error",#N/A,'Second Approx.'!$D$37*COS(RADIANS(F166)))))))))</f>
        <v>0.4824624225861564</v>
      </c>
      <c r="H166">
        <f xml:space="preserve">
IF('Second Approx.'!$G$15="Error",#N/A,
IF('Second Approx.'!$G$16="Error",#N/A,
IF('Second Approx.'!$G$17="Error",#N/A,
IF('Second Approx.'!$G$18="Error",#N/A,
IF('Second Approx.'!$G$19="Error",#N/A,
IF('Second Approx.'!$G$20="Error",#N/A,
'Second Approx.'!$D$37*SIN(RADIANS(F166))))))))</f>
        <v>-0.3014759813220157</v>
      </c>
      <c r="K166">
        <f xml:space="preserve">
IF('Second Approx.'!$G$15="Error",#N/A,
IF('Second Approx.'!$G$16="Error",#N/A,
IF('Second Approx.'!$G$17="Error",#N/A,
IF('Second Approx.'!$G$18="Error",#N/A,
IF('Second Approx.'!$G$19="Error",#N/A,
IF('Second Approx.'!$G$20="Error",#N/A,
'Second Approx.'!$D$40*COS(RADIANS(F166))))))))</f>
        <v>6.4381417315243423</v>
      </c>
      <c r="L166">
        <f xml:space="preserve">
IF('Second Approx.'!$G$15="Error",#N/A,
IF('Second Approx.'!$G$16="Error",#N/A,
IF('Second Approx.'!$G$17="Error",#N/A,
IF('Second Approx.'!$G$18="Error",#N/A,
IF('Second Approx.'!$G$19="Error",#N/A,
IF('Second Approx.'!$G$20="Error",#N/A,
'Second Approx.'!$D$40*SIN(RADIANS(F166))))))))</f>
        <v>-4.0229974512780124</v>
      </c>
    </row>
    <row r="167" spans="1:12" x14ac:dyDescent="0.25">
      <c r="A167">
        <v>82.5</v>
      </c>
      <c r="B167" s="71" t="e">
        <f>IF(A167&lt;='Second Approx.'!$D$20,A167,#N/A)</f>
        <v>#N/A</v>
      </c>
      <c r="C167" s="1" t="e">
        <f>IF(B167="",#N/A,
IF('Second Approx.'!$G$15="Error",#N/A,
IF('Second Approx.'!$G$16="Error",#N/A,
IF('Second Approx.'!$G$17="Error",#N/A,
IF('Second Approx.'!$G$18="Error",#N/A,
IF('Second Approx.'!$G$19="Error",#N/A,
IF('Second Approx.'!$G$20="Error",#N/A,
IF('Second Approx.'!$G$29="Error",#N/A,
'Second Approx.'!$D$38*COS(RADIANS('Second Approx.'!$D$18*A167))+'Second Approx.'!$D$39*COS(RADIANS('Second Approx.'!$D$19*A167))))))))))</f>
        <v>#N/A</v>
      </c>
      <c r="D167" s="1" t="e">
        <f>IF(B167="",#N/A,
IF('Second Approx.'!$G$15="Error",#N/A,
IF('Second Approx.'!$G$16="Error",#N/A,
IF('Second Approx.'!$G$17="Error",#N/A,
IF('Second Approx.'!$G$18="Error",#N/A,
IF('Second Approx.'!$G$19="Error",#N/A,
IF('Second Approx.'!$G$20="Error",#N/A,
IF('Second Approx.'!$G$29="Error",#N/A,
'Second Approx.'!$D$38*SIN(RADIANS('Second Approx.'!$D$18*A167))+'Second Approx.'!$D$39*SIN(RADIANS('Second Approx.'!$D$19*A167))))))))))</f>
        <v>#N/A</v>
      </c>
      <c r="F167">
        <v>330</v>
      </c>
      <c r="G167">
        <f xml:space="preserve">
IF('Second Approx.'!$G$15="Error",#N/A,
IF('Second Approx.'!$G$16="Error",#N/A,
IF('Second Approx.'!$G$17="Error",#N/A,
IF('Second Approx.'!$G$18="Error",#N/A,
IF('Second Approx.'!$G$19="Error",#N/A,
IF('Second Approx.'!$G$20="Error",#N/A,
IF('Second Approx.'!$G$29="Error",#N/A,'Second Approx.'!$D$37*COS(RADIANS(F167)))))))))</f>
        <v>0.49268987953004606</v>
      </c>
      <c r="H167">
        <f xml:space="preserve">
IF('Second Approx.'!$G$15="Error",#N/A,
IF('Second Approx.'!$G$16="Error",#N/A,
IF('Second Approx.'!$G$17="Error",#N/A,
IF('Second Approx.'!$G$18="Error",#N/A,
IF('Second Approx.'!$G$19="Error",#N/A,
IF('Second Approx.'!$G$20="Error",#N/A,
'Second Approx.'!$D$37*SIN(RADIANS(F167))))))))</f>
        <v>-0.28445463457367676</v>
      </c>
      <c r="K167">
        <f xml:space="preserve">
IF('Second Approx.'!$G$15="Error",#N/A,
IF('Second Approx.'!$G$16="Error",#N/A,
IF('Second Approx.'!$G$17="Error",#N/A,
IF('Second Approx.'!$G$18="Error",#N/A,
IF('Second Approx.'!$G$19="Error",#N/A,
IF('Second Approx.'!$G$20="Error",#N/A,
'Second Approx.'!$D$40*COS(RADIANS(F167))))))))</f>
        <v>6.5746203758193102</v>
      </c>
      <c r="L167">
        <f xml:space="preserve">
IF('Second Approx.'!$G$15="Error",#N/A,
IF('Second Approx.'!$G$16="Error",#N/A,
IF('Second Approx.'!$G$17="Error",#N/A,
IF('Second Approx.'!$G$18="Error",#N/A,
IF('Second Approx.'!$G$19="Error",#N/A,
IF('Second Approx.'!$G$20="Error",#N/A,
'Second Approx.'!$D$40*SIN(RADIANS(F167))))))))</f>
        <v>-3.7958588437988823</v>
      </c>
    </row>
    <row r="168" spans="1:12" x14ac:dyDescent="0.25">
      <c r="A168" s="71">
        <v>83</v>
      </c>
      <c r="B168" s="71" t="e">
        <f>IF(A168&lt;='Second Approx.'!$D$20,A168,#N/A)</f>
        <v>#N/A</v>
      </c>
      <c r="C168" s="1" t="e">
        <f>IF(B168="",#N/A,
IF('Second Approx.'!$G$15="Error",#N/A,
IF('Second Approx.'!$G$16="Error",#N/A,
IF('Second Approx.'!$G$17="Error",#N/A,
IF('Second Approx.'!$G$18="Error",#N/A,
IF('Second Approx.'!$G$19="Error",#N/A,
IF('Second Approx.'!$G$20="Error",#N/A,
IF('Second Approx.'!$G$29="Error",#N/A,
'Second Approx.'!$D$38*COS(RADIANS('Second Approx.'!$D$18*A168))+'Second Approx.'!$D$39*COS(RADIANS('Second Approx.'!$D$19*A168))))))))))</f>
        <v>#N/A</v>
      </c>
      <c r="D168" s="1" t="e">
        <f>IF(B168="",#N/A,
IF('Second Approx.'!$G$15="Error",#N/A,
IF('Second Approx.'!$G$16="Error",#N/A,
IF('Second Approx.'!$G$17="Error",#N/A,
IF('Second Approx.'!$G$18="Error",#N/A,
IF('Second Approx.'!$G$19="Error",#N/A,
IF('Second Approx.'!$G$20="Error",#N/A,
IF('Second Approx.'!$G$29="Error",#N/A,
'Second Approx.'!$D$38*SIN(RADIANS('Second Approx.'!$D$18*A168))+'Second Approx.'!$D$39*SIN(RADIANS('Second Approx.'!$D$19*A168))))))))))</f>
        <v>#N/A</v>
      </c>
      <c r="F168">
        <v>332</v>
      </c>
      <c r="G168">
        <f xml:space="preserve">
IF('Second Approx.'!$G$15="Error",#N/A,
IF('Second Approx.'!$G$16="Error",#N/A,
IF('Second Approx.'!$G$17="Error",#N/A,
IF('Second Approx.'!$G$18="Error",#N/A,
IF('Second Approx.'!$G$19="Error",#N/A,
IF('Second Approx.'!$G$20="Error",#N/A,
IF('Second Approx.'!$G$29="Error",#N/A,'Second Approx.'!$D$37*COS(RADIANS(F168)))))))))</f>
        <v>0.50231706974878665</v>
      </c>
      <c r="H168">
        <f xml:space="preserve">
IF('Second Approx.'!$G$15="Error",#N/A,
IF('Second Approx.'!$G$16="Error",#N/A,
IF('Second Approx.'!$G$17="Error",#N/A,
IF('Second Approx.'!$G$18="Error",#N/A,
IF('Second Approx.'!$G$19="Error",#N/A,
IF('Second Approx.'!$G$20="Error",#N/A,
'Second Approx.'!$D$37*SIN(RADIANS(F168))))))))</f>
        <v>-0.26708672366998676</v>
      </c>
      <c r="K168">
        <f xml:space="preserve">
IF('Second Approx.'!$G$15="Error",#N/A,
IF('Second Approx.'!$G$16="Error",#N/A,
IF('Second Approx.'!$G$17="Error",#N/A,
IF('Second Approx.'!$G$18="Error",#N/A,
IF('Second Approx.'!$G$19="Error",#N/A,
IF('Second Approx.'!$G$20="Error",#N/A,
'Second Approx.'!$D$40*COS(RADIANS(F168))))))))</f>
        <v>6.7030888579289787</v>
      </c>
      <c r="L168">
        <f xml:space="preserve">
IF('Second Approx.'!$G$15="Error",#N/A,
IF('Second Approx.'!$G$16="Error",#N/A,
IF('Second Approx.'!$G$17="Error",#N/A,
IF('Second Approx.'!$G$18="Error",#N/A,
IF('Second Approx.'!$G$19="Error",#N/A,
IF('Second Approx.'!$G$20="Error",#N/A,
'Second Approx.'!$D$40*SIN(RADIANS(F168))))))))</f>
        <v>-3.5640955670258085</v>
      </c>
    </row>
    <row r="169" spans="1:12" x14ac:dyDescent="0.25">
      <c r="A169">
        <v>83.5</v>
      </c>
      <c r="B169" s="71" t="e">
        <f>IF(A169&lt;='Second Approx.'!$D$20,A169,#N/A)</f>
        <v>#N/A</v>
      </c>
      <c r="C169" s="1" t="e">
        <f>IF(B169="",#N/A,
IF('Second Approx.'!$G$15="Error",#N/A,
IF('Second Approx.'!$G$16="Error",#N/A,
IF('Second Approx.'!$G$17="Error",#N/A,
IF('Second Approx.'!$G$18="Error",#N/A,
IF('Second Approx.'!$G$19="Error",#N/A,
IF('Second Approx.'!$G$20="Error",#N/A,
IF('Second Approx.'!$G$29="Error",#N/A,
'Second Approx.'!$D$38*COS(RADIANS('Second Approx.'!$D$18*A169))+'Second Approx.'!$D$39*COS(RADIANS('Second Approx.'!$D$19*A169))))))))))</f>
        <v>#N/A</v>
      </c>
      <c r="D169" s="1" t="e">
        <f>IF(B169="",#N/A,
IF('Second Approx.'!$G$15="Error",#N/A,
IF('Second Approx.'!$G$16="Error",#N/A,
IF('Second Approx.'!$G$17="Error",#N/A,
IF('Second Approx.'!$G$18="Error",#N/A,
IF('Second Approx.'!$G$19="Error",#N/A,
IF('Second Approx.'!$G$20="Error",#N/A,
IF('Second Approx.'!$G$29="Error",#N/A,
'Second Approx.'!$D$38*SIN(RADIANS('Second Approx.'!$D$18*A169))+'Second Approx.'!$D$39*SIN(RADIANS('Second Approx.'!$D$19*A169))))))))))</f>
        <v>#N/A</v>
      </c>
      <c r="F169">
        <v>334</v>
      </c>
      <c r="G169">
        <f xml:space="preserve">
IF('Second Approx.'!$G$15="Error",#N/A,
IF('Second Approx.'!$G$16="Error",#N/A,
IF('Second Approx.'!$G$17="Error",#N/A,
IF('Second Approx.'!$G$18="Error",#N/A,
IF('Second Approx.'!$G$19="Error",#N/A,
IF('Second Approx.'!$G$20="Error",#N/A,
IF('Second Approx.'!$G$29="Error",#N/A,'Second Approx.'!$D$37*COS(RADIANS(F169)))))))))</f>
        <v>0.51133226399405107</v>
      </c>
      <c r="H169">
        <f xml:space="preserve">
IF('Second Approx.'!$G$15="Error",#N/A,
IF('Second Approx.'!$G$16="Error",#N/A,
IF('Second Approx.'!$G$17="Error",#N/A,
IF('Second Approx.'!$G$18="Error",#N/A,
IF('Second Approx.'!$G$19="Error",#N/A,
IF('Second Approx.'!$G$20="Error",#N/A,
'Second Approx.'!$D$37*SIN(RADIANS(F169))))))))</f>
        <v>-0.24939340873506122</v>
      </c>
      <c r="K169">
        <f xml:space="preserve">
IF('Second Approx.'!$G$15="Error",#N/A,
IF('Second Approx.'!$G$16="Error",#N/A,
IF('Second Approx.'!$G$17="Error",#N/A,
IF('Second Approx.'!$G$18="Error",#N/A,
IF('Second Approx.'!$G$19="Error",#N/A,
IF('Second Approx.'!$G$20="Error",#N/A,
'Second Approx.'!$D$40*COS(RADIANS(F169))))))))</f>
        <v>6.8233906587969422</v>
      </c>
      <c r="L169">
        <f xml:space="preserve">
IF('Second Approx.'!$G$15="Error",#N/A,
IF('Second Approx.'!$G$16="Error",#N/A,
IF('Second Approx.'!$G$17="Error",#N/A,
IF('Second Approx.'!$G$18="Error",#N/A,
IF('Second Approx.'!$G$19="Error",#N/A,
IF('Second Approx.'!$G$20="Error",#N/A,
'Second Approx.'!$D$40*SIN(RADIANS(F169))))))))</f>
        <v>-3.3279899888111548</v>
      </c>
    </row>
    <row r="170" spans="1:12" x14ac:dyDescent="0.25">
      <c r="A170" s="71">
        <v>84</v>
      </c>
      <c r="B170" s="71" t="e">
        <f>IF(A170&lt;='Second Approx.'!$D$20,A170,#N/A)</f>
        <v>#N/A</v>
      </c>
      <c r="C170" s="1" t="e">
        <f>IF(B170="",#N/A,
IF('Second Approx.'!$G$15="Error",#N/A,
IF('Second Approx.'!$G$16="Error",#N/A,
IF('Second Approx.'!$G$17="Error",#N/A,
IF('Second Approx.'!$G$18="Error",#N/A,
IF('Second Approx.'!$G$19="Error",#N/A,
IF('Second Approx.'!$G$20="Error",#N/A,
IF('Second Approx.'!$G$29="Error",#N/A,
'Second Approx.'!$D$38*COS(RADIANS('Second Approx.'!$D$18*A170))+'Second Approx.'!$D$39*COS(RADIANS('Second Approx.'!$D$19*A170))))))))))</f>
        <v>#N/A</v>
      </c>
      <c r="D170" s="1" t="e">
        <f>IF(B170="",#N/A,
IF('Second Approx.'!$G$15="Error",#N/A,
IF('Second Approx.'!$G$16="Error",#N/A,
IF('Second Approx.'!$G$17="Error",#N/A,
IF('Second Approx.'!$G$18="Error",#N/A,
IF('Second Approx.'!$G$19="Error",#N/A,
IF('Second Approx.'!$G$20="Error",#N/A,
IF('Second Approx.'!$G$29="Error",#N/A,
'Second Approx.'!$D$38*SIN(RADIANS('Second Approx.'!$D$18*A170))+'Second Approx.'!$D$39*SIN(RADIANS('Second Approx.'!$D$19*A170))))))))))</f>
        <v>#N/A</v>
      </c>
      <c r="F170">
        <v>336</v>
      </c>
      <c r="G170">
        <f xml:space="preserve">
IF('Second Approx.'!$G$15="Error",#N/A,
IF('Second Approx.'!$G$16="Error",#N/A,
IF('Second Approx.'!$G$17="Error",#N/A,
IF('Second Approx.'!$G$18="Error",#N/A,
IF('Second Approx.'!$G$19="Error",#N/A,
IF('Second Approx.'!$G$20="Error",#N/A,
IF('Second Approx.'!$G$29="Error",#N/A,'Second Approx.'!$D$37*COS(RADIANS(F170)))))))))</f>
        <v>0.51972447864033622</v>
      </c>
      <c r="H170">
        <f xml:space="preserve">
IF('Second Approx.'!$G$15="Error",#N/A,
IF('Second Approx.'!$G$16="Error",#N/A,
IF('Second Approx.'!$G$17="Error",#N/A,
IF('Second Approx.'!$G$18="Error",#N/A,
IF('Second Approx.'!$G$19="Error",#N/A,
IF('Second Approx.'!$G$20="Error",#N/A,
'Second Approx.'!$D$37*SIN(RADIANS(F170))))))))</f>
        <v>-0.23139624634770123</v>
      </c>
      <c r="K170">
        <f xml:space="preserve">
IF('Second Approx.'!$G$15="Error",#N/A,
IF('Second Approx.'!$G$16="Error",#N/A,
IF('Second Approx.'!$G$17="Error",#N/A,
IF('Second Approx.'!$G$18="Error",#N/A,
IF('Second Approx.'!$G$19="Error",#N/A,
IF('Second Approx.'!$G$20="Error",#N/A,
'Second Approx.'!$D$40*COS(RADIANS(F170))))))))</f>
        <v>6.9353792092099216</v>
      </c>
      <c r="L170">
        <f xml:space="preserve">
IF('Second Approx.'!$G$15="Error",#N/A,
IF('Second Approx.'!$G$16="Error",#N/A,
IF('Second Approx.'!$G$17="Error",#N/A,
IF('Second Approx.'!$G$18="Error",#N/A,
IF('Second Approx.'!$G$19="Error",#N/A,
IF('Second Approx.'!$G$20="Error",#N/A,
'Second Approx.'!$D$40*SIN(RADIANS(F170))))))))</f>
        <v>-3.0878297674326878</v>
      </c>
    </row>
    <row r="171" spans="1:12" x14ac:dyDescent="0.25">
      <c r="A171">
        <v>84.5</v>
      </c>
      <c r="B171" s="71" t="e">
        <f>IF(A171&lt;='Second Approx.'!$D$20,A171,#N/A)</f>
        <v>#N/A</v>
      </c>
      <c r="C171" s="1" t="e">
        <f>IF(B171="",#N/A,
IF('Second Approx.'!$G$15="Error",#N/A,
IF('Second Approx.'!$G$16="Error",#N/A,
IF('Second Approx.'!$G$17="Error",#N/A,
IF('Second Approx.'!$G$18="Error",#N/A,
IF('Second Approx.'!$G$19="Error",#N/A,
IF('Second Approx.'!$G$20="Error",#N/A,
IF('Second Approx.'!$G$29="Error",#N/A,
'Second Approx.'!$D$38*COS(RADIANS('Second Approx.'!$D$18*A171))+'Second Approx.'!$D$39*COS(RADIANS('Second Approx.'!$D$19*A171))))))))))</f>
        <v>#N/A</v>
      </c>
      <c r="D171" s="1" t="e">
        <f>IF(B171="",#N/A,
IF('Second Approx.'!$G$15="Error",#N/A,
IF('Second Approx.'!$G$16="Error",#N/A,
IF('Second Approx.'!$G$17="Error",#N/A,
IF('Second Approx.'!$G$18="Error",#N/A,
IF('Second Approx.'!$G$19="Error",#N/A,
IF('Second Approx.'!$G$20="Error",#N/A,
IF('Second Approx.'!$G$29="Error",#N/A,
'Second Approx.'!$D$38*SIN(RADIANS('Second Approx.'!$D$18*A171))+'Second Approx.'!$D$39*SIN(RADIANS('Second Approx.'!$D$19*A171))))))))))</f>
        <v>#N/A</v>
      </c>
      <c r="F171">
        <v>338</v>
      </c>
      <c r="G171">
        <f xml:space="preserve">
IF('Second Approx.'!$G$15="Error",#N/A,
IF('Second Approx.'!$G$16="Error",#N/A,
IF('Second Approx.'!$G$17="Error",#N/A,
IF('Second Approx.'!$G$18="Error",#N/A,
IF('Second Approx.'!$G$19="Error",#N/A,
IF('Second Approx.'!$G$20="Error",#N/A,
IF('Second Approx.'!$G$29="Error",#N/A,'Second Approx.'!$D$37*COS(RADIANS(F171)))))))))</f>
        <v>0.52748348906681652</v>
      </c>
      <c r="H171">
        <f xml:space="preserve">
IF('Second Approx.'!$G$15="Error",#N/A,
IF('Second Approx.'!$G$16="Error",#N/A,
IF('Second Approx.'!$G$17="Error",#N/A,
IF('Second Approx.'!$G$18="Error",#N/A,
IF('Second Approx.'!$G$19="Error",#N/A,
IF('Second Approx.'!$G$20="Error",#N/A,
'Second Approx.'!$D$37*SIN(RADIANS(F171))))))))</f>
        <v>-0.21311716327802629</v>
      </c>
      <c r="K171">
        <f xml:space="preserve">
IF('Second Approx.'!$G$15="Error",#N/A,
IF('Second Approx.'!$G$16="Error",#N/A,
IF('Second Approx.'!$G$17="Error",#N/A,
IF('Second Approx.'!$G$18="Error",#N/A,
IF('Second Approx.'!$G$19="Error",#N/A,
IF('Second Approx.'!$G$20="Error",#N/A,
'Second Approx.'!$D$40*COS(RADIANS(F171))))))))</f>
        <v>7.0389180683697461</v>
      </c>
      <c r="L171">
        <f xml:space="preserve">
IF('Second Approx.'!$G$15="Error",#N/A,
IF('Second Approx.'!$G$16="Error",#N/A,
IF('Second Approx.'!$G$17="Error",#N/A,
IF('Second Approx.'!$G$18="Error",#N/A,
IF('Second Approx.'!$G$19="Error",#N/A,
IF('Second Approx.'!$G$20="Error",#N/A,
'Second Approx.'!$D$40*SIN(RADIANS(F171))))))))</f>
        <v>-2.8439075011263233</v>
      </c>
    </row>
    <row r="172" spans="1:12" x14ac:dyDescent="0.25">
      <c r="A172" s="71">
        <v>85</v>
      </c>
      <c r="B172" s="71" t="e">
        <f>IF(A172&lt;='Second Approx.'!$D$20,A172,#N/A)</f>
        <v>#N/A</v>
      </c>
      <c r="C172" s="1" t="e">
        <f>IF(B172="",#N/A,
IF('Second Approx.'!$G$15="Error",#N/A,
IF('Second Approx.'!$G$16="Error",#N/A,
IF('Second Approx.'!$G$17="Error",#N/A,
IF('Second Approx.'!$G$18="Error",#N/A,
IF('Second Approx.'!$G$19="Error",#N/A,
IF('Second Approx.'!$G$20="Error",#N/A,
IF('Second Approx.'!$G$29="Error",#N/A,
'Second Approx.'!$D$38*COS(RADIANS('Second Approx.'!$D$18*A172))+'Second Approx.'!$D$39*COS(RADIANS('Second Approx.'!$D$19*A172))))))))))</f>
        <v>#N/A</v>
      </c>
      <c r="D172" s="1" t="e">
        <f>IF(B172="",#N/A,
IF('Second Approx.'!$G$15="Error",#N/A,
IF('Second Approx.'!$G$16="Error",#N/A,
IF('Second Approx.'!$G$17="Error",#N/A,
IF('Second Approx.'!$G$18="Error",#N/A,
IF('Second Approx.'!$G$19="Error",#N/A,
IF('Second Approx.'!$G$20="Error",#N/A,
IF('Second Approx.'!$G$29="Error",#N/A,
'Second Approx.'!$D$38*SIN(RADIANS('Second Approx.'!$D$18*A172))+'Second Approx.'!$D$39*SIN(RADIANS('Second Approx.'!$D$19*A172))))))))))</f>
        <v>#N/A</v>
      </c>
      <c r="F172">
        <v>340</v>
      </c>
      <c r="G172">
        <f xml:space="preserve">
IF('Second Approx.'!$G$15="Error",#N/A,
IF('Second Approx.'!$G$16="Error",#N/A,
IF('Second Approx.'!$G$17="Error",#N/A,
IF('Second Approx.'!$G$18="Error",#N/A,
IF('Second Approx.'!$G$19="Error",#N/A,
IF('Second Approx.'!$G$20="Error",#N/A,
IF('Second Approx.'!$G$29="Error",#N/A,'Second Approx.'!$D$37*COS(RADIANS(F172)))))))))</f>
        <v>0.53459984211447187</v>
      </c>
      <c r="H172">
        <f xml:space="preserve">
IF('Second Approx.'!$G$15="Error",#N/A,
IF('Second Approx.'!$G$16="Error",#N/A,
IF('Second Approx.'!$G$17="Error",#N/A,
IF('Second Approx.'!$G$18="Error",#N/A,
IF('Second Approx.'!$G$19="Error",#N/A,
IF('Second Approx.'!$G$20="Error",#N/A,
'Second Approx.'!$D$37*SIN(RADIANS(F172))))))))</f>
        <v>-0.19457842977307904</v>
      </c>
      <c r="K172">
        <f xml:space="preserve">
IF('Second Approx.'!$G$15="Error",#N/A,
IF('Second Approx.'!$G$16="Error",#N/A,
IF('Second Approx.'!$G$17="Error",#N/A,
IF('Second Approx.'!$G$18="Error",#N/A,
IF('Second Approx.'!$G$19="Error",#N/A,
IF('Second Approx.'!$G$20="Error",#N/A,
'Second Approx.'!$D$40*COS(RADIANS(F172))))))))</f>
        <v>7.133881090125473</v>
      </c>
      <c r="L172">
        <f xml:space="preserve">
IF('Second Approx.'!$G$15="Error",#N/A,
IF('Second Approx.'!$G$16="Error",#N/A,
IF('Second Approx.'!$G$17="Error",#N/A,
IF('Second Approx.'!$G$18="Error",#N/A,
IF('Second Approx.'!$G$19="Error",#N/A,
IF('Second Approx.'!$G$20="Error",#N/A,
'Second Approx.'!$D$40*SIN(RADIANS(F172))))))))</f>
        <v>-2.5965203716001986</v>
      </c>
    </row>
    <row r="173" spans="1:12" x14ac:dyDescent="0.25">
      <c r="A173">
        <v>85.5</v>
      </c>
      <c r="B173" s="71" t="e">
        <f>IF(A173&lt;='Second Approx.'!$D$20,A173,#N/A)</f>
        <v>#N/A</v>
      </c>
      <c r="C173" s="1" t="e">
        <f>IF(B173="",#N/A,
IF('Second Approx.'!$G$15="Error",#N/A,
IF('Second Approx.'!$G$16="Error",#N/A,
IF('Second Approx.'!$G$17="Error",#N/A,
IF('Second Approx.'!$G$18="Error",#N/A,
IF('Second Approx.'!$G$19="Error",#N/A,
IF('Second Approx.'!$G$20="Error",#N/A,
IF('Second Approx.'!$G$29="Error",#N/A,
'Second Approx.'!$D$38*COS(RADIANS('Second Approx.'!$D$18*A173))+'Second Approx.'!$D$39*COS(RADIANS('Second Approx.'!$D$19*A173))))))))))</f>
        <v>#N/A</v>
      </c>
      <c r="D173" s="1" t="e">
        <f>IF(B173="",#N/A,
IF('Second Approx.'!$G$15="Error",#N/A,
IF('Second Approx.'!$G$16="Error",#N/A,
IF('Second Approx.'!$G$17="Error",#N/A,
IF('Second Approx.'!$G$18="Error",#N/A,
IF('Second Approx.'!$G$19="Error",#N/A,
IF('Second Approx.'!$G$20="Error",#N/A,
IF('Second Approx.'!$G$29="Error",#N/A,
'Second Approx.'!$D$38*SIN(RADIANS('Second Approx.'!$D$18*A173))+'Second Approx.'!$D$39*SIN(RADIANS('Second Approx.'!$D$19*A173))))))))))</f>
        <v>#N/A</v>
      </c>
      <c r="F173">
        <v>342</v>
      </c>
      <c r="G173">
        <f xml:space="preserve">
IF('Second Approx.'!$G$15="Error",#N/A,
IF('Second Approx.'!$G$16="Error",#N/A,
IF('Second Approx.'!$G$17="Error",#N/A,
IF('Second Approx.'!$G$18="Error",#N/A,
IF('Second Approx.'!$G$19="Error",#N/A,
IF('Second Approx.'!$G$20="Error",#N/A,
IF('Second Approx.'!$G$29="Error",#N/A,'Second Approx.'!$D$37*COS(RADIANS(F173)))))))))</f>
        <v>0.54106486760330341</v>
      </c>
      <c r="H173">
        <f xml:space="preserve">
IF('Second Approx.'!$G$15="Error",#N/A,
IF('Second Approx.'!$G$16="Error",#N/A,
IF('Second Approx.'!$G$17="Error",#N/A,
IF('Second Approx.'!$G$18="Error",#N/A,
IF('Second Approx.'!$G$19="Error",#N/A,
IF('Second Approx.'!$G$20="Error",#N/A,
'Second Approx.'!$D$37*SIN(RADIANS(F173))))))))</f>
        <v>-0.17580263242396313</v>
      </c>
      <c r="K173">
        <f xml:space="preserve">
IF('Second Approx.'!$G$15="Error",#N/A,
IF('Second Approx.'!$G$16="Error",#N/A,
IF('Second Approx.'!$G$17="Error",#N/A,
IF('Second Approx.'!$G$18="Error",#N/A,
IF('Second Approx.'!$G$19="Error",#N/A,
IF('Second Approx.'!$G$20="Error",#N/A,
'Second Approx.'!$D$40*COS(RADIANS(F173))))))))</f>
        <v>7.2201525766630219</v>
      </c>
      <c r="L173">
        <f xml:space="preserve">
IF('Second Approx.'!$G$15="Error",#N/A,
IF('Second Approx.'!$G$16="Error",#N/A,
IF('Second Approx.'!$G$17="Error",#N/A,
IF('Second Approx.'!$G$18="Error",#N/A,
IF('Second Approx.'!$G$19="Error",#N/A,
IF('Second Approx.'!$G$20="Error",#N/A,
'Second Approx.'!$D$40*SIN(RADIANS(F173))))))))</f>
        <v>-2.3459697819645866</v>
      </c>
    </row>
    <row r="174" spans="1:12" x14ac:dyDescent="0.25">
      <c r="A174" s="71">
        <v>86</v>
      </c>
      <c r="B174" s="71" t="e">
        <f>IF(A174&lt;='Second Approx.'!$D$20,A174,#N/A)</f>
        <v>#N/A</v>
      </c>
      <c r="C174" s="1" t="e">
        <f>IF(B174="",#N/A,
IF('Second Approx.'!$G$15="Error",#N/A,
IF('Second Approx.'!$G$16="Error",#N/A,
IF('Second Approx.'!$G$17="Error",#N/A,
IF('Second Approx.'!$G$18="Error",#N/A,
IF('Second Approx.'!$G$19="Error",#N/A,
IF('Second Approx.'!$G$20="Error",#N/A,
IF('Second Approx.'!$G$29="Error",#N/A,
'Second Approx.'!$D$38*COS(RADIANS('Second Approx.'!$D$18*A174))+'Second Approx.'!$D$39*COS(RADIANS('Second Approx.'!$D$19*A174))))))))))</f>
        <v>#N/A</v>
      </c>
      <c r="D174" s="1" t="e">
        <f>IF(B174="",#N/A,
IF('Second Approx.'!$G$15="Error",#N/A,
IF('Second Approx.'!$G$16="Error",#N/A,
IF('Second Approx.'!$G$17="Error",#N/A,
IF('Second Approx.'!$G$18="Error",#N/A,
IF('Second Approx.'!$G$19="Error",#N/A,
IF('Second Approx.'!$G$20="Error",#N/A,
IF('Second Approx.'!$G$29="Error",#N/A,
'Second Approx.'!$D$38*SIN(RADIANS('Second Approx.'!$D$18*A174))+'Second Approx.'!$D$39*SIN(RADIANS('Second Approx.'!$D$19*A174))))))))))</f>
        <v>#N/A</v>
      </c>
      <c r="F174">
        <v>344</v>
      </c>
      <c r="G174">
        <f xml:space="preserve">
IF('Second Approx.'!$G$15="Error",#N/A,
IF('Second Approx.'!$G$16="Error",#N/A,
IF('Second Approx.'!$G$17="Error",#N/A,
IF('Second Approx.'!$G$18="Error",#N/A,
IF('Second Approx.'!$G$19="Error",#N/A,
IF('Second Approx.'!$G$20="Error",#N/A,
IF('Second Approx.'!$G$29="Error",#N/A,'Second Approx.'!$D$37*COS(RADIANS(F174)))))))))</f>
        <v>0.54687068889561408</v>
      </c>
      <c r="H174">
        <f xml:space="preserve">
IF('Second Approx.'!$G$15="Error",#N/A,
IF('Second Approx.'!$G$16="Error",#N/A,
IF('Second Approx.'!$G$17="Error",#N/A,
IF('Second Approx.'!$G$18="Error",#N/A,
IF('Second Approx.'!$G$19="Error",#N/A,
IF('Second Approx.'!$G$20="Error",#N/A,
'Second Approx.'!$D$37*SIN(RADIANS(F174))))))))</f>
        <v>-0.15681264664755776</v>
      </c>
      <c r="K174">
        <f xml:space="preserve">
IF('Second Approx.'!$G$15="Error",#N/A,
IF('Second Approx.'!$G$16="Error",#N/A,
IF('Second Approx.'!$G$17="Error",#N/A,
IF('Second Approx.'!$G$18="Error",#N/A,
IF('Second Approx.'!$G$19="Error",#N/A,
IF('Second Approx.'!$G$20="Error",#N/A,
'Second Approx.'!$D$40*COS(RADIANS(F174))))))))</f>
        <v>7.2976274194651527</v>
      </c>
      <c r="L174">
        <f xml:space="preserve">
IF('Second Approx.'!$G$15="Error",#N/A,
IF('Second Approx.'!$G$16="Error",#N/A,
IF('Second Approx.'!$G$17="Error",#N/A,
IF('Second Approx.'!$G$18="Error",#N/A,
IF('Second Approx.'!$G$19="Error",#N/A,
IF('Second Approx.'!$G$20="Error",#N/A,
'Second Approx.'!$D$40*SIN(RADIANS(F174))))))))</f>
        <v>-2.0925609895185873</v>
      </c>
    </row>
    <row r="175" spans="1:12" x14ac:dyDescent="0.25">
      <c r="A175">
        <v>86.5</v>
      </c>
      <c r="B175" s="71" t="e">
        <f>IF(A175&lt;='Second Approx.'!$D$20,A175,#N/A)</f>
        <v>#N/A</v>
      </c>
      <c r="C175" s="1" t="e">
        <f>IF(B175="",#N/A,
IF('Second Approx.'!$G$15="Error",#N/A,
IF('Second Approx.'!$G$16="Error",#N/A,
IF('Second Approx.'!$G$17="Error",#N/A,
IF('Second Approx.'!$G$18="Error",#N/A,
IF('Second Approx.'!$G$19="Error",#N/A,
IF('Second Approx.'!$G$20="Error",#N/A,
IF('Second Approx.'!$G$29="Error",#N/A,
'Second Approx.'!$D$38*COS(RADIANS('Second Approx.'!$D$18*A175))+'Second Approx.'!$D$39*COS(RADIANS('Second Approx.'!$D$19*A175))))))))))</f>
        <v>#N/A</v>
      </c>
      <c r="D175" s="1" t="e">
        <f>IF(B175="",#N/A,
IF('Second Approx.'!$G$15="Error",#N/A,
IF('Second Approx.'!$G$16="Error",#N/A,
IF('Second Approx.'!$G$17="Error",#N/A,
IF('Second Approx.'!$G$18="Error",#N/A,
IF('Second Approx.'!$G$19="Error",#N/A,
IF('Second Approx.'!$G$20="Error",#N/A,
IF('Second Approx.'!$G$29="Error",#N/A,
'Second Approx.'!$D$38*SIN(RADIANS('Second Approx.'!$D$18*A175))+'Second Approx.'!$D$39*SIN(RADIANS('Second Approx.'!$D$19*A175))))))))))</f>
        <v>#N/A</v>
      </c>
      <c r="F175">
        <v>346</v>
      </c>
      <c r="G175">
        <f xml:space="preserve">
IF('Second Approx.'!$G$15="Error",#N/A,
IF('Second Approx.'!$G$16="Error",#N/A,
IF('Second Approx.'!$G$17="Error",#N/A,
IF('Second Approx.'!$G$18="Error",#N/A,
IF('Second Approx.'!$G$19="Error",#N/A,
IF('Second Approx.'!$G$20="Error",#N/A,
IF('Second Approx.'!$G$29="Error",#N/A,'Second Approx.'!$D$37*COS(RADIANS(F175)))))))))</f>
        <v>0.55201023249247716</v>
      </c>
      <c r="H175">
        <f xml:space="preserve">
IF('Second Approx.'!$G$15="Error",#N/A,
IF('Second Approx.'!$G$16="Error",#N/A,
IF('Second Approx.'!$G$17="Error",#N/A,
IF('Second Approx.'!$G$18="Error",#N/A,
IF('Second Approx.'!$G$19="Error",#N/A,
IF('Second Approx.'!$G$20="Error",#N/A,
'Second Approx.'!$D$37*SIN(RADIANS(F175))))))))</f>
        <v>-0.13763160881634928</v>
      </c>
      <c r="K175">
        <f xml:space="preserve">
IF('Second Approx.'!$G$15="Error",#N/A,
IF('Second Approx.'!$G$16="Error",#N/A,
IF('Second Approx.'!$G$17="Error",#N/A,
IF('Second Approx.'!$G$18="Error",#N/A,
IF('Second Approx.'!$G$19="Error",#N/A,
IF('Second Approx.'!$G$20="Error",#N/A,
'Second Approx.'!$D$40*COS(RADIANS(F175))))))))</f>
        <v>7.3662112273699947</v>
      </c>
      <c r="L175">
        <f xml:space="preserve">
IF('Second Approx.'!$G$15="Error",#N/A,
IF('Second Approx.'!$G$16="Error",#N/A,
IF('Second Approx.'!$G$17="Error",#N/A,
IF('Second Approx.'!$G$18="Error",#N/A,
IF('Second Approx.'!$G$19="Error",#N/A,
IF('Second Approx.'!$G$20="Error",#N/A,
'Second Approx.'!$D$40*SIN(RADIANS(F175))))))))</f>
        <v>-1.8366027338411766</v>
      </c>
    </row>
    <row r="176" spans="1:12" x14ac:dyDescent="0.25">
      <c r="A176" s="71">
        <v>87</v>
      </c>
      <c r="B176" s="71" t="e">
        <f>IF(A176&lt;='Second Approx.'!$D$20,A176,#N/A)</f>
        <v>#N/A</v>
      </c>
      <c r="C176" s="1" t="e">
        <f>IF(B176="",#N/A,
IF('Second Approx.'!$G$15="Error",#N/A,
IF('Second Approx.'!$G$16="Error",#N/A,
IF('Second Approx.'!$G$17="Error",#N/A,
IF('Second Approx.'!$G$18="Error",#N/A,
IF('Second Approx.'!$G$19="Error",#N/A,
IF('Second Approx.'!$G$20="Error",#N/A,
IF('Second Approx.'!$G$29="Error",#N/A,
'Second Approx.'!$D$38*COS(RADIANS('Second Approx.'!$D$18*A176))+'Second Approx.'!$D$39*COS(RADIANS('Second Approx.'!$D$19*A176))))))))))</f>
        <v>#N/A</v>
      </c>
      <c r="D176" s="1" t="e">
        <f>IF(B176="",#N/A,
IF('Second Approx.'!$G$15="Error",#N/A,
IF('Second Approx.'!$G$16="Error",#N/A,
IF('Second Approx.'!$G$17="Error",#N/A,
IF('Second Approx.'!$G$18="Error",#N/A,
IF('Second Approx.'!$G$19="Error",#N/A,
IF('Second Approx.'!$G$20="Error",#N/A,
IF('Second Approx.'!$G$29="Error",#N/A,
'Second Approx.'!$D$38*SIN(RADIANS('Second Approx.'!$D$18*A176))+'Second Approx.'!$D$39*SIN(RADIANS('Second Approx.'!$D$19*A176))))))))))</f>
        <v>#N/A</v>
      </c>
      <c r="F176">
        <v>348</v>
      </c>
      <c r="G176">
        <f xml:space="preserve">
IF('Second Approx.'!$G$15="Error",#N/A,
IF('Second Approx.'!$G$16="Error",#N/A,
IF('Second Approx.'!$G$17="Error",#N/A,
IF('Second Approx.'!$G$18="Error",#N/A,
IF('Second Approx.'!$G$19="Error",#N/A,
IF('Second Approx.'!$G$20="Error",#N/A,
IF('Second Approx.'!$G$29="Error",#N/A,'Second Approx.'!$D$37*COS(RADIANS(F176)))))))))</f>
        <v>0.55647723665170612</v>
      </c>
      <c r="H176">
        <f xml:space="preserve">
IF('Second Approx.'!$G$15="Error",#N/A,
IF('Second Approx.'!$G$16="Error",#N/A,
IF('Second Approx.'!$G$17="Error",#N/A,
IF('Second Approx.'!$G$18="Error",#N/A,
IF('Second Approx.'!$G$19="Error",#N/A,
IF('Second Approx.'!$G$20="Error",#N/A,
'Second Approx.'!$D$37*SIN(RADIANS(F176))))))))</f>
        <v>-0.11828288807032218</v>
      </c>
      <c r="K176">
        <f xml:space="preserve">
IF('Second Approx.'!$G$15="Error",#N/A,
IF('Second Approx.'!$G$16="Error",#N/A,
IF('Second Approx.'!$G$17="Error",#N/A,
IF('Second Approx.'!$G$18="Error",#N/A,
IF('Second Approx.'!$G$19="Error",#N/A,
IF('Second Approx.'!$G$20="Error",#N/A,
'Second Approx.'!$D$40*COS(RADIANS(F176))))))))</f>
        <v>7.4258204415721414</v>
      </c>
      <c r="L176">
        <f xml:space="preserve">
IF('Second Approx.'!$G$15="Error",#N/A,
IF('Second Approx.'!$G$16="Error",#N/A,
IF('Second Approx.'!$G$17="Error",#N/A,
IF('Second Approx.'!$G$18="Error",#N/A,
IF('Second Approx.'!$G$19="Error",#N/A,
IF('Second Approx.'!$G$20="Error",#N/A,
'Second Approx.'!$D$40*SIN(RADIANS(F176))))))))</f>
        <v>-1.5784068606395438</v>
      </c>
    </row>
    <row r="177" spans="1:12" x14ac:dyDescent="0.25">
      <c r="A177">
        <v>87.5</v>
      </c>
      <c r="B177" s="71" t="e">
        <f>IF(A177&lt;='Second Approx.'!$D$20,A177,#N/A)</f>
        <v>#N/A</v>
      </c>
      <c r="C177" s="1" t="e">
        <f>IF(B177="",#N/A,
IF('Second Approx.'!$G$15="Error",#N/A,
IF('Second Approx.'!$G$16="Error",#N/A,
IF('Second Approx.'!$G$17="Error",#N/A,
IF('Second Approx.'!$G$18="Error",#N/A,
IF('Second Approx.'!$G$19="Error",#N/A,
IF('Second Approx.'!$G$20="Error",#N/A,
IF('Second Approx.'!$G$29="Error",#N/A,
'Second Approx.'!$D$38*COS(RADIANS('Second Approx.'!$D$18*A177))+'Second Approx.'!$D$39*COS(RADIANS('Second Approx.'!$D$19*A177))))))))))</f>
        <v>#N/A</v>
      </c>
      <c r="D177" s="1" t="e">
        <f>IF(B177="",#N/A,
IF('Second Approx.'!$G$15="Error",#N/A,
IF('Second Approx.'!$G$16="Error",#N/A,
IF('Second Approx.'!$G$17="Error",#N/A,
IF('Second Approx.'!$G$18="Error",#N/A,
IF('Second Approx.'!$G$19="Error",#N/A,
IF('Second Approx.'!$G$20="Error",#N/A,
IF('Second Approx.'!$G$29="Error",#N/A,
'Second Approx.'!$D$38*SIN(RADIANS('Second Approx.'!$D$18*A177))+'Second Approx.'!$D$39*SIN(RADIANS('Second Approx.'!$D$19*A177))))))))))</f>
        <v>#N/A</v>
      </c>
      <c r="F177">
        <v>350</v>
      </c>
      <c r="G177">
        <f xml:space="preserve">
IF('Second Approx.'!$G$15="Error",#N/A,
IF('Second Approx.'!$G$16="Error",#N/A,
IF('Second Approx.'!$G$17="Error",#N/A,
IF('Second Approx.'!$G$18="Error",#N/A,
IF('Second Approx.'!$G$19="Error",#N/A,
IF('Second Approx.'!$G$20="Error",#N/A,
IF('Second Approx.'!$G$29="Error",#N/A,'Second Approx.'!$D$37*COS(RADIANS(F177)))))))))</f>
        <v>0.56026625901682214</v>
      </c>
      <c r="H177">
        <f xml:space="preserve">
IF('Second Approx.'!$G$15="Error",#N/A,
IF('Second Approx.'!$G$16="Error",#N/A,
IF('Second Approx.'!$G$17="Error",#N/A,
IF('Second Approx.'!$G$18="Error",#N/A,
IF('Second Approx.'!$G$19="Error",#N/A,
IF('Second Approx.'!$G$20="Error",#N/A,
'Second Approx.'!$D$37*SIN(RADIANS(F177))))))))</f>
        <v>-9.8790057845263068E-2</v>
      </c>
      <c r="K177">
        <f xml:space="preserve">
IF('Second Approx.'!$G$15="Error",#N/A,
IF('Second Approx.'!$G$16="Error",#N/A,
IF('Second Approx.'!$G$17="Error",#N/A,
IF('Second Approx.'!$G$18="Error",#N/A,
IF('Second Approx.'!$G$19="Error",#N/A,
IF('Second Approx.'!$G$20="Error",#N/A,
'Second Approx.'!$D$40*COS(RADIANS(F177))))))))</f>
        <v>7.4763824374261834</v>
      </c>
      <c r="L177">
        <f xml:space="preserve">
IF('Second Approx.'!$G$15="Error",#N/A,
IF('Second Approx.'!$G$16="Error",#N/A,
IF('Second Approx.'!$G$17="Error",#N/A,
IF('Second Approx.'!$G$18="Error",#N/A,
IF('Second Approx.'!$G$19="Error",#N/A,
IF('Second Approx.'!$G$20="Error",#N/A,
'Second Approx.'!$D$40*SIN(RADIANS(F177))))))))</f>
        <v>-1.3182879418131532</v>
      </c>
    </row>
    <row r="178" spans="1:12" x14ac:dyDescent="0.25">
      <c r="A178" s="71">
        <v>88</v>
      </c>
      <c r="B178" s="71" t="e">
        <f>IF(A178&lt;='Second Approx.'!$D$20,A178,#N/A)</f>
        <v>#N/A</v>
      </c>
      <c r="C178" s="1" t="e">
        <f>IF(B178="",#N/A,
IF('Second Approx.'!$G$15="Error",#N/A,
IF('Second Approx.'!$G$16="Error",#N/A,
IF('Second Approx.'!$G$17="Error",#N/A,
IF('Second Approx.'!$G$18="Error",#N/A,
IF('Second Approx.'!$G$19="Error",#N/A,
IF('Second Approx.'!$G$20="Error",#N/A,
IF('Second Approx.'!$G$29="Error",#N/A,
'Second Approx.'!$D$38*COS(RADIANS('Second Approx.'!$D$18*A178))+'Second Approx.'!$D$39*COS(RADIANS('Second Approx.'!$D$19*A178))))))))))</f>
        <v>#N/A</v>
      </c>
      <c r="D178" s="1" t="e">
        <f>IF(B178="",#N/A,
IF('Second Approx.'!$G$15="Error",#N/A,
IF('Second Approx.'!$G$16="Error",#N/A,
IF('Second Approx.'!$G$17="Error",#N/A,
IF('Second Approx.'!$G$18="Error",#N/A,
IF('Second Approx.'!$G$19="Error",#N/A,
IF('Second Approx.'!$G$20="Error",#N/A,
IF('Second Approx.'!$G$29="Error",#N/A,
'Second Approx.'!$D$38*SIN(RADIANS('Second Approx.'!$D$18*A178))+'Second Approx.'!$D$39*SIN(RADIANS('Second Approx.'!$D$19*A178))))))))))</f>
        <v>#N/A</v>
      </c>
      <c r="F178">
        <v>352</v>
      </c>
      <c r="G178">
        <f xml:space="preserve">
IF('Second Approx.'!$G$15="Error",#N/A,
IF('Second Approx.'!$G$16="Error",#N/A,
IF('Second Approx.'!$G$17="Error",#N/A,
IF('Second Approx.'!$G$18="Error",#N/A,
IF('Second Approx.'!$G$19="Error",#N/A,
IF('Second Approx.'!$G$20="Error",#N/A,
IF('Second Approx.'!$G$29="Error",#N/A,'Second Approx.'!$D$37*COS(RADIANS(F178)))))))))</f>
        <v>0.56337268324772738</v>
      </c>
      <c r="H178">
        <f xml:space="preserve">
IF('Second Approx.'!$G$15="Error",#N/A,
IF('Second Approx.'!$G$16="Error",#N/A,
IF('Second Approx.'!$G$17="Error",#N/A,
IF('Second Approx.'!$G$18="Error",#N/A,
IF('Second Approx.'!$G$19="Error",#N/A,
IF('Second Approx.'!$G$20="Error",#N/A,
'Second Approx.'!$D$37*SIN(RADIANS(F178))))))))</f>
        <v>-7.9176867152161851E-2</v>
      </c>
      <c r="K178">
        <f xml:space="preserve">
IF('Second Approx.'!$G$15="Error",#N/A,
IF('Second Approx.'!$G$16="Error",#N/A,
IF('Second Approx.'!$G$17="Error",#N/A,
IF('Second Approx.'!$G$18="Error",#N/A,
IF('Second Approx.'!$G$19="Error",#N/A,
IF('Second Approx.'!$G$20="Error",#N/A,
'Second Approx.'!$D$40*COS(RADIANS(F178))))))))</f>
        <v>7.5178356129286508</v>
      </c>
      <c r="L178">
        <f xml:space="preserve">
IF('Second Approx.'!$G$15="Error",#N/A,
IF('Second Approx.'!$G$16="Error",#N/A,
IF('Second Approx.'!$G$17="Error",#N/A,
IF('Second Approx.'!$G$18="Error",#N/A,
IF('Second Approx.'!$G$19="Error",#N/A,
IF('Second Approx.'!$G$20="Error",#N/A,
'Second Approx.'!$D$40*SIN(RADIANS(F178))))))))</f>
        <v>-1.0565628921963606</v>
      </c>
    </row>
    <row r="179" spans="1:12" x14ac:dyDescent="0.25">
      <c r="A179">
        <v>88.5</v>
      </c>
      <c r="B179" s="71" t="e">
        <f>IF(A179&lt;='Second Approx.'!$D$20,A179,#N/A)</f>
        <v>#N/A</v>
      </c>
      <c r="C179" s="1" t="e">
        <f>IF(B179="",#N/A,
IF('Second Approx.'!$G$15="Error",#N/A,
IF('Second Approx.'!$G$16="Error",#N/A,
IF('Second Approx.'!$G$17="Error",#N/A,
IF('Second Approx.'!$G$18="Error",#N/A,
IF('Second Approx.'!$G$19="Error",#N/A,
IF('Second Approx.'!$G$20="Error",#N/A,
IF('Second Approx.'!$G$29="Error",#N/A,
'Second Approx.'!$D$38*COS(RADIANS('Second Approx.'!$D$18*A179))+'Second Approx.'!$D$39*COS(RADIANS('Second Approx.'!$D$19*A179))))))))))</f>
        <v>#N/A</v>
      </c>
      <c r="D179" s="1" t="e">
        <f>IF(B179="",#N/A,
IF('Second Approx.'!$G$15="Error",#N/A,
IF('Second Approx.'!$G$16="Error",#N/A,
IF('Second Approx.'!$G$17="Error",#N/A,
IF('Second Approx.'!$G$18="Error",#N/A,
IF('Second Approx.'!$G$19="Error",#N/A,
IF('Second Approx.'!$G$20="Error",#N/A,
IF('Second Approx.'!$G$29="Error",#N/A,
'Second Approx.'!$D$38*SIN(RADIANS('Second Approx.'!$D$18*A179))+'Second Approx.'!$D$39*SIN(RADIANS('Second Approx.'!$D$19*A179))))))))))</f>
        <v>#N/A</v>
      </c>
      <c r="F179">
        <v>354</v>
      </c>
      <c r="G179">
        <f xml:space="preserve">
IF('Second Approx.'!$G$15="Error",#N/A,
IF('Second Approx.'!$G$16="Error",#N/A,
IF('Second Approx.'!$G$17="Error",#N/A,
IF('Second Approx.'!$G$18="Error",#N/A,
IF('Second Approx.'!$G$19="Error",#N/A,
IF('Second Approx.'!$G$20="Error",#N/A,
IF('Second Approx.'!$G$29="Error",#N/A,'Second Approx.'!$D$37*COS(RADIANS(F179)))))))))</f>
        <v>0.56579272464500463</v>
      </c>
      <c r="H179">
        <f xml:space="preserve">
IF('Second Approx.'!$G$15="Error",#N/A,
IF('Second Approx.'!$G$16="Error",#N/A,
IF('Second Approx.'!$G$17="Error",#N/A,
IF('Second Approx.'!$G$18="Error",#N/A,
IF('Second Approx.'!$G$19="Error",#N/A,
IF('Second Approx.'!$G$20="Error",#N/A,
'Second Approx.'!$D$37*SIN(RADIANS(F179))))))))</f>
        <v>-5.9467211642696631E-2</v>
      </c>
      <c r="K179">
        <f xml:space="preserve">
IF('Second Approx.'!$G$15="Error",#N/A,
IF('Second Approx.'!$G$16="Error",#N/A,
IF('Second Approx.'!$G$17="Error",#N/A,
IF('Second Approx.'!$G$18="Error",#N/A,
IF('Second Approx.'!$G$19="Error",#N/A,
IF('Second Approx.'!$G$20="Error",#N/A,
'Second Approx.'!$D$40*COS(RADIANS(F179))))))))</f>
        <v>7.5501294637705669</v>
      </c>
      <c r="L179">
        <f xml:space="preserve">
IF('Second Approx.'!$G$15="Error",#N/A,
IF('Second Approx.'!$G$16="Error",#N/A,
IF('Second Approx.'!$G$17="Error",#N/A,
IF('Second Approx.'!$G$18="Error",#N/A,
IF('Second Approx.'!$G$19="Error",#N/A,
IF('Second Approx.'!$G$20="Error",#N/A,
'Second Approx.'!$D$40*SIN(RADIANS(F179))))))))</f>
        <v>-0.7935505834464569</v>
      </c>
    </row>
    <row r="180" spans="1:12" x14ac:dyDescent="0.25">
      <c r="A180" s="71">
        <v>89</v>
      </c>
      <c r="B180" s="71" t="e">
        <f>IF(A180&lt;='Second Approx.'!$D$20,A180,#N/A)</f>
        <v>#N/A</v>
      </c>
      <c r="C180" s="1" t="e">
        <f>IF(B180="",#N/A,
IF('Second Approx.'!$G$15="Error",#N/A,
IF('Second Approx.'!$G$16="Error",#N/A,
IF('Second Approx.'!$G$17="Error",#N/A,
IF('Second Approx.'!$G$18="Error",#N/A,
IF('Second Approx.'!$G$19="Error",#N/A,
IF('Second Approx.'!$G$20="Error",#N/A,
IF('Second Approx.'!$G$29="Error",#N/A,
'Second Approx.'!$D$38*COS(RADIANS('Second Approx.'!$D$18*A180))+'Second Approx.'!$D$39*COS(RADIANS('Second Approx.'!$D$19*A180))))))))))</f>
        <v>#N/A</v>
      </c>
      <c r="D180" s="1" t="e">
        <f>IF(B180="",#N/A,
IF('Second Approx.'!$G$15="Error",#N/A,
IF('Second Approx.'!$G$16="Error",#N/A,
IF('Second Approx.'!$G$17="Error",#N/A,
IF('Second Approx.'!$G$18="Error",#N/A,
IF('Second Approx.'!$G$19="Error",#N/A,
IF('Second Approx.'!$G$20="Error",#N/A,
IF('Second Approx.'!$G$29="Error",#N/A,
'Second Approx.'!$D$38*SIN(RADIANS('Second Approx.'!$D$18*A180))+'Second Approx.'!$D$39*SIN(RADIANS('Second Approx.'!$D$19*A180))))))))))</f>
        <v>#N/A</v>
      </c>
      <c r="F180">
        <v>356</v>
      </c>
      <c r="G180">
        <f xml:space="preserve">
IF('Second Approx.'!$G$15="Error",#N/A,
IF('Second Approx.'!$G$16="Error",#N/A,
IF('Second Approx.'!$G$17="Error",#N/A,
IF('Second Approx.'!$G$18="Error",#N/A,
IF('Second Approx.'!$G$19="Error",#N/A,
IF('Second Approx.'!$G$20="Error",#N/A,
IF('Second Approx.'!$G$29="Error",#N/A,'Second Approx.'!$D$37*COS(RADIANS(F180)))))))))</f>
        <v>0.56752343476098988</v>
      </c>
      <c r="H180">
        <f xml:space="preserve">
IF('Second Approx.'!$G$15="Error",#N/A,
IF('Second Approx.'!$G$16="Error",#N/A,
IF('Second Approx.'!$G$17="Error",#N/A,
IF('Second Approx.'!$G$18="Error",#N/A,
IF('Second Approx.'!$G$19="Error",#N/A,
IF('Second Approx.'!$G$20="Error",#N/A,
'Second Approx.'!$D$37*SIN(RADIANS(F180))))))))</f>
        <v>-3.9685104496067033E-2</v>
      </c>
      <c r="K180">
        <f xml:space="preserve">
IF('Second Approx.'!$G$15="Error",#N/A,
IF('Second Approx.'!$G$16="Error",#N/A,
IF('Second Approx.'!$G$17="Error",#N/A,
IF('Second Approx.'!$G$18="Error",#N/A,
IF('Second Approx.'!$G$19="Error",#N/A,
IF('Second Approx.'!$G$20="Error",#N/A,
'Second Approx.'!$D$40*COS(RADIANS(F180))))))))</f>
        <v>7.5732246448691658</v>
      </c>
      <c r="L180">
        <f xml:space="preserve">
IF('Second Approx.'!$G$15="Error",#N/A,
IF('Second Approx.'!$G$16="Error",#N/A,
IF('Second Approx.'!$G$17="Error",#N/A,
IF('Second Approx.'!$G$18="Error",#N/A,
IF('Second Approx.'!$G$19="Error",#N/A,
IF('Second Approx.'!$G$20="Error",#N/A,
'Second Approx.'!$D$40*SIN(RADIANS(F180))))))))</f>
        <v>-0.52957145554772711</v>
      </c>
    </row>
    <row r="181" spans="1:12" x14ac:dyDescent="0.25">
      <c r="A181">
        <v>89.5</v>
      </c>
      <c r="B181" s="71" t="e">
        <f>IF(A181&lt;='Second Approx.'!$D$20,A181,#N/A)</f>
        <v>#N/A</v>
      </c>
      <c r="C181" s="1" t="e">
        <f>IF(B181="",#N/A,
IF('Second Approx.'!$G$15="Error",#N/A,
IF('Second Approx.'!$G$16="Error",#N/A,
IF('Second Approx.'!$G$17="Error",#N/A,
IF('Second Approx.'!$G$18="Error",#N/A,
IF('Second Approx.'!$G$19="Error",#N/A,
IF('Second Approx.'!$G$20="Error",#N/A,
IF('Second Approx.'!$G$29="Error",#N/A,
'Second Approx.'!$D$38*COS(RADIANS('Second Approx.'!$D$18*A181))+'Second Approx.'!$D$39*COS(RADIANS('Second Approx.'!$D$19*A181))))))))))</f>
        <v>#N/A</v>
      </c>
      <c r="D181" s="1" t="e">
        <f>IF(B181="",#N/A,
IF('Second Approx.'!$G$15="Error",#N/A,
IF('Second Approx.'!$G$16="Error",#N/A,
IF('Second Approx.'!$G$17="Error",#N/A,
IF('Second Approx.'!$G$18="Error",#N/A,
IF('Second Approx.'!$G$19="Error",#N/A,
IF('Second Approx.'!$G$20="Error",#N/A,
IF('Second Approx.'!$G$29="Error",#N/A,
'Second Approx.'!$D$38*SIN(RADIANS('Second Approx.'!$D$18*A181))+'Second Approx.'!$D$39*SIN(RADIANS('Second Approx.'!$D$19*A181))))))))))</f>
        <v>#N/A</v>
      </c>
      <c r="F181">
        <v>358</v>
      </c>
      <c r="G181">
        <f xml:space="preserve">
IF('Second Approx.'!$G$15="Error",#N/A,
IF('Second Approx.'!$G$16="Error",#N/A,
IF('Second Approx.'!$G$17="Error",#N/A,
IF('Second Approx.'!$G$18="Error",#N/A,
IF('Second Approx.'!$G$19="Error",#N/A,
IF('Second Approx.'!$G$20="Error",#N/A,
IF('Second Approx.'!$G$29="Error",#N/A,'Second Approx.'!$D$37*COS(RADIANS(F181)))))))))</f>
        <v>0.56856270499200245</v>
      </c>
      <c r="H181">
        <f xml:space="preserve">
IF('Second Approx.'!$G$15="Error",#N/A,
IF('Second Approx.'!$G$16="Error",#N/A,
IF('Second Approx.'!$G$17="Error",#N/A,
IF('Second Approx.'!$G$18="Error",#N/A,
IF('Second Approx.'!$G$19="Error",#N/A,
IF('Second Approx.'!$G$20="Error",#N/A,
'Second Approx.'!$D$37*SIN(RADIANS(F181))))))))</f>
        <v>-1.9854647162630197E-2</v>
      </c>
      <c r="K181">
        <f xml:space="preserve">
IF('Second Approx.'!$G$15="Error",#N/A,
IF('Second Approx.'!$G$16="Error",#N/A,
IF('Second Approx.'!$G$17="Error",#N/A,
IF('Second Approx.'!$G$18="Error",#N/A,
IF('Second Approx.'!$G$19="Error",#N/A,
IF('Second Approx.'!$G$20="Error",#N/A,
'Second Approx.'!$D$40*COS(RADIANS(F181))))))))</f>
        <v>7.5870930183038201</v>
      </c>
      <c r="L181">
        <f xml:space="preserve">
IF('Second Approx.'!$G$15="Error",#N/A,
IF('Second Approx.'!$G$16="Error",#N/A,
IF('Second Approx.'!$G$17="Error",#N/A,
IF('Second Approx.'!$G$18="Error",#N/A,
IF('Second Approx.'!$G$19="Error",#N/A,
IF('Second Approx.'!$G$20="Error",#N/A,
'Second Approx.'!$D$40*SIN(RADIANS(F181))))))))</f>
        <v>-0.26494712640463514</v>
      </c>
    </row>
    <row r="182" spans="1:12" x14ac:dyDescent="0.25">
      <c r="A182" s="71">
        <v>90</v>
      </c>
      <c r="B182" s="71" t="e">
        <f>IF(A182&lt;='Second Approx.'!$D$20,A182,#N/A)</f>
        <v>#N/A</v>
      </c>
      <c r="C182" s="1" t="e">
        <f>IF(B182="",#N/A,
IF('Second Approx.'!$G$15="Error",#N/A,
IF('Second Approx.'!$G$16="Error",#N/A,
IF('Second Approx.'!$G$17="Error",#N/A,
IF('Second Approx.'!$G$18="Error",#N/A,
IF('Second Approx.'!$G$19="Error",#N/A,
IF('Second Approx.'!$G$20="Error",#N/A,
IF('Second Approx.'!$G$29="Error",#N/A,
'Second Approx.'!$D$38*COS(RADIANS('Second Approx.'!$D$18*A182))+'Second Approx.'!$D$39*COS(RADIANS('Second Approx.'!$D$19*A182))))))))))</f>
        <v>#N/A</v>
      </c>
      <c r="D182" s="1" t="e">
        <f>IF(B182="",#N/A,
IF('Second Approx.'!$G$15="Error",#N/A,
IF('Second Approx.'!$G$16="Error",#N/A,
IF('Second Approx.'!$G$17="Error",#N/A,
IF('Second Approx.'!$G$18="Error",#N/A,
IF('Second Approx.'!$G$19="Error",#N/A,
IF('Second Approx.'!$G$20="Error",#N/A,
IF('Second Approx.'!$G$29="Error",#N/A,
'Second Approx.'!$D$38*SIN(RADIANS('Second Approx.'!$D$18*A182))+'Second Approx.'!$D$39*SIN(RADIANS('Second Approx.'!$D$19*A182))))))))))</f>
        <v>#N/A</v>
      </c>
      <c r="F182">
        <v>360</v>
      </c>
      <c r="G182">
        <f xml:space="preserve">
IF('Second Approx.'!$G$15="Error",#N/A,
IF('Second Approx.'!$G$16="Error",#N/A,
IF('Second Approx.'!$G$17="Error",#N/A,
IF('Second Approx.'!$G$18="Error",#N/A,
IF('Second Approx.'!$G$19="Error",#N/A,
IF('Second Approx.'!$G$20="Error",#N/A,
IF('Second Approx.'!$G$29="Error",#N/A,'Second Approx.'!$D$37*COS(RADIANS(F182)))))))))</f>
        <v>0.56890926914735296</v>
      </c>
      <c r="H182">
        <f xml:space="preserve">
IF('Second Approx.'!$G$15="Error",#N/A,
IF('Second Approx.'!$G$16="Error",#N/A,
IF('Second Approx.'!$G$17="Error",#N/A,
IF('Second Approx.'!$G$18="Error",#N/A,
IF('Second Approx.'!$G$19="Error",#N/A,
IF('Second Approx.'!$G$20="Error",#N/A,
'Second Approx.'!$D$37*SIN(RADIANS(F182))))))))</f>
        <v>-1.3939966241581434E-16</v>
      </c>
      <c r="K182">
        <f xml:space="preserve">
IF('Second Approx.'!$G$15="Error",#N/A,
IF('Second Approx.'!$G$16="Error",#N/A,
IF('Second Approx.'!$G$17="Error",#N/A,
IF('Second Approx.'!$G$18="Error",#N/A,
IF('Second Approx.'!$G$19="Error",#N/A,
IF('Second Approx.'!$G$20="Error",#N/A,
'Second Approx.'!$D$40*COS(RADIANS(F182))))))))</f>
        <v>7.5917176875977574</v>
      </c>
      <c r="L182">
        <f xml:space="preserve">
IF('Second Approx.'!$G$15="Error",#N/A,
IF('Second Approx.'!$G$16="Error",#N/A,
IF('Second Approx.'!$G$17="Error",#N/A,
IF('Second Approx.'!$G$18="Error",#N/A,
IF('Second Approx.'!$G$19="Error",#N/A,
IF('Second Approx.'!$G$20="Error",#N/A,
'Second Approx.'!$D$40*SIN(RADIANS(F182))))))))</f>
        <v>-1.8601962390125667E-15</v>
      </c>
    </row>
    <row r="183" spans="1:12" x14ac:dyDescent="0.25">
      <c r="A183">
        <v>90.5</v>
      </c>
      <c r="B183" s="71" t="e">
        <f>IF(A183&lt;='Second Approx.'!$D$20,A183,#N/A)</f>
        <v>#N/A</v>
      </c>
      <c r="C183" s="1" t="e">
        <f>IF(B183="",#N/A,
IF('Second Approx.'!$G$15="Error",#N/A,
IF('Second Approx.'!$G$16="Error",#N/A,
IF('Second Approx.'!$G$17="Error",#N/A,
IF('Second Approx.'!$G$18="Error",#N/A,
IF('Second Approx.'!$G$19="Error",#N/A,
IF('Second Approx.'!$G$20="Error",#N/A,
IF('Second Approx.'!$G$29="Error",#N/A,
'Second Approx.'!$D$38*COS(RADIANS('Second Approx.'!$D$18*A183))+'Second Approx.'!$D$39*COS(RADIANS('Second Approx.'!$D$19*A183))))))))))</f>
        <v>#N/A</v>
      </c>
      <c r="D183" s="1" t="e">
        <f>IF(B183="",#N/A,
IF('Second Approx.'!$G$15="Error",#N/A,
IF('Second Approx.'!$G$16="Error",#N/A,
IF('Second Approx.'!$G$17="Error",#N/A,
IF('Second Approx.'!$G$18="Error",#N/A,
IF('Second Approx.'!$G$19="Error",#N/A,
IF('Second Approx.'!$G$20="Error",#N/A,
IF('Second Approx.'!$G$29="Error",#N/A,
'Second Approx.'!$D$38*SIN(RADIANS('Second Approx.'!$D$18*A183))+'Second Approx.'!$D$39*SIN(RADIANS('Second Approx.'!$D$19*A183))))))))))</f>
        <v>#N/A</v>
      </c>
    </row>
    <row r="184" spans="1:12" x14ac:dyDescent="0.25">
      <c r="A184" s="71">
        <v>91</v>
      </c>
      <c r="B184" s="71" t="e">
        <f>IF(A184&lt;='Second Approx.'!$D$20,A184,#N/A)</f>
        <v>#N/A</v>
      </c>
      <c r="C184" s="1" t="e">
        <f>IF(B184="",#N/A,
IF('Second Approx.'!$G$15="Error",#N/A,
IF('Second Approx.'!$G$16="Error",#N/A,
IF('Second Approx.'!$G$17="Error",#N/A,
IF('Second Approx.'!$G$18="Error",#N/A,
IF('Second Approx.'!$G$19="Error",#N/A,
IF('Second Approx.'!$G$20="Error",#N/A,
IF('Second Approx.'!$G$29="Error",#N/A,
'Second Approx.'!$D$38*COS(RADIANS('Second Approx.'!$D$18*A184))+'Second Approx.'!$D$39*COS(RADIANS('Second Approx.'!$D$19*A184))))))))))</f>
        <v>#N/A</v>
      </c>
      <c r="D184" s="1" t="e">
        <f>IF(B184="",#N/A,
IF('Second Approx.'!$G$15="Error",#N/A,
IF('Second Approx.'!$G$16="Error",#N/A,
IF('Second Approx.'!$G$17="Error",#N/A,
IF('Second Approx.'!$G$18="Error",#N/A,
IF('Second Approx.'!$G$19="Error",#N/A,
IF('Second Approx.'!$G$20="Error",#N/A,
IF('Second Approx.'!$G$29="Error",#N/A,
'Second Approx.'!$D$38*SIN(RADIANS('Second Approx.'!$D$18*A184))+'Second Approx.'!$D$39*SIN(RADIANS('Second Approx.'!$D$19*A184))))))))))</f>
        <v>#N/A</v>
      </c>
    </row>
    <row r="185" spans="1:12" x14ac:dyDescent="0.25">
      <c r="A185">
        <v>91.5</v>
      </c>
      <c r="B185" s="71" t="e">
        <f>IF(A185&lt;='Second Approx.'!$D$20,A185,#N/A)</f>
        <v>#N/A</v>
      </c>
      <c r="C185" s="1" t="e">
        <f>IF(B185="",#N/A,
IF('Second Approx.'!$G$15="Error",#N/A,
IF('Second Approx.'!$G$16="Error",#N/A,
IF('Second Approx.'!$G$17="Error",#N/A,
IF('Second Approx.'!$G$18="Error",#N/A,
IF('Second Approx.'!$G$19="Error",#N/A,
IF('Second Approx.'!$G$20="Error",#N/A,
IF('Second Approx.'!$G$29="Error",#N/A,
'Second Approx.'!$D$38*COS(RADIANS('Second Approx.'!$D$18*A185))+'Second Approx.'!$D$39*COS(RADIANS('Second Approx.'!$D$19*A185))))))))))</f>
        <v>#N/A</v>
      </c>
      <c r="D185" s="1" t="e">
        <f>IF(B185="",#N/A,
IF('Second Approx.'!$G$15="Error",#N/A,
IF('Second Approx.'!$G$16="Error",#N/A,
IF('Second Approx.'!$G$17="Error",#N/A,
IF('Second Approx.'!$G$18="Error",#N/A,
IF('Second Approx.'!$G$19="Error",#N/A,
IF('Second Approx.'!$G$20="Error",#N/A,
IF('Second Approx.'!$G$29="Error",#N/A,
'Second Approx.'!$D$38*SIN(RADIANS('Second Approx.'!$D$18*A185))+'Second Approx.'!$D$39*SIN(RADIANS('Second Approx.'!$D$19*A185))))))))))</f>
        <v>#N/A</v>
      </c>
    </row>
    <row r="186" spans="1:12" x14ac:dyDescent="0.25">
      <c r="A186" s="71">
        <v>92</v>
      </c>
      <c r="B186" s="71" t="e">
        <f>IF(A186&lt;='Second Approx.'!$D$20,A186,#N/A)</f>
        <v>#N/A</v>
      </c>
      <c r="C186" s="1" t="e">
        <f>IF(B186="",#N/A,
IF('Second Approx.'!$G$15="Error",#N/A,
IF('Second Approx.'!$G$16="Error",#N/A,
IF('Second Approx.'!$G$17="Error",#N/A,
IF('Second Approx.'!$G$18="Error",#N/A,
IF('Second Approx.'!$G$19="Error",#N/A,
IF('Second Approx.'!$G$20="Error",#N/A,
IF('Second Approx.'!$G$29="Error",#N/A,
'Second Approx.'!$D$38*COS(RADIANS('Second Approx.'!$D$18*A186))+'Second Approx.'!$D$39*COS(RADIANS('Second Approx.'!$D$19*A186))))))))))</f>
        <v>#N/A</v>
      </c>
      <c r="D186" s="1" t="e">
        <f>IF(B186="",#N/A,
IF('Second Approx.'!$G$15="Error",#N/A,
IF('Second Approx.'!$G$16="Error",#N/A,
IF('Second Approx.'!$G$17="Error",#N/A,
IF('Second Approx.'!$G$18="Error",#N/A,
IF('Second Approx.'!$G$19="Error",#N/A,
IF('Second Approx.'!$G$20="Error",#N/A,
IF('Second Approx.'!$G$29="Error",#N/A,
'Second Approx.'!$D$38*SIN(RADIANS('Second Approx.'!$D$18*A186))+'Second Approx.'!$D$39*SIN(RADIANS('Second Approx.'!$D$19*A186))))))))))</f>
        <v>#N/A</v>
      </c>
    </row>
    <row r="187" spans="1:12" x14ac:dyDescent="0.25">
      <c r="A187">
        <v>92.5</v>
      </c>
      <c r="B187" s="71" t="e">
        <f>IF(A187&lt;='Second Approx.'!$D$20,A187,#N/A)</f>
        <v>#N/A</v>
      </c>
      <c r="C187" s="1" t="e">
        <f>IF(B187="",#N/A,
IF('Second Approx.'!$G$15="Error",#N/A,
IF('Second Approx.'!$G$16="Error",#N/A,
IF('Second Approx.'!$G$17="Error",#N/A,
IF('Second Approx.'!$G$18="Error",#N/A,
IF('Second Approx.'!$G$19="Error",#N/A,
IF('Second Approx.'!$G$20="Error",#N/A,
IF('Second Approx.'!$G$29="Error",#N/A,
'Second Approx.'!$D$38*COS(RADIANS('Second Approx.'!$D$18*A187))+'Second Approx.'!$D$39*COS(RADIANS('Second Approx.'!$D$19*A187))))))))))</f>
        <v>#N/A</v>
      </c>
      <c r="D187" s="1" t="e">
        <f>IF(B187="",#N/A,
IF('Second Approx.'!$G$15="Error",#N/A,
IF('Second Approx.'!$G$16="Error",#N/A,
IF('Second Approx.'!$G$17="Error",#N/A,
IF('Second Approx.'!$G$18="Error",#N/A,
IF('Second Approx.'!$G$19="Error",#N/A,
IF('Second Approx.'!$G$20="Error",#N/A,
IF('Second Approx.'!$G$29="Error",#N/A,
'Second Approx.'!$D$38*SIN(RADIANS('Second Approx.'!$D$18*A187))+'Second Approx.'!$D$39*SIN(RADIANS('Second Approx.'!$D$19*A187))))))))))</f>
        <v>#N/A</v>
      </c>
    </row>
    <row r="188" spans="1:12" x14ac:dyDescent="0.25">
      <c r="A188" s="71">
        <v>93</v>
      </c>
      <c r="B188" s="71" t="e">
        <f>IF(A188&lt;='Second Approx.'!$D$20,A188,#N/A)</f>
        <v>#N/A</v>
      </c>
      <c r="C188" s="1" t="e">
        <f>IF(B188="",#N/A,
IF('Second Approx.'!$G$15="Error",#N/A,
IF('Second Approx.'!$G$16="Error",#N/A,
IF('Second Approx.'!$G$17="Error",#N/A,
IF('Second Approx.'!$G$18="Error",#N/A,
IF('Second Approx.'!$G$19="Error",#N/A,
IF('Second Approx.'!$G$20="Error",#N/A,
IF('Second Approx.'!$G$29="Error",#N/A,
'Second Approx.'!$D$38*COS(RADIANS('Second Approx.'!$D$18*A188))+'Second Approx.'!$D$39*COS(RADIANS('Second Approx.'!$D$19*A188))))))))))</f>
        <v>#N/A</v>
      </c>
      <c r="D188" s="1" t="e">
        <f>IF(B188="",#N/A,
IF('Second Approx.'!$G$15="Error",#N/A,
IF('Second Approx.'!$G$16="Error",#N/A,
IF('Second Approx.'!$G$17="Error",#N/A,
IF('Second Approx.'!$G$18="Error",#N/A,
IF('Second Approx.'!$G$19="Error",#N/A,
IF('Second Approx.'!$G$20="Error",#N/A,
IF('Second Approx.'!$G$29="Error",#N/A,
'Second Approx.'!$D$38*SIN(RADIANS('Second Approx.'!$D$18*A188))+'Second Approx.'!$D$39*SIN(RADIANS('Second Approx.'!$D$19*A188))))))))))</f>
        <v>#N/A</v>
      </c>
    </row>
    <row r="189" spans="1:12" x14ac:dyDescent="0.25">
      <c r="A189">
        <v>93.5</v>
      </c>
      <c r="B189" s="71" t="e">
        <f>IF(A189&lt;='Second Approx.'!$D$20,A189,#N/A)</f>
        <v>#N/A</v>
      </c>
      <c r="C189" s="1" t="e">
        <f>IF(B189="",#N/A,
IF('Second Approx.'!$G$15="Error",#N/A,
IF('Second Approx.'!$G$16="Error",#N/A,
IF('Second Approx.'!$G$17="Error",#N/A,
IF('Second Approx.'!$G$18="Error",#N/A,
IF('Second Approx.'!$G$19="Error",#N/A,
IF('Second Approx.'!$G$20="Error",#N/A,
IF('Second Approx.'!$G$29="Error",#N/A,
'Second Approx.'!$D$38*COS(RADIANS('Second Approx.'!$D$18*A189))+'Second Approx.'!$D$39*COS(RADIANS('Second Approx.'!$D$19*A189))))))))))</f>
        <v>#N/A</v>
      </c>
      <c r="D189" s="1" t="e">
        <f>IF(B189="",#N/A,
IF('Second Approx.'!$G$15="Error",#N/A,
IF('Second Approx.'!$G$16="Error",#N/A,
IF('Second Approx.'!$G$17="Error",#N/A,
IF('Second Approx.'!$G$18="Error",#N/A,
IF('Second Approx.'!$G$19="Error",#N/A,
IF('Second Approx.'!$G$20="Error",#N/A,
IF('Second Approx.'!$G$29="Error",#N/A,
'Second Approx.'!$D$38*SIN(RADIANS('Second Approx.'!$D$18*A189))+'Second Approx.'!$D$39*SIN(RADIANS('Second Approx.'!$D$19*A189))))))))))</f>
        <v>#N/A</v>
      </c>
    </row>
    <row r="190" spans="1:12" x14ac:dyDescent="0.25">
      <c r="A190" s="71">
        <v>94</v>
      </c>
      <c r="B190" s="71" t="e">
        <f>IF(A190&lt;='Second Approx.'!$D$20,A190,#N/A)</f>
        <v>#N/A</v>
      </c>
      <c r="C190" s="1" t="e">
        <f>IF(B190="",#N/A,
IF('Second Approx.'!$G$15="Error",#N/A,
IF('Second Approx.'!$G$16="Error",#N/A,
IF('Second Approx.'!$G$17="Error",#N/A,
IF('Second Approx.'!$G$18="Error",#N/A,
IF('Second Approx.'!$G$19="Error",#N/A,
IF('Second Approx.'!$G$20="Error",#N/A,
IF('Second Approx.'!$G$29="Error",#N/A,
'Second Approx.'!$D$38*COS(RADIANS('Second Approx.'!$D$18*A190))+'Second Approx.'!$D$39*COS(RADIANS('Second Approx.'!$D$19*A190))))))))))</f>
        <v>#N/A</v>
      </c>
      <c r="D190" s="1" t="e">
        <f>IF(B190="",#N/A,
IF('Second Approx.'!$G$15="Error",#N/A,
IF('Second Approx.'!$G$16="Error",#N/A,
IF('Second Approx.'!$G$17="Error",#N/A,
IF('Second Approx.'!$G$18="Error",#N/A,
IF('Second Approx.'!$G$19="Error",#N/A,
IF('Second Approx.'!$G$20="Error",#N/A,
IF('Second Approx.'!$G$29="Error",#N/A,
'Second Approx.'!$D$38*SIN(RADIANS('Second Approx.'!$D$18*A190))+'Second Approx.'!$D$39*SIN(RADIANS('Second Approx.'!$D$19*A190))))))))))</f>
        <v>#N/A</v>
      </c>
    </row>
    <row r="191" spans="1:12" x14ac:dyDescent="0.25">
      <c r="A191">
        <v>94.5</v>
      </c>
      <c r="B191" s="71" t="e">
        <f>IF(A191&lt;='Second Approx.'!$D$20,A191,#N/A)</f>
        <v>#N/A</v>
      </c>
      <c r="C191" s="1" t="e">
        <f>IF(B191="",#N/A,
IF('Second Approx.'!$G$15="Error",#N/A,
IF('Second Approx.'!$G$16="Error",#N/A,
IF('Second Approx.'!$G$17="Error",#N/A,
IF('Second Approx.'!$G$18="Error",#N/A,
IF('Second Approx.'!$G$19="Error",#N/A,
IF('Second Approx.'!$G$20="Error",#N/A,
IF('Second Approx.'!$G$29="Error",#N/A,
'Second Approx.'!$D$38*COS(RADIANS('Second Approx.'!$D$18*A191))+'Second Approx.'!$D$39*COS(RADIANS('Second Approx.'!$D$19*A191))))))))))</f>
        <v>#N/A</v>
      </c>
      <c r="D191" s="1" t="e">
        <f>IF(B191="",#N/A,
IF('Second Approx.'!$G$15="Error",#N/A,
IF('Second Approx.'!$G$16="Error",#N/A,
IF('Second Approx.'!$G$17="Error",#N/A,
IF('Second Approx.'!$G$18="Error",#N/A,
IF('Second Approx.'!$G$19="Error",#N/A,
IF('Second Approx.'!$G$20="Error",#N/A,
IF('Second Approx.'!$G$29="Error",#N/A,
'Second Approx.'!$D$38*SIN(RADIANS('Second Approx.'!$D$18*A191))+'Second Approx.'!$D$39*SIN(RADIANS('Second Approx.'!$D$19*A191))))))))))</f>
        <v>#N/A</v>
      </c>
    </row>
    <row r="192" spans="1:12" x14ac:dyDescent="0.25">
      <c r="A192" s="71">
        <v>95</v>
      </c>
      <c r="B192" s="71" t="e">
        <f>IF(A192&lt;='Second Approx.'!$D$20,A192,#N/A)</f>
        <v>#N/A</v>
      </c>
      <c r="C192" s="1" t="e">
        <f>IF(B192="",#N/A,
IF('Second Approx.'!$G$15="Error",#N/A,
IF('Second Approx.'!$G$16="Error",#N/A,
IF('Second Approx.'!$G$17="Error",#N/A,
IF('Second Approx.'!$G$18="Error",#N/A,
IF('Second Approx.'!$G$19="Error",#N/A,
IF('Second Approx.'!$G$20="Error",#N/A,
IF('Second Approx.'!$G$29="Error",#N/A,
'Second Approx.'!$D$38*COS(RADIANS('Second Approx.'!$D$18*A192))+'Second Approx.'!$D$39*COS(RADIANS('Second Approx.'!$D$19*A192))))))))))</f>
        <v>#N/A</v>
      </c>
      <c r="D192" s="1" t="e">
        <f>IF(B192="",#N/A,
IF('Second Approx.'!$G$15="Error",#N/A,
IF('Second Approx.'!$G$16="Error",#N/A,
IF('Second Approx.'!$G$17="Error",#N/A,
IF('Second Approx.'!$G$18="Error",#N/A,
IF('Second Approx.'!$G$19="Error",#N/A,
IF('Second Approx.'!$G$20="Error",#N/A,
IF('Second Approx.'!$G$29="Error",#N/A,
'Second Approx.'!$D$38*SIN(RADIANS('Second Approx.'!$D$18*A192))+'Second Approx.'!$D$39*SIN(RADIANS('Second Approx.'!$D$19*A192))))))))))</f>
        <v>#N/A</v>
      </c>
    </row>
    <row r="193" spans="1:4" x14ac:dyDescent="0.25">
      <c r="A193">
        <v>95.5</v>
      </c>
      <c r="B193" s="71" t="e">
        <f>IF(A193&lt;='Second Approx.'!$D$20,A193,#N/A)</f>
        <v>#N/A</v>
      </c>
      <c r="C193" s="1" t="e">
        <f>IF(B193="",#N/A,
IF('Second Approx.'!$G$15="Error",#N/A,
IF('Second Approx.'!$G$16="Error",#N/A,
IF('Second Approx.'!$G$17="Error",#N/A,
IF('Second Approx.'!$G$18="Error",#N/A,
IF('Second Approx.'!$G$19="Error",#N/A,
IF('Second Approx.'!$G$20="Error",#N/A,
IF('Second Approx.'!$G$29="Error",#N/A,
'Second Approx.'!$D$38*COS(RADIANS('Second Approx.'!$D$18*A193))+'Second Approx.'!$D$39*COS(RADIANS('Second Approx.'!$D$19*A193))))))))))</f>
        <v>#N/A</v>
      </c>
      <c r="D193" s="1" t="e">
        <f>IF(B193="",#N/A,
IF('Second Approx.'!$G$15="Error",#N/A,
IF('Second Approx.'!$G$16="Error",#N/A,
IF('Second Approx.'!$G$17="Error",#N/A,
IF('Second Approx.'!$G$18="Error",#N/A,
IF('Second Approx.'!$G$19="Error",#N/A,
IF('Second Approx.'!$G$20="Error",#N/A,
IF('Second Approx.'!$G$29="Error",#N/A,
'Second Approx.'!$D$38*SIN(RADIANS('Second Approx.'!$D$18*A193))+'Second Approx.'!$D$39*SIN(RADIANS('Second Approx.'!$D$19*A193))))))))))</f>
        <v>#N/A</v>
      </c>
    </row>
    <row r="194" spans="1:4" x14ac:dyDescent="0.25">
      <c r="A194" s="71">
        <v>96</v>
      </c>
      <c r="B194" s="71" t="e">
        <f>IF(A194&lt;='Second Approx.'!$D$20,A194,#N/A)</f>
        <v>#N/A</v>
      </c>
      <c r="C194" s="1" t="e">
        <f>IF(B194="",#N/A,
IF('Second Approx.'!$G$15="Error",#N/A,
IF('Second Approx.'!$G$16="Error",#N/A,
IF('Second Approx.'!$G$17="Error",#N/A,
IF('Second Approx.'!$G$18="Error",#N/A,
IF('Second Approx.'!$G$19="Error",#N/A,
IF('Second Approx.'!$G$20="Error",#N/A,
IF('Second Approx.'!$G$29="Error",#N/A,
'Second Approx.'!$D$38*COS(RADIANS('Second Approx.'!$D$18*A194))+'Second Approx.'!$D$39*COS(RADIANS('Second Approx.'!$D$19*A194))))))))))</f>
        <v>#N/A</v>
      </c>
      <c r="D194" s="1" t="e">
        <f>IF(B194="",#N/A,
IF('Second Approx.'!$G$15="Error",#N/A,
IF('Second Approx.'!$G$16="Error",#N/A,
IF('Second Approx.'!$G$17="Error",#N/A,
IF('Second Approx.'!$G$18="Error",#N/A,
IF('Second Approx.'!$G$19="Error",#N/A,
IF('Second Approx.'!$G$20="Error",#N/A,
IF('Second Approx.'!$G$29="Error",#N/A,
'Second Approx.'!$D$38*SIN(RADIANS('Second Approx.'!$D$18*A194))+'Second Approx.'!$D$39*SIN(RADIANS('Second Approx.'!$D$19*A194))))))))))</f>
        <v>#N/A</v>
      </c>
    </row>
    <row r="195" spans="1:4" x14ac:dyDescent="0.25">
      <c r="A195">
        <v>96.5</v>
      </c>
      <c r="B195" s="71" t="e">
        <f>IF(A195&lt;='Second Approx.'!$D$20,A195,#N/A)</f>
        <v>#N/A</v>
      </c>
      <c r="C195" s="1" t="e">
        <f>IF(B195="",#N/A,
IF('Second Approx.'!$G$15="Error",#N/A,
IF('Second Approx.'!$G$16="Error",#N/A,
IF('Second Approx.'!$G$17="Error",#N/A,
IF('Second Approx.'!$G$18="Error",#N/A,
IF('Second Approx.'!$G$19="Error",#N/A,
IF('Second Approx.'!$G$20="Error",#N/A,
IF('Second Approx.'!$G$29="Error",#N/A,
'Second Approx.'!$D$38*COS(RADIANS('Second Approx.'!$D$18*A195))+'Second Approx.'!$D$39*COS(RADIANS('Second Approx.'!$D$19*A195))))))))))</f>
        <v>#N/A</v>
      </c>
      <c r="D195" s="1" t="e">
        <f>IF(B195="",#N/A,
IF('Second Approx.'!$G$15="Error",#N/A,
IF('Second Approx.'!$G$16="Error",#N/A,
IF('Second Approx.'!$G$17="Error",#N/A,
IF('Second Approx.'!$G$18="Error",#N/A,
IF('Second Approx.'!$G$19="Error",#N/A,
IF('Second Approx.'!$G$20="Error",#N/A,
IF('Second Approx.'!$G$29="Error",#N/A,
'Second Approx.'!$D$38*SIN(RADIANS('Second Approx.'!$D$18*A195))+'Second Approx.'!$D$39*SIN(RADIANS('Second Approx.'!$D$19*A195))))))))))</f>
        <v>#N/A</v>
      </c>
    </row>
    <row r="196" spans="1:4" x14ac:dyDescent="0.25">
      <c r="A196" s="71">
        <v>97</v>
      </c>
      <c r="B196" s="71" t="e">
        <f>IF(A196&lt;='Second Approx.'!$D$20,A196,#N/A)</f>
        <v>#N/A</v>
      </c>
      <c r="C196" s="1" t="e">
        <f>IF(B196="",#N/A,
IF('Second Approx.'!$G$15="Error",#N/A,
IF('Second Approx.'!$G$16="Error",#N/A,
IF('Second Approx.'!$G$17="Error",#N/A,
IF('Second Approx.'!$G$18="Error",#N/A,
IF('Second Approx.'!$G$19="Error",#N/A,
IF('Second Approx.'!$G$20="Error",#N/A,
IF('Second Approx.'!$G$29="Error",#N/A,
'Second Approx.'!$D$38*COS(RADIANS('Second Approx.'!$D$18*A196))+'Second Approx.'!$D$39*COS(RADIANS('Second Approx.'!$D$19*A196))))))))))</f>
        <v>#N/A</v>
      </c>
      <c r="D196" s="1" t="e">
        <f>IF(B196="",#N/A,
IF('Second Approx.'!$G$15="Error",#N/A,
IF('Second Approx.'!$G$16="Error",#N/A,
IF('Second Approx.'!$G$17="Error",#N/A,
IF('Second Approx.'!$G$18="Error",#N/A,
IF('Second Approx.'!$G$19="Error",#N/A,
IF('Second Approx.'!$G$20="Error",#N/A,
IF('Second Approx.'!$G$29="Error",#N/A,
'Second Approx.'!$D$38*SIN(RADIANS('Second Approx.'!$D$18*A196))+'Second Approx.'!$D$39*SIN(RADIANS('Second Approx.'!$D$19*A196))))))))))</f>
        <v>#N/A</v>
      </c>
    </row>
    <row r="197" spans="1:4" x14ac:dyDescent="0.25">
      <c r="A197">
        <v>97.5</v>
      </c>
      <c r="B197" s="71" t="e">
        <f>IF(A197&lt;='Second Approx.'!$D$20,A197,#N/A)</f>
        <v>#N/A</v>
      </c>
      <c r="C197" s="1" t="e">
        <f>IF(B197="",#N/A,
IF('Second Approx.'!$G$15="Error",#N/A,
IF('Second Approx.'!$G$16="Error",#N/A,
IF('Second Approx.'!$G$17="Error",#N/A,
IF('Second Approx.'!$G$18="Error",#N/A,
IF('Second Approx.'!$G$19="Error",#N/A,
IF('Second Approx.'!$G$20="Error",#N/A,
IF('Second Approx.'!$G$29="Error",#N/A,
'Second Approx.'!$D$38*COS(RADIANS('Second Approx.'!$D$18*A197))+'Second Approx.'!$D$39*COS(RADIANS('Second Approx.'!$D$19*A197))))))))))</f>
        <v>#N/A</v>
      </c>
      <c r="D197" s="1" t="e">
        <f>IF(B197="",#N/A,
IF('Second Approx.'!$G$15="Error",#N/A,
IF('Second Approx.'!$G$16="Error",#N/A,
IF('Second Approx.'!$G$17="Error",#N/A,
IF('Second Approx.'!$G$18="Error",#N/A,
IF('Second Approx.'!$G$19="Error",#N/A,
IF('Second Approx.'!$G$20="Error",#N/A,
IF('Second Approx.'!$G$29="Error",#N/A,
'Second Approx.'!$D$38*SIN(RADIANS('Second Approx.'!$D$18*A197))+'Second Approx.'!$D$39*SIN(RADIANS('Second Approx.'!$D$19*A197))))))))))</f>
        <v>#N/A</v>
      </c>
    </row>
    <row r="198" spans="1:4" x14ac:dyDescent="0.25">
      <c r="A198" s="71">
        <v>98</v>
      </c>
      <c r="B198" s="71" t="e">
        <f>IF(A198&lt;='Second Approx.'!$D$20,A198,#N/A)</f>
        <v>#N/A</v>
      </c>
      <c r="C198" s="1" t="e">
        <f>IF(B198="",#N/A,
IF('Second Approx.'!$G$15="Error",#N/A,
IF('Second Approx.'!$G$16="Error",#N/A,
IF('Second Approx.'!$G$17="Error",#N/A,
IF('Second Approx.'!$G$18="Error",#N/A,
IF('Second Approx.'!$G$19="Error",#N/A,
IF('Second Approx.'!$G$20="Error",#N/A,
IF('Second Approx.'!$G$29="Error",#N/A,
'Second Approx.'!$D$38*COS(RADIANS('Second Approx.'!$D$18*A198))+'Second Approx.'!$D$39*COS(RADIANS('Second Approx.'!$D$19*A198))))))))))</f>
        <v>#N/A</v>
      </c>
      <c r="D198" s="1" t="e">
        <f>IF(B198="",#N/A,
IF('Second Approx.'!$G$15="Error",#N/A,
IF('Second Approx.'!$G$16="Error",#N/A,
IF('Second Approx.'!$G$17="Error",#N/A,
IF('Second Approx.'!$G$18="Error",#N/A,
IF('Second Approx.'!$G$19="Error",#N/A,
IF('Second Approx.'!$G$20="Error",#N/A,
IF('Second Approx.'!$G$29="Error",#N/A,
'Second Approx.'!$D$38*SIN(RADIANS('Second Approx.'!$D$18*A198))+'Second Approx.'!$D$39*SIN(RADIANS('Second Approx.'!$D$19*A198))))))))))</f>
        <v>#N/A</v>
      </c>
    </row>
    <row r="199" spans="1:4" x14ac:dyDescent="0.25">
      <c r="A199">
        <v>98.5</v>
      </c>
      <c r="B199" s="71" t="e">
        <f>IF(A199&lt;='Second Approx.'!$D$20,A199,#N/A)</f>
        <v>#N/A</v>
      </c>
      <c r="C199" s="1" t="e">
        <f>IF(B199="",#N/A,
IF('Second Approx.'!$G$15="Error",#N/A,
IF('Second Approx.'!$G$16="Error",#N/A,
IF('Second Approx.'!$G$17="Error",#N/A,
IF('Second Approx.'!$G$18="Error",#N/A,
IF('Second Approx.'!$G$19="Error",#N/A,
IF('Second Approx.'!$G$20="Error",#N/A,
IF('Second Approx.'!$G$29="Error",#N/A,
'Second Approx.'!$D$38*COS(RADIANS('Second Approx.'!$D$18*A199))+'Second Approx.'!$D$39*COS(RADIANS('Second Approx.'!$D$19*A199))))))))))</f>
        <v>#N/A</v>
      </c>
      <c r="D199" s="1" t="e">
        <f>IF(B199="",#N/A,
IF('Second Approx.'!$G$15="Error",#N/A,
IF('Second Approx.'!$G$16="Error",#N/A,
IF('Second Approx.'!$G$17="Error",#N/A,
IF('Second Approx.'!$G$18="Error",#N/A,
IF('Second Approx.'!$G$19="Error",#N/A,
IF('Second Approx.'!$G$20="Error",#N/A,
IF('Second Approx.'!$G$29="Error",#N/A,
'Second Approx.'!$D$38*SIN(RADIANS('Second Approx.'!$D$18*A199))+'Second Approx.'!$D$39*SIN(RADIANS('Second Approx.'!$D$19*A199))))))))))</f>
        <v>#N/A</v>
      </c>
    </row>
    <row r="200" spans="1:4" x14ac:dyDescent="0.25">
      <c r="A200" s="71">
        <v>99</v>
      </c>
      <c r="B200" s="71" t="e">
        <f>IF(A200&lt;='Second Approx.'!$D$20,A200,#N/A)</f>
        <v>#N/A</v>
      </c>
      <c r="C200" s="1" t="e">
        <f>IF(B200="",#N/A,
IF('Second Approx.'!$G$15="Error",#N/A,
IF('Second Approx.'!$G$16="Error",#N/A,
IF('Second Approx.'!$G$17="Error",#N/A,
IF('Second Approx.'!$G$18="Error",#N/A,
IF('Second Approx.'!$G$19="Error",#N/A,
IF('Second Approx.'!$G$20="Error",#N/A,
IF('Second Approx.'!$G$29="Error",#N/A,
'Second Approx.'!$D$38*COS(RADIANS('Second Approx.'!$D$18*A200))+'Second Approx.'!$D$39*COS(RADIANS('Second Approx.'!$D$19*A200))))))))))</f>
        <v>#N/A</v>
      </c>
      <c r="D200" s="1" t="e">
        <f>IF(B200="",#N/A,
IF('Second Approx.'!$G$15="Error",#N/A,
IF('Second Approx.'!$G$16="Error",#N/A,
IF('Second Approx.'!$G$17="Error",#N/A,
IF('Second Approx.'!$G$18="Error",#N/A,
IF('Second Approx.'!$G$19="Error",#N/A,
IF('Second Approx.'!$G$20="Error",#N/A,
IF('Second Approx.'!$G$29="Error",#N/A,
'Second Approx.'!$D$38*SIN(RADIANS('Second Approx.'!$D$18*A200))+'Second Approx.'!$D$39*SIN(RADIANS('Second Approx.'!$D$19*A200))))))))))</f>
        <v>#N/A</v>
      </c>
    </row>
    <row r="201" spans="1:4" x14ac:dyDescent="0.25">
      <c r="A201">
        <v>99.5</v>
      </c>
      <c r="B201" s="71" t="e">
        <f>IF(A201&lt;='Second Approx.'!$D$20,A201,#N/A)</f>
        <v>#N/A</v>
      </c>
      <c r="C201" s="1" t="e">
        <f>IF(B201="",#N/A,
IF('Second Approx.'!$G$15="Error",#N/A,
IF('Second Approx.'!$G$16="Error",#N/A,
IF('Second Approx.'!$G$17="Error",#N/A,
IF('Second Approx.'!$G$18="Error",#N/A,
IF('Second Approx.'!$G$19="Error",#N/A,
IF('Second Approx.'!$G$20="Error",#N/A,
IF('Second Approx.'!$G$29="Error",#N/A,
'Second Approx.'!$D$38*COS(RADIANS('Second Approx.'!$D$18*A201))+'Second Approx.'!$D$39*COS(RADIANS('Second Approx.'!$D$19*A201))))))))))</f>
        <v>#N/A</v>
      </c>
      <c r="D201" s="1" t="e">
        <f>IF(B201="",#N/A,
IF('Second Approx.'!$G$15="Error",#N/A,
IF('Second Approx.'!$G$16="Error",#N/A,
IF('Second Approx.'!$G$17="Error",#N/A,
IF('Second Approx.'!$G$18="Error",#N/A,
IF('Second Approx.'!$G$19="Error",#N/A,
IF('Second Approx.'!$G$20="Error",#N/A,
IF('Second Approx.'!$G$29="Error",#N/A,
'Second Approx.'!$D$38*SIN(RADIANS('Second Approx.'!$D$18*A201))+'Second Approx.'!$D$39*SIN(RADIANS('Second Approx.'!$D$19*A201))))))))))</f>
        <v>#N/A</v>
      </c>
    </row>
    <row r="202" spans="1:4" x14ac:dyDescent="0.25">
      <c r="A202" s="71">
        <v>100</v>
      </c>
      <c r="B202" s="71" t="e">
        <f>IF(A202&lt;='Second Approx.'!$D$20,A202,#N/A)</f>
        <v>#N/A</v>
      </c>
      <c r="C202" s="1" t="e">
        <f>IF(B202="",#N/A,
IF('Second Approx.'!$G$15="Error",#N/A,
IF('Second Approx.'!$G$16="Error",#N/A,
IF('Second Approx.'!$G$17="Error",#N/A,
IF('Second Approx.'!$G$18="Error",#N/A,
IF('Second Approx.'!$G$19="Error",#N/A,
IF('Second Approx.'!$G$20="Error",#N/A,
IF('Second Approx.'!$G$29="Error",#N/A,
'Second Approx.'!$D$38*COS(RADIANS('Second Approx.'!$D$18*A202))+'Second Approx.'!$D$39*COS(RADIANS('Second Approx.'!$D$19*A202))))))))))</f>
        <v>#N/A</v>
      </c>
      <c r="D202" s="1" t="e">
        <f>IF(B202="",#N/A,
IF('Second Approx.'!$G$15="Error",#N/A,
IF('Second Approx.'!$G$16="Error",#N/A,
IF('Second Approx.'!$G$17="Error",#N/A,
IF('Second Approx.'!$G$18="Error",#N/A,
IF('Second Approx.'!$G$19="Error",#N/A,
IF('Second Approx.'!$G$20="Error",#N/A,
IF('Second Approx.'!$G$29="Error",#N/A,
'Second Approx.'!$D$38*SIN(RADIANS('Second Approx.'!$D$18*A202))+'Second Approx.'!$D$39*SIN(RADIANS('Second Approx.'!$D$19*A202))))))))))</f>
        <v>#N/A</v>
      </c>
    </row>
    <row r="203" spans="1:4" x14ac:dyDescent="0.25">
      <c r="A203">
        <v>100.5</v>
      </c>
      <c r="B203" s="71" t="e">
        <f>IF(A203&lt;='Second Approx.'!$D$20,A203,#N/A)</f>
        <v>#N/A</v>
      </c>
      <c r="C203" s="1" t="e">
        <f>IF(B203="",#N/A,
IF('Second Approx.'!$G$15="Error",#N/A,
IF('Second Approx.'!$G$16="Error",#N/A,
IF('Second Approx.'!$G$17="Error",#N/A,
IF('Second Approx.'!$G$18="Error",#N/A,
IF('Second Approx.'!$G$19="Error",#N/A,
IF('Second Approx.'!$G$20="Error",#N/A,
IF('Second Approx.'!$G$29="Error",#N/A,
'Second Approx.'!$D$38*COS(RADIANS('Second Approx.'!$D$18*A203))+'Second Approx.'!$D$39*COS(RADIANS('Second Approx.'!$D$19*A203))))))))))</f>
        <v>#N/A</v>
      </c>
      <c r="D203" s="1" t="e">
        <f>IF(B203="",#N/A,
IF('Second Approx.'!$G$15="Error",#N/A,
IF('Second Approx.'!$G$16="Error",#N/A,
IF('Second Approx.'!$G$17="Error",#N/A,
IF('Second Approx.'!$G$18="Error",#N/A,
IF('Second Approx.'!$G$19="Error",#N/A,
IF('Second Approx.'!$G$20="Error",#N/A,
IF('Second Approx.'!$G$29="Error",#N/A,
'Second Approx.'!$D$38*SIN(RADIANS('Second Approx.'!$D$18*A203))+'Second Approx.'!$D$39*SIN(RADIANS('Second Approx.'!$D$19*A203))))))))))</f>
        <v>#N/A</v>
      </c>
    </row>
    <row r="204" spans="1:4" x14ac:dyDescent="0.25">
      <c r="A204" s="71">
        <v>101</v>
      </c>
      <c r="B204" s="71" t="e">
        <f>IF(A204&lt;='Second Approx.'!$D$20,A204,#N/A)</f>
        <v>#N/A</v>
      </c>
      <c r="C204" s="1" t="e">
        <f>IF(B204="",#N/A,
IF('Second Approx.'!$G$15="Error",#N/A,
IF('Second Approx.'!$G$16="Error",#N/A,
IF('Second Approx.'!$G$17="Error",#N/A,
IF('Second Approx.'!$G$18="Error",#N/A,
IF('Second Approx.'!$G$19="Error",#N/A,
IF('Second Approx.'!$G$20="Error",#N/A,
IF('Second Approx.'!$G$29="Error",#N/A,
'Second Approx.'!$D$38*COS(RADIANS('Second Approx.'!$D$18*A204))+'Second Approx.'!$D$39*COS(RADIANS('Second Approx.'!$D$19*A204))))))))))</f>
        <v>#N/A</v>
      </c>
      <c r="D204" s="1" t="e">
        <f>IF(B204="",#N/A,
IF('Second Approx.'!$G$15="Error",#N/A,
IF('Second Approx.'!$G$16="Error",#N/A,
IF('Second Approx.'!$G$17="Error",#N/A,
IF('Second Approx.'!$G$18="Error",#N/A,
IF('Second Approx.'!$G$19="Error",#N/A,
IF('Second Approx.'!$G$20="Error",#N/A,
IF('Second Approx.'!$G$29="Error",#N/A,
'Second Approx.'!$D$38*SIN(RADIANS('Second Approx.'!$D$18*A204))+'Second Approx.'!$D$39*SIN(RADIANS('Second Approx.'!$D$19*A204))))))))))</f>
        <v>#N/A</v>
      </c>
    </row>
    <row r="205" spans="1:4" x14ac:dyDescent="0.25">
      <c r="A205">
        <v>101.5</v>
      </c>
      <c r="B205" s="71" t="e">
        <f>IF(A205&lt;='Second Approx.'!$D$20,A205,#N/A)</f>
        <v>#N/A</v>
      </c>
      <c r="C205" s="1" t="e">
        <f>IF(B205="",#N/A,
IF('Second Approx.'!$G$15="Error",#N/A,
IF('Second Approx.'!$G$16="Error",#N/A,
IF('Second Approx.'!$G$17="Error",#N/A,
IF('Second Approx.'!$G$18="Error",#N/A,
IF('Second Approx.'!$G$19="Error",#N/A,
IF('Second Approx.'!$G$20="Error",#N/A,
IF('Second Approx.'!$G$29="Error",#N/A,
'Second Approx.'!$D$38*COS(RADIANS('Second Approx.'!$D$18*A205))+'Second Approx.'!$D$39*COS(RADIANS('Second Approx.'!$D$19*A205))))))))))</f>
        <v>#N/A</v>
      </c>
      <c r="D205" s="1" t="e">
        <f>IF(B205="",#N/A,
IF('Second Approx.'!$G$15="Error",#N/A,
IF('Second Approx.'!$G$16="Error",#N/A,
IF('Second Approx.'!$G$17="Error",#N/A,
IF('Second Approx.'!$G$18="Error",#N/A,
IF('Second Approx.'!$G$19="Error",#N/A,
IF('Second Approx.'!$G$20="Error",#N/A,
IF('Second Approx.'!$G$29="Error",#N/A,
'Second Approx.'!$D$38*SIN(RADIANS('Second Approx.'!$D$18*A205))+'Second Approx.'!$D$39*SIN(RADIANS('Second Approx.'!$D$19*A205))))))))))</f>
        <v>#N/A</v>
      </c>
    </row>
    <row r="206" spans="1:4" x14ac:dyDescent="0.25">
      <c r="A206" s="71">
        <v>102</v>
      </c>
      <c r="B206" s="71" t="e">
        <f>IF(A206&lt;='Second Approx.'!$D$20,A206,#N/A)</f>
        <v>#N/A</v>
      </c>
      <c r="C206" s="1" t="e">
        <f>IF(B206="",#N/A,
IF('Second Approx.'!$G$15="Error",#N/A,
IF('Second Approx.'!$G$16="Error",#N/A,
IF('Second Approx.'!$G$17="Error",#N/A,
IF('Second Approx.'!$G$18="Error",#N/A,
IF('Second Approx.'!$G$19="Error",#N/A,
IF('Second Approx.'!$G$20="Error",#N/A,
IF('Second Approx.'!$G$29="Error",#N/A,
'Second Approx.'!$D$38*COS(RADIANS('Second Approx.'!$D$18*A206))+'Second Approx.'!$D$39*COS(RADIANS('Second Approx.'!$D$19*A206))))))))))</f>
        <v>#N/A</v>
      </c>
      <c r="D206" s="1" t="e">
        <f>IF(B206="",#N/A,
IF('Second Approx.'!$G$15="Error",#N/A,
IF('Second Approx.'!$G$16="Error",#N/A,
IF('Second Approx.'!$G$17="Error",#N/A,
IF('Second Approx.'!$G$18="Error",#N/A,
IF('Second Approx.'!$G$19="Error",#N/A,
IF('Second Approx.'!$G$20="Error",#N/A,
IF('Second Approx.'!$G$29="Error",#N/A,
'Second Approx.'!$D$38*SIN(RADIANS('Second Approx.'!$D$18*A206))+'Second Approx.'!$D$39*SIN(RADIANS('Second Approx.'!$D$19*A206))))))))))</f>
        <v>#N/A</v>
      </c>
    </row>
    <row r="207" spans="1:4" x14ac:dyDescent="0.25">
      <c r="A207">
        <v>102.5</v>
      </c>
      <c r="B207" s="71" t="e">
        <f>IF(A207&lt;='Second Approx.'!$D$20,A207,#N/A)</f>
        <v>#N/A</v>
      </c>
      <c r="C207" s="1" t="e">
        <f>IF(B207="",#N/A,
IF('Second Approx.'!$G$15="Error",#N/A,
IF('Second Approx.'!$G$16="Error",#N/A,
IF('Second Approx.'!$G$17="Error",#N/A,
IF('Second Approx.'!$G$18="Error",#N/A,
IF('Second Approx.'!$G$19="Error",#N/A,
IF('Second Approx.'!$G$20="Error",#N/A,
IF('Second Approx.'!$G$29="Error",#N/A,
'Second Approx.'!$D$38*COS(RADIANS('Second Approx.'!$D$18*A207))+'Second Approx.'!$D$39*COS(RADIANS('Second Approx.'!$D$19*A207))))))))))</f>
        <v>#N/A</v>
      </c>
      <c r="D207" s="1" t="e">
        <f>IF(B207="",#N/A,
IF('Second Approx.'!$G$15="Error",#N/A,
IF('Second Approx.'!$G$16="Error",#N/A,
IF('Second Approx.'!$G$17="Error",#N/A,
IF('Second Approx.'!$G$18="Error",#N/A,
IF('Second Approx.'!$G$19="Error",#N/A,
IF('Second Approx.'!$G$20="Error",#N/A,
IF('Second Approx.'!$G$29="Error",#N/A,
'Second Approx.'!$D$38*SIN(RADIANS('Second Approx.'!$D$18*A207))+'Second Approx.'!$D$39*SIN(RADIANS('Second Approx.'!$D$19*A207))))))))))</f>
        <v>#N/A</v>
      </c>
    </row>
    <row r="208" spans="1:4" x14ac:dyDescent="0.25">
      <c r="A208" s="71">
        <v>103</v>
      </c>
      <c r="B208" s="71" t="e">
        <f>IF(A208&lt;='Second Approx.'!$D$20,A208,#N/A)</f>
        <v>#N/A</v>
      </c>
      <c r="C208" s="1" t="e">
        <f>IF(B208="",#N/A,
IF('Second Approx.'!$G$15="Error",#N/A,
IF('Second Approx.'!$G$16="Error",#N/A,
IF('Second Approx.'!$G$17="Error",#N/A,
IF('Second Approx.'!$G$18="Error",#N/A,
IF('Second Approx.'!$G$19="Error",#N/A,
IF('Second Approx.'!$G$20="Error",#N/A,
IF('Second Approx.'!$G$29="Error",#N/A,
'Second Approx.'!$D$38*COS(RADIANS('Second Approx.'!$D$18*A208))+'Second Approx.'!$D$39*COS(RADIANS('Second Approx.'!$D$19*A208))))))))))</f>
        <v>#N/A</v>
      </c>
      <c r="D208" s="1" t="e">
        <f>IF(B208="",#N/A,
IF('Second Approx.'!$G$15="Error",#N/A,
IF('Second Approx.'!$G$16="Error",#N/A,
IF('Second Approx.'!$G$17="Error",#N/A,
IF('Second Approx.'!$G$18="Error",#N/A,
IF('Second Approx.'!$G$19="Error",#N/A,
IF('Second Approx.'!$G$20="Error",#N/A,
IF('Second Approx.'!$G$29="Error",#N/A,
'Second Approx.'!$D$38*SIN(RADIANS('Second Approx.'!$D$18*A208))+'Second Approx.'!$D$39*SIN(RADIANS('Second Approx.'!$D$19*A208))))))))))</f>
        <v>#N/A</v>
      </c>
    </row>
    <row r="209" spans="1:4" x14ac:dyDescent="0.25">
      <c r="A209">
        <v>103.5</v>
      </c>
      <c r="B209" s="71" t="e">
        <f>IF(A209&lt;='Second Approx.'!$D$20,A209,#N/A)</f>
        <v>#N/A</v>
      </c>
      <c r="C209" s="1" t="e">
        <f>IF(B209="",#N/A,
IF('Second Approx.'!$G$15="Error",#N/A,
IF('Second Approx.'!$G$16="Error",#N/A,
IF('Second Approx.'!$G$17="Error",#N/A,
IF('Second Approx.'!$G$18="Error",#N/A,
IF('Second Approx.'!$G$19="Error",#N/A,
IF('Second Approx.'!$G$20="Error",#N/A,
IF('Second Approx.'!$G$29="Error",#N/A,
'Second Approx.'!$D$38*COS(RADIANS('Second Approx.'!$D$18*A209))+'Second Approx.'!$D$39*COS(RADIANS('Second Approx.'!$D$19*A209))))))))))</f>
        <v>#N/A</v>
      </c>
      <c r="D209" s="1" t="e">
        <f>IF(B209="",#N/A,
IF('Second Approx.'!$G$15="Error",#N/A,
IF('Second Approx.'!$G$16="Error",#N/A,
IF('Second Approx.'!$G$17="Error",#N/A,
IF('Second Approx.'!$G$18="Error",#N/A,
IF('Second Approx.'!$G$19="Error",#N/A,
IF('Second Approx.'!$G$20="Error",#N/A,
IF('Second Approx.'!$G$29="Error",#N/A,
'Second Approx.'!$D$38*SIN(RADIANS('Second Approx.'!$D$18*A209))+'Second Approx.'!$D$39*SIN(RADIANS('Second Approx.'!$D$19*A209))))))))))</f>
        <v>#N/A</v>
      </c>
    </row>
    <row r="210" spans="1:4" x14ac:dyDescent="0.25">
      <c r="A210" s="71">
        <v>104</v>
      </c>
      <c r="B210" s="71" t="e">
        <f>IF(A210&lt;='Second Approx.'!$D$20,A210,#N/A)</f>
        <v>#N/A</v>
      </c>
      <c r="C210" s="1" t="e">
        <f>IF(B210="",#N/A,
IF('Second Approx.'!$G$15="Error",#N/A,
IF('Second Approx.'!$G$16="Error",#N/A,
IF('Second Approx.'!$G$17="Error",#N/A,
IF('Second Approx.'!$G$18="Error",#N/A,
IF('Second Approx.'!$G$19="Error",#N/A,
IF('Second Approx.'!$G$20="Error",#N/A,
IF('Second Approx.'!$G$29="Error",#N/A,
'Second Approx.'!$D$38*COS(RADIANS('Second Approx.'!$D$18*A210))+'Second Approx.'!$D$39*COS(RADIANS('Second Approx.'!$D$19*A210))))))))))</f>
        <v>#N/A</v>
      </c>
      <c r="D210" s="1" t="e">
        <f>IF(B210="",#N/A,
IF('Second Approx.'!$G$15="Error",#N/A,
IF('Second Approx.'!$G$16="Error",#N/A,
IF('Second Approx.'!$G$17="Error",#N/A,
IF('Second Approx.'!$G$18="Error",#N/A,
IF('Second Approx.'!$G$19="Error",#N/A,
IF('Second Approx.'!$G$20="Error",#N/A,
IF('Second Approx.'!$G$29="Error",#N/A,
'Second Approx.'!$D$38*SIN(RADIANS('Second Approx.'!$D$18*A210))+'Second Approx.'!$D$39*SIN(RADIANS('Second Approx.'!$D$19*A210))))))))))</f>
        <v>#N/A</v>
      </c>
    </row>
    <row r="211" spans="1:4" x14ac:dyDescent="0.25">
      <c r="A211">
        <v>104.5</v>
      </c>
      <c r="B211" s="71" t="e">
        <f>IF(A211&lt;='Second Approx.'!$D$20,A211,#N/A)</f>
        <v>#N/A</v>
      </c>
      <c r="C211" s="1" t="e">
        <f>IF(B211="",#N/A,
IF('Second Approx.'!$G$15="Error",#N/A,
IF('Second Approx.'!$G$16="Error",#N/A,
IF('Second Approx.'!$G$17="Error",#N/A,
IF('Second Approx.'!$G$18="Error",#N/A,
IF('Second Approx.'!$G$19="Error",#N/A,
IF('Second Approx.'!$G$20="Error",#N/A,
IF('Second Approx.'!$G$29="Error",#N/A,
'Second Approx.'!$D$38*COS(RADIANS('Second Approx.'!$D$18*A211))+'Second Approx.'!$D$39*COS(RADIANS('Second Approx.'!$D$19*A211))))))))))</f>
        <v>#N/A</v>
      </c>
      <c r="D211" s="1" t="e">
        <f>IF(B211="",#N/A,
IF('Second Approx.'!$G$15="Error",#N/A,
IF('Second Approx.'!$G$16="Error",#N/A,
IF('Second Approx.'!$G$17="Error",#N/A,
IF('Second Approx.'!$G$18="Error",#N/A,
IF('Second Approx.'!$G$19="Error",#N/A,
IF('Second Approx.'!$G$20="Error",#N/A,
IF('Second Approx.'!$G$29="Error",#N/A,
'Second Approx.'!$D$38*SIN(RADIANS('Second Approx.'!$D$18*A211))+'Second Approx.'!$D$39*SIN(RADIANS('Second Approx.'!$D$19*A211))))))))))</f>
        <v>#N/A</v>
      </c>
    </row>
    <row r="212" spans="1:4" x14ac:dyDescent="0.25">
      <c r="A212" s="71">
        <v>105</v>
      </c>
      <c r="B212" s="71" t="e">
        <f>IF(A212&lt;='Second Approx.'!$D$20,A212,#N/A)</f>
        <v>#N/A</v>
      </c>
      <c r="C212" s="1" t="e">
        <f>IF(B212="",#N/A,
IF('Second Approx.'!$G$15="Error",#N/A,
IF('Second Approx.'!$G$16="Error",#N/A,
IF('Second Approx.'!$G$17="Error",#N/A,
IF('Second Approx.'!$G$18="Error",#N/A,
IF('Second Approx.'!$G$19="Error",#N/A,
IF('Second Approx.'!$G$20="Error",#N/A,
IF('Second Approx.'!$G$29="Error",#N/A,
'Second Approx.'!$D$38*COS(RADIANS('Second Approx.'!$D$18*A212))+'Second Approx.'!$D$39*COS(RADIANS('Second Approx.'!$D$19*A212))))))))))</f>
        <v>#N/A</v>
      </c>
      <c r="D212" s="1" t="e">
        <f>IF(B212="",#N/A,
IF('Second Approx.'!$G$15="Error",#N/A,
IF('Second Approx.'!$G$16="Error",#N/A,
IF('Second Approx.'!$G$17="Error",#N/A,
IF('Second Approx.'!$G$18="Error",#N/A,
IF('Second Approx.'!$G$19="Error",#N/A,
IF('Second Approx.'!$G$20="Error",#N/A,
IF('Second Approx.'!$G$29="Error",#N/A,
'Second Approx.'!$D$38*SIN(RADIANS('Second Approx.'!$D$18*A212))+'Second Approx.'!$D$39*SIN(RADIANS('Second Approx.'!$D$19*A212))))))))))</f>
        <v>#N/A</v>
      </c>
    </row>
    <row r="213" spans="1:4" x14ac:dyDescent="0.25">
      <c r="A213">
        <v>105.5</v>
      </c>
      <c r="B213" s="71" t="e">
        <f>IF(A213&lt;='Second Approx.'!$D$20,A213,#N/A)</f>
        <v>#N/A</v>
      </c>
      <c r="C213" s="1" t="e">
        <f>IF(B213="",#N/A,
IF('Second Approx.'!$G$15="Error",#N/A,
IF('Second Approx.'!$G$16="Error",#N/A,
IF('Second Approx.'!$G$17="Error",#N/A,
IF('Second Approx.'!$G$18="Error",#N/A,
IF('Second Approx.'!$G$19="Error",#N/A,
IF('Second Approx.'!$G$20="Error",#N/A,
IF('Second Approx.'!$G$29="Error",#N/A,
'Second Approx.'!$D$38*COS(RADIANS('Second Approx.'!$D$18*A213))+'Second Approx.'!$D$39*COS(RADIANS('Second Approx.'!$D$19*A213))))))))))</f>
        <v>#N/A</v>
      </c>
      <c r="D213" s="1" t="e">
        <f>IF(B213="",#N/A,
IF('Second Approx.'!$G$15="Error",#N/A,
IF('Second Approx.'!$G$16="Error",#N/A,
IF('Second Approx.'!$G$17="Error",#N/A,
IF('Second Approx.'!$G$18="Error",#N/A,
IF('Second Approx.'!$G$19="Error",#N/A,
IF('Second Approx.'!$G$20="Error",#N/A,
IF('Second Approx.'!$G$29="Error",#N/A,
'Second Approx.'!$D$38*SIN(RADIANS('Second Approx.'!$D$18*A213))+'Second Approx.'!$D$39*SIN(RADIANS('Second Approx.'!$D$19*A213))))))))))</f>
        <v>#N/A</v>
      </c>
    </row>
    <row r="214" spans="1:4" x14ac:dyDescent="0.25">
      <c r="A214" s="71">
        <v>106</v>
      </c>
      <c r="B214" s="71" t="e">
        <f>IF(A214&lt;='Second Approx.'!$D$20,A214,#N/A)</f>
        <v>#N/A</v>
      </c>
      <c r="C214" s="1" t="e">
        <f>IF(B214="",#N/A,
IF('Second Approx.'!$G$15="Error",#N/A,
IF('Second Approx.'!$G$16="Error",#N/A,
IF('Second Approx.'!$G$17="Error",#N/A,
IF('Second Approx.'!$G$18="Error",#N/A,
IF('Second Approx.'!$G$19="Error",#N/A,
IF('Second Approx.'!$G$20="Error",#N/A,
IF('Second Approx.'!$G$29="Error",#N/A,
'Second Approx.'!$D$38*COS(RADIANS('Second Approx.'!$D$18*A214))+'Second Approx.'!$D$39*COS(RADIANS('Second Approx.'!$D$19*A214))))))))))</f>
        <v>#N/A</v>
      </c>
      <c r="D214" s="1" t="e">
        <f>IF(B214="",#N/A,
IF('Second Approx.'!$G$15="Error",#N/A,
IF('Second Approx.'!$G$16="Error",#N/A,
IF('Second Approx.'!$G$17="Error",#N/A,
IF('Second Approx.'!$G$18="Error",#N/A,
IF('Second Approx.'!$G$19="Error",#N/A,
IF('Second Approx.'!$G$20="Error",#N/A,
IF('Second Approx.'!$G$29="Error",#N/A,
'Second Approx.'!$D$38*SIN(RADIANS('Second Approx.'!$D$18*A214))+'Second Approx.'!$D$39*SIN(RADIANS('Second Approx.'!$D$19*A214))))))))))</f>
        <v>#N/A</v>
      </c>
    </row>
    <row r="215" spans="1:4" x14ac:dyDescent="0.25">
      <c r="A215">
        <v>106.5</v>
      </c>
      <c r="B215" s="71" t="e">
        <f>IF(A215&lt;='Second Approx.'!$D$20,A215,#N/A)</f>
        <v>#N/A</v>
      </c>
      <c r="C215" s="1" t="e">
        <f>IF(B215="",#N/A,
IF('Second Approx.'!$G$15="Error",#N/A,
IF('Second Approx.'!$G$16="Error",#N/A,
IF('Second Approx.'!$G$17="Error",#N/A,
IF('Second Approx.'!$G$18="Error",#N/A,
IF('Second Approx.'!$G$19="Error",#N/A,
IF('Second Approx.'!$G$20="Error",#N/A,
IF('Second Approx.'!$G$29="Error",#N/A,
'Second Approx.'!$D$38*COS(RADIANS('Second Approx.'!$D$18*A215))+'Second Approx.'!$D$39*COS(RADIANS('Second Approx.'!$D$19*A215))))))))))</f>
        <v>#N/A</v>
      </c>
      <c r="D215" s="1" t="e">
        <f>IF(B215="",#N/A,
IF('Second Approx.'!$G$15="Error",#N/A,
IF('Second Approx.'!$G$16="Error",#N/A,
IF('Second Approx.'!$G$17="Error",#N/A,
IF('Second Approx.'!$G$18="Error",#N/A,
IF('Second Approx.'!$G$19="Error",#N/A,
IF('Second Approx.'!$G$20="Error",#N/A,
IF('Second Approx.'!$G$29="Error",#N/A,
'Second Approx.'!$D$38*SIN(RADIANS('Second Approx.'!$D$18*A215))+'Second Approx.'!$D$39*SIN(RADIANS('Second Approx.'!$D$19*A215))))))))))</f>
        <v>#N/A</v>
      </c>
    </row>
    <row r="216" spans="1:4" x14ac:dyDescent="0.25">
      <c r="A216" s="71">
        <v>107</v>
      </c>
      <c r="B216" s="71" t="e">
        <f>IF(A216&lt;='Second Approx.'!$D$20,A216,#N/A)</f>
        <v>#N/A</v>
      </c>
      <c r="C216" s="1" t="e">
        <f>IF(B216="",#N/A,
IF('Second Approx.'!$G$15="Error",#N/A,
IF('Second Approx.'!$G$16="Error",#N/A,
IF('Second Approx.'!$G$17="Error",#N/A,
IF('Second Approx.'!$G$18="Error",#N/A,
IF('Second Approx.'!$G$19="Error",#N/A,
IF('Second Approx.'!$G$20="Error",#N/A,
IF('Second Approx.'!$G$29="Error",#N/A,
'Second Approx.'!$D$38*COS(RADIANS('Second Approx.'!$D$18*A216))+'Second Approx.'!$D$39*COS(RADIANS('Second Approx.'!$D$19*A216))))))))))</f>
        <v>#N/A</v>
      </c>
      <c r="D216" s="1" t="e">
        <f>IF(B216="",#N/A,
IF('Second Approx.'!$G$15="Error",#N/A,
IF('Second Approx.'!$G$16="Error",#N/A,
IF('Second Approx.'!$G$17="Error",#N/A,
IF('Second Approx.'!$G$18="Error",#N/A,
IF('Second Approx.'!$G$19="Error",#N/A,
IF('Second Approx.'!$G$20="Error",#N/A,
IF('Second Approx.'!$G$29="Error",#N/A,
'Second Approx.'!$D$38*SIN(RADIANS('Second Approx.'!$D$18*A216))+'Second Approx.'!$D$39*SIN(RADIANS('Second Approx.'!$D$19*A216))))))))))</f>
        <v>#N/A</v>
      </c>
    </row>
    <row r="217" spans="1:4" x14ac:dyDescent="0.25">
      <c r="A217">
        <v>107.5</v>
      </c>
      <c r="B217" s="71" t="e">
        <f>IF(A217&lt;='Second Approx.'!$D$20,A217,#N/A)</f>
        <v>#N/A</v>
      </c>
      <c r="C217" s="1" t="e">
        <f>IF(B217="",#N/A,
IF('Second Approx.'!$G$15="Error",#N/A,
IF('Second Approx.'!$G$16="Error",#N/A,
IF('Second Approx.'!$G$17="Error",#N/A,
IF('Second Approx.'!$G$18="Error",#N/A,
IF('Second Approx.'!$G$19="Error",#N/A,
IF('Second Approx.'!$G$20="Error",#N/A,
IF('Second Approx.'!$G$29="Error",#N/A,
'Second Approx.'!$D$38*COS(RADIANS('Second Approx.'!$D$18*A217))+'Second Approx.'!$D$39*COS(RADIANS('Second Approx.'!$D$19*A217))))))))))</f>
        <v>#N/A</v>
      </c>
      <c r="D217" s="1" t="e">
        <f>IF(B217="",#N/A,
IF('Second Approx.'!$G$15="Error",#N/A,
IF('Second Approx.'!$G$16="Error",#N/A,
IF('Second Approx.'!$G$17="Error",#N/A,
IF('Second Approx.'!$G$18="Error",#N/A,
IF('Second Approx.'!$G$19="Error",#N/A,
IF('Second Approx.'!$G$20="Error",#N/A,
IF('Second Approx.'!$G$29="Error",#N/A,
'Second Approx.'!$D$38*SIN(RADIANS('Second Approx.'!$D$18*A217))+'Second Approx.'!$D$39*SIN(RADIANS('Second Approx.'!$D$19*A217))))))))))</f>
        <v>#N/A</v>
      </c>
    </row>
    <row r="218" spans="1:4" x14ac:dyDescent="0.25">
      <c r="A218" s="71">
        <v>108</v>
      </c>
      <c r="B218" s="71" t="e">
        <f>IF(A218&lt;='Second Approx.'!$D$20,A218,#N/A)</f>
        <v>#N/A</v>
      </c>
      <c r="C218" s="1" t="e">
        <f>IF(B218="",#N/A,
IF('Second Approx.'!$G$15="Error",#N/A,
IF('Second Approx.'!$G$16="Error",#N/A,
IF('Second Approx.'!$G$17="Error",#N/A,
IF('Second Approx.'!$G$18="Error",#N/A,
IF('Second Approx.'!$G$19="Error",#N/A,
IF('Second Approx.'!$G$20="Error",#N/A,
IF('Second Approx.'!$G$29="Error",#N/A,
'Second Approx.'!$D$38*COS(RADIANS('Second Approx.'!$D$18*A218))+'Second Approx.'!$D$39*COS(RADIANS('Second Approx.'!$D$19*A218))))))))))</f>
        <v>#N/A</v>
      </c>
      <c r="D218" s="1" t="e">
        <f>IF(B218="",#N/A,
IF('Second Approx.'!$G$15="Error",#N/A,
IF('Second Approx.'!$G$16="Error",#N/A,
IF('Second Approx.'!$G$17="Error",#N/A,
IF('Second Approx.'!$G$18="Error",#N/A,
IF('Second Approx.'!$G$19="Error",#N/A,
IF('Second Approx.'!$G$20="Error",#N/A,
IF('Second Approx.'!$G$29="Error",#N/A,
'Second Approx.'!$D$38*SIN(RADIANS('Second Approx.'!$D$18*A218))+'Second Approx.'!$D$39*SIN(RADIANS('Second Approx.'!$D$19*A218))))))))))</f>
        <v>#N/A</v>
      </c>
    </row>
    <row r="219" spans="1:4" x14ac:dyDescent="0.25">
      <c r="A219">
        <v>108.5</v>
      </c>
      <c r="B219" s="71" t="e">
        <f>IF(A219&lt;='Second Approx.'!$D$20,A219,#N/A)</f>
        <v>#N/A</v>
      </c>
      <c r="C219" s="1" t="e">
        <f>IF(B219="",#N/A,
IF('Second Approx.'!$G$15="Error",#N/A,
IF('Second Approx.'!$G$16="Error",#N/A,
IF('Second Approx.'!$G$17="Error",#N/A,
IF('Second Approx.'!$G$18="Error",#N/A,
IF('Second Approx.'!$G$19="Error",#N/A,
IF('Second Approx.'!$G$20="Error",#N/A,
IF('Second Approx.'!$G$29="Error",#N/A,
'Second Approx.'!$D$38*COS(RADIANS('Second Approx.'!$D$18*A219))+'Second Approx.'!$D$39*COS(RADIANS('Second Approx.'!$D$19*A219))))))))))</f>
        <v>#N/A</v>
      </c>
      <c r="D219" s="1" t="e">
        <f>IF(B219="",#N/A,
IF('Second Approx.'!$G$15="Error",#N/A,
IF('Second Approx.'!$G$16="Error",#N/A,
IF('Second Approx.'!$G$17="Error",#N/A,
IF('Second Approx.'!$G$18="Error",#N/A,
IF('Second Approx.'!$G$19="Error",#N/A,
IF('Second Approx.'!$G$20="Error",#N/A,
IF('Second Approx.'!$G$29="Error",#N/A,
'Second Approx.'!$D$38*SIN(RADIANS('Second Approx.'!$D$18*A219))+'Second Approx.'!$D$39*SIN(RADIANS('Second Approx.'!$D$19*A219))))))))))</f>
        <v>#N/A</v>
      </c>
    </row>
    <row r="220" spans="1:4" x14ac:dyDescent="0.25">
      <c r="A220" s="71">
        <v>109</v>
      </c>
      <c r="B220" s="71" t="e">
        <f>IF(A220&lt;='Second Approx.'!$D$20,A220,#N/A)</f>
        <v>#N/A</v>
      </c>
      <c r="C220" s="1" t="e">
        <f>IF(B220="",#N/A,
IF('Second Approx.'!$G$15="Error",#N/A,
IF('Second Approx.'!$G$16="Error",#N/A,
IF('Second Approx.'!$G$17="Error",#N/A,
IF('Second Approx.'!$G$18="Error",#N/A,
IF('Second Approx.'!$G$19="Error",#N/A,
IF('Second Approx.'!$G$20="Error",#N/A,
IF('Second Approx.'!$G$29="Error",#N/A,
'Second Approx.'!$D$38*COS(RADIANS('Second Approx.'!$D$18*A220))+'Second Approx.'!$D$39*COS(RADIANS('Second Approx.'!$D$19*A220))))))))))</f>
        <v>#N/A</v>
      </c>
      <c r="D220" s="1" t="e">
        <f>IF(B220="",#N/A,
IF('Second Approx.'!$G$15="Error",#N/A,
IF('Second Approx.'!$G$16="Error",#N/A,
IF('Second Approx.'!$G$17="Error",#N/A,
IF('Second Approx.'!$G$18="Error",#N/A,
IF('Second Approx.'!$G$19="Error",#N/A,
IF('Second Approx.'!$G$20="Error",#N/A,
IF('Second Approx.'!$G$29="Error",#N/A,
'Second Approx.'!$D$38*SIN(RADIANS('Second Approx.'!$D$18*A220))+'Second Approx.'!$D$39*SIN(RADIANS('Second Approx.'!$D$19*A220))))))))))</f>
        <v>#N/A</v>
      </c>
    </row>
    <row r="221" spans="1:4" x14ac:dyDescent="0.25">
      <c r="A221">
        <v>109.5</v>
      </c>
      <c r="B221" s="71" t="e">
        <f>IF(A221&lt;='Second Approx.'!$D$20,A221,#N/A)</f>
        <v>#N/A</v>
      </c>
      <c r="C221" s="1" t="e">
        <f>IF(B221="",#N/A,
IF('Second Approx.'!$G$15="Error",#N/A,
IF('Second Approx.'!$G$16="Error",#N/A,
IF('Second Approx.'!$G$17="Error",#N/A,
IF('Second Approx.'!$G$18="Error",#N/A,
IF('Second Approx.'!$G$19="Error",#N/A,
IF('Second Approx.'!$G$20="Error",#N/A,
IF('Second Approx.'!$G$29="Error",#N/A,
'Second Approx.'!$D$38*COS(RADIANS('Second Approx.'!$D$18*A221))+'Second Approx.'!$D$39*COS(RADIANS('Second Approx.'!$D$19*A221))))))))))</f>
        <v>#N/A</v>
      </c>
      <c r="D221" s="1" t="e">
        <f>IF(B221="",#N/A,
IF('Second Approx.'!$G$15="Error",#N/A,
IF('Second Approx.'!$G$16="Error",#N/A,
IF('Second Approx.'!$G$17="Error",#N/A,
IF('Second Approx.'!$G$18="Error",#N/A,
IF('Second Approx.'!$G$19="Error",#N/A,
IF('Second Approx.'!$G$20="Error",#N/A,
IF('Second Approx.'!$G$29="Error",#N/A,
'Second Approx.'!$D$38*SIN(RADIANS('Second Approx.'!$D$18*A221))+'Second Approx.'!$D$39*SIN(RADIANS('Second Approx.'!$D$19*A221))))))))))</f>
        <v>#N/A</v>
      </c>
    </row>
    <row r="222" spans="1:4" x14ac:dyDescent="0.25">
      <c r="A222" s="71">
        <v>110</v>
      </c>
      <c r="B222" s="71" t="e">
        <f>IF(A222&lt;='Second Approx.'!$D$20,A222,#N/A)</f>
        <v>#N/A</v>
      </c>
      <c r="C222" s="1" t="e">
        <f>IF(B222="",#N/A,
IF('Second Approx.'!$G$15="Error",#N/A,
IF('Second Approx.'!$G$16="Error",#N/A,
IF('Second Approx.'!$G$17="Error",#N/A,
IF('Second Approx.'!$G$18="Error",#N/A,
IF('Second Approx.'!$G$19="Error",#N/A,
IF('Second Approx.'!$G$20="Error",#N/A,
IF('Second Approx.'!$G$29="Error",#N/A,
'Second Approx.'!$D$38*COS(RADIANS('Second Approx.'!$D$18*A222))+'Second Approx.'!$D$39*COS(RADIANS('Second Approx.'!$D$19*A222))))))))))</f>
        <v>#N/A</v>
      </c>
      <c r="D222" s="1" t="e">
        <f>IF(B222="",#N/A,
IF('Second Approx.'!$G$15="Error",#N/A,
IF('Second Approx.'!$G$16="Error",#N/A,
IF('Second Approx.'!$G$17="Error",#N/A,
IF('Second Approx.'!$G$18="Error",#N/A,
IF('Second Approx.'!$G$19="Error",#N/A,
IF('Second Approx.'!$G$20="Error",#N/A,
IF('Second Approx.'!$G$29="Error",#N/A,
'Second Approx.'!$D$38*SIN(RADIANS('Second Approx.'!$D$18*A222))+'Second Approx.'!$D$39*SIN(RADIANS('Second Approx.'!$D$19*A222))))))))))</f>
        <v>#N/A</v>
      </c>
    </row>
    <row r="223" spans="1:4" x14ac:dyDescent="0.25">
      <c r="A223">
        <v>110.5</v>
      </c>
      <c r="B223" s="71" t="e">
        <f>IF(A223&lt;='Second Approx.'!$D$20,A223,#N/A)</f>
        <v>#N/A</v>
      </c>
      <c r="C223" s="1" t="e">
        <f>IF(B223="",#N/A,
IF('Second Approx.'!$G$15="Error",#N/A,
IF('Second Approx.'!$G$16="Error",#N/A,
IF('Second Approx.'!$G$17="Error",#N/A,
IF('Second Approx.'!$G$18="Error",#N/A,
IF('Second Approx.'!$G$19="Error",#N/A,
IF('Second Approx.'!$G$20="Error",#N/A,
IF('Second Approx.'!$G$29="Error",#N/A,
'Second Approx.'!$D$38*COS(RADIANS('Second Approx.'!$D$18*A223))+'Second Approx.'!$D$39*COS(RADIANS('Second Approx.'!$D$19*A223))))))))))</f>
        <v>#N/A</v>
      </c>
      <c r="D223" s="1" t="e">
        <f>IF(B223="",#N/A,
IF('Second Approx.'!$G$15="Error",#N/A,
IF('Second Approx.'!$G$16="Error",#N/A,
IF('Second Approx.'!$G$17="Error",#N/A,
IF('Second Approx.'!$G$18="Error",#N/A,
IF('Second Approx.'!$G$19="Error",#N/A,
IF('Second Approx.'!$G$20="Error",#N/A,
IF('Second Approx.'!$G$29="Error",#N/A,
'Second Approx.'!$D$38*SIN(RADIANS('Second Approx.'!$D$18*A223))+'Second Approx.'!$D$39*SIN(RADIANS('Second Approx.'!$D$19*A223))))))))))</f>
        <v>#N/A</v>
      </c>
    </row>
    <row r="224" spans="1:4" x14ac:dyDescent="0.25">
      <c r="A224" s="71">
        <v>111</v>
      </c>
      <c r="B224" s="71" t="e">
        <f>IF(A224&lt;='Second Approx.'!$D$20,A224,#N/A)</f>
        <v>#N/A</v>
      </c>
      <c r="C224" s="1" t="e">
        <f>IF(B224="",#N/A,
IF('Second Approx.'!$G$15="Error",#N/A,
IF('Second Approx.'!$G$16="Error",#N/A,
IF('Second Approx.'!$G$17="Error",#N/A,
IF('Second Approx.'!$G$18="Error",#N/A,
IF('Second Approx.'!$G$19="Error",#N/A,
IF('Second Approx.'!$G$20="Error",#N/A,
IF('Second Approx.'!$G$29="Error",#N/A,
'Second Approx.'!$D$38*COS(RADIANS('Second Approx.'!$D$18*A224))+'Second Approx.'!$D$39*COS(RADIANS('Second Approx.'!$D$19*A224))))))))))</f>
        <v>#N/A</v>
      </c>
      <c r="D224" s="1" t="e">
        <f>IF(B224="",#N/A,
IF('Second Approx.'!$G$15="Error",#N/A,
IF('Second Approx.'!$G$16="Error",#N/A,
IF('Second Approx.'!$G$17="Error",#N/A,
IF('Second Approx.'!$G$18="Error",#N/A,
IF('Second Approx.'!$G$19="Error",#N/A,
IF('Second Approx.'!$G$20="Error",#N/A,
IF('Second Approx.'!$G$29="Error",#N/A,
'Second Approx.'!$D$38*SIN(RADIANS('Second Approx.'!$D$18*A224))+'Second Approx.'!$D$39*SIN(RADIANS('Second Approx.'!$D$19*A224))))))))))</f>
        <v>#N/A</v>
      </c>
    </row>
    <row r="225" spans="1:4" x14ac:dyDescent="0.25">
      <c r="A225">
        <v>111.5</v>
      </c>
      <c r="B225" s="71" t="e">
        <f>IF(A225&lt;='Second Approx.'!$D$20,A225,#N/A)</f>
        <v>#N/A</v>
      </c>
      <c r="C225" s="1" t="e">
        <f>IF(B225="",#N/A,
IF('Second Approx.'!$G$15="Error",#N/A,
IF('Second Approx.'!$G$16="Error",#N/A,
IF('Second Approx.'!$G$17="Error",#N/A,
IF('Second Approx.'!$G$18="Error",#N/A,
IF('Second Approx.'!$G$19="Error",#N/A,
IF('Second Approx.'!$G$20="Error",#N/A,
IF('Second Approx.'!$G$29="Error",#N/A,
'Second Approx.'!$D$38*COS(RADIANS('Second Approx.'!$D$18*A225))+'Second Approx.'!$D$39*COS(RADIANS('Second Approx.'!$D$19*A225))))))))))</f>
        <v>#N/A</v>
      </c>
      <c r="D225" s="1" t="e">
        <f>IF(B225="",#N/A,
IF('Second Approx.'!$G$15="Error",#N/A,
IF('Second Approx.'!$G$16="Error",#N/A,
IF('Second Approx.'!$G$17="Error",#N/A,
IF('Second Approx.'!$G$18="Error",#N/A,
IF('Second Approx.'!$G$19="Error",#N/A,
IF('Second Approx.'!$G$20="Error",#N/A,
IF('Second Approx.'!$G$29="Error",#N/A,
'Second Approx.'!$D$38*SIN(RADIANS('Second Approx.'!$D$18*A225))+'Second Approx.'!$D$39*SIN(RADIANS('Second Approx.'!$D$19*A225))))))))))</f>
        <v>#N/A</v>
      </c>
    </row>
    <row r="226" spans="1:4" x14ac:dyDescent="0.25">
      <c r="A226" s="71">
        <v>112</v>
      </c>
      <c r="B226" s="71" t="e">
        <f>IF(A226&lt;='Second Approx.'!$D$20,A226,#N/A)</f>
        <v>#N/A</v>
      </c>
      <c r="C226" s="1" t="e">
        <f>IF(B226="",#N/A,
IF('Second Approx.'!$G$15="Error",#N/A,
IF('Second Approx.'!$G$16="Error",#N/A,
IF('Second Approx.'!$G$17="Error",#N/A,
IF('Second Approx.'!$G$18="Error",#N/A,
IF('Second Approx.'!$G$19="Error",#N/A,
IF('Second Approx.'!$G$20="Error",#N/A,
IF('Second Approx.'!$G$29="Error",#N/A,
'Second Approx.'!$D$38*COS(RADIANS('Second Approx.'!$D$18*A226))+'Second Approx.'!$D$39*COS(RADIANS('Second Approx.'!$D$19*A226))))))))))</f>
        <v>#N/A</v>
      </c>
      <c r="D226" s="1" t="e">
        <f>IF(B226="",#N/A,
IF('Second Approx.'!$G$15="Error",#N/A,
IF('Second Approx.'!$G$16="Error",#N/A,
IF('Second Approx.'!$G$17="Error",#N/A,
IF('Second Approx.'!$G$18="Error",#N/A,
IF('Second Approx.'!$G$19="Error",#N/A,
IF('Second Approx.'!$G$20="Error",#N/A,
IF('Second Approx.'!$G$29="Error",#N/A,
'Second Approx.'!$D$38*SIN(RADIANS('Second Approx.'!$D$18*A226))+'Second Approx.'!$D$39*SIN(RADIANS('Second Approx.'!$D$19*A226))))))))))</f>
        <v>#N/A</v>
      </c>
    </row>
    <row r="227" spans="1:4" x14ac:dyDescent="0.25">
      <c r="A227">
        <v>112.5</v>
      </c>
      <c r="B227" s="71" t="e">
        <f>IF(A227&lt;='Second Approx.'!$D$20,A227,#N/A)</f>
        <v>#N/A</v>
      </c>
      <c r="C227" s="1" t="e">
        <f>IF(B227="",#N/A,
IF('Second Approx.'!$G$15="Error",#N/A,
IF('Second Approx.'!$G$16="Error",#N/A,
IF('Second Approx.'!$G$17="Error",#N/A,
IF('Second Approx.'!$G$18="Error",#N/A,
IF('Second Approx.'!$G$19="Error",#N/A,
IF('Second Approx.'!$G$20="Error",#N/A,
IF('Second Approx.'!$G$29="Error",#N/A,
'Second Approx.'!$D$38*COS(RADIANS('Second Approx.'!$D$18*A227))+'Second Approx.'!$D$39*COS(RADIANS('Second Approx.'!$D$19*A227))))))))))</f>
        <v>#N/A</v>
      </c>
      <c r="D227" s="1" t="e">
        <f>IF(B227="",#N/A,
IF('Second Approx.'!$G$15="Error",#N/A,
IF('Second Approx.'!$G$16="Error",#N/A,
IF('Second Approx.'!$G$17="Error",#N/A,
IF('Second Approx.'!$G$18="Error",#N/A,
IF('Second Approx.'!$G$19="Error",#N/A,
IF('Second Approx.'!$G$20="Error",#N/A,
IF('Second Approx.'!$G$29="Error",#N/A,
'Second Approx.'!$D$38*SIN(RADIANS('Second Approx.'!$D$18*A227))+'Second Approx.'!$D$39*SIN(RADIANS('Second Approx.'!$D$19*A227))))))))))</f>
        <v>#N/A</v>
      </c>
    </row>
    <row r="228" spans="1:4" x14ac:dyDescent="0.25">
      <c r="A228" s="71">
        <v>113</v>
      </c>
      <c r="B228" s="71" t="e">
        <f>IF(A228&lt;='Second Approx.'!$D$20,A228,#N/A)</f>
        <v>#N/A</v>
      </c>
      <c r="C228" s="1" t="e">
        <f>IF(B228="",#N/A,
IF('Second Approx.'!$G$15="Error",#N/A,
IF('Second Approx.'!$G$16="Error",#N/A,
IF('Second Approx.'!$G$17="Error",#N/A,
IF('Second Approx.'!$G$18="Error",#N/A,
IF('Second Approx.'!$G$19="Error",#N/A,
IF('Second Approx.'!$G$20="Error",#N/A,
IF('Second Approx.'!$G$29="Error",#N/A,
'Second Approx.'!$D$38*COS(RADIANS('Second Approx.'!$D$18*A228))+'Second Approx.'!$D$39*COS(RADIANS('Second Approx.'!$D$19*A228))))))))))</f>
        <v>#N/A</v>
      </c>
      <c r="D228" s="1" t="e">
        <f>IF(B228="",#N/A,
IF('Second Approx.'!$G$15="Error",#N/A,
IF('Second Approx.'!$G$16="Error",#N/A,
IF('Second Approx.'!$G$17="Error",#N/A,
IF('Second Approx.'!$G$18="Error",#N/A,
IF('Second Approx.'!$G$19="Error",#N/A,
IF('Second Approx.'!$G$20="Error",#N/A,
IF('Second Approx.'!$G$29="Error",#N/A,
'Second Approx.'!$D$38*SIN(RADIANS('Second Approx.'!$D$18*A228))+'Second Approx.'!$D$39*SIN(RADIANS('Second Approx.'!$D$19*A228))))))))))</f>
        <v>#N/A</v>
      </c>
    </row>
    <row r="229" spans="1:4" x14ac:dyDescent="0.25">
      <c r="A229">
        <v>113.5</v>
      </c>
      <c r="B229" s="71" t="e">
        <f>IF(A229&lt;='Second Approx.'!$D$20,A229,#N/A)</f>
        <v>#N/A</v>
      </c>
      <c r="C229" s="1" t="e">
        <f>IF(B229="",#N/A,
IF('Second Approx.'!$G$15="Error",#N/A,
IF('Second Approx.'!$G$16="Error",#N/A,
IF('Second Approx.'!$G$17="Error",#N/A,
IF('Second Approx.'!$G$18="Error",#N/A,
IF('Second Approx.'!$G$19="Error",#N/A,
IF('Second Approx.'!$G$20="Error",#N/A,
IF('Second Approx.'!$G$29="Error",#N/A,
'Second Approx.'!$D$38*COS(RADIANS('Second Approx.'!$D$18*A229))+'Second Approx.'!$D$39*COS(RADIANS('Second Approx.'!$D$19*A229))))))))))</f>
        <v>#N/A</v>
      </c>
      <c r="D229" s="1" t="e">
        <f>IF(B229="",#N/A,
IF('Second Approx.'!$G$15="Error",#N/A,
IF('Second Approx.'!$G$16="Error",#N/A,
IF('Second Approx.'!$G$17="Error",#N/A,
IF('Second Approx.'!$G$18="Error",#N/A,
IF('Second Approx.'!$G$19="Error",#N/A,
IF('Second Approx.'!$G$20="Error",#N/A,
IF('Second Approx.'!$G$29="Error",#N/A,
'Second Approx.'!$D$38*SIN(RADIANS('Second Approx.'!$D$18*A229))+'Second Approx.'!$D$39*SIN(RADIANS('Second Approx.'!$D$19*A229))))))))))</f>
        <v>#N/A</v>
      </c>
    </row>
    <row r="230" spans="1:4" x14ac:dyDescent="0.25">
      <c r="A230" s="71">
        <v>114</v>
      </c>
      <c r="B230" s="71" t="e">
        <f>IF(A230&lt;='Second Approx.'!$D$20,A230,#N/A)</f>
        <v>#N/A</v>
      </c>
      <c r="C230" s="1" t="e">
        <f>IF(B230="",#N/A,
IF('Second Approx.'!$G$15="Error",#N/A,
IF('Second Approx.'!$G$16="Error",#N/A,
IF('Second Approx.'!$G$17="Error",#N/A,
IF('Second Approx.'!$G$18="Error",#N/A,
IF('Second Approx.'!$G$19="Error",#N/A,
IF('Second Approx.'!$G$20="Error",#N/A,
IF('Second Approx.'!$G$29="Error",#N/A,
'Second Approx.'!$D$38*COS(RADIANS('Second Approx.'!$D$18*A230))+'Second Approx.'!$D$39*COS(RADIANS('Second Approx.'!$D$19*A230))))))))))</f>
        <v>#N/A</v>
      </c>
      <c r="D230" s="1" t="e">
        <f>IF(B230="",#N/A,
IF('Second Approx.'!$G$15="Error",#N/A,
IF('Second Approx.'!$G$16="Error",#N/A,
IF('Second Approx.'!$G$17="Error",#N/A,
IF('Second Approx.'!$G$18="Error",#N/A,
IF('Second Approx.'!$G$19="Error",#N/A,
IF('Second Approx.'!$G$20="Error",#N/A,
IF('Second Approx.'!$G$29="Error",#N/A,
'Second Approx.'!$D$38*SIN(RADIANS('Second Approx.'!$D$18*A230))+'Second Approx.'!$D$39*SIN(RADIANS('Second Approx.'!$D$19*A230))))))))))</f>
        <v>#N/A</v>
      </c>
    </row>
    <row r="231" spans="1:4" x14ac:dyDescent="0.25">
      <c r="A231">
        <v>114.5</v>
      </c>
      <c r="B231" s="71" t="e">
        <f>IF(A231&lt;='Second Approx.'!$D$20,A231,#N/A)</f>
        <v>#N/A</v>
      </c>
      <c r="C231" s="1" t="e">
        <f>IF(B231="",#N/A,
IF('Second Approx.'!$G$15="Error",#N/A,
IF('Second Approx.'!$G$16="Error",#N/A,
IF('Second Approx.'!$G$17="Error",#N/A,
IF('Second Approx.'!$G$18="Error",#N/A,
IF('Second Approx.'!$G$19="Error",#N/A,
IF('Second Approx.'!$G$20="Error",#N/A,
IF('Second Approx.'!$G$29="Error",#N/A,
'Second Approx.'!$D$38*COS(RADIANS('Second Approx.'!$D$18*A231))+'Second Approx.'!$D$39*COS(RADIANS('Second Approx.'!$D$19*A231))))))))))</f>
        <v>#N/A</v>
      </c>
      <c r="D231" s="1" t="e">
        <f>IF(B231="",#N/A,
IF('Second Approx.'!$G$15="Error",#N/A,
IF('Second Approx.'!$G$16="Error",#N/A,
IF('Second Approx.'!$G$17="Error",#N/A,
IF('Second Approx.'!$G$18="Error",#N/A,
IF('Second Approx.'!$G$19="Error",#N/A,
IF('Second Approx.'!$G$20="Error",#N/A,
IF('Second Approx.'!$G$29="Error",#N/A,
'Second Approx.'!$D$38*SIN(RADIANS('Second Approx.'!$D$18*A231))+'Second Approx.'!$D$39*SIN(RADIANS('Second Approx.'!$D$19*A231))))))))))</f>
        <v>#N/A</v>
      </c>
    </row>
    <row r="232" spans="1:4" x14ac:dyDescent="0.25">
      <c r="A232" s="71">
        <v>115</v>
      </c>
      <c r="B232" s="71" t="e">
        <f>IF(A232&lt;='Second Approx.'!$D$20,A232,#N/A)</f>
        <v>#N/A</v>
      </c>
      <c r="C232" s="1" t="e">
        <f>IF(B232="",#N/A,
IF('Second Approx.'!$G$15="Error",#N/A,
IF('Second Approx.'!$G$16="Error",#N/A,
IF('Second Approx.'!$G$17="Error",#N/A,
IF('Second Approx.'!$G$18="Error",#N/A,
IF('Second Approx.'!$G$19="Error",#N/A,
IF('Second Approx.'!$G$20="Error",#N/A,
IF('Second Approx.'!$G$29="Error",#N/A,
'Second Approx.'!$D$38*COS(RADIANS('Second Approx.'!$D$18*A232))+'Second Approx.'!$D$39*COS(RADIANS('Second Approx.'!$D$19*A232))))))))))</f>
        <v>#N/A</v>
      </c>
      <c r="D232" s="1" t="e">
        <f>IF(B232="",#N/A,
IF('Second Approx.'!$G$15="Error",#N/A,
IF('Second Approx.'!$G$16="Error",#N/A,
IF('Second Approx.'!$G$17="Error",#N/A,
IF('Second Approx.'!$G$18="Error",#N/A,
IF('Second Approx.'!$G$19="Error",#N/A,
IF('Second Approx.'!$G$20="Error",#N/A,
IF('Second Approx.'!$G$29="Error",#N/A,
'Second Approx.'!$D$38*SIN(RADIANS('Second Approx.'!$D$18*A232))+'Second Approx.'!$D$39*SIN(RADIANS('Second Approx.'!$D$19*A232))))))))))</f>
        <v>#N/A</v>
      </c>
    </row>
    <row r="233" spans="1:4" x14ac:dyDescent="0.25">
      <c r="A233">
        <v>115.5</v>
      </c>
      <c r="B233" s="71" t="e">
        <f>IF(A233&lt;='Second Approx.'!$D$20,A233,#N/A)</f>
        <v>#N/A</v>
      </c>
      <c r="C233" s="1" t="e">
        <f>IF(B233="",#N/A,
IF('Second Approx.'!$G$15="Error",#N/A,
IF('Second Approx.'!$G$16="Error",#N/A,
IF('Second Approx.'!$G$17="Error",#N/A,
IF('Second Approx.'!$G$18="Error",#N/A,
IF('Second Approx.'!$G$19="Error",#N/A,
IF('Second Approx.'!$G$20="Error",#N/A,
IF('Second Approx.'!$G$29="Error",#N/A,
'Second Approx.'!$D$38*COS(RADIANS('Second Approx.'!$D$18*A233))+'Second Approx.'!$D$39*COS(RADIANS('Second Approx.'!$D$19*A233))))))))))</f>
        <v>#N/A</v>
      </c>
      <c r="D233" s="1" t="e">
        <f>IF(B233="",#N/A,
IF('Second Approx.'!$G$15="Error",#N/A,
IF('Second Approx.'!$G$16="Error",#N/A,
IF('Second Approx.'!$G$17="Error",#N/A,
IF('Second Approx.'!$G$18="Error",#N/A,
IF('Second Approx.'!$G$19="Error",#N/A,
IF('Second Approx.'!$G$20="Error",#N/A,
IF('Second Approx.'!$G$29="Error",#N/A,
'Second Approx.'!$D$38*SIN(RADIANS('Second Approx.'!$D$18*A233))+'Second Approx.'!$D$39*SIN(RADIANS('Second Approx.'!$D$19*A233))))))))))</f>
        <v>#N/A</v>
      </c>
    </row>
    <row r="234" spans="1:4" x14ac:dyDescent="0.25">
      <c r="A234" s="71">
        <v>116</v>
      </c>
      <c r="B234" s="71" t="e">
        <f>IF(A234&lt;='Second Approx.'!$D$20,A234,#N/A)</f>
        <v>#N/A</v>
      </c>
      <c r="C234" s="1" t="e">
        <f>IF(B234="",#N/A,
IF('Second Approx.'!$G$15="Error",#N/A,
IF('Second Approx.'!$G$16="Error",#N/A,
IF('Second Approx.'!$G$17="Error",#N/A,
IF('Second Approx.'!$G$18="Error",#N/A,
IF('Second Approx.'!$G$19="Error",#N/A,
IF('Second Approx.'!$G$20="Error",#N/A,
IF('Second Approx.'!$G$29="Error",#N/A,
'Second Approx.'!$D$38*COS(RADIANS('Second Approx.'!$D$18*A234))+'Second Approx.'!$D$39*COS(RADIANS('Second Approx.'!$D$19*A234))))))))))</f>
        <v>#N/A</v>
      </c>
      <c r="D234" s="1" t="e">
        <f>IF(B234="",#N/A,
IF('Second Approx.'!$G$15="Error",#N/A,
IF('Second Approx.'!$G$16="Error",#N/A,
IF('Second Approx.'!$G$17="Error",#N/A,
IF('Second Approx.'!$G$18="Error",#N/A,
IF('Second Approx.'!$G$19="Error",#N/A,
IF('Second Approx.'!$G$20="Error",#N/A,
IF('Second Approx.'!$G$29="Error",#N/A,
'Second Approx.'!$D$38*SIN(RADIANS('Second Approx.'!$D$18*A234))+'Second Approx.'!$D$39*SIN(RADIANS('Second Approx.'!$D$19*A234))))))))))</f>
        <v>#N/A</v>
      </c>
    </row>
    <row r="235" spans="1:4" x14ac:dyDescent="0.25">
      <c r="A235">
        <v>116.5</v>
      </c>
      <c r="B235" s="71" t="e">
        <f>IF(A235&lt;='Second Approx.'!$D$20,A235,#N/A)</f>
        <v>#N/A</v>
      </c>
      <c r="C235" s="1" t="e">
        <f>IF(B235="",#N/A,
IF('Second Approx.'!$G$15="Error",#N/A,
IF('Second Approx.'!$G$16="Error",#N/A,
IF('Second Approx.'!$G$17="Error",#N/A,
IF('Second Approx.'!$G$18="Error",#N/A,
IF('Second Approx.'!$G$19="Error",#N/A,
IF('Second Approx.'!$G$20="Error",#N/A,
IF('Second Approx.'!$G$29="Error",#N/A,
'Second Approx.'!$D$38*COS(RADIANS('Second Approx.'!$D$18*A235))+'Second Approx.'!$D$39*COS(RADIANS('Second Approx.'!$D$19*A235))))))))))</f>
        <v>#N/A</v>
      </c>
      <c r="D235" s="1" t="e">
        <f>IF(B235="",#N/A,
IF('Second Approx.'!$G$15="Error",#N/A,
IF('Second Approx.'!$G$16="Error",#N/A,
IF('Second Approx.'!$G$17="Error",#N/A,
IF('Second Approx.'!$G$18="Error",#N/A,
IF('Second Approx.'!$G$19="Error",#N/A,
IF('Second Approx.'!$G$20="Error",#N/A,
IF('Second Approx.'!$G$29="Error",#N/A,
'Second Approx.'!$D$38*SIN(RADIANS('Second Approx.'!$D$18*A235))+'Second Approx.'!$D$39*SIN(RADIANS('Second Approx.'!$D$19*A235))))))))))</f>
        <v>#N/A</v>
      </c>
    </row>
    <row r="236" spans="1:4" x14ac:dyDescent="0.25">
      <c r="A236" s="71">
        <v>117</v>
      </c>
      <c r="B236" s="71" t="e">
        <f>IF(A236&lt;='Second Approx.'!$D$20,A236,#N/A)</f>
        <v>#N/A</v>
      </c>
      <c r="C236" s="1" t="e">
        <f>IF(B236="",#N/A,
IF('Second Approx.'!$G$15="Error",#N/A,
IF('Second Approx.'!$G$16="Error",#N/A,
IF('Second Approx.'!$G$17="Error",#N/A,
IF('Second Approx.'!$G$18="Error",#N/A,
IF('Second Approx.'!$G$19="Error",#N/A,
IF('Second Approx.'!$G$20="Error",#N/A,
IF('Second Approx.'!$G$29="Error",#N/A,
'Second Approx.'!$D$38*COS(RADIANS('Second Approx.'!$D$18*A236))+'Second Approx.'!$D$39*COS(RADIANS('Second Approx.'!$D$19*A236))))))))))</f>
        <v>#N/A</v>
      </c>
      <c r="D236" s="1" t="e">
        <f>IF(B236="",#N/A,
IF('Second Approx.'!$G$15="Error",#N/A,
IF('Second Approx.'!$G$16="Error",#N/A,
IF('Second Approx.'!$G$17="Error",#N/A,
IF('Second Approx.'!$G$18="Error",#N/A,
IF('Second Approx.'!$G$19="Error",#N/A,
IF('Second Approx.'!$G$20="Error",#N/A,
IF('Second Approx.'!$G$29="Error",#N/A,
'Second Approx.'!$D$38*SIN(RADIANS('Second Approx.'!$D$18*A236))+'Second Approx.'!$D$39*SIN(RADIANS('Second Approx.'!$D$19*A236))))))))))</f>
        <v>#N/A</v>
      </c>
    </row>
    <row r="237" spans="1:4" x14ac:dyDescent="0.25">
      <c r="A237">
        <v>117.5</v>
      </c>
      <c r="B237" s="71" t="e">
        <f>IF(A237&lt;='Second Approx.'!$D$20,A237,#N/A)</f>
        <v>#N/A</v>
      </c>
      <c r="C237" s="1" t="e">
        <f>IF(B237="",#N/A,
IF('Second Approx.'!$G$15="Error",#N/A,
IF('Second Approx.'!$G$16="Error",#N/A,
IF('Second Approx.'!$G$17="Error",#N/A,
IF('Second Approx.'!$G$18="Error",#N/A,
IF('Second Approx.'!$G$19="Error",#N/A,
IF('Second Approx.'!$G$20="Error",#N/A,
IF('Second Approx.'!$G$29="Error",#N/A,
'Second Approx.'!$D$38*COS(RADIANS('Second Approx.'!$D$18*A237))+'Second Approx.'!$D$39*COS(RADIANS('Second Approx.'!$D$19*A237))))))))))</f>
        <v>#N/A</v>
      </c>
      <c r="D237" s="1" t="e">
        <f>IF(B237="",#N/A,
IF('Second Approx.'!$G$15="Error",#N/A,
IF('Second Approx.'!$G$16="Error",#N/A,
IF('Second Approx.'!$G$17="Error",#N/A,
IF('Second Approx.'!$G$18="Error",#N/A,
IF('Second Approx.'!$G$19="Error",#N/A,
IF('Second Approx.'!$G$20="Error",#N/A,
IF('Second Approx.'!$G$29="Error",#N/A,
'Second Approx.'!$D$38*SIN(RADIANS('Second Approx.'!$D$18*A237))+'Second Approx.'!$D$39*SIN(RADIANS('Second Approx.'!$D$19*A237))))))))))</f>
        <v>#N/A</v>
      </c>
    </row>
    <row r="238" spans="1:4" x14ac:dyDescent="0.25">
      <c r="A238" s="71">
        <v>118</v>
      </c>
      <c r="B238" s="71" t="e">
        <f>IF(A238&lt;='Second Approx.'!$D$20,A238,#N/A)</f>
        <v>#N/A</v>
      </c>
      <c r="C238" s="1" t="e">
        <f>IF(B238="",#N/A,
IF('Second Approx.'!$G$15="Error",#N/A,
IF('Second Approx.'!$G$16="Error",#N/A,
IF('Second Approx.'!$G$17="Error",#N/A,
IF('Second Approx.'!$G$18="Error",#N/A,
IF('Second Approx.'!$G$19="Error",#N/A,
IF('Second Approx.'!$G$20="Error",#N/A,
IF('Second Approx.'!$G$29="Error",#N/A,
'Second Approx.'!$D$38*COS(RADIANS('Second Approx.'!$D$18*A238))+'Second Approx.'!$D$39*COS(RADIANS('Second Approx.'!$D$19*A238))))))))))</f>
        <v>#N/A</v>
      </c>
      <c r="D238" s="1" t="e">
        <f>IF(B238="",#N/A,
IF('Second Approx.'!$G$15="Error",#N/A,
IF('Second Approx.'!$G$16="Error",#N/A,
IF('Second Approx.'!$G$17="Error",#N/A,
IF('Second Approx.'!$G$18="Error",#N/A,
IF('Second Approx.'!$G$19="Error",#N/A,
IF('Second Approx.'!$G$20="Error",#N/A,
IF('Second Approx.'!$G$29="Error",#N/A,
'Second Approx.'!$D$38*SIN(RADIANS('Second Approx.'!$D$18*A238))+'Second Approx.'!$D$39*SIN(RADIANS('Second Approx.'!$D$19*A238))))))))))</f>
        <v>#N/A</v>
      </c>
    </row>
    <row r="239" spans="1:4" x14ac:dyDescent="0.25">
      <c r="A239">
        <v>118.5</v>
      </c>
      <c r="B239" s="71" t="e">
        <f>IF(A239&lt;='Second Approx.'!$D$20,A239,#N/A)</f>
        <v>#N/A</v>
      </c>
      <c r="C239" s="1" t="e">
        <f>IF(B239="",#N/A,
IF('Second Approx.'!$G$15="Error",#N/A,
IF('Second Approx.'!$G$16="Error",#N/A,
IF('Second Approx.'!$G$17="Error",#N/A,
IF('Second Approx.'!$G$18="Error",#N/A,
IF('Second Approx.'!$G$19="Error",#N/A,
IF('Second Approx.'!$G$20="Error",#N/A,
IF('Second Approx.'!$G$29="Error",#N/A,
'Second Approx.'!$D$38*COS(RADIANS('Second Approx.'!$D$18*A239))+'Second Approx.'!$D$39*COS(RADIANS('Second Approx.'!$D$19*A239))))))))))</f>
        <v>#N/A</v>
      </c>
      <c r="D239" s="1" t="e">
        <f>IF(B239="",#N/A,
IF('Second Approx.'!$G$15="Error",#N/A,
IF('Second Approx.'!$G$16="Error",#N/A,
IF('Second Approx.'!$G$17="Error",#N/A,
IF('Second Approx.'!$G$18="Error",#N/A,
IF('Second Approx.'!$G$19="Error",#N/A,
IF('Second Approx.'!$G$20="Error",#N/A,
IF('Second Approx.'!$G$29="Error",#N/A,
'Second Approx.'!$D$38*SIN(RADIANS('Second Approx.'!$D$18*A239))+'Second Approx.'!$D$39*SIN(RADIANS('Second Approx.'!$D$19*A239))))))))))</f>
        <v>#N/A</v>
      </c>
    </row>
    <row r="240" spans="1:4" x14ac:dyDescent="0.25">
      <c r="A240" s="71">
        <v>119</v>
      </c>
      <c r="B240" s="71" t="e">
        <f>IF(A240&lt;='Second Approx.'!$D$20,A240,#N/A)</f>
        <v>#N/A</v>
      </c>
      <c r="C240" s="1" t="e">
        <f>IF(B240="",#N/A,
IF('Second Approx.'!$G$15="Error",#N/A,
IF('Second Approx.'!$G$16="Error",#N/A,
IF('Second Approx.'!$G$17="Error",#N/A,
IF('Second Approx.'!$G$18="Error",#N/A,
IF('Second Approx.'!$G$19="Error",#N/A,
IF('Second Approx.'!$G$20="Error",#N/A,
IF('Second Approx.'!$G$29="Error",#N/A,
'Second Approx.'!$D$38*COS(RADIANS('Second Approx.'!$D$18*A240))+'Second Approx.'!$D$39*COS(RADIANS('Second Approx.'!$D$19*A240))))))))))</f>
        <v>#N/A</v>
      </c>
      <c r="D240" s="1" t="e">
        <f>IF(B240="",#N/A,
IF('Second Approx.'!$G$15="Error",#N/A,
IF('Second Approx.'!$G$16="Error",#N/A,
IF('Second Approx.'!$G$17="Error",#N/A,
IF('Second Approx.'!$G$18="Error",#N/A,
IF('Second Approx.'!$G$19="Error",#N/A,
IF('Second Approx.'!$G$20="Error",#N/A,
IF('Second Approx.'!$G$29="Error",#N/A,
'Second Approx.'!$D$38*SIN(RADIANS('Second Approx.'!$D$18*A240))+'Second Approx.'!$D$39*SIN(RADIANS('Second Approx.'!$D$19*A240))))))))))</f>
        <v>#N/A</v>
      </c>
    </row>
    <row r="241" spans="1:4" x14ac:dyDescent="0.25">
      <c r="A241">
        <v>119.5</v>
      </c>
      <c r="B241" s="71" t="e">
        <f>IF(A241&lt;='Second Approx.'!$D$20,A241,#N/A)</f>
        <v>#N/A</v>
      </c>
      <c r="C241" s="1" t="e">
        <f>IF(B241="",#N/A,
IF('Second Approx.'!$G$15="Error",#N/A,
IF('Second Approx.'!$G$16="Error",#N/A,
IF('Second Approx.'!$G$17="Error",#N/A,
IF('Second Approx.'!$G$18="Error",#N/A,
IF('Second Approx.'!$G$19="Error",#N/A,
IF('Second Approx.'!$G$20="Error",#N/A,
IF('Second Approx.'!$G$29="Error",#N/A,
'Second Approx.'!$D$38*COS(RADIANS('Second Approx.'!$D$18*A241))+'Second Approx.'!$D$39*COS(RADIANS('Second Approx.'!$D$19*A241))))))))))</f>
        <v>#N/A</v>
      </c>
      <c r="D241" s="1" t="e">
        <f>IF(B241="",#N/A,
IF('Second Approx.'!$G$15="Error",#N/A,
IF('Second Approx.'!$G$16="Error",#N/A,
IF('Second Approx.'!$G$17="Error",#N/A,
IF('Second Approx.'!$G$18="Error",#N/A,
IF('Second Approx.'!$G$19="Error",#N/A,
IF('Second Approx.'!$G$20="Error",#N/A,
IF('Second Approx.'!$G$29="Error",#N/A,
'Second Approx.'!$D$38*SIN(RADIANS('Second Approx.'!$D$18*A241))+'Second Approx.'!$D$39*SIN(RADIANS('Second Approx.'!$D$19*A241))))))))))</f>
        <v>#N/A</v>
      </c>
    </row>
    <row r="242" spans="1:4" x14ac:dyDescent="0.25">
      <c r="A242" s="71">
        <v>120</v>
      </c>
      <c r="B242" s="71" t="e">
        <f>IF(A242&lt;='Second Approx.'!$D$20,A242,#N/A)</f>
        <v>#N/A</v>
      </c>
      <c r="C242" s="1" t="e">
        <f>IF(B242="",#N/A,
IF('Second Approx.'!$G$15="Error",#N/A,
IF('Second Approx.'!$G$16="Error",#N/A,
IF('Second Approx.'!$G$17="Error",#N/A,
IF('Second Approx.'!$G$18="Error",#N/A,
IF('Second Approx.'!$G$19="Error",#N/A,
IF('Second Approx.'!$G$20="Error",#N/A,
IF('Second Approx.'!$G$29="Error",#N/A,
'Second Approx.'!$D$38*COS(RADIANS('Second Approx.'!$D$18*A242))+'Second Approx.'!$D$39*COS(RADIANS('Second Approx.'!$D$19*A242))))))))))</f>
        <v>#N/A</v>
      </c>
      <c r="D242" s="1" t="e">
        <f>IF(B242="",#N/A,
IF('Second Approx.'!$G$15="Error",#N/A,
IF('Second Approx.'!$G$16="Error",#N/A,
IF('Second Approx.'!$G$17="Error",#N/A,
IF('Second Approx.'!$G$18="Error",#N/A,
IF('Second Approx.'!$G$19="Error",#N/A,
IF('Second Approx.'!$G$20="Error",#N/A,
IF('Second Approx.'!$G$29="Error",#N/A,
'Second Approx.'!$D$38*SIN(RADIANS('Second Approx.'!$D$18*A242))+'Second Approx.'!$D$39*SIN(RADIANS('Second Approx.'!$D$19*A242))))))))))</f>
        <v>#N/A</v>
      </c>
    </row>
    <row r="243" spans="1:4" x14ac:dyDescent="0.25">
      <c r="A243">
        <v>120.5</v>
      </c>
      <c r="B243" s="71" t="e">
        <f>IF(A243&lt;='Second Approx.'!$D$20,A243,#N/A)</f>
        <v>#N/A</v>
      </c>
      <c r="C243" s="1" t="e">
        <f>IF(B243="",#N/A,
IF('Second Approx.'!$G$15="Error",#N/A,
IF('Second Approx.'!$G$16="Error",#N/A,
IF('Second Approx.'!$G$17="Error",#N/A,
IF('Second Approx.'!$G$18="Error",#N/A,
IF('Second Approx.'!$G$19="Error",#N/A,
IF('Second Approx.'!$G$20="Error",#N/A,
IF('Second Approx.'!$G$29="Error",#N/A,
'Second Approx.'!$D$38*COS(RADIANS('Second Approx.'!$D$18*A243))+'Second Approx.'!$D$39*COS(RADIANS('Second Approx.'!$D$19*A243))))))))))</f>
        <v>#N/A</v>
      </c>
      <c r="D243" s="1" t="e">
        <f>IF(B243="",#N/A,
IF('Second Approx.'!$G$15="Error",#N/A,
IF('Second Approx.'!$G$16="Error",#N/A,
IF('Second Approx.'!$G$17="Error",#N/A,
IF('Second Approx.'!$G$18="Error",#N/A,
IF('Second Approx.'!$G$19="Error",#N/A,
IF('Second Approx.'!$G$20="Error",#N/A,
IF('Second Approx.'!$G$29="Error",#N/A,
'Second Approx.'!$D$38*SIN(RADIANS('Second Approx.'!$D$18*A243))+'Second Approx.'!$D$39*SIN(RADIANS('Second Approx.'!$D$19*A243))))))))))</f>
        <v>#N/A</v>
      </c>
    </row>
    <row r="244" spans="1:4" x14ac:dyDescent="0.25">
      <c r="A244" s="71">
        <v>121</v>
      </c>
      <c r="B244" s="71" t="e">
        <f>IF(A244&lt;='Second Approx.'!$D$20,A244,#N/A)</f>
        <v>#N/A</v>
      </c>
      <c r="C244" s="1" t="e">
        <f>IF(B244="",#N/A,
IF('Second Approx.'!$G$15="Error",#N/A,
IF('Second Approx.'!$G$16="Error",#N/A,
IF('Second Approx.'!$G$17="Error",#N/A,
IF('Second Approx.'!$G$18="Error",#N/A,
IF('Second Approx.'!$G$19="Error",#N/A,
IF('Second Approx.'!$G$20="Error",#N/A,
IF('Second Approx.'!$G$29="Error",#N/A,
'Second Approx.'!$D$38*COS(RADIANS('Second Approx.'!$D$18*A244))+'Second Approx.'!$D$39*COS(RADIANS('Second Approx.'!$D$19*A244))))))))))</f>
        <v>#N/A</v>
      </c>
      <c r="D244" s="1" t="e">
        <f>IF(B244="",#N/A,
IF('Second Approx.'!$G$15="Error",#N/A,
IF('Second Approx.'!$G$16="Error",#N/A,
IF('Second Approx.'!$G$17="Error",#N/A,
IF('Second Approx.'!$G$18="Error",#N/A,
IF('Second Approx.'!$G$19="Error",#N/A,
IF('Second Approx.'!$G$20="Error",#N/A,
IF('Second Approx.'!$G$29="Error",#N/A,
'Second Approx.'!$D$38*SIN(RADIANS('Second Approx.'!$D$18*A244))+'Second Approx.'!$D$39*SIN(RADIANS('Second Approx.'!$D$19*A244))))))))))</f>
        <v>#N/A</v>
      </c>
    </row>
    <row r="245" spans="1:4" x14ac:dyDescent="0.25">
      <c r="A245">
        <v>121.5</v>
      </c>
      <c r="B245" s="71" t="e">
        <f>IF(A245&lt;='Second Approx.'!$D$20,A245,#N/A)</f>
        <v>#N/A</v>
      </c>
      <c r="C245" s="1" t="e">
        <f>IF(B245="",#N/A,
IF('Second Approx.'!$G$15="Error",#N/A,
IF('Second Approx.'!$G$16="Error",#N/A,
IF('Second Approx.'!$G$17="Error",#N/A,
IF('Second Approx.'!$G$18="Error",#N/A,
IF('Second Approx.'!$G$19="Error",#N/A,
IF('Second Approx.'!$G$20="Error",#N/A,
IF('Second Approx.'!$G$29="Error",#N/A,
'Second Approx.'!$D$38*COS(RADIANS('Second Approx.'!$D$18*A245))+'Second Approx.'!$D$39*COS(RADIANS('Second Approx.'!$D$19*A245))))))))))</f>
        <v>#N/A</v>
      </c>
      <c r="D245" s="1" t="e">
        <f>IF(B245="",#N/A,
IF('Second Approx.'!$G$15="Error",#N/A,
IF('Second Approx.'!$G$16="Error",#N/A,
IF('Second Approx.'!$G$17="Error",#N/A,
IF('Second Approx.'!$G$18="Error",#N/A,
IF('Second Approx.'!$G$19="Error",#N/A,
IF('Second Approx.'!$G$20="Error",#N/A,
IF('Second Approx.'!$G$29="Error",#N/A,
'Second Approx.'!$D$38*SIN(RADIANS('Second Approx.'!$D$18*A245))+'Second Approx.'!$D$39*SIN(RADIANS('Second Approx.'!$D$19*A245))))))))))</f>
        <v>#N/A</v>
      </c>
    </row>
    <row r="246" spans="1:4" x14ac:dyDescent="0.25">
      <c r="A246" s="71">
        <v>122</v>
      </c>
      <c r="B246" s="71" t="e">
        <f>IF(A246&lt;='Second Approx.'!$D$20,A246,#N/A)</f>
        <v>#N/A</v>
      </c>
      <c r="C246" s="1" t="e">
        <f>IF(B246="",#N/A,
IF('Second Approx.'!$G$15="Error",#N/A,
IF('Second Approx.'!$G$16="Error",#N/A,
IF('Second Approx.'!$G$17="Error",#N/A,
IF('Second Approx.'!$G$18="Error",#N/A,
IF('Second Approx.'!$G$19="Error",#N/A,
IF('Second Approx.'!$G$20="Error",#N/A,
IF('Second Approx.'!$G$29="Error",#N/A,
'Second Approx.'!$D$38*COS(RADIANS('Second Approx.'!$D$18*A246))+'Second Approx.'!$D$39*COS(RADIANS('Second Approx.'!$D$19*A246))))))))))</f>
        <v>#N/A</v>
      </c>
      <c r="D246" s="1" t="e">
        <f>IF(B246="",#N/A,
IF('Second Approx.'!$G$15="Error",#N/A,
IF('Second Approx.'!$G$16="Error",#N/A,
IF('Second Approx.'!$G$17="Error",#N/A,
IF('Second Approx.'!$G$18="Error",#N/A,
IF('Second Approx.'!$G$19="Error",#N/A,
IF('Second Approx.'!$G$20="Error",#N/A,
IF('Second Approx.'!$G$29="Error",#N/A,
'Second Approx.'!$D$38*SIN(RADIANS('Second Approx.'!$D$18*A246))+'Second Approx.'!$D$39*SIN(RADIANS('Second Approx.'!$D$19*A246))))))))))</f>
        <v>#N/A</v>
      </c>
    </row>
    <row r="247" spans="1:4" x14ac:dyDescent="0.25">
      <c r="A247">
        <v>122.5</v>
      </c>
      <c r="B247" s="71" t="e">
        <f>IF(A247&lt;='Second Approx.'!$D$20,A247,#N/A)</f>
        <v>#N/A</v>
      </c>
      <c r="C247" s="1" t="e">
        <f>IF(B247="",#N/A,
IF('Second Approx.'!$G$15="Error",#N/A,
IF('Second Approx.'!$G$16="Error",#N/A,
IF('Second Approx.'!$G$17="Error",#N/A,
IF('Second Approx.'!$G$18="Error",#N/A,
IF('Second Approx.'!$G$19="Error",#N/A,
IF('Second Approx.'!$G$20="Error",#N/A,
IF('Second Approx.'!$G$29="Error",#N/A,
'Second Approx.'!$D$38*COS(RADIANS('Second Approx.'!$D$18*A247))+'Second Approx.'!$D$39*COS(RADIANS('Second Approx.'!$D$19*A247))))))))))</f>
        <v>#N/A</v>
      </c>
      <c r="D247" s="1" t="e">
        <f>IF(B247="",#N/A,
IF('Second Approx.'!$G$15="Error",#N/A,
IF('Second Approx.'!$G$16="Error",#N/A,
IF('Second Approx.'!$G$17="Error",#N/A,
IF('Second Approx.'!$G$18="Error",#N/A,
IF('Second Approx.'!$G$19="Error",#N/A,
IF('Second Approx.'!$G$20="Error",#N/A,
IF('Second Approx.'!$G$29="Error",#N/A,
'Second Approx.'!$D$38*SIN(RADIANS('Second Approx.'!$D$18*A247))+'Second Approx.'!$D$39*SIN(RADIANS('Second Approx.'!$D$19*A247))))))))))</f>
        <v>#N/A</v>
      </c>
    </row>
    <row r="248" spans="1:4" x14ac:dyDescent="0.25">
      <c r="A248" s="71">
        <v>123</v>
      </c>
      <c r="B248" s="71" t="e">
        <f>IF(A248&lt;='Second Approx.'!$D$20,A248,#N/A)</f>
        <v>#N/A</v>
      </c>
      <c r="C248" s="1" t="e">
        <f>IF(B248="",#N/A,
IF('Second Approx.'!$G$15="Error",#N/A,
IF('Second Approx.'!$G$16="Error",#N/A,
IF('Second Approx.'!$G$17="Error",#N/A,
IF('Second Approx.'!$G$18="Error",#N/A,
IF('Second Approx.'!$G$19="Error",#N/A,
IF('Second Approx.'!$G$20="Error",#N/A,
IF('Second Approx.'!$G$29="Error",#N/A,
'Second Approx.'!$D$38*COS(RADIANS('Second Approx.'!$D$18*A248))+'Second Approx.'!$D$39*COS(RADIANS('Second Approx.'!$D$19*A248))))))))))</f>
        <v>#N/A</v>
      </c>
      <c r="D248" s="1" t="e">
        <f>IF(B248="",#N/A,
IF('Second Approx.'!$G$15="Error",#N/A,
IF('Second Approx.'!$G$16="Error",#N/A,
IF('Second Approx.'!$G$17="Error",#N/A,
IF('Second Approx.'!$G$18="Error",#N/A,
IF('Second Approx.'!$G$19="Error",#N/A,
IF('Second Approx.'!$G$20="Error",#N/A,
IF('Second Approx.'!$G$29="Error",#N/A,
'Second Approx.'!$D$38*SIN(RADIANS('Second Approx.'!$D$18*A248))+'Second Approx.'!$D$39*SIN(RADIANS('Second Approx.'!$D$19*A248))))))))))</f>
        <v>#N/A</v>
      </c>
    </row>
    <row r="249" spans="1:4" x14ac:dyDescent="0.25">
      <c r="A249">
        <v>123.5</v>
      </c>
      <c r="B249" s="71" t="e">
        <f>IF(A249&lt;='Second Approx.'!$D$20,A249,#N/A)</f>
        <v>#N/A</v>
      </c>
      <c r="C249" s="1" t="e">
        <f>IF(B249="",#N/A,
IF('Second Approx.'!$G$15="Error",#N/A,
IF('Second Approx.'!$G$16="Error",#N/A,
IF('Second Approx.'!$G$17="Error",#N/A,
IF('Second Approx.'!$G$18="Error",#N/A,
IF('Second Approx.'!$G$19="Error",#N/A,
IF('Second Approx.'!$G$20="Error",#N/A,
IF('Second Approx.'!$G$29="Error",#N/A,
'Second Approx.'!$D$38*COS(RADIANS('Second Approx.'!$D$18*A249))+'Second Approx.'!$D$39*COS(RADIANS('Second Approx.'!$D$19*A249))))))))))</f>
        <v>#N/A</v>
      </c>
      <c r="D249" s="1" t="e">
        <f>IF(B249="",#N/A,
IF('Second Approx.'!$G$15="Error",#N/A,
IF('Second Approx.'!$G$16="Error",#N/A,
IF('Second Approx.'!$G$17="Error",#N/A,
IF('Second Approx.'!$G$18="Error",#N/A,
IF('Second Approx.'!$G$19="Error",#N/A,
IF('Second Approx.'!$G$20="Error",#N/A,
IF('Second Approx.'!$G$29="Error",#N/A,
'Second Approx.'!$D$38*SIN(RADIANS('Second Approx.'!$D$18*A249))+'Second Approx.'!$D$39*SIN(RADIANS('Second Approx.'!$D$19*A249))))))))))</f>
        <v>#N/A</v>
      </c>
    </row>
    <row r="250" spans="1:4" x14ac:dyDescent="0.25">
      <c r="A250" s="71">
        <v>124</v>
      </c>
      <c r="B250" s="71" t="e">
        <f>IF(A250&lt;='Second Approx.'!$D$20,A250,#N/A)</f>
        <v>#N/A</v>
      </c>
      <c r="C250" s="1" t="e">
        <f>IF(B250="",#N/A,
IF('Second Approx.'!$G$15="Error",#N/A,
IF('Second Approx.'!$G$16="Error",#N/A,
IF('Second Approx.'!$G$17="Error",#N/A,
IF('Second Approx.'!$G$18="Error",#N/A,
IF('Second Approx.'!$G$19="Error",#N/A,
IF('Second Approx.'!$G$20="Error",#N/A,
IF('Second Approx.'!$G$29="Error",#N/A,
'Second Approx.'!$D$38*COS(RADIANS('Second Approx.'!$D$18*A250))+'Second Approx.'!$D$39*COS(RADIANS('Second Approx.'!$D$19*A250))))))))))</f>
        <v>#N/A</v>
      </c>
      <c r="D250" s="1" t="e">
        <f>IF(B250="",#N/A,
IF('Second Approx.'!$G$15="Error",#N/A,
IF('Second Approx.'!$G$16="Error",#N/A,
IF('Second Approx.'!$G$17="Error",#N/A,
IF('Second Approx.'!$G$18="Error",#N/A,
IF('Second Approx.'!$G$19="Error",#N/A,
IF('Second Approx.'!$G$20="Error",#N/A,
IF('Second Approx.'!$G$29="Error",#N/A,
'Second Approx.'!$D$38*SIN(RADIANS('Second Approx.'!$D$18*A250))+'Second Approx.'!$D$39*SIN(RADIANS('Second Approx.'!$D$19*A250))))))))))</f>
        <v>#N/A</v>
      </c>
    </row>
    <row r="251" spans="1:4" x14ac:dyDescent="0.25">
      <c r="A251">
        <v>124.5</v>
      </c>
      <c r="B251" s="71" t="e">
        <f>IF(A251&lt;='Second Approx.'!$D$20,A251,#N/A)</f>
        <v>#N/A</v>
      </c>
      <c r="C251" s="1" t="e">
        <f>IF(B251="",#N/A,
IF('Second Approx.'!$G$15="Error",#N/A,
IF('Second Approx.'!$G$16="Error",#N/A,
IF('Second Approx.'!$G$17="Error",#N/A,
IF('Second Approx.'!$G$18="Error",#N/A,
IF('Second Approx.'!$G$19="Error",#N/A,
IF('Second Approx.'!$G$20="Error",#N/A,
IF('Second Approx.'!$G$29="Error",#N/A,
'Second Approx.'!$D$38*COS(RADIANS('Second Approx.'!$D$18*A251))+'Second Approx.'!$D$39*COS(RADIANS('Second Approx.'!$D$19*A251))))))))))</f>
        <v>#N/A</v>
      </c>
      <c r="D251" s="1" t="e">
        <f>IF(B251="",#N/A,
IF('Second Approx.'!$G$15="Error",#N/A,
IF('Second Approx.'!$G$16="Error",#N/A,
IF('Second Approx.'!$G$17="Error",#N/A,
IF('Second Approx.'!$G$18="Error",#N/A,
IF('Second Approx.'!$G$19="Error",#N/A,
IF('Second Approx.'!$G$20="Error",#N/A,
IF('Second Approx.'!$G$29="Error",#N/A,
'Second Approx.'!$D$38*SIN(RADIANS('Second Approx.'!$D$18*A251))+'Second Approx.'!$D$39*SIN(RADIANS('Second Approx.'!$D$19*A251))))))))))</f>
        <v>#N/A</v>
      </c>
    </row>
    <row r="252" spans="1:4" x14ac:dyDescent="0.25">
      <c r="A252" s="71">
        <v>125</v>
      </c>
      <c r="B252" s="71" t="e">
        <f>IF(A252&lt;='Second Approx.'!$D$20,A252,#N/A)</f>
        <v>#N/A</v>
      </c>
      <c r="C252" s="1" t="e">
        <f>IF(B252="",#N/A,
IF('Second Approx.'!$G$15="Error",#N/A,
IF('Second Approx.'!$G$16="Error",#N/A,
IF('Second Approx.'!$G$17="Error",#N/A,
IF('Second Approx.'!$G$18="Error",#N/A,
IF('Second Approx.'!$G$19="Error",#N/A,
IF('Second Approx.'!$G$20="Error",#N/A,
IF('Second Approx.'!$G$29="Error",#N/A,
'Second Approx.'!$D$38*COS(RADIANS('Second Approx.'!$D$18*A252))+'Second Approx.'!$D$39*COS(RADIANS('Second Approx.'!$D$19*A252))))))))))</f>
        <v>#N/A</v>
      </c>
      <c r="D252" s="1" t="e">
        <f>IF(B252="",#N/A,
IF('Second Approx.'!$G$15="Error",#N/A,
IF('Second Approx.'!$G$16="Error",#N/A,
IF('Second Approx.'!$G$17="Error",#N/A,
IF('Second Approx.'!$G$18="Error",#N/A,
IF('Second Approx.'!$G$19="Error",#N/A,
IF('Second Approx.'!$G$20="Error",#N/A,
IF('Second Approx.'!$G$29="Error",#N/A,
'Second Approx.'!$D$38*SIN(RADIANS('Second Approx.'!$D$18*A252))+'Second Approx.'!$D$39*SIN(RADIANS('Second Approx.'!$D$19*A252))))))))))</f>
        <v>#N/A</v>
      </c>
    </row>
    <row r="253" spans="1:4" x14ac:dyDescent="0.25">
      <c r="A253">
        <v>125.5</v>
      </c>
      <c r="B253" s="71" t="e">
        <f>IF(A253&lt;='Second Approx.'!$D$20,A253,#N/A)</f>
        <v>#N/A</v>
      </c>
      <c r="C253" s="1" t="e">
        <f>IF(B253="",#N/A,
IF('Second Approx.'!$G$15="Error",#N/A,
IF('Second Approx.'!$G$16="Error",#N/A,
IF('Second Approx.'!$G$17="Error",#N/A,
IF('Second Approx.'!$G$18="Error",#N/A,
IF('Second Approx.'!$G$19="Error",#N/A,
IF('Second Approx.'!$G$20="Error",#N/A,
IF('Second Approx.'!$G$29="Error",#N/A,
'Second Approx.'!$D$38*COS(RADIANS('Second Approx.'!$D$18*A253))+'Second Approx.'!$D$39*COS(RADIANS('Second Approx.'!$D$19*A253))))))))))</f>
        <v>#N/A</v>
      </c>
      <c r="D253" s="1" t="e">
        <f>IF(B253="",#N/A,
IF('Second Approx.'!$G$15="Error",#N/A,
IF('Second Approx.'!$G$16="Error",#N/A,
IF('Second Approx.'!$G$17="Error",#N/A,
IF('Second Approx.'!$G$18="Error",#N/A,
IF('Second Approx.'!$G$19="Error",#N/A,
IF('Second Approx.'!$G$20="Error",#N/A,
IF('Second Approx.'!$G$29="Error",#N/A,
'Second Approx.'!$D$38*SIN(RADIANS('Second Approx.'!$D$18*A253))+'Second Approx.'!$D$39*SIN(RADIANS('Second Approx.'!$D$19*A253))))))))))</f>
        <v>#N/A</v>
      </c>
    </row>
    <row r="254" spans="1:4" x14ac:dyDescent="0.25">
      <c r="A254" s="71">
        <v>126</v>
      </c>
      <c r="B254" s="71" t="e">
        <f>IF(A254&lt;='Second Approx.'!$D$20,A254,#N/A)</f>
        <v>#N/A</v>
      </c>
      <c r="C254" s="1" t="e">
        <f>IF(B254="",#N/A,
IF('Second Approx.'!$G$15="Error",#N/A,
IF('Second Approx.'!$G$16="Error",#N/A,
IF('Second Approx.'!$G$17="Error",#N/A,
IF('Second Approx.'!$G$18="Error",#N/A,
IF('Second Approx.'!$G$19="Error",#N/A,
IF('Second Approx.'!$G$20="Error",#N/A,
IF('Second Approx.'!$G$29="Error",#N/A,
'Second Approx.'!$D$38*COS(RADIANS('Second Approx.'!$D$18*A254))+'Second Approx.'!$D$39*COS(RADIANS('Second Approx.'!$D$19*A254))))))))))</f>
        <v>#N/A</v>
      </c>
      <c r="D254" s="1" t="e">
        <f>IF(B254="",#N/A,
IF('Second Approx.'!$G$15="Error",#N/A,
IF('Second Approx.'!$G$16="Error",#N/A,
IF('Second Approx.'!$G$17="Error",#N/A,
IF('Second Approx.'!$G$18="Error",#N/A,
IF('Second Approx.'!$G$19="Error",#N/A,
IF('Second Approx.'!$G$20="Error",#N/A,
IF('Second Approx.'!$G$29="Error",#N/A,
'Second Approx.'!$D$38*SIN(RADIANS('Second Approx.'!$D$18*A254))+'Second Approx.'!$D$39*SIN(RADIANS('Second Approx.'!$D$19*A254))))))))))</f>
        <v>#N/A</v>
      </c>
    </row>
    <row r="255" spans="1:4" x14ac:dyDescent="0.25">
      <c r="A255">
        <v>126.5</v>
      </c>
      <c r="B255" s="71" t="e">
        <f>IF(A255&lt;='Second Approx.'!$D$20,A255,#N/A)</f>
        <v>#N/A</v>
      </c>
      <c r="C255" s="1" t="e">
        <f>IF(B255="",#N/A,
IF('Second Approx.'!$G$15="Error",#N/A,
IF('Second Approx.'!$G$16="Error",#N/A,
IF('Second Approx.'!$G$17="Error",#N/A,
IF('Second Approx.'!$G$18="Error",#N/A,
IF('Second Approx.'!$G$19="Error",#N/A,
IF('Second Approx.'!$G$20="Error",#N/A,
IF('Second Approx.'!$G$29="Error",#N/A,
'Second Approx.'!$D$38*COS(RADIANS('Second Approx.'!$D$18*A255))+'Second Approx.'!$D$39*COS(RADIANS('Second Approx.'!$D$19*A255))))))))))</f>
        <v>#N/A</v>
      </c>
      <c r="D255" s="1" t="e">
        <f>IF(B255="",#N/A,
IF('Second Approx.'!$G$15="Error",#N/A,
IF('Second Approx.'!$G$16="Error",#N/A,
IF('Second Approx.'!$G$17="Error",#N/A,
IF('Second Approx.'!$G$18="Error",#N/A,
IF('Second Approx.'!$G$19="Error",#N/A,
IF('Second Approx.'!$G$20="Error",#N/A,
IF('Second Approx.'!$G$29="Error",#N/A,
'Second Approx.'!$D$38*SIN(RADIANS('Second Approx.'!$D$18*A255))+'Second Approx.'!$D$39*SIN(RADIANS('Second Approx.'!$D$19*A255))))))))))</f>
        <v>#N/A</v>
      </c>
    </row>
    <row r="256" spans="1:4" x14ac:dyDescent="0.25">
      <c r="A256" s="71">
        <v>127</v>
      </c>
      <c r="B256" s="71" t="e">
        <f>IF(A256&lt;='Second Approx.'!$D$20,A256,#N/A)</f>
        <v>#N/A</v>
      </c>
      <c r="C256" s="1" t="e">
        <f>IF(B256="",#N/A,
IF('Second Approx.'!$G$15="Error",#N/A,
IF('Second Approx.'!$G$16="Error",#N/A,
IF('Second Approx.'!$G$17="Error",#N/A,
IF('Second Approx.'!$G$18="Error",#N/A,
IF('Second Approx.'!$G$19="Error",#N/A,
IF('Second Approx.'!$G$20="Error",#N/A,
IF('Second Approx.'!$G$29="Error",#N/A,
'Second Approx.'!$D$38*COS(RADIANS('Second Approx.'!$D$18*A256))+'Second Approx.'!$D$39*COS(RADIANS('Second Approx.'!$D$19*A256))))))))))</f>
        <v>#N/A</v>
      </c>
      <c r="D256" s="1" t="e">
        <f>IF(B256="",#N/A,
IF('Second Approx.'!$G$15="Error",#N/A,
IF('Second Approx.'!$G$16="Error",#N/A,
IF('Second Approx.'!$G$17="Error",#N/A,
IF('Second Approx.'!$G$18="Error",#N/A,
IF('Second Approx.'!$G$19="Error",#N/A,
IF('Second Approx.'!$G$20="Error",#N/A,
IF('Second Approx.'!$G$29="Error",#N/A,
'Second Approx.'!$D$38*SIN(RADIANS('Second Approx.'!$D$18*A256))+'Second Approx.'!$D$39*SIN(RADIANS('Second Approx.'!$D$19*A256))))))))))</f>
        <v>#N/A</v>
      </c>
    </row>
    <row r="257" spans="1:4" x14ac:dyDescent="0.25">
      <c r="A257">
        <v>127.5</v>
      </c>
      <c r="B257" s="71" t="e">
        <f>IF(A257&lt;='Second Approx.'!$D$20,A257,#N/A)</f>
        <v>#N/A</v>
      </c>
      <c r="C257" s="1" t="e">
        <f>IF(B257="",#N/A,
IF('Second Approx.'!$G$15="Error",#N/A,
IF('Second Approx.'!$G$16="Error",#N/A,
IF('Second Approx.'!$G$17="Error",#N/A,
IF('Second Approx.'!$G$18="Error",#N/A,
IF('Second Approx.'!$G$19="Error",#N/A,
IF('Second Approx.'!$G$20="Error",#N/A,
IF('Second Approx.'!$G$29="Error",#N/A,
'Second Approx.'!$D$38*COS(RADIANS('Second Approx.'!$D$18*A257))+'Second Approx.'!$D$39*COS(RADIANS('Second Approx.'!$D$19*A257))))))))))</f>
        <v>#N/A</v>
      </c>
      <c r="D257" s="1" t="e">
        <f>IF(B257="",#N/A,
IF('Second Approx.'!$G$15="Error",#N/A,
IF('Second Approx.'!$G$16="Error",#N/A,
IF('Second Approx.'!$G$17="Error",#N/A,
IF('Second Approx.'!$G$18="Error",#N/A,
IF('Second Approx.'!$G$19="Error",#N/A,
IF('Second Approx.'!$G$20="Error",#N/A,
IF('Second Approx.'!$G$29="Error",#N/A,
'Second Approx.'!$D$38*SIN(RADIANS('Second Approx.'!$D$18*A257))+'Second Approx.'!$D$39*SIN(RADIANS('Second Approx.'!$D$19*A257))))))))))</f>
        <v>#N/A</v>
      </c>
    </row>
    <row r="258" spans="1:4" x14ac:dyDescent="0.25">
      <c r="A258" s="71">
        <v>128</v>
      </c>
      <c r="B258" s="71" t="e">
        <f>IF(A258&lt;='Second Approx.'!$D$20,A258,#N/A)</f>
        <v>#N/A</v>
      </c>
      <c r="C258" s="1" t="e">
        <f>IF(B258="",#N/A,
IF('Second Approx.'!$G$15="Error",#N/A,
IF('Second Approx.'!$G$16="Error",#N/A,
IF('Second Approx.'!$G$17="Error",#N/A,
IF('Second Approx.'!$G$18="Error",#N/A,
IF('Second Approx.'!$G$19="Error",#N/A,
IF('Second Approx.'!$G$20="Error",#N/A,
IF('Second Approx.'!$G$29="Error",#N/A,
'Second Approx.'!$D$38*COS(RADIANS('Second Approx.'!$D$18*A258))+'Second Approx.'!$D$39*COS(RADIANS('Second Approx.'!$D$19*A258))))))))))</f>
        <v>#N/A</v>
      </c>
      <c r="D258" s="1" t="e">
        <f>IF(B258="",#N/A,
IF('Second Approx.'!$G$15="Error",#N/A,
IF('Second Approx.'!$G$16="Error",#N/A,
IF('Second Approx.'!$G$17="Error",#N/A,
IF('Second Approx.'!$G$18="Error",#N/A,
IF('Second Approx.'!$G$19="Error",#N/A,
IF('Second Approx.'!$G$20="Error",#N/A,
IF('Second Approx.'!$G$29="Error",#N/A,
'Second Approx.'!$D$38*SIN(RADIANS('Second Approx.'!$D$18*A258))+'Second Approx.'!$D$39*SIN(RADIANS('Second Approx.'!$D$19*A258))))))))))</f>
        <v>#N/A</v>
      </c>
    </row>
    <row r="259" spans="1:4" x14ac:dyDescent="0.25">
      <c r="A259">
        <v>128.5</v>
      </c>
      <c r="B259" s="71" t="e">
        <f>IF(A259&lt;='Second Approx.'!$D$20,A259,#N/A)</f>
        <v>#N/A</v>
      </c>
      <c r="C259" s="1" t="e">
        <f>IF(B259="",#N/A,
IF('Second Approx.'!$G$15="Error",#N/A,
IF('Second Approx.'!$G$16="Error",#N/A,
IF('Second Approx.'!$G$17="Error",#N/A,
IF('Second Approx.'!$G$18="Error",#N/A,
IF('Second Approx.'!$G$19="Error",#N/A,
IF('Second Approx.'!$G$20="Error",#N/A,
IF('Second Approx.'!$G$29="Error",#N/A,
'Second Approx.'!$D$38*COS(RADIANS('Second Approx.'!$D$18*A259))+'Second Approx.'!$D$39*COS(RADIANS('Second Approx.'!$D$19*A259))))))))))</f>
        <v>#N/A</v>
      </c>
      <c r="D259" s="1" t="e">
        <f>IF(B259="",#N/A,
IF('Second Approx.'!$G$15="Error",#N/A,
IF('Second Approx.'!$G$16="Error",#N/A,
IF('Second Approx.'!$G$17="Error",#N/A,
IF('Second Approx.'!$G$18="Error",#N/A,
IF('Second Approx.'!$G$19="Error",#N/A,
IF('Second Approx.'!$G$20="Error",#N/A,
IF('Second Approx.'!$G$29="Error",#N/A,
'Second Approx.'!$D$38*SIN(RADIANS('Second Approx.'!$D$18*A259))+'Second Approx.'!$D$39*SIN(RADIANS('Second Approx.'!$D$19*A259))))))))))</f>
        <v>#N/A</v>
      </c>
    </row>
    <row r="260" spans="1:4" x14ac:dyDescent="0.25">
      <c r="A260" s="71">
        <v>129</v>
      </c>
      <c r="B260" s="71" t="e">
        <f>IF(A260&lt;='Second Approx.'!$D$20,A260,#N/A)</f>
        <v>#N/A</v>
      </c>
      <c r="C260" s="1" t="e">
        <f>IF(B260="",#N/A,
IF('Second Approx.'!$G$15="Error",#N/A,
IF('Second Approx.'!$G$16="Error",#N/A,
IF('Second Approx.'!$G$17="Error",#N/A,
IF('Second Approx.'!$G$18="Error",#N/A,
IF('Second Approx.'!$G$19="Error",#N/A,
IF('Second Approx.'!$G$20="Error",#N/A,
IF('Second Approx.'!$G$29="Error",#N/A,
'Second Approx.'!$D$38*COS(RADIANS('Second Approx.'!$D$18*A260))+'Second Approx.'!$D$39*COS(RADIANS('Second Approx.'!$D$19*A260))))))))))</f>
        <v>#N/A</v>
      </c>
      <c r="D260" s="1" t="e">
        <f>IF(B260="",#N/A,
IF('Second Approx.'!$G$15="Error",#N/A,
IF('Second Approx.'!$G$16="Error",#N/A,
IF('Second Approx.'!$G$17="Error",#N/A,
IF('Second Approx.'!$G$18="Error",#N/A,
IF('Second Approx.'!$G$19="Error",#N/A,
IF('Second Approx.'!$G$20="Error",#N/A,
IF('Second Approx.'!$G$29="Error",#N/A,
'Second Approx.'!$D$38*SIN(RADIANS('Second Approx.'!$D$18*A260))+'Second Approx.'!$D$39*SIN(RADIANS('Second Approx.'!$D$19*A260))))))))))</f>
        <v>#N/A</v>
      </c>
    </row>
    <row r="261" spans="1:4" x14ac:dyDescent="0.25">
      <c r="A261">
        <v>129.5</v>
      </c>
      <c r="B261" s="71" t="e">
        <f>IF(A261&lt;='Second Approx.'!$D$20,A261,#N/A)</f>
        <v>#N/A</v>
      </c>
      <c r="C261" s="1" t="e">
        <f>IF(B261="",#N/A,
IF('Second Approx.'!$G$15="Error",#N/A,
IF('Second Approx.'!$G$16="Error",#N/A,
IF('Second Approx.'!$G$17="Error",#N/A,
IF('Second Approx.'!$G$18="Error",#N/A,
IF('Second Approx.'!$G$19="Error",#N/A,
IF('Second Approx.'!$G$20="Error",#N/A,
IF('Second Approx.'!$G$29="Error",#N/A,
'Second Approx.'!$D$38*COS(RADIANS('Second Approx.'!$D$18*A261))+'Second Approx.'!$D$39*COS(RADIANS('Second Approx.'!$D$19*A261))))))))))</f>
        <v>#N/A</v>
      </c>
      <c r="D261" s="1" t="e">
        <f>IF(B261="",#N/A,
IF('Second Approx.'!$G$15="Error",#N/A,
IF('Second Approx.'!$G$16="Error",#N/A,
IF('Second Approx.'!$G$17="Error",#N/A,
IF('Second Approx.'!$G$18="Error",#N/A,
IF('Second Approx.'!$G$19="Error",#N/A,
IF('Second Approx.'!$G$20="Error",#N/A,
IF('Second Approx.'!$G$29="Error",#N/A,
'Second Approx.'!$D$38*SIN(RADIANS('Second Approx.'!$D$18*A261))+'Second Approx.'!$D$39*SIN(RADIANS('Second Approx.'!$D$19*A261))))))))))</f>
        <v>#N/A</v>
      </c>
    </row>
    <row r="262" spans="1:4" x14ac:dyDescent="0.25">
      <c r="A262" s="71">
        <v>130</v>
      </c>
      <c r="B262" s="71" t="e">
        <f>IF(A262&lt;='Second Approx.'!$D$20,A262,#N/A)</f>
        <v>#N/A</v>
      </c>
      <c r="C262" s="1" t="e">
        <f>IF(B262="",#N/A,
IF('Second Approx.'!$G$15="Error",#N/A,
IF('Second Approx.'!$G$16="Error",#N/A,
IF('Second Approx.'!$G$17="Error",#N/A,
IF('Second Approx.'!$G$18="Error",#N/A,
IF('Second Approx.'!$G$19="Error",#N/A,
IF('Second Approx.'!$G$20="Error",#N/A,
IF('Second Approx.'!$G$29="Error",#N/A,
'Second Approx.'!$D$38*COS(RADIANS('Second Approx.'!$D$18*A262))+'Second Approx.'!$D$39*COS(RADIANS('Second Approx.'!$D$19*A262))))))))))</f>
        <v>#N/A</v>
      </c>
      <c r="D262" s="1" t="e">
        <f>IF(B262="",#N/A,
IF('Second Approx.'!$G$15="Error",#N/A,
IF('Second Approx.'!$G$16="Error",#N/A,
IF('Second Approx.'!$G$17="Error",#N/A,
IF('Second Approx.'!$G$18="Error",#N/A,
IF('Second Approx.'!$G$19="Error",#N/A,
IF('Second Approx.'!$G$20="Error",#N/A,
IF('Second Approx.'!$G$29="Error",#N/A,
'Second Approx.'!$D$38*SIN(RADIANS('Second Approx.'!$D$18*A262))+'Second Approx.'!$D$39*SIN(RADIANS('Second Approx.'!$D$19*A262))))))))))</f>
        <v>#N/A</v>
      </c>
    </row>
    <row r="263" spans="1:4" x14ac:dyDescent="0.25">
      <c r="A263">
        <v>130.5</v>
      </c>
      <c r="B263" s="71" t="e">
        <f>IF(A263&lt;='Second Approx.'!$D$20,A263,#N/A)</f>
        <v>#N/A</v>
      </c>
      <c r="C263" s="1" t="e">
        <f>IF(B263="",#N/A,
IF('Second Approx.'!$G$15="Error",#N/A,
IF('Second Approx.'!$G$16="Error",#N/A,
IF('Second Approx.'!$G$17="Error",#N/A,
IF('Second Approx.'!$G$18="Error",#N/A,
IF('Second Approx.'!$G$19="Error",#N/A,
IF('Second Approx.'!$G$20="Error",#N/A,
IF('Second Approx.'!$G$29="Error",#N/A,
'Second Approx.'!$D$38*COS(RADIANS('Second Approx.'!$D$18*A263))+'Second Approx.'!$D$39*COS(RADIANS('Second Approx.'!$D$19*A263))))))))))</f>
        <v>#N/A</v>
      </c>
      <c r="D263" s="1" t="e">
        <f>IF(B263="",#N/A,
IF('Second Approx.'!$G$15="Error",#N/A,
IF('Second Approx.'!$G$16="Error",#N/A,
IF('Second Approx.'!$G$17="Error",#N/A,
IF('Second Approx.'!$G$18="Error",#N/A,
IF('Second Approx.'!$G$19="Error",#N/A,
IF('Second Approx.'!$G$20="Error",#N/A,
IF('Second Approx.'!$G$29="Error",#N/A,
'Second Approx.'!$D$38*SIN(RADIANS('Second Approx.'!$D$18*A263))+'Second Approx.'!$D$39*SIN(RADIANS('Second Approx.'!$D$19*A263))))))))))</f>
        <v>#N/A</v>
      </c>
    </row>
    <row r="264" spans="1:4" x14ac:dyDescent="0.25">
      <c r="A264" s="71">
        <v>131</v>
      </c>
      <c r="B264" s="71" t="e">
        <f>IF(A264&lt;='Second Approx.'!$D$20,A264,#N/A)</f>
        <v>#N/A</v>
      </c>
      <c r="C264" s="1" t="e">
        <f>IF(B264="",#N/A,
IF('Second Approx.'!$G$15="Error",#N/A,
IF('Second Approx.'!$G$16="Error",#N/A,
IF('Second Approx.'!$G$17="Error",#N/A,
IF('Second Approx.'!$G$18="Error",#N/A,
IF('Second Approx.'!$G$19="Error",#N/A,
IF('Second Approx.'!$G$20="Error",#N/A,
IF('Second Approx.'!$G$29="Error",#N/A,
'Second Approx.'!$D$38*COS(RADIANS('Second Approx.'!$D$18*A264))+'Second Approx.'!$D$39*COS(RADIANS('Second Approx.'!$D$19*A264))))))))))</f>
        <v>#N/A</v>
      </c>
      <c r="D264" s="1" t="e">
        <f>IF(B264="",#N/A,
IF('Second Approx.'!$G$15="Error",#N/A,
IF('Second Approx.'!$G$16="Error",#N/A,
IF('Second Approx.'!$G$17="Error",#N/A,
IF('Second Approx.'!$G$18="Error",#N/A,
IF('Second Approx.'!$G$19="Error",#N/A,
IF('Second Approx.'!$G$20="Error",#N/A,
IF('Second Approx.'!$G$29="Error",#N/A,
'Second Approx.'!$D$38*SIN(RADIANS('Second Approx.'!$D$18*A264))+'Second Approx.'!$D$39*SIN(RADIANS('Second Approx.'!$D$19*A264))))))))))</f>
        <v>#N/A</v>
      </c>
    </row>
    <row r="265" spans="1:4" x14ac:dyDescent="0.25">
      <c r="A265">
        <v>131.5</v>
      </c>
      <c r="B265" s="71" t="e">
        <f>IF(A265&lt;='Second Approx.'!$D$20,A265,#N/A)</f>
        <v>#N/A</v>
      </c>
      <c r="C265" s="1" t="e">
        <f>IF(B265="",#N/A,
IF('Second Approx.'!$G$15="Error",#N/A,
IF('Second Approx.'!$G$16="Error",#N/A,
IF('Second Approx.'!$G$17="Error",#N/A,
IF('Second Approx.'!$G$18="Error",#N/A,
IF('Second Approx.'!$G$19="Error",#N/A,
IF('Second Approx.'!$G$20="Error",#N/A,
IF('Second Approx.'!$G$29="Error",#N/A,
'Second Approx.'!$D$38*COS(RADIANS('Second Approx.'!$D$18*A265))+'Second Approx.'!$D$39*COS(RADIANS('Second Approx.'!$D$19*A265))))))))))</f>
        <v>#N/A</v>
      </c>
      <c r="D265" s="1" t="e">
        <f>IF(B265="",#N/A,
IF('Second Approx.'!$G$15="Error",#N/A,
IF('Second Approx.'!$G$16="Error",#N/A,
IF('Second Approx.'!$G$17="Error",#N/A,
IF('Second Approx.'!$G$18="Error",#N/A,
IF('Second Approx.'!$G$19="Error",#N/A,
IF('Second Approx.'!$G$20="Error",#N/A,
IF('Second Approx.'!$G$29="Error",#N/A,
'Second Approx.'!$D$38*SIN(RADIANS('Second Approx.'!$D$18*A265))+'Second Approx.'!$D$39*SIN(RADIANS('Second Approx.'!$D$19*A265))))))))))</f>
        <v>#N/A</v>
      </c>
    </row>
    <row r="266" spans="1:4" x14ac:dyDescent="0.25">
      <c r="A266" s="71">
        <v>132</v>
      </c>
      <c r="B266" s="71" t="e">
        <f>IF(A266&lt;='Second Approx.'!$D$20,A266,#N/A)</f>
        <v>#N/A</v>
      </c>
      <c r="C266" s="1" t="e">
        <f>IF(B266="",#N/A,
IF('Second Approx.'!$G$15="Error",#N/A,
IF('Second Approx.'!$G$16="Error",#N/A,
IF('Second Approx.'!$G$17="Error",#N/A,
IF('Second Approx.'!$G$18="Error",#N/A,
IF('Second Approx.'!$G$19="Error",#N/A,
IF('Second Approx.'!$G$20="Error",#N/A,
IF('Second Approx.'!$G$29="Error",#N/A,
'Second Approx.'!$D$38*COS(RADIANS('Second Approx.'!$D$18*A266))+'Second Approx.'!$D$39*COS(RADIANS('Second Approx.'!$D$19*A266))))))))))</f>
        <v>#N/A</v>
      </c>
      <c r="D266" s="1" t="e">
        <f>IF(B266="",#N/A,
IF('Second Approx.'!$G$15="Error",#N/A,
IF('Second Approx.'!$G$16="Error",#N/A,
IF('Second Approx.'!$G$17="Error",#N/A,
IF('Second Approx.'!$G$18="Error",#N/A,
IF('Second Approx.'!$G$19="Error",#N/A,
IF('Second Approx.'!$G$20="Error",#N/A,
IF('Second Approx.'!$G$29="Error",#N/A,
'Second Approx.'!$D$38*SIN(RADIANS('Second Approx.'!$D$18*A266))+'Second Approx.'!$D$39*SIN(RADIANS('Second Approx.'!$D$19*A266))))))))))</f>
        <v>#N/A</v>
      </c>
    </row>
    <row r="267" spans="1:4" x14ac:dyDescent="0.25">
      <c r="A267">
        <v>132.5</v>
      </c>
      <c r="B267" s="71" t="e">
        <f>IF(A267&lt;='Second Approx.'!$D$20,A267,#N/A)</f>
        <v>#N/A</v>
      </c>
      <c r="C267" s="1" t="e">
        <f>IF(B267="",#N/A,
IF('Second Approx.'!$G$15="Error",#N/A,
IF('Second Approx.'!$G$16="Error",#N/A,
IF('Second Approx.'!$G$17="Error",#N/A,
IF('Second Approx.'!$G$18="Error",#N/A,
IF('Second Approx.'!$G$19="Error",#N/A,
IF('Second Approx.'!$G$20="Error",#N/A,
IF('Second Approx.'!$G$29="Error",#N/A,
'Second Approx.'!$D$38*COS(RADIANS('Second Approx.'!$D$18*A267))+'Second Approx.'!$D$39*COS(RADIANS('Second Approx.'!$D$19*A267))))))))))</f>
        <v>#N/A</v>
      </c>
      <c r="D267" s="1" t="e">
        <f>IF(B267="",#N/A,
IF('Second Approx.'!$G$15="Error",#N/A,
IF('Second Approx.'!$G$16="Error",#N/A,
IF('Second Approx.'!$G$17="Error",#N/A,
IF('Second Approx.'!$G$18="Error",#N/A,
IF('Second Approx.'!$G$19="Error",#N/A,
IF('Second Approx.'!$G$20="Error",#N/A,
IF('Second Approx.'!$G$29="Error",#N/A,
'Second Approx.'!$D$38*SIN(RADIANS('Second Approx.'!$D$18*A267))+'Second Approx.'!$D$39*SIN(RADIANS('Second Approx.'!$D$19*A267))))))))))</f>
        <v>#N/A</v>
      </c>
    </row>
    <row r="268" spans="1:4" x14ac:dyDescent="0.25">
      <c r="A268" s="71">
        <v>133</v>
      </c>
      <c r="B268" s="71" t="e">
        <f>IF(A268&lt;='Second Approx.'!$D$20,A268,#N/A)</f>
        <v>#N/A</v>
      </c>
      <c r="C268" s="1" t="e">
        <f>IF(B268="",#N/A,
IF('Second Approx.'!$G$15="Error",#N/A,
IF('Second Approx.'!$G$16="Error",#N/A,
IF('Second Approx.'!$G$17="Error",#N/A,
IF('Second Approx.'!$G$18="Error",#N/A,
IF('Second Approx.'!$G$19="Error",#N/A,
IF('Second Approx.'!$G$20="Error",#N/A,
IF('Second Approx.'!$G$29="Error",#N/A,
'Second Approx.'!$D$38*COS(RADIANS('Second Approx.'!$D$18*A268))+'Second Approx.'!$D$39*COS(RADIANS('Second Approx.'!$D$19*A268))))))))))</f>
        <v>#N/A</v>
      </c>
      <c r="D268" s="1" t="e">
        <f>IF(B268="",#N/A,
IF('Second Approx.'!$G$15="Error",#N/A,
IF('Second Approx.'!$G$16="Error",#N/A,
IF('Second Approx.'!$G$17="Error",#N/A,
IF('Second Approx.'!$G$18="Error",#N/A,
IF('Second Approx.'!$G$19="Error",#N/A,
IF('Second Approx.'!$G$20="Error",#N/A,
IF('Second Approx.'!$G$29="Error",#N/A,
'Second Approx.'!$D$38*SIN(RADIANS('Second Approx.'!$D$18*A268))+'Second Approx.'!$D$39*SIN(RADIANS('Second Approx.'!$D$19*A268))))))))))</f>
        <v>#N/A</v>
      </c>
    </row>
    <row r="269" spans="1:4" x14ac:dyDescent="0.25">
      <c r="A269">
        <v>133.5</v>
      </c>
      <c r="B269" s="71" t="e">
        <f>IF(A269&lt;='Second Approx.'!$D$20,A269,#N/A)</f>
        <v>#N/A</v>
      </c>
      <c r="C269" s="1" t="e">
        <f>IF(B269="",#N/A,
IF('Second Approx.'!$G$15="Error",#N/A,
IF('Second Approx.'!$G$16="Error",#N/A,
IF('Second Approx.'!$G$17="Error",#N/A,
IF('Second Approx.'!$G$18="Error",#N/A,
IF('Second Approx.'!$G$19="Error",#N/A,
IF('Second Approx.'!$G$20="Error",#N/A,
IF('Second Approx.'!$G$29="Error",#N/A,
'Second Approx.'!$D$38*COS(RADIANS('Second Approx.'!$D$18*A269))+'Second Approx.'!$D$39*COS(RADIANS('Second Approx.'!$D$19*A269))))))))))</f>
        <v>#N/A</v>
      </c>
      <c r="D269" s="1" t="e">
        <f>IF(B269="",#N/A,
IF('Second Approx.'!$G$15="Error",#N/A,
IF('Second Approx.'!$G$16="Error",#N/A,
IF('Second Approx.'!$G$17="Error",#N/A,
IF('Second Approx.'!$G$18="Error",#N/A,
IF('Second Approx.'!$G$19="Error",#N/A,
IF('Second Approx.'!$G$20="Error",#N/A,
IF('Second Approx.'!$G$29="Error",#N/A,
'Second Approx.'!$D$38*SIN(RADIANS('Second Approx.'!$D$18*A269))+'Second Approx.'!$D$39*SIN(RADIANS('Second Approx.'!$D$19*A269))))))))))</f>
        <v>#N/A</v>
      </c>
    </row>
    <row r="270" spans="1:4" x14ac:dyDescent="0.25">
      <c r="A270" s="71">
        <v>134</v>
      </c>
      <c r="B270" s="71" t="e">
        <f>IF(A270&lt;='Second Approx.'!$D$20,A270,#N/A)</f>
        <v>#N/A</v>
      </c>
      <c r="C270" s="1" t="e">
        <f>IF(B270="",#N/A,
IF('Second Approx.'!$G$15="Error",#N/A,
IF('Second Approx.'!$G$16="Error",#N/A,
IF('Second Approx.'!$G$17="Error",#N/A,
IF('Second Approx.'!$G$18="Error",#N/A,
IF('Second Approx.'!$G$19="Error",#N/A,
IF('Second Approx.'!$G$20="Error",#N/A,
IF('Second Approx.'!$G$29="Error",#N/A,
'Second Approx.'!$D$38*COS(RADIANS('Second Approx.'!$D$18*A270))+'Second Approx.'!$D$39*COS(RADIANS('Second Approx.'!$D$19*A270))))))))))</f>
        <v>#N/A</v>
      </c>
      <c r="D270" s="1" t="e">
        <f>IF(B270="",#N/A,
IF('Second Approx.'!$G$15="Error",#N/A,
IF('Second Approx.'!$G$16="Error",#N/A,
IF('Second Approx.'!$G$17="Error",#N/A,
IF('Second Approx.'!$G$18="Error",#N/A,
IF('Second Approx.'!$G$19="Error",#N/A,
IF('Second Approx.'!$G$20="Error",#N/A,
IF('Second Approx.'!$G$29="Error",#N/A,
'Second Approx.'!$D$38*SIN(RADIANS('Second Approx.'!$D$18*A270))+'Second Approx.'!$D$39*SIN(RADIANS('Second Approx.'!$D$19*A270))))))))))</f>
        <v>#N/A</v>
      </c>
    </row>
    <row r="271" spans="1:4" x14ac:dyDescent="0.25">
      <c r="A271">
        <v>134.5</v>
      </c>
      <c r="B271" s="71" t="e">
        <f>IF(A271&lt;='Second Approx.'!$D$20,A271,#N/A)</f>
        <v>#N/A</v>
      </c>
      <c r="C271" s="1" t="e">
        <f>IF(B271="",#N/A,
IF('Second Approx.'!$G$15="Error",#N/A,
IF('Second Approx.'!$G$16="Error",#N/A,
IF('Second Approx.'!$G$17="Error",#N/A,
IF('Second Approx.'!$G$18="Error",#N/A,
IF('Second Approx.'!$G$19="Error",#N/A,
IF('Second Approx.'!$G$20="Error",#N/A,
IF('Second Approx.'!$G$29="Error",#N/A,
'Second Approx.'!$D$38*COS(RADIANS('Second Approx.'!$D$18*A271))+'Second Approx.'!$D$39*COS(RADIANS('Second Approx.'!$D$19*A271))))))))))</f>
        <v>#N/A</v>
      </c>
      <c r="D271" s="1" t="e">
        <f>IF(B271="",#N/A,
IF('Second Approx.'!$G$15="Error",#N/A,
IF('Second Approx.'!$G$16="Error",#N/A,
IF('Second Approx.'!$G$17="Error",#N/A,
IF('Second Approx.'!$G$18="Error",#N/A,
IF('Second Approx.'!$G$19="Error",#N/A,
IF('Second Approx.'!$G$20="Error",#N/A,
IF('Second Approx.'!$G$29="Error",#N/A,
'Second Approx.'!$D$38*SIN(RADIANS('Second Approx.'!$D$18*A271))+'Second Approx.'!$D$39*SIN(RADIANS('Second Approx.'!$D$19*A271))))))))))</f>
        <v>#N/A</v>
      </c>
    </row>
    <row r="272" spans="1:4" x14ac:dyDescent="0.25">
      <c r="A272" s="71">
        <v>135</v>
      </c>
      <c r="B272" s="71" t="e">
        <f>IF(A272&lt;='Second Approx.'!$D$20,A272,#N/A)</f>
        <v>#N/A</v>
      </c>
      <c r="C272" s="1" t="e">
        <f>IF(B272="",#N/A,
IF('Second Approx.'!$G$15="Error",#N/A,
IF('Second Approx.'!$G$16="Error",#N/A,
IF('Second Approx.'!$G$17="Error",#N/A,
IF('Second Approx.'!$G$18="Error",#N/A,
IF('Second Approx.'!$G$19="Error",#N/A,
IF('Second Approx.'!$G$20="Error",#N/A,
IF('Second Approx.'!$G$29="Error",#N/A,
'Second Approx.'!$D$38*COS(RADIANS('Second Approx.'!$D$18*A272))+'Second Approx.'!$D$39*COS(RADIANS('Second Approx.'!$D$19*A272))))))))))</f>
        <v>#N/A</v>
      </c>
      <c r="D272" s="1" t="e">
        <f>IF(B272="",#N/A,
IF('Second Approx.'!$G$15="Error",#N/A,
IF('Second Approx.'!$G$16="Error",#N/A,
IF('Second Approx.'!$G$17="Error",#N/A,
IF('Second Approx.'!$G$18="Error",#N/A,
IF('Second Approx.'!$G$19="Error",#N/A,
IF('Second Approx.'!$G$20="Error",#N/A,
IF('Second Approx.'!$G$29="Error",#N/A,
'Second Approx.'!$D$38*SIN(RADIANS('Second Approx.'!$D$18*A272))+'Second Approx.'!$D$39*SIN(RADIANS('Second Approx.'!$D$19*A272))))))))))</f>
        <v>#N/A</v>
      </c>
    </row>
    <row r="273" spans="1:4" x14ac:dyDescent="0.25">
      <c r="A273">
        <v>135.5</v>
      </c>
      <c r="B273" s="71" t="e">
        <f>IF(A273&lt;='Second Approx.'!$D$20,A273,#N/A)</f>
        <v>#N/A</v>
      </c>
      <c r="C273" s="1" t="e">
        <f>IF(B273="",#N/A,
IF('Second Approx.'!$G$15="Error",#N/A,
IF('Second Approx.'!$G$16="Error",#N/A,
IF('Second Approx.'!$G$17="Error",#N/A,
IF('Second Approx.'!$G$18="Error",#N/A,
IF('Second Approx.'!$G$19="Error",#N/A,
IF('Second Approx.'!$G$20="Error",#N/A,
IF('Second Approx.'!$G$29="Error",#N/A,
'Second Approx.'!$D$38*COS(RADIANS('Second Approx.'!$D$18*A273))+'Second Approx.'!$D$39*COS(RADIANS('Second Approx.'!$D$19*A273))))))))))</f>
        <v>#N/A</v>
      </c>
      <c r="D273" s="1" t="e">
        <f>IF(B273="",#N/A,
IF('Second Approx.'!$G$15="Error",#N/A,
IF('Second Approx.'!$G$16="Error",#N/A,
IF('Second Approx.'!$G$17="Error",#N/A,
IF('Second Approx.'!$G$18="Error",#N/A,
IF('Second Approx.'!$G$19="Error",#N/A,
IF('Second Approx.'!$G$20="Error",#N/A,
IF('Second Approx.'!$G$29="Error",#N/A,
'Second Approx.'!$D$38*SIN(RADIANS('Second Approx.'!$D$18*A273))+'Second Approx.'!$D$39*SIN(RADIANS('Second Approx.'!$D$19*A273))))))))))</f>
        <v>#N/A</v>
      </c>
    </row>
    <row r="274" spans="1:4" x14ac:dyDescent="0.25">
      <c r="A274" s="71">
        <v>136</v>
      </c>
      <c r="B274" s="71" t="e">
        <f>IF(A274&lt;='Second Approx.'!$D$20,A274,#N/A)</f>
        <v>#N/A</v>
      </c>
      <c r="C274" s="1" t="e">
        <f>IF(B274="",#N/A,
IF('Second Approx.'!$G$15="Error",#N/A,
IF('Second Approx.'!$G$16="Error",#N/A,
IF('Second Approx.'!$G$17="Error",#N/A,
IF('Second Approx.'!$G$18="Error",#N/A,
IF('Second Approx.'!$G$19="Error",#N/A,
IF('Second Approx.'!$G$20="Error",#N/A,
IF('Second Approx.'!$G$29="Error",#N/A,
'Second Approx.'!$D$38*COS(RADIANS('Second Approx.'!$D$18*A274))+'Second Approx.'!$D$39*COS(RADIANS('Second Approx.'!$D$19*A274))))))))))</f>
        <v>#N/A</v>
      </c>
      <c r="D274" s="1" t="e">
        <f>IF(B274="",#N/A,
IF('Second Approx.'!$G$15="Error",#N/A,
IF('Second Approx.'!$G$16="Error",#N/A,
IF('Second Approx.'!$G$17="Error",#N/A,
IF('Second Approx.'!$G$18="Error",#N/A,
IF('Second Approx.'!$G$19="Error",#N/A,
IF('Second Approx.'!$G$20="Error",#N/A,
IF('Second Approx.'!$G$29="Error",#N/A,
'Second Approx.'!$D$38*SIN(RADIANS('Second Approx.'!$D$18*A274))+'Second Approx.'!$D$39*SIN(RADIANS('Second Approx.'!$D$19*A274))))))))))</f>
        <v>#N/A</v>
      </c>
    </row>
    <row r="275" spans="1:4" x14ac:dyDescent="0.25">
      <c r="A275">
        <v>136.5</v>
      </c>
      <c r="B275" s="71" t="e">
        <f>IF(A275&lt;='Second Approx.'!$D$20,A275,#N/A)</f>
        <v>#N/A</v>
      </c>
      <c r="C275" s="1" t="e">
        <f>IF(B275="",#N/A,
IF('Second Approx.'!$G$15="Error",#N/A,
IF('Second Approx.'!$G$16="Error",#N/A,
IF('Second Approx.'!$G$17="Error",#N/A,
IF('Second Approx.'!$G$18="Error",#N/A,
IF('Second Approx.'!$G$19="Error",#N/A,
IF('Second Approx.'!$G$20="Error",#N/A,
IF('Second Approx.'!$G$29="Error",#N/A,
'Second Approx.'!$D$38*COS(RADIANS('Second Approx.'!$D$18*A275))+'Second Approx.'!$D$39*COS(RADIANS('Second Approx.'!$D$19*A275))))))))))</f>
        <v>#N/A</v>
      </c>
      <c r="D275" s="1" t="e">
        <f>IF(B275="",#N/A,
IF('Second Approx.'!$G$15="Error",#N/A,
IF('Second Approx.'!$G$16="Error",#N/A,
IF('Second Approx.'!$G$17="Error",#N/A,
IF('Second Approx.'!$G$18="Error",#N/A,
IF('Second Approx.'!$G$19="Error",#N/A,
IF('Second Approx.'!$G$20="Error",#N/A,
IF('Second Approx.'!$G$29="Error",#N/A,
'Second Approx.'!$D$38*SIN(RADIANS('Second Approx.'!$D$18*A275))+'Second Approx.'!$D$39*SIN(RADIANS('Second Approx.'!$D$19*A275))))))))))</f>
        <v>#N/A</v>
      </c>
    </row>
    <row r="276" spans="1:4" x14ac:dyDescent="0.25">
      <c r="A276" s="71">
        <v>137</v>
      </c>
      <c r="B276" s="71" t="e">
        <f>IF(A276&lt;='Second Approx.'!$D$20,A276,#N/A)</f>
        <v>#N/A</v>
      </c>
      <c r="C276" s="1" t="e">
        <f>IF(B276="",#N/A,
IF('Second Approx.'!$G$15="Error",#N/A,
IF('Second Approx.'!$G$16="Error",#N/A,
IF('Second Approx.'!$G$17="Error",#N/A,
IF('Second Approx.'!$G$18="Error",#N/A,
IF('Second Approx.'!$G$19="Error",#N/A,
IF('Second Approx.'!$G$20="Error",#N/A,
IF('Second Approx.'!$G$29="Error",#N/A,
'Second Approx.'!$D$38*COS(RADIANS('Second Approx.'!$D$18*A276))+'Second Approx.'!$D$39*COS(RADIANS('Second Approx.'!$D$19*A276))))))))))</f>
        <v>#N/A</v>
      </c>
      <c r="D276" s="1" t="e">
        <f>IF(B276="",#N/A,
IF('Second Approx.'!$G$15="Error",#N/A,
IF('Second Approx.'!$G$16="Error",#N/A,
IF('Second Approx.'!$G$17="Error",#N/A,
IF('Second Approx.'!$G$18="Error",#N/A,
IF('Second Approx.'!$G$19="Error",#N/A,
IF('Second Approx.'!$G$20="Error",#N/A,
IF('Second Approx.'!$G$29="Error",#N/A,
'Second Approx.'!$D$38*SIN(RADIANS('Second Approx.'!$D$18*A276))+'Second Approx.'!$D$39*SIN(RADIANS('Second Approx.'!$D$19*A276))))))))))</f>
        <v>#N/A</v>
      </c>
    </row>
    <row r="277" spans="1:4" x14ac:dyDescent="0.25">
      <c r="A277">
        <v>137.5</v>
      </c>
      <c r="B277" s="71" t="e">
        <f>IF(A277&lt;='Second Approx.'!$D$20,A277,#N/A)</f>
        <v>#N/A</v>
      </c>
      <c r="C277" s="1" t="e">
        <f>IF(B277="",#N/A,
IF('Second Approx.'!$G$15="Error",#N/A,
IF('Second Approx.'!$G$16="Error",#N/A,
IF('Second Approx.'!$G$17="Error",#N/A,
IF('Second Approx.'!$G$18="Error",#N/A,
IF('Second Approx.'!$G$19="Error",#N/A,
IF('Second Approx.'!$G$20="Error",#N/A,
IF('Second Approx.'!$G$29="Error",#N/A,
'Second Approx.'!$D$38*COS(RADIANS('Second Approx.'!$D$18*A277))+'Second Approx.'!$D$39*COS(RADIANS('Second Approx.'!$D$19*A277))))))))))</f>
        <v>#N/A</v>
      </c>
      <c r="D277" s="1" t="e">
        <f>IF(B277="",#N/A,
IF('Second Approx.'!$G$15="Error",#N/A,
IF('Second Approx.'!$G$16="Error",#N/A,
IF('Second Approx.'!$G$17="Error",#N/A,
IF('Second Approx.'!$G$18="Error",#N/A,
IF('Second Approx.'!$G$19="Error",#N/A,
IF('Second Approx.'!$G$20="Error",#N/A,
IF('Second Approx.'!$G$29="Error",#N/A,
'Second Approx.'!$D$38*SIN(RADIANS('Second Approx.'!$D$18*A277))+'Second Approx.'!$D$39*SIN(RADIANS('Second Approx.'!$D$19*A277))))))))))</f>
        <v>#N/A</v>
      </c>
    </row>
    <row r="278" spans="1:4" x14ac:dyDescent="0.25">
      <c r="A278" s="71">
        <v>138</v>
      </c>
      <c r="B278" s="71" t="e">
        <f>IF(A278&lt;='Second Approx.'!$D$20,A278,#N/A)</f>
        <v>#N/A</v>
      </c>
      <c r="C278" s="1" t="e">
        <f>IF(B278="",#N/A,
IF('Second Approx.'!$G$15="Error",#N/A,
IF('Second Approx.'!$G$16="Error",#N/A,
IF('Second Approx.'!$G$17="Error",#N/A,
IF('Second Approx.'!$G$18="Error",#N/A,
IF('Second Approx.'!$G$19="Error",#N/A,
IF('Second Approx.'!$G$20="Error",#N/A,
IF('Second Approx.'!$G$29="Error",#N/A,
'Second Approx.'!$D$38*COS(RADIANS('Second Approx.'!$D$18*A278))+'Second Approx.'!$D$39*COS(RADIANS('Second Approx.'!$D$19*A278))))))))))</f>
        <v>#N/A</v>
      </c>
      <c r="D278" s="1" t="e">
        <f>IF(B278="",#N/A,
IF('Second Approx.'!$G$15="Error",#N/A,
IF('Second Approx.'!$G$16="Error",#N/A,
IF('Second Approx.'!$G$17="Error",#N/A,
IF('Second Approx.'!$G$18="Error",#N/A,
IF('Second Approx.'!$G$19="Error",#N/A,
IF('Second Approx.'!$G$20="Error",#N/A,
IF('Second Approx.'!$G$29="Error",#N/A,
'Second Approx.'!$D$38*SIN(RADIANS('Second Approx.'!$D$18*A278))+'Second Approx.'!$D$39*SIN(RADIANS('Second Approx.'!$D$19*A278))))))))))</f>
        <v>#N/A</v>
      </c>
    </row>
    <row r="279" spans="1:4" x14ac:dyDescent="0.25">
      <c r="A279">
        <v>138.5</v>
      </c>
      <c r="B279" s="71" t="e">
        <f>IF(A279&lt;='Second Approx.'!$D$20,A279,#N/A)</f>
        <v>#N/A</v>
      </c>
      <c r="C279" s="1" t="e">
        <f>IF(B279="",#N/A,
IF('Second Approx.'!$G$15="Error",#N/A,
IF('Second Approx.'!$G$16="Error",#N/A,
IF('Second Approx.'!$G$17="Error",#N/A,
IF('Second Approx.'!$G$18="Error",#N/A,
IF('Second Approx.'!$G$19="Error",#N/A,
IF('Second Approx.'!$G$20="Error",#N/A,
IF('Second Approx.'!$G$29="Error",#N/A,
'Second Approx.'!$D$38*COS(RADIANS('Second Approx.'!$D$18*A279))+'Second Approx.'!$D$39*COS(RADIANS('Second Approx.'!$D$19*A279))))))))))</f>
        <v>#N/A</v>
      </c>
      <c r="D279" s="1" t="e">
        <f>IF(B279="",#N/A,
IF('Second Approx.'!$G$15="Error",#N/A,
IF('Second Approx.'!$G$16="Error",#N/A,
IF('Second Approx.'!$G$17="Error",#N/A,
IF('Second Approx.'!$G$18="Error",#N/A,
IF('Second Approx.'!$G$19="Error",#N/A,
IF('Second Approx.'!$G$20="Error",#N/A,
IF('Second Approx.'!$G$29="Error",#N/A,
'Second Approx.'!$D$38*SIN(RADIANS('Second Approx.'!$D$18*A279))+'Second Approx.'!$D$39*SIN(RADIANS('Second Approx.'!$D$19*A279))))))))))</f>
        <v>#N/A</v>
      </c>
    </row>
    <row r="280" spans="1:4" x14ac:dyDescent="0.25">
      <c r="A280" s="71">
        <v>139</v>
      </c>
      <c r="B280" s="71" t="e">
        <f>IF(A280&lt;='Second Approx.'!$D$20,A280,#N/A)</f>
        <v>#N/A</v>
      </c>
      <c r="C280" s="1" t="e">
        <f>IF(B280="",#N/A,
IF('Second Approx.'!$G$15="Error",#N/A,
IF('Second Approx.'!$G$16="Error",#N/A,
IF('Second Approx.'!$G$17="Error",#N/A,
IF('Second Approx.'!$G$18="Error",#N/A,
IF('Second Approx.'!$G$19="Error",#N/A,
IF('Second Approx.'!$G$20="Error",#N/A,
IF('Second Approx.'!$G$29="Error",#N/A,
'Second Approx.'!$D$38*COS(RADIANS('Second Approx.'!$D$18*A280))+'Second Approx.'!$D$39*COS(RADIANS('Second Approx.'!$D$19*A280))))))))))</f>
        <v>#N/A</v>
      </c>
      <c r="D280" s="1" t="e">
        <f>IF(B280="",#N/A,
IF('Second Approx.'!$G$15="Error",#N/A,
IF('Second Approx.'!$G$16="Error",#N/A,
IF('Second Approx.'!$G$17="Error",#N/A,
IF('Second Approx.'!$G$18="Error",#N/A,
IF('Second Approx.'!$G$19="Error",#N/A,
IF('Second Approx.'!$G$20="Error",#N/A,
IF('Second Approx.'!$G$29="Error",#N/A,
'Second Approx.'!$D$38*SIN(RADIANS('Second Approx.'!$D$18*A280))+'Second Approx.'!$D$39*SIN(RADIANS('Second Approx.'!$D$19*A280))))))))))</f>
        <v>#N/A</v>
      </c>
    </row>
    <row r="281" spans="1:4" x14ac:dyDescent="0.25">
      <c r="A281">
        <v>139.5</v>
      </c>
      <c r="B281" s="71" t="e">
        <f>IF(A281&lt;='Second Approx.'!$D$20,A281,#N/A)</f>
        <v>#N/A</v>
      </c>
      <c r="C281" s="1" t="e">
        <f>IF(B281="",#N/A,
IF('Second Approx.'!$G$15="Error",#N/A,
IF('Second Approx.'!$G$16="Error",#N/A,
IF('Second Approx.'!$G$17="Error",#N/A,
IF('Second Approx.'!$G$18="Error",#N/A,
IF('Second Approx.'!$G$19="Error",#N/A,
IF('Second Approx.'!$G$20="Error",#N/A,
IF('Second Approx.'!$G$29="Error",#N/A,
'Second Approx.'!$D$38*COS(RADIANS('Second Approx.'!$D$18*A281))+'Second Approx.'!$D$39*COS(RADIANS('Second Approx.'!$D$19*A281))))))))))</f>
        <v>#N/A</v>
      </c>
      <c r="D281" s="1" t="e">
        <f>IF(B281="",#N/A,
IF('Second Approx.'!$G$15="Error",#N/A,
IF('Second Approx.'!$G$16="Error",#N/A,
IF('Second Approx.'!$G$17="Error",#N/A,
IF('Second Approx.'!$G$18="Error",#N/A,
IF('Second Approx.'!$G$19="Error",#N/A,
IF('Second Approx.'!$G$20="Error",#N/A,
IF('Second Approx.'!$G$29="Error",#N/A,
'Second Approx.'!$D$38*SIN(RADIANS('Second Approx.'!$D$18*A281))+'Second Approx.'!$D$39*SIN(RADIANS('Second Approx.'!$D$19*A281))))))))))</f>
        <v>#N/A</v>
      </c>
    </row>
    <row r="282" spans="1:4" x14ac:dyDescent="0.25">
      <c r="A282" s="71">
        <v>140</v>
      </c>
      <c r="B282" s="71" t="e">
        <f>IF(A282&lt;='Second Approx.'!$D$20,A282,#N/A)</f>
        <v>#N/A</v>
      </c>
      <c r="C282" s="1" t="e">
        <f>IF(B282="",#N/A,
IF('Second Approx.'!$G$15="Error",#N/A,
IF('Second Approx.'!$G$16="Error",#N/A,
IF('Second Approx.'!$G$17="Error",#N/A,
IF('Second Approx.'!$G$18="Error",#N/A,
IF('Second Approx.'!$G$19="Error",#N/A,
IF('Second Approx.'!$G$20="Error",#N/A,
IF('Second Approx.'!$G$29="Error",#N/A,
'Second Approx.'!$D$38*COS(RADIANS('Second Approx.'!$D$18*A282))+'Second Approx.'!$D$39*COS(RADIANS('Second Approx.'!$D$19*A282))))))))))</f>
        <v>#N/A</v>
      </c>
      <c r="D282" s="1" t="e">
        <f>IF(B282="",#N/A,
IF('Second Approx.'!$G$15="Error",#N/A,
IF('Second Approx.'!$G$16="Error",#N/A,
IF('Second Approx.'!$G$17="Error",#N/A,
IF('Second Approx.'!$G$18="Error",#N/A,
IF('Second Approx.'!$G$19="Error",#N/A,
IF('Second Approx.'!$G$20="Error",#N/A,
IF('Second Approx.'!$G$29="Error",#N/A,
'Second Approx.'!$D$38*SIN(RADIANS('Second Approx.'!$D$18*A282))+'Second Approx.'!$D$39*SIN(RADIANS('Second Approx.'!$D$19*A282))))))))))</f>
        <v>#N/A</v>
      </c>
    </row>
    <row r="283" spans="1:4" x14ac:dyDescent="0.25">
      <c r="A283">
        <v>140.5</v>
      </c>
      <c r="B283" s="71" t="e">
        <f>IF(A283&lt;='Second Approx.'!$D$20,A283,#N/A)</f>
        <v>#N/A</v>
      </c>
      <c r="C283" s="1" t="e">
        <f>IF(B283="",#N/A,
IF('Second Approx.'!$G$15="Error",#N/A,
IF('Second Approx.'!$G$16="Error",#N/A,
IF('Second Approx.'!$G$17="Error",#N/A,
IF('Second Approx.'!$G$18="Error",#N/A,
IF('Second Approx.'!$G$19="Error",#N/A,
IF('Second Approx.'!$G$20="Error",#N/A,
IF('Second Approx.'!$G$29="Error",#N/A,
'Second Approx.'!$D$38*COS(RADIANS('Second Approx.'!$D$18*A283))+'Second Approx.'!$D$39*COS(RADIANS('Second Approx.'!$D$19*A283))))))))))</f>
        <v>#N/A</v>
      </c>
      <c r="D283" s="1" t="e">
        <f>IF(B283="",#N/A,
IF('Second Approx.'!$G$15="Error",#N/A,
IF('Second Approx.'!$G$16="Error",#N/A,
IF('Second Approx.'!$G$17="Error",#N/A,
IF('Second Approx.'!$G$18="Error",#N/A,
IF('Second Approx.'!$G$19="Error",#N/A,
IF('Second Approx.'!$G$20="Error",#N/A,
IF('Second Approx.'!$G$29="Error",#N/A,
'Second Approx.'!$D$38*SIN(RADIANS('Second Approx.'!$D$18*A283))+'Second Approx.'!$D$39*SIN(RADIANS('Second Approx.'!$D$19*A283))))))))))</f>
        <v>#N/A</v>
      </c>
    </row>
    <row r="284" spans="1:4" x14ac:dyDescent="0.25">
      <c r="A284" s="71">
        <v>141</v>
      </c>
      <c r="B284" s="71" t="e">
        <f>IF(A284&lt;='Second Approx.'!$D$20,A284,#N/A)</f>
        <v>#N/A</v>
      </c>
      <c r="C284" s="1" t="e">
        <f>IF(B284="",#N/A,
IF('Second Approx.'!$G$15="Error",#N/A,
IF('Second Approx.'!$G$16="Error",#N/A,
IF('Second Approx.'!$G$17="Error",#N/A,
IF('Second Approx.'!$G$18="Error",#N/A,
IF('Second Approx.'!$G$19="Error",#N/A,
IF('Second Approx.'!$G$20="Error",#N/A,
IF('Second Approx.'!$G$29="Error",#N/A,
'Second Approx.'!$D$38*COS(RADIANS('Second Approx.'!$D$18*A284))+'Second Approx.'!$D$39*COS(RADIANS('Second Approx.'!$D$19*A284))))))))))</f>
        <v>#N/A</v>
      </c>
      <c r="D284" s="1" t="e">
        <f>IF(B284="",#N/A,
IF('Second Approx.'!$G$15="Error",#N/A,
IF('Second Approx.'!$G$16="Error",#N/A,
IF('Second Approx.'!$G$17="Error",#N/A,
IF('Second Approx.'!$G$18="Error",#N/A,
IF('Second Approx.'!$G$19="Error",#N/A,
IF('Second Approx.'!$G$20="Error",#N/A,
IF('Second Approx.'!$G$29="Error",#N/A,
'Second Approx.'!$D$38*SIN(RADIANS('Second Approx.'!$D$18*A284))+'Second Approx.'!$D$39*SIN(RADIANS('Second Approx.'!$D$19*A284))))))))))</f>
        <v>#N/A</v>
      </c>
    </row>
    <row r="285" spans="1:4" x14ac:dyDescent="0.25">
      <c r="A285">
        <v>141.5</v>
      </c>
      <c r="B285" s="71" t="e">
        <f>IF(A285&lt;='Second Approx.'!$D$20,A285,#N/A)</f>
        <v>#N/A</v>
      </c>
      <c r="C285" s="1" t="e">
        <f>IF(B285="",#N/A,
IF('Second Approx.'!$G$15="Error",#N/A,
IF('Second Approx.'!$G$16="Error",#N/A,
IF('Second Approx.'!$G$17="Error",#N/A,
IF('Second Approx.'!$G$18="Error",#N/A,
IF('Second Approx.'!$G$19="Error",#N/A,
IF('Second Approx.'!$G$20="Error",#N/A,
IF('Second Approx.'!$G$29="Error",#N/A,
'Second Approx.'!$D$38*COS(RADIANS('Second Approx.'!$D$18*A285))+'Second Approx.'!$D$39*COS(RADIANS('Second Approx.'!$D$19*A285))))))))))</f>
        <v>#N/A</v>
      </c>
      <c r="D285" s="1" t="e">
        <f>IF(B285="",#N/A,
IF('Second Approx.'!$G$15="Error",#N/A,
IF('Second Approx.'!$G$16="Error",#N/A,
IF('Second Approx.'!$G$17="Error",#N/A,
IF('Second Approx.'!$G$18="Error",#N/A,
IF('Second Approx.'!$G$19="Error",#N/A,
IF('Second Approx.'!$G$20="Error",#N/A,
IF('Second Approx.'!$G$29="Error",#N/A,
'Second Approx.'!$D$38*SIN(RADIANS('Second Approx.'!$D$18*A285))+'Second Approx.'!$D$39*SIN(RADIANS('Second Approx.'!$D$19*A285))))))))))</f>
        <v>#N/A</v>
      </c>
    </row>
    <row r="286" spans="1:4" x14ac:dyDescent="0.25">
      <c r="A286" s="71">
        <v>142</v>
      </c>
      <c r="B286" s="71" t="e">
        <f>IF(A286&lt;='Second Approx.'!$D$20,A286,#N/A)</f>
        <v>#N/A</v>
      </c>
      <c r="C286" s="1" t="e">
        <f>IF(B286="",#N/A,
IF('Second Approx.'!$G$15="Error",#N/A,
IF('Second Approx.'!$G$16="Error",#N/A,
IF('Second Approx.'!$G$17="Error",#N/A,
IF('Second Approx.'!$G$18="Error",#N/A,
IF('Second Approx.'!$G$19="Error",#N/A,
IF('Second Approx.'!$G$20="Error",#N/A,
IF('Second Approx.'!$G$29="Error",#N/A,
'Second Approx.'!$D$38*COS(RADIANS('Second Approx.'!$D$18*A286))+'Second Approx.'!$D$39*COS(RADIANS('Second Approx.'!$D$19*A286))))))))))</f>
        <v>#N/A</v>
      </c>
      <c r="D286" s="1" t="e">
        <f>IF(B286="",#N/A,
IF('Second Approx.'!$G$15="Error",#N/A,
IF('Second Approx.'!$G$16="Error",#N/A,
IF('Second Approx.'!$G$17="Error",#N/A,
IF('Second Approx.'!$G$18="Error",#N/A,
IF('Second Approx.'!$G$19="Error",#N/A,
IF('Second Approx.'!$G$20="Error",#N/A,
IF('Second Approx.'!$G$29="Error",#N/A,
'Second Approx.'!$D$38*SIN(RADIANS('Second Approx.'!$D$18*A286))+'Second Approx.'!$D$39*SIN(RADIANS('Second Approx.'!$D$19*A286))))))))))</f>
        <v>#N/A</v>
      </c>
    </row>
    <row r="287" spans="1:4" x14ac:dyDescent="0.25">
      <c r="A287">
        <v>142.5</v>
      </c>
      <c r="B287" s="71" t="e">
        <f>IF(A287&lt;='Second Approx.'!$D$20,A287,#N/A)</f>
        <v>#N/A</v>
      </c>
      <c r="C287" s="1" t="e">
        <f>IF(B287="",#N/A,
IF('Second Approx.'!$G$15="Error",#N/A,
IF('Second Approx.'!$G$16="Error",#N/A,
IF('Second Approx.'!$G$17="Error",#N/A,
IF('Second Approx.'!$G$18="Error",#N/A,
IF('Second Approx.'!$G$19="Error",#N/A,
IF('Second Approx.'!$G$20="Error",#N/A,
IF('Second Approx.'!$G$29="Error",#N/A,
'Second Approx.'!$D$38*COS(RADIANS('Second Approx.'!$D$18*A287))+'Second Approx.'!$D$39*COS(RADIANS('Second Approx.'!$D$19*A287))))))))))</f>
        <v>#N/A</v>
      </c>
      <c r="D287" s="1" t="e">
        <f>IF(B287="",#N/A,
IF('Second Approx.'!$G$15="Error",#N/A,
IF('Second Approx.'!$G$16="Error",#N/A,
IF('Second Approx.'!$G$17="Error",#N/A,
IF('Second Approx.'!$G$18="Error",#N/A,
IF('Second Approx.'!$G$19="Error",#N/A,
IF('Second Approx.'!$G$20="Error",#N/A,
IF('Second Approx.'!$G$29="Error",#N/A,
'Second Approx.'!$D$38*SIN(RADIANS('Second Approx.'!$D$18*A287))+'Second Approx.'!$D$39*SIN(RADIANS('Second Approx.'!$D$19*A287))))))))))</f>
        <v>#N/A</v>
      </c>
    </row>
    <row r="288" spans="1:4" x14ac:dyDescent="0.25">
      <c r="A288" s="71">
        <v>143</v>
      </c>
      <c r="B288" s="71" t="e">
        <f>IF(A288&lt;='Second Approx.'!$D$20,A288,#N/A)</f>
        <v>#N/A</v>
      </c>
      <c r="C288" s="1" t="e">
        <f>IF(B288="",#N/A,
IF('Second Approx.'!$G$15="Error",#N/A,
IF('Second Approx.'!$G$16="Error",#N/A,
IF('Second Approx.'!$G$17="Error",#N/A,
IF('Second Approx.'!$G$18="Error",#N/A,
IF('Second Approx.'!$G$19="Error",#N/A,
IF('Second Approx.'!$G$20="Error",#N/A,
IF('Second Approx.'!$G$29="Error",#N/A,
'Second Approx.'!$D$38*COS(RADIANS('Second Approx.'!$D$18*A288))+'Second Approx.'!$D$39*COS(RADIANS('Second Approx.'!$D$19*A288))))))))))</f>
        <v>#N/A</v>
      </c>
      <c r="D288" s="1" t="e">
        <f>IF(B288="",#N/A,
IF('Second Approx.'!$G$15="Error",#N/A,
IF('Second Approx.'!$G$16="Error",#N/A,
IF('Second Approx.'!$G$17="Error",#N/A,
IF('Second Approx.'!$G$18="Error",#N/A,
IF('Second Approx.'!$G$19="Error",#N/A,
IF('Second Approx.'!$G$20="Error",#N/A,
IF('Second Approx.'!$G$29="Error",#N/A,
'Second Approx.'!$D$38*SIN(RADIANS('Second Approx.'!$D$18*A288))+'Second Approx.'!$D$39*SIN(RADIANS('Second Approx.'!$D$19*A288))))))))))</f>
        <v>#N/A</v>
      </c>
    </row>
    <row r="289" spans="1:4" x14ac:dyDescent="0.25">
      <c r="A289">
        <v>143.5</v>
      </c>
      <c r="B289" s="71" t="e">
        <f>IF(A289&lt;='Second Approx.'!$D$20,A289,#N/A)</f>
        <v>#N/A</v>
      </c>
      <c r="C289" s="1" t="e">
        <f>IF(B289="",#N/A,
IF('Second Approx.'!$G$15="Error",#N/A,
IF('Second Approx.'!$G$16="Error",#N/A,
IF('Second Approx.'!$G$17="Error",#N/A,
IF('Second Approx.'!$G$18="Error",#N/A,
IF('Second Approx.'!$G$19="Error",#N/A,
IF('Second Approx.'!$G$20="Error",#N/A,
IF('Second Approx.'!$G$29="Error",#N/A,
'Second Approx.'!$D$38*COS(RADIANS('Second Approx.'!$D$18*A289))+'Second Approx.'!$D$39*COS(RADIANS('Second Approx.'!$D$19*A289))))))))))</f>
        <v>#N/A</v>
      </c>
      <c r="D289" s="1" t="e">
        <f>IF(B289="",#N/A,
IF('Second Approx.'!$G$15="Error",#N/A,
IF('Second Approx.'!$G$16="Error",#N/A,
IF('Second Approx.'!$G$17="Error",#N/A,
IF('Second Approx.'!$G$18="Error",#N/A,
IF('Second Approx.'!$G$19="Error",#N/A,
IF('Second Approx.'!$G$20="Error",#N/A,
IF('Second Approx.'!$G$29="Error",#N/A,
'Second Approx.'!$D$38*SIN(RADIANS('Second Approx.'!$D$18*A289))+'Second Approx.'!$D$39*SIN(RADIANS('Second Approx.'!$D$19*A289))))))))))</f>
        <v>#N/A</v>
      </c>
    </row>
    <row r="290" spans="1:4" x14ac:dyDescent="0.25">
      <c r="A290" s="71">
        <v>144</v>
      </c>
      <c r="B290" s="71" t="e">
        <f>IF(A290&lt;='Second Approx.'!$D$20,A290,#N/A)</f>
        <v>#N/A</v>
      </c>
      <c r="C290" s="1" t="e">
        <f>IF(B290="",#N/A,
IF('Second Approx.'!$G$15="Error",#N/A,
IF('Second Approx.'!$G$16="Error",#N/A,
IF('Second Approx.'!$G$17="Error",#N/A,
IF('Second Approx.'!$G$18="Error",#N/A,
IF('Second Approx.'!$G$19="Error",#N/A,
IF('Second Approx.'!$G$20="Error",#N/A,
IF('Second Approx.'!$G$29="Error",#N/A,
'Second Approx.'!$D$38*COS(RADIANS('Second Approx.'!$D$18*A290))+'Second Approx.'!$D$39*COS(RADIANS('Second Approx.'!$D$19*A290))))))))))</f>
        <v>#N/A</v>
      </c>
      <c r="D290" s="1" t="e">
        <f>IF(B290="",#N/A,
IF('Second Approx.'!$G$15="Error",#N/A,
IF('Second Approx.'!$G$16="Error",#N/A,
IF('Second Approx.'!$G$17="Error",#N/A,
IF('Second Approx.'!$G$18="Error",#N/A,
IF('Second Approx.'!$G$19="Error",#N/A,
IF('Second Approx.'!$G$20="Error",#N/A,
IF('Second Approx.'!$G$29="Error",#N/A,
'Second Approx.'!$D$38*SIN(RADIANS('Second Approx.'!$D$18*A290))+'Second Approx.'!$D$39*SIN(RADIANS('Second Approx.'!$D$19*A290))))))))))</f>
        <v>#N/A</v>
      </c>
    </row>
    <row r="291" spans="1:4" x14ac:dyDescent="0.25">
      <c r="A291">
        <v>144.5</v>
      </c>
      <c r="B291" s="71" t="e">
        <f>IF(A291&lt;='Second Approx.'!$D$20,A291,#N/A)</f>
        <v>#N/A</v>
      </c>
      <c r="C291" s="1" t="e">
        <f>IF(B291="",#N/A,
IF('Second Approx.'!$G$15="Error",#N/A,
IF('Second Approx.'!$G$16="Error",#N/A,
IF('Second Approx.'!$G$17="Error",#N/A,
IF('Second Approx.'!$G$18="Error",#N/A,
IF('Second Approx.'!$G$19="Error",#N/A,
IF('Second Approx.'!$G$20="Error",#N/A,
IF('Second Approx.'!$G$29="Error",#N/A,
'Second Approx.'!$D$38*COS(RADIANS('Second Approx.'!$D$18*A291))+'Second Approx.'!$D$39*COS(RADIANS('Second Approx.'!$D$19*A291))))))))))</f>
        <v>#N/A</v>
      </c>
      <c r="D291" s="1" t="e">
        <f>IF(B291="",#N/A,
IF('Second Approx.'!$G$15="Error",#N/A,
IF('Second Approx.'!$G$16="Error",#N/A,
IF('Second Approx.'!$G$17="Error",#N/A,
IF('Second Approx.'!$G$18="Error",#N/A,
IF('Second Approx.'!$G$19="Error",#N/A,
IF('Second Approx.'!$G$20="Error",#N/A,
IF('Second Approx.'!$G$29="Error",#N/A,
'Second Approx.'!$D$38*SIN(RADIANS('Second Approx.'!$D$18*A291))+'Second Approx.'!$D$39*SIN(RADIANS('Second Approx.'!$D$19*A291))))))))))</f>
        <v>#N/A</v>
      </c>
    </row>
    <row r="292" spans="1:4" x14ac:dyDescent="0.25">
      <c r="A292" s="71">
        <v>145</v>
      </c>
      <c r="B292" s="71" t="e">
        <f>IF(A292&lt;='Second Approx.'!$D$20,A292,#N/A)</f>
        <v>#N/A</v>
      </c>
      <c r="C292" s="1" t="e">
        <f>IF(B292="",#N/A,
IF('Second Approx.'!$G$15="Error",#N/A,
IF('Second Approx.'!$G$16="Error",#N/A,
IF('Second Approx.'!$G$17="Error",#N/A,
IF('Second Approx.'!$G$18="Error",#N/A,
IF('Second Approx.'!$G$19="Error",#N/A,
IF('Second Approx.'!$G$20="Error",#N/A,
IF('Second Approx.'!$G$29="Error",#N/A,
'Second Approx.'!$D$38*COS(RADIANS('Second Approx.'!$D$18*A292))+'Second Approx.'!$D$39*COS(RADIANS('Second Approx.'!$D$19*A292))))))))))</f>
        <v>#N/A</v>
      </c>
      <c r="D292" s="1" t="e">
        <f>IF(B292="",#N/A,
IF('Second Approx.'!$G$15="Error",#N/A,
IF('Second Approx.'!$G$16="Error",#N/A,
IF('Second Approx.'!$G$17="Error",#N/A,
IF('Second Approx.'!$G$18="Error",#N/A,
IF('Second Approx.'!$G$19="Error",#N/A,
IF('Second Approx.'!$G$20="Error",#N/A,
IF('Second Approx.'!$G$29="Error",#N/A,
'Second Approx.'!$D$38*SIN(RADIANS('Second Approx.'!$D$18*A292))+'Second Approx.'!$D$39*SIN(RADIANS('Second Approx.'!$D$19*A292))))))))))</f>
        <v>#N/A</v>
      </c>
    </row>
    <row r="293" spans="1:4" x14ac:dyDescent="0.25">
      <c r="A293">
        <v>145.5</v>
      </c>
      <c r="B293" s="71" t="e">
        <f>IF(A293&lt;='Second Approx.'!$D$20,A293,#N/A)</f>
        <v>#N/A</v>
      </c>
      <c r="C293" s="1" t="e">
        <f>IF(B293="",#N/A,
IF('Second Approx.'!$G$15="Error",#N/A,
IF('Second Approx.'!$G$16="Error",#N/A,
IF('Second Approx.'!$G$17="Error",#N/A,
IF('Second Approx.'!$G$18="Error",#N/A,
IF('Second Approx.'!$G$19="Error",#N/A,
IF('Second Approx.'!$G$20="Error",#N/A,
IF('Second Approx.'!$G$29="Error",#N/A,
'Second Approx.'!$D$38*COS(RADIANS('Second Approx.'!$D$18*A293))+'Second Approx.'!$D$39*COS(RADIANS('Second Approx.'!$D$19*A293))))))))))</f>
        <v>#N/A</v>
      </c>
      <c r="D293" s="1" t="e">
        <f>IF(B293="",#N/A,
IF('Second Approx.'!$G$15="Error",#N/A,
IF('Second Approx.'!$G$16="Error",#N/A,
IF('Second Approx.'!$G$17="Error",#N/A,
IF('Second Approx.'!$G$18="Error",#N/A,
IF('Second Approx.'!$G$19="Error",#N/A,
IF('Second Approx.'!$G$20="Error",#N/A,
IF('Second Approx.'!$G$29="Error",#N/A,
'Second Approx.'!$D$38*SIN(RADIANS('Second Approx.'!$D$18*A293))+'Second Approx.'!$D$39*SIN(RADIANS('Second Approx.'!$D$19*A293))))))))))</f>
        <v>#N/A</v>
      </c>
    </row>
    <row r="294" spans="1:4" x14ac:dyDescent="0.25">
      <c r="A294" s="71">
        <v>146</v>
      </c>
      <c r="B294" s="71" t="e">
        <f>IF(A294&lt;='Second Approx.'!$D$20,A294,#N/A)</f>
        <v>#N/A</v>
      </c>
      <c r="C294" s="1" t="e">
        <f>IF(B294="",#N/A,
IF('Second Approx.'!$G$15="Error",#N/A,
IF('Second Approx.'!$G$16="Error",#N/A,
IF('Second Approx.'!$G$17="Error",#N/A,
IF('Second Approx.'!$G$18="Error",#N/A,
IF('Second Approx.'!$G$19="Error",#N/A,
IF('Second Approx.'!$G$20="Error",#N/A,
IF('Second Approx.'!$G$29="Error",#N/A,
'Second Approx.'!$D$38*COS(RADIANS('Second Approx.'!$D$18*A294))+'Second Approx.'!$D$39*COS(RADIANS('Second Approx.'!$D$19*A294))))))))))</f>
        <v>#N/A</v>
      </c>
      <c r="D294" s="1" t="e">
        <f>IF(B294="",#N/A,
IF('Second Approx.'!$G$15="Error",#N/A,
IF('Second Approx.'!$G$16="Error",#N/A,
IF('Second Approx.'!$G$17="Error",#N/A,
IF('Second Approx.'!$G$18="Error",#N/A,
IF('Second Approx.'!$G$19="Error",#N/A,
IF('Second Approx.'!$G$20="Error",#N/A,
IF('Second Approx.'!$G$29="Error",#N/A,
'Second Approx.'!$D$38*SIN(RADIANS('Second Approx.'!$D$18*A294))+'Second Approx.'!$D$39*SIN(RADIANS('Second Approx.'!$D$19*A294))))))))))</f>
        <v>#N/A</v>
      </c>
    </row>
    <row r="295" spans="1:4" x14ac:dyDescent="0.25">
      <c r="A295">
        <v>146.5</v>
      </c>
      <c r="B295" s="71" t="e">
        <f>IF(A295&lt;='Second Approx.'!$D$20,A295,#N/A)</f>
        <v>#N/A</v>
      </c>
      <c r="C295" s="1" t="e">
        <f>IF(B295="",#N/A,
IF('Second Approx.'!$G$15="Error",#N/A,
IF('Second Approx.'!$G$16="Error",#N/A,
IF('Second Approx.'!$G$17="Error",#N/A,
IF('Second Approx.'!$G$18="Error",#N/A,
IF('Second Approx.'!$G$19="Error",#N/A,
IF('Second Approx.'!$G$20="Error",#N/A,
IF('Second Approx.'!$G$29="Error",#N/A,
'Second Approx.'!$D$38*COS(RADIANS('Second Approx.'!$D$18*A295))+'Second Approx.'!$D$39*COS(RADIANS('Second Approx.'!$D$19*A295))))))))))</f>
        <v>#N/A</v>
      </c>
      <c r="D295" s="1" t="e">
        <f>IF(B295="",#N/A,
IF('Second Approx.'!$G$15="Error",#N/A,
IF('Second Approx.'!$G$16="Error",#N/A,
IF('Second Approx.'!$G$17="Error",#N/A,
IF('Second Approx.'!$G$18="Error",#N/A,
IF('Second Approx.'!$G$19="Error",#N/A,
IF('Second Approx.'!$G$20="Error",#N/A,
IF('Second Approx.'!$G$29="Error",#N/A,
'Second Approx.'!$D$38*SIN(RADIANS('Second Approx.'!$D$18*A295))+'Second Approx.'!$D$39*SIN(RADIANS('Second Approx.'!$D$19*A295))))))))))</f>
        <v>#N/A</v>
      </c>
    </row>
    <row r="296" spans="1:4" x14ac:dyDescent="0.25">
      <c r="A296" s="71">
        <v>147</v>
      </c>
      <c r="B296" s="71" t="e">
        <f>IF(A296&lt;='Second Approx.'!$D$20,A296,#N/A)</f>
        <v>#N/A</v>
      </c>
      <c r="C296" s="1" t="e">
        <f>IF(B296="",#N/A,
IF('Second Approx.'!$G$15="Error",#N/A,
IF('Second Approx.'!$G$16="Error",#N/A,
IF('Second Approx.'!$G$17="Error",#N/A,
IF('Second Approx.'!$G$18="Error",#N/A,
IF('Second Approx.'!$G$19="Error",#N/A,
IF('Second Approx.'!$G$20="Error",#N/A,
IF('Second Approx.'!$G$29="Error",#N/A,
'Second Approx.'!$D$38*COS(RADIANS('Second Approx.'!$D$18*A296))+'Second Approx.'!$D$39*COS(RADIANS('Second Approx.'!$D$19*A296))))))))))</f>
        <v>#N/A</v>
      </c>
      <c r="D296" s="1" t="e">
        <f>IF(B296="",#N/A,
IF('Second Approx.'!$G$15="Error",#N/A,
IF('Second Approx.'!$G$16="Error",#N/A,
IF('Second Approx.'!$G$17="Error",#N/A,
IF('Second Approx.'!$G$18="Error",#N/A,
IF('Second Approx.'!$G$19="Error",#N/A,
IF('Second Approx.'!$G$20="Error",#N/A,
IF('Second Approx.'!$G$29="Error",#N/A,
'Second Approx.'!$D$38*SIN(RADIANS('Second Approx.'!$D$18*A296))+'Second Approx.'!$D$39*SIN(RADIANS('Second Approx.'!$D$19*A296))))))))))</f>
        <v>#N/A</v>
      </c>
    </row>
    <row r="297" spans="1:4" x14ac:dyDescent="0.25">
      <c r="A297">
        <v>147.5</v>
      </c>
      <c r="B297" s="71" t="e">
        <f>IF(A297&lt;='Second Approx.'!$D$20,A297,#N/A)</f>
        <v>#N/A</v>
      </c>
      <c r="C297" s="1" t="e">
        <f>IF(B297="",#N/A,
IF('Second Approx.'!$G$15="Error",#N/A,
IF('Second Approx.'!$G$16="Error",#N/A,
IF('Second Approx.'!$G$17="Error",#N/A,
IF('Second Approx.'!$G$18="Error",#N/A,
IF('Second Approx.'!$G$19="Error",#N/A,
IF('Second Approx.'!$G$20="Error",#N/A,
IF('Second Approx.'!$G$29="Error",#N/A,
'Second Approx.'!$D$38*COS(RADIANS('Second Approx.'!$D$18*A297))+'Second Approx.'!$D$39*COS(RADIANS('Second Approx.'!$D$19*A297))))))))))</f>
        <v>#N/A</v>
      </c>
      <c r="D297" s="1" t="e">
        <f>IF(B297="",#N/A,
IF('Second Approx.'!$G$15="Error",#N/A,
IF('Second Approx.'!$G$16="Error",#N/A,
IF('Second Approx.'!$G$17="Error",#N/A,
IF('Second Approx.'!$G$18="Error",#N/A,
IF('Second Approx.'!$G$19="Error",#N/A,
IF('Second Approx.'!$G$20="Error",#N/A,
IF('Second Approx.'!$G$29="Error",#N/A,
'Second Approx.'!$D$38*SIN(RADIANS('Second Approx.'!$D$18*A297))+'Second Approx.'!$D$39*SIN(RADIANS('Second Approx.'!$D$19*A297))))))))))</f>
        <v>#N/A</v>
      </c>
    </row>
    <row r="298" spans="1:4" x14ac:dyDescent="0.25">
      <c r="A298" s="71">
        <v>148</v>
      </c>
      <c r="B298" s="71" t="e">
        <f>IF(A298&lt;='Second Approx.'!$D$20,A298,#N/A)</f>
        <v>#N/A</v>
      </c>
      <c r="C298" s="1" t="e">
        <f>IF(B298="",#N/A,
IF('Second Approx.'!$G$15="Error",#N/A,
IF('Second Approx.'!$G$16="Error",#N/A,
IF('Second Approx.'!$G$17="Error",#N/A,
IF('Second Approx.'!$G$18="Error",#N/A,
IF('Second Approx.'!$G$19="Error",#N/A,
IF('Second Approx.'!$G$20="Error",#N/A,
IF('Second Approx.'!$G$29="Error",#N/A,
'Second Approx.'!$D$38*COS(RADIANS('Second Approx.'!$D$18*A298))+'Second Approx.'!$D$39*COS(RADIANS('Second Approx.'!$D$19*A298))))))))))</f>
        <v>#N/A</v>
      </c>
      <c r="D298" s="1" t="e">
        <f>IF(B298="",#N/A,
IF('Second Approx.'!$G$15="Error",#N/A,
IF('Second Approx.'!$G$16="Error",#N/A,
IF('Second Approx.'!$G$17="Error",#N/A,
IF('Second Approx.'!$G$18="Error",#N/A,
IF('Second Approx.'!$G$19="Error",#N/A,
IF('Second Approx.'!$G$20="Error",#N/A,
IF('Second Approx.'!$G$29="Error",#N/A,
'Second Approx.'!$D$38*SIN(RADIANS('Second Approx.'!$D$18*A298))+'Second Approx.'!$D$39*SIN(RADIANS('Second Approx.'!$D$19*A298))))))))))</f>
        <v>#N/A</v>
      </c>
    </row>
    <row r="299" spans="1:4" x14ac:dyDescent="0.25">
      <c r="A299">
        <v>148.5</v>
      </c>
      <c r="B299" s="71" t="e">
        <f>IF(A299&lt;='Second Approx.'!$D$20,A299,#N/A)</f>
        <v>#N/A</v>
      </c>
      <c r="C299" s="1" t="e">
        <f>IF(B299="",#N/A,
IF('Second Approx.'!$G$15="Error",#N/A,
IF('Second Approx.'!$G$16="Error",#N/A,
IF('Second Approx.'!$G$17="Error",#N/A,
IF('Second Approx.'!$G$18="Error",#N/A,
IF('Second Approx.'!$G$19="Error",#N/A,
IF('Second Approx.'!$G$20="Error",#N/A,
IF('Second Approx.'!$G$29="Error",#N/A,
'Second Approx.'!$D$38*COS(RADIANS('Second Approx.'!$D$18*A299))+'Second Approx.'!$D$39*COS(RADIANS('Second Approx.'!$D$19*A299))))))))))</f>
        <v>#N/A</v>
      </c>
      <c r="D299" s="1" t="e">
        <f>IF(B299="",#N/A,
IF('Second Approx.'!$G$15="Error",#N/A,
IF('Second Approx.'!$G$16="Error",#N/A,
IF('Second Approx.'!$G$17="Error",#N/A,
IF('Second Approx.'!$G$18="Error",#N/A,
IF('Second Approx.'!$G$19="Error",#N/A,
IF('Second Approx.'!$G$20="Error",#N/A,
IF('Second Approx.'!$G$29="Error",#N/A,
'Second Approx.'!$D$38*SIN(RADIANS('Second Approx.'!$D$18*A299))+'Second Approx.'!$D$39*SIN(RADIANS('Second Approx.'!$D$19*A299))))))))))</f>
        <v>#N/A</v>
      </c>
    </row>
    <row r="300" spans="1:4" x14ac:dyDescent="0.25">
      <c r="A300" s="71">
        <v>149</v>
      </c>
      <c r="B300" s="71" t="e">
        <f>IF(A300&lt;='Second Approx.'!$D$20,A300,#N/A)</f>
        <v>#N/A</v>
      </c>
      <c r="C300" s="1" t="e">
        <f>IF(B300="",#N/A,
IF('Second Approx.'!$G$15="Error",#N/A,
IF('Second Approx.'!$G$16="Error",#N/A,
IF('Second Approx.'!$G$17="Error",#N/A,
IF('Second Approx.'!$G$18="Error",#N/A,
IF('Second Approx.'!$G$19="Error",#N/A,
IF('Second Approx.'!$G$20="Error",#N/A,
IF('Second Approx.'!$G$29="Error",#N/A,
'Second Approx.'!$D$38*COS(RADIANS('Second Approx.'!$D$18*A300))+'Second Approx.'!$D$39*COS(RADIANS('Second Approx.'!$D$19*A300))))))))))</f>
        <v>#N/A</v>
      </c>
      <c r="D300" s="1" t="e">
        <f>IF(B300="",#N/A,
IF('Second Approx.'!$G$15="Error",#N/A,
IF('Second Approx.'!$G$16="Error",#N/A,
IF('Second Approx.'!$G$17="Error",#N/A,
IF('Second Approx.'!$G$18="Error",#N/A,
IF('Second Approx.'!$G$19="Error",#N/A,
IF('Second Approx.'!$G$20="Error",#N/A,
IF('Second Approx.'!$G$29="Error",#N/A,
'Second Approx.'!$D$38*SIN(RADIANS('Second Approx.'!$D$18*A300))+'Second Approx.'!$D$39*SIN(RADIANS('Second Approx.'!$D$19*A300))))))))))</f>
        <v>#N/A</v>
      </c>
    </row>
    <row r="301" spans="1:4" x14ac:dyDescent="0.25">
      <c r="A301">
        <v>149.5</v>
      </c>
      <c r="B301" s="71" t="e">
        <f>IF(A301&lt;='Second Approx.'!$D$20,A301,#N/A)</f>
        <v>#N/A</v>
      </c>
      <c r="C301" s="1" t="e">
        <f>IF(B301="",#N/A,
IF('Second Approx.'!$G$15="Error",#N/A,
IF('Second Approx.'!$G$16="Error",#N/A,
IF('Second Approx.'!$G$17="Error",#N/A,
IF('Second Approx.'!$G$18="Error",#N/A,
IF('Second Approx.'!$G$19="Error",#N/A,
IF('Second Approx.'!$G$20="Error",#N/A,
IF('Second Approx.'!$G$29="Error",#N/A,
'Second Approx.'!$D$38*COS(RADIANS('Second Approx.'!$D$18*A301))+'Second Approx.'!$D$39*COS(RADIANS('Second Approx.'!$D$19*A301))))))))))</f>
        <v>#N/A</v>
      </c>
      <c r="D301" s="1" t="e">
        <f>IF(B301="",#N/A,
IF('Second Approx.'!$G$15="Error",#N/A,
IF('Second Approx.'!$G$16="Error",#N/A,
IF('Second Approx.'!$G$17="Error",#N/A,
IF('Second Approx.'!$G$18="Error",#N/A,
IF('Second Approx.'!$G$19="Error",#N/A,
IF('Second Approx.'!$G$20="Error",#N/A,
IF('Second Approx.'!$G$29="Error",#N/A,
'Second Approx.'!$D$38*SIN(RADIANS('Second Approx.'!$D$18*A301))+'Second Approx.'!$D$39*SIN(RADIANS('Second Approx.'!$D$19*A301))))))))))</f>
        <v>#N/A</v>
      </c>
    </row>
    <row r="302" spans="1:4" x14ac:dyDescent="0.25">
      <c r="A302" s="71">
        <v>150</v>
      </c>
      <c r="B302" s="71" t="e">
        <f>IF(A302&lt;='Second Approx.'!$D$20,A302,#N/A)</f>
        <v>#N/A</v>
      </c>
      <c r="C302" s="1" t="e">
        <f>IF(B302="",#N/A,
IF('Second Approx.'!$G$15="Error",#N/A,
IF('Second Approx.'!$G$16="Error",#N/A,
IF('Second Approx.'!$G$17="Error",#N/A,
IF('Second Approx.'!$G$18="Error",#N/A,
IF('Second Approx.'!$G$19="Error",#N/A,
IF('Second Approx.'!$G$20="Error",#N/A,
IF('Second Approx.'!$G$29="Error",#N/A,
'Second Approx.'!$D$38*COS(RADIANS('Second Approx.'!$D$18*A302))+'Second Approx.'!$D$39*COS(RADIANS('Second Approx.'!$D$19*A302))))))))))</f>
        <v>#N/A</v>
      </c>
      <c r="D302" s="1" t="e">
        <f>IF(B302="",#N/A,
IF('Second Approx.'!$G$15="Error",#N/A,
IF('Second Approx.'!$G$16="Error",#N/A,
IF('Second Approx.'!$G$17="Error",#N/A,
IF('Second Approx.'!$G$18="Error",#N/A,
IF('Second Approx.'!$G$19="Error",#N/A,
IF('Second Approx.'!$G$20="Error",#N/A,
IF('Second Approx.'!$G$29="Error",#N/A,
'Second Approx.'!$D$38*SIN(RADIANS('Second Approx.'!$D$18*A302))+'Second Approx.'!$D$39*SIN(RADIANS('Second Approx.'!$D$19*A302))))))))))</f>
        <v>#N/A</v>
      </c>
    </row>
    <row r="303" spans="1:4" x14ac:dyDescent="0.25">
      <c r="A303">
        <v>150.5</v>
      </c>
      <c r="B303" s="71" t="e">
        <f>IF(A303&lt;='Second Approx.'!$D$20,A303,#N/A)</f>
        <v>#N/A</v>
      </c>
      <c r="C303" s="1" t="e">
        <f>IF(B303="",#N/A,
IF('Second Approx.'!$G$15="Error",#N/A,
IF('Second Approx.'!$G$16="Error",#N/A,
IF('Second Approx.'!$G$17="Error",#N/A,
IF('Second Approx.'!$G$18="Error",#N/A,
IF('Second Approx.'!$G$19="Error",#N/A,
IF('Second Approx.'!$G$20="Error",#N/A,
IF('Second Approx.'!$G$29="Error",#N/A,
'Second Approx.'!$D$38*COS(RADIANS('Second Approx.'!$D$18*A303))+'Second Approx.'!$D$39*COS(RADIANS('Second Approx.'!$D$19*A303))))))))))</f>
        <v>#N/A</v>
      </c>
      <c r="D303" s="1" t="e">
        <f>IF(B303="",#N/A,
IF('Second Approx.'!$G$15="Error",#N/A,
IF('Second Approx.'!$G$16="Error",#N/A,
IF('Second Approx.'!$G$17="Error",#N/A,
IF('Second Approx.'!$G$18="Error",#N/A,
IF('Second Approx.'!$G$19="Error",#N/A,
IF('Second Approx.'!$G$20="Error",#N/A,
IF('Second Approx.'!$G$29="Error",#N/A,
'Second Approx.'!$D$38*SIN(RADIANS('Second Approx.'!$D$18*A303))+'Second Approx.'!$D$39*SIN(RADIANS('Second Approx.'!$D$19*A303))))))))))</f>
        <v>#N/A</v>
      </c>
    </row>
    <row r="304" spans="1:4" x14ac:dyDescent="0.25">
      <c r="A304" s="71">
        <v>151</v>
      </c>
      <c r="B304" s="71" t="e">
        <f>IF(A304&lt;='Second Approx.'!$D$20,A304,#N/A)</f>
        <v>#N/A</v>
      </c>
      <c r="C304" s="1" t="e">
        <f>IF(B304="",#N/A,
IF('Second Approx.'!$G$15="Error",#N/A,
IF('Second Approx.'!$G$16="Error",#N/A,
IF('Second Approx.'!$G$17="Error",#N/A,
IF('Second Approx.'!$G$18="Error",#N/A,
IF('Second Approx.'!$G$19="Error",#N/A,
IF('Second Approx.'!$G$20="Error",#N/A,
IF('Second Approx.'!$G$29="Error",#N/A,
'Second Approx.'!$D$38*COS(RADIANS('Second Approx.'!$D$18*A304))+'Second Approx.'!$D$39*COS(RADIANS('Second Approx.'!$D$19*A304))))))))))</f>
        <v>#N/A</v>
      </c>
      <c r="D304" s="1" t="e">
        <f>IF(B304="",#N/A,
IF('Second Approx.'!$G$15="Error",#N/A,
IF('Second Approx.'!$G$16="Error",#N/A,
IF('Second Approx.'!$G$17="Error",#N/A,
IF('Second Approx.'!$G$18="Error",#N/A,
IF('Second Approx.'!$G$19="Error",#N/A,
IF('Second Approx.'!$G$20="Error",#N/A,
IF('Second Approx.'!$G$29="Error",#N/A,
'Second Approx.'!$D$38*SIN(RADIANS('Second Approx.'!$D$18*A304))+'Second Approx.'!$D$39*SIN(RADIANS('Second Approx.'!$D$19*A304))))))))))</f>
        <v>#N/A</v>
      </c>
    </row>
    <row r="305" spans="1:4" x14ac:dyDescent="0.25">
      <c r="A305">
        <v>151.5</v>
      </c>
      <c r="B305" s="71" t="e">
        <f>IF(A305&lt;='Second Approx.'!$D$20,A305,#N/A)</f>
        <v>#N/A</v>
      </c>
      <c r="C305" s="1" t="e">
        <f>IF(B305="",#N/A,
IF('Second Approx.'!$G$15="Error",#N/A,
IF('Second Approx.'!$G$16="Error",#N/A,
IF('Second Approx.'!$G$17="Error",#N/A,
IF('Second Approx.'!$G$18="Error",#N/A,
IF('Second Approx.'!$G$19="Error",#N/A,
IF('Second Approx.'!$G$20="Error",#N/A,
IF('Second Approx.'!$G$29="Error",#N/A,
'Second Approx.'!$D$38*COS(RADIANS('Second Approx.'!$D$18*A305))+'Second Approx.'!$D$39*COS(RADIANS('Second Approx.'!$D$19*A305))))))))))</f>
        <v>#N/A</v>
      </c>
      <c r="D305" s="1" t="e">
        <f>IF(B305="",#N/A,
IF('Second Approx.'!$G$15="Error",#N/A,
IF('Second Approx.'!$G$16="Error",#N/A,
IF('Second Approx.'!$G$17="Error",#N/A,
IF('Second Approx.'!$G$18="Error",#N/A,
IF('Second Approx.'!$G$19="Error",#N/A,
IF('Second Approx.'!$G$20="Error",#N/A,
IF('Second Approx.'!$G$29="Error",#N/A,
'Second Approx.'!$D$38*SIN(RADIANS('Second Approx.'!$D$18*A305))+'Second Approx.'!$D$39*SIN(RADIANS('Second Approx.'!$D$19*A305))))))))))</f>
        <v>#N/A</v>
      </c>
    </row>
    <row r="306" spans="1:4" x14ac:dyDescent="0.25">
      <c r="A306" s="71">
        <v>152</v>
      </c>
      <c r="B306" s="71" t="e">
        <f>IF(A306&lt;='Second Approx.'!$D$20,A306,#N/A)</f>
        <v>#N/A</v>
      </c>
      <c r="C306" s="1" t="e">
        <f>IF(B306="",#N/A,
IF('Second Approx.'!$G$15="Error",#N/A,
IF('Second Approx.'!$G$16="Error",#N/A,
IF('Second Approx.'!$G$17="Error",#N/A,
IF('Second Approx.'!$G$18="Error",#N/A,
IF('Second Approx.'!$G$19="Error",#N/A,
IF('Second Approx.'!$G$20="Error",#N/A,
IF('Second Approx.'!$G$29="Error",#N/A,
'Second Approx.'!$D$38*COS(RADIANS('Second Approx.'!$D$18*A306))+'Second Approx.'!$D$39*COS(RADIANS('Second Approx.'!$D$19*A306))))))))))</f>
        <v>#N/A</v>
      </c>
      <c r="D306" s="1" t="e">
        <f>IF(B306="",#N/A,
IF('Second Approx.'!$G$15="Error",#N/A,
IF('Second Approx.'!$G$16="Error",#N/A,
IF('Second Approx.'!$G$17="Error",#N/A,
IF('Second Approx.'!$G$18="Error",#N/A,
IF('Second Approx.'!$G$19="Error",#N/A,
IF('Second Approx.'!$G$20="Error",#N/A,
IF('Second Approx.'!$G$29="Error",#N/A,
'Second Approx.'!$D$38*SIN(RADIANS('Second Approx.'!$D$18*A306))+'Second Approx.'!$D$39*SIN(RADIANS('Second Approx.'!$D$19*A306))))))))))</f>
        <v>#N/A</v>
      </c>
    </row>
    <row r="307" spans="1:4" x14ac:dyDescent="0.25">
      <c r="A307">
        <v>152.5</v>
      </c>
      <c r="B307" s="71" t="e">
        <f>IF(A307&lt;='Second Approx.'!$D$20,A307,#N/A)</f>
        <v>#N/A</v>
      </c>
      <c r="C307" s="1" t="e">
        <f>IF(B307="",#N/A,
IF('Second Approx.'!$G$15="Error",#N/A,
IF('Second Approx.'!$G$16="Error",#N/A,
IF('Second Approx.'!$G$17="Error",#N/A,
IF('Second Approx.'!$G$18="Error",#N/A,
IF('Second Approx.'!$G$19="Error",#N/A,
IF('Second Approx.'!$G$20="Error",#N/A,
IF('Second Approx.'!$G$29="Error",#N/A,
'Second Approx.'!$D$38*COS(RADIANS('Second Approx.'!$D$18*A307))+'Second Approx.'!$D$39*COS(RADIANS('Second Approx.'!$D$19*A307))))))))))</f>
        <v>#N/A</v>
      </c>
      <c r="D307" s="1" t="e">
        <f>IF(B307="",#N/A,
IF('Second Approx.'!$G$15="Error",#N/A,
IF('Second Approx.'!$G$16="Error",#N/A,
IF('Second Approx.'!$G$17="Error",#N/A,
IF('Second Approx.'!$G$18="Error",#N/A,
IF('Second Approx.'!$G$19="Error",#N/A,
IF('Second Approx.'!$G$20="Error",#N/A,
IF('Second Approx.'!$G$29="Error",#N/A,
'Second Approx.'!$D$38*SIN(RADIANS('Second Approx.'!$D$18*A307))+'Second Approx.'!$D$39*SIN(RADIANS('Second Approx.'!$D$19*A307))))))))))</f>
        <v>#N/A</v>
      </c>
    </row>
    <row r="308" spans="1:4" x14ac:dyDescent="0.25">
      <c r="A308" s="71">
        <v>153</v>
      </c>
      <c r="B308" s="71" t="e">
        <f>IF(A308&lt;='Second Approx.'!$D$20,A308,#N/A)</f>
        <v>#N/A</v>
      </c>
      <c r="C308" s="1" t="e">
        <f>IF(B308="",#N/A,
IF('Second Approx.'!$G$15="Error",#N/A,
IF('Second Approx.'!$G$16="Error",#N/A,
IF('Second Approx.'!$G$17="Error",#N/A,
IF('Second Approx.'!$G$18="Error",#N/A,
IF('Second Approx.'!$G$19="Error",#N/A,
IF('Second Approx.'!$G$20="Error",#N/A,
IF('Second Approx.'!$G$29="Error",#N/A,
'Second Approx.'!$D$38*COS(RADIANS('Second Approx.'!$D$18*A308))+'Second Approx.'!$D$39*COS(RADIANS('Second Approx.'!$D$19*A308))))))))))</f>
        <v>#N/A</v>
      </c>
      <c r="D308" s="1" t="e">
        <f>IF(B308="",#N/A,
IF('Second Approx.'!$G$15="Error",#N/A,
IF('Second Approx.'!$G$16="Error",#N/A,
IF('Second Approx.'!$G$17="Error",#N/A,
IF('Second Approx.'!$G$18="Error",#N/A,
IF('Second Approx.'!$G$19="Error",#N/A,
IF('Second Approx.'!$G$20="Error",#N/A,
IF('Second Approx.'!$G$29="Error",#N/A,
'Second Approx.'!$D$38*SIN(RADIANS('Second Approx.'!$D$18*A308))+'Second Approx.'!$D$39*SIN(RADIANS('Second Approx.'!$D$19*A308))))))))))</f>
        <v>#N/A</v>
      </c>
    </row>
    <row r="309" spans="1:4" x14ac:dyDescent="0.25">
      <c r="A309">
        <v>153.5</v>
      </c>
      <c r="B309" s="71" t="e">
        <f>IF(A309&lt;='Second Approx.'!$D$20,A309,#N/A)</f>
        <v>#N/A</v>
      </c>
      <c r="C309" s="1" t="e">
        <f>IF(B309="",#N/A,
IF('Second Approx.'!$G$15="Error",#N/A,
IF('Second Approx.'!$G$16="Error",#N/A,
IF('Second Approx.'!$G$17="Error",#N/A,
IF('Second Approx.'!$G$18="Error",#N/A,
IF('Second Approx.'!$G$19="Error",#N/A,
IF('Second Approx.'!$G$20="Error",#N/A,
IF('Second Approx.'!$G$29="Error",#N/A,
'Second Approx.'!$D$38*COS(RADIANS('Second Approx.'!$D$18*A309))+'Second Approx.'!$D$39*COS(RADIANS('Second Approx.'!$D$19*A309))))))))))</f>
        <v>#N/A</v>
      </c>
      <c r="D309" s="1" t="e">
        <f>IF(B309="",#N/A,
IF('Second Approx.'!$G$15="Error",#N/A,
IF('Second Approx.'!$G$16="Error",#N/A,
IF('Second Approx.'!$G$17="Error",#N/A,
IF('Second Approx.'!$G$18="Error",#N/A,
IF('Second Approx.'!$G$19="Error",#N/A,
IF('Second Approx.'!$G$20="Error",#N/A,
IF('Second Approx.'!$G$29="Error",#N/A,
'Second Approx.'!$D$38*SIN(RADIANS('Second Approx.'!$D$18*A309))+'Second Approx.'!$D$39*SIN(RADIANS('Second Approx.'!$D$19*A309))))))))))</f>
        <v>#N/A</v>
      </c>
    </row>
    <row r="310" spans="1:4" x14ac:dyDescent="0.25">
      <c r="A310" s="71">
        <v>154</v>
      </c>
      <c r="B310" s="71" t="e">
        <f>IF(A310&lt;='Second Approx.'!$D$20,A310,#N/A)</f>
        <v>#N/A</v>
      </c>
      <c r="C310" s="1" t="e">
        <f>IF(B310="",#N/A,
IF('Second Approx.'!$G$15="Error",#N/A,
IF('Second Approx.'!$G$16="Error",#N/A,
IF('Second Approx.'!$G$17="Error",#N/A,
IF('Second Approx.'!$G$18="Error",#N/A,
IF('Second Approx.'!$G$19="Error",#N/A,
IF('Second Approx.'!$G$20="Error",#N/A,
IF('Second Approx.'!$G$29="Error",#N/A,
'Second Approx.'!$D$38*COS(RADIANS('Second Approx.'!$D$18*A310))+'Second Approx.'!$D$39*COS(RADIANS('Second Approx.'!$D$19*A310))))))))))</f>
        <v>#N/A</v>
      </c>
      <c r="D310" s="1" t="e">
        <f>IF(B310="",#N/A,
IF('Second Approx.'!$G$15="Error",#N/A,
IF('Second Approx.'!$G$16="Error",#N/A,
IF('Second Approx.'!$G$17="Error",#N/A,
IF('Second Approx.'!$G$18="Error",#N/A,
IF('Second Approx.'!$G$19="Error",#N/A,
IF('Second Approx.'!$G$20="Error",#N/A,
IF('Second Approx.'!$G$29="Error",#N/A,
'Second Approx.'!$D$38*SIN(RADIANS('Second Approx.'!$D$18*A310))+'Second Approx.'!$D$39*SIN(RADIANS('Second Approx.'!$D$19*A310))))))))))</f>
        <v>#N/A</v>
      </c>
    </row>
    <row r="311" spans="1:4" x14ac:dyDescent="0.25">
      <c r="A311">
        <v>154.5</v>
      </c>
      <c r="B311" s="71" t="e">
        <f>IF(A311&lt;='Second Approx.'!$D$20,A311,#N/A)</f>
        <v>#N/A</v>
      </c>
      <c r="C311" s="1" t="e">
        <f>IF(B311="",#N/A,
IF('Second Approx.'!$G$15="Error",#N/A,
IF('Second Approx.'!$G$16="Error",#N/A,
IF('Second Approx.'!$G$17="Error",#N/A,
IF('Second Approx.'!$G$18="Error",#N/A,
IF('Second Approx.'!$G$19="Error",#N/A,
IF('Second Approx.'!$G$20="Error",#N/A,
IF('Second Approx.'!$G$29="Error",#N/A,
'Second Approx.'!$D$38*COS(RADIANS('Second Approx.'!$D$18*A311))+'Second Approx.'!$D$39*COS(RADIANS('Second Approx.'!$D$19*A311))))))))))</f>
        <v>#N/A</v>
      </c>
      <c r="D311" s="1" t="e">
        <f>IF(B311="",#N/A,
IF('Second Approx.'!$G$15="Error",#N/A,
IF('Second Approx.'!$G$16="Error",#N/A,
IF('Second Approx.'!$G$17="Error",#N/A,
IF('Second Approx.'!$G$18="Error",#N/A,
IF('Second Approx.'!$G$19="Error",#N/A,
IF('Second Approx.'!$G$20="Error",#N/A,
IF('Second Approx.'!$G$29="Error",#N/A,
'Second Approx.'!$D$38*SIN(RADIANS('Second Approx.'!$D$18*A311))+'Second Approx.'!$D$39*SIN(RADIANS('Second Approx.'!$D$19*A311))))))))))</f>
        <v>#N/A</v>
      </c>
    </row>
    <row r="312" spans="1:4" x14ac:dyDescent="0.25">
      <c r="A312" s="71">
        <v>155</v>
      </c>
      <c r="B312" s="71" t="e">
        <f>IF(A312&lt;='Second Approx.'!$D$20,A312,#N/A)</f>
        <v>#N/A</v>
      </c>
      <c r="C312" s="1" t="e">
        <f>IF(B312="",#N/A,
IF('Second Approx.'!$G$15="Error",#N/A,
IF('Second Approx.'!$G$16="Error",#N/A,
IF('Second Approx.'!$G$17="Error",#N/A,
IF('Second Approx.'!$G$18="Error",#N/A,
IF('Second Approx.'!$G$19="Error",#N/A,
IF('Second Approx.'!$G$20="Error",#N/A,
IF('Second Approx.'!$G$29="Error",#N/A,
'Second Approx.'!$D$38*COS(RADIANS('Second Approx.'!$D$18*A312))+'Second Approx.'!$D$39*COS(RADIANS('Second Approx.'!$D$19*A312))))))))))</f>
        <v>#N/A</v>
      </c>
      <c r="D312" s="1" t="e">
        <f>IF(B312="",#N/A,
IF('Second Approx.'!$G$15="Error",#N/A,
IF('Second Approx.'!$G$16="Error",#N/A,
IF('Second Approx.'!$G$17="Error",#N/A,
IF('Second Approx.'!$G$18="Error",#N/A,
IF('Second Approx.'!$G$19="Error",#N/A,
IF('Second Approx.'!$G$20="Error",#N/A,
IF('Second Approx.'!$G$29="Error",#N/A,
'Second Approx.'!$D$38*SIN(RADIANS('Second Approx.'!$D$18*A312))+'Second Approx.'!$D$39*SIN(RADIANS('Second Approx.'!$D$19*A312))))))))))</f>
        <v>#N/A</v>
      </c>
    </row>
    <row r="313" spans="1:4" x14ac:dyDescent="0.25">
      <c r="A313">
        <v>155.5</v>
      </c>
      <c r="B313" s="71" t="e">
        <f>IF(A313&lt;='Second Approx.'!$D$20,A313,#N/A)</f>
        <v>#N/A</v>
      </c>
      <c r="C313" s="1" t="e">
        <f>IF(B313="",#N/A,
IF('Second Approx.'!$G$15="Error",#N/A,
IF('Second Approx.'!$G$16="Error",#N/A,
IF('Second Approx.'!$G$17="Error",#N/A,
IF('Second Approx.'!$G$18="Error",#N/A,
IF('Second Approx.'!$G$19="Error",#N/A,
IF('Second Approx.'!$G$20="Error",#N/A,
IF('Second Approx.'!$G$29="Error",#N/A,
'Second Approx.'!$D$38*COS(RADIANS('Second Approx.'!$D$18*A313))+'Second Approx.'!$D$39*COS(RADIANS('Second Approx.'!$D$19*A313))))))))))</f>
        <v>#N/A</v>
      </c>
      <c r="D313" s="1" t="e">
        <f>IF(B313="",#N/A,
IF('Second Approx.'!$G$15="Error",#N/A,
IF('Second Approx.'!$G$16="Error",#N/A,
IF('Second Approx.'!$G$17="Error",#N/A,
IF('Second Approx.'!$G$18="Error",#N/A,
IF('Second Approx.'!$G$19="Error",#N/A,
IF('Second Approx.'!$G$20="Error",#N/A,
IF('Second Approx.'!$G$29="Error",#N/A,
'Second Approx.'!$D$38*SIN(RADIANS('Second Approx.'!$D$18*A313))+'Second Approx.'!$D$39*SIN(RADIANS('Second Approx.'!$D$19*A313))))))))))</f>
        <v>#N/A</v>
      </c>
    </row>
    <row r="314" spans="1:4" x14ac:dyDescent="0.25">
      <c r="A314" s="71">
        <v>156</v>
      </c>
      <c r="B314" s="71" t="e">
        <f>IF(A314&lt;='Second Approx.'!$D$20,A314,#N/A)</f>
        <v>#N/A</v>
      </c>
      <c r="C314" s="1" t="e">
        <f>IF(B314="",#N/A,
IF('Second Approx.'!$G$15="Error",#N/A,
IF('Second Approx.'!$G$16="Error",#N/A,
IF('Second Approx.'!$G$17="Error",#N/A,
IF('Second Approx.'!$G$18="Error",#N/A,
IF('Second Approx.'!$G$19="Error",#N/A,
IF('Second Approx.'!$G$20="Error",#N/A,
IF('Second Approx.'!$G$29="Error",#N/A,
'Second Approx.'!$D$38*COS(RADIANS('Second Approx.'!$D$18*A314))+'Second Approx.'!$D$39*COS(RADIANS('Second Approx.'!$D$19*A314))))))))))</f>
        <v>#N/A</v>
      </c>
      <c r="D314" s="1" t="e">
        <f>IF(B314="",#N/A,
IF('Second Approx.'!$G$15="Error",#N/A,
IF('Second Approx.'!$G$16="Error",#N/A,
IF('Second Approx.'!$G$17="Error",#N/A,
IF('Second Approx.'!$G$18="Error",#N/A,
IF('Second Approx.'!$G$19="Error",#N/A,
IF('Second Approx.'!$G$20="Error",#N/A,
IF('Second Approx.'!$G$29="Error",#N/A,
'Second Approx.'!$D$38*SIN(RADIANS('Second Approx.'!$D$18*A314))+'Second Approx.'!$D$39*SIN(RADIANS('Second Approx.'!$D$19*A314))))))))))</f>
        <v>#N/A</v>
      </c>
    </row>
    <row r="315" spans="1:4" x14ac:dyDescent="0.25">
      <c r="A315">
        <v>156.5</v>
      </c>
      <c r="B315" s="71" t="e">
        <f>IF(A315&lt;='Second Approx.'!$D$20,A315,#N/A)</f>
        <v>#N/A</v>
      </c>
      <c r="C315" s="1" t="e">
        <f>IF(B315="",#N/A,
IF('Second Approx.'!$G$15="Error",#N/A,
IF('Second Approx.'!$G$16="Error",#N/A,
IF('Second Approx.'!$G$17="Error",#N/A,
IF('Second Approx.'!$G$18="Error",#N/A,
IF('Second Approx.'!$G$19="Error",#N/A,
IF('Second Approx.'!$G$20="Error",#N/A,
IF('Second Approx.'!$G$29="Error",#N/A,
'Second Approx.'!$D$38*COS(RADIANS('Second Approx.'!$D$18*A315))+'Second Approx.'!$D$39*COS(RADIANS('Second Approx.'!$D$19*A315))))))))))</f>
        <v>#N/A</v>
      </c>
      <c r="D315" s="1" t="e">
        <f>IF(B315="",#N/A,
IF('Second Approx.'!$G$15="Error",#N/A,
IF('Second Approx.'!$G$16="Error",#N/A,
IF('Second Approx.'!$G$17="Error",#N/A,
IF('Second Approx.'!$G$18="Error",#N/A,
IF('Second Approx.'!$G$19="Error",#N/A,
IF('Second Approx.'!$G$20="Error",#N/A,
IF('Second Approx.'!$G$29="Error",#N/A,
'Second Approx.'!$D$38*SIN(RADIANS('Second Approx.'!$D$18*A315))+'Second Approx.'!$D$39*SIN(RADIANS('Second Approx.'!$D$19*A315))))))))))</f>
        <v>#N/A</v>
      </c>
    </row>
    <row r="316" spans="1:4" x14ac:dyDescent="0.25">
      <c r="A316" s="71">
        <v>157</v>
      </c>
      <c r="B316" s="71" t="e">
        <f>IF(A316&lt;='Second Approx.'!$D$20,A316,#N/A)</f>
        <v>#N/A</v>
      </c>
      <c r="C316" s="1" t="e">
        <f>IF(B316="",#N/A,
IF('Second Approx.'!$G$15="Error",#N/A,
IF('Second Approx.'!$G$16="Error",#N/A,
IF('Second Approx.'!$G$17="Error",#N/A,
IF('Second Approx.'!$G$18="Error",#N/A,
IF('Second Approx.'!$G$19="Error",#N/A,
IF('Second Approx.'!$G$20="Error",#N/A,
IF('Second Approx.'!$G$29="Error",#N/A,
'Second Approx.'!$D$38*COS(RADIANS('Second Approx.'!$D$18*A316))+'Second Approx.'!$D$39*COS(RADIANS('Second Approx.'!$D$19*A316))))))))))</f>
        <v>#N/A</v>
      </c>
      <c r="D316" s="1" t="e">
        <f>IF(B316="",#N/A,
IF('Second Approx.'!$G$15="Error",#N/A,
IF('Second Approx.'!$G$16="Error",#N/A,
IF('Second Approx.'!$G$17="Error",#N/A,
IF('Second Approx.'!$G$18="Error",#N/A,
IF('Second Approx.'!$G$19="Error",#N/A,
IF('Second Approx.'!$G$20="Error",#N/A,
IF('Second Approx.'!$G$29="Error",#N/A,
'Second Approx.'!$D$38*SIN(RADIANS('Second Approx.'!$D$18*A316))+'Second Approx.'!$D$39*SIN(RADIANS('Second Approx.'!$D$19*A316))))))))))</f>
        <v>#N/A</v>
      </c>
    </row>
    <row r="317" spans="1:4" x14ac:dyDescent="0.25">
      <c r="A317">
        <v>157.5</v>
      </c>
      <c r="B317" s="71" t="e">
        <f>IF(A317&lt;='Second Approx.'!$D$20,A317,#N/A)</f>
        <v>#N/A</v>
      </c>
      <c r="C317" s="1" t="e">
        <f>IF(B317="",#N/A,
IF('Second Approx.'!$G$15="Error",#N/A,
IF('Second Approx.'!$G$16="Error",#N/A,
IF('Second Approx.'!$G$17="Error",#N/A,
IF('Second Approx.'!$G$18="Error",#N/A,
IF('Second Approx.'!$G$19="Error",#N/A,
IF('Second Approx.'!$G$20="Error",#N/A,
IF('Second Approx.'!$G$29="Error",#N/A,
'Second Approx.'!$D$38*COS(RADIANS('Second Approx.'!$D$18*A317))+'Second Approx.'!$D$39*COS(RADIANS('Second Approx.'!$D$19*A317))))))))))</f>
        <v>#N/A</v>
      </c>
      <c r="D317" s="1" t="e">
        <f>IF(B317="",#N/A,
IF('Second Approx.'!$G$15="Error",#N/A,
IF('Second Approx.'!$G$16="Error",#N/A,
IF('Second Approx.'!$G$17="Error",#N/A,
IF('Second Approx.'!$G$18="Error",#N/A,
IF('Second Approx.'!$G$19="Error",#N/A,
IF('Second Approx.'!$G$20="Error",#N/A,
IF('Second Approx.'!$G$29="Error",#N/A,
'Second Approx.'!$D$38*SIN(RADIANS('Second Approx.'!$D$18*A317))+'Second Approx.'!$D$39*SIN(RADIANS('Second Approx.'!$D$19*A317))))))))))</f>
        <v>#N/A</v>
      </c>
    </row>
    <row r="318" spans="1:4" x14ac:dyDescent="0.25">
      <c r="A318" s="71">
        <v>158</v>
      </c>
      <c r="B318" s="71" t="e">
        <f>IF(A318&lt;='Second Approx.'!$D$20,A318,#N/A)</f>
        <v>#N/A</v>
      </c>
      <c r="C318" s="1" t="e">
        <f>IF(B318="",#N/A,
IF('Second Approx.'!$G$15="Error",#N/A,
IF('Second Approx.'!$G$16="Error",#N/A,
IF('Second Approx.'!$G$17="Error",#N/A,
IF('Second Approx.'!$G$18="Error",#N/A,
IF('Second Approx.'!$G$19="Error",#N/A,
IF('Second Approx.'!$G$20="Error",#N/A,
IF('Second Approx.'!$G$29="Error",#N/A,
'Second Approx.'!$D$38*COS(RADIANS('Second Approx.'!$D$18*A318))+'Second Approx.'!$D$39*COS(RADIANS('Second Approx.'!$D$19*A318))))))))))</f>
        <v>#N/A</v>
      </c>
      <c r="D318" s="1" t="e">
        <f>IF(B318="",#N/A,
IF('Second Approx.'!$G$15="Error",#N/A,
IF('Second Approx.'!$G$16="Error",#N/A,
IF('Second Approx.'!$G$17="Error",#N/A,
IF('Second Approx.'!$G$18="Error",#N/A,
IF('Second Approx.'!$G$19="Error",#N/A,
IF('Second Approx.'!$G$20="Error",#N/A,
IF('Second Approx.'!$G$29="Error",#N/A,
'Second Approx.'!$D$38*SIN(RADIANS('Second Approx.'!$D$18*A318))+'Second Approx.'!$D$39*SIN(RADIANS('Second Approx.'!$D$19*A318))))))))))</f>
        <v>#N/A</v>
      </c>
    </row>
    <row r="319" spans="1:4" x14ac:dyDescent="0.25">
      <c r="A319">
        <v>158.5</v>
      </c>
      <c r="B319" s="71" t="e">
        <f>IF(A319&lt;='Second Approx.'!$D$20,A319,#N/A)</f>
        <v>#N/A</v>
      </c>
      <c r="C319" s="1" t="e">
        <f>IF(B319="",#N/A,
IF('Second Approx.'!$G$15="Error",#N/A,
IF('Second Approx.'!$G$16="Error",#N/A,
IF('Second Approx.'!$G$17="Error",#N/A,
IF('Second Approx.'!$G$18="Error",#N/A,
IF('Second Approx.'!$G$19="Error",#N/A,
IF('Second Approx.'!$G$20="Error",#N/A,
IF('Second Approx.'!$G$29="Error",#N/A,
'Second Approx.'!$D$38*COS(RADIANS('Second Approx.'!$D$18*A319))+'Second Approx.'!$D$39*COS(RADIANS('Second Approx.'!$D$19*A319))))))))))</f>
        <v>#N/A</v>
      </c>
      <c r="D319" s="1" t="e">
        <f>IF(B319="",#N/A,
IF('Second Approx.'!$G$15="Error",#N/A,
IF('Second Approx.'!$G$16="Error",#N/A,
IF('Second Approx.'!$G$17="Error",#N/A,
IF('Second Approx.'!$G$18="Error",#N/A,
IF('Second Approx.'!$G$19="Error",#N/A,
IF('Second Approx.'!$G$20="Error",#N/A,
IF('Second Approx.'!$G$29="Error",#N/A,
'Second Approx.'!$D$38*SIN(RADIANS('Second Approx.'!$D$18*A319))+'Second Approx.'!$D$39*SIN(RADIANS('Second Approx.'!$D$19*A319))))))))))</f>
        <v>#N/A</v>
      </c>
    </row>
    <row r="320" spans="1:4" x14ac:dyDescent="0.25">
      <c r="A320" s="71">
        <v>159</v>
      </c>
      <c r="B320" s="71" t="e">
        <f>IF(A320&lt;='Second Approx.'!$D$20,A320,#N/A)</f>
        <v>#N/A</v>
      </c>
      <c r="C320" s="1" t="e">
        <f>IF(B320="",#N/A,
IF('Second Approx.'!$G$15="Error",#N/A,
IF('Second Approx.'!$G$16="Error",#N/A,
IF('Second Approx.'!$G$17="Error",#N/A,
IF('Second Approx.'!$G$18="Error",#N/A,
IF('Second Approx.'!$G$19="Error",#N/A,
IF('Second Approx.'!$G$20="Error",#N/A,
IF('Second Approx.'!$G$29="Error",#N/A,
'Second Approx.'!$D$38*COS(RADIANS('Second Approx.'!$D$18*A320))+'Second Approx.'!$D$39*COS(RADIANS('Second Approx.'!$D$19*A320))))))))))</f>
        <v>#N/A</v>
      </c>
      <c r="D320" s="1" t="e">
        <f>IF(B320="",#N/A,
IF('Second Approx.'!$G$15="Error",#N/A,
IF('Second Approx.'!$G$16="Error",#N/A,
IF('Second Approx.'!$G$17="Error",#N/A,
IF('Second Approx.'!$G$18="Error",#N/A,
IF('Second Approx.'!$G$19="Error",#N/A,
IF('Second Approx.'!$G$20="Error",#N/A,
IF('Second Approx.'!$G$29="Error",#N/A,
'Second Approx.'!$D$38*SIN(RADIANS('Second Approx.'!$D$18*A320))+'Second Approx.'!$D$39*SIN(RADIANS('Second Approx.'!$D$19*A320))))))))))</f>
        <v>#N/A</v>
      </c>
    </row>
    <row r="321" spans="1:4" x14ac:dyDescent="0.25">
      <c r="A321">
        <v>159.5</v>
      </c>
      <c r="B321" s="71" t="e">
        <f>IF(A321&lt;='Second Approx.'!$D$20,A321,#N/A)</f>
        <v>#N/A</v>
      </c>
      <c r="C321" s="1" t="e">
        <f>IF(B321="",#N/A,
IF('Second Approx.'!$G$15="Error",#N/A,
IF('Second Approx.'!$G$16="Error",#N/A,
IF('Second Approx.'!$G$17="Error",#N/A,
IF('Second Approx.'!$G$18="Error",#N/A,
IF('Second Approx.'!$G$19="Error",#N/A,
IF('Second Approx.'!$G$20="Error",#N/A,
IF('Second Approx.'!$G$29="Error",#N/A,
'Second Approx.'!$D$38*COS(RADIANS('Second Approx.'!$D$18*A321))+'Second Approx.'!$D$39*COS(RADIANS('Second Approx.'!$D$19*A321))))))))))</f>
        <v>#N/A</v>
      </c>
      <c r="D321" s="1" t="e">
        <f>IF(B321="",#N/A,
IF('Second Approx.'!$G$15="Error",#N/A,
IF('Second Approx.'!$G$16="Error",#N/A,
IF('Second Approx.'!$G$17="Error",#N/A,
IF('Second Approx.'!$G$18="Error",#N/A,
IF('Second Approx.'!$G$19="Error",#N/A,
IF('Second Approx.'!$G$20="Error",#N/A,
IF('Second Approx.'!$G$29="Error",#N/A,
'Second Approx.'!$D$38*SIN(RADIANS('Second Approx.'!$D$18*A321))+'Second Approx.'!$D$39*SIN(RADIANS('Second Approx.'!$D$19*A321))))))))))</f>
        <v>#N/A</v>
      </c>
    </row>
    <row r="322" spans="1:4" x14ac:dyDescent="0.25">
      <c r="A322" s="71">
        <v>160</v>
      </c>
      <c r="B322" s="71" t="e">
        <f>IF(A322&lt;='Second Approx.'!$D$20,A322,#N/A)</f>
        <v>#N/A</v>
      </c>
      <c r="C322" s="1" t="e">
        <f>IF(B322="",#N/A,
IF('Second Approx.'!$G$15="Error",#N/A,
IF('Second Approx.'!$G$16="Error",#N/A,
IF('Second Approx.'!$G$17="Error",#N/A,
IF('Second Approx.'!$G$18="Error",#N/A,
IF('Second Approx.'!$G$19="Error",#N/A,
IF('Second Approx.'!$G$20="Error",#N/A,
IF('Second Approx.'!$G$29="Error",#N/A,
'Second Approx.'!$D$38*COS(RADIANS('Second Approx.'!$D$18*A322))+'Second Approx.'!$D$39*COS(RADIANS('Second Approx.'!$D$19*A322))))))))))</f>
        <v>#N/A</v>
      </c>
      <c r="D322" s="1" t="e">
        <f>IF(B322="",#N/A,
IF('Second Approx.'!$G$15="Error",#N/A,
IF('Second Approx.'!$G$16="Error",#N/A,
IF('Second Approx.'!$G$17="Error",#N/A,
IF('Second Approx.'!$G$18="Error",#N/A,
IF('Second Approx.'!$G$19="Error",#N/A,
IF('Second Approx.'!$G$20="Error",#N/A,
IF('Second Approx.'!$G$29="Error",#N/A,
'Second Approx.'!$D$38*SIN(RADIANS('Second Approx.'!$D$18*A322))+'Second Approx.'!$D$39*SIN(RADIANS('Second Approx.'!$D$19*A322))))))))))</f>
        <v>#N/A</v>
      </c>
    </row>
    <row r="323" spans="1:4" x14ac:dyDescent="0.25">
      <c r="A323">
        <v>160.5</v>
      </c>
      <c r="B323" s="71" t="e">
        <f>IF(A323&lt;='Second Approx.'!$D$20,A323,#N/A)</f>
        <v>#N/A</v>
      </c>
      <c r="C323" s="1" t="e">
        <f>IF(B323="",#N/A,
IF('Second Approx.'!$G$15="Error",#N/A,
IF('Second Approx.'!$G$16="Error",#N/A,
IF('Second Approx.'!$G$17="Error",#N/A,
IF('Second Approx.'!$G$18="Error",#N/A,
IF('Second Approx.'!$G$19="Error",#N/A,
IF('Second Approx.'!$G$20="Error",#N/A,
IF('Second Approx.'!$G$29="Error",#N/A,
'Second Approx.'!$D$38*COS(RADIANS('Second Approx.'!$D$18*A323))+'Second Approx.'!$D$39*COS(RADIANS('Second Approx.'!$D$19*A323))))))))))</f>
        <v>#N/A</v>
      </c>
      <c r="D323" s="1" t="e">
        <f>IF(B323="",#N/A,
IF('Second Approx.'!$G$15="Error",#N/A,
IF('Second Approx.'!$G$16="Error",#N/A,
IF('Second Approx.'!$G$17="Error",#N/A,
IF('Second Approx.'!$G$18="Error",#N/A,
IF('Second Approx.'!$G$19="Error",#N/A,
IF('Second Approx.'!$G$20="Error",#N/A,
IF('Second Approx.'!$G$29="Error",#N/A,
'Second Approx.'!$D$38*SIN(RADIANS('Second Approx.'!$D$18*A323))+'Second Approx.'!$D$39*SIN(RADIANS('Second Approx.'!$D$19*A323))))))))))</f>
        <v>#N/A</v>
      </c>
    </row>
    <row r="324" spans="1:4" x14ac:dyDescent="0.25">
      <c r="A324" s="71">
        <v>161</v>
      </c>
      <c r="B324" s="71" t="e">
        <f>IF(A324&lt;='Second Approx.'!$D$20,A324,#N/A)</f>
        <v>#N/A</v>
      </c>
      <c r="C324" s="1" t="e">
        <f>IF(B324="",#N/A,
IF('Second Approx.'!$G$15="Error",#N/A,
IF('Second Approx.'!$G$16="Error",#N/A,
IF('Second Approx.'!$G$17="Error",#N/A,
IF('Second Approx.'!$G$18="Error",#N/A,
IF('Second Approx.'!$G$19="Error",#N/A,
IF('Second Approx.'!$G$20="Error",#N/A,
IF('Second Approx.'!$G$29="Error",#N/A,
'Second Approx.'!$D$38*COS(RADIANS('Second Approx.'!$D$18*A324))+'Second Approx.'!$D$39*COS(RADIANS('Second Approx.'!$D$19*A324))))))))))</f>
        <v>#N/A</v>
      </c>
      <c r="D324" s="1" t="e">
        <f>IF(B324="",#N/A,
IF('Second Approx.'!$G$15="Error",#N/A,
IF('Second Approx.'!$G$16="Error",#N/A,
IF('Second Approx.'!$G$17="Error",#N/A,
IF('Second Approx.'!$G$18="Error",#N/A,
IF('Second Approx.'!$G$19="Error",#N/A,
IF('Second Approx.'!$G$20="Error",#N/A,
IF('Second Approx.'!$G$29="Error",#N/A,
'Second Approx.'!$D$38*SIN(RADIANS('Second Approx.'!$D$18*A324))+'Second Approx.'!$D$39*SIN(RADIANS('Second Approx.'!$D$19*A324))))))))))</f>
        <v>#N/A</v>
      </c>
    </row>
    <row r="325" spans="1:4" x14ac:dyDescent="0.25">
      <c r="A325">
        <v>161.5</v>
      </c>
      <c r="B325" s="71" t="e">
        <f>IF(A325&lt;='Second Approx.'!$D$20,A325,#N/A)</f>
        <v>#N/A</v>
      </c>
      <c r="C325" s="1" t="e">
        <f>IF(B325="",#N/A,
IF('Second Approx.'!$G$15="Error",#N/A,
IF('Second Approx.'!$G$16="Error",#N/A,
IF('Second Approx.'!$G$17="Error",#N/A,
IF('Second Approx.'!$G$18="Error",#N/A,
IF('Second Approx.'!$G$19="Error",#N/A,
IF('Second Approx.'!$G$20="Error",#N/A,
IF('Second Approx.'!$G$29="Error",#N/A,
'Second Approx.'!$D$38*COS(RADIANS('Second Approx.'!$D$18*A325))+'Second Approx.'!$D$39*COS(RADIANS('Second Approx.'!$D$19*A325))))))))))</f>
        <v>#N/A</v>
      </c>
      <c r="D325" s="1" t="e">
        <f>IF(B325="",#N/A,
IF('Second Approx.'!$G$15="Error",#N/A,
IF('Second Approx.'!$G$16="Error",#N/A,
IF('Second Approx.'!$G$17="Error",#N/A,
IF('Second Approx.'!$G$18="Error",#N/A,
IF('Second Approx.'!$G$19="Error",#N/A,
IF('Second Approx.'!$G$20="Error",#N/A,
IF('Second Approx.'!$G$29="Error",#N/A,
'Second Approx.'!$D$38*SIN(RADIANS('Second Approx.'!$D$18*A325))+'Second Approx.'!$D$39*SIN(RADIANS('Second Approx.'!$D$19*A325))))))))))</f>
        <v>#N/A</v>
      </c>
    </row>
    <row r="326" spans="1:4" x14ac:dyDescent="0.25">
      <c r="A326" s="71">
        <v>162</v>
      </c>
      <c r="B326" s="71" t="e">
        <f>IF(A326&lt;='Second Approx.'!$D$20,A326,#N/A)</f>
        <v>#N/A</v>
      </c>
      <c r="C326" s="1" t="e">
        <f>IF(B326="",#N/A,
IF('Second Approx.'!$G$15="Error",#N/A,
IF('Second Approx.'!$G$16="Error",#N/A,
IF('Second Approx.'!$G$17="Error",#N/A,
IF('Second Approx.'!$G$18="Error",#N/A,
IF('Second Approx.'!$G$19="Error",#N/A,
IF('Second Approx.'!$G$20="Error",#N/A,
IF('Second Approx.'!$G$29="Error",#N/A,
'Second Approx.'!$D$38*COS(RADIANS('Second Approx.'!$D$18*A326))+'Second Approx.'!$D$39*COS(RADIANS('Second Approx.'!$D$19*A326))))))))))</f>
        <v>#N/A</v>
      </c>
      <c r="D326" s="1" t="e">
        <f>IF(B326="",#N/A,
IF('Second Approx.'!$G$15="Error",#N/A,
IF('Second Approx.'!$G$16="Error",#N/A,
IF('Second Approx.'!$G$17="Error",#N/A,
IF('Second Approx.'!$G$18="Error",#N/A,
IF('Second Approx.'!$G$19="Error",#N/A,
IF('Second Approx.'!$G$20="Error",#N/A,
IF('Second Approx.'!$G$29="Error",#N/A,
'Second Approx.'!$D$38*SIN(RADIANS('Second Approx.'!$D$18*A326))+'Second Approx.'!$D$39*SIN(RADIANS('Second Approx.'!$D$19*A326))))))))))</f>
        <v>#N/A</v>
      </c>
    </row>
    <row r="327" spans="1:4" x14ac:dyDescent="0.25">
      <c r="A327">
        <v>162.5</v>
      </c>
      <c r="B327" s="71" t="e">
        <f>IF(A327&lt;='Second Approx.'!$D$20,A327,#N/A)</f>
        <v>#N/A</v>
      </c>
      <c r="C327" s="1" t="e">
        <f>IF(B327="",#N/A,
IF('Second Approx.'!$G$15="Error",#N/A,
IF('Second Approx.'!$G$16="Error",#N/A,
IF('Second Approx.'!$G$17="Error",#N/A,
IF('Second Approx.'!$G$18="Error",#N/A,
IF('Second Approx.'!$G$19="Error",#N/A,
IF('Second Approx.'!$G$20="Error",#N/A,
IF('Second Approx.'!$G$29="Error",#N/A,
'Second Approx.'!$D$38*COS(RADIANS('Second Approx.'!$D$18*A327))+'Second Approx.'!$D$39*COS(RADIANS('Second Approx.'!$D$19*A327))))))))))</f>
        <v>#N/A</v>
      </c>
      <c r="D327" s="1" t="e">
        <f>IF(B327="",#N/A,
IF('Second Approx.'!$G$15="Error",#N/A,
IF('Second Approx.'!$G$16="Error",#N/A,
IF('Second Approx.'!$G$17="Error",#N/A,
IF('Second Approx.'!$G$18="Error",#N/A,
IF('Second Approx.'!$G$19="Error",#N/A,
IF('Second Approx.'!$G$20="Error",#N/A,
IF('Second Approx.'!$G$29="Error",#N/A,
'Second Approx.'!$D$38*SIN(RADIANS('Second Approx.'!$D$18*A327))+'Second Approx.'!$D$39*SIN(RADIANS('Second Approx.'!$D$19*A327))))))))))</f>
        <v>#N/A</v>
      </c>
    </row>
    <row r="328" spans="1:4" x14ac:dyDescent="0.25">
      <c r="A328" s="71">
        <v>163</v>
      </c>
      <c r="B328" s="71" t="e">
        <f>IF(A328&lt;='Second Approx.'!$D$20,A328,#N/A)</f>
        <v>#N/A</v>
      </c>
      <c r="C328" s="1" t="e">
        <f>IF(B328="",#N/A,
IF('Second Approx.'!$G$15="Error",#N/A,
IF('Second Approx.'!$G$16="Error",#N/A,
IF('Second Approx.'!$G$17="Error",#N/A,
IF('Second Approx.'!$G$18="Error",#N/A,
IF('Second Approx.'!$G$19="Error",#N/A,
IF('Second Approx.'!$G$20="Error",#N/A,
IF('Second Approx.'!$G$29="Error",#N/A,
'Second Approx.'!$D$38*COS(RADIANS('Second Approx.'!$D$18*A328))+'Second Approx.'!$D$39*COS(RADIANS('Second Approx.'!$D$19*A328))))))))))</f>
        <v>#N/A</v>
      </c>
      <c r="D328" s="1" t="e">
        <f>IF(B328="",#N/A,
IF('Second Approx.'!$G$15="Error",#N/A,
IF('Second Approx.'!$G$16="Error",#N/A,
IF('Second Approx.'!$G$17="Error",#N/A,
IF('Second Approx.'!$G$18="Error",#N/A,
IF('Second Approx.'!$G$19="Error",#N/A,
IF('Second Approx.'!$G$20="Error",#N/A,
IF('Second Approx.'!$G$29="Error",#N/A,
'Second Approx.'!$D$38*SIN(RADIANS('Second Approx.'!$D$18*A328))+'Second Approx.'!$D$39*SIN(RADIANS('Second Approx.'!$D$19*A328))))))))))</f>
        <v>#N/A</v>
      </c>
    </row>
    <row r="329" spans="1:4" x14ac:dyDescent="0.25">
      <c r="A329">
        <v>163.5</v>
      </c>
      <c r="B329" s="71" t="e">
        <f>IF(A329&lt;='Second Approx.'!$D$20,A329,#N/A)</f>
        <v>#N/A</v>
      </c>
      <c r="C329" s="1" t="e">
        <f>IF(B329="",#N/A,
IF('Second Approx.'!$G$15="Error",#N/A,
IF('Second Approx.'!$G$16="Error",#N/A,
IF('Second Approx.'!$G$17="Error",#N/A,
IF('Second Approx.'!$G$18="Error",#N/A,
IF('Second Approx.'!$G$19="Error",#N/A,
IF('Second Approx.'!$G$20="Error",#N/A,
IF('Second Approx.'!$G$29="Error",#N/A,
'Second Approx.'!$D$38*COS(RADIANS('Second Approx.'!$D$18*A329))+'Second Approx.'!$D$39*COS(RADIANS('Second Approx.'!$D$19*A329))))))))))</f>
        <v>#N/A</v>
      </c>
      <c r="D329" s="1" t="e">
        <f>IF(B329="",#N/A,
IF('Second Approx.'!$G$15="Error",#N/A,
IF('Second Approx.'!$G$16="Error",#N/A,
IF('Second Approx.'!$G$17="Error",#N/A,
IF('Second Approx.'!$G$18="Error",#N/A,
IF('Second Approx.'!$G$19="Error",#N/A,
IF('Second Approx.'!$G$20="Error",#N/A,
IF('Second Approx.'!$G$29="Error",#N/A,
'Second Approx.'!$D$38*SIN(RADIANS('Second Approx.'!$D$18*A329))+'Second Approx.'!$D$39*SIN(RADIANS('Second Approx.'!$D$19*A329))))))))))</f>
        <v>#N/A</v>
      </c>
    </row>
    <row r="330" spans="1:4" x14ac:dyDescent="0.25">
      <c r="A330" s="71">
        <v>164</v>
      </c>
      <c r="B330" s="71" t="e">
        <f>IF(A330&lt;='Second Approx.'!$D$20,A330,#N/A)</f>
        <v>#N/A</v>
      </c>
      <c r="C330" s="1" t="e">
        <f>IF(B330="",#N/A,
IF('Second Approx.'!$G$15="Error",#N/A,
IF('Second Approx.'!$G$16="Error",#N/A,
IF('Second Approx.'!$G$17="Error",#N/A,
IF('Second Approx.'!$G$18="Error",#N/A,
IF('Second Approx.'!$G$19="Error",#N/A,
IF('Second Approx.'!$G$20="Error",#N/A,
IF('Second Approx.'!$G$29="Error",#N/A,
'Second Approx.'!$D$38*COS(RADIANS('Second Approx.'!$D$18*A330))+'Second Approx.'!$D$39*COS(RADIANS('Second Approx.'!$D$19*A330))))))))))</f>
        <v>#N/A</v>
      </c>
      <c r="D330" s="1" t="e">
        <f>IF(B330="",#N/A,
IF('Second Approx.'!$G$15="Error",#N/A,
IF('Second Approx.'!$G$16="Error",#N/A,
IF('Second Approx.'!$G$17="Error",#N/A,
IF('Second Approx.'!$G$18="Error",#N/A,
IF('Second Approx.'!$G$19="Error",#N/A,
IF('Second Approx.'!$G$20="Error",#N/A,
IF('Second Approx.'!$G$29="Error",#N/A,
'Second Approx.'!$D$38*SIN(RADIANS('Second Approx.'!$D$18*A330))+'Second Approx.'!$D$39*SIN(RADIANS('Second Approx.'!$D$19*A330))))))))))</f>
        <v>#N/A</v>
      </c>
    </row>
    <row r="331" spans="1:4" x14ac:dyDescent="0.25">
      <c r="A331">
        <v>164.5</v>
      </c>
      <c r="B331" s="71" t="e">
        <f>IF(A331&lt;='Second Approx.'!$D$20,A331,#N/A)</f>
        <v>#N/A</v>
      </c>
      <c r="C331" s="1" t="e">
        <f>IF(B331="",#N/A,
IF('Second Approx.'!$G$15="Error",#N/A,
IF('Second Approx.'!$G$16="Error",#N/A,
IF('Second Approx.'!$G$17="Error",#N/A,
IF('Second Approx.'!$G$18="Error",#N/A,
IF('Second Approx.'!$G$19="Error",#N/A,
IF('Second Approx.'!$G$20="Error",#N/A,
IF('Second Approx.'!$G$29="Error",#N/A,
'Second Approx.'!$D$38*COS(RADIANS('Second Approx.'!$D$18*A331))+'Second Approx.'!$D$39*COS(RADIANS('Second Approx.'!$D$19*A331))))))))))</f>
        <v>#N/A</v>
      </c>
      <c r="D331" s="1" t="e">
        <f>IF(B331="",#N/A,
IF('Second Approx.'!$G$15="Error",#N/A,
IF('Second Approx.'!$G$16="Error",#N/A,
IF('Second Approx.'!$G$17="Error",#N/A,
IF('Second Approx.'!$G$18="Error",#N/A,
IF('Second Approx.'!$G$19="Error",#N/A,
IF('Second Approx.'!$G$20="Error",#N/A,
IF('Second Approx.'!$G$29="Error",#N/A,
'Second Approx.'!$D$38*SIN(RADIANS('Second Approx.'!$D$18*A331))+'Second Approx.'!$D$39*SIN(RADIANS('Second Approx.'!$D$19*A331))))))))))</f>
        <v>#N/A</v>
      </c>
    </row>
    <row r="332" spans="1:4" x14ac:dyDescent="0.25">
      <c r="A332" s="71">
        <v>165</v>
      </c>
      <c r="B332" s="71" t="e">
        <f>IF(A332&lt;='Second Approx.'!$D$20,A332,#N/A)</f>
        <v>#N/A</v>
      </c>
      <c r="C332" s="1" t="e">
        <f>IF(B332="",#N/A,
IF('Second Approx.'!$G$15="Error",#N/A,
IF('Second Approx.'!$G$16="Error",#N/A,
IF('Second Approx.'!$G$17="Error",#N/A,
IF('Second Approx.'!$G$18="Error",#N/A,
IF('Second Approx.'!$G$19="Error",#N/A,
IF('Second Approx.'!$G$20="Error",#N/A,
IF('Second Approx.'!$G$29="Error",#N/A,
'Second Approx.'!$D$38*COS(RADIANS('Second Approx.'!$D$18*A332))+'Second Approx.'!$D$39*COS(RADIANS('Second Approx.'!$D$19*A332))))))))))</f>
        <v>#N/A</v>
      </c>
      <c r="D332" s="1" t="e">
        <f>IF(B332="",#N/A,
IF('Second Approx.'!$G$15="Error",#N/A,
IF('Second Approx.'!$G$16="Error",#N/A,
IF('Second Approx.'!$G$17="Error",#N/A,
IF('Second Approx.'!$G$18="Error",#N/A,
IF('Second Approx.'!$G$19="Error",#N/A,
IF('Second Approx.'!$G$20="Error",#N/A,
IF('Second Approx.'!$G$29="Error",#N/A,
'Second Approx.'!$D$38*SIN(RADIANS('Second Approx.'!$D$18*A332))+'Second Approx.'!$D$39*SIN(RADIANS('Second Approx.'!$D$19*A332))))))))))</f>
        <v>#N/A</v>
      </c>
    </row>
    <row r="333" spans="1:4" x14ac:dyDescent="0.25">
      <c r="A333">
        <v>165.5</v>
      </c>
      <c r="B333" s="71" t="e">
        <f>IF(A333&lt;='Second Approx.'!$D$20,A333,#N/A)</f>
        <v>#N/A</v>
      </c>
      <c r="C333" s="1" t="e">
        <f>IF(B333="",#N/A,
IF('Second Approx.'!$G$15="Error",#N/A,
IF('Second Approx.'!$G$16="Error",#N/A,
IF('Second Approx.'!$G$17="Error",#N/A,
IF('Second Approx.'!$G$18="Error",#N/A,
IF('Second Approx.'!$G$19="Error",#N/A,
IF('Second Approx.'!$G$20="Error",#N/A,
IF('Second Approx.'!$G$29="Error",#N/A,
'Second Approx.'!$D$38*COS(RADIANS('Second Approx.'!$D$18*A333))+'Second Approx.'!$D$39*COS(RADIANS('Second Approx.'!$D$19*A333))))))))))</f>
        <v>#N/A</v>
      </c>
      <c r="D333" s="1" t="e">
        <f>IF(B333="",#N/A,
IF('Second Approx.'!$G$15="Error",#N/A,
IF('Second Approx.'!$G$16="Error",#N/A,
IF('Second Approx.'!$G$17="Error",#N/A,
IF('Second Approx.'!$G$18="Error",#N/A,
IF('Second Approx.'!$G$19="Error",#N/A,
IF('Second Approx.'!$G$20="Error",#N/A,
IF('Second Approx.'!$G$29="Error",#N/A,
'Second Approx.'!$D$38*SIN(RADIANS('Second Approx.'!$D$18*A333))+'Second Approx.'!$D$39*SIN(RADIANS('Second Approx.'!$D$19*A333))))))))))</f>
        <v>#N/A</v>
      </c>
    </row>
    <row r="334" spans="1:4" x14ac:dyDescent="0.25">
      <c r="A334" s="71">
        <v>166</v>
      </c>
      <c r="B334" s="71" t="e">
        <f>IF(A334&lt;='Second Approx.'!$D$20,A334,#N/A)</f>
        <v>#N/A</v>
      </c>
      <c r="C334" s="1" t="e">
        <f>IF(B334="",#N/A,
IF('Second Approx.'!$G$15="Error",#N/A,
IF('Second Approx.'!$G$16="Error",#N/A,
IF('Second Approx.'!$G$17="Error",#N/A,
IF('Second Approx.'!$G$18="Error",#N/A,
IF('Second Approx.'!$G$19="Error",#N/A,
IF('Second Approx.'!$G$20="Error",#N/A,
IF('Second Approx.'!$G$29="Error",#N/A,
'Second Approx.'!$D$38*COS(RADIANS('Second Approx.'!$D$18*A334))+'Second Approx.'!$D$39*COS(RADIANS('Second Approx.'!$D$19*A334))))))))))</f>
        <v>#N/A</v>
      </c>
      <c r="D334" s="1" t="e">
        <f>IF(B334="",#N/A,
IF('Second Approx.'!$G$15="Error",#N/A,
IF('Second Approx.'!$G$16="Error",#N/A,
IF('Second Approx.'!$G$17="Error",#N/A,
IF('Second Approx.'!$G$18="Error",#N/A,
IF('Second Approx.'!$G$19="Error",#N/A,
IF('Second Approx.'!$G$20="Error",#N/A,
IF('Second Approx.'!$G$29="Error",#N/A,
'Second Approx.'!$D$38*SIN(RADIANS('Second Approx.'!$D$18*A334))+'Second Approx.'!$D$39*SIN(RADIANS('Second Approx.'!$D$19*A334))))))))))</f>
        <v>#N/A</v>
      </c>
    </row>
    <row r="335" spans="1:4" x14ac:dyDescent="0.25">
      <c r="A335">
        <v>166.5</v>
      </c>
      <c r="B335" s="71" t="e">
        <f>IF(A335&lt;='Second Approx.'!$D$20,A335,#N/A)</f>
        <v>#N/A</v>
      </c>
      <c r="C335" s="1" t="e">
        <f>IF(B335="",#N/A,
IF('Second Approx.'!$G$15="Error",#N/A,
IF('Second Approx.'!$G$16="Error",#N/A,
IF('Second Approx.'!$G$17="Error",#N/A,
IF('Second Approx.'!$G$18="Error",#N/A,
IF('Second Approx.'!$G$19="Error",#N/A,
IF('Second Approx.'!$G$20="Error",#N/A,
IF('Second Approx.'!$G$29="Error",#N/A,
'Second Approx.'!$D$38*COS(RADIANS('Second Approx.'!$D$18*A335))+'Second Approx.'!$D$39*COS(RADIANS('Second Approx.'!$D$19*A335))))))))))</f>
        <v>#N/A</v>
      </c>
      <c r="D335" s="1" t="e">
        <f>IF(B335="",#N/A,
IF('Second Approx.'!$G$15="Error",#N/A,
IF('Second Approx.'!$G$16="Error",#N/A,
IF('Second Approx.'!$G$17="Error",#N/A,
IF('Second Approx.'!$G$18="Error",#N/A,
IF('Second Approx.'!$G$19="Error",#N/A,
IF('Second Approx.'!$G$20="Error",#N/A,
IF('Second Approx.'!$G$29="Error",#N/A,
'Second Approx.'!$D$38*SIN(RADIANS('Second Approx.'!$D$18*A335))+'Second Approx.'!$D$39*SIN(RADIANS('Second Approx.'!$D$19*A335))))))))))</f>
        <v>#N/A</v>
      </c>
    </row>
    <row r="336" spans="1:4" x14ac:dyDescent="0.25">
      <c r="A336" s="71">
        <v>167</v>
      </c>
      <c r="B336" s="71" t="e">
        <f>IF(A336&lt;='Second Approx.'!$D$20,A336,#N/A)</f>
        <v>#N/A</v>
      </c>
      <c r="C336" s="1" t="e">
        <f>IF(B336="",#N/A,
IF('Second Approx.'!$G$15="Error",#N/A,
IF('Second Approx.'!$G$16="Error",#N/A,
IF('Second Approx.'!$G$17="Error",#N/A,
IF('Second Approx.'!$G$18="Error",#N/A,
IF('Second Approx.'!$G$19="Error",#N/A,
IF('Second Approx.'!$G$20="Error",#N/A,
IF('Second Approx.'!$G$29="Error",#N/A,
'Second Approx.'!$D$38*COS(RADIANS('Second Approx.'!$D$18*A336))+'Second Approx.'!$D$39*COS(RADIANS('Second Approx.'!$D$19*A336))))))))))</f>
        <v>#N/A</v>
      </c>
      <c r="D336" s="1" t="e">
        <f>IF(B336="",#N/A,
IF('Second Approx.'!$G$15="Error",#N/A,
IF('Second Approx.'!$G$16="Error",#N/A,
IF('Second Approx.'!$G$17="Error",#N/A,
IF('Second Approx.'!$G$18="Error",#N/A,
IF('Second Approx.'!$G$19="Error",#N/A,
IF('Second Approx.'!$G$20="Error",#N/A,
IF('Second Approx.'!$G$29="Error",#N/A,
'Second Approx.'!$D$38*SIN(RADIANS('Second Approx.'!$D$18*A336))+'Second Approx.'!$D$39*SIN(RADIANS('Second Approx.'!$D$19*A336))))))))))</f>
        <v>#N/A</v>
      </c>
    </row>
    <row r="337" spans="1:4" x14ac:dyDescent="0.25">
      <c r="A337">
        <v>167.5</v>
      </c>
      <c r="B337" s="71" t="e">
        <f>IF(A337&lt;='Second Approx.'!$D$20,A337,#N/A)</f>
        <v>#N/A</v>
      </c>
      <c r="C337" s="1" t="e">
        <f>IF(B337="",#N/A,
IF('Second Approx.'!$G$15="Error",#N/A,
IF('Second Approx.'!$G$16="Error",#N/A,
IF('Second Approx.'!$G$17="Error",#N/A,
IF('Second Approx.'!$G$18="Error",#N/A,
IF('Second Approx.'!$G$19="Error",#N/A,
IF('Second Approx.'!$G$20="Error",#N/A,
IF('Second Approx.'!$G$29="Error",#N/A,
'Second Approx.'!$D$38*COS(RADIANS('Second Approx.'!$D$18*A337))+'Second Approx.'!$D$39*COS(RADIANS('Second Approx.'!$D$19*A337))))))))))</f>
        <v>#N/A</v>
      </c>
      <c r="D337" s="1" t="e">
        <f>IF(B337="",#N/A,
IF('Second Approx.'!$G$15="Error",#N/A,
IF('Second Approx.'!$G$16="Error",#N/A,
IF('Second Approx.'!$G$17="Error",#N/A,
IF('Second Approx.'!$G$18="Error",#N/A,
IF('Second Approx.'!$G$19="Error",#N/A,
IF('Second Approx.'!$G$20="Error",#N/A,
IF('Second Approx.'!$G$29="Error",#N/A,
'Second Approx.'!$D$38*SIN(RADIANS('Second Approx.'!$D$18*A337))+'Second Approx.'!$D$39*SIN(RADIANS('Second Approx.'!$D$19*A337))))))))))</f>
        <v>#N/A</v>
      </c>
    </row>
    <row r="338" spans="1:4" x14ac:dyDescent="0.25">
      <c r="A338" s="71">
        <v>168</v>
      </c>
      <c r="B338" s="71" t="e">
        <f>IF(A338&lt;='Second Approx.'!$D$20,A338,#N/A)</f>
        <v>#N/A</v>
      </c>
      <c r="C338" s="1" t="e">
        <f>IF(B338="",#N/A,
IF('Second Approx.'!$G$15="Error",#N/A,
IF('Second Approx.'!$G$16="Error",#N/A,
IF('Second Approx.'!$G$17="Error",#N/A,
IF('Second Approx.'!$G$18="Error",#N/A,
IF('Second Approx.'!$G$19="Error",#N/A,
IF('Second Approx.'!$G$20="Error",#N/A,
IF('Second Approx.'!$G$29="Error",#N/A,
'Second Approx.'!$D$38*COS(RADIANS('Second Approx.'!$D$18*A338))+'Second Approx.'!$D$39*COS(RADIANS('Second Approx.'!$D$19*A338))))))))))</f>
        <v>#N/A</v>
      </c>
      <c r="D338" s="1" t="e">
        <f>IF(B338="",#N/A,
IF('Second Approx.'!$G$15="Error",#N/A,
IF('Second Approx.'!$G$16="Error",#N/A,
IF('Second Approx.'!$G$17="Error",#N/A,
IF('Second Approx.'!$G$18="Error",#N/A,
IF('Second Approx.'!$G$19="Error",#N/A,
IF('Second Approx.'!$G$20="Error",#N/A,
IF('Second Approx.'!$G$29="Error",#N/A,
'Second Approx.'!$D$38*SIN(RADIANS('Second Approx.'!$D$18*A338))+'Second Approx.'!$D$39*SIN(RADIANS('Second Approx.'!$D$19*A338))))))))))</f>
        <v>#N/A</v>
      </c>
    </row>
    <row r="339" spans="1:4" x14ac:dyDescent="0.25">
      <c r="A339">
        <v>168.5</v>
      </c>
      <c r="B339" s="71" t="e">
        <f>IF(A339&lt;='Second Approx.'!$D$20,A339,#N/A)</f>
        <v>#N/A</v>
      </c>
      <c r="C339" s="1" t="e">
        <f>IF(B339="",#N/A,
IF('Second Approx.'!$G$15="Error",#N/A,
IF('Second Approx.'!$G$16="Error",#N/A,
IF('Second Approx.'!$G$17="Error",#N/A,
IF('Second Approx.'!$G$18="Error",#N/A,
IF('Second Approx.'!$G$19="Error",#N/A,
IF('Second Approx.'!$G$20="Error",#N/A,
IF('Second Approx.'!$G$29="Error",#N/A,
'Second Approx.'!$D$38*COS(RADIANS('Second Approx.'!$D$18*A339))+'Second Approx.'!$D$39*COS(RADIANS('Second Approx.'!$D$19*A339))))))))))</f>
        <v>#N/A</v>
      </c>
      <c r="D339" s="1" t="e">
        <f>IF(B339="",#N/A,
IF('Second Approx.'!$G$15="Error",#N/A,
IF('Second Approx.'!$G$16="Error",#N/A,
IF('Second Approx.'!$G$17="Error",#N/A,
IF('Second Approx.'!$G$18="Error",#N/A,
IF('Second Approx.'!$G$19="Error",#N/A,
IF('Second Approx.'!$G$20="Error",#N/A,
IF('Second Approx.'!$G$29="Error",#N/A,
'Second Approx.'!$D$38*SIN(RADIANS('Second Approx.'!$D$18*A339))+'Second Approx.'!$D$39*SIN(RADIANS('Second Approx.'!$D$19*A339))))))))))</f>
        <v>#N/A</v>
      </c>
    </row>
    <row r="340" spans="1:4" x14ac:dyDescent="0.25">
      <c r="A340" s="71">
        <v>169</v>
      </c>
      <c r="B340" s="71" t="e">
        <f>IF(A340&lt;='Second Approx.'!$D$20,A340,#N/A)</f>
        <v>#N/A</v>
      </c>
      <c r="C340" s="1" t="e">
        <f>IF(B340="",#N/A,
IF('Second Approx.'!$G$15="Error",#N/A,
IF('Second Approx.'!$G$16="Error",#N/A,
IF('Second Approx.'!$G$17="Error",#N/A,
IF('Second Approx.'!$G$18="Error",#N/A,
IF('Second Approx.'!$G$19="Error",#N/A,
IF('Second Approx.'!$G$20="Error",#N/A,
IF('Second Approx.'!$G$29="Error",#N/A,
'Second Approx.'!$D$38*COS(RADIANS('Second Approx.'!$D$18*A340))+'Second Approx.'!$D$39*COS(RADIANS('Second Approx.'!$D$19*A340))))))))))</f>
        <v>#N/A</v>
      </c>
      <c r="D340" s="1" t="e">
        <f>IF(B340="",#N/A,
IF('Second Approx.'!$G$15="Error",#N/A,
IF('Second Approx.'!$G$16="Error",#N/A,
IF('Second Approx.'!$G$17="Error",#N/A,
IF('Second Approx.'!$G$18="Error",#N/A,
IF('Second Approx.'!$G$19="Error",#N/A,
IF('Second Approx.'!$G$20="Error",#N/A,
IF('Second Approx.'!$G$29="Error",#N/A,
'Second Approx.'!$D$38*SIN(RADIANS('Second Approx.'!$D$18*A340))+'Second Approx.'!$D$39*SIN(RADIANS('Second Approx.'!$D$19*A340))))))))))</f>
        <v>#N/A</v>
      </c>
    </row>
    <row r="341" spans="1:4" x14ac:dyDescent="0.25">
      <c r="A341">
        <v>169.5</v>
      </c>
      <c r="B341" s="71" t="e">
        <f>IF(A341&lt;='Second Approx.'!$D$20,A341,#N/A)</f>
        <v>#N/A</v>
      </c>
      <c r="C341" s="1" t="e">
        <f>IF(B341="",#N/A,
IF('Second Approx.'!$G$15="Error",#N/A,
IF('Second Approx.'!$G$16="Error",#N/A,
IF('Second Approx.'!$G$17="Error",#N/A,
IF('Second Approx.'!$G$18="Error",#N/A,
IF('Second Approx.'!$G$19="Error",#N/A,
IF('Second Approx.'!$G$20="Error",#N/A,
IF('Second Approx.'!$G$29="Error",#N/A,
'Second Approx.'!$D$38*COS(RADIANS('Second Approx.'!$D$18*A341))+'Second Approx.'!$D$39*COS(RADIANS('Second Approx.'!$D$19*A341))))))))))</f>
        <v>#N/A</v>
      </c>
      <c r="D341" s="1" t="e">
        <f>IF(B341="",#N/A,
IF('Second Approx.'!$G$15="Error",#N/A,
IF('Second Approx.'!$G$16="Error",#N/A,
IF('Second Approx.'!$G$17="Error",#N/A,
IF('Second Approx.'!$G$18="Error",#N/A,
IF('Second Approx.'!$G$19="Error",#N/A,
IF('Second Approx.'!$G$20="Error",#N/A,
IF('Second Approx.'!$G$29="Error",#N/A,
'Second Approx.'!$D$38*SIN(RADIANS('Second Approx.'!$D$18*A341))+'Second Approx.'!$D$39*SIN(RADIANS('Second Approx.'!$D$19*A341))))))))))</f>
        <v>#N/A</v>
      </c>
    </row>
    <row r="342" spans="1:4" x14ac:dyDescent="0.25">
      <c r="A342" s="71">
        <v>170</v>
      </c>
      <c r="B342" s="71" t="e">
        <f>IF(A342&lt;='Second Approx.'!$D$20,A342,#N/A)</f>
        <v>#N/A</v>
      </c>
      <c r="C342" s="1" t="e">
        <f>IF(B342="",#N/A,
IF('Second Approx.'!$G$15="Error",#N/A,
IF('Second Approx.'!$G$16="Error",#N/A,
IF('Second Approx.'!$G$17="Error",#N/A,
IF('Second Approx.'!$G$18="Error",#N/A,
IF('Second Approx.'!$G$19="Error",#N/A,
IF('Second Approx.'!$G$20="Error",#N/A,
IF('Second Approx.'!$G$29="Error",#N/A,
'Second Approx.'!$D$38*COS(RADIANS('Second Approx.'!$D$18*A342))+'Second Approx.'!$D$39*COS(RADIANS('Second Approx.'!$D$19*A342))))))))))</f>
        <v>#N/A</v>
      </c>
      <c r="D342" s="1" t="e">
        <f>IF(B342="",#N/A,
IF('Second Approx.'!$G$15="Error",#N/A,
IF('Second Approx.'!$G$16="Error",#N/A,
IF('Second Approx.'!$G$17="Error",#N/A,
IF('Second Approx.'!$G$18="Error",#N/A,
IF('Second Approx.'!$G$19="Error",#N/A,
IF('Second Approx.'!$G$20="Error",#N/A,
IF('Second Approx.'!$G$29="Error",#N/A,
'Second Approx.'!$D$38*SIN(RADIANS('Second Approx.'!$D$18*A342))+'Second Approx.'!$D$39*SIN(RADIANS('Second Approx.'!$D$19*A342))))))))))</f>
        <v>#N/A</v>
      </c>
    </row>
    <row r="343" spans="1:4" x14ac:dyDescent="0.25">
      <c r="A343">
        <v>170.5</v>
      </c>
      <c r="B343" s="71" t="e">
        <f>IF(A343&lt;='Second Approx.'!$D$20,A343,#N/A)</f>
        <v>#N/A</v>
      </c>
      <c r="C343" s="1" t="e">
        <f>IF(B343="",#N/A,
IF('Second Approx.'!$G$15="Error",#N/A,
IF('Second Approx.'!$G$16="Error",#N/A,
IF('Second Approx.'!$G$17="Error",#N/A,
IF('Second Approx.'!$G$18="Error",#N/A,
IF('Second Approx.'!$G$19="Error",#N/A,
IF('Second Approx.'!$G$20="Error",#N/A,
IF('Second Approx.'!$G$29="Error",#N/A,
'Second Approx.'!$D$38*COS(RADIANS('Second Approx.'!$D$18*A343))+'Second Approx.'!$D$39*COS(RADIANS('Second Approx.'!$D$19*A343))))))))))</f>
        <v>#N/A</v>
      </c>
      <c r="D343" s="1" t="e">
        <f>IF(B343="",#N/A,
IF('Second Approx.'!$G$15="Error",#N/A,
IF('Second Approx.'!$G$16="Error",#N/A,
IF('Second Approx.'!$G$17="Error",#N/A,
IF('Second Approx.'!$G$18="Error",#N/A,
IF('Second Approx.'!$G$19="Error",#N/A,
IF('Second Approx.'!$G$20="Error",#N/A,
IF('Second Approx.'!$G$29="Error",#N/A,
'Second Approx.'!$D$38*SIN(RADIANS('Second Approx.'!$D$18*A343))+'Second Approx.'!$D$39*SIN(RADIANS('Second Approx.'!$D$19*A343))))))))))</f>
        <v>#N/A</v>
      </c>
    </row>
    <row r="344" spans="1:4" x14ac:dyDescent="0.25">
      <c r="A344" s="71">
        <v>171</v>
      </c>
      <c r="B344" s="71" t="e">
        <f>IF(A344&lt;='Second Approx.'!$D$20,A344,#N/A)</f>
        <v>#N/A</v>
      </c>
      <c r="C344" s="1" t="e">
        <f>IF(B344="",#N/A,
IF('Second Approx.'!$G$15="Error",#N/A,
IF('Second Approx.'!$G$16="Error",#N/A,
IF('Second Approx.'!$G$17="Error",#N/A,
IF('Second Approx.'!$G$18="Error",#N/A,
IF('Second Approx.'!$G$19="Error",#N/A,
IF('Second Approx.'!$G$20="Error",#N/A,
IF('Second Approx.'!$G$29="Error",#N/A,
'Second Approx.'!$D$38*COS(RADIANS('Second Approx.'!$D$18*A344))+'Second Approx.'!$D$39*COS(RADIANS('Second Approx.'!$D$19*A344))))))))))</f>
        <v>#N/A</v>
      </c>
      <c r="D344" s="1" t="e">
        <f>IF(B344="",#N/A,
IF('Second Approx.'!$G$15="Error",#N/A,
IF('Second Approx.'!$G$16="Error",#N/A,
IF('Second Approx.'!$G$17="Error",#N/A,
IF('Second Approx.'!$G$18="Error",#N/A,
IF('Second Approx.'!$G$19="Error",#N/A,
IF('Second Approx.'!$G$20="Error",#N/A,
IF('Second Approx.'!$G$29="Error",#N/A,
'Second Approx.'!$D$38*SIN(RADIANS('Second Approx.'!$D$18*A344))+'Second Approx.'!$D$39*SIN(RADIANS('Second Approx.'!$D$19*A344))))))))))</f>
        <v>#N/A</v>
      </c>
    </row>
    <row r="345" spans="1:4" x14ac:dyDescent="0.25">
      <c r="A345">
        <v>171.5</v>
      </c>
      <c r="B345" s="71" t="e">
        <f>IF(A345&lt;='Second Approx.'!$D$20,A345,#N/A)</f>
        <v>#N/A</v>
      </c>
      <c r="C345" s="1" t="e">
        <f>IF(B345="",#N/A,
IF('Second Approx.'!$G$15="Error",#N/A,
IF('Second Approx.'!$G$16="Error",#N/A,
IF('Second Approx.'!$G$17="Error",#N/A,
IF('Second Approx.'!$G$18="Error",#N/A,
IF('Second Approx.'!$G$19="Error",#N/A,
IF('Second Approx.'!$G$20="Error",#N/A,
IF('Second Approx.'!$G$29="Error",#N/A,
'Second Approx.'!$D$38*COS(RADIANS('Second Approx.'!$D$18*A345))+'Second Approx.'!$D$39*COS(RADIANS('Second Approx.'!$D$19*A345))))))))))</f>
        <v>#N/A</v>
      </c>
      <c r="D345" s="1" t="e">
        <f>IF(B345="",#N/A,
IF('Second Approx.'!$G$15="Error",#N/A,
IF('Second Approx.'!$G$16="Error",#N/A,
IF('Second Approx.'!$G$17="Error",#N/A,
IF('Second Approx.'!$G$18="Error",#N/A,
IF('Second Approx.'!$G$19="Error",#N/A,
IF('Second Approx.'!$G$20="Error",#N/A,
IF('Second Approx.'!$G$29="Error",#N/A,
'Second Approx.'!$D$38*SIN(RADIANS('Second Approx.'!$D$18*A345))+'Second Approx.'!$D$39*SIN(RADIANS('Second Approx.'!$D$19*A345))))))))))</f>
        <v>#N/A</v>
      </c>
    </row>
    <row r="346" spans="1:4" x14ac:dyDescent="0.25">
      <c r="A346" s="71">
        <v>172</v>
      </c>
      <c r="B346" s="71" t="e">
        <f>IF(A346&lt;='Second Approx.'!$D$20,A346,#N/A)</f>
        <v>#N/A</v>
      </c>
      <c r="C346" s="1" t="e">
        <f>IF(B346="",#N/A,
IF('Second Approx.'!$G$15="Error",#N/A,
IF('Second Approx.'!$G$16="Error",#N/A,
IF('Second Approx.'!$G$17="Error",#N/A,
IF('Second Approx.'!$G$18="Error",#N/A,
IF('Second Approx.'!$G$19="Error",#N/A,
IF('Second Approx.'!$G$20="Error",#N/A,
IF('Second Approx.'!$G$29="Error",#N/A,
'Second Approx.'!$D$38*COS(RADIANS('Second Approx.'!$D$18*A346))+'Second Approx.'!$D$39*COS(RADIANS('Second Approx.'!$D$19*A346))))))))))</f>
        <v>#N/A</v>
      </c>
      <c r="D346" s="1" t="e">
        <f>IF(B346="",#N/A,
IF('Second Approx.'!$G$15="Error",#N/A,
IF('Second Approx.'!$G$16="Error",#N/A,
IF('Second Approx.'!$G$17="Error",#N/A,
IF('Second Approx.'!$G$18="Error",#N/A,
IF('Second Approx.'!$G$19="Error",#N/A,
IF('Second Approx.'!$G$20="Error",#N/A,
IF('Second Approx.'!$G$29="Error",#N/A,
'Second Approx.'!$D$38*SIN(RADIANS('Second Approx.'!$D$18*A346))+'Second Approx.'!$D$39*SIN(RADIANS('Second Approx.'!$D$19*A346))))))))))</f>
        <v>#N/A</v>
      </c>
    </row>
    <row r="347" spans="1:4" x14ac:dyDescent="0.25">
      <c r="A347">
        <v>172.5</v>
      </c>
      <c r="B347" s="71" t="e">
        <f>IF(A347&lt;='Second Approx.'!$D$20,A347,#N/A)</f>
        <v>#N/A</v>
      </c>
      <c r="C347" s="1" t="e">
        <f>IF(B347="",#N/A,
IF('Second Approx.'!$G$15="Error",#N/A,
IF('Second Approx.'!$G$16="Error",#N/A,
IF('Second Approx.'!$G$17="Error",#N/A,
IF('Second Approx.'!$G$18="Error",#N/A,
IF('Second Approx.'!$G$19="Error",#N/A,
IF('Second Approx.'!$G$20="Error",#N/A,
IF('Second Approx.'!$G$29="Error",#N/A,
'Second Approx.'!$D$38*COS(RADIANS('Second Approx.'!$D$18*A347))+'Second Approx.'!$D$39*COS(RADIANS('Second Approx.'!$D$19*A347))))))))))</f>
        <v>#N/A</v>
      </c>
      <c r="D347" s="1" t="e">
        <f>IF(B347="",#N/A,
IF('Second Approx.'!$G$15="Error",#N/A,
IF('Second Approx.'!$G$16="Error",#N/A,
IF('Second Approx.'!$G$17="Error",#N/A,
IF('Second Approx.'!$G$18="Error",#N/A,
IF('Second Approx.'!$G$19="Error",#N/A,
IF('Second Approx.'!$G$20="Error",#N/A,
IF('Second Approx.'!$G$29="Error",#N/A,
'Second Approx.'!$D$38*SIN(RADIANS('Second Approx.'!$D$18*A347))+'Second Approx.'!$D$39*SIN(RADIANS('Second Approx.'!$D$19*A347))))))))))</f>
        <v>#N/A</v>
      </c>
    </row>
    <row r="348" spans="1:4" x14ac:dyDescent="0.25">
      <c r="A348" s="71">
        <v>173</v>
      </c>
      <c r="B348" s="71" t="e">
        <f>IF(A348&lt;='Second Approx.'!$D$20,A348,#N/A)</f>
        <v>#N/A</v>
      </c>
      <c r="C348" s="1" t="e">
        <f>IF(B348="",#N/A,
IF('Second Approx.'!$G$15="Error",#N/A,
IF('Second Approx.'!$G$16="Error",#N/A,
IF('Second Approx.'!$G$17="Error",#N/A,
IF('Second Approx.'!$G$18="Error",#N/A,
IF('Second Approx.'!$G$19="Error",#N/A,
IF('Second Approx.'!$G$20="Error",#N/A,
IF('Second Approx.'!$G$29="Error",#N/A,
'Second Approx.'!$D$38*COS(RADIANS('Second Approx.'!$D$18*A348))+'Second Approx.'!$D$39*COS(RADIANS('Second Approx.'!$D$19*A348))))))))))</f>
        <v>#N/A</v>
      </c>
      <c r="D348" s="1" t="e">
        <f>IF(B348="",#N/A,
IF('Second Approx.'!$G$15="Error",#N/A,
IF('Second Approx.'!$G$16="Error",#N/A,
IF('Second Approx.'!$G$17="Error",#N/A,
IF('Second Approx.'!$G$18="Error",#N/A,
IF('Second Approx.'!$G$19="Error",#N/A,
IF('Second Approx.'!$G$20="Error",#N/A,
IF('Second Approx.'!$G$29="Error",#N/A,
'Second Approx.'!$D$38*SIN(RADIANS('Second Approx.'!$D$18*A348))+'Second Approx.'!$D$39*SIN(RADIANS('Second Approx.'!$D$19*A348))))))))))</f>
        <v>#N/A</v>
      </c>
    </row>
    <row r="349" spans="1:4" x14ac:dyDescent="0.25">
      <c r="A349">
        <v>173.5</v>
      </c>
      <c r="B349" s="71" t="e">
        <f>IF(A349&lt;='Second Approx.'!$D$20,A349,#N/A)</f>
        <v>#N/A</v>
      </c>
      <c r="C349" s="1" t="e">
        <f>IF(B349="",#N/A,
IF('Second Approx.'!$G$15="Error",#N/A,
IF('Second Approx.'!$G$16="Error",#N/A,
IF('Second Approx.'!$G$17="Error",#N/A,
IF('Second Approx.'!$G$18="Error",#N/A,
IF('Second Approx.'!$G$19="Error",#N/A,
IF('Second Approx.'!$G$20="Error",#N/A,
IF('Second Approx.'!$G$29="Error",#N/A,
'Second Approx.'!$D$38*COS(RADIANS('Second Approx.'!$D$18*A349))+'Second Approx.'!$D$39*COS(RADIANS('Second Approx.'!$D$19*A349))))))))))</f>
        <v>#N/A</v>
      </c>
      <c r="D349" s="1" t="e">
        <f>IF(B349="",#N/A,
IF('Second Approx.'!$G$15="Error",#N/A,
IF('Second Approx.'!$G$16="Error",#N/A,
IF('Second Approx.'!$G$17="Error",#N/A,
IF('Second Approx.'!$G$18="Error",#N/A,
IF('Second Approx.'!$G$19="Error",#N/A,
IF('Second Approx.'!$G$20="Error",#N/A,
IF('Second Approx.'!$G$29="Error",#N/A,
'Second Approx.'!$D$38*SIN(RADIANS('Second Approx.'!$D$18*A349))+'Second Approx.'!$D$39*SIN(RADIANS('Second Approx.'!$D$19*A349))))))))))</f>
        <v>#N/A</v>
      </c>
    </row>
    <row r="350" spans="1:4" x14ac:dyDescent="0.25">
      <c r="A350" s="71">
        <v>174</v>
      </c>
      <c r="B350" s="71" t="e">
        <f>IF(A350&lt;='Second Approx.'!$D$20,A350,#N/A)</f>
        <v>#N/A</v>
      </c>
      <c r="C350" s="1" t="e">
        <f>IF(B350="",#N/A,
IF('Second Approx.'!$G$15="Error",#N/A,
IF('Second Approx.'!$G$16="Error",#N/A,
IF('Second Approx.'!$G$17="Error",#N/A,
IF('Second Approx.'!$G$18="Error",#N/A,
IF('Second Approx.'!$G$19="Error",#N/A,
IF('Second Approx.'!$G$20="Error",#N/A,
IF('Second Approx.'!$G$29="Error",#N/A,
'Second Approx.'!$D$38*COS(RADIANS('Second Approx.'!$D$18*A350))+'Second Approx.'!$D$39*COS(RADIANS('Second Approx.'!$D$19*A350))))))))))</f>
        <v>#N/A</v>
      </c>
      <c r="D350" s="1" t="e">
        <f>IF(B350="",#N/A,
IF('Second Approx.'!$G$15="Error",#N/A,
IF('Second Approx.'!$G$16="Error",#N/A,
IF('Second Approx.'!$G$17="Error",#N/A,
IF('Second Approx.'!$G$18="Error",#N/A,
IF('Second Approx.'!$G$19="Error",#N/A,
IF('Second Approx.'!$G$20="Error",#N/A,
IF('Second Approx.'!$G$29="Error",#N/A,
'Second Approx.'!$D$38*SIN(RADIANS('Second Approx.'!$D$18*A350))+'Second Approx.'!$D$39*SIN(RADIANS('Second Approx.'!$D$19*A350))))))))))</f>
        <v>#N/A</v>
      </c>
    </row>
    <row r="351" spans="1:4" x14ac:dyDescent="0.25">
      <c r="A351">
        <v>174.5</v>
      </c>
      <c r="B351" s="71" t="e">
        <f>IF(A351&lt;='Second Approx.'!$D$20,A351,#N/A)</f>
        <v>#N/A</v>
      </c>
      <c r="C351" s="1" t="e">
        <f>IF(B351="",#N/A,
IF('Second Approx.'!$G$15="Error",#N/A,
IF('Second Approx.'!$G$16="Error",#N/A,
IF('Second Approx.'!$G$17="Error",#N/A,
IF('Second Approx.'!$G$18="Error",#N/A,
IF('Second Approx.'!$G$19="Error",#N/A,
IF('Second Approx.'!$G$20="Error",#N/A,
IF('Second Approx.'!$G$29="Error",#N/A,
'Second Approx.'!$D$38*COS(RADIANS('Second Approx.'!$D$18*A351))+'Second Approx.'!$D$39*COS(RADIANS('Second Approx.'!$D$19*A351))))))))))</f>
        <v>#N/A</v>
      </c>
      <c r="D351" s="1" t="e">
        <f>IF(B351="",#N/A,
IF('Second Approx.'!$G$15="Error",#N/A,
IF('Second Approx.'!$G$16="Error",#N/A,
IF('Second Approx.'!$G$17="Error",#N/A,
IF('Second Approx.'!$G$18="Error",#N/A,
IF('Second Approx.'!$G$19="Error",#N/A,
IF('Second Approx.'!$G$20="Error",#N/A,
IF('Second Approx.'!$G$29="Error",#N/A,
'Second Approx.'!$D$38*SIN(RADIANS('Second Approx.'!$D$18*A351))+'Second Approx.'!$D$39*SIN(RADIANS('Second Approx.'!$D$19*A351))))))))))</f>
        <v>#N/A</v>
      </c>
    </row>
    <row r="352" spans="1:4" x14ac:dyDescent="0.25">
      <c r="A352" s="71">
        <v>175</v>
      </c>
      <c r="B352" s="71" t="e">
        <f>IF(A352&lt;='Second Approx.'!$D$20,A352,#N/A)</f>
        <v>#N/A</v>
      </c>
      <c r="C352" s="1" t="e">
        <f>IF(B352="",#N/A,
IF('Second Approx.'!$G$15="Error",#N/A,
IF('Second Approx.'!$G$16="Error",#N/A,
IF('Second Approx.'!$G$17="Error",#N/A,
IF('Second Approx.'!$G$18="Error",#N/A,
IF('Second Approx.'!$G$19="Error",#N/A,
IF('Second Approx.'!$G$20="Error",#N/A,
IF('Second Approx.'!$G$29="Error",#N/A,
'Second Approx.'!$D$38*COS(RADIANS('Second Approx.'!$D$18*A352))+'Second Approx.'!$D$39*COS(RADIANS('Second Approx.'!$D$19*A352))))))))))</f>
        <v>#N/A</v>
      </c>
      <c r="D352" s="1" t="e">
        <f>IF(B352="",#N/A,
IF('Second Approx.'!$G$15="Error",#N/A,
IF('Second Approx.'!$G$16="Error",#N/A,
IF('Second Approx.'!$G$17="Error",#N/A,
IF('Second Approx.'!$G$18="Error",#N/A,
IF('Second Approx.'!$G$19="Error",#N/A,
IF('Second Approx.'!$G$20="Error",#N/A,
IF('Second Approx.'!$G$29="Error",#N/A,
'Second Approx.'!$D$38*SIN(RADIANS('Second Approx.'!$D$18*A352))+'Second Approx.'!$D$39*SIN(RADIANS('Second Approx.'!$D$19*A352))))))))))</f>
        <v>#N/A</v>
      </c>
    </row>
    <row r="353" spans="1:4" x14ac:dyDescent="0.25">
      <c r="A353">
        <v>175.5</v>
      </c>
      <c r="B353" s="71" t="e">
        <f>IF(A353&lt;='Second Approx.'!$D$20,A353,#N/A)</f>
        <v>#N/A</v>
      </c>
      <c r="C353" s="1" t="e">
        <f>IF(B353="",#N/A,
IF('Second Approx.'!$G$15="Error",#N/A,
IF('Second Approx.'!$G$16="Error",#N/A,
IF('Second Approx.'!$G$17="Error",#N/A,
IF('Second Approx.'!$G$18="Error",#N/A,
IF('Second Approx.'!$G$19="Error",#N/A,
IF('Second Approx.'!$G$20="Error",#N/A,
IF('Second Approx.'!$G$29="Error",#N/A,
'Second Approx.'!$D$38*COS(RADIANS('Second Approx.'!$D$18*A353))+'Second Approx.'!$D$39*COS(RADIANS('Second Approx.'!$D$19*A353))))))))))</f>
        <v>#N/A</v>
      </c>
      <c r="D353" s="1" t="e">
        <f>IF(B353="",#N/A,
IF('Second Approx.'!$G$15="Error",#N/A,
IF('Second Approx.'!$G$16="Error",#N/A,
IF('Second Approx.'!$G$17="Error",#N/A,
IF('Second Approx.'!$G$18="Error",#N/A,
IF('Second Approx.'!$G$19="Error",#N/A,
IF('Second Approx.'!$G$20="Error",#N/A,
IF('Second Approx.'!$G$29="Error",#N/A,
'Second Approx.'!$D$38*SIN(RADIANS('Second Approx.'!$D$18*A353))+'Second Approx.'!$D$39*SIN(RADIANS('Second Approx.'!$D$19*A353))))))))))</f>
        <v>#N/A</v>
      </c>
    </row>
    <row r="354" spans="1:4" x14ac:dyDescent="0.25">
      <c r="A354" s="71">
        <v>176</v>
      </c>
      <c r="B354" s="71" t="e">
        <f>IF(A354&lt;='Second Approx.'!$D$20,A354,#N/A)</f>
        <v>#N/A</v>
      </c>
      <c r="C354" s="1" t="e">
        <f>IF(B354="",#N/A,
IF('Second Approx.'!$G$15="Error",#N/A,
IF('Second Approx.'!$G$16="Error",#N/A,
IF('Second Approx.'!$G$17="Error",#N/A,
IF('Second Approx.'!$G$18="Error",#N/A,
IF('Second Approx.'!$G$19="Error",#N/A,
IF('Second Approx.'!$G$20="Error",#N/A,
IF('Second Approx.'!$G$29="Error",#N/A,
'Second Approx.'!$D$38*COS(RADIANS('Second Approx.'!$D$18*A354))+'Second Approx.'!$D$39*COS(RADIANS('Second Approx.'!$D$19*A354))))))))))</f>
        <v>#N/A</v>
      </c>
      <c r="D354" s="1" t="e">
        <f>IF(B354="",#N/A,
IF('Second Approx.'!$G$15="Error",#N/A,
IF('Second Approx.'!$G$16="Error",#N/A,
IF('Second Approx.'!$G$17="Error",#N/A,
IF('Second Approx.'!$G$18="Error",#N/A,
IF('Second Approx.'!$G$19="Error",#N/A,
IF('Second Approx.'!$G$20="Error",#N/A,
IF('Second Approx.'!$G$29="Error",#N/A,
'Second Approx.'!$D$38*SIN(RADIANS('Second Approx.'!$D$18*A354))+'Second Approx.'!$D$39*SIN(RADIANS('Second Approx.'!$D$19*A354))))))))))</f>
        <v>#N/A</v>
      </c>
    </row>
    <row r="355" spans="1:4" x14ac:dyDescent="0.25">
      <c r="A355">
        <v>176.5</v>
      </c>
      <c r="B355" s="71" t="e">
        <f>IF(A355&lt;='Second Approx.'!$D$20,A355,#N/A)</f>
        <v>#N/A</v>
      </c>
      <c r="C355" s="1" t="e">
        <f>IF(B355="",#N/A,
IF('Second Approx.'!$G$15="Error",#N/A,
IF('Second Approx.'!$G$16="Error",#N/A,
IF('Second Approx.'!$G$17="Error",#N/A,
IF('Second Approx.'!$G$18="Error",#N/A,
IF('Second Approx.'!$G$19="Error",#N/A,
IF('Second Approx.'!$G$20="Error",#N/A,
IF('Second Approx.'!$G$29="Error",#N/A,
'Second Approx.'!$D$38*COS(RADIANS('Second Approx.'!$D$18*A355))+'Second Approx.'!$D$39*COS(RADIANS('Second Approx.'!$D$19*A355))))))))))</f>
        <v>#N/A</v>
      </c>
      <c r="D355" s="1" t="e">
        <f>IF(B355="",#N/A,
IF('Second Approx.'!$G$15="Error",#N/A,
IF('Second Approx.'!$G$16="Error",#N/A,
IF('Second Approx.'!$G$17="Error",#N/A,
IF('Second Approx.'!$G$18="Error",#N/A,
IF('Second Approx.'!$G$19="Error",#N/A,
IF('Second Approx.'!$G$20="Error",#N/A,
IF('Second Approx.'!$G$29="Error",#N/A,
'Second Approx.'!$D$38*SIN(RADIANS('Second Approx.'!$D$18*A355))+'Second Approx.'!$D$39*SIN(RADIANS('Second Approx.'!$D$19*A355))))))))))</f>
        <v>#N/A</v>
      </c>
    </row>
    <row r="356" spans="1:4" x14ac:dyDescent="0.25">
      <c r="A356" s="71">
        <v>177</v>
      </c>
      <c r="B356" s="71" t="e">
        <f>IF(A356&lt;='Second Approx.'!$D$20,A356,#N/A)</f>
        <v>#N/A</v>
      </c>
      <c r="C356" s="1" t="e">
        <f>IF(B356="",#N/A,
IF('Second Approx.'!$G$15="Error",#N/A,
IF('Second Approx.'!$G$16="Error",#N/A,
IF('Second Approx.'!$G$17="Error",#N/A,
IF('Second Approx.'!$G$18="Error",#N/A,
IF('Second Approx.'!$G$19="Error",#N/A,
IF('Second Approx.'!$G$20="Error",#N/A,
IF('Second Approx.'!$G$29="Error",#N/A,
'Second Approx.'!$D$38*COS(RADIANS('Second Approx.'!$D$18*A356))+'Second Approx.'!$D$39*COS(RADIANS('Second Approx.'!$D$19*A356))))))))))</f>
        <v>#N/A</v>
      </c>
      <c r="D356" s="1" t="e">
        <f>IF(B356="",#N/A,
IF('Second Approx.'!$G$15="Error",#N/A,
IF('Second Approx.'!$G$16="Error",#N/A,
IF('Second Approx.'!$G$17="Error",#N/A,
IF('Second Approx.'!$G$18="Error",#N/A,
IF('Second Approx.'!$G$19="Error",#N/A,
IF('Second Approx.'!$G$20="Error",#N/A,
IF('Second Approx.'!$G$29="Error",#N/A,
'Second Approx.'!$D$38*SIN(RADIANS('Second Approx.'!$D$18*A356))+'Second Approx.'!$D$39*SIN(RADIANS('Second Approx.'!$D$19*A356))))))))))</f>
        <v>#N/A</v>
      </c>
    </row>
    <row r="357" spans="1:4" x14ac:dyDescent="0.25">
      <c r="A357">
        <v>177.5</v>
      </c>
      <c r="B357" s="71" t="e">
        <f>IF(A357&lt;='Second Approx.'!$D$20,A357,#N/A)</f>
        <v>#N/A</v>
      </c>
      <c r="C357" s="1" t="e">
        <f>IF(B357="",#N/A,
IF('Second Approx.'!$G$15="Error",#N/A,
IF('Second Approx.'!$G$16="Error",#N/A,
IF('Second Approx.'!$G$17="Error",#N/A,
IF('Second Approx.'!$G$18="Error",#N/A,
IF('Second Approx.'!$G$19="Error",#N/A,
IF('Second Approx.'!$G$20="Error",#N/A,
IF('Second Approx.'!$G$29="Error",#N/A,
'Second Approx.'!$D$38*COS(RADIANS('Second Approx.'!$D$18*A357))+'Second Approx.'!$D$39*COS(RADIANS('Second Approx.'!$D$19*A357))))))))))</f>
        <v>#N/A</v>
      </c>
      <c r="D357" s="1" t="e">
        <f>IF(B357="",#N/A,
IF('Second Approx.'!$G$15="Error",#N/A,
IF('Second Approx.'!$G$16="Error",#N/A,
IF('Second Approx.'!$G$17="Error",#N/A,
IF('Second Approx.'!$G$18="Error",#N/A,
IF('Second Approx.'!$G$19="Error",#N/A,
IF('Second Approx.'!$G$20="Error",#N/A,
IF('Second Approx.'!$G$29="Error",#N/A,
'Second Approx.'!$D$38*SIN(RADIANS('Second Approx.'!$D$18*A357))+'Second Approx.'!$D$39*SIN(RADIANS('Second Approx.'!$D$19*A357))))))))))</f>
        <v>#N/A</v>
      </c>
    </row>
    <row r="358" spans="1:4" x14ac:dyDescent="0.25">
      <c r="A358" s="71">
        <v>178</v>
      </c>
      <c r="B358" s="71" t="e">
        <f>IF(A358&lt;='Second Approx.'!$D$20,A358,#N/A)</f>
        <v>#N/A</v>
      </c>
      <c r="C358" s="1" t="e">
        <f>IF(B358="",#N/A,
IF('Second Approx.'!$G$15="Error",#N/A,
IF('Second Approx.'!$G$16="Error",#N/A,
IF('Second Approx.'!$G$17="Error",#N/A,
IF('Second Approx.'!$G$18="Error",#N/A,
IF('Second Approx.'!$G$19="Error",#N/A,
IF('Second Approx.'!$G$20="Error",#N/A,
IF('Second Approx.'!$G$29="Error",#N/A,
'Second Approx.'!$D$38*COS(RADIANS('Second Approx.'!$D$18*A358))+'Second Approx.'!$D$39*COS(RADIANS('Second Approx.'!$D$19*A358))))))))))</f>
        <v>#N/A</v>
      </c>
      <c r="D358" s="1" t="e">
        <f>IF(B358="",#N/A,
IF('Second Approx.'!$G$15="Error",#N/A,
IF('Second Approx.'!$G$16="Error",#N/A,
IF('Second Approx.'!$G$17="Error",#N/A,
IF('Second Approx.'!$G$18="Error",#N/A,
IF('Second Approx.'!$G$19="Error",#N/A,
IF('Second Approx.'!$G$20="Error",#N/A,
IF('Second Approx.'!$G$29="Error",#N/A,
'Second Approx.'!$D$38*SIN(RADIANS('Second Approx.'!$D$18*A358))+'Second Approx.'!$D$39*SIN(RADIANS('Second Approx.'!$D$19*A358))))))))))</f>
        <v>#N/A</v>
      </c>
    </row>
    <row r="359" spans="1:4" x14ac:dyDescent="0.25">
      <c r="A359">
        <v>178.5</v>
      </c>
      <c r="B359" s="71" t="e">
        <f>IF(A359&lt;='Second Approx.'!$D$20,A359,#N/A)</f>
        <v>#N/A</v>
      </c>
      <c r="C359" s="1" t="e">
        <f>IF(B359="",#N/A,
IF('Second Approx.'!$G$15="Error",#N/A,
IF('Second Approx.'!$G$16="Error",#N/A,
IF('Second Approx.'!$G$17="Error",#N/A,
IF('Second Approx.'!$G$18="Error",#N/A,
IF('Second Approx.'!$G$19="Error",#N/A,
IF('Second Approx.'!$G$20="Error",#N/A,
IF('Second Approx.'!$G$29="Error",#N/A,
'Second Approx.'!$D$38*COS(RADIANS('Second Approx.'!$D$18*A359))+'Second Approx.'!$D$39*COS(RADIANS('Second Approx.'!$D$19*A359))))))))))</f>
        <v>#N/A</v>
      </c>
      <c r="D359" s="1" t="e">
        <f>IF(B359="",#N/A,
IF('Second Approx.'!$G$15="Error",#N/A,
IF('Second Approx.'!$G$16="Error",#N/A,
IF('Second Approx.'!$G$17="Error",#N/A,
IF('Second Approx.'!$G$18="Error",#N/A,
IF('Second Approx.'!$G$19="Error",#N/A,
IF('Second Approx.'!$G$20="Error",#N/A,
IF('Second Approx.'!$G$29="Error",#N/A,
'Second Approx.'!$D$38*SIN(RADIANS('Second Approx.'!$D$18*A359))+'Second Approx.'!$D$39*SIN(RADIANS('Second Approx.'!$D$19*A359))))))))))</f>
        <v>#N/A</v>
      </c>
    </row>
    <row r="360" spans="1:4" x14ac:dyDescent="0.25">
      <c r="A360" s="71">
        <v>179</v>
      </c>
      <c r="B360" s="71" t="e">
        <f>IF(A360&lt;='Second Approx.'!$D$20,A360,#N/A)</f>
        <v>#N/A</v>
      </c>
      <c r="C360" s="1" t="e">
        <f>IF(B360="",#N/A,
IF('Second Approx.'!$G$15="Error",#N/A,
IF('Second Approx.'!$G$16="Error",#N/A,
IF('Second Approx.'!$G$17="Error",#N/A,
IF('Second Approx.'!$G$18="Error",#N/A,
IF('Second Approx.'!$G$19="Error",#N/A,
IF('Second Approx.'!$G$20="Error",#N/A,
IF('Second Approx.'!$G$29="Error",#N/A,
'Second Approx.'!$D$38*COS(RADIANS('Second Approx.'!$D$18*A360))+'Second Approx.'!$D$39*COS(RADIANS('Second Approx.'!$D$19*A360))))))))))</f>
        <v>#N/A</v>
      </c>
      <c r="D360" s="1" t="e">
        <f>IF(B360="",#N/A,
IF('Second Approx.'!$G$15="Error",#N/A,
IF('Second Approx.'!$G$16="Error",#N/A,
IF('Second Approx.'!$G$17="Error",#N/A,
IF('Second Approx.'!$G$18="Error",#N/A,
IF('Second Approx.'!$G$19="Error",#N/A,
IF('Second Approx.'!$G$20="Error",#N/A,
IF('Second Approx.'!$G$29="Error",#N/A,
'Second Approx.'!$D$38*SIN(RADIANS('Second Approx.'!$D$18*A360))+'Second Approx.'!$D$39*SIN(RADIANS('Second Approx.'!$D$19*A360))))))))))</f>
        <v>#N/A</v>
      </c>
    </row>
    <row r="361" spans="1:4" x14ac:dyDescent="0.25">
      <c r="A361">
        <v>179.5</v>
      </c>
      <c r="B361" s="71" t="e">
        <f>IF(A361&lt;='Second Approx.'!$D$20,A361,#N/A)</f>
        <v>#N/A</v>
      </c>
      <c r="C361" s="1" t="e">
        <f>IF(B361="",#N/A,
IF('Second Approx.'!$G$15="Error",#N/A,
IF('Second Approx.'!$G$16="Error",#N/A,
IF('Second Approx.'!$G$17="Error",#N/A,
IF('Second Approx.'!$G$18="Error",#N/A,
IF('Second Approx.'!$G$19="Error",#N/A,
IF('Second Approx.'!$G$20="Error",#N/A,
IF('Second Approx.'!$G$29="Error",#N/A,
'Second Approx.'!$D$38*COS(RADIANS('Second Approx.'!$D$18*A361))+'Second Approx.'!$D$39*COS(RADIANS('Second Approx.'!$D$19*A361))))))))))</f>
        <v>#N/A</v>
      </c>
      <c r="D361" s="1" t="e">
        <f>IF(B361="",#N/A,
IF('Second Approx.'!$G$15="Error",#N/A,
IF('Second Approx.'!$G$16="Error",#N/A,
IF('Second Approx.'!$G$17="Error",#N/A,
IF('Second Approx.'!$G$18="Error",#N/A,
IF('Second Approx.'!$G$19="Error",#N/A,
IF('Second Approx.'!$G$20="Error",#N/A,
IF('Second Approx.'!$G$29="Error",#N/A,
'Second Approx.'!$D$38*SIN(RADIANS('Second Approx.'!$D$18*A361))+'Second Approx.'!$D$39*SIN(RADIANS('Second Approx.'!$D$19*A361))))))))))</f>
        <v>#N/A</v>
      </c>
    </row>
    <row r="362" spans="1:4" x14ac:dyDescent="0.25">
      <c r="A362" s="71">
        <v>180</v>
      </c>
      <c r="B362" s="71" t="e">
        <f>IF(A362&lt;='Second Approx.'!$D$20,A362,#N/A)</f>
        <v>#N/A</v>
      </c>
      <c r="C362" s="1" t="e">
        <f>IF(B362="",#N/A,
IF('Second Approx.'!$G$15="Error",#N/A,
IF('Second Approx.'!$G$16="Error",#N/A,
IF('Second Approx.'!$G$17="Error",#N/A,
IF('Second Approx.'!$G$18="Error",#N/A,
IF('Second Approx.'!$G$19="Error",#N/A,
IF('Second Approx.'!$G$20="Error",#N/A,
IF('Second Approx.'!$G$29="Error",#N/A,
'Second Approx.'!$D$38*COS(RADIANS('Second Approx.'!$D$18*A362))+'Second Approx.'!$D$39*COS(RADIANS('Second Approx.'!$D$19*A362))))))))))</f>
        <v>#N/A</v>
      </c>
      <c r="D362" s="1" t="e">
        <f>IF(B362="",#N/A,
IF('Second Approx.'!$G$15="Error",#N/A,
IF('Second Approx.'!$G$16="Error",#N/A,
IF('Second Approx.'!$G$17="Error",#N/A,
IF('Second Approx.'!$G$18="Error",#N/A,
IF('Second Approx.'!$G$19="Error",#N/A,
IF('Second Approx.'!$G$20="Error",#N/A,
IF('Second Approx.'!$G$29="Error",#N/A,
'Second Approx.'!$D$38*SIN(RADIANS('Second Approx.'!$D$18*A362))+'Second Approx.'!$D$39*SIN(RADIANS('Second Approx.'!$D$19*A362))))))))))</f>
        <v>#N/A</v>
      </c>
    </row>
    <row r="363" spans="1:4" x14ac:dyDescent="0.25">
      <c r="A363" s="71">
        <v>180.5</v>
      </c>
      <c r="B363" s="71" t="e">
        <f>IF(A363&lt;='Second Approx.'!$D$20,A363,#N/A)</f>
        <v>#N/A</v>
      </c>
      <c r="C363" s="1" t="e">
        <f>IF(B363="",#N/A,
IF('Second Approx.'!$G$15="Error",#N/A,
IF('Second Approx.'!$G$16="Error",#N/A,
IF('Second Approx.'!$G$17="Error",#N/A,
IF('Second Approx.'!$G$18="Error",#N/A,
IF('Second Approx.'!$G$19="Error",#N/A,
IF('Second Approx.'!$G$20="Error",#N/A,
IF('Second Approx.'!$G$29="Error",#N/A,
'Second Approx.'!$D$38*COS(RADIANS('Second Approx.'!$D$18*A363))+'Second Approx.'!$D$39*COS(RADIANS('Second Approx.'!$D$19*A363))))))))))</f>
        <v>#N/A</v>
      </c>
      <c r="D363" s="1" t="e">
        <f>IF(B363="",#N/A,
IF('Second Approx.'!$G$15="Error",#N/A,
IF('Second Approx.'!$G$16="Error",#N/A,
IF('Second Approx.'!$G$17="Error",#N/A,
IF('Second Approx.'!$G$18="Error",#N/A,
IF('Second Approx.'!$G$19="Error",#N/A,
IF('Second Approx.'!$G$20="Error",#N/A,
IF('Second Approx.'!$G$29="Error",#N/A,
'Second Approx.'!$D$38*SIN(RADIANS('Second Approx.'!$D$18*A363))+'Second Approx.'!$D$39*SIN(RADIANS('Second Approx.'!$D$19*A363))))))))))</f>
        <v>#N/A</v>
      </c>
    </row>
    <row r="364" spans="1:4" x14ac:dyDescent="0.25">
      <c r="A364">
        <v>181</v>
      </c>
      <c r="B364" s="71" t="e">
        <f>IF(A364&lt;='Second Approx.'!$D$20,A364,#N/A)</f>
        <v>#N/A</v>
      </c>
      <c r="C364" s="1" t="e">
        <f>IF(B364="",#N/A,
IF('Second Approx.'!$G$15="Error",#N/A,
IF('Second Approx.'!$G$16="Error",#N/A,
IF('Second Approx.'!$G$17="Error",#N/A,
IF('Second Approx.'!$G$18="Error",#N/A,
IF('Second Approx.'!$G$19="Error",#N/A,
IF('Second Approx.'!$G$20="Error",#N/A,
IF('Second Approx.'!$G$29="Error",#N/A,
'Second Approx.'!$D$38*COS(RADIANS('Second Approx.'!$D$18*A364))+'Second Approx.'!$D$39*COS(RADIANS('Second Approx.'!$D$19*A364))))))))))</f>
        <v>#N/A</v>
      </c>
      <c r="D364" s="1" t="e">
        <f>IF(B364="",#N/A,
IF('Second Approx.'!$G$15="Error",#N/A,
IF('Second Approx.'!$G$16="Error",#N/A,
IF('Second Approx.'!$G$17="Error",#N/A,
IF('Second Approx.'!$G$18="Error",#N/A,
IF('Second Approx.'!$G$19="Error",#N/A,
IF('Second Approx.'!$G$20="Error",#N/A,
IF('Second Approx.'!$G$29="Error",#N/A,
'Second Approx.'!$D$38*SIN(RADIANS('Second Approx.'!$D$18*A364))+'Second Approx.'!$D$39*SIN(RADIANS('Second Approx.'!$D$19*A364))))))))))</f>
        <v>#N/A</v>
      </c>
    </row>
    <row r="365" spans="1:4" x14ac:dyDescent="0.25">
      <c r="A365" s="71">
        <v>181.5</v>
      </c>
      <c r="B365" s="71" t="e">
        <f>IF(A365&lt;='Second Approx.'!$D$20,A365,#N/A)</f>
        <v>#N/A</v>
      </c>
      <c r="C365" s="1" t="e">
        <f>IF(B365="",#N/A,
IF('Second Approx.'!$G$15="Error",#N/A,
IF('Second Approx.'!$G$16="Error",#N/A,
IF('Second Approx.'!$G$17="Error",#N/A,
IF('Second Approx.'!$G$18="Error",#N/A,
IF('Second Approx.'!$G$19="Error",#N/A,
IF('Second Approx.'!$G$20="Error",#N/A,
IF('Second Approx.'!$G$29="Error",#N/A,
'Second Approx.'!$D$38*COS(RADIANS('Second Approx.'!$D$18*A365))+'Second Approx.'!$D$39*COS(RADIANS('Second Approx.'!$D$19*A365))))))))))</f>
        <v>#N/A</v>
      </c>
      <c r="D365" s="1" t="e">
        <f>IF(B365="",#N/A,
IF('Second Approx.'!$G$15="Error",#N/A,
IF('Second Approx.'!$G$16="Error",#N/A,
IF('Second Approx.'!$G$17="Error",#N/A,
IF('Second Approx.'!$G$18="Error",#N/A,
IF('Second Approx.'!$G$19="Error",#N/A,
IF('Second Approx.'!$G$20="Error",#N/A,
IF('Second Approx.'!$G$29="Error",#N/A,
'Second Approx.'!$D$38*SIN(RADIANS('Second Approx.'!$D$18*A365))+'Second Approx.'!$D$39*SIN(RADIANS('Second Approx.'!$D$19*A365))))))))))</f>
        <v>#N/A</v>
      </c>
    </row>
    <row r="366" spans="1:4" x14ac:dyDescent="0.25">
      <c r="A366">
        <v>182</v>
      </c>
      <c r="B366" s="71" t="e">
        <f>IF(A366&lt;='Second Approx.'!$D$20,A366,#N/A)</f>
        <v>#N/A</v>
      </c>
      <c r="C366" s="1" t="e">
        <f>IF(B366="",#N/A,
IF('Second Approx.'!$G$15="Error",#N/A,
IF('Second Approx.'!$G$16="Error",#N/A,
IF('Second Approx.'!$G$17="Error",#N/A,
IF('Second Approx.'!$G$18="Error",#N/A,
IF('Second Approx.'!$G$19="Error",#N/A,
IF('Second Approx.'!$G$20="Error",#N/A,
IF('Second Approx.'!$G$29="Error",#N/A,
'Second Approx.'!$D$38*COS(RADIANS('Second Approx.'!$D$18*A366))+'Second Approx.'!$D$39*COS(RADIANS('Second Approx.'!$D$19*A366))))))))))</f>
        <v>#N/A</v>
      </c>
      <c r="D366" s="1" t="e">
        <f>IF(B366="",#N/A,
IF('Second Approx.'!$G$15="Error",#N/A,
IF('Second Approx.'!$G$16="Error",#N/A,
IF('Second Approx.'!$G$17="Error",#N/A,
IF('Second Approx.'!$G$18="Error",#N/A,
IF('Second Approx.'!$G$19="Error",#N/A,
IF('Second Approx.'!$G$20="Error",#N/A,
IF('Second Approx.'!$G$29="Error",#N/A,
'Second Approx.'!$D$38*SIN(RADIANS('Second Approx.'!$D$18*A366))+'Second Approx.'!$D$39*SIN(RADIANS('Second Approx.'!$D$19*A366))))))))))</f>
        <v>#N/A</v>
      </c>
    </row>
    <row r="367" spans="1:4" x14ac:dyDescent="0.25">
      <c r="A367" s="71">
        <v>182.5</v>
      </c>
      <c r="B367" s="71" t="e">
        <f>IF(A367&lt;='Second Approx.'!$D$20,A367,#N/A)</f>
        <v>#N/A</v>
      </c>
      <c r="C367" s="1" t="e">
        <f>IF(B367="",#N/A,
IF('Second Approx.'!$G$15="Error",#N/A,
IF('Second Approx.'!$G$16="Error",#N/A,
IF('Second Approx.'!$G$17="Error",#N/A,
IF('Second Approx.'!$G$18="Error",#N/A,
IF('Second Approx.'!$G$19="Error",#N/A,
IF('Second Approx.'!$G$20="Error",#N/A,
IF('Second Approx.'!$G$29="Error",#N/A,
'Second Approx.'!$D$38*COS(RADIANS('Second Approx.'!$D$18*A367))+'Second Approx.'!$D$39*COS(RADIANS('Second Approx.'!$D$19*A367))))))))))</f>
        <v>#N/A</v>
      </c>
      <c r="D367" s="1" t="e">
        <f>IF(B367="",#N/A,
IF('Second Approx.'!$G$15="Error",#N/A,
IF('Second Approx.'!$G$16="Error",#N/A,
IF('Second Approx.'!$G$17="Error",#N/A,
IF('Second Approx.'!$G$18="Error",#N/A,
IF('Second Approx.'!$G$19="Error",#N/A,
IF('Second Approx.'!$G$20="Error",#N/A,
IF('Second Approx.'!$G$29="Error",#N/A,
'Second Approx.'!$D$38*SIN(RADIANS('Second Approx.'!$D$18*A367))+'Second Approx.'!$D$39*SIN(RADIANS('Second Approx.'!$D$19*A367))))))))))</f>
        <v>#N/A</v>
      </c>
    </row>
    <row r="368" spans="1:4" x14ac:dyDescent="0.25">
      <c r="A368">
        <v>183</v>
      </c>
      <c r="B368" s="71" t="e">
        <f>IF(A368&lt;='Second Approx.'!$D$20,A368,#N/A)</f>
        <v>#N/A</v>
      </c>
      <c r="C368" s="1" t="e">
        <f>IF(B368="",#N/A,
IF('Second Approx.'!$G$15="Error",#N/A,
IF('Second Approx.'!$G$16="Error",#N/A,
IF('Second Approx.'!$G$17="Error",#N/A,
IF('Second Approx.'!$G$18="Error",#N/A,
IF('Second Approx.'!$G$19="Error",#N/A,
IF('Second Approx.'!$G$20="Error",#N/A,
IF('Second Approx.'!$G$29="Error",#N/A,
'Second Approx.'!$D$38*COS(RADIANS('Second Approx.'!$D$18*A368))+'Second Approx.'!$D$39*COS(RADIANS('Second Approx.'!$D$19*A368))))))))))</f>
        <v>#N/A</v>
      </c>
      <c r="D368" s="1" t="e">
        <f>IF(B368="",#N/A,
IF('Second Approx.'!$G$15="Error",#N/A,
IF('Second Approx.'!$G$16="Error",#N/A,
IF('Second Approx.'!$G$17="Error",#N/A,
IF('Second Approx.'!$G$18="Error",#N/A,
IF('Second Approx.'!$G$19="Error",#N/A,
IF('Second Approx.'!$G$20="Error",#N/A,
IF('Second Approx.'!$G$29="Error",#N/A,
'Second Approx.'!$D$38*SIN(RADIANS('Second Approx.'!$D$18*A368))+'Second Approx.'!$D$39*SIN(RADIANS('Second Approx.'!$D$19*A368))))))))))</f>
        <v>#N/A</v>
      </c>
    </row>
    <row r="369" spans="1:4" x14ac:dyDescent="0.25">
      <c r="A369" s="71">
        <v>183.5</v>
      </c>
      <c r="B369" s="71" t="e">
        <f>IF(A369&lt;='Second Approx.'!$D$20,A369,#N/A)</f>
        <v>#N/A</v>
      </c>
      <c r="C369" s="1" t="e">
        <f>IF(B369="",#N/A,
IF('Second Approx.'!$G$15="Error",#N/A,
IF('Second Approx.'!$G$16="Error",#N/A,
IF('Second Approx.'!$G$17="Error",#N/A,
IF('Second Approx.'!$G$18="Error",#N/A,
IF('Second Approx.'!$G$19="Error",#N/A,
IF('Second Approx.'!$G$20="Error",#N/A,
IF('Second Approx.'!$G$29="Error",#N/A,
'Second Approx.'!$D$38*COS(RADIANS('Second Approx.'!$D$18*A369))+'Second Approx.'!$D$39*COS(RADIANS('Second Approx.'!$D$19*A369))))))))))</f>
        <v>#N/A</v>
      </c>
      <c r="D369" s="1" t="e">
        <f>IF(B369="",#N/A,
IF('Second Approx.'!$G$15="Error",#N/A,
IF('Second Approx.'!$G$16="Error",#N/A,
IF('Second Approx.'!$G$17="Error",#N/A,
IF('Second Approx.'!$G$18="Error",#N/A,
IF('Second Approx.'!$G$19="Error",#N/A,
IF('Second Approx.'!$G$20="Error",#N/A,
IF('Second Approx.'!$G$29="Error",#N/A,
'Second Approx.'!$D$38*SIN(RADIANS('Second Approx.'!$D$18*A369))+'Second Approx.'!$D$39*SIN(RADIANS('Second Approx.'!$D$19*A369))))))))))</f>
        <v>#N/A</v>
      </c>
    </row>
    <row r="370" spans="1:4" x14ac:dyDescent="0.25">
      <c r="A370">
        <v>184</v>
      </c>
      <c r="B370" s="71" t="e">
        <f>IF(A370&lt;='Second Approx.'!$D$20,A370,#N/A)</f>
        <v>#N/A</v>
      </c>
      <c r="C370" s="1" t="e">
        <f>IF(B370="",#N/A,
IF('Second Approx.'!$G$15="Error",#N/A,
IF('Second Approx.'!$G$16="Error",#N/A,
IF('Second Approx.'!$G$17="Error",#N/A,
IF('Second Approx.'!$G$18="Error",#N/A,
IF('Second Approx.'!$G$19="Error",#N/A,
IF('Second Approx.'!$G$20="Error",#N/A,
IF('Second Approx.'!$G$29="Error",#N/A,
'Second Approx.'!$D$38*COS(RADIANS('Second Approx.'!$D$18*A370))+'Second Approx.'!$D$39*COS(RADIANS('Second Approx.'!$D$19*A370))))))))))</f>
        <v>#N/A</v>
      </c>
      <c r="D370" s="1" t="e">
        <f>IF(B370="",#N/A,
IF('Second Approx.'!$G$15="Error",#N/A,
IF('Second Approx.'!$G$16="Error",#N/A,
IF('Second Approx.'!$G$17="Error",#N/A,
IF('Second Approx.'!$G$18="Error",#N/A,
IF('Second Approx.'!$G$19="Error",#N/A,
IF('Second Approx.'!$G$20="Error",#N/A,
IF('Second Approx.'!$G$29="Error",#N/A,
'Second Approx.'!$D$38*SIN(RADIANS('Second Approx.'!$D$18*A370))+'Second Approx.'!$D$39*SIN(RADIANS('Second Approx.'!$D$19*A370))))))))))</f>
        <v>#N/A</v>
      </c>
    </row>
    <row r="371" spans="1:4" x14ac:dyDescent="0.25">
      <c r="A371" s="71">
        <v>184.5</v>
      </c>
      <c r="B371" s="71" t="e">
        <f>IF(A371&lt;='Second Approx.'!$D$20,A371,#N/A)</f>
        <v>#N/A</v>
      </c>
      <c r="C371" s="1" t="e">
        <f>IF(B371="",#N/A,
IF('Second Approx.'!$G$15="Error",#N/A,
IF('Second Approx.'!$G$16="Error",#N/A,
IF('Second Approx.'!$G$17="Error",#N/A,
IF('Second Approx.'!$G$18="Error",#N/A,
IF('Second Approx.'!$G$19="Error",#N/A,
IF('Second Approx.'!$G$20="Error",#N/A,
IF('Second Approx.'!$G$29="Error",#N/A,
'Second Approx.'!$D$38*COS(RADIANS('Second Approx.'!$D$18*A371))+'Second Approx.'!$D$39*COS(RADIANS('Second Approx.'!$D$19*A371))))))))))</f>
        <v>#N/A</v>
      </c>
      <c r="D371" s="1" t="e">
        <f>IF(B371="",#N/A,
IF('Second Approx.'!$G$15="Error",#N/A,
IF('Second Approx.'!$G$16="Error",#N/A,
IF('Second Approx.'!$G$17="Error",#N/A,
IF('Second Approx.'!$G$18="Error",#N/A,
IF('Second Approx.'!$G$19="Error",#N/A,
IF('Second Approx.'!$G$20="Error",#N/A,
IF('Second Approx.'!$G$29="Error",#N/A,
'Second Approx.'!$D$38*SIN(RADIANS('Second Approx.'!$D$18*A371))+'Second Approx.'!$D$39*SIN(RADIANS('Second Approx.'!$D$19*A371))))))))))</f>
        <v>#N/A</v>
      </c>
    </row>
    <row r="372" spans="1:4" x14ac:dyDescent="0.25">
      <c r="A372">
        <v>185</v>
      </c>
      <c r="B372" s="71" t="e">
        <f>IF(A372&lt;='Second Approx.'!$D$20,A372,#N/A)</f>
        <v>#N/A</v>
      </c>
      <c r="C372" s="1" t="e">
        <f>IF(B372="",#N/A,
IF('Second Approx.'!$G$15="Error",#N/A,
IF('Second Approx.'!$G$16="Error",#N/A,
IF('Second Approx.'!$G$17="Error",#N/A,
IF('Second Approx.'!$G$18="Error",#N/A,
IF('Second Approx.'!$G$19="Error",#N/A,
IF('Second Approx.'!$G$20="Error",#N/A,
IF('Second Approx.'!$G$29="Error",#N/A,
'Second Approx.'!$D$38*COS(RADIANS('Second Approx.'!$D$18*A372))+'Second Approx.'!$D$39*COS(RADIANS('Second Approx.'!$D$19*A372))))))))))</f>
        <v>#N/A</v>
      </c>
      <c r="D372" s="1" t="e">
        <f>IF(B372="",#N/A,
IF('Second Approx.'!$G$15="Error",#N/A,
IF('Second Approx.'!$G$16="Error",#N/A,
IF('Second Approx.'!$G$17="Error",#N/A,
IF('Second Approx.'!$G$18="Error",#N/A,
IF('Second Approx.'!$G$19="Error",#N/A,
IF('Second Approx.'!$G$20="Error",#N/A,
IF('Second Approx.'!$G$29="Error",#N/A,
'Second Approx.'!$D$38*SIN(RADIANS('Second Approx.'!$D$18*A372))+'Second Approx.'!$D$39*SIN(RADIANS('Second Approx.'!$D$19*A372))))))))))</f>
        <v>#N/A</v>
      </c>
    </row>
    <row r="373" spans="1:4" x14ac:dyDescent="0.25">
      <c r="A373" s="71">
        <v>185.5</v>
      </c>
      <c r="B373" s="71" t="e">
        <f>IF(A373&lt;='Second Approx.'!$D$20,A373,#N/A)</f>
        <v>#N/A</v>
      </c>
      <c r="C373" s="1" t="e">
        <f>IF(B373="",#N/A,
IF('Second Approx.'!$G$15="Error",#N/A,
IF('Second Approx.'!$G$16="Error",#N/A,
IF('Second Approx.'!$G$17="Error",#N/A,
IF('Second Approx.'!$G$18="Error",#N/A,
IF('Second Approx.'!$G$19="Error",#N/A,
IF('Second Approx.'!$G$20="Error",#N/A,
IF('Second Approx.'!$G$29="Error",#N/A,
'Second Approx.'!$D$38*COS(RADIANS('Second Approx.'!$D$18*A373))+'Second Approx.'!$D$39*COS(RADIANS('Second Approx.'!$D$19*A373))))))))))</f>
        <v>#N/A</v>
      </c>
      <c r="D373" s="1" t="e">
        <f>IF(B373="",#N/A,
IF('Second Approx.'!$G$15="Error",#N/A,
IF('Second Approx.'!$G$16="Error",#N/A,
IF('Second Approx.'!$G$17="Error",#N/A,
IF('Second Approx.'!$G$18="Error",#N/A,
IF('Second Approx.'!$G$19="Error",#N/A,
IF('Second Approx.'!$G$20="Error",#N/A,
IF('Second Approx.'!$G$29="Error",#N/A,
'Second Approx.'!$D$38*SIN(RADIANS('Second Approx.'!$D$18*A373))+'Second Approx.'!$D$39*SIN(RADIANS('Second Approx.'!$D$19*A373))))))))))</f>
        <v>#N/A</v>
      </c>
    </row>
    <row r="374" spans="1:4" x14ac:dyDescent="0.25">
      <c r="A374">
        <v>186</v>
      </c>
      <c r="B374" s="71" t="e">
        <f>IF(A374&lt;='Second Approx.'!$D$20,A374,#N/A)</f>
        <v>#N/A</v>
      </c>
      <c r="C374" s="1" t="e">
        <f>IF(B374="",#N/A,
IF('Second Approx.'!$G$15="Error",#N/A,
IF('Second Approx.'!$G$16="Error",#N/A,
IF('Second Approx.'!$G$17="Error",#N/A,
IF('Second Approx.'!$G$18="Error",#N/A,
IF('Second Approx.'!$G$19="Error",#N/A,
IF('Second Approx.'!$G$20="Error",#N/A,
IF('Second Approx.'!$G$29="Error",#N/A,
'Second Approx.'!$D$38*COS(RADIANS('Second Approx.'!$D$18*A374))+'Second Approx.'!$D$39*COS(RADIANS('Second Approx.'!$D$19*A374))))))))))</f>
        <v>#N/A</v>
      </c>
      <c r="D374" s="1" t="e">
        <f>IF(B374="",#N/A,
IF('Second Approx.'!$G$15="Error",#N/A,
IF('Second Approx.'!$G$16="Error",#N/A,
IF('Second Approx.'!$G$17="Error",#N/A,
IF('Second Approx.'!$G$18="Error",#N/A,
IF('Second Approx.'!$G$19="Error",#N/A,
IF('Second Approx.'!$G$20="Error",#N/A,
IF('Second Approx.'!$G$29="Error",#N/A,
'Second Approx.'!$D$38*SIN(RADIANS('Second Approx.'!$D$18*A374))+'Second Approx.'!$D$39*SIN(RADIANS('Second Approx.'!$D$19*A374))))))))))</f>
        <v>#N/A</v>
      </c>
    </row>
    <row r="375" spans="1:4" x14ac:dyDescent="0.25">
      <c r="A375" s="71">
        <v>186.5</v>
      </c>
      <c r="B375" s="71" t="e">
        <f>IF(A375&lt;='Second Approx.'!$D$20,A375,#N/A)</f>
        <v>#N/A</v>
      </c>
      <c r="C375" s="1" t="e">
        <f>IF(B375="",#N/A,
IF('Second Approx.'!$G$15="Error",#N/A,
IF('Second Approx.'!$G$16="Error",#N/A,
IF('Second Approx.'!$G$17="Error",#N/A,
IF('Second Approx.'!$G$18="Error",#N/A,
IF('Second Approx.'!$G$19="Error",#N/A,
IF('Second Approx.'!$G$20="Error",#N/A,
IF('Second Approx.'!$G$29="Error",#N/A,
'Second Approx.'!$D$38*COS(RADIANS('Second Approx.'!$D$18*A375))+'Second Approx.'!$D$39*COS(RADIANS('Second Approx.'!$D$19*A375))))))))))</f>
        <v>#N/A</v>
      </c>
      <c r="D375" s="1" t="e">
        <f>IF(B375="",#N/A,
IF('Second Approx.'!$G$15="Error",#N/A,
IF('Second Approx.'!$G$16="Error",#N/A,
IF('Second Approx.'!$G$17="Error",#N/A,
IF('Second Approx.'!$G$18="Error",#N/A,
IF('Second Approx.'!$G$19="Error",#N/A,
IF('Second Approx.'!$G$20="Error",#N/A,
IF('Second Approx.'!$G$29="Error",#N/A,
'Second Approx.'!$D$38*SIN(RADIANS('Second Approx.'!$D$18*A375))+'Second Approx.'!$D$39*SIN(RADIANS('Second Approx.'!$D$19*A375))))))))))</f>
        <v>#N/A</v>
      </c>
    </row>
    <row r="376" spans="1:4" x14ac:dyDescent="0.25">
      <c r="A376">
        <v>187</v>
      </c>
      <c r="B376" s="71" t="e">
        <f>IF(A376&lt;='Second Approx.'!$D$20,A376,#N/A)</f>
        <v>#N/A</v>
      </c>
      <c r="C376" s="1" t="e">
        <f>IF(B376="",#N/A,
IF('Second Approx.'!$G$15="Error",#N/A,
IF('Second Approx.'!$G$16="Error",#N/A,
IF('Second Approx.'!$G$17="Error",#N/A,
IF('Second Approx.'!$G$18="Error",#N/A,
IF('Second Approx.'!$G$19="Error",#N/A,
IF('Second Approx.'!$G$20="Error",#N/A,
IF('Second Approx.'!$G$29="Error",#N/A,
'Second Approx.'!$D$38*COS(RADIANS('Second Approx.'!$D$18*A376))+'Second Approx.'!$D$39*COS(RADIANS('Second Approx.'!$D$19*A376))))))))))</f>
        <v>#N/A</v>
      </c>
      <c r="D376" s="1" t="e">
        <f>IF(B376="",#N/A,
IF('Second Approx.'!$G$15="Error",#N/A,
IF('Second Approx.'!$G$16="Error",#N/A,
IF('Second Approx.'!$G$17="Error",#N/A,
IF('Second Approx.'!$G$18="Error",#N/A,
IF('Second Approx.'!$G$19="Error",#N/A,
IF('Second Approx.'!$G$20="Error",#N/A,
IF('Second Approx.'!$G$29="Error",#N/A,
'Second Approx.'!$D$38*SIN(RADIANS('Second Approx.'!$D$18*A376))+'Second Approx.'!$D$39*SIN(RADIANS('Second Approx.'!$D$19*A376))))))))))</f>
        <v>#N/A</v>
      </c>
    </row>
    <row r="377" spans="1:4" x14ac:dyDescent="0.25">
      <c r="A377" s="71">
        <v>187.5</v>
      </c>
      <c r="B377" s="71" t="e">
        <f>IF(A377&lt;='Second Approx.'!$D$20,A377,#N/A)</f>
        <v>#N/A</v>
      </c>
      <c r="C377" s="1" t="e">
        <f>IF(B377="",#N/A,
IF('Second Approx.'!$G$15="Error",#N/A,
IF('Second Approx.'!$G$16="Error",#N/A,
IF('Second Approx.'!$G$17="Error",#N/A,
IF('Second Approx.'!$G$18="Error",#N/A,
IF('Second Approx.'!$G$19="Error",#N/A,
IF('Second Approx.'!$G$20="Error",#N/A,
IF('Second Approx.'!$G$29="Error",#N/A,
'Second Approx.'!$D$38*COS(RADIANS('Second Approx.'!$D$18*A377))+'Second Approx.'!$D$39*COS(RADIANS('Second Approx.'!$D$19*A377))))))))))</f>
        <v>#N/A</v>
      </c>
      <c r="D377" s="1" t="e">
        <f>IF(B377="",#N/A,
IF('Second Approx.'!$G$15="Error",#N/A,
IF('Second Approx.'!$G$16="Error",#N/A,
IF('Second Approx.'!$G$17="Error",#N/A,
IF('Second Approx.'!$G$18="Error",#N/A,
IF('Second Approx.'!$G$19="Error",#N/A,
IF('Second Approx.'!$G$20="Error",#N/A,
IF('Second Approx.'!$G$29="Error",#N/A,
'Second Approx.'!$D$38*SIN(RADIANS('Second Approx.'!$D$18*A377))+'Second Approx.'!$D$39*SIN(RADIANS('Second Approx.'!$D$19*A377))))))))))</f>
        <v>#N/A</v>
      </c>
    </row>
    <row r="378" spans="1:4" x14ac:dyDescent="0.25">
      <c r="A378">
        <v>188</v>
      </c>
      <c r="B378" s="71" t="e">
        <f>IF(A378&lt;='Second Approx.'!$D$20,A378,#N/A)</f>
        <v>#N/A</v>
      </c>
      <c r="C378" s="1" t="e">
        <f>IF(B378="",#N/A,
IF('Second Approx.'!$G$15="Error",#N/A,
IF('Second Approx.'!$G$16="Error",#N/A,
IF('Second Approx.'!$G$17="Error",#N/A,
IF('Second Approx.'!$G$18="Error",#N/A,
IF('Second Approx.'!$G$19="Error",#N/A,
IF('Second Approx.'!$G$20="Error",#N/A,
IF('Second Approx.'!$G$29="Error",#N/A,
'Second Approx.'!$D$38*COS(RADIANS('Second Approx.'!$D$18*A378))+'Second Approx.'!$D$39*COS(RADIANS('Second Approx.'!$D$19*A378))))))))))</f>
        <v>#N/A</v>
      </c>
      <c r="D378" s="1" t="e">
        <f>IF(B378="",#N/A,
IF('Second Approx.'!$G$15="Error",#N/A,
IF('Second Approx.'!$G$16="Error",#N/A,
IF('Second Approx.'!$G$17="Error",#N/A,
IF('Second Approx.'!$G$18="Error",#N/A,
IF('Second Approx.'!$G$19="Error",#N/A,
IF('Second Approx.'!$G$20="Error",#N/A,
IF('Second Approx.'!$G$29="Error",#N/A,
'Second Approx.'!$D$38*SIN(RADIANS('Second Approx.'!$D$18*A378))+'Second Approx.'!$D$39*SIN(RADIANS('Second Approx.'!$D$19*A378))))))))))</f>
        <v>#N/A</v>
      </c>
    </row>
    <row r="379" spans="1:4" x14ac:dyDescent="0.25">
      <c r="A379" s="71">
        <v>188.5</v>
      </c>
      <c r="B379" s="71" t="e">
        <f>IF(A379&lt;='Second Approx.'!$D$20,A379,#N/A)</f>
        <v>#N/A</v>
      </c>
      <c r="C379" s="1" t="e">
        <f>IF(B379="",#N/A,
IF('Second Approx.'!$G$15="Error",#N/A,
IF('Second Approx.'!$G$16="Error",#N/A,
IF('Second Approx.'!$G$17="Error",#N/A,
IF('Second Approx.'!$G$18="Error",#N/A,
IF('Second Approx.'!$G$19="Error",#N/A,
IF('Second Approx.'!$G$20="Error",#N/A,
IF('Second Approx.'!$G$29="Error",#N/A,
'Second Approx.'!$D$38*COS(RADIANS('Second Approx.'!$D$18*A379))+'Second Approx.'!$D$39*COS(RADIANS('Second Approx.'!$D$19*A379))))))))))</f>
        <v>#N/A</v>
      </c>
      <c r="D379" s="1" t="e">
        <f>IF(B379="",#N/A,
IF('Second Approx.'!$G$15="Error",#N/A,
IF('Second Approx.'!$G$16="Error",#N/A,
IF('Second Approx.'!$G$17="Error",#N/A,
IF('Second Approx.'!$G$18="Error",#N/A,
IF('Second Approx.'!$G$19="Error",#N/A,
IF('Second Approx.'!$G$20="Error",#N/A,
IF('Second Approx.'!$G$29="Error",#N/A,
'Second Approx.'!$D$38*SIN(RADIANS('Second Approx.'!$D$18*A379))+'Second Approx.'!$D$39*SIN(RADIANS('Second Approx.'!$D$19*A379))))))))))</f>
        <v>#N/A</v>
      </c>
    </row>
    <row r="380" spans="1:4" x14ac:dyDescent="0.25">
      <c r="A380">
        <v>189</v>
      </c>
      <c r="B380" s="71" t="e">
        <f>IF(A380&lt;='Second Approx.'!$D$20,A380,#N/A)</f>
        <v>#N/A</v>
      </c>
      <c r="C380" s="1" t="e">
        <f>IF(B380="",#N/A,
IF('Second Approx.'!$G$15="Error",#N/A,
IF('Second Approx.'!$G$16="Error",#N/A,
IF('Second Approx.'!$G$17="Error",#N/A,
IF('Second Approx.'!$G$18="Error",#N/A,
IF('Second Approx.'!$G$19="Error",#N/A,
IF('Second Approx.'!$G$20="Error",#N/A,
IF('Second Approx.'!$G$29="Error",#N/A,
'Second Approx.'!$D$38*COS(RADIANS('Second Approx.'!$D$18*A380))+'Second Approx.'!$D$39*COS(RADIANS('Second Approx.'!$D$19*A380))))))))))</f>
        <v>#N/A</v>
      </c>
      <c r="D380" s="1" t="e">
        <f>IF(B380="",#N/A,
IF('Second Approx.'!$G$15="Error",#N/A,
IF('Second Approx.'!$G$16="Error",#N/A,
IF('Second Approx.'!$G$17="Error",#N/A,
IF('Second Approx.'!$G$18="Error",#N/A,
IF('Second Approx.'!$G$19="Error",#N/A,
IF('Second Approx.'!$G$20="Error",#N/A,
IF('Second Approx.'!$G$29="Error",#N/A,
'Second Approx.'!$D$38*SIN(RADIANS('Second Approx.'!$D$18*A380))+'Second Approx.'!$D$39*SIN(RADIANS('Second Approx.'!$D$19*A380))))))))))</f>
        <v>#N/A</v>
      </c>
    </row>
    <row r="381" spans="1:4" x14ac:dyDescent="0.25">
      <c r="A381" s="71">
        <v>189.5</v>
      </c>
      <c r="B381" s="71" t="e">
        <f>IF(A381&lt;='Second Approx.'!$D$20,A381,#N/A)</f>
        <v>#N/A</v>
      </c>
      <c r="C381" s="1" t="e">
        <f>IF(B381="",#N/A,
IF('Second Approx.'!$G$15="Error",#N/A,
IF('Second Approx.'!$G$16="Error",#N/A,
IF('Second Approx.'!$G$17="Error",#N/A,
IF('Second Approx.'!$G$18="Error",#N/A,
IF('Second Approx.'!$G$19="Error",#N/A,
IF('Second Approx.'!$G$20="Error",#N/A,
IF('Second Approx.'!$G$29="Error",#N/A,
'Second Approx.'!$D$38*COS(RADIANS('Second Approx.'!$D$18*A381))+'Second Approx.'!$D$39*COS(RADIANS('Second Approx.'!$D$19*A381))))))))))</f>
        <v>#N/A</v>
      </c>
      <c r="D381" s="1" t="e">
        <f>IF(B381="",#N/A,
IF('Second Approx.'!$G$15="Error",#N/A,
IF('Second Approx.'!$G$16="Error",#N/A,
IF('Second Approx.'!$G$17="Error",#N/A,
IF('Second Approx.'!$G$18="Error",#N/A,
IF('Second Approx.'!$G$19="Error",#N/A,
IF('Second Approx.'!$G$20="Error",#N/A,
IF('Second Approx.'!$G$29="Error",#N/A,
'Second Approx.'!$D$38*SIN(RADIANS('Second Approx.'!$D$18*A381))+'Second Approx.'!$D$39*SIN(RADIANS('Second Approx.'!$D$19*A381))))))))))</f>
        <v>#N/A</v>
      </c>
    </row>
    <row r="382" spans="1:4" x14ac:dyDescent="0.25">
      <c r="A382">
        <v>190</v>
      </c>
      <c r="B382" s="71" t="e">
        <f>IF(A382&lt;='Second Approx.'!$D$20,A382,#N/A)</f>
        <v>#N/A</v>
      </c>
      <c r="C382" s="1" t="e">
        <f>IF(B382="",#N/A,
IF('Second Approx.'!$G$15="Error",#N/A,
IF('Second Approx.'!$G$16="Error",#N/A,
IF('Second Approx.'!$G$17="Error",#N/A,
IF('Second Approx.'!$G$18="Error",#N/A,
IF('Second Approx.'!$G$19="Error",#N/A,
IF('Second Approx.'!$G$20="Error",#N/A,
IF('Second Approx.'!$G$29="Error",#N/A,
'Second Approx.'!$D$38*COS(RADIANS('Second Approx.'!$D$18*A382))+'Second Approx.'!$D$39*COS(RADIANS('Second Approx.'!$D$19*A382))))))))))</f>
        <v>#N/A</v>
      </c>
      <c r="D382" s="1" t="e">
        <f>IF(B382="",#N/A,
IF('Second Approx.'!$G$15="Error",#N/A,
IF('Second Approx.'!$G$16="Error",#N/A,
IF('Second Approx.'!$G$17="Error",#N/A,
IF('Second Approx.'!$G$18="Error",#N/A,
IF('Second Approx.'!$G$19="Error",#N/A,
IF('Second Approx.'!$G$20="Error",#N/A,
IF('Second Approx.'!$G$29="Error",#N/A,
'Second Approx.'!$D$38*SIN(RADIANS('Second Approx.'!$D$18*A382))+'Second Approx.'!$D$39*SIN(RADIANS('Second Approx.'!$D$19*A382))))))))))</f>
        <v>#N/A</v>
      </c>
    </row>
    <row r="383" spans="1:4" x14ac:dyDescent="0.25">
      <c r="A383" s="71">
        <v>190.5</v>
      </c>
      <c r="B383" s="71" t="e">
        <f>IF(A383&lt;='Second Approx.'!$D$20,A383,#N/A)</f>
        <v>#N/A</v>
      </c>
      <c r="C383" s="1" t="e">
        <f>IF(B383="",#N/A,
IF('Second Approx.'!$G$15="Error",#N/A,
IF('Second Approx.'!$G$16="Error",#N/A,
IF('Second Approx.'!$G$17="Error",#N/A,
IF('Second Approx.'!$G$18="Error",#N/A,
IF('Second Approx.'!$G$19="Error",#N/A,
IF('Second Approx.'!$G$20="Error",#N/A,
IF('Second Approx.'!$G$29="Error",#N/A,
'Second Approx.'!$D$38*COS(RADIANS('Second Approx.'!$D$18*A383))+'Second Approx.'!$D$39*COS(RADIANS('Second Approx.'!$D$19*A383))))))))))</f>
        <v>#N/A</v>
      </c>
      <c r="D383" s="1" t="e">
        <f>IF(B383="",#N/A,
IF('Second Approx.'!$G$15="Error",#N/A,
IF('Second Approx.'!$G$16="Error",#N/A,
IF('Second Approx.'!$G$17="Error",#N/A,
IF('Second Approx.'!$G$18="Error",#N/A,
IF('Second Approx.'!$G$19="Error",#N/A,
IF('Second Approx.'!$G$20="Error",#N/A,
IF('Second Approx.'!$G$29="Error",#N/A,
'Second Approx.'!$D$38*SIN(RADIANS('Second Approx.'!$D$18*A383))+'Second Approx.'!$D$39*SIN(RADIANS('Second Approx.'!$D$19*A383))))))))))</f>
        <v>#N/A</v>
      </c>
    </row>
    <row r="384" spans="1:4" x14ac:dyDescent="0.25">
      <c r="A384">
        <v>191</v>
      </c>
      <c r="B384" s="71" t="e">
        <f>IF(A384&lt;='Second Approx.'!$D$20,A384,#N/A)</f>
        <v>#N/A</v>
      </c>
      <c r="C384" s="1" t="e">
        <f>IF(B384="",#N/A,
IF('Second Approx.'!$G$15="Error",#N/A,
IF('Second Approx.'!$G$16="Error",#N/A,
IF('Second Approx.'!$G$17="Error",#N/A,
IF('Second Approx.'!$G$18="Error",#N/A,
IF('Second Approx.'!$G$19="Error",#N/A,
IF('Second Approx.'!$G$20="Error",#N/A,
IF('Second Approx.'!$G$29="Error",#N/A,
'Second Approx.'!$D$38*COS(RADIANS('Second Approx.'!$D$18*A384))+'Second Approx.'!$D$39*COS(RADIANS('Second Approx.'!$D$19*A384))))))))))</f>
        <v>#N/A</v>
      </c>
      <c r="D384" s="1" t="e">
        <f>IF(B384="",#N/A,
IF('Second Approx.'!$G$15="Error",#N/A,
IF('Second Approx.'!$G$16="Error",#N/A,
IF('Second Approx.'!$G$17="Error",#N/A,
IF('Second Approx.'!$G$18="Error",#N/A,
IF('Second Approx.'!$G$19="Error",#N/A,
IF('Second Approx.'!$G$20="Error",#N/A,
IF('Second Approx.'!$G$29="Error",#N/A,
'Second Approx.'!$D$38*SIN(RADIANS('Second Approx.'!$D$18*A384))+'Second Approx.'!$D$39*SIN(RADIANS('Second Approx.'!$D$19*A384))))))))))</f>
        <v>#N/A</v>
      </c>
    </row>
    <row r="385" spans="1:4" x14ac:dyDescent="0.25">
      <c r="A385" s="71">
        <v>191.5</v>
      </c>
      <c r="B385" s="71" t="e">
        <f>IF(A385&lt;='Second Approx.'!$D$20,A385,#N/A)</f>
        <v>#N/A</v>
      </c>
      <c r="C385" s="1" t="e">
        <f>IF(B385="",#N/A,
IF('Second Approx.'!$G$15="Error",#N/A,
IF('Second Approx.'!$G$16="Error",#N/A,
IF('Second Approx.'!$G$17="Error",#N/A,
IF('Second Approx.'!$G$18="Error",#N/A,
IF('Second Approx.'!$G$19="Error",#N/A,
IF('Second Approx.'!$G$20="Error",#N/A,
IF('Second Approx.'!$G$29="Error",#N/A,
'Second Approx.'!$D$38*COS(RADIANS('Second Approx.'!$D$18*A385))+'Second Approx.'!$D$39*COS(RADIANS('Second Approx.'!$D$19*A385))))))))))</f>
        <v>#N/A</v>
      </c>
      <c r="D385" s="1" t="e">
        <f>IF(B385="",#N/A,
IF('Second Approx.'!$G$15="Error",#N/A,
IF('Second Approx.'!$G$16="Error",#N/A,
IF('Second Approx.'!$G$17="Error",#N/A,
IF('Second Approx.'!$G$18="Error",#N/A,
IF('Second Approx.'!$G$19="Error",#N/A,
IF('Second Approx.'!$G$20="Error",#N/A,
IF('Second Approx.'!$G$29="Error",#N/A,
'Second Approx.'!$D$38*SIN(RADIANS('Second Approx.'!$D$18*A385))+'Second Approx.'!$D$39*SIN(RADIANS('Second Approx.'!$D$19*A385))))))))))</f>
        <v>#N/A</v>
      </c>
    </row>
    <row r="386" spans="1:4" x14ac:dyDescent="0.25">
      <c r="A386">
        <v>192</v>
      </c>
      <c r="B386" s="71" t="e">
        <f>IF(A386&lt;='Second Approx.'!$D$20,A386,#N/A)</f>
        <v>#N/A</v>
      </c>
      <c r="C386" s="1" t="e">
        <f>IF(B386="",#N/A,
IF('Second Approx.'!$G$15="Error",#N/A,
IF('Second Approx.'!$G$16="Error",#N/A,
IF('Second Approx.'!$G$17="Error",#N/A,
IF('Second Approx.'!$G$18="Error",#N/A,
IF('Second Approx.'!$G$19="Error",#N/A,
IF('Second Approx.'!$G$20="Error",#N/A,
IF('Second Approx.'!$G$29="Error",#N/A,
'Second Approx.'!$D$38*COS(RADIANS('Second Approx.'!$D$18*A386))+'Second Approx.'!$D$39*COS(RADIANS('Second Approx.'!$D$19*A386))))))))))</f>
        <v>#N/A</v>
      </c>
      <c r="D386" s="1" t="e">
        <f>IF(B386="",#N/A,
IF('Second Approx.'!$G$15="Error",#N/A,
IF('Second Approx.'!$G$16="Error",#N/A,
IF('Second Approx.'!$G$17="Error",#N/A,
IF('Second Approx.'!$G$18="Error",#N/A,
IF('Second Approx.'!$G$19="Error",#N/A,
IF('Second Approx.'!$G$20="Error",#N/A,
IF('Second Approx.'!$G$29="Error",#N/A,
'Second Approx.'!$D$38*SIN(RADIANS('Second Approx.'!$D$18*A386))+'Second Approx.'!$D$39*SIN(RADIANS('Second Approx.'!$D$19*A386))))))))))</f>
        <v>#N/A</v>
      </c>
    </row>
    <row r="387" spans="1:4" x14ac:dyDescent="0.25">
      <c r="A387" s="71">
        <v>192.5</v>
      </c>
      <c r="B387" s="71" t="e">
        <f>IF(A387&lt;='Second Approx.'!$D$20,A387,#N/A)</f>
        <v>#N/A</v>
      </c>
      <c r="C387" s="1" t="e">
        <f>IF(B387="",#N/A,
IF('Second Approx.'!$G$15="Error",#N/A,
IF('Second Approx.'!$G$16="Error",#N/A,
IF('Second Approx.'!$G$17="Error",#N/A,
IF('Second Approx.'!$G$18="Error",#N/A,
IF('Second Approx.'!$G$19="Error",#N/A,
IF('Second Approx.'!$G$20="Error",#N/A,
IF('Second Approx.'!$G$29="Error",#N/A,
'Second Approx.'!$D$38*COS(RADIANS('Second Approx.'!$D$18*A387))+'Second Approx.'!$D$39*COS(RADIANS('Second Approx.'!$D$19*A387))))))))))</f>
        <v>#N/A</v>
      </c>
      <c r="D387" s="1" t="e">
        <f>IF(B387="",#N/A,
IF('Second Approx.'!$G$15="Error",#N/A,
IF('Second Approx.'!$G$16="Error",#N/A,
IF('Second Approx.'!$G$17="Error",#N/A,
IF('Second Approx.'!$G$18="Error",#N/A,
IF('Second Approx.'!$G$19="Error",#N/A,
IF('Second Approx.'!$G$20="Error",#N/A,
IF('Second Approx.'!$G$29="Error",#N/A,
'Second Approx.'!$D$38*SIN(RADIANS('Second Approx.'!$D$18*A387))+'Second Approx.'!$D$39*SIN(RADIANS('Second Approx.'!$D$19*A387))))))))))</f>
        <v>#N/A</v>
      </c>
    </row>
    <row r="388" spans="1:4" x14ac:dyDescent="0.25">
      <c r="A388">
        <v>193</v>
      </c>
      <c r="B388" s="71" t="e">
        <f>IF(A388&lt;='Second Approx.'!$D$20,A388,#N/A)</f>
        <v>#N/A</v>
      </c>
      <c r="C388" s="1" t="e">
        <f>IF(B388="",#N/A,
IF('Second Approx.'!$G$15="Error",#N/A,
IF('Second Approx.'!$G$16="Error",#N/A,
IF('Second Approx.'!$G$17="Error",#N/A,
IF('Second Approx.'!$G$18="Error",#N/A,
IF('Second Approx.'!$G$19="Error",#N/A,
IF('Second Approx.'!$G$20="Error",#N/A,
IF('Second Approx.'!$G$29="Error",#N/A,
'Second Approx.'!$D$38*COS(RADIANS('Second Approx.'!$D$18*A388))+'Second Approx.'!$D$39*COS(RADIANS('Second Approx.'!$D$19*A388))))))))))</f>
        <v>#N/A</v>
      </c>
      <c r="D388" s="1" t="e">
        <f>IF(B388="",#N/A,
IF('Second Approx.'!$G$15="Error",#N/A,
IF('Second Approx.'!$G$16="Error",#N/A,
IF('Second Approx.'!$G$17="Error",#N/A,
IF('Second Approx.'!$G$18="Error",#N/A,
IF('Second Approx.'!$G$19="Error",#N/A,
IF('Second Approx.'!$G$20="Error",#N/A,
IF('Second Approx.'!$G$29="Error",#N/A,
'Second Approx.'!$D$38*SIN(RADIANS('Second Approx.'!$D$18*A388))+'Second Approx.'!$D$39*SIN(RADIANS('Second Approx.'!$D$19*A388))))))))))</f>
        <v>#N/A</v>
      </c>
    </row>
    <row r="389" spans="1:4" x14ac:dyDescent="0.25">
      <c r="A389" s="71">
        <v>193.5</v>
      </c>
      <c r="B389" s="71" t="e">
        <f>IF(A389&lt;='Second Approx.'!$D$20,A389,#N/A)</f>
        <v>#N/A</v>
      </c>
      <c r="C389" s="1" t="e">
        <f>IF(B389="",#N/A,
IF('Second Approx.'!$G$15="Error",#N/A,
IF('Second Approx.'!$G$16="Error",#N/A,
IF('Second Approx.'!$G$17="Error",#N/A,
IF('Second Approx.'!$G$18="Error",#N/A,
IF('Second Approx.'!$G$19="Error",#N/A,
IF('Second Approx.'!$G$20="Error",#N/A,
IF('Second Approx.'!$G$29="Error",#N/A,
'Second Approx.'!$D$38*COS(RADIANS('Second Approx.'!$D$18*A389))+'Second Approx.'!$D$39*COS(RADIANS('Second Approx.'!$D$19*A389))))))))))</f>
        <v>#N/A</v>
      </c>
      <c r="D389" s="1" t="e">
        <f>IF(B389="",#N/A,
IF('Second Approx.'!$G$15="Error",#N/A,
IF('Second Approx.'!$G$16="Error",#N/A,
IF('Second Approx.'!$G$17="Error",#N/A,
IF('Second Approx.'!$G$18="Error",#N/A,
IF('Second Approx.'!$G$19="Error",#N/A,
IF('Second Approx.'!$G$20="Error",#N/A,
IF('Second Approx.'!$G$29="Error",#N/A,
'Second Approx.'!$D$38*SIN(RADIANS('Second Approx.'!$D$18*A389))+'Second Approx.'!$D$39*SIN(RADIANS('Second Approx.'!$D$19*A389))))))))))</f>
        <v>#N/A</v>
      </c>
    </row>
    <row r="390" spans="1:4" x14ac:dyDescent="0.25">
      <c r="A390">
        <v>194</v>
      </c>
      <c r="B390" s="71" t="e">
        <f>IF(A390&lt;='Second Approx.'!$D$20,A390,#N/A)</f>
        <v>#N/A</v>
      </c>
      <c r="C390" s="1" t="e">
        <f>IF(B390="",#N/A,
IF('Second Approx.'!$G$15="Error",#N/A,
IF('Second Approx.'!$G$16="Error",#N/A,
IF('Second Approx.'!$G$17="Error",#N/A,
IF('Second Approx.'!$G$18="Error",#N/A,
IF('Second Approx.'!$G$19="Error",#N/A,
IF('Second Approx.'!$G$20="Error",#N/A,
IF('Second Approx.'!$G$29="Error",#N/A,
'Second Approx.'!$D$38*COS(RADIANS('Second Approx.'!$D$18*A390))+'Second Approx.'!$D$39*COS(RADIANS('Second Approx.'!$D$19*A390))))))))))</f>
        <v>#N/A</v>
      </c>
      <c r="D390" s="1" t="e">
        <f>IF(B390="",#N/A,
IF('Second Approx.'!$G$15="Error",#N/A,
IF('Second Approx.'!$G$16="Error",#N/A,
IF('Second Approx.'!$G$17="Error",#N/A,
IF('Second Approx.'!$G$18="Error",#N/A,
IF('Second Approx.'!$G$19="Error",#N/A,
IF('Second Approx.'!$G$20="Error",#N/A,
IF('Second Approx.'!$G$29="Error",#N/A,
'Second Approx.'!$D$38*SIN(RADIANS('Second Approx.'!$D$18*A390))+'Second Approx.'!$D$39*SIN(RADIANS('Second Approx.'!$D$19*A390))))))))))</f>
        <v>#N/A</v>
      </c>
    </row>
    <row r="391" spans="1:4" x14ac:dyDescent="0.25">
      <c r="A391" s="71">
        <v>194.5</v>
      </c>
      <c r="B391" s="71" t="e">
        <f>IF(A391&lt;='Second Approx.'!$D$20,A391,#N/A)</f>
        <v>#N/A</v>
      </c>
      <c r="C391" s="1" t="e">
        <f>IF(B391="",#N/A,
IF('Second Approx.'!$G$15="Error",#N/A,
IF('Second Approx.'!$G$16="Error",#N/A,
IF('Second Approx.'!$G$17="Error",#N/A,
IF('Second Approx.'!$G$18="Error",#N/A,
IF('Second Approx.'!$G$19="Error",#N/A,
IF('Second Approx.'!$G$20="Error",#N/A,
IF('Second Approx.'!$G$29="Error",#N/A,
'Second Approx.'!$D$38*COS(RADIANS('Second Approx.'!$D$18*A391))+'Second Approx.'!$D$39*COS(RADIANS('Second Approx.'!$D$19*A391))))))))))</f>
        <v>#N/A</v>
      </c>
      <c r="D391" s="1" t="e">
        <f>IF(B391="",#N/A,
IF('Second Approx.'!$G$15="Error",#N/A,
IF('Second Approx.'!$G$16="Error",#N/A,
IF('Second Approx.'!$G$17="Error",#N/A,
IF('Second Approx.'!$G$18="Error",#N/A,
IF('Second Approx.'!$G$19="Error",#N/A,
IF('Second Approx.'!$G$20="Error",#N/A,
IF('Second Approx.'!$G$29="Error",#N/A,
'Second Approx.'!$D$38*SIN(RADIANS('Second Approx.'!$D$18*A391))+'Second Approx.'!$D$39*SIN(RADIANS('Second Approx.'!$D$19*A391))))))))))</f>
        <v>#N/A</v>
      </c>
    </row>
    <row r="392" spans="1:4" x14ac:dyDescent="0.25">
      <c r="A392">
        <v>195</v>
      </c>
      <c r="B392" s="71" t="e">
        <f>IF(A392&lt;='Second Approx.'!$D$20,A392,#N/A)</f>
        <v>#N/A</v>
      </c>
      <c r="C392" s="1" t="e">
        <f>IF(B392="",#N/A,
IF('Second Approx.'!$G$15="Error",#N/A,
IF('Second Approx.'!$G$16="Error",#N/A,
IF('Second Approx.'!$G$17="Error",#N/A,
IF('Second Approx.'!$G$18="Error",#N/A,
IF('Second Approx.'!$G$19="Error",#N/A,
IF('Second Approx.'!$G$20="Error",#N/A,
IF('Second Approx.'!$G$29="Error",#N/A,
'Second Approx.'!$D$38*COS(RADIANS('Second Approx.'!$D$18*A392))+'Second Approx.'!$D$39*COS(RADIANS('Second Approx.'!$D$19*A392))))))))))</f>
        <v>#N/A</v>
      </c>
      <c r="D392" s="1" t="e">
        <f>IF(B392="",#N/A,
IF('Second Approx.'!$G$15="Error",#N/A,
IF('Second Approx.'!$G$16="Error",#N/A,
IF('Second Approx.'!$G$17="Error",#N/A,
IF('Second Approx.'!$G$18="Error",#N/A,
IF('Second Approx.'!$G$19="Error",#N/A,
IF('Second Approx.'!$G$20="Error",#N/A,
IF('Second Approx.'!$G$29="Error",#N/A,
'Second Approx.'!$D$38*SIN(RADIANS('Second Approx.'!$D$18*A392))+'Second Approx.'!$D$39*SIN(RADIANS('Second Approx.'!$D$19*A392))))))))))</f>
        <v>#N/A</v>
      </c>
    </row>
    <row r="393" spans="1:4" x14ac:dyDescent="0.25">
      <c r="A393" s="71">
        <v>195.5</v>
      </c>
      <c r="B393" s="71" t="e">
        <f>IF(A393&lt;='Second Approx.'!$D$20,A393,#N/A)</f>
        <v>#N/A</v>
      </c>
      <c r="C393" s="1" t="e">
        <f>IF(B393="",#N/A,
IF('Second Approx.'!$G$15="Error",#N/A,
IF('Second Approx.'!$G$16="Error",#N/A,
IF('Second Approx.'!$G$17="Error",#N/A,
IF('Second Approx.'!$G$18="Error",#N/A,
IF('Second Approx.'!$G$19="Error",#N/A,
IF('Second Approx.'!$G$20="Error",#N/A,
IF('Second Approx.'!$G$29="Error",#N/A,
'Second Approx.'!$D$38*COS(RADIANS('Second Approx.'!$D$18*A393))+'Second Approx.'!$D$39*COS(RADIANS('Second Approx.'!$D$19*A393))))))))))</f>
        <v>#N/A</v>
      </c>
      <c r="D393" s="1" t="e">
        <f>IF(B393="",#N/A,
IF('Second Approx.'!$G$15="Error",#N/A,
IF('Second Approx.'!$G$16="Error",#N/A,
IF('Second Approx.'!$G$17="Error",#N/A,
IF('Second Approx.'!$G$18="Error",#N/A,
IF('Second Approx.'!$G$19="Error",#N/A,
IF('Second Approx.'!$G$20="Error",#N/A,
IF('Second Approx.'!$G$29="Error",#N/A,
'Second Approx.'!$D$38*SIN(RADIANS('Second Approx.'!$D$18*A393))+'Second Approx.'!$D$39*SIN(RADIANS('Second Approx.'!$D$19*A393))))))))))</f>
        <v>#N/A</v>
      </c>
    </row>
    <row r="394" spans="1:4" x14ac:dyDescent="0.25">
      <c r="A394">
        <v>196</v>
      </c>
      <c r="B394" s="71" t="e">
        <f>IF(A394&lt;='Second Approx.'!$D$20,A394,#N/A)</f>
        <v>#N/A</v>
      </c>
      <c r="C394" s="1" t="e">
        <f>IF(B394="",#N/A,
IF('Second Approx.'!$G$15="Error",#N/A,
IF('Second Approx.'!$G$16="Error",#N/A,
IF('Second Approx.'!$G$17="Error",#N/A,
IF('Second Approx.'!$G$18="Error",#N/A,
IF('Second Approx.'!$G$19="Error",#N/A,
IF('Second Approx.'!$G$20="Error",#N/A,
IF('Second Approx.'!$G$29="Error",#N/A,
'Second Approx.'!$D$38*COS(RADIANS('Second Approx.'!$D$18*A394))+'Second Approx.'!$D$39*COS(RADIANS('Second Approx.'!$D$19*A394))))))))))</f>
        <v>#N/A</v>
      </c>
      <c r="D394" s="1" t="e">
        <f>IF(B394="",#N/A,
IF('Second Approx.'!$G$15="Error",#N/A,
IF('Second Approx.'!$G$16="Error",#N/A,
IF('Second Approx.'!$G$17="Error",#N/A,
IF('Second Approx.'!$G$18="Error",#N/A,
IF('Second Approx.'!$G$19="Error",#N/A,
IF('Second Approx.'!$G$20="Error",#N/A,
IF('Second Approx.'!$G$29="Error",#N/A,
'Second Approx.'!$D$38*SIN(RADIANS('Second Approx.'!$D$18*A394))+'Second Approx.'!$D$39*SIN(RADIANS('Second Approx.'!$D$19*A394))))))))))</f>
        <v>#N/A</v>
      </c>
    </row>
    <row r="395" spans="1:4" x14ac:dyDescent="0.25">
      <c r="A395" s="71">
        <v>196.5</v>
      </c>
      <c r="B395" s="71" t="e">
        <f>IF(A395&lt;='Second Approx.'!$D$20,A395,#N/A)</f>
        <v>#N/A</v>
      </c>
      <c r="C395" s="1" t="e">
        <f>IF(B395="",#N/A,
IF('Second Approx.'!$G$15="Error",#N/A,
IF('Second Approx.'!$G$16="Error",#N/A,
IF('Second Approx.'!$G$17="Error",#N/A,
IF('Second Approx.'!$G$18="Error",#N/A,
IF('Second Approx.'!$G$19="Error",#N/A,
IF('Second Approx.'!$G$20="Error",#N/A,
IF('Second Approx.'!$G$29="Error",#N/A,
'Second Approx.'!$D$38*COS(RADIANS('Second Approx.'!$D$18*A395))+'Second Approx.'!$D$39*COS(RADIANS('Second Approx.'!$D$19*A395))))))))))</f>
        <v>#N/A</v>
      </c>
      <c r="D395" s="1" t="e">
        <f>IF(B395="",#N/A,
IF('Second Approx.'!$G$15="Error",#N/A,
IF('Second Approx.'!$G$16="Error",#N/A,
IF('Second Approx.'!$G$17="Error",#N/A,
IF('Second Approx.'!$G$18="Error",#N/A,
IF('Second Approx.'!$G$19="Error",#N/A,
IF('Second Approx.'!$G$20="Error",#N/A,
IF('Second Approx.'!$G$29="Error",#N/A,
'Second Approx.'!$D$38*SIN(RADIANS('Second Approx.'!$D$18*A395))+'Second Approx.'!$D$39*SIN(RADIANS('Second Approx.'!$D$19*A395))))))))))</f>
        <v>#N/A</v>
      </c>
    </row>
    <row r="396" spans="1:4" x14ac:dyDescent="0.25">
      <c r="A396">
        <v>197</v>
      </c>
      <c r="B396" s="71" t="e">
        <f>IF(A396&lt;='Second Approx.'!$D$20,A396,#N/A)</f>
        <v>#N/A</v>
      </c>
      <c r="C396" s="1" t="e">
        <f>IF(B396="",#N/A,
IF('Second Approx.'!$G$15="Error",#N/A,
IF('Second Approx.'!$G$16="Error",#N/A,
IF('Second Approx.'!$G$17="Error",#N/A,
IF('Second Approx.'!$G$18="Error",#N/A,
IF('Second Approx.'!$G$19="Error",#N/A,
IF('Second Approx.'!$G$20="Error",#N/A,
IF('Second Approx.'!$G$29="Error",#N/A,
'Second Approx.'!$D$38*COS(RADIANS('Second Approx.'!$D$18*A396))+'Second Approx.'!$D$39*COS(RADIANS('Second Approx.'!$D$19*A396))))))))))</f>
        <v>#N/A</v>
      </c>
      <c r="D396" s="1" t="e">
        <f>IF(B396="",#N/A,
IF('Second Approx.'!$G$15="Error",#N/A,
IF('Second Approx.'!$G$16="Error",#N/A,
IF('Second Approx.'!$G$17="Error",#N/A,
IF('Second Approx.'!$G$18="Error",#N/A,
IF('Second Approx.'!$G$19="Error",#N/A,
IF('Second Approx.'!$G$20="Error",#N/A,
IF('Second Approx.'!$G$29="Error",#N/A,
'Second Approx.'!$D$38*SIN(RADIANS('Second Approx.'!$D$18*A396))+'Second Approx.'!$D$39*SIN(RADIANS('Second Approx.'!$D$19*A396))))))))))</f>
        <v>#N/A</v>
      </c>
    </row>
    <row r="397" spans="1:4" x14ac:dyDescent="0.25">
      <c r="A397" s="71">
        <v>197.5</v>
      </c>
      <c r="B397" s="71" t="e">
        <f>IF(A397&lt;='Second Approx.'!$D$20,A397,#N/A)</f>
        <v>#N/A</v>
      </c>
      <c r="C397" s="1" t="e">
        <f>IF(B397="",#N/A,
IF('Second Approx.'!$G$15="Error",#N/A,
IF('Second Approx.'!$G$16="Error",#N/A,
IF('Second Approx.'!$G$17="Error",#N/A,
IF('Second Approx.'!$G$18="Error",#N/A,
IF('Second Approx.'!$G$19="Error",#N/A,
IF('Second Approx.'!$G$20="Error",#N/A,
IF('Second Approx.'!$G$29="Error",#N/A,
'Second Approx.'!$D$38*COS(RADIANS('Second Approx.'!$D$18*A397))+'Second Approx.'!$D$39*COS(RADIANS('Second Approx.'!$D$19*A397))))))))))</f>
        <v>#N/A</v>
      </c>
      <c r="D397" s="1" t="e">
        <f>IF(B397="",#N/A,
IF('Second Approx.'!$G$15="Error",#N/A,
IF('Second Approx.'!$G$16="Error",#N/A,
IF('Second Approx.'!$G$17="Error",#N/A,
IF('Second Approx.'!$G$18="Error",#N/A,
IF('Second Approx.'!$G$19="Error",#N/A,
IF('Second Approx.'!$G$20="Error",#N/A,
IF('Second Approx.'!$G$29="Error",#N/A,
'Second Approx.'!$D$38*SIN(RADIANS('Second Approx.'!$D$18*A397))+'Second Approx.'!$D$39*SIN(RADIANS('Second Approx.'!$D$19*A397))))))))))</f>
        <v>#N/A</v>
      </c>
    </row>
    <row r="398" spans="1:4" x14ac:dyDescent="0.25">
      <c r="A398">
        <v>198</v>
      </c>
      <c r="B398" s="71" t="e">
        <f>IF(A398&lt;='Second Approx.'!$D$20,A398,#N/A)</f>
        <v>#N/A</v>
      </c>
      <c r="C398" s="1" t="e">
        <f>IF(B398="",#N/A,
IF('Second Approx.'!$G$15="Error",#N/A,
IF('Second Approx.'!$G$16="Error",#N/A,
IF('Second Approx.'!$G$17="Error",#N/A,
IF('Second Approx.'!$G$18="Error",#N/A,
IF('Second Approx.'!$G$19="Error",#N/A,
IF('Second Approx.'!$G$20="Error",#N/A,
IF('Second Approx.'!$G$29="Error",#N/A,
'Second Approx.'!$D$38*COS(RADIANS('Second Approx.'!$D$18*A398))+'Second Approx.'!$D$39*COS(RADIANS('Second Approx.'!$D$19*A398))))))))))</f>
        <v>#N/A</v>
      </c>
      <c r="D398" s="1" t="e">
        <f>IF(B398="",#N/A,
IF('Second Approx.'!$G$15="Error",#N/A,
IF('Second Approx.'!$G$16="Error",#N/A,
IF('Second Approx.'!$G$17="Error",#N/A,
IF('Second Approx.'!$G$18="Error",#N/A,
IF('Second Approx.'!$G$19="Error",#N/A,
IF('Second Approx.'!$G$20="Error",#N/A,
IF('Second Approx.'!$G$29="Error",#N/A,
'Second Approx.'!$D$38*SIN(RADIANS('Second Approx.'!$D$18*A398))+'Second Approx.'!$D$39*SIN(RADIANS('Second Approx.'!$D$19*A398))))))))))</f>
        <v>#N/A</v>
      </c>
    </row>
    <row r="399" spans="1:4" x14ac:dyDescent="0.25">
      <c r="A399" s="71">
        <v>198.5</v>
      </c>
      <c r="B399" s="71" t="e">
        <f>IF(A399&lt;='Second Approx.'!$D$20,A399,#N/A)</f>
        <v>#N/A</v>
      </c>
      <c r="C399" s="1" t="e">
        <f>IF(B399="",#N/A,
IF('Second Approx.'!$G$15="Error",#N/A,
IF('Second Approx.'!$G$16="Error",#N/A,
IF('Second Approx.'!$G$17="Error",#N/A,
IF('Second Approx.'!$G$18="Error",#N/A,
IF('Second Approx.'!$G$19="Error",#N/A,
IF('Second Approx.'!$G$20="Error",#N/A,
IF('Second Approx.'!$G$29="Error",#N/A,
'Second Approx.'!$D$38*COS(RADIANS('Second Approx.'!$D$18*A399))+'Second Approx.'!$D$39*COS(RADIANS('Second Approx.'!$D$19*A399))))))))))</f>
        <v>#N/A</v>
      </c>
      <c r="D399" s="1" t="e">
        <f>IF(B399="",#N/A,
IF('Second Approx.'!$G$15="Error",#N/A,
IF('Second Approx.'!$G$16="Error",#N/A,
IF('Second Approx.'!$G$17="Error",#N/A,
IF('Second Approx.'!$G$18="Error",#N/A,
IF('Second Approx.'!$G$19="Error",#N/A,
IF('Second Approx.'!$G$20="Error",#N/A,
IF('Second Approx.'!$G$29="Error",#N/A,
'Second Approx.'!$D$38*SIN(RADIANS('Second Approx.'!$D$18*A399))+'Second Approx.'!$D$39*SIN(RADIANS('Second Approx.'!$D$19*A399))))))))))</f>
        <v>#N/A</v>
      </c>
    </row>
    <row r="400" spans="1:4" x14ac:dyDescent="0.25">
      <c r="A400">
        <v>199</v>
      </c>
      <c r="B400" s="71" t="e">
        <f>IF(A400&lt;='Second Approx.'!$D$20,A400,#N/A)</f>
        <v>#N/A</v>
      </c>
      <c r="C400" s="1" t="e">
        <f>IF(B400="",#N/A,
IF('Second Approx.'!$G$15="Error",#N/A,
IF('Second Approx.'!$G$16="Error",#N/A,
IF('Second Approx.'!$G$17="Error",#N/A,
IF('Second Approx.'!$G$18="Error",#N/A,
IF('Second Approx.'!$G$19="Error",#N/A,
IF('Second Approx.'!$G$20="Error",#N/A,
IF('Second Approx.'!$G$29="Error",#N/A,
'Second Approx.'!$D$38*COS(RADIANS('Second Approx.'!$D$18*A400))+'Second Approx.'!$D$39*COS(RADIANS('Second Approx.'!$D$19*A400))))))))))</f>
        <v>#N/A</v>
      </c>
      <c r="D400" s="1" t="e">
        <f>IF(B400="",#N/A,
IF('Second Approx.'!$G$15="Error",#N/A,
IF('Second Approx.'!$G$16="Error",#N/A,
IF('Second Approx.'!$G$17="Error",#N/A,
IF('Second Approx.'!$G$18="Error",#N/A,
IF('Second Approx.'!$G$19="Error",#N/A,
IF('Second Approx.'!$G$20="Error",#N/A,
IF('Second Approx.'!$G$29="Error",#N/A,
'Second Approx.'!$D$38*SIN(RADIANS('Second Approx.'!$D$18*A400))+'Second Approx.'!$D$39*SIN(RADIANS('Second Approx.'!$D$19*A400))))))))))</f>
        <v>#N/A</v>
      </c>
    </row>
    <row r="401" spans="1:4" x14ac:dyDescent="0.25">
      <c r="A401" s="71">
        <v>199.5</v>
      </c>
      <c r="B401" s="71" t="e">
        <f>IF(A401&lt;='Second Approx.'!$D$20,A401,#N/A)</f>
        <v>#N/A</v>
      </c>
      <c r="C401" s="1" t="e">
        <f>IF(B401="",#N/A,
IF('Second Approx.'!$G$15="Error",#N/A,
IF('Second Approx.'!$G$16="Error",#N/A,
IF('Second Approx.'!$G$17="Error",#N/A,
IF('Second Approx.'!$G$18="Error",#N/A,
IF('Second Approx.'!$G$19="Error",#N/A,
IF('Second Approx.'!$G$20="Error",#N/A,
IF('Second Approx.'!$G$29="Error",#N/A,
'Second Approx.'!$D$38*COS(RADIANS('Second Approx.'!$D$18*A401))+'Second Approx.'!$D$39*COS(RADIANS('Second Approx.'!$D$19*A401))))))))))</f>
        <v>#N/A</v>
      </c>
      <c r="D401" s="1" t="e">
        <f>IF(B401="",#N/A,
IF('Second Approx.'!$G$15="Error",#N/A,
IF('Second Approx.'!$G$16="Error",#N/A,
IF('Second Approx.'!$G$17="Error",#N/A,
IF('Second Approx.'!$G$18="Error",#N/A,
IF('Second Approx.'!$G$19="Error",#N/A,
IF('Second Approx.'!$G$20="Error",#N/A,
IF('Second Approx.'!$G$29="Error",#N/A,
'Second Approx.'!$D$38*SIN(RADIANS('Second Approx.'!$D$18*A401))+'Second Approx.'!$D$39*SIN(RADIANS('Second Approx.'!$D$19*A401))))))))))</f>
        <v>#N/A</v>
      </c>
    </row>
    <row r="402" spans="1:4" x14ac:dyDescent="0.25">
      <c r="A402">
        <v>200</v>
      </c>
      <c r="B402" s="71" t="e">
        <f>IF(A402&lt;='Second Approx.'!$D$20,A402,#N/A)</f>
        <v>#N/A</v>
      </c>
      <c r="C402" s="1" t="e">
        <f>IF(B402="",#N/A,
IF('Second Approx.'!$G$15="Error",#N/A,
IF('Second Approx.'!$G$16="Error",#N/A,
IF('Second Approx.'!$G$17="Error",#N/A,
IF('Second Approx.'!$G$18="Error",#N/A,
IF('Second Approx.'!$G$19="Error",#N/A,
IF('Second Approx.'!$G$20="Error",#N/A,
IF('Second Approx.'!$G$29="Error",#N/A,
'Second Approx.'!$D$38*COS(RADIANS('Second Approx.'!$D$18*A402))+'Second Approx.'!$D$39*COS(RADIANS('Second Approx.'!$D$19*A402))))))))))</f>
        <v>#N/A</v>
      </c>
      <c r="D402" s="1" t="e">
        <f>IF(B402="",#N/A,
IF('Second Approx.'!$G$15="Error",#N/A,
IF('Second Approx.'!$G$16="Error",#N/A,
IF('Second Approx.'!$G$17="Error",#N/A,
IF('Second Approx.'!$G$18="Error",#N/A,
IF('Second Approx.'!$G$19="Error",#N/A,
IF('Second Approx.'!$G$20="Error",#N/A,
IF('Second Approx.'!$G$29="Error",#N/A,
'Second Approx.'!$D$38*SIN(RADIANS('Second Approx.'!$D$18*A402))+'Second Approx.'!$D$39*SIN(RADIANS('Second Approx.'!$D$19*A402))))))))))</f>
        <v>#N/A</v>
      </c>
    </row>
    <row r="403" spans="1:4" x14ac:dyDescent="0.25">
      <c r="A403" s="71">
        <v>200.5</v>
      </c>
      <c r="B403" s="71" t="e">
        <f>IF(A403&lt;='Second Approx.'!$D$20,A403,#N/A)</f>
        <v>#N/A</v>
      </c>
      <c r="C403" s="1" t="e">
        <f>IF(B403="",#N/A,
IF('Second Approx.'!$G$15="Error",#N/A,
IF('Second Approx.'!$G$16="Error",#N/A,
IF('Second Approx.'!$G$17="Error",#N/A,
IF('Second Approx.'!$G$18="Error",#N/A,
IF('Second Approx.'!$G$19="Error",#N/A,
IF('Second Approx.'!$G$20="Error",#N/A,
IF('Second Approx.'!$G$29="Error",#N/A,
'Second Approx.'!$D$38*COS(RADIANS('Second Approx.'!$D$18*A403))+'Second Approx.'!$D$39*COS(RADIANS('Second Approx.'!$D$19*A403))))))))))</f>
        <v>#N/A</v>
      </c>
      <c r="D403" s="1" t="e">
        <f>IF(B403="",#N/A,
IF('Second Approx.'!$G$15="Error",#N/A,
IF('Second Approx.'!$G$16="Error",#N/A,
IF('Second Approx.'!$G$17="Error",#N/A,
IF('Second Approx.'!$G$18="Error",#N/A,
IF('Second Approx.'!$G$19="Error",#N/A,
IF('Second Approx.'!$G$20="Error",#N/A,
IF('Second Approx.'!$G$29="Error",#N/A,
'Second Approx.'!$D$38*SIN(RADIANS('Second Approx.'!$D$18*A403))+'Second Approx.'!$D$39*SIN(RADIANS('Second Approx.'!$D$19*A403))))))))))</f>
        <v>#N/A</v>
      </c>
    </row>
    <row r="404" spans="1:4" x14ac:dyDescent="0.25">
      <c r="A404">
        <v>201</v>
      </c>
      <c r="B404" s="71" t="e">
        <f>IF(A404&lt;='Second Approx.'!$D$20,A404,#N/A)</f>
        <v>#N/A</v>
      </c>
      <c r="C404" s="1" t="e">
        <f>IF(B404="",#N/A,
IF('Second Approx.'!$G$15="Error",#N/A,
IF('Second Approx.'!$G$16="Error",#N/A,
IF('Second Approx.'!$G$17="Error",#N/A,
IF('Second Approx.'!$G$18="Error",#N/A,
IF('Second Approx.'!$G$19="Error",#N/A,
IF('Second Approx.'!$G$20="Error",#N/A,
IF('Second Approx.'!$G$29="Error",#N/A,
'Second Approx.'!$D$38*COS(RADIANS('Second Approx.'!$D$18*A404))+'Second Approx.'!$D$39*COS(RADIANS('Second Approx.'!$D$19*A404))))))))))</f>
        <v>#N/A</v>
      </c>
      <c r="D404" s="1" t="e">
        <f>IF(B404="",#N/A,
IF('Second Approx.'!$G$15="Error",#N/A,
IF('Second Approx.'!$G$16="Error",#N/A,
IF('Second Approx.'!$G$17="Error",#N/A,
IF('Second Approx.'!$G$18="Error",#N/A,
IF('Second Approx.'!$G$19="Error",#N/A,
IF('Second Approx.'!$G$20="Error",#N/A,
IF('Second Approx.'!$G$29="Error",#N/A,
'Second Approx.'!$D$38*SIN(RADIANS('Second Approx.'!$D$18*A404))+'Second Approx.'!$D$39*SIN(RADIANS('Second Approx.'!$D$19*A404))))))))))</f>
        <v>#N/A</v>
      </c>
    </row>
    <row r="405" spans="1:4" x14ac:dyDescent="0.25">
      <c r="A405" s="71">
        <v>201.5</v>
      </c>
      <c r="B405" s="71" t="e">
        <f>IF(A405&lt;='Second Approx.'!$D$20,A405,#N/A)</f>
        <v>#N/A</v>
      </c>
      <c r="C405" s="1" t="e">
        <f>IF(B405="",#N/A,
IF('Second Approx.'!$G$15="Error",#N/A,
IF('Second Approx.'!$G$16="Error",#N/A,
IF('Second Approx.'!$G$17="Error",#N/A,
IF('Second Approx.'!$G$18="Error",#N/A,
IF('Second Approx.'!$G$19="Error",#N/A,
IF('Second Approx.'!$G$20="Error",#N/A,
IF('Second Approx.'!$G$29="Error",#N/A,
'Second Approx.'!$D$38*COS(RADIANS('Second Approx.'!$D$18*A405))+'Second Approx.'!$D$39*COS(RADIANS('Second Approx.'!$D$19*A405))))))))))</f>
        <v>#N/A</v>
      </c>
      <c r="D405" s="1" t="e">
        <f>IF(B405="",#N/A,
IF('Second Approx.'!$G$15="Error",#N/A,
IF('Second Approx.'!$G$16="Error",#N/A,
IF('Second Approx.'!$G$17="Error",#N/A,
IF('Second Approx.'!$G$18="Error",#N/A,
IF('Second Approx.'!$G$19="Error",#N/A,
IF('Second Approx.'!$G$20="Error",#N/A,
IF('Second Approx.'!$G$29="Error",#N/A,
'Second Approx.'!$D$38*SIN(RADIANS('Second Approx.'!$D$18*A405))+'Second Approx.'!$D$39*SIN(RADIANS('Second Approx.'!$D$19*A405))))))))))</f>
        <v>#N/A</v>
      </c>
    </row>
    <row r="406" spans="1:4" x14ac:dyDescent="0.25">
      <c r="A406">
        <v>202</v>
      </c>
      <c r="B406" s="71" t="e">
        <f>IF(A406&lt;='Second Approx.'!$D$20,A406,#N/A)</f>
        <v>#N/A</v>
      </c>
      <c r="C406" s="1" t="e">
        <f>IF(B406="",#N/A,
IF('Second Approx.'!$G$15="Error",#N/A,
IF('Second Approx.'!$G$16="Error",#N/A,
IF('Second Approx.'!$G$17="Error",#N/A,
IF('Second Approx.'!$G$18="Error",#N/A,
IF('Second Approx.'!$G$19="Error",#N/A,
IF('Second Approx.'!$G$20="Error",#N/A,
IF('Second Approx.'!$G$29="Error",#N/A,
'Second Approx.'!$D$38*COS(RADIANS('Second Approx.'!$D$18*A406))+'Second Approx.'!$D$39*COS(RADIANS('Second Approx.'!$D$19*A406))))))))))</f>
        <v>#N/A</v>
      </c>
      <c r="D406" s="1" t="e">
        <f>IF(B406="",#N/A,
IF('Second Approx.'!$G$15="Error",#N/A,
IF('Second Approx.'!$G$16="Error",#N/A,
IF('Second Approx.'!$G$17="Error",#N/A,
IF('Second Approx.'!$G$18="Error",#N/A,
IF('Second Approx.'!$G$19="Error",#N/A,
IF('Second Approx.'!$G$20="Error",#N/A,
IF('Second Approx.'!$G$29="Error",#N/A,
'Second Approx.'!$D$38*SIN(RADIANS('Second Approx.'!$D$18*A406))+'Second Approx.'!$D$39*SIN(RADIANS('Second Approx.'!$D$19*A406))))))))))</f>
        <v>#N/A</v>
      </c>
    </row>
    <row r="407" spans="1:4" x14ac:dyDescent="0.25">
      <c r="A407" s="71">
        <v>202.5</v>
      </c>
      <c r="B407" s="71" t="e">
        <f>IF(A407&lt;='Second Approx.'!$D$20,A407,#N/A)</f>
        <v>#N/A</v>
      </c>
      <c r="C407" s="1" t="e">
        <f>IF(B407="",#N/A,
IF('Second Approx.'!$G$15="Error",#N/A,
IF('Second Approx.'!$G$16="Error",#N/A,
IF('Second Approx.'!$G$17="Error",#N/A,
IF('Second Approx.'!$G$18="Error",#N/A,
IF('Second Approx.'!$G$19="Error",#N/A,
IF('Second Approx.'!$G$20="Error",#N/A,
IF('Second Approx.'!$G$29="Error",#N/A,
'Second Approx.'!$D$38*COS(RADIANS('Second Approx.'!$D$18*A407))+'Second Approx.'!$D$39*COS(RADIANS('Second Approx.'!$D$19*A407))))))))))</f>
        <v>#N/A</v>
      </c>
      <c r="D407" s="1" t="e">
        <f>IF(B407="",#N/A,
IF('Second Approx.'!$G$15="Error",#N/A,
IF('Second Approx.'!$G$16="Error",#N/A,
IF('Second Approx.'!$G$17="Error",#N/A,
IF('Second Approx.'!$G$18="Error",#N/A,
IF('Second Approx.'!$G$19="Error",#N/A,
IF('Second Approx.'!$G$20="Error",#N/A,
IF('Second Approx.'!$G$29="Error",#N/A,
'Second Approx.'!$D$38*SIN(RADIANS('Second Approx.'!$D$18*A407))+'Second Approx.'!$D$39*SIN(RADIANS('Second Approx.'!$D$19*A407))))))))))</f>
        <v>#N/A</v>
      </c>
    </row>
    <row r="408" spans="1:4" x14ac:dyDescent="0.25">
      <c r="A408">
        <v>203</v>
      </c>
      <c r="B408" s="71" t="e">
        <f>IF(A408&lt;='Second Approx.'!$D$20,A408,#N/A)</f>
        <v>#N/A</v>
      </c>
      <c r="C408" s="1" t="e">
        <f>IF(B408="",#N/A,
IF('Second Approx.'!$G$15="Error",#N/A,
IF('Second Approx.'!$G$16="Error",#N/A,
IF('Second Approx.'!$G$17="Error",#N/A,
IF('Second Approx.'!$G$18="Error",#N/A,
IF('Second Approx.'!$G$19="Error",#N/A,
IF('Second Approx.'!$G$20="Error",#N/A,
IF('Second Approx.'!$G$29="Error",#N/A,
'Second Approx.'!$D$38*COS(RADIANS('Second Approx.'!$D$18*A408))+'Second Approx.'!$D$39*COS(RADIANS('Second Approx.'!$D$19*A408))))))))))</f>
        <v>#N/A</v>
      </c>
      <c r="D408" s="1" t="e">
        <f>IF(B408="",#N/A,
IF('Second Approx.'!$G$15="Error",#N/A,
IF('Second Approx.'!$G$16="Error",#N/A,
IF('Second Approx.'!$G$17="Error",#N/A,
IF('Second Approx.'!$G$18="Error",#N/A,
IF('Second Approx.'!$G$19="Error",#N/A,
IF('Second Approx.'!$G$20="Error",#N/A,
IF('Second Approx.'!$G$29="Error",#N/A,
'Second Approx.'!$D$38*SIN(RADIANS('Second Approx.'!$D$18*A408))+'Second Approx.'!$D$39*SIN(RADIANS('Second Approx.'!$D$19*A408))))))))))</f>
        <v>#N/A</v>
      </c>
    </row>
    <row r="409" spans="1:4" x14ac:dyDescent="0.25">
      <c r="A409" s="71">
        <v>203.5</v>
      </c>
      <c r="B409" s="71" t="e">
        <f>IF(A409&lt;='Second Approx.'!$D$20,A409,#N/A)</f>
        <v>#N/A</v>
      </c>
      <c r="C409" s="1" t="e">
        <f>IF(B409="",#N/A,
IF('Second Approx.'!$G$15="Error",#N/A,
IF('Second Approx.'!$G$16="Error",#N/A,
IF('Second Approx.'!$G$17="Error",#N/A,
IF('Second Approx.'!$G$18="Error",#N/A,
IF('Second Approx.'!$G$19="Error",#N/A,
IF('Second Approx.'!$G$20="Error",#N/A,
IF('Second Approx.'!$G$29="Error",#N/A,
'Second Approx.'!$D$38*COS(RADIANS('Second Approx.'!$D$18*A409))+'Second Approx.'!$D$39*COS(RADIANS('Second Approx.'!$D$19*A409))))))))))</f>
        <v>#N/A</v>
      </c>
      <c r="D409" s="1" t="e">
        <f>IF(B409="",#N/A,
IF('Second Approx.'!$G$15="Error",#N/A,
IF('Second Approx.'!$G$16="Error",#N/A,
IF('Second Approx.'!$G$17="Error",#N/A,
IF('Second Approx.'!$G$18="Error",#N/A,
IF('Second Approx.'!$G$19="Error",#N/A,
IF('Second Approx.'!$G$20="Error",#N/A,
IF('Second Approx.'!$G$29="Error",#N/A,
'Second Approx.'!$D$38*SIN(RADIANS('Second Approx.'!$D$18*A409))+'Second Approx.'!$D$39*SIN(RADIANS('Second Approx.'!$D$19*A409))))))))))</f>
        <v>#N/A</v>
      </c>
    </row>
    <row r="410" spans="1:4" x14ac:dyDescent="0.25">
      <c r="A410">
        <v>204</v>
      </c>
      <c r="B410" s="71" t="e">
        <f>IF(A410&lt;='Second Approx.'!$D$20,A410,#N/A)</f>
        <v>#N/A</v>
      </c>
      <c r="C410" s="1" t="e">
        <f>IF(B410="",#N/A,
IF('Second Approx.'!$G$15="Error",#N/A,
IF('Second Approx.'!$G$16="Error",#N/A,
IF('Second Approx.'!$G$17="Error",#N/A,
IF('Second Approx.'!$G$18="Error",#N/A,
IF('Second Approx.'!$G$19="Error",#N/A,
IF('Second Approx.'!$G$20="Error",#N/A,
IF('Second Approx.'!$G$29="Error",#N/A,
'Second Approx.'!$D$38*COS(RADIANS('Second Approx.'!$D$18*A410))+'Second Approx.'!$D$39*COS(RADIANS('Second Approx.'!$D$19*A410))))))))))</f>
        <v>#N/A</v>
      </c>
      <c r="D410" s="1" t="e">
        <f>IF(B410="",#N/A,
IF('Second Approx.'!$G$15="Error",#N/A,
IF('Second Approx.'!$G$16="Error",#N/A,
IF('Second Approx.'!$G$17="Error",#N/A,
IF('Second Approx.'!$G$18="Error",#N/A,
IF('Second Approx.'!$G$19="Error",#N/A,
IF('Second Approx.'!$G$20="Error",#N/A,
IF('Second Approx.'!$G$29="Error",#N/A,
'Second Approx.'!$D$38*SIN(RADIANS('Second Approx.'!$D$18*A410))+'Second Approx.'!$D$39*SIN(RADIANS('Second Approx.'!$D$19*A410))))))))))</f>
        <v>#N/A</v>
      </c>
    </row>
    <row r="411" spans="1:4" x14ac:dyDescent="0.25">
      <c r="A411" s="71">
        <v>204.5</v>
      </c>
      <c r="B411" s="71" t="e">
        <f>IF(A411&lt;='Second Approx.'!$D$20,A411,#N/A)</f>
        <v>#N/A</v>
      </c>
      <c r="C411" s="1" t="e">
        <f>IF(B411="",#N/A,
IF('Second Approx.'!$G$15="Error",#N/A,
IF('Second Approx.'!$G$16="Error",#N/A,
IF('Second Approx.'!$G$17="Error",#N/A,
IF('Second Approx.'!$G$18="Error",#N/A,
IF('Second Approx.'!$G$19="Error",#N/A,
IF('Second Approx.'!$G$20="Error",#N/A,
IF('Second Approx.'!$G$29="Error",#N/A,
'Second Approx.'!$D$38*COS(RADIANS('Second Approx.'!$D$18*A411))+'Second Approx.'!$D$39*COS(RADIANS('Second Approx.'!$D$19*A411))))))))))</f>
        <v>#N/A</v>
      </c>
      <c r="D411" s="1" t="e">
        <f>IF(B411="",#N/A,
IF('Second Approx.'!$G$15="Error",#N/A,
IF('Second Approx.'!$G$16="Error",#N/A,
IF('Second Approx.'!$G$17="Error",#N/A,
IF('Second Approx.'!$G$18="Error",#N/A,
IF('Second Approx.'!$G$19="Error",#N/A,
IF('Second Approx.'!$G$20="Error",#N/A,
IF('Second Approx.'!$G$29="Error",#N/A,
'Second Approx.'!$D$38*SIN(RADIANS('Second Approx.'!$D$18*A411))+'Second Approx.'!$D$39*SIN(RADIANS('Second Approx.'!$D$19*A411))))))))))</f>
        <v>#N/A</v>
      </c>
    </row>
    <row r="412" spans="1:4" x14ac:dyDescent="0.25">
      <c r="A412">
        <v>205</v>
      </c>
      <c r="B412" s="71" t="e">
        <f>IF(A412&lt;='Second Approx.'!$D$20,A412,#N/A)</f>
        <v>#N/A</v>
      </c>
      <c r="C412" s="1" t="e">
        <f>IF(B412="",#N/A,
IF('Second Approx.'!$G$15="Error",#N/A,
IF('Second Approx.'!$G$16="Error",#N/A,
IF('Second Approx.'!$G$17="Error",#N/A,
IF('Second Approx.'!$G$18="Error",#N/A,
IF('Second Approx.'!$G$19="Error",#N/A,
IF('Second Approx.'!$G$20="Error",#N/A,
IF('Second Approx.'!$G$29="Error",#N/A,
'Second Approx.'!$D$38*COS(RADIANS('Second Approx.'!$D$18*A412))+'Second Approx.'!$D$39*COS(RADIANS('Second Approx.'!$D$19*A412))))))))))</f>
        <v>#N/A</v>
      </c>
      <c r="D412" s="1" t="e">
        <f>IF(B412="",#N/A,
IF('Second Approx.'!$G$15="Error",#N/A,
IF('Second Approx.'!$G$16="Error",#N/A,
IF('Second Approx.'!$G$17="Error",#N/A,
IF('Second Approx.'!$G$18="Error",#N/A,
IF('Second Approx.'!$G$19="Error",#N/A,
IF('Second Approx.'!$G$20="Error",#N/A,
IF('Second Approx.'!$G$29="Error",#N/A,
'Second Approx.'!$D$38*SIN(RADIANS('Second Approx.'!$D$18*A412))+'Second Approx.'!$D$39*SIN(RADIANS('Second Approx.'!$D$19*A412))))))))))</f>
        <v>#N/A</v>
      </c>
    </row>
    <row r="413" spans="1:4" x14ac:dyDescent="0.25">
      <c r="A413" s="71">
        <v>205.5</v>
      </c>
      <c r="B413" s="71" t="e">
        <f>IF(A413&lt;='Second Approx.'!$D$20,A413,#N/A)</f>
        <v>#N/A</v>
      </c>
      <c r="C413" s="1" t="e">
        <f>IF(B413="",#N/A,
IF('Second Approx.'!$G$15="Error",#N/A,
IF('Second Approx.'!$G$16="Error",#N/A,
IF('Second Approx.'!$G$17="Error",#N/A,
IF('Second Approx.'!$G$18="Error",#N/A,
IF('Second Approx.'!$G$19="Error",#N/A,
IF('Second Approx.'!$G$20="Error",#N/A,
IF('Second Approx.'!$G$29="Error",#N/A,
'Second Approx.'!$D$38*COS(RADIANS('Second Approx.'!$D$18*A413))+'Second Approx.'!$D$39*COS(RADIANS('Second Approx.'!$D$19*A413))))))))))</f>
        <v>#N/A</v>
      </c>
      <c r="D413" s="1" t="e">
        <f>IF(B413="",#N/A,
IF('Second Approx.'!$G$15="Error",#N/A,
IF('Second Approx.'!$G$16="Error",#N/A,
IF('Second Approx.'!$G$17="Error",#N/A,
IF('Second Approx.'!$G$18="Error",#N/A,
IF('Second Approx.'!$G$19="Error",#N/A,
IF('Second Approx.'!$G$20="Error",#N/A,
IF('Second Approx.'!$G$29="Error",#N/A,
'Second Approx.'!$D$38*SIN(RADIANS('Second Approx.'!$D$18*A413))+'Second Approx.'!$D$39*SIN(RADIANS('Second Approx.'!$D$19*A413))))))))))</f>
        <v>#N/A</v>
      </c>
    </row>
    <row r="414" spans="1:4" x14ac:dyDescent="0.25">
      <c r="A414">
        <v>206</v>
      </c>
      <c r="B414" s="71" t="e">
        <f>IF(A414&lt;='Second Approx.'!$D$20,A414,#N/A)</f>
        <v>#N/A</v>
      </c>
      <c r="C414" s="1" t="e">
        <f>IF(B414="",#N/A,
IF('Second Approx.'!$G$15="Error",#N/A,
IF('Second Approx.'!$G$16="Error",#N/A,
IF('Second Approx.'!$G$17="Error",#N/A,
IF('Second Approx.'!$G$18="Error",#N/A,
IF('Second Approx.'!$G$19="Error",#N/A,
IF('Second Approx.'!$G$20="Error",#N/A,
IF('Second Approx.'!$G$29="Error",#N/A,
'Second Approx.'!$D$38*COS(RADIANS('Second Approx.'!$D$18*A414))+'Second Approx.'!$D$39*COS(RADIANS('Second Approx.'!$D$19*A414))))))))))</f>
        <v>#N/A</v>
      </c>
      <c r="D414" s="1" t="e">
        <f>IF(B414="",#N/A,
IF('Second Approx.'!$G$15="Error",#N/A,
IF('Second Approx.'!$G$16="Error",#N/A,
IF('Second Approx.'!$G$17="Error",#N/A,
IF('Second Approx.'!$G$18="Error",#N/A,
IF('Second Approx.'!$G$19="Error",#N/A,
IF('Second Approx.'!$G$20="Error",#N/A,
IF('Second Approx.'!$G$29="Error",#N/A,
'Second Approx.'!$D$38*SIN(RADIANS('Second Approx.'!$D$18*A414))+'Second Approx.'!$D$39*SIN(RADIANS('Second Approx.'!$D$19*A414))))))))))</f>
        <v>#N/A</v>
      </c>
    </row>
    <row r="415" spans="1:4" x14ac:dyDescent="0.25">
      <c r="A415" s="71">
        <v>206.5</v>
      </c>
      <c r="B415" s="71" t="e">
        <f>IF(A415&lt;='Second Approx.'!$D$20,A415,#N/A)</f>
        <v>#N/A</v>
      </c>
      <c r="C415" s="1" t="e">
        <f>IF(B415="",#N/A,
IF('Second Approx.'!$G$15="Error",#N/A,
IF('Second Approx.'!$G$16="Error",#N/A,
IF('Second Approx.'!$G$17="Error",#N/A,
IF('Second Approx.'!$G$18="Error",#N/A,
IF('Second Approx.'!$G$19="Error",#N/A,
IF('Second Approx.'!$G$20="Error",#N/A,
IF('Second Approx.'!$G$29="Error",#N/A,
'Second Approx.'!$D$38*COS(RADIANS('Second Approx.'!$D$18*A415))+'Second Approx.'!$D$39*COS(RADIANS('Second Approx.'!$D$19*A415))))))))))</f>
        <v>#N/A</v>
      </c>
      <c r="D415" s="1" t="e">
        <f>IF(B415="",#N/A,
IF('Second Approx.'!$G$15="Error",#N/A,
IF('Second Approx.'!$G$16="Error",#N/A,
IF('Second Approx.'!$G$17="Error",#N/A,
IF('Second Approx.'!$G$18="Error",#N/A,
IF('Second Approx.'!$G$19="Error",#N/A,
IF('Second Approx.'!$G$20="Error",#N/A,
IF('Second Approx.'!$G$29="Error",#N/A,
'Second Approx.'!$D$38*SIN(RADIANS('Second Approx.'!$D$18*A415))+'Second Approx.'!$D$39*SIN(RADIANS('Second Approx.'!$D$19*A415))))))))))</f>
        <v>#N/A</v>
      </c>
    </row>
    <row r="416" spans="1:4" x14ac:dyDescent="0.25">
      <c r="A416">
        <v>207</v>
      </c>
      <c r="B416" s="71" t="e">
        <f>IF(A416&lt;='Second Approx.'!$D$20,A416,#N/A)</f>
        <v>#N/A</v>
      </c>
      <c r="C416" s="1" t="e">
        <f>IF(B416="",#N/A,
IF('Second Approx.'!$G$15="Error",#N/A,
IF('Second Approx.'!$G$16="Error",#N/A,
IF('Second Approx.'!$G$17="Error",#N/A,
IF('Second Approx.'!$G$18="Error",#N/A,
IF('Second Approx.'!$G$19="Error",#N/A,
IF('Second Approx.'!$G$20="Error",#N/A,
IF('Second Approx.'!$G$29="Error",#N/A,
'Second Approx.'!$D$38*COS(RADIANS('Second Approx.'!$D$18*A416))+'Second Approx.'!$D$39*COS(RADIANS('Second Approx.'!$D$19*A416))))))))))</f>
        <v>#N/A</v>
      </c>
      <c r="D416" s="1" t="e">
        <f>IF(B416="",#N/A,
IF('Second Approx.'!$G$15="Error",#N/A,
IF('Second Approx.'!$G$16="Error",#N/A,
IF('Second Approx.'!$G$17="Error",#N/A,
IF('Second Approx.'!$G$18="Error",#N/A,
IF('Second Approx.'!$G$19="Error",#N/A,
IF('Second Approx.'!$G$20="Error",#N/A,
IF('Second Approx.'!$G$29="Error",#N/A,
'Second Approx.'!$D$38*SIN(RADIANS('Second Approx.'!$D$18*A416))+'Second Approx.'!$D$39*SIN(RADIANS('Second Approx.'!$D$19*A416))))))))))</f>
        <v>#N/A</v>
      </c>
    </row>
    <row r="417" spans="1:4" x14ac:dyDescent="0.25">
      <c r="A417" s="71">
        <v>207.5</v>
      </c>
      <c r="B417" s="71" t="e">
        <f>IF(A417&lt;='Second Approx.'!$D$20,A417,#N/A)</f>
        <v>#N/A</v>
      </c>
      <c r="C417" s="1" t="e">
        <f>IF(B417="",#N/A,
IF('Second Approx.'!$G$15="Error",#N/A,
IF('Second Approx.'!$G$16="Error",#N/A,
IF('Second Approx.'!$G$17="Error",#N/A,
IF('Second Approx.'!$G$18="Error",#N/A,
IF('Second Approx.'!$G$19="Error",#N/A,
IF('Second Approx.'!$G$20="Error",#N/A,
IF('Second Approx.'!$G$29="Error",#N/A,
'Second Approx.'!$D$38*COS(RADIANS('Second Approx.'!$D$18*A417))+'Second Approx.'!$D$39*COS(RADIANS('Second Approx.'!$D$19*A417))))))))))</f>
        <v>#N/A</v>
      </c>
      <c r="D417" s="1" t="e">
        <f>IF(B417="",#N/A,
IF('Second Approx.'!$G$15="Error",#N/A,
IF('Second Approx.'!$G$16="Error",#N/A,
IF('Second Approx.'!$G$17="Error",#N/A,
IF('Second Approx.'!$G$18="Error",#N/A,
IF('Second Approx.'!$G$19="Error",#N/A,
IF('Second Approx.'!$G$20="Error",#N/A,
IF('Second Approx.'!$G$29="Error",#N/A,
'Second Approx.'!$D$38*SIN(RADIANS('Second Approx.'!$D$18*A417))+'Second Approx.'!$D$39*SIN(RADIANS('Second Approx.'!$D$19*A417))))))))))</f>
        <v>#N/A</v>
      </c>
    </row>
    <row r="418" spans="1:4" x14ac:dyDescent="0.25">
      <c r="A418">
        <v>208</v>
      </c>
      <c r="B418" s="71" t="e">
        <f>IF(A418&lt;='Second Approx.'!$D$20,A418,#N/A)</f>
        <v>#N/A</v>
      </c>
      <c r="C418" s="1" t="e">
        <f>IF(B418="",#N/A,
IF('Second Approx.'!$G$15="Error",#N/A,
IF('Second Approx.'!$G$16="Error",#N/A,
IF('Second Approx.'!$G$17="Error",#N/A,
IF('Second Approx.'!$G$18="Error",#N/A,
IF('Second Approx.'!$G$19="Error",#N/A,
IF('Second Approx.'!$G$20="Error",#N/A,
IF('Second Approx.'!$G$29="Error",#N/A,
'Second Approx.'!$D$38*COS(RADIANS('Second Approx.'!$D$18*A418))+'Second Approx.'!$D$39*COS(RADIANS('Second Approx.'!$D$19*A418))))))))))</f>
        <v>#N/A</v>
      </c>
      <c r="D418" s="1" t="e">
        <f>IF(B418="",#N/A,
IF('Second Approx.'!$G$15="Error",#N/A,
IF('Second Approx.'!$G$16="Error",#N/A,
IF('Second Approx.'!$G$17="Error",#N/A,
IF('Second Approx.'!$G$18="Error",#N/A,
IF('Second Approx.'!$G$19="Error",#N/A,
IF('Second Approx.'!$G$20="Error",#N/A,
IF('Second Approx.'!$G$29="Error",#N/A,
'Second Approx.'!$D$38*SIN(RADIANS('Second Approx.'!$D$18*A418))+'Second Approx.'!$D$39*SIN(RADIANS('Second Approx.'!$D$19*A418))))))))))</f>
        <v>#N/A</v>
      </c>
    </row>
    <row r="419" spans="1:4" x14ac:dyDescent="0.25">
      <c r="A419" s="71">
        <v>208.5</v>
      </c>
      <c r="B419" s="71" t="e">
        <f>IF(A419&lt;='Second Approx.'!$D$20,A419,#N/A)</f>
        <v>#N/A</v>
      </c>
      <c r="C419" s="1" t="e">
        <f>IF(B419="",#N/A,
IF('Second Approx.'!$G$15="Error",#N/A,
IF('Second Approx.'!$G$16="Error",#N/A,
IF('Second Approx.'!$G$17="Error",#N/A,
IF('Second Approx.'!$G$18="Error",#N/A,
IF('Second Approx.'!$G$19="Error",#N/A,
IF('Second Approx.'!$G$20="Error",#N/A,
IF('Second Approx.'!$G$29="Error",#N/A,
'Second Approx.'!$D$38*COS(RADIANS('Second Approx.'!$D$18*A419))+'Second Approx.'!$D$39*COS(RADIANS('Second Approx.'!$D$19*A419))))))))))</f>
        <v>#N/A</v>
      </c>
      <c r="D419" s="1" t="e">
        <f>IF(B419="",#N/A,
IF('Second Approx.'!$G$15="Error",#N/A,
IF('Second Approx.'!$G$16="Error",#N/A,
IF('Second Approx.'!$G$17="Error",#N/A,
IF('Second Approx.'!$G$18="Error",#N/A,
IF('Second Approx.'!$G$19="Error",#N/A,
IF('Second Approx.'!$G$20="Error",#N/A,
IF('Second Approx.'!$G$29="Error",#N/A,
'Second Approx.'!$D$38*SIN(RADIANS('Second Approx.'!$D$18*A419))+'Second Approx.'!$D$39*SIN(RADIANS('Second Approx.'!$D$19*A419))))))))))</f>
        <v>#N/A</v>
      </c>
    </row>
    <row r="420" spans="1:4" x14ac:dyDescent="0.25">
      <c r="A420">
        <v>209</v>
      </c>
      <c r="B420" s="71" t="e">
        <f>IF(A420&lt;='Second Approx.'!$D$20,A420,#N/A)</f>
        <v>#N/A</v>
      </c>
      <c r="C420" s="1" t="e">
        <f>IF(B420="",#N/A,
IF('Second Approx.'!$G$15="Error",#N/A,
IF('Second Approx.'!$G$16="Error",#N/A,
IF('Second Approx.'!$G$17="Error",#N/A,
IF('Second Approx.'!$G$18="Error",#N/A,
IF('Second Approx.'!$G$19="Error",#N/A,
IF('Second Approx.'!$G$20="Error",#N/A,
IF('Second Approx.'!$G$29="Error",#N/A,
'Second Approx.'!$D$38*COS(RADIANS('Second Approx.'!$D$18*A420))+'Second Approx.'!$D$39*COS(RADIANS('Second Approx.'!$D$19*A420))))))))))</f>
        <v>#N/A</v>
      </c>
      <c r="D420" s="1" t="e">
        <f>IF(B420="",#N/A,
IF('Second Approx.'!$G$15="Error",#N/A,
IF('Second Approx.'!$G$16="Error",#N/A,
IF('Second Approx.'!$G$17="Error",#N/A,
IF('Second Approx.'!$G$18="Error",#N/A,
IF('Second Approx.'!$G$19="Error",#N/A,
IF('Second Approx.'!$G$20="Error",#N/A,
IF('Second Approx.'!$G$29="Error",#N/A,
'Second Approx.'!$D$38*SIN(RADIANS('Second Approx.'!$D$18*A420))+'Second Approx.'!$D$39*SIN(RADIANS('Second Approx.'!$D$19*A420))))))))))</f>
        <v>#N/A</v>
      </c>
    </row>
    <row r="421" spans="1:4" x14ac:dyDescent="0.25">
      <c r="A421" s="71">
        <v>209.5</v>
      </c>
      <c r="B421" s="71" t="e">
        <f>IF(A421&lt;='Second Approx.'!$D$20,A421,#N/A)</f>
        <v>#N/A</v>
      </c>
      <c r="C421" s="1" t="e">
        <f>IF(B421="",#N/A,
IF('Second Approx.'!$G$15="Error",#N/A,
IF('Second Approx.'!$G$16="Error",#N/A,
IF('Second Approx.'!$G$17="Error",#N/A,
IF('Second Approx.'!$G$18="Error",#N/A,
IF('Second Approx.'!$G$19="Error",#N/A,
IF('Second Approx.'!$G$20="Error",#N/A,
IF('Second Approx.'!$G$29="Error",#N/A,
'Second Approx.'!$D$38*COS(RADIANS('Second Approx.'!$D$18*A421))+'Second Approx.'!$D$39*COS(RADIANS('Second Approx.'!$D$19*A421))))))))))</f>
        <v>#N/A</v>
      </c>
      <c r="D421" s="1" t="e">
        <f>IF(B421="",#N/A,
IF('Second Approx.'!$G$15="Error",#N/A,
IF('Second Approx.'!$G$16="Error",#N/A,
IF('Second Approx.'!$G$17="Error",#N/A,
IF('Second Approx.'!$G$18="Error",#N/A,
IF('Second Approx.'!$G$19="Error",#N/A,
IF('Second Approx.'!$G$20="Error",#N/A,
IF('Second Approx.'!$G$29="Error",#N/A,
'Second Approx.'!$D$38*SIN(RADIANS('Second Approx.'!$D$18*A421))+'Second Approx.'!$D$39*SIN(RADIANS('Second Approx.'!$D$19*A421))))))))))</f>
        <v>#N/A</v>
      </c>
    </row>
    <row r="422" spans="1:4" x14ac:dyDescent="0.25">
      <c r="A422">
        <v>210</v>
      </c>
      <c r="B422" s="71" t="e">
        <f>IF(A422&lt;='Second Approx.'!$D$20,A422,#N/A)</f>
        <v>#N/A</v>
      </c>
      <c r="C422" s="1" t="e">
        <f>IF(B422="",#N/A,
IF('Second Approx.'!$G$15="Error",#N/A,
IF('Second Approx.'!$G$16="Error",#N/A,
IF('Second Approx.'!$G$17="Error",#N/A,
IF('Second Approx.'!$G$18="Error",#N/A,
IF('Second Approx.'!$G$19="Error",#N/A,
IF('Second Approx.'!$G$20="Error",#N/A,
IF('Second Approx.'!$G$29="Error",#N/A,
'Second Approx.'!$D$38*COS(RADIANS('Second Approx.'!$D$18*A422))+'Second Approx.'!$D$39*COS(RADIANS('Second Approx.'!$D$19*A422))))))))))</f>
        <v>#N/A</v>
      </c>
      <c r="D422" s="1" t="e">
        <f>IF(B422="",#N/A,
IF('Second Approx.'!$G$15="Error",#N/A,
IF('Second Approx.'!$G$16="Error",#N/A,
IF('Second Approx.'!$G$17="Error",#N/A,
IF('Second Approx.'!$G$18="Error",#N/A,
IF('Second Approx.'!$G$19="Error",#N/A,
IF('Second Approx.'!$G$20="Error",#N/A,
IF('Second Approx.'!$G$29="Error",#N/A,
'Second Approx.'!$D$38*SIN(RADIANS('Second Approx.'!$D$18*A422))+'Second Approx.'!$D$39*SIN(RADIANS('Second Approx.'!$D$19*A422))))))))))</f>
        <v>#N/A</v>
      </c>
    </row>
    <row r="423" spans="1:4" x14ac:dyDescent="0.25">
      <c r="A423" s="71">
        <v>210.5</v>
      </c>
      <c r="B423" s="71" t="e">
        <f>IF(A423&lt;='Second Approx.'!$D$20,A423,#N/A)</f>
        <v>#N/A</v>
      </c>
      <c r="C423" s="1" t="e">
        <f>IF(B423="",#N/A,
IF('Second Approx.'!$G$15="Error",#N/A,
IF('Second Approx.'!$G$16="Error",#N/A,
IF('Second Approx.'!$G$17="Error",#N/A,
IF('Second Approx.'!$G$18="Error",#N/A,
IF('Second Approx.'!$G$19="Error",#N/A,
IF('Second Approx.'!$G$20="Error",#N/A,
IF('Second Approx.'!$G$29="Error",#N/A,
'Second Approx.'!$D$38*COS(RADIANS('Second Approx.'!$D$18*A423))+'Second Approx.'!$D$39*COS(RADIANS('Second Approx.'!$D$19*A423))))))))))</f>
        <v>#N/A</v>
      </c>
      <c r="D423" s="1" t="e">
        <f>IF(B423="",#N/A,
IF('Second Approx.'!$G$15="Error",#N/A,
IF('Second Approx.'!$G$16="Error",#N/A,
IF('Second Approx.'!$G$17="Error",#N/A,
IF('Second Approx.'!$G$18="Error",#N/A,
IF('Second Approx.'!$G$19="Error",#N/A,
IF('Second Approx.'!$G$20="Error",#N/A,
IF('Second Approx.'!$G$29="Error",#N/A,
'Second Approx.'!$D$38*SIN(RADIANS('Second Approx.'!$D$18*A423))+'Second Approx.'!$D$39*SIN(RADIANS('Second Approx.'!$D$19*A423))))))))))</f>
        <v>#N/A</v>
      </c>
    </row>
    <row r="424" spans="1:4" x14ac:dyDescent="0.25">
      <c r="A424">
        <v>211</v>
      </c>
      <c r="B424" s="71" t="e">
        <f>IF(A424&lt;='Second Approx.'!$D$20,A424,#N/A)</f>
        <v>#N/A</v>
      </c>
      <c r="C424" s="1" t="e">
        <f>IF(B424="",#N/A,
IF('Second Approx.'!$G$15="Error",#N/A,
IF('Second Approx.'!$G$16="Error",#N/A,
IF('Second Approx.'!$G$17="Error",#N/A,
IF('Second Approx.'!$G$18="Error",#N/A,
IF('Second Approx.'!$G$19="Error",#N/A,
IF('Second Approx.'!$G$20="Error",#N/A,
IF('Second Approx.'!$G$29="Error",#N/A,
'Second Approx.'!$D$38*COS(RADIANS('Second Approx.'!$D$18*A424))+'Second Approx.'!$D$39*COS(RADIANS('Second Approx.'!$D$19*A424))))))))))</f>
        <v>#N/A</v>
      </c>
      <c r="D424" s="1" t="e">
        <f>IF(B424="",#N/A,
IF('Second Approx.'!$G$15="Error",#N/A,
IF('Second Approx.'!$G$16="Error",#N/A,
IF('Second Approx.'!$G$17="Error",#N/A,
IF('Second Approx.'!$G$18="Error",#N/A,
IF('Second Approx.'!$G$19="Error",#N/A,
IF('Second Approx.'!$G$20="Error",#N/A,
IF('Second Approx.'!$G$29="Error",#N/A,
'Second Approx.'!$D$38*SIN(RADIANS('Second Approx.'!$D$18*A424))+'Second Approx.'!$D$39*SIN(RADIANS('Second Approx.'!$D$19*A424))))))))))</f>
        <v>#N/A</v>
      </c>
    </row>
    <row r="425" spans="1:4" x14ac:dyDescent="0.25">
      <c r="A425" s="71">
        <v>211.5</v>
      </c>
      <c r="B425" s="71" t="e">
        <f>IF(A425&lt;='Second Approx.'!$D$20,A425,#N/A)</f>
        <v>#N/A</v>
      </c>
      <c r="C425" s="1" t="e">
        <f>IF(B425="",#N/A,
IF('Second Approx.'!$G$15="Error",#N/A,
IF('Second Approx.'!$G$16="Error",#N/A,
IF('Second Approx.'!$G$17="Error",#N/A,
IF('Second Approx.'!$G$18="Error",#N/A,
IF('Second Approx.'!$G$19="Error",#N/A,
IF('Second Approx.'!$G$20="Error",#N/A,
IF('Second Approx.'!$G$29="Error",#N/A,
'Second Approx.'!$D$38*COS(RADIANS('Second Approx.'!$D$18*A425))+'Second Approx.'!$D$39*COS(RADIANS('Second Approx.'!$D$19*A425))))))))))</f>
        <v>#N/A</v>
      </c>
      <c r="D425" s="1" t="e">
        <f>IF(B425="",#N/A,
IF('Second Approx.'!$G$15="Error",#N/A,
IF('Second Approx.'!$G$16="Error",#N/A,
IF('Second Approx.'!$G$17="Error",#N/A,
IF('Second Approx.'!$G$18="Error",#N/A,
IF('Second Approx.'!$G$19="Error",#N/A,
IF('Second Approx.'!$G$20="Error",#N/A,
IF('Second Approx.'!$G$29="Error",#N/A,
'Second Approx.'!$D$38*SIN(RADIANS('Second Approx.'!$D$18*A425))+'Second Approx.'!$D$39*SIN(RADIANS('Second Approx.'!$D$19*A425))))))))))</f>
        <v>#N/A</v>
      </c>
    </row>
    <row r="426" spans="1:4" x14ac:dyDescent="0.25">
      <c r="A426">
        <v>212</v>
      </c>
      <c r="B426" s="71" t="e">
        <f>IF(A426&lt;='Second Approx.'!$D$20,A426,#N/A)</f>
        <v>#N/A</v>
      </c>
      <c r="C426" s="1" t="e">
        <f>IF(B426="",#N/A,
IF('Second Approx.'!$G$15="Error",#N/A,
IF('Second Approx.'!$G$16="Error",#N/A,
IF('Second Approx.'!$G$17="Error",#N/A,
IF('Second Approx.'!$G$18="Error",#N/A,
IF('Second Approx.'!$G$19="Error",#N/A,
IF('Second Approx.'!$G$20="Error",#N/A,
IF('Second Approx.'!$G$29="Error",#N/A,
'Second Approx.'!$D$38*COS(RADIANS('Second Approx.'!$D$18*A426))+'Second Approx.'!$D$39*COS(RADIANS('Second Approx.'!$D$19*A426))))))))))</f>
        <v>#N/A</v>
      </c>
      <c r="D426" s="1" t="e">
        <f>IF(B426="",#N/A,
IF('Second Approx.'!$G$15="Error",#N/A,
IF('Second Approx.'!$G$16="Error",#N/A,
IF('Second Approx.'!$G$17="Error",#N/A,
IF('Second Approx.'!$G$18="Error",#N/A,
IF('Second Approx.'!$G$19="Error",#N/A,
IF('Second Approx.'!$G$20="Error",#N/A,
IF('Second Approx.'!$G$29="Error",#N/A,
'Second Approx.'!$D$38*SIN(RADIANS('Second Approx.'!$D$18*A426))+'Second Approx.'!$D$39*SIN(RADIANS('Second Approx.'!$D$19*A426))))))))))</f>
        <v>#N/A</v>
      </c>
    </row>
    <row r="427" spans="1:4" x14ac:dyDescent="0.25">
      <c r="A427" s="71">
        <v>212.5</v>
      </c>
      <c r="B427" s="71" t="e">
        <f>IF(A427&lt;='Second Approx.'!$D$20,A427,#N/A)</f>
        <v>#N/A</v>
      </c>
      <c r="C427" s="1" t="e">
        <f>IF(B427="",#N/A,
IF('Second Approx.'!$G$15="Error",#N/A,
IF('Second Approx.'!$G$16="Error",#N/A,
IF('Second Approx.'!$G$17="Error",#N/A,
IF('Second Approx.'!$G$18="Error",#N/A,
IF('Second Approx.'!$G$19="Error",#N/A,
IF('Second Approx.'!$G$20="Error",#N/A,
IF('Second Approx.'!$G$29="Error",#N/A,
'Second Approx.'!$D$38*COS(RADIANS('Second Approx.'!$D$18*A427))+'Second Approx.'!$D$39*COS(RADIANS('Second Approx.'!$D$19*A427))))))))))</f>
        <v>#N/A</v>
      </c>
      <c r="D427" s="1" t="e">
        <f>IF(B427="",#N/A,
IF('Second Approx.'!$G$15="Error",#N/A,
IF('Second Approx.'!$G$16="Error",#N/A,
IF('Second Approx.'!$G$17="Error",#N/A,
IF('Second Approx.'!$G$18="Error",#N/A,
IF('Second Approx.'!$G$19="Error",#N/A,
IF('Second Approx.'!$G$20="Error",#N/A,
IF('Second Approx.'!$G$29="Error",#N/A,
'Second Approx.'!$D$38*SIN(RADIANS('Second Approx.'!$D$18*A427))+'Second Approx.'!$D$39*SIN(RADIANS('Second Approx.'!$D$19*A427))))))))))</f>
        <v>#N/A</v>
      </c>
    </row>
    <row r="428" spans="1:4" x14ac:dyDescent="0.25">
      <c r="A428">
        <v>213</v>
      </c>
      <c r="B428" s="71" t="e">
        <f>IF(A428&lt;='Second Approx.'!$D$20,A428,#N/A)</f>
        <v>#N/A</v>
      </c>
      <c r="C428" s="1" t="e">
        <f>IF(B428="",#N/A,
IF('Second Approx.'!$G$15="Error",#N/A,
IF('Second Approx.'!$G$16="Error",#N/A,
IF('Second Approx.'!$G$17="Error",#N/A,
IF('Second Approx.'!$G$18="Error",#N/A,
IF('Second Approx.'!$G$19="Error",#N/A,
IF('Second Approx.'!$G$20="Error",#N/A,
IF('Second Approx.'!$G$29="Error",#N/A,
'Second Approx.'!$D$38*COS(RADIANS('Second Approx.'!$D$18*A428))+'Second Approx.'!$D$39*COS(RADIANS('Second Approx.'!$D$19*A428))))))))))</f>
        <v>#N/A</v>
      </c>
      <c r="D428" s="1" t="e">
        <f>IF(B428="",#N/A,
IF('Second Approx.'!$G$15="Error",#N/A,
IF('Second Approx.'!$G$16="Error",#N/A,
IF('Second Approx.'!$G$17="Error",#N/A,
IF('Second Approx.'!$G$18="Error",#N/A,
IF('Second Approx.'!$G$19="Error",#N/A,
IF('Second Approx.'!$G$20="Error",#N/A,
IF('Second Approx.'!$G$29="Error",#N/A,
'Second Approx.'!$D$38*SIN(RADIANS('Second Approx.'!$D$18*A428))+'Second Approx.'!$D$39*SIN(RADIANS('Second Approx.'!$D$19*A428))))))))))</f>
        <v>#N/A</v>
      </c>
    </row>
    <row r="429" spans="1:4" x14ac:dyDescent="0.25">
      <c r="A429" s="71">
        <v>213.5</v>
      </c>
      <c r="B429" s="71" t="e">
        <f>IF(A429&lt;='Second Approx.'!$D$20,A429,#N/A)</f>
        <v>#N/A</v>
      </c>
      <c r="C429" s="1" t="e">
        <f>IF(B429="",#N/A,
IF('Second Approx.'!$G$15="Error",#N/A,
IF('Second Approx.'!$G$16="Error",#N/A,
IF('Second Approx.'!$G$17="Error",#N/A,
IF('Second Approx.'!$G$18="Error",#N/A,
IF('Second Approx.'!$G$19="Error",#N/A,
IF('Second Approx.'!$G$20="Error",#N/A,
IF('Second Approx.'!$G$29="Error",#N/A,
'Second Approx.'!$D$38*COS(RADIANS('Second Approx.'!$D$18*A429))+'Second Approx.'!$D$39*COS(RADIANS('Second Approx.'!$D$19*A429))))))))))</f>
        <v>#N/A</v>
      </c>
      <c r="D429" s="1" t="e">
        <f>IF(B429="",#N/A,
IF('Second Approx.'!$G$15="Error",#N/A,
IF('Second Approx.'!$G$16="Error",#N/A,
IF('Second Approx.'!$G$17="Error",#N/A,
IF('Second Approx.'!$G$18="Error",#N/A,
IF('Second Approx.'!$G$19="Error",#N/A,
IF('Second Approx.'!$G$20="Error",#N/A,
IF('Second Approx.'!$G$29="Error",#N/A,
'Second Approx.'!$D$38*SIN(RADIANS('Second Approx.'!$D$18*A429))+'Second Approx.'!$D$39*SIN(RADIANS('Second Approx.'!$D$19*A429))))))))))</f>
        <v>#N/A</v>
      </c>
    </row>
    <row r="430" spans="1:4" x14ac:dyDescent="0.25">
      <c r="A430">
        <v>214</v>
      </c>
      <c r="B430" s="71" t="e">
        <f>IF(A430&lt;='Second Approx.'!$D$20,A430,#N/A)</f>
        <v>#N/A</v>
      </c>
      <c r="C430" s="1" t="e">
        <f>IF(B430="",#N/A,
IF('Second Approx.'!$G$15="Error",#N/A,
IF('Second Approx.'!$G$16="Error",#N/A,
IF('Second Approx.'!$G$17="Error",#N/A,
IF('Second Approx.'!$G$18="Error",#N/A,
IF('Second Approx.'!$G$19="Error",#N/A,
IF('Second Approx.'!$G$20="Error",#N/A,
IF('Second Approx.'!$G$29="Error",#N/A,
'Second Approx.'!$D$38*COS(RADIANS('Second Approx.'!$D$18*A430))+'Second Approx.'!$D$39*COS(RADIANS('Second Approx.'!$D$19*A430))))))))))</f>
        <v>#N/A</v>
      </c>
      <c r="D430" s="1" t="e">
        <f>IF(B430="",#N/A,
IF('Second Approx.'!$G$15="Error",#N/A,
IF('Second Approx.'!$G$16="Error",#N/A,
IF('Second Approx.'!$G$17="Error",#N/A,
IF('Second Approx.'!$G$18="Error",#N/A,
IF('Second Approx.'!$G$19="Error",#N/A,
IF('Second Approx.'!$G$20="Error",#N/A,
IF('Second Approx.'!$G$29="Error",#N/A,
'Second Approx.'!$D$38*SIN(RADIANS('Second Approx.'!$D$18*A430))+'Second Approx.'!$D$39*SIN(RADIANS('Second Approx.'!$D$19*A430))))))))))</f>
        <v>#N/A</v>
      </c>
    </row>
    <row r="431" spans="1:4" x14ac:dyDescent="0.25">
      <c r="A431" s="71">
        <v>214.5</v>
      </c>
      <c r="B431" s="71" t="e">
        <f>IF(A431&lt;='Second Approx.'!$D$20,A431,#N/A)</f>
        <v>#N/A</v>
      </c>
      <c r="C431" s="1" t="e">
        <f>IF(B431="",#N/A,
IF('Second Approx.'!$G$15="Error",#N/A,
IF('Second Approx.'!$G$16="Error",#N/A,
IF('Second Approx.'!$G$17="Error",#N/A,
IF('Second Approx.'!$G$18="Error",#N/A,
IF('Second Approx.'!$G$19="Error",#N/A,
IF('Second Approx.'!$G$20="Error",#N/A,
IF('Second Approx.'!$G$29="Error",#N/A,
'Second Approx.'!$D$38*COS(RADIANS('Second Approx.'!$D$18*A431))+'Second Approx.'!$D$39*COS(RADIANS('Second Approx.'!$D$19*A431))))))))))</f>
        <v>#N/A</v>
      </c>
      <c r="D431" s="1" t="e">
        <f>IF(B431="",#N/A,
IF('Second Approx.'!$G$15="Error",#N/A,
IF('Second Approx.'!$G$16="Error",#N/A,
IF('Second Approx.'!$G$17="Error",#N/A,
IF('Second Approx.'!$G$18="Error",#N/A,
IF('Second Approx.'!$G$19="Error",#N/A,
IF('Second Approx.'!$G$20="Error",#N/A,
IF('Second Approx.'!$G$29="Error",#N/A,
'Second Approx.'!$D$38*SIN(RADIANS('Second Approx.'!$D$18*A431))+'Second Approx.'!$D$39*SIN(RADIANS('Second Approx.'!$D$19*A431))))))))))</f>
        <v>#N/A</v>
      </c>
    </row>
    <row r="432" spans="1:4" x14ac:dyDescent="0.25">
      <c r="A432">
        <v>215</v>
      </c>
      <c r="B432" s="71" t="e">
        <f>IF(A432&lt;='Second Approx.'!$D$20,A432,#N/A)</f>
        <v>#N/A</v>
      </c>
      <c r="C432" s="1" t="e">
        <f>IF(B432="",#N/A,
IF('Second Approx.'!$G$15="Error",#N/A,
IF('Second Approx.'!$G$16="Error",#N/A,
IF('Second Approx.'!$G$17="Error",#N/A,
IF('Second Approx.'!$G$18="Error",#N/A,
IF('Second Approx.'!$G$19="Error",#N/A,
IF('Second Approx.'!$G$20="Error",#N/A,
IF('Second Approx.'!$G$29="Error",#N/A,
'Second Approx.'!$D$38*COS(RADIANS('Second Approx.'!$D$18*A432))+'Second Approx.'!$D$39*COS(RADIANS('Second Approx.'!$D$19*A432))))))))))</f>
        <v>#N/A</v>
      </c>
      <c r="D432" s="1" t="e">
        <f>IF(B432="",#N/A,
IF('Second Approx.'!$G$15="Error",#N/A,
IF('Second Approx.'!$G$16="Error",#N/A,
IF('Second Approx.'!$G$17="Error",#N/A,
IF('Second Approx.'!$G$18="Error",#N/A,
IF('Second Approx.'!$G$19="Error",#N/A,
IF('Second Approx.'!$G$20="Error",#N/A,
IF('Second Approx.'!$G$29="Error",#N/A,
'Second Approx.'!$D$38*SIN(RADIANS('Second Approx.'!$D$18*A432))+'Second Approx.'!$D$39*SIN(RADIANS('Second Approx.'!$D$19*A432))))))))))</f>
        <v>#N/A</v>
      </c>
    </row>
    <row r="433" spans="1:4" x14ac:dyDescent="0.25">
      <c r="A433" s="71">
        <v>215.5</v>
      </c>
      <c r="B433" s="71" t="e">
        <f>IF(A433&lt;='Second Approx.'!$D$20,A433,#N/A)</f>
        <v>#N/A</v>
      </c>
      <c r="C433" s="1" t="e">
        <f>IF(B433="",#N/A,
IF('Second Approx.'!$G$15="Error",#N/A,
IF('Second Approx.'!$G$16="Error",#N/A,
IF('Second Approx.'!$G$17="Error",#N/A,
IF('Second Approx.'!$G$18="Error",#N/A,
IF('Second Approx.'!$G$19="Error",#N/A,
IF('Second Approx.'!$G$20="Error",#N/A,
IF('Second Approx.'!$G$29="Error",#N/A,
'Second Approx.'!$D$38*COS(RADIANS('Second Approx.'!$D$18*A433))+'Second Approx.'!$D$39*COS(RADIANS('Second Approx.'!$D$19*A433))))))))))</f>
        <v>#N/A</v>
      </c>
      <c r="D433" s="1" t="e">
        <f>IF(B433="",#N/A,
IF('Second Approx.'!$G$15="Error",#N/A,
IF('Second Approx.'!$G$16="Error",#N/A,
IF('Second Approx.'!$G$17="Error",#N/A,
IF('Second Approx.'!$G$18="Error",#N/A,
IF('Second Approx.'!$G$19="Error",#N/A,
IF('Second Approx.'!$G$20="Error",#N/A,
IF('Second Approx.'!$G$29="Error",#N/A,
'Second Approx.'!$D$38*SIN(RADIANS('Second Approx.'!$D$18*A433))+'Second Approx.'!$D$39*SIN(RADIANS('Second Approx.'!$D$19*A433))))))))))</f>
        <v>#N/A</v>
      </c>
    </row>
    <row r="434" spans="1:4" x14ac:dyDescent="0.25">
      <c r="A434">
        <v>216</v>
      </c>
      <c r="B434" s="71" t="e">
        <f>IF(A434&lt;='Second Approx.'!$D$20,A434,#N/A)</f>
        <v>#N/A</v>
      </c>
      <c r="C434" s="1" t="e">
        <f>IF(B434="",#N/A,
IF('Second Approx.'!$G$15="Error",#N/A,
IF('Second Approx.'!$G$16="Error",#N/A,
IF('Second Approx.'!$G$17="Error",#N/A,
IF('Second Approx.'!$G$18="Error",#N/A,
IF('Second Approx.'!$G$19="Error",#N/A,
IF('Second Approx.'!$G$20="Error",#N/A,
IF('Second Approx.'!$G$29="Error",#N/A,
'Second Approx.'!$D$38*COS(RADIANS('Second Approx.'!$D$18*A434))+'Second Approx.'!$D$39*COS(RADIANS('Second Approx.'!$D$19*A434))))))))))</f>
        <v>#N/A</v>
      </c>
      <c r="D434" s="1" t="e">
        <f>IF(B434="",#N/A,
IF('Second Approx.'!$G$15="Error",#N/A,
IF('Second Approx.'!$G$16="Error",#N/A,
IF('Second Approx.'!$G$17="Error",#N/A,
IF('Second Approx.'!$G$18="Error",#N/A,
IF('Second Approx.'!$G$19="Error",#N/A,
IF('Second Approx.'!$G$20="Error",#N/A,
IF('Second Approx.'!$G$29="Error",#N/A,
'Second Approx.'!$D$38*SIN(RADIANS('Second Approx.'!$D$18*A434))+'Second Approx.'!$D$39*SIN(RADIANS('Second Approx.'!$D$19*A434))))))))))</f>
        <v>#N/A</v>
      </c>
    </row>
    <row r="435" spans="1:4" x14ac:dyDescent="0.25">
      <c r="A435" s="71">
        <v>216.5</v>
      </c>
      <c r="B435" s="71" t="e">
        <f>IF(A435&lt;='Second Approx.'!$D$20,A435,#N/A)</f>
        <v>#N/A</v>
      </c>
      <c r="C435" s="1" t="e">
        <f>IF(B435="",#N/A,
IF('Second Approx.'!$G$15="Error",#N/A,
IF('Second Approx.'!$G$16="Error",#N/A,
IF('Second Approx.'!$G$17="Error",#N/A,
IF('Second Approx.'!$G$18="Error",#N/A,
IF('Second Approx.'!$G$19="Error",#N/A,
IF('Second Approx.'!$G$20="Error",#N/A,
IF('Second Approx.'!$G$29="Error",#N/A,
'Second Approx.'!$D$38*COS(RADIANS('Second Approx.'!$D$18*A435))+'Second Approx.'!$D$39*COS(RADIANS('Second Approx.'!$D$19*A435))))))))))</f>
        <v>#N/A</v>
      </c>
      <c r="D435" s="1" t="e">
        <f>IF(B435="",#N/A,
IF('Second Approx.'!$G$15="Error",#N/A,
IF('Second Approx.'!$G$16="Error",#N/A,
IF('Second Approx.'!$G$17="Error",#N/A,
IF('Second Approx.'!$G$18="Error",#N/A,
IF('Second Approx.'!$G$19="Error",#N/A,
IF('Second Approx.'!$G$20="Error",#N/A,
IF('Second Approx.'!$G$29="Error",#N/A,
'Second Approx.'!$D$38*SIN(RADIANS('Second Approx.'!$D$18*A435))+'Second Approx.'!$D$39*SIN(RADIANS('Second Approx.'!$D$19*A435))))))))))</f>
        <v>#N/A</v>
      </c>
    </row>
    <row r="436" spans="1:4" x14ac:dyDescent="0.25">
      <c r="A436">
        <v>217</v>
      </c>
      <c r="B436" s="71" t="e">
        <f>IF(A436&lt;='Second Approx.'!$D$20,A436,#N/A)</f>
        <v>#N/A</v>
      </c>
      <c r="C436" s="1" t="e">
        <f>IF(B436="",#N/A,
IF('Second Approx.'!$G$15="Error",#N/A,
IF('Second Approx.'!$G$16="Error",#N/A,
IF('Second Approx.'!$G$17="Error",#N/A,
IF('Second Approx.'!$G$18="Error",#N/A,
IF('Second Approx.'!$G$19="Error",#N/A,
IF('Second Approx.'!$G$20="Error",#N/A,
IF('Second Approx.'!$G$29="Error",#N/A,
'Second Approx.'!$D$38*COS(RADIANS('Second Approx.'!$D$18*A436))+'Second Approx.'!$D$39*COS(RADIANS('Second Approx.'!$D$19*A436))))))))))</f>
        <v>#N/A</v>
      </c>
      <c r="D436" s="1" t="e">
        <f>IF(B436="",#N/A,
IF('Second Approx.'!$G$15="Error",#N/A,
IF('Second Approx.'!$G$16="Error",#N/A,
IF('Second Approx.'!$G$17="Error",#N/A,
IF('Second Approx.'!$G$18="Error",#N/A,
IF('Second Approx.'!$G$19="Error",#N/A,
IF('Second Approx.'!$G$20="Error",#N/A,
IF('Second Approx.'!$G$29="Error",#N/A,
'Second Approx.'!$D$38*SIN(RADIANS('Second Approx.'!$D$18*A436))+'Second Approx.'!$D$39*SIN(RADIANS('Second Approx.'!$D$19*A436))))))))))</f>
        <v>#N/A</v>
      </c>
    </row>
    <row r="437" spans="1:4" x14ac:dyDescent="0.25">
      <c r="A437" s="71">
        <v>217.5</v>
      </c>
      <c r="B437" s="71" t="e">
        <f>IF(A437&lt;='Second Approx.'!$D$20,A437,#N/A)</f>
        <v>#N/A</v>
      </c>
      <c r="C437" s="1" t="e">
        <f>IF(B437="",#N/A,
IF('Second Approx.'!$G$15="Error",#N/A,
IF('Second Approx.'!$G$16="Error",#N/A,
IF('Second Approx.'!$G$17="Error",#N/A,
IF('Second Approx.'!$G$18="Error",#N/A,
IF('Second Approx.'!$G$19="Error",#N/A,
IF('Second Approx.'!$G$20="Error",#N/A,
IF('Second Approx.'!$G$29="Error",#N/A,
'Second Approx.'!$D$38*COS(RADIANS('Second Approx.'!$D$18*A437))+'Second Approx.'!$D$39*COS(RADIANS('Second Approx.'!$D$19*A437))))))))))</f>
        <v>#N/A</v>
      </c>
      <c r="D437" s="1" t="e">
        <f>IF(B437="",#N/A,
IF('Second Approx.'!$G$15="Error",#N/A,
IF('Second Approx.'!$G$16="Error",#N/A,
IF('Second Approx.'!$G$17="Error",#N/A,
IF('Second Approx.'!$G$18="Error",#N/A,
IF('Second Approx.'!$G$19="Error",#N/A,
IF('Second Approx.'!$G$20="Error",#N/A,
IF('Second Approx.'!$G$29="Error",#N/A,
'Second Approx.'!$D$38*SIN(RADIANS('Second Approx.'!$D$18*A437))+'Second Approx.'!$D$39*SIN(RADIANS('Second Approx.'!$D$19*A437))))))))))</f>
        <v>#N/A</v>
      </c>
    </row>
    <row r="438" spans="1:4" x14ac:dyDescent="0.25">
      <c r="A438">
        <v>218</v>
      </c>
      <c r="B438" s="71" t="e">
        <f>IF(A438&lt;='Second Approx.'!$D$20,A438,#N/A)</f>
        <v>#N/A</v>
      </c>
      <c r="C438" s="1" t="e">
        <f>IF(B438="",#N/A,
IF('Second Approx.'!$G$15="Error",#N/A,
IF('Second Approx.'!$G$16="Error",#N/A,
IF('Second Approx.'!$G$17="Error",#N/A,
IF('Second Approx.'!$G$18="Error",#N/A,
IF('Second Approx.'!$G$19="Error",#N/A,
IF('Second Approx.'!$G$20="Error",#N/A,
IF('Second Approx.'!$G$29="Error",#N/A,
'Second Approx.'!$D$38*COS(RADIANS('Second Approx.'!$D$18*A438))+'Second Approx.'!$D$39*COS(RADIANS('Second Approx.'!$D$19*A438))))))))))</f>
        <v>#N/A</v>
      </c>
      <c r="D438" s="1" t="e">
        <f>IF(B438="",#N/A,
IF('Second Approx.'!$G$15="Error",#N/A,
IF('Second Approx.'!$G$16="Error",#N/A,
IF('Second Approx.'!$G$17="Error",#N/A,
IF('Second Approx.'!$G$18="Error",#N/A,
IF('Second Approx.'!$G$19="Error",#N/A,
IF('Second Approx.'!$G$20="Error",#N/A,
IF('Second Approx.'!$G$29="Error",#N/A,
'Second Approx.'!$D$38*SIN(RADIANS('Second Approx.'!$D$18*A438))+'Second Approx.'!$D$39*SIN(RADIANS('Second Approx.'!$D$19*A438))))))))))</f>
        <v>#N/A</v>
      </c>
    </row>
    <row r="439" spans="1:4" x14ac:dyDescent="0.25">
      <c r="A439" s="71">
        <v>218.5</v>
      </c>
      <c r="B439" s="71" t="e">
        <f>IF(A439&lt;='Second Approx.'!$D$20,A439,#N/A)</f>
        <v>#N/A</v>
      </c>
      <c r="C439" s="1" t="e">
        <f>IF(B439="",#N/A,
IF('Second Approx.'!$G$15="Error",#N/A,
IF('Second Approx.'!$G$16="Error",#N/A,
IF('Second Approx.'!$G$17="Error",#N/A,
IF('Second Approx.'!$G$18="Error",#N/A,
IF('Second Approx.'!$G$19="Error",#N/A,
IF('Second Approx.'!$G$20="Error",#N/A,
IF('Second Approx.'!$G$29="Error",#N/A,
'Second Approx.'!$D$38*COS(RADIANS('Second Approx.'!$D$18*A439))+'Second Approx.'!$D$39*COS(RADIANS('Second Approx.'!$D$19*A439))))))))))</f>
        <v>#N/A</v>
      </c>
      <c r="D439" s="1" t="e">
        <f>IF(B439="",#N/A,
IF('Second Approx.'!$G$15="Error",#N/A,
IF('Second Approx.'!$G$16="Error",#N/A,
IF('Second Approx.'!$G$17="Error",#N/A,
IF('Second Approx.'!$G$18="Error",#N/A,
IF('Second Approx.'!$G$19="Error",#N/A,
IF('Second Approx.'!$G$20="Error",#N/A,
IF('Second Approx.'!$G$29="Error",#N/A,
'Second Approx.'!$D$38*SIN(RADIANS('Second Approx.'!$D$18*A439))+'Second Approx.'!$D$39*SIN(RADIANS('Second Approx.'!$D$19*A439))))))))))</f>
        <v>#N/A</v>
      </c>
    </row>
    <row r="440" spans="1:4" x14ac:dyDescent="0.25">
      <c r="A440">
        <v>219</v>
      </c>
      <c r="B440" s="71" t="e">
        <f>IF(A440&lt;='Second Approx.'!$D$20,A440,#N/A)</f>
        <v>#N/A</v>
      </c>
      <c r="C440" s="1" t="e">
        <f>IF(B440="",#N/A,
IF('Second Approx.'!$G$15="Error",#N/A,
IF('Second Approx.'!$G$16="Error",#N/A,
IF('Second Approx.'!$G$17="Error",#N/A,
IF('Second Approx.'!$G$18="Error",#N/A,
IF('Second Approx.'!$G$19="Error",#N/A,
IF('Second Approx.'!$G$20="Error",#N/A,
IF('Second Approx.'!$G$29="Error",#N/A,
'Second Approx.'!$D$38*COS(RADIANS('Second Approx.'!$D$18*A440))+'Second Approx.'!$D$39*COS(RADIANS('Second Approx.'!$D$19*A440))))))))))</f>
        <v>#N/A</v>
      </c>
      <c r="D440" s="1" t="e">
        <f>IF(B440="",#N/A,
IF('Second Approx.'!$G$15="Error",#N/A,
IF('Second Approx.'!$G$16="Error",#N/A,
IF('Second Approx.'!$G$17="Error",#N/A,
IF('Second Approx.'!$G$18="Error",#N/A,
IF('Second Approx.'!$G$19="Error",#N/A,
IF('Second Approx.'!$G$20="Error",#N/A,
IF('Second Approx.'!$G$29="Error",#N/A,
'Second Approx.'!$D$38*SIN(RADIANS('Second Approx.'!$D$18*A440))+'Second Approx.'!$D$39*SIN(RADIANS('Second Approx.'!$D$19*A440))))))))))</f>
        <v>#N/A</v>
      </c>
    </row>
    <row r="441" spans="1:4" x14ac:dyDescent="0.25">
      <c r="A441" s="71">
        <v>219.5</v>
      </c>
      <c r="B441" s="71" t="e">
        <f>IF(A441&lt;='Second Approx.'!$D$20,A441,#N/A)</f>
        <v>#N/A</v>
      </c>
      <c r="C441" s="1" t="e">
        <f>IF(B441="",#N/A,
IF('Second Approx.'!$G$15="Error",#N/A,
IF('Second Approx.'!$G$16="Error",#N/A,
IF('Second Approx.'!$G$17="Error",#N/A,
IF('Second Approx.'!$G$18="Error",#N/A,
IF('Second Approx.'!$G$19="Error",#N/A,
IF('Second Approx.'!$G$20="Error",#N/A,
IF('Second Approx.'!$G$29="Error",#N/A,
'Second Approx.'!$D$38*COS(RADIANS('Second Approx.'!$D$18*A441))+'Second Approx.'!$D$39*COS(RADIANS('Second Approx.'!$D$19*A441))))))))))</f>
        <v>#N/A</v>
      </c>
      <c r="D441" s="1" t="e">
        <f>IF(B441="",#N/A,
IF('Second Approx.'!$G$15="Error",#N/A,
IF('Second Approx.'!$G$16="Error",#N/A,
IF('Second Approx.'!$G$17="Error",#N/A,
IF('Second Approx.'!$G$18="Error",#N/A,
IF('Second Approx.'!$G$19="Error",#N/A,
IF('Second Approx.'!$G$20="Error",#N/A,
IF('Second Approx.'!$G$29="Error",#N/A,
'Second Approx.'!$D$38*SIN(RADIANS('Second Approx.'!$D$18*A441))+'Second Approx.'!$D$39*SIN(RADIANS('Second Approx.'!$D$19*A441))))))))))</f>
        <v>#N/A</v>
      </c>
    </row>
    <row r="442" spans="1:4" x14ac:dyDescent="0.25">
      <c r="A442">
        <v>220</v>
      </c>
      <c r="B442" s="71" t="e">
        <f>IF(A442&lt;='Second Approx.'!$D$20,A442,#N/A)</f>
        <v>#N/A</v>
      </c>
      <c r="C442" s="1" t="e">
        <f>IF(B442="",#N/A,
IF('Second Approx.'!$G$15="Error",#N/A,
IF('Second Approx.'!$G$16="Error",#N/A,
IF('Second Approx.'!$G$17="Error",#N/A,
IF('Second Approx.'!$G$18="Error",#N/A,
IF('Second Approx.'!$G$19="Error",#N/A,
IF('Second Approx.'!$G$20="Error",#N/A,
IF('Second Approx.'!$G$29="Error",#N/A,
'Second Approx.'!$D$38*COS(RADIANS('Second Approx.'!$D$18*A442))+'Second Approx.'!$D$39*COS(RADIANS('Second Approx.'!$D$19*A442))))))))))</f>
        <v>#N/A</v>
      </c>
      <c r="D442" s="1" t="e">
        <f>IF(B442="",#N/A,
IF('Second Approx.'!$G$15="Error",#N/A,
IF('Second Approx.'!$G$16="Error",#N/A,
IF('Second Approx.'!$G$17="Error",#N/A,
IF('Second Approx.'!$G$18="Error",#N/A,
IF('Second Approx.'!$G$19="Error",#N/A,
IF('Second Approx.'!$G$20="Error",#N/A,
IF('Second Approx.'!$G$29="Error",#N/A,
'Second Approx.'!$D$38*SIN(RADIANS('Second Approx.'!$D$18*A442))+'Second Approx.'!$D$39*SIN(RADIANS('Second Approx.'!$D$19*A442))))))))))</f>
        <v>#N/A</v>
      </c>
    </row>
    <row r="443" spans="1:4" x14ac:dyDescent="0.25">
      <c r="A443" s="71">
        <v>220.5</v>
      </c>
      <c r="B443" s="71" t="e">
        <f>IF(A443&lt;='Second Approx.'!$D$20,A443,#N/A)</f>
        <v>#N/A</v>
      </c>
      <c r="C443" s="1" t="e">
        <f>IF(B443="",#N/A,
IF('Second Approx.'!$G$15="Error",#N/A,
IF('Second Approx.'!$G$16="Error",#N/A,
IF('Second Approx.'!$G$17="Error",#N/A,
IF('Second Approx.'!$G$18="Error",#N/A,
IF('Second Approx.'!$G$19="Error",#N/A,
IF('Second Approx.'!$G$20="Error",#N/A,
IF('Second Approx.'!$G$29="Error",#N/A,
'Second Approx.'!$D$38*COS(RADIANS('Second Approx.'!$D$18*A443))+'Second Approx.'!$D$39*COS(RADIANS('Second Approx.'!$D$19*A443))))))))))</f>
        <v>#N/A</v>
      </c>
      <c r="D443" s="1" t="e">
        <f>IF(B443="",#N/A,
IF('Second Approx.'!$G$15="Error",#N/A,
IF('Second Approx.'!$G$16="Error",#N/A,
IF('Second Approx.'!$G$17="Error",#N/A,
IF('Second Approx.'!$G$18="Error",#N/A,
IF('Second Approx.'!$G$19="Error",#N/A,
IF('Second Approx.'!$G$20="Error",#N/A,
IF('Second Approx.'!$G$29="Error",#N/A,
'Second Approx.'!$D$38*SIN(RADIANS('Second Approx.'!$D$18*A443))+'Second Approx.'!$D$39*SIN(RADIANS('Second Approx.'!$D$19*A443))))))))))</f>
        <v>#N/A</v>
      </c>
    </row>
    <row r="444" spans="1:4" x14ac:dyDescent="0.25">
      <c r="A444">
        <v>221</v>
      </c>
      <c r="B444" s="71" t="e">
        <f>IF(A444&lt;='Second Approx.'!$D$20,A444,#N/A)</f>
        <v>#N/A</v>
      </c>
      <c r="C444" s="1" t="e">
        <f>IF(B444="",#N/A,
IF('Second Approx.'!$G$15="Error",#N/A,
IF('Second Approx.'!$G$16="Error",#N/A,
IF('Second Approx.'!$G$17="Error",#N/A,
IF('Second Approx.'!$G$18="Error",#N/A,
IF('Second Approx.'!$G$19="Error",#N/A,
IF('Second Approx.'!$G$20="Error",#N/A,
IF('Second Approx.'!$G$29="Error",#N/A,
'Second Approx.'!$D$38*COS(RADIANS('Second Approx.'!$D$18*A444))+'Second Approx.'!$D$39*COS(RADIANS('Second Approx.'!$D$19*A444))))))))))</f>
        <v>#N/A</v>
      </c>
      <c r="D444" s="1" t="e">
        <f>IF(B444="",#N/A,
IF('Second Approx.'!$G$15="Error",#N/A,
IF('Second Approx.'!$G$16="Error",#N/A,
IF('Second Approx.'!$G$17="Error",#N/A,
IF('Second Approx.'!$G$18="Error",#N/A,
IF('Second Approx.'!$G$19="Error",#N/A,
IF('Second Approx.'!$G$20="Error",#N/A,
IF('Second Approx.'!$G$29="Error",#N/A,
'Second Approx.'!$D$38*SIN(RADIANS('Second Approx.'!$D$18*A444))+'Second Approx.'!$D$39*SIN(RADIANS('Second Approx.'!$D$19*A444))))))))))</f>
        <v>#N/A</v>
      </c>
    </row>
    <row r="445" spans="1:4" x14ac:dyDescent="0.25">
      <c r="A445" s="71">
        <v>221.5</v>
      </c>
      <c r="B445" s="71" t="e">
        <f>IF(A445&lt;='Second Approx.'!$D$20,A445,#N/A)</f>
        <v>#N/A</v>
      </c>
      <c r="C445" s="1" t="e">
        <f>IF(B445="",#N/A,
IF('Second Approx.'!$G$15="Error",#N/A,
IF('Second Approx.'!$G$16="Error",#N/A,
IF('Second Approx.'!$G$17="Error",#N/A,
IF('Second Approx.'!$G$18="Error",#N/A,
IF('Second Approx.'!$G$19="Error",#N/A,
IF('Second Approx.'!$G$20="Error",#N/A,
IF('Second Approx.'!$G$29="Error",#N/A,
'Second Approx.'!$D$38*COS(RADIANS('Second Approx.'!$D$18*A445))+'Second Approx.'!$D$39*COS(RADIANS('Second Approx.'!$D$19*A445))))))))))</f>
        <v>#N/A</v>
      </c>
      <c r="D445" s="1" t="e">
        <f>IF(B445="",#N/A,
IF('Second Approx.'!$G$15="Error",#N/A,
IF('Second Approx.'!$G$16="Error",#N/A,
IF('Second Approx.'!$G$17="Error",#N/A,
IF('Second Approx.'!$G$18="Error",#N/A,
IF('Second Approx.'!$G$19="Error",#N/A,
IF('Second Approx.'!$G$20="Error",#N/A,
IF('Second Approx.'!$G$29="Error",#N/A,
'Second Approx.'!$D$38*SIN(RADIANS('Second Approx.'!$D$18*A445))+'Second Approx.'!$D$39*SIN(RADIANS('Second Approx.'!$D$19*A445))))))))))</f>
        <v>#N/A</v>
      </c>
    </row>
    <row r="446" spans="1:4" x14ac:dyDescent="0.25">
      <c r="A446">
        <v>222</v>
      </c>
      <c r="B446" s="71" t="e">
        <f>IF(A446&lt;='Second Approx.'!$D$20,A446,#N/A)</f>
        <v>#N/A</v>
      </c>
      <c r="C446" s="1" t="e">
        <f>IF(B446="",#N/A,
IF('Second Approx.'!$G$15="Error",#N/A,
IF('Second Approx.'!$G$16="Error",#N/A,
IF('Second Approx.'!$G$17="Error",#N/A,
IF('Second Approx.'!$G$18="Error",#N/A,
IF('Second Approx.'!$G$19="Error",#N/A,
IF('Second Approx.'!$G$20="Error",#N/A,
IF('Second Approx.'!$G$29="Error",#N/A,
'Second Approx.'!$D$38*COS(RADIANS('Second Approx.'!$D$18*A446))+'Second Approx.'!$D$39*COS(RADIANS('Second Approx.'!$D$19*A446))))))))))</f>
        <v>#N/A</v>
      </c>
      <c r="D446" s="1" t="e">
        <f>IF(B446="",#N/A,
IF('Second Approx.'!$G$15="Error",#N/A,
IF('Second Approx.'!$G$16="Error",#N/A,
IF('Second Approx.'!$G$17="Error",#N/A,
IF('Second Approx.'!$G$18="Error",#N/A,
IF('Second Approx.'!$G$19="Error",#N/A,
IF('Second Approx.'!$G$20="Error",#N/A,
IF('Second Approx.'!$G$29="Error",#N/A,
'Second Approx.'!$D$38*SIN(RADIANS('Second Approx.'!$D$18*A446))+'Second Approx.'!$D$39*SIN(RADIANS('Second Approx.'!$D$19*A446))))))))))</f>
        <v>#N/A</v>
      </c>
    </row>
    <row r="447" spans="1:4" x14ac:dyDescent="0.25">
      <c r="A447" s="71">
        <v>222.5</v>
      </c>
      <c r="B447" s="71" t="e">
        <f>IF(A447&lt;='Second Approx.'!$D$20,A447,#N/A)</f>
        <v>#N/A</v>
      </c>
      <c r="C447" s="1" t="e">
        <f>IF(B447="",#N/A,
IF('Second Approx.'!$G$15="Error",#N/A,
IF('Second Approx.'!$G$16="Error",#N/A,
IF('Second Approx.'!$G$17="Error",#N/A,
IF('Second Approx.'!$G$18="Error",#N/A,
IF('Second Approx.'!$G$19="Error",#N/A,
IF('Second Approx.'!$G$20="Error",#N/A,
IF('Second Approx.'!$G$29="Error",#N/A,
'Second Approx.'!$D$38*COS(RADIANS('Second Approx.'!$D$18*A447))+'Second Approx.'!$D$39*COS(RADIANS('Second Approx.'!$D$19*A447))))))))))</f>
        <v>#N/A</v>
      </c>
      <c r="D447" s="1" t="e">
        <f>IF(B447="",#N/A,
IF('Second Approx.'!$G$15="Error",#N/A,
IF('Second Approx.'!$G$16="Error",#N/A,
IF('Second Approx.'!$G$17="Error",#N/A,
IF('Second Approx.'!$G$18="Error",#N/A,
IF('Second Approx.'!$G$19="Error",#N/A,
IF('Second Approx.'!$G$20="Error",#N/A,
IF('Second Approx.'!$G$29="Error",#N/A,
'Second Approx.'!$D$38*SIN(RADIANS('Second Approx.'!$D$18*A447))+'Second Approx.'!$D$39*SIN(RADIANS('Second Approx.'!$D$19*A447))))))))))</f>
        <v>#N/A</v>
      </c>
    </row>
    <row r="448" spans="1:4" x14ac:dyDescent="0.25">
      <c r="A448">
        <v>223</v>
      </c>
      <c r="B448" s="71" t="e">
        <f>IF(A448&lt;='Second Approx.'!$D$20,A448,#N/A)</f>
        <v>#N/A</v>
      </c>
      <c r="C448" s="1" t="e">
        <f>IF(B448="",#N/A,
IF('Second Approx.'!$G$15="Error",#N/A,
IF('Second Approx.'!$G$16="Error",#N/A,
IF('Second Approx.'!$G$17="Error",#N/A,
IF('Second Approx.'!$G$18="Error",#N/A,
IF('Second Approx.'!$G$19="Error",#N/A,
IF('Second Approx.'!$G$20="Error",#N/A,
IF('Second Approx.'!$G$29="Error",#N/A,
'Second Approx.'!$D$38*COS(RADIANS('Second Approx.'!$D$18*A448))+'Second Approx.'!$D$39*COS(RADIANS('Second Approx.'!$D$19*A448))))))))))</f>
        <v>#N/A</v>
      </c>
      <c r="D448" s="1" t="e">
        <f>IF(B448="",#N/A,
IF('Second Approx.'!$G$15="Error",#N/A,
IF('Second Approx.'!$G$16="Error",#N/A,
IF('Second Approx.'!$G$17="Error",#N/A,
IF('Second Approx.'!$G$18="Error",#N/A,
IF('Second Approx.'!$G$19="Error",#N/A,
IF('Second Approx.'!$G$20="Error",#N/A,
IF('Second Approx.'!$G$29="Error",#N/A,
'Second Approx.'!$D$38*SIN(RADIANS('Second Approx.'!$D$18*A448))+'Second Approx.'!$D$39*SIN(RADIANS('Second Approx.'!$D$19*A448))))))))))</f>
        <v>#N/A</v>
      </c>
    </row>
    <row r="449" spans="1:4" x14ac:dyDescent="0.25">
      <c r="A449" s="71">
        <v>223.5</v>
      </c>
      <c r="B449" s="71" t="e">
        <f>IF(A449&lt;='Second Approx.'!$D$20,A449,#N/A)</f>
        <v>#N/A</v>
      </c>
      <c r="C449" s="1" t="e">
        <f>IF(B449="",#N/A,
IF('Second Approx.'!$G$15="Error",#N/A,
IF('Second Approx.'!$G$16="Error",#N/A,
IF('Second Approx.'!$G$17="Error",#N/A,
IF('Second Approx.'!$G$18="Error",#N/A,
IF('Second Approx.'!$G$19="Error",#N/A,
IF('Second Approx.'!$G$20="Error",#N/A,
IF('Second Approx.'!$G$29="Error",#N/A,
'Second Approx.'!$D$38*COS(RADIANS('Second Approx.'!$D$18*A449))+'Second Approx.'!$D$39*COS(RADIANS('Second Approx.'!$D$19*A449))))))))))</f>
        <v>#N/A</v>
      </c>
      <c r="D449" s="1" t="e">
        <f>IF(B449="",#N/A,
IF('Second Approx.'!$G$15="Error",#N/A,
IF('Second Approx.'!$G$16="Error",#N/A,
IF('Second Approx.'!$G$17="Error",#N/A,
IF('Second Approx.'!$G$18="Error",#N/A,
IF('Second Approx.'!$G$19="Error",#N/A,
IF('Second Approx.'!$G$20="Error",#N/A,
IF('Second Approx.'!$G$29="Error",#N/A,
'Second Approx.'!$D$38*SIN(RADIANS('Second Approx.'!$D$18*A449))+'Second Approx.'!$D$39*SIN(RADIANS('Second Approx.'!$D$19*A449))))))))))</f>
        <v>#N/A</v>
      </c>
    </row>
    <row r="450" spans="1:4" x14ac:dyDescent="0.25">
      <c r="A450">
        <v>224</v>
      </c>
      <c r="B450" s="71" t="e">
        <f>IF(A450&lt;='Second Approx.'!$D$20,A450,#N/A)</f>
        <v>#N/A</v>
      </c>
      <c r="C450" s="1" t="e">
        <f>IF(B450="",#N/A,
IF('Second Approx.'!$G$15="Error",#N/A,
IF('Second Approx.'!$G$16="Error",#N/A,
IF('Second Approx.'!$G$17="Error",#N/A,
IF('Second Approx.'!$G$18="Error",#N/A,
IF('Second Approx.'!$G$19="Error",#N/A,
IF('Second Approx.'!$G$20="Error",#N/A,
IF('Second Approx.'!$G$29="Error",#N/A,
'Second Approx.'!$D$38*COS(RADIANS('Second Approx.'!$D$18*A450))+'Second Approx.'!$D$39*COS(RADIANS('Second Approx.'!$D$19*A450))))))))))</f>
        <v>#N/A</v>
      </c>
      <c r="D450" s="1" t="e">
        <f>IF(B450="",#N/A,
IF('Second Approx.'!$G$15="Error",#N/A,
IF('Second Approx.'!$G$16="Error",#N/A,
IF('Second Approx.'!$G$17="Error",#N/A,
IF('Second Approx.'!$G$18="Error",#N/A,
IF('Second Approx.'!$G$19="Error",#N/A,
IF('Second Approx.'!$G$20="Error",#N/A,
IF('Second Approx.'!$G$29="Error",#N/A,
'Second Approx.'!$D$38*SIN(RADIANS('Second Approx.'!$D$18*A450))+'Second Approx.'!$D$39*SIN(RADIANS('Second Approx.'!$D$19*A450))))))))))</f>
        <v>#N/A</v>
      </c>
    </row>
    <row r="451" spans="1:4" x14ac:dyDescent="0.25">
      <c r="A451" s="71">
        <v>224.5</v>
      </c>
      <c r="B451" s="71" t="e">
        <f>IF(A451&lt;='Second Approx.'!$D$20,A451,#N/A)</f>
        <v>#N/A</v>
      </c>
      <c r="C451" s="1" t="e">
        <f>IF(B451="",#N/A,
IF('Second Approx.'!$G$15="Error",#N/A,
IF('Second Approx.'!$G$16="Error",#N/A,
IF('Second Approx.'!$G$17="Error",#N/A,
IF('Second Approx.'!$G$18="Error",#N/A,
IF('Second Approx.'!$G$19="Error",#N/A,
IF('Second Approx.'!$G$20="Error",#N/A,
IF('Second Approx.'!$G$29="Error",#N/A,
'Second Approx.'!$D$38*COS(RADIANS('Second Approx.'!$D$18*A451))+'Second Approx.'!$D$39*COS(RADIANS('Second Approx.'!$D$19*A451))))))))))</f>
        <v>#N/A</v>
      </c>
      <c r="D451" s="1" t="e">
        <f>IF(B451="",#N/A,
IF('Second Approx.'!$G$15="Error",#N/A,
IF('Second Approx.'!$G$16="Error",#N/A,
IF('Second Approx.'!$G$17="Error",#N/A,
IF('Second Approx.'!$G$18="Error",#N/A,
IF('Second Approx.'!$G$19="Error",#N/A,
IF('Second Approx.'!$G$20="Error",#N/A,
IF('Second Approx.'!$G$29="Error",#N/A,
'Second Approx.'!$D$38*SIN(RADIANS('Second Approx.'!$D$18*A451))+'Second Approx.'!$D$39*SIN(RADIANS('Second Approx.'!$D$19*A451))))))))))</f>
        <v>#N/A</v>
      </c>
    </row>
    <row r="452" spans="1:4" x14ac:dyDescent="0.25">
      <c r="A452">
        <v>225</v>
      </c>
      <c r="B452" s="71" t="e">
        <f>IF(A452&lt;='Second Approx.'!$D$20,A452,#N/A)</f>
        <v>#N/A</v>
      </c>
      <c r="C452" s="1" t="e">
        <f>IF(B452="",#N/A,
IF('Second Approx.'!$G$15="Error",#N/A,
IF('Second Approx.'!$G$16="Error",#N/A,
IF('Second Approx.'!$G$17="Error",#N/A,
IF('Second Approx.'!$G$18="Error",#N/A,
IF('Second Approx.'!$G$19="Error",#N/A,
IF('Second Approx.'!$G$20="Error",#N/A,
IF('Second Approx.'!$G$29="Error",#N/A,
'Second Approx.'!$D$38*COS(RADIANS('Second Approx.'!$D$18*A452))+'Second Approx.'!$D$39*COS(RADIANS('Second Approx.'!$D$19*A452))))))))))</f>
        <v>#N/A</v>
      </c>
      <c r="D452" s="1" t="e">
        <f>IF(B452="",#N/A,
IF('Second Approx.'!$G$15="Error",#N/A,
IF('Second Approx.'!$G$16="Error",#N/A,
IF('Second Approx.'!$G$17="Error",#N/A,
IF('Second Approx.'!$G$18="Error",#N/A,
IF('Second Approx.'!$G$19="Error",#N/A,
IF('Second Approx.'!$G$20="Error",#N/A,
IF('Second Approx.'!$G$29="Error",#N/A,
'Second Approx.'!$D$38*SIN(RADIANS('Second Approx.'!$D$18*A452))+'Second Approx.'!$D$39*SIN(RADIANS('Second Approx.'!$D$19*A452))))))))))</f>
        <v>#N/A</v>
      </c>
    </row>
    <row r="453" spans="1:4" x14ac:dyDescent="0.25">
      <c r="A453" s="71">
        <v>225.5</v>
      </c>
      <c r="B453" s="71" t="e">
        <f>IF(A453&lt;='Second Approx.'!$D$20,A453,#N/A)</f>
        <v>#N/A</v>
      </c>
      <c r="C453" s="1" t="e">
        <f>IF(B453="",#N/A,
IF('Second Approx.'!$G$15="Error",#N/A,
IF('Second Approx.'!$G$16="Error",#N/A,
IF('Second Approx.'!$G$17="Error",#N/A,
IF('Second Approx.'!$G$18="Error",#N/A,
IF('Second Approx.'!$G$19="Error",#N/A,
IF('Second Approx.'!$G$20="Error",#N/A,
IF('Second Approx.'!$G$29="Error",#N/A,
'Second Approx.'!$D$38*COS(RADIANS('Second Approx.'!$D$18*A453))+'Second Approx.'!$D$39*COS(RADIANS('Second Approx.'!$D$19*A453))))))))))</f>
        <v>#N/A</v>
      </c>
      <c r="D453" s="1" t="e">
        <f>IF(B453="",#N/A,
IF('Second Approx.'!$G$15="Error",#N/A,
IF('Second Approx.'!$G$16="Error",#N/A,
IF('Second Approx.'!$G$17="Error",#N/A,
IF('Second Approx.'!$G$18="Error",#N/A,
IF('Second Approx.'!$G$19="Error",#N/A,
IF('Second Approx.'!$G$20="Error",#N/A,
IF('Second Approx.'!$G$29="Error",#N/A,
'Second Approx.'!$D$38*SIN(RADIANS('Second Approx.'!$D$18*A453))+'Second Approx.'!$D$39*SIN(RADIANS('Second Approx.'!$D$19*A453))))))))))</f>
        <v>#N/A</v>
      </c>
    </row>
    <row r="454" spans="1:4" x14ac:dyDescent="0.25">
      <c r="A454">
        <v>226</v>
      </c>
      <c r="B454" s="71" t="e">
        <f>IF(A454&lt;='Second Approx.'!$D$20,A454,#N/A)</f>
        <v>#N/A</v>
      </c>
      <c r="C454" s="1" t="e">
        <f>IF(B454="",#N/A,
IF('Second Approx.'!$G$15="Error",#N/A,
IF('Second Approx.'!$G$16="Error",#N/A,
IF('Second Approx.'!$G$17="Error",#N/A,
IF('Second Approx.'!$G$18="Error",#N/A,
IF('Second Approx.'!$G$19="Error",#N/A,
IF('Second Approx.'!$G$20="Error",#N/A,
IF('Second Approx.'!$G$29="Error",#N/A,
'Second Approx.'!$D$38*COS(RADIANS('Second Approx.'!$D$18*A454))+'Second Approx.'!$D$39*COS(RADIANS('Second Approx.'!$D$19*A454))))))))))</f>
        <v>#N/A</v>
      </c>
      <c r="D454" s="1" t="e">
        <f>IF(B454="",#N/A,
IF('Second Approx.'!$G$15="Error",#N/A,
IF('Second Approx.'!$G$16="Error",#N/A,
IF('Second Approx.'!$G$17="Error",#N/A,
IF('Second Approx.'!$G$18="Error",#N/A,
IF('Second Approx.'!$G$19="Error",#N/A,
IF('Second Approx.'!$G$20="Error",#N/A,
IF('Second Approx.'!$G$29="Error",#N/A,
'Second Approx.'!$D$38*SIN(RADIANS('Second Approx.'!$D$18*A454))+'Second Approx.'!$D$39*SIN(RADIANS('Second Approx.'!$D$19*A454))))))))))</f>
        <v>#N/A</v>
      </c>
    </row>
    <row r="455" spans="1:4" x14ac:dyDescent="0.25">
      <c r="A455" s="71">
        <v>226.5</v>
      </c>
      <c r="B455" s="71" t="e">
        <f>IF(A455&lt;='Second Approx.'!$D$20,A455,#N/A)</f>
        <v>#N/A</v>
      </c>
      <c r="C455" s="1" t="e">
        <f>IF(B455="",#N/A,
IF('Second Approx.'!$G$15="Error",#N/A,
IF('Second Approx.'!$G$16="Error",#N/A,
IF('Second Approx.'!$G$17="Error",#N/A,
IF('Second Approx.'!$G$18="Error",#N/A,
IF('Second Approx.'!$G$19="Error",#N/A,
IF('Second Approx.'!$G$20="Error",#N/A,
IF('Second Approx.'!$G$29="Error",#N/A,
'Second Approx.'!$D$38*COS(RADIANS('Second Approx.'!$D$18*A455))+'Second Approx.'!$D$39*COS(RADIANS('Second Approx.'!$D$19*A455))))))))))</f>
        <v>#N/A</v>
      </c>
      <c r="D455" s="1" t="e">
        <f>IF(B455="",#N/A,
IF('Second Approx.'!$G$15="Error",#N/A,
IF('Second Approx.'!$G$16="Error",#N/A,
IF('Second Approx.'!$G$17="Error",#N/A,
IF('Second Approx.'!$G$18="Error",#N/A,
IF('Second Approx.'!$G$19="Error",#N/A,
IF('Second Approx.'!$G$20="Error",#N/A,
IF('Second Approx.'!$G$29="Error",#N/A,
'Second Approx.'!$D$38*SIN(RADIANS('Second Approx.'!$D$18*A455))+'Second Approx.'!$D$39*SIN(RADIANS('Second Approx.'!$D$19*A455))))))))))</f>
        <v>#N/A</v>
      </c>
    </row>
    <row r="456" spans="1:4" x14ac:dyDescent="0.25">
      <c r="A456">
        <v>227</v>
      </c>
      <c r="B456" s="71" t="e">
        <f>IF(A456&lt;='Second Approx.'!$D$20,A456,#N/A)</f>
        <v>#N/A</v>
      </c>
      <c r="C456" s="1" t="e">
        <f>IF(B456="",#N/A,
IF('Second Approx.'!$G$15="Error",#N/A,
IF('Second Approx.'!$G$16="Error",#N/A,
IF('Second Approx.'!$G$17="Error",#N/A,
IF('Second Approx.'!$G$18="Error",#N/A,
IF('Second Approx.'!$G$19="Error",#N/A,
IF('Second Approx.'!$G$20="Error",#N/A,
IF('Second Approx.'!$G$29="Error",#N/A,
'Second Approx.'!$D$38*COS(RADIANS('Second Approx.'!$D$18*A456))+'Second Approx.'!$D$39*COS(RADIANS('Second Approx.'!$D$19*A456))))))))))</f>
        <v>#N/A</v>
      </c>
      <c r="D456" s="1" t="e">
        <f>IF(B456="",#N/A,
IF('Second Approx.'!$G$15="Error",#N/A,
IF('Second Approx.'!$G$16="Error",#N/A,
IF('Second Approx.'!$G$17="Error",#N/A,
IF('Second Approx.'!$G$18="Error",#N/A,
IF('Second Approx.'!$G$19="Error",#N/A,
IF('Second Approx.'!$G$20="Error",#N/A,
IF('Second Approx.'!$G$29="Error",#N/A,
'Second Approx.'!$D$38*SIN(RADIANS('Second Approx.'!$D$18*A456))+'Second Approx.'!$D$39*SIN(RADIANS('Second Approx.'!$D$19*A456))))))))))</f>
        <v>#N/A</v>
      </c>
    </row>
    <row r="457" spans="1:4" x14ac:dyDescent="0.25">
      <c r="A457" s="71">
        <v>227.5</v>
      </c>
      <c r="B457" s="71" t="e">
        <f>IF(A457&lt;='Second Approx.'!$D$20,A457,#N/A)</f>
        <v>#N/A</v>
      </c>
      <c r="C457" s="1" t="e">
        <f>IF(B457="",#N/A,
IF('Second Approx.'!$G$15="Error",#N/A,
IF('Second Approx.'!$G$16="Error",#N/A,
IF('Second Approx.'!$G$17="Error",#N/A,
IF('Second Approx.'!$G$18="Error",#N/A,
IF('Second Approx.'!$G$19="Error",#N/A,
IF('Second Approx.'!$G$20="Error",#N/A,
IF('Second Approx.'!$G$29="Error",#N/A,
'Second Approx.'!$D$38*COS(RADIANS('Second Approx.'!$D$18*A457))+'Second Approx.'!$D$39*COS(RADIANS('Second Approx.'!$D$19*A457))))))))))</f>
        <v>#N/A</v>
      </c>
      <c r="D457" s="1" t="e">
        <f>IF(B457="",#N/A,
IF('Second Approx.'!$G$15="Error",#N/A,
IF('Second Approx.'!$G$16="Error",#N/A,
IF('Second Approx.'!$G$17="Error",#N/A,
IF('Second Approx.'!$G$18="Error",#N/A,
IF('Second Approx.'!$G$19="Error",#N/A,
IF('Second Approx.'!$G$20="Error",#N/A,
IF('Second Approx.'!$G$29="Error",#N/A,
'Second Approx.'!$D$38*SIN(RADIANS('Second Approx.'!$D$18*A457))+'Second Approx.'!$D$39*SIN(RADIANS('Second Approx.'!$D$19*A457))))))))))</f>
        <v>#N/A</v>
      </c>
    </row>
    <row r="458" spans="1:4" x14ac:dyDescent="0.25">
      <c r="A458">
        <v>228</v>
      </c>
      <c r="B458" s="71" t="e">
        <f>IF(A458&lt;='Second Approx.'!$D$20,A458,#N/A)</f>
        <v>#N/A</v>
      </c>
      <c r="C458" s="1" t="e">
        <f>IF(B458="",#N/A,
IF('Second Approx.'!$G$15="Error",#N/A,
IF('Second Approx.'!$G$16="Error",#N/A,
IF('Second Approx.'!$G$17="Error",#N/A,
IF('Second Approx.'!$G$18="Error",#N/A,
IF('Second Approx.'!$G$19="Error",#N/A,
IF('Second Approx.'!$G$20="Error",#N/A,
IF('Second Approx.'!$G$29="Error",#N/A,
'Second Approx.'!$D$38*COS(RADIANS('Second Approx.'!$D$18*A458))+'Second Approx.'!$D$39*COS(RADIANS('Second Approx.'!$D$19*A458))))))))))</f>
        <v>#N/A</v>
      </c>
      <c r="D458" s="1" t="e">
        <f>IF(B458="",#N/A,
IF('Second Approx.'!$G$15="Error",#N/A,
IF('Second Approx.'!$G$16="Error",#N/A,
IF('Second Approx.'!$G$17="Error",#N/A,
IF('Second Approx.'!$G$18="Error",#N/A,
IF('Second Approx.'!$G$19="Error",#N/A,
IF('Second Approx.'!$G$20="Error",#N/A,
IF('Second Approx.'!$G$29="Error",#N/A,
'Second Approx.'!$D$38*SIN(RADIANS('Second Approx.'!$D$18*A458))+'Second Approx.'!$D$39*SIN(RADIANS('Second Approx.'!$D$19*A458))))))))))</f>
        <v>#N/A</v>
      </c>
    </row>
    <row r="459" spans="1:4" x14ac:dyDescent="0.25">
      <c r="A459" s="71">
        <v>228.5</v>
      </c>
      <c r="B459" s="71" t="e">
        <f>IF(A459&lt;='Second Approx.'!$D$20,A459,#N/A)</f>
        <v>#N/A</v>
      </c>
      <c r="C459" s="1" t="e">
        <f>IF(B459="",#N/A,
IF('Second Approx.'!$G$15="Error",#N/A,
IF('Second Approx.'!$G$16="Error",#N/A,
IF('Second Approx.'!$G$17="Error",#N/A,
IF('Second Approx.'!$G$18="Error",#N/A,
IF('Second Approx.'!$G$19="Error",#N/A,
IF('Second Approx.'!$G$20="Error",#N/A,
IF('Second Approx.'!$G$29="Error",#N/A,
'Second Approx.'!$D$38*COS(RADIANS('Second Approx.'!$D$18*A459))+'Second Approx.'!$D$39*COS(RADIANS('Second Approx.'!$D$19*A459))))))))))</f>
        <v>#N/A</v>
      </c>
      <c r="D459" s="1" t="e">
        <f>IF(B459="",#N/A,
IF('Second Approx.'!$G$15="Error",#N/A,
IF('Second Approx.'!$G$16="Error",#N/A,
IF('Second Approx.'!$G$17="Error",#N/A,
IF('Second Approx.'!$G$18="Error",#N/A,
IF('Second Approx.'!$G$19="Error",#N/A,
IF('Second Approx.'!$G$20="Error",#N/A,
IF('Second Approx.'!$G$29="Error",#N/A,
'Second Approx.'!$D$38*SIN(RADIANS('Second Approx.'!$D$18*A459))+'Second Approx.'!$D$39*SIN(RADIANS('Second Approx.'!$D$19*A459))))))))))</f>
        <v>#N/A</v>
      </c>
    </row>
    <row r="460" spans="1:4" x14ac:dyDescent="0.25">
      <c r="A460">
        <v>229</v>
      </c>
      <c r="B460" s="71" t="e">
        <f>IF(A460&lt;='Second Approx.'!$D$20,A460,#N/A)</f>
        <v>#N/A</v>
      </c>
      <c r="C460" s="1" t="e">
        <f>IF(B460="",#N/A,
IF('Second Approx.'!$G$15="Error",#N/A,
IF('Second Approx.'!$G$16="Error",#N/A,
IF('Second Approx.'!$G$17="Error",#N/A,
IF('Second Approx.'!$G$18="Error",#N/A,
IF('Second Approx.'!$G$19="Error",#N/A,
IF('Second Approx.'!$G$20="Error",#N/A,
IF('Second Approx.'!$G$29="Error",#N/A,
'Second Approx.'!$D$38*COS(RADIANS('Second Approx.'!$D$18*A460))+'Second Approx.'!$D$39*COS(RADIANS('Second Approx.'!$D$19*A460))))))))))</f>
        <v>#N/A</v>
      </c>
      <c r="D460" s="1" t="e">
        <f>IF(B460="",#N/A,
IF('Second Approx.'!$G$15="Error",#N/A,
IF('Second Approx.'!$G$16="Error",#N/A,
IF('Second Approx.'!$G$17="Error",#N/A,
IF('Second Approx.'!$G$18="Error",#N/A,
IF('Second Approx.'!$G$19="Error",#N/A,
IF('Second Approx.'!$G$20="Error",#N/A,
IF('Second Approx.'!$G$29="Error",#N/A,
'Second Approx.'!$D$38*SIN(RADIANS('Second Approx.'!$D$18*A460))+'Second Approx.'!$D$39*SIN(RADIANS('Second Approx.'!$D$19*A460))))))))))</f>
        <v>#N/A</v>
      </c>
    </row>
    <row r="461" spans="1:4" x14ac:dyDescent="0.25">
      <c r="A461" s="71">
        <v>229.5</v>
      </c>
      <c r="B461" s="71" t="e">
        <f>IF(A461&lt;='Second Approx.'!$D$20,A461,#N/A)</f>
        <v>#N/A</v>
      </c>
      <c r="C461" s="1" t="e">
        <f>IF(B461="",#N/A,
IF('Second Approx.'!$G$15="Error",#N/A,
IF('Second Approx.'!$G$16="Error",#N/A,
IF('Second Approx.'!$G$17="Error",#N/A,
IF('Second Approx.'!$G$18="Error",#N/A,
IF('Second Approx.'!$G$19="Error",#N/A,
IF('Second Approx.'!$G$20="Error",#N/A,
IF('Second Approx.'!$G$29="Error",#N/A,
'Second Approx.'!$D$38*COS(RADIANS('Second Approx.'!$D$18*A461))+'Second Approx.'!$D$39*COS(RADIANS('Second Approx.'!$D$19*A461))))))))))</f>
        <v>#N/A</v>
      </c>
      <c r="D461" s="1" t="e">
        <f>IF(B461="",#N/A,
IF('Second Approx.'!$G$15="Error",#N/A,
IF('Second Approx.'!$G$16="Error",#N/A,
IF('Second Approx.'!$G$17="Error",#N/A,
IF('Second Approx.'!$G$18="Error",#N/A,
IF('Second Approx.'!$G$19="Error",#N/A,
IF('Second Approx.'!$G$20="Error",#N/A,
IF('Second Approx.'!$G$29="Error",#N/A,
'Second Approx.'!$D$38*SIN(RADIANS('Second Approx.'!$D$18*A461))+'Second Approx.'!$D$39*SIN(RADIANS('Second Approx.'!$D$19*A461))))))))))</f>
        <v>#N/A</v>
      </c>
    </row>
    <row r="462" spans="1:4" x14ac:dyDescent="0.25">
      <c r="A462">
        <v>230</v>
      </c>
      <c r="B462" s="71" t="e">
        <f>IF(A462&lt;='Second Approx.'!$D$20,A462,#N/A)</f>
        <v>#N/A</v>
      </c>
      <c r="C462" s="1" t="e">
        <f>IF(B462="",#N/A,
IF('Second Approx.'!$G$15="Error",#N/A,
IF('Second Approx.'!$G$16="Error",#N/A,
IF('Second Approx.'!$G$17="Error",#N/A,
IF('Second Approx.'!$G$18="Error",#N/A,
IF('Second Approx.'!$G$19="Error",#N/A,
IF('Second Approx.'!$G$20="Error",#N/A,
IF('Second Approx.'!$G$29="Error",#N/A,
'Second Approx.'!$D$38*COS(RADIANS('Second Approx.'!$D$18*A462))+'Second Approx.'!$D$39*COS(RADIANS('Second Approx.'!$D$19*A462))))))))))</f>
        <v>#N/A</v>
      </c>
      <c r="D462" s="1" t="e">
        <f>IF(B462="",#N/A,
IF('Second Approx.'!$G$15="Error",#N/A,
IF('Second Approx.'!$G$16="Error",#N/A,
IF('Second Approx.'!$G$17="Error",#N/A,
IF('Second Approx.'!$G$18="Error",#N/A,
IF('Second Approx.'!$G$19="Error",#N/A,
IF('Second Approx.'!$G$20="Error",#N/A,
IF('Second Approx.'!$G$29="Error",#N/A,
'Second Approx.'!$D$38*SIN(RADIANS('Second Approx.'!$D$18*A462))+'Second Approx.'!$D$39*SIN(RADIANS('Second Approx.'!$D$19*A462))))))))))</f>
        <v>#N/A</v>
      </c>
    </row>
    <row r="463" spans="1:4" x14ac:dyDescent="0.25">
      <c r="A463" s="71">
        <v>230.5</v>
      </c>
      <c r="B463" s="71" t="e">
        <f>IF(A463&lt;='Second Approx.'!$D$20,A463,#N/A)</f>
        <v>#N/A</v>
      </c>
      <c r="C463" s="1" t="e">
        <f>IF(B463="",#N/A,
IF('Second Approx.'!$G$15="Error",#N/A,
IF('Second Approx.'!$G$16="Error",#N/A,
IF('Second Approx.'!$G$17="Error",#N/A,
IF('Second Approx.'!$G$18="Error",#N/A,
IF('Second Approx.'!$G$19="Error",#N/A,
IF('Second Approx.'!$G$20="Error",#N/A,
IF('Second Approx.'!$G$29="Error",#N/A,
'Second Approx.'!$D$38*COS(RADIANS('Second Approx.'!$D$18*A463))+'Second Approx.'!$D$39*COS(RADIANS('Second Approx.'!$D$19*A463))))))))))</f>
        <v>#N/A</v>
      </c>
      <c r="D463" s="1" t="e">
        <f>IF(B463="",#N/A,
IF('Second Approx.'!$G$15="Error",#N/A,
IF('Second Approx.'!$G$16="Error",#N/A,
IF('Second Approx.'!$G$17="Error",#N/A,
IF('Second Approx.'!$G$18="Error",#N/A,
IF('Second Approx.'!$G$19="Error",#N/A,
IF('Second Approx.'!$G$20="Error",#N/A,
IF('Second Approx.'!$G$29="Error",#N/A,
'Second Approx.'!$D$38*SIN(RADIANS('Second Approx.'!$D$18*A463))+'Second Approx.'!$D$39*SIN(RADIANS('Second Approx.'!$D$19*A463))))))))))</f>
        <v>#N/A</v>
      </c>
    </row>
    <row r="464" spans="1:4" x14ac:dyDescent="0.25">
      <c r="A464">
        <v>231</v>
      </c>
      <c r="B464" s="71" t="e">
        <f>IF(A464&lt;='Second Approx.'!$D$20,A464,#N/A)</f>
        <v>#N/A</v>
      </c>
      <c r="C464" s="1" t="e">
        <f>IF(B464="",#N/A,
IF('Second Approx.'!$G$15="Error",#N/A,
IF('Second Approx.'!$G$16="Error",#N/A,
IF('Second Approx.'!$G$17="Error",#N/A,
IF('Second Approx.'!$G$18="Error",#N/A,
IF('Second Approx.'!$G$19="Error",#N/A,
IF('Second Approx.'!$G$20="Error",#N/A,
IF('Second Approx.'!$G$29="Error",#N/A,
'Second Approx.'!$D$38*COS(RADIANS('Second Approx.'!$D$18*A464))+'Second Approx.'!$D$39*COS(RADIANS('Second Approx.'!$D$19*A464))))))))))</f>
        <v>#N/A</v>
      </c>
      <c r="D464" s="1" t="e">
        <f>IF(B464="",#N/A,
IF('Second Approx.'!$G$15="Error",#N/A,
IF('Second Approx.'!$G$16="Error",#N/A,
IF('Second Approx.'!$G$17="Error",#N/A,
IF('Second Approx.'!$G$18="Error",#N/A,
IF('Second Approx.'!$G$19="Error",#N/A,
IF('Second Approx.'!$G$20="Error",#N/A,
IF('Second Approx.'!$G$29="Error",#N/A,
'Second Approx.'!$D$38*SIN(RADIANS('Second Approx.'!$D$18*A464))+'Second Approx.'!$D$39*SIN(RADIANS('Second Approx.'!$D$19*A464))))))))))</f>
        <v>#N/A</v>
      </c>
    </row>
    <row r="465" spans="1:4" x14ac:dyDescent="0.25">
      <c r="A465" s="71">
        <v>231.5</v>
      </c>
      <c r="B465" s="71" t="e">
        <f>IF(A465&lt;='Second Approx.'!$D$20,A465,#N/A)</f>
        <v>#N/A</v>
      </c>
      <c r="C465" s="1" t="e">
        <f>IF(B465="",#N/A,
IF('Second Approx.'!$G$15="Error",#N/A,
IF('Second Approx.'!$G$16="Error",#N/A,
IF('Second Approx.'!$G$17="Error",#N/A,
IF('Second Approx.'!$G$18="Error",#N/A,
IF('Second Approx.'!$G$19="Error",#N/A,
IF('Second Approx.'!$G$20="Error",#N/A,
IF('Second Approx.'!$G$29="Error",#N/A,
'Second Approx.'!$D$38*COS(RADIANS('Second Approx.'!$D$18*A465))+'Second Approx.'!$D$39*COS(RADIANS('Second Approx.'!$D$19*A465))))))))))</f>
        <v>#N/A</v>
      </c>
      <c r="D465" s="1" t="e">
        <f>IF(B465="",#N/A,
IF('Second Approx.'!$G$15="Error",#N/A,
IF('Second Approx.'!$G$16="Error",#N/A,
IF('Second Approx.'!$G$17="Error",#N/A,
IF('Second Approx.'!$G$18="Error",#N/A,
IF('Second Approx.'!$G$19="Error",#N/A,
IF('Second Approx.'!$G$20="Error",#N/A,
IF('Second Approx.'!$G$29="Error",#N/A,
'Second Approx.'!$D$38*SIN(RADIANS('Second Approx.'!$D$18*A465))+'Second Approx.'!$D$39*SIN(RADIANS('Second Approx.'!$D$19*A465))))))))))</f>
        <v>#N/A</v>
      </c>
    </row>
    <row r="466" spans="1:4" x14ac:dyDescent="0.25">
      <c r="A466">
        <v>232</v>
      </c>
      <c r="B466" s="71" t="e">
        <f>IF(A466&lt;='Second Approx.'!$D$20,A466,#N/A)</f>
        <v>#N/A</v>
      </c>
      <c r="C466" s="1" t="e">
        <f>IF(B466="",#N/A,
IF('Second Approx.'!$G$15="Error",#N/A,
IF('Second Approx.'!$G$16="Error",#N/A,
IF('Second Approx.'!$G$17="Error",#N/A,
IF('Second Approx.'!$G$18="Error",#N/A,
IF('Second Approx.'!$G$19="Error",#N/A,
IF('Second Approx.'!$G$20="Error",#N/A,
IF('Second Approx.'!$G$29="Error",#N/A,
'Second Approx.'!$D$38*COS(RADIANS('Second Approx.'!$D$18*A466))+'Second Approx.'!$D$39*COS(RADIANS('Second Approx.'!$D$19*A466))))))))))</f>
        <v>#N/A</v>
      </c>
      <c r="D466" s="1" t="e">
        <f>IF(B466="",#N/A,
IF('Second Approx.'!$G$15="Error",#N/A,
IF('Second Approx.'!$G$16="Error",#N/A,
IF('Second Approx.'!$G$17="Error",#N/A,
IF('Second Approx.'!$G$18="Error",#N/A,
IF('Second Approx.'!$G$19="Error",#N/A,
IF('Second Approx.'!$G$20="Error",#N/A,
IF('Second Approx.'!$G$29="Error",#N/A,
'Second Approx.'!$D$38*SIN(RADIANS('Second Approx.'!$D$18*A466))+'Second Approx.'!$D$39*SIN(RADIANS('Second Approx.'!$D$19*A466))))))))))</f>
        <v>#N/A</v>
      </c>
    </row>
    <row r="467" spans="1:4" x14ac:dyDescent="0.25">
      <c r="A467" s="71">
        <v>232.5</v>
      </c>
      <c r="B467" s="71" t="e">
        <f>IF(A467&lt;='Second Approx.'!$D$20,A467,#N/A)</f>
        <v>#N/A</v>
      </c>
      <c r="C467" s="1" t="e">
        <f>IF(B467="",#N/A,
IF('Second Approx.'!$G$15="Error",#N/A,
IF('Second Approx.'!$G$16="Error",#N/A,
IF('Second Approx.'!$G$17="Error",#N/A,
IF('Second Approx.'!$G$18="Error",#N/A,
IF('Second Approx.'!$G$19="Error",#N/A,
IF('Second Approx.'!$G$20="Error",#N/A,
IF('Second Approx.'!$G$29="Error",#N/A,
'Second Approx.'!$D$38*COS(RADIANS('Second Approx.'!$D$18*A467))+'Second Approx.'!$D$39*COS(RADIANS('Second Approx.'!$D$19*A467))))))))))</f>
        <v>#N/A</v>
      </c>
      <c r="D467" s="1" t="e">
        <f>IF(B467="",#N/A,
IF('Second Approx.'!$G$15="Error",#N/A,
IF('Second Approx.'!$G$16="Error",#N/A,
IF('Second Approx.'!$G$17="Error",#N/A,
IF('Second Approx.'!$G$18="Error",#N/A,
IF('Second Approx.'!$G$19="Error",#N/A,
IF('Second Approx.'!$G$20="Error",#N/A,
IF('Second Approx.'!$G$29="Error",#N/A,
'Second Approx.'!$D$38*SIN(RADIANS('Second Approx.'!$D$18*A467))+'Second Approx.'!$D$39*SIN(RADIANS('Second Approx.'!$D$19*A467))))))))))</f>
        <v>#N/A</v>
      </c>
    </row>
    <row r="468" spans="1:4" x14ac:dyDescent="0.25">
      <c r="A468">
        <v>233</v>
      </c>
      <c r="B468" s="71" t="e">
        <f>IF(A468&lt;='Second Approx.'!$D$20,A468,#N/A)</f>
        <v>#N/A</v>
      </c>
      <c r="C468" s="1" t="e">
        <f>IF(B468="",#N/A,
IF('Second Approx.'!$G$15="Error",#N/A,
IF('Second Approx.'!$G$16="Error",#N/A,
IF('Second Approx.'!$G$17="Error",#N/A,
IF('Second Approx.'!$G$18="Error",#N/A,
IF('Second Approx.'!$G$19="Error",#N/A,
IF('Second Approx.'!$G$20="Error",#N/A,
IF('Second Approx.'!$G$29="Error",#N/A,
'Second Approx.'!$D$38*COS(RADIANS('Second Approx.'!$D$18*A468))+'Second Approx.'!$D$39*COS(RADIANS('Second Approx.'!$D$19*A468))))))))))</f>
        <v>#N/A</v>
      </c>
      <c r="D468" s="1" t="e">
        <f>IF(B468="",#N/A,
IF('Second Approx.'!$G$15="Error",#N/A,
IF('Second Approx.'!$G$16="Error",#N/A,
IF('Second Approx.'!$G$17="Error",#N/A,
IF('Second Approx.'!$G$18="Error",#N/A,
IF('Second Approx.'!$G$19="Error",#N/A,
IF('Second Approx.'!$G$20="Error",#N/A,
IF('Second Approx.'!$G$29="Error",#N/A,
'Second Approx.'!$D$38*SIN(RADIANS('Second Approx.'!$D$18*A468))+'Second Approx.'!$D$39*SIN(RADIANS('Second Approx.'!$D$19*A468))))))))))</f>
        <v>#N/A</v>
      </c>
    </row>
    <row r="469" spans="1:4" x14ac:dyDescent="0.25">
      <c r="A469" s="71">
        <v>233.5</v>
      </c>
      <c r="B469" s="71" t="e">
        <f>IF(A469&lt;='Second Approx.'!$D$20,A469,#N/A)</f>
        <v>#N/A</v>
      </c>
      <c r="C469" s="1" t="e">
        <f>IF(B469="",#N/A,
IF('Second Approx.'!$G$15="Error",#N/A,
IF('Second Approx.'!$G$16="Error",#N/A,
IF('Second Approx.'!$G$17="Error",#N/A,
IF('Second Approx.'!$G$18="Error",#N/A,
IF('Second Approx.'!$G$19="Error",#N/A,
IF('Second Approx.'!$G$20="Error",#N/A,
IF('Second Approx.'!$G$29="Error",#N/A,
'Second Approx.'!$D$38*COS(RADIANS('Second Approx.'!$D$18*A469))+'Second Approx.'!$D$39*COS(RADIANS('Second Approx.'!$D$19*A469))))))))))</f>
        <v>#N/A</v>
      </c>
      <c r="D469" s="1" t="e">
        <f>IF(B469="",#N/A,
IF('Second Approx.'!$G$15="Error",#N/A,
IF('Second Approx.'!$G$16="Error",#N/A,
IF('Second Approx.'!$G$17="Error",#N/A,
IF('Second Approx.'!$G$18="Error",#N/A,
IF('Second Approx.'!$G$19="Error",#N/A,
IF('Second Approx.'!$G$20="Error",#N/A,
IF('Second Approx.'!$G$29="Error",#N/A,
'Second Approx.'!$D$38*SIN(RADIANS('Second Approx.'!$D$18*A469))+'Second Approx.'!$D$39*SIN(RADIANS('Second Approx.'!$D$19*A469))))))))))</f>
        <v>#N/A</v>
      </c>
    </row>
    <row r="470" spans="1:4" x14ac:dyDescent="0.25">
      <c r="A470">
        <v>234</v>
      </c>
      <c r="B470" s="71" t="e">
        <f>IF(A470&lt;='Second Approx.'!$D$20,A470,#N/A)</f>
        <v>#N/A</v>
      </c>
      <c r="C470" s="1" t="e">
        <f>IF(B470="",#N/A,
IF('Second Approx.'!$G$15="Error",#N/A,
IF('Second Approx.'!$G$16="Error",#N/A,
IF('Second Approx.'!$G$17="Error",#N/A,
IF('Second Approx.'!$G$18="Error",#N/A,
IF('Second Approx.'!$G$19="Error",#N/A,
IF('Second Approx.'!$G$20="Error",#N/A,
IF('Second Approx.'!$G$29="Error",#N/A,
'Second Approx.'!$D$38*COS(RADIANS('Second Approx.'!$D$18*A470))+'Second Approx.'!$D$39*COS(RADIANS('Second Approx.'!$D$19*A470))))))))))</f>
        <v>#N/A</v>
      </c>
      <c r="D470" s="1" t="e">
        <f>IF(B470="",#N/A,
IF('Second Approx.'!$G$15="Error",#N/A,
IF('Second Approx.'!$G$16="Error",#N/A,
IF('Second Approx.'!$G$17="Error",#N/A,
IF('Second Approx.'!$G$18="Error",#N/A,
IF('Second Approx.'!$G$19="Error",#N/A,
IF('Second Approx.'!$G$20="Error",#N/A,
IF('Second Approx.'!$G$29="Error",#N/A,
'Second Approx.'!$D$38*SIN(RADIANS('Second Approx.'!$D$18*A470))+'Second Approx.'!$D$39*SIN(RADIANS('Second Approx.'!$D$19*A470))))))))))</f>
        <v>#N/A</v>
      </c>
    </row>
    <row r="471" spans="1:4" x14ac:dyDescent="0.25">
      <c r="A471" s="71">
        <v>234.5</v>
      </c>
      <c r="B471" s="71" t="e">
        <f>IF(A471&lt;='Second Approx.'!$D$20,A471,#N/A)</f>
        <v>#N/A</v>
      </c>
      <c r="C471" s="1" t="e">
        <f>IF(B471="",#N/A,
IF('Second Approx.'!$G$15="Error",#N/A,
IF('Second Approx.'!$G$16="Error",#N/A,
IF('Second Approx.'!$G$17="Error",#N/A,
IF('Second Approx.'!$G$18="Error",#N/A,
IF('Second Approx.'!$G$19="Error",#N/A,
IF('Second Approx.'!$G$20="Error",#N/A,
IF('Second Approx.'!$G$29="Error",#N/A,
'Second Approx.'!$D$38*COS(RADIANS('Second Approx.'!$D$18*A471))+'Second Approx.'!$D$39*COS(RADIANS('Second Approx.'!$D$19*A471))))))))))</f>
        <v>#N/A</v>
      </c>
      <c r="D471" s="1" t="e">
        <f>IF(B471="",#N/A,
IF('Second Approx.'!$G$15="Error",#N/A,
IF('Second Approx.'!$G$16="Error",#N/A,
IF('Second Approx.'!$G$17="Error",#N/A,
IF('Second Approx.'!$G$18="Error",#N/A,
IF('Second Approx.'!$G$19="Error",#N/A,
IF('Second Approx.'!$G$20="Error",#N/A,
IF('Second Approx.'!$G$29="Error",#N/A,
'Second Approx.'!$D$38*SIN(RADIANS('Second Approx.'!$D$18*A471))+'Second Approx.'!$D$39*SIN(RADIANS('Second Approx.'!$D$19*A471))))))))))</f>
        <v>#N/A</v>
      </c>
    </row>
    <row r="472" spans="1:4" x14ac:dyDescent="0.25">
      <c r="A472">
        <v>235</v>
      </c>
      <c r="B472" s="71" t="e">
        <f>IF(A472&lt;='Second Approx.'!$D$20,A472,#N/A)</f>
        <v>#N/A</v>
      </c>
      <c r="C472" s="1" t="e">
        <f>IF(B472="",#N/A,
IF('Second Approx.'!$G$15="Error",#N/A,
IF('Second Approx.'!$G$16="Error",#N/A,
IF('Second Approx.'!$G$17="Error",#N/A,
IF('Second Approx.'!$G$18="Error",#N/A,
IF('Second Approx.'!$G$19="Error",#N/A,
IF('Second Approx.'!$G$20="Error",#N/A,
IF('Second Approx.'!$G$29="Error",#N/A,
'Second Approx.'!$D$38*COS(RADIANS('Second Approx.'!$D$18*A472))+'Second Approx.'!$D$39*COS(RADIANS('Second Approx.'!$D$19*A472))))))))))</f>
        <v>#N/A</v>
      </c>
      <c r="D472" s="1" t="e">
        <f>IF(B472="",#N/A,
IF('Second Approx.'!$G$15="Error",#N/A,
IF('Second Approx.'!$G$16="Error",#N/A,
IF('Second Approx.'!$G$17="Error",#N/A,
IF('Second Approx.'!$G$18="Error",#N/A,
IF('Second Approx.'!$G$19="Error",#N/A,
IF('Second Approx.'!$G$20="Error",#N/A,
IF('Second Approx.'!$G$29="Error",#N/A,
'Second Approx.'!$D$38*SIN(RADIANS('Second Approx.'!$D$18*A472))+'Second Approx.'!$D$39*SIN(RADIANS('Second Approx.'!$D$19*A472))))))))))</f>
        <v>#N/A</v>
      </c>
    </row>
    <row r="473" spans="1:4" x14ac:dyDescent="0.25">
      <c r="A473" s="71">
        <v>235.5</v>
      </c>
      <c r="B473" s="71" t="e">
        <f>IF(A473&lt;='Second Approx.'!$D$20,A473,#N/A)</f>
        <v>#N/A</v>
      </c>
      <c r="C473" s="1" t="e">
        <f>IF(B473="",#N/A,
IF('Second Approx.'!$G$15="Error",#N/A,
IF('Second Approx.'!$G$16="Error",#N/A,
IF('Second Approx.'!$G$17="Error",#N/A,
IF('Second Approx.'!$G$18="Error",#N/A,
IF('Second Approx.'!$G$19="Error",#N/A,
IF('Second Approx.'!$G$20="Error",#N/A,
IF('Second Approx.'!$G$29="Error",#N/A,
'Second Approx.'!$D$38*COS(RADIANS('Second Approx.'!$D$18*A473))+'Second Approx.'!$D$39*COS(RADIANS('Second Approx.'!$D$19*A473))))))))))</f>
        <v>#N/A</v>
      </c>
      <c r="D473" s="1" t="e">
        <f>IF(B473="",#N/A,
IF('Second Approx.'!$G$15="Error",#N/A,
IF('Second Approx.'!$G$16="Error",#N/A,
IF('Second Approx.'!$G$17="Error",#N/A,
IF('Second Approx.'!$G$18="Error",#N/A,
IF('Second Approx.'!$G$19="Error",#N/A,
IF('Second Approx.'!$G$20="Error",#N/A,
IF('Second Approx.'!$G$29="Error",#N/A,
'Second Approx.'!$D$38*SIN(RADIANS('Second Approx.'!$D$18*A473))+'Second Approx.'!$D$39*SIN(RADIANS('Second Approx.'!$D$19*A473))))))))))</f>
        <v>#N/A</v>
      </c>
    </row>
    <row r="474" spans="1:4" x14ac:dyDescent="0.25">
      <c r="A474">
        <v>236</v>
      </c>
      <c r="B474" s="71" t="e">
        <f>IF(A474&lt;='Second Approx.'!$D$20,A474,#N/A)</f>
        <v>#N/A</v>
      </c>
      <c r="C474" s="1" t="e">
        <f>IF(B474="",#N/A,
IF('Second Approx.'!$G$15="Error",#N/A,
IF('Second Approx.'!$G$16="Error",#N/A,
IF('Second Approx.'!$G$17="Error",#N/A,
IF('Second Approx.'!$G$18="Error",#N/A,
IF('Second Approx.'!$G$19="Error",#N/A,
IF('Second Approx.'!$G$20="Error",#N/A,
IF('Second Approx.'!$G$29="Error",#N/A,
'Second Approx.'!$D$38*COS(RADIANS('Second Approx.'!$D$18*A474))+'Second Approx.'!$D$39*COS(RADIANS('Second Approx.'!$D$19*A474))))))))))</f>
        <v>#N/A</v>
      </c>
      <c r="D474" s="1" t="e">
        <f>IF(B474="",#N/A,
IF('Second Approx.'!$G$15="Error",#N/A,
IF('Second Approx.'!$G$16="Error",#N/A,
IF('Second Approx.'!$G$17="Error",#N/A,
IF('Second Approx.'!$G$18="Error",#N/A,
IF('Second Approx.'!$G$19="Error",#N/A,
IF('Second Approx.'!$G$20="Error",#N/A,
IF('Second Approx.'!$G$29="Error",#N/A,
'Second Approx.'!$D$38*SIN(RADIANS('Second Approx.'!$D$18*A474))+'Second Approx.'!$D$39*SIN(RADIANS('Second Approx.'!$D$19*A474))))))))))</f>
        <v>#N/A</v>
      </c>
    </row>
    <row r="475" spans="1:4" x14ac:dyDescent="0.25">
      <c r="A475" s="71">
        <v>236.5</v>
      </c>
      <c r="B475" s="71" t="e">
        <f>IF(A475&lt;='Second Approx.'!$D$20,A475,#N/A)</f>
        <v>#N/A</v>
      </c>
      <c r="C475" s="1" t="e">
        <f>IF(B475="",#N/A,
IF('Second Approx.'!$G$15="Error",#N/A,
IF('Second Approx.'!$G$16="Error",#N/A,
IF('Second Approx.'!$G$17="Error",#N/A,
IF('Second Approx.'!$G$18="Error",#N/A,
IF('Second Approx.'!$G$19="Error",#N/A,
IF('Second Approx.'!$G$20="Error",#N/A,
IF('Second Approx.'!$G$29="Error",#N/A,
'Second Approx.'!$D$38*COS(RADIANS('Second Approx.'!$D$18*A475))+'Second Approx.'!$D$39*COS(RADIANS('Second Approx.'!$D$19*A475))))))))))</f>
        <v>#N/A</v>
      </c>
      <c r="D475" s="1" t="e">
        <f>IF(B475="",#N/A,
IF('Second Approx.'!$G$15="Error",#N/A,
IF('Second Approx.'!$G$16="Error",#N/A,
IF('Second Approx.'!$G$17="Error",#N/A,
IF('Second Approx.'!$G$18="Error",#N/A,
IF('Second Approx.'!$G$19="Error",#N/A,
IF('Second Approx.'!$G$20="Error",#N/A,
IF('Second Approx.'!$G$29="Error",#N/A,
'Second Approx.'!$D$38*SIN(RADIANS('Second Approx.'!$D$18*A475))+'Second Approx.'!$D$39*SIN(RADIANS('Second Approx.'!$D$19*A475))))))))))</f>
        <v>#N/A</v>
      </c>
    </row>
    <row r="476" spans="1:4" x14ac:dyDescent="0.25">
      <c r="A476">
        <v>237</v>
      </c>
      <c r="B476" s="71" t="e">
        <f>IF(A476&lt;='Second Approx.'!$D$20,A476,#N/A)</f>
        <v>#N/A</v>
      </c>
      <c r="C476" s="1" t="e">
        <f>IF(B476="",#N/A,
IF('Second Approx.'!$G$15="Error",#N/A,
IF('Second Approx.'!$G$16="Error",#N/A,
IF('Second Approx.'!$G$17="Error",#N/A,
IF('Second Approx.'!$G$18="Error",#N/A,
IF('Second Approx.'!$G$19="Error",#N/A,
IF('Second Approx.'!$G$20="Error",#N/A,
IF('Second Approx.'!$G$29="Error",#N/A,
'Second Approx.'!$D$38*COS(RADIANS('Second Approx.'!$D$18*A476))+'Second Approx.'!$D$39*COS(RADIANS('Second Approx.'!$D$19*A476))))))))))</f>
        <v>#N/A</v>
      </c>
      <c r="D476" s="1" t="e">
        <f>IF(B476="",#N/A,
IF('Second Approx.'!$G$15="Error",#N/A,
IF('Second Approx.'!$G$16="Error",#N/A,
IF('Second Approx.'!$G$17="Error",#N/A,
IF('Second Approx.'!$G$18="Error",#N/A,
IF('Second Approx.'!$G$19="Error",#N/A,
IF('Second Approx.'!$G$20="Error",#N/A,
IF('Second Approx.'!$G$29="Error",#N/A,
'Second Approx.'!$D$38*SIN(RADIANS('Second Approx.'!$D$18*A476))+'Second Approx.'!$D$39*SIN(RADIANS('Second Approx.'!$D$19*A476))))))))))</f>
        <v>#N/A</v>
      </c>
    </row>
    <row r="477" spans="1:4" x14ac:dyDescent="0.25">
      <c r="A477" s="71">
        <v>237.5</v>
      </c>
      <c r="B477" s="71" t="e">
        <f>IF(A477&lt;='Second Approx.'!$D$20,A477,#N/A)</f>
        <v>#N/A</v>
      </c>
      <c r="C477" s="1" t="e">
        <f>IF(B477="",#N/A,
IF('Second Approx.'!$G$15="Error",#N/A,
IF('Second Approx.'!$G$16="Error",#N/A,
IF('Second Approx.'!$G$17="Error",#N/A,
IF('Second Approx.'!$G$18="Error",#N/A,
IF('Second Approx.'!$G$19="Error",#N/A,
IF('Second Approx.'!$G$20="Error",#N/A,
IF('Second Approx.'!$G$29="Error",#N/A,
'Second Approx.'!$D$38*COS(RADIANS('Second Approx.'!$D$18*A477))+'Second Approx.'!$D$39*COS(RADIANS('Second Approx.'!$D$19*A477))))))))))</f>
        <v>#N/A</v>
      </c>
      <c r="D477" s="1" t="e">
        <f>IF(B477="",#N/A,
IF('Second Approx.'!$G$15="Error",#N/A,
IF('Second Approx.'!$G$16="Error",#N/A,
IF('Second Approx.'!$G$17="Error",#N/A,
IF('Second Approx.'!$G$18="Error",#N/A,
IF('Second Approx.'!$G$19="Error",#N/A,
IF('Second Approx.'!$G$20="Error",#N/A,
IF('Second Approx.'!$G$29="Error",#N/A,
'Second Approx.'!$D$38*SIN(RADIANS('Second Approx.'!$D$18*A477))+'Second Approx.'!$D$39*SIN(RADIANS('Second Approx.'!$D$19*A477))))))))))</f>
        <v>#N/A</v>
      </c>
    </row>
    <row r="478" spans="1:4" x14ac:dyDescent="0.25">
      <c r="A478">
        <v>238</v>
      </c>
      <c r="B478" s="71" t="e">
        <f>IF(A478&lt;='Second Approx.'!$D$20,A478,#N/A)</f>
        <v>#N/A</v>
      </c>
      <c r="C478" s="1" t="e">
        <f>IF(B478="",#N/A,
IF('Second Approx.'!$G$15="Error",#N/A,
IF('Second Approx.'!$G$16="Error",#N/A,
IF('Second Approx.'!$G$17="Error",#N/A,
IF('Second Approx.'!$G$18="Error",#N/A,
IF('Second Approx.'!$G$19="Error",#N/A,
IF('Second Approx.'!$G$20="Error",#N/A,
IF('Second Approx.'!$G$29="Error",#N/A,
'Second Approx.'!$D$38*COS(RADIANS('Second Approx.'!$D$18*A478))+'Second Approx.'!$D$39*COS(RADIANS('Second Approx.'!$D$19*A478))))))))))</f>
        <v>#N/A</v>
      </c>
      <c r="D478" s="1" t="e">
        <f>IF(B478="",#N/A,
IF('Second Approx.'!$G$15="Error",#N/A,
IF('Second Approx.'!$G$16="Error",#N/A,
IF('Second Approx.'!$G$17="Error",#N/A,
IF('Second Approx.'!$G$18="Error",#N/A,
IF('Second Approx.'!$G$19="Error",#N/A,
IF('Second Approx.'!$G$20="Error",#N/A,
IF('Second Approx.'!$G$29="Error",#N/A,
'Second Approx.'!$D$38*SIN(RADIANS('Second Approx.'!$D$18*A478))+'Second Approx.'!$D$39*SIN(RADIANS('Second Approx.'!$D$19*A478))))))))))</f>
        <v>#N/A</v>
      </c>
    </row>
    <row r="479" spans="1:4" x14ac:dyDescent="0.25">
      <c r="A479" s="71">
        <v>238.5</v>
      </c>
      <c r="B479" s="71" t="e">
        <f>IF(A479&lt;='Second Approx.'!$D$20,A479,#N/A)</f>
        <v>#N/A</v>
      </c>
      <c r="C479" s="1" t="e">
        <f>IF(B479="",#N/A,
IF('Second Approx.'!$G$15="Error",#N/A,
IF('Second Approx.'!$G$16="Error",#N/A,
IF('Second Approx.'!$G$17="Error",#N/A,
IF('Second Approx.'!$G$18="Error",#N/A,
IF('Second Approx.'!$G$19="Error",#N/A,
IF('Second Approx.'!$G$20="Error",#N/A,
IF('Second Approx.'!$G$29="Error",#N/A,
'Second Approx.'!$D$38*COS(RADIANS('Second Approx.'!$D$18*A479))+'Second Approx.'!$D$39*COS(RADIANS('Second Approx.'!$D$19*A479))))))))))</f>
        <v>#N/A</v>
      </c>
      <c r="D479" s="1" t="e">
        <f>IF(B479="",#N/A,
IF('Second Approx.'!$G$15="Error",#N/A,
IF('Second Approx.'!$G$16="Error",#N/A,
IF('Second Approx.'!$G$17="Error",#N/A,
IF('Second Approx.'!$G$18="Error",#N/A,
IF('Second Approx.'!$G$19="Error",#N/A,
IF('Second Approx.'!$G$20="Error",#N/A,
IF('Second Approx.'!$G$29="Error",#N/A,
'Second Approx.'!$D$38*SIN(RADIANS('Second Approx.'!$D$18*A479))+'Second Approx.'!$D$39*SIN(RADIANS('Second Approx.'!$D$19*A479))))))))))</f>
        <v>#N/A</v>
      </c>
    </row>
    <row r="480" spans="1:4" x14ac:dyDescent="0.25">
      <c r="A480">
        <v>239</v>
      </c>
      <c r="B480" s="71" t="e">
        <f>IF(A480&lt;='Second Approx.'!$D$20,A480,#N/A)</f>
        <v>#N/A</v>
      </c>
      <c r="C480" s="1" t="e">
        <f>IF(B480="",#N/A,
IF('Second Approx.'!$G$15="Error",#N/A,
IF('Second Approx.'!$G$16="Error",#N/A,
IF('Second Approx.'!$G$17="Error",#N/A,
IF('Second Approx.'!$G$18="Error",#N/A,
IF('Second Approx.'!$G$19="Error",#N/A,
IF('Second Approx.'!$G$20="Error",#N/A,
IF('Second Approx.'!$G$29="Error",#N/A,
'Second Approx.'!$D$38*COS(RADIANS('Second Approx.'!$D$18*A480))+'Second Approx.'!$D$39*COS(RADIANS('Second Approx.'!$D$19*A480))))))))))</f>
        <v>#N/A</v>
      </c>
      <c r="D480" s="1" t="e">
        <f>IF(B480="",#N/A,
IF('Second Approx.'!$G$15="Error",#N/A,
IF('Second Approx.'!$G$16="Error",#N/A,
IF('Second Approx.'!$G$17="Error",#N/A,
IF('Second Approx.'!$G$18="Error",#N/A,
IF('Second Approx.'!$G$19="Error",#N/A,
IF('Second Approx.'!$G$20="Error",#N/A,
IF('Second Approx.'!$G$29="Error",#N/A,
'Second Approx.'!$D$38*SIN(RADIANS('Second Approx.'!$D$18*A480))+'Second Approx.'!$D$39*SIN(RADIANS('Second Approx.'!$D$19*A480))))))))))</f>
        <v>#N/A</v>
      </c>
    </row>
    <row r="481" spans="1:4" x14ac:dyDescent="0.25">
      <c r="A481" s="71">
        <v>239.5</v>
      </c>
      <c r="B481" s="71" t="e">
        <f>IF(A481&lt;='Second Approx.'!$D$20,A481,#N/A)</f>
        <v>#N/A</v>
      </c>
      <c r="C481" s="1" t="e">
        <f>IF(B481="",#N/A,
IF('Second Approx.'!$G$15="Error",#N/A,
IF('Second Approx.'!$G$16="Error",#N/A,
IF('Second Approx.'!$G$17="Error",#N/A,
IF('Second Approx.'!$G$18="Error",#N/A,
IF('Second Approx.'!$G$19="Error",#N/A,
IF('Second Approx.'!$G$20="Error",#N/A,
IF('Second Approx.'!$G$29="Error",#N/A,
'Second Approx.'!$D$38*COS(RADIANS('Second Approx.'!$D$18*A481))+'Second Approx.'!$D$39*COS(RADIANS('Second Approx.'!$D$19*A481))))))))))</f>
        <v>#N/A</v>
      </c>
      <c r="D481" s="1" t="e">
        <f>IF(B481="",#N/A,
IF('Second Approx.'!$G$15="Error",#N/A,
IF('Second Approx.'!$G$16="Error",#N/A,
IF('Second Approx.'!$G$17="Error",#N/A,
IF('Second Approx.'!$G$18="Error",#N/A,
IF('Second Approx.'!$G$19="Error",#N/A,
IF('Second Approx.'!$G$20="Error",#N/A,
IF('Second Approx.'!$G$29="Error",#N/A,
'Second Approx.'!$D$38*SIN(RADIANS('Second Approx.'!$D$18*A481))+'Second Approx.'!$D$39*SIN(RADIANS('Second Approx.'!$D$19*A481))))))))))</f>
        <v>#N/A</v>
      </c>
    </row>
    <row r="482" spans="1:4" x14ac:dyDescent="0.25">
      <c r="A482">
        <v>240</v>
      </c>
      <c r="B482" s="71" t="e">
        <f>IF(A482&lt;='Second Approx.'!$D$20,A482,#N/A)</f>
        <v>#N/A</v>
      </c>
      <c r="C482" s="1" t="e">
        <f>IF(B482="",#N/A,
IF('Second Approx.'!$G$15="Error",#N/A,
IF('Second Approx.'!$G$16="Error",#N/A,
IF('Second Approx.'!$G$17="Error",#N/A,
IF('Second Approx.'!$G$18="Error",#N/A,
IF('Second Approx.'!$G$19="Error",#N/A,
IF('Second Approx.'!$G$20="Error",#N/A,
IF('Second Approx.'!$G$29="Error",#N/A,
'Second Approx.'!$D$38*COS(RADIANS('Second Approx.'!$D$18*A482))+'Second Approx.'!$D$39*COS(RADIANS('Second Approx.'!$D$19*A482))))))))))</f>
        <v>#N/A</v>
      </c>
      <c r="D482" s="1" t="e">
        <f>IF(B482="",#N/A,
IF('Second Approx.'!$G$15="Error",#N/A,
IF('Second Approx.'!$G$16="Error",#N/A,
IF('Second Approx.'!$G$17="Error",#N/A,
IF('Second Approx.'!$G$18="Error",#N/A,
IF('Second Approx.'!$G$19="Error",#N/A,
IF('Second Approx.'!$G$20="Error",#N/A,
IF('Second Approx.'!$G$29="Error",#N/A,
'Second Approx.'!$D$38*SIN(RADIANS('Second Approx.'!$D$18*A482))+'Second Approx.'!$D$39*SIN(RADIANS('Second Approx.'!$D$19*A482))))))))))</f>
        <v>#N/A</v>
      </c>
    </row>
    <row r="483" spans="1:4" x14ac:dyDescent="0.25">
      <c r="A483" s="71">
        <v>240.5</v>
      </c>
      <c r="B483" s="71" t="e">
        <f>IF(A483&lt;='Second Approx.'!$D$20,A483,#N/A)</f>
        <v>#N/A</v>
      </c>
      <c r="C483" s="1" t="e">
        <f>IF(B483="",#N/A,
IF('Second Approx.'!$G$15="Error",#N/A,
IF('Second Approx.'!$G$16="Error",#N/A,
IF('Second Approx.'!$G$17="Error",#N/A,
IF('Second Approx.'!$G$18="Error",#N/A,
IF('Second Approx.'!$G$19="Error",#N/A,
IF('Second Approx.'!$G$20="Error",#N/A,
IF('Second Approx.'!$G$29="Error",#N/A,
'Second Approx.'!$D$38*COS(RADIANS('Second Approx.'!$D$18*A483))+'Second Approx.'!$D$39*COS(RADIANS('Second Approx.'!$D$19*A483))))))))))</f>
        <v>#N/A</v>
      </c>
      <c r="D483" s="1" t="e">
        <f>IF(B483="",#N/A,
IF('Second Approx.'!$G$15="Error",#N/A,
IF('Second Approx.'!$G$16="Error",#N/A,
IF('Second Approx.'!$G$17="Error",#N/A,
IF('Second Approx.'!$G$18="Error",#N/A,
IF('Second Approx.'!$G$19="Error",#N/A,
IF('Second Approx.'!$G$20="Error",#N/A,
IF('Second Approx.'!$G$29="Error",#N/A,
'Second Approx.'!$D$38*SIN(RADIANS('Second Approx.'!$D$18*A483))+'Second Approx.'!$D$39*SIN(RADIANS('Second Approx.'!$D$19*A483))))))))))</f>
        <v>#N/A</v>
      </c>
    </row>
    <row r="484" spans="1:4" x14ac:dyDescent="0.25">
      <c r="A484">
        <v>241</v>
      </c>
      <c r="B484" s="71" t="e">
        <f>IF(A484&lt;='Second Approx.'!$D$20,A484,#N/A)</f>
        <v>#N/A</v>
      </c>
      <c r="C484" s="1" t="e">
        <f>IF(B484="",#N/A,
IF('Second Approx.'!$G$15="Error",#N/A,
IF('Second Approx.'!$G$16="Error",#N/A,
IF('Second Approx.'!$G$17="Error",#N/A,
IF('Second Approx.'!$G$18="Error",#N/A,
IF('Second Approx.'!$G$19="Error",#N/A,
IF('Second Approx.'!$G$20="Error",#N/A,
IF('Second Approx.'!$G$29="Error",#N/A,
'Second Approx.'!$D$38*COS(RADIANS('Second Approx.'!$D$18*A484))+'Second Approx.'!$D$39*COS(RADIANS('Second Approx.'!$D$19*A484))))))))))</f>
        <v>#N/A</v>
      </c>
      <c r="D484" s="1" t="e">
        <f>IF(B484="",#N/A,
IF('Second Approx.'!$G$15="Error",#N/A,
IF('Second Approx.'!$G$16="Error",#N/A,
IF('Second Approx.'!$G$17="Error",#N/A,
IF('Second Approx.'!$G$18="Error",#N/A,
IF('Second Approx.'!$G$19="Error",#N/A,
IF('Second Approx.'!$G$20="Error",#N/A,
IF('Second Approx.'!$G$29="Error",#N/A,
'Second Approx.'!$D$38*SIN(RADIANS('Second Approx.'!$D$18*A484))+'Second Approx.'!$D$39*SIN(RADIANS('Second Approx.'!$D$19*A484))))))))))</f>
        <v>#N/A</v>
      </c>
    </row>
    <row r="485" spans="1:4" x14ac:dyDescent="0.25">
      <c r="A485" s="71">
        <v>241.5</v>
      </c>
      <c r="B485" s="71" t="e">
        <f>IF(A485&lt;='Second Approx.'!$D$20,A485,#N/A)</f>
        <v>#N/A</v>
      </c>
      <c r="C485" s="1" t="e">
        <f>IF(B485="",#N/A,
IF('Second Approx.'!$G$15="Error",#N/A,
IF('Second Approx.'!$G$16="Error",#N/A,
IF('Second Approx.'!$G$17="Error",#N/A,
IF('Second Approx.'!$G$18="Error",#N/A,
IF('Second Approx.'!$G$19="Error",#N/A,
IF('Second Approx.'!$G$20="Error",#N/A,
IF('Second Approx.'!$G$29="Error",#N/A,
'Second Approx.'!$D$38*COS(RADIANS('Second Approx.'!$D$18*A485))+'Second Approx.'!$D$39*COS(RADIANS('Second Approx.'!$D$19*A485))))))))))</f>
        <v>#N/A</v>
      </c>
      <c r="D485" s="1" t="e">
        <f>IF(B485="",#N/A,
IF('Second Approx.'!$G$15="Error",#N/A,
IF('Second Approx.'!$G$16="Error",#N/A,
IF('Second Approx.'!$G$17="Error",#N/A,
IF('Second Approx.'!$G$18="Error",#N/A,
IF('Second Approx.'!$G$19="Error",#N/A,
IF('Second Approx.'!$G$20="Error",#N/A,
IF('Second Approx.'!$G$29="Error",#N/A,
'Second Approx.'!$D$38*SIN(RADIANS('Second Approx.'!$D$18*A485))+'Second Approx.'!$D$39*SIN(RADIANS('Second Approx.'!$D$19*A485))))))))))</f>
        <v>#N/A</v>
      </c>
    </row>
    <row r="486" spans="1:4" x14ac:dyDescent="0.25">
      <c r="A486">
        <v>242</v>
      </c>
      <c r="B486" s="71" t="e">
        <f>IF(A486&lt;='Second Approx.'!$D$20,A486,#N/A)</f>
        <v>#N/A</v>
      </c>
      <c r="C486" s="1" t="e">
        <f>IF(B486="",#N/A,
IF('Second Approx.'!$G$15="Error",#N/A,
IF('Second Approx.'!$G$16="Error",#N/A,
IF('Second Approx.'!$G$17="Error",#N/A,
IF('Second Approx.'!$G$18="Error",#N/A,
IF('Second Approx.'!$G$19="Error",#N/A,
IF('Second Approx.'!$G$20="Error",#N/A,
IF('Second Approx.'!$G$29="Error",#N/A,
'Second Approx.'!$D$38*COS(RADIANS('Second Approx.'!$D$18*A486))+'Second Approx.'!$D$39*COS(RADIANS('Second Approx.'!$D$19*A486))))))))))</f>
        <v>#N/A</v>
      </c>
      <c r="D486" s="1" t="e">
        <f>IF(B486="",#N/A,
IF('Second Approx.'!$G$15="Error",#N/A,
IF('Second Approx.'!$G$16="Error",#N/A,
IF('Second Approx.'!$G$17="Error",#N/A,
IF('Second Approx.'!$G$18="Error",#N/A,
IF('Second Approx.'!$G$19="Error",#N/A,
IF('Second Approx.'!$G$20="Error",#N/A,
IF('Second Approx.'!$G$29="Error",#N/A,
'Second Approx.'!$D$38*SIN(RADIANS('Second Approx.'!$D$18*A486))+'Second Approx.'!$D$39*SIN(RADIANS('Second Approx.'!$D$19*A486))))))))))</f>
        <v>#N/A</v>
      </c>
    </row>
    <row r="487" spans="1:4" x14ac:dyDescent="0.25">
      <c r="A487" s="71">
        <v>242.5</v>
      </c>
      <c r="B487" s="71" t="e">
        <f>IF(A487&lt;='Second Approx.'!$D$20,A487,#N/A)</f>
        <v>#N/A</v>
      </c>
      <c r="C487" s="1" t="e">
        <f>IF(B487="",#N/A,
IF('Second Approx.'!$G$15="Error",#N/A,
IF('Second Approx.'!$G$16="Error",#N/A,
IF('Second Approx.'!$G$17="Error",#N/A,
IF('Second Approx.'!$G$18="Error",#N/A,
IF('Second Approx.'!$G$19="Error",#N/A,
IF('Second Approx.'!$G$20="Error",#N/A,
IF('Second Approx.'!$G$29="Error",#N/A,
'Second Approx.'!$D$38*COS(RADIANS('Second Approx.'!$D$18*A487))+'Second Approx.'!$D$39*COS(RADIANS('Second Approx.'!$D$19*A487))))))))))</f>
        <v>#N/A</v>
      </c>
      <c r="D487" s="1" t="e">
        <f>IF(B487="",#N/A,
IF('Second Approx.'!$G$15="Error",#N/A,
IF('Second Approx.'!$G$16="Error",#N/A,
IF('Second Approx.'!$G$17="Error",#N/A,
IF('Second Approx.'!$G$18="Error",#N/A,
IF('Second Approx.'!$G$19="Error",#N/A,
IF('Second Approx.'!$G$20="Error",#N/A,
IF('Second Approx.'!$G$29="Error",#N/A,
'Second Approx.'!$D$38*SIN(RADIANS('Second Approx.'!$D$18*A487))+'Second Approx.'!$D$39*SIN(RADIANS('Second Approx.'!$D$19*A487))))))))))</f>
        <v>#N/A</v>
      </c>
    </row>
    <row r="488" spans="1:4" x14ac:dyDescent="0.25">
      <c r="A488">
        <v>243</v>
      </c>
      <c r="B488" s="71" t="e">
        <f>IF(A488&lt;='Second Approx.'!$D$20,A488,#N/A)</f>
        <v>#N/A</v>
      </c>
      <c r="C488" s="1" t="e">
        <f>IF(B488="",#N/A,
IF('Second Approx.'!$G$15="Error",#N/A,
IF('Second Approx.'!$G$16="Error",#N/A,
IF('Second Approx.'!$G$17="Error",#N/A,
IF('Second Approx.'!$G$18="Error",#N/A,
IF('Second Approx.'!$G$19="Error",#N/A,
IF('Second Approx.'!$G$20="Error",#N/A,
IF('Second Approx.'!$G$29="Error",#N/A,
'Second Approx.'!$D$38*COS(RADIANS('Second Approx.'!$D$18*A488))+'Second Approx.'!$D$39*COS(RADIANS('Second Approx.'!$D$19*A488))))))))))</f>
        <v>#N/A</v>
      </c>
      <c r="D488" s="1" t="e">
        <f>IF(B488="",#N/A,
IF('Second Approx.'!$G$15="Error",#N/A,
IF('Second Approx.'!$G$16="Error",#N/A,
IF('Second Approx.'!$G$17="Error",#N/A,
IF('Second Approx.'!$G$18="Error",#N/A,
IF('Second Approx.'!$G$19="Error",#N/A,
IF('Second Approx.'!$G$20="Error",#N/A,
IF('Second Approx.'!$G$29="Error",#N/A,
'Second Approx.'!$D$38*SIN(RADIANS('Second Approx.'!$D$18*A488))+'Second Approx.'!$D$39*SIN(RADIANS('Second Approx.'!$D$19*A488))))))))))</f>
        <v>#N/A</v>
      </c>
    </row>
    <row r="489" spans="1:4" x14ac:dyDescent="0.25">
      <c r="A489" s="71">
        <v>243.5</v>
      </c>
      <c r="B489" s="71" t="e">
        <f>IF(A489&lt;='Second Approx.'!$D$20,A489,#N/A)</f>
        <v>#N/A</v>
      </c>
      <c r="C489" s="1" t="e">
        <f>IF(B489="",#N/A,
IF('Second Approx.'!$G$15="Error",#N/A,
IF('Second Approx.'!$G$16="Error",#N/A,
IF('Second Approx.'!$G$17="Error",#N/A,
IF('Second Approx.'!$G$18="Error",#N/A,
IF('Second Approx.'!$G$19="Error",#N/A,
IF('Second Approx.'!$G$20="Error",#N/A,
IF('Second Approx.'!$G$29="Error",#N/A,
'Second Approx.'!$D$38*COS(RADIANS('Second Approx.'!$D$18*A489))+'Second Approx.'!$D$39*COS(RADIANS('Second Approx.'!$D$19*A489))))))))))</f>
        <v>#N/A</v>
      </c>
      <c r="D489" s="1" t="e">
        <f>IF(B489="",#N/A,
IF('Second Approx.'!$G$15="Error",#N/A,
IF('Second Approx.'!$G$16="Error",#N/A,
IF('Second Approx.'!$G$17="Error",#N/A,
IF('Second Approx.'!$G$18="Error",#N/A,
IF('Second Approx.'!$G$19="Error",#N/A,
IF('Second Approx.'!$G$20="Error",#N/A,
IF('Second Approx.'!$G$29="Error",#N/A,
'Second Approx.'!$D$38*SIN(RADIANS('Second Approx.'!$D$18*A489))+'Second Approx.'!$D$39*SIN(RADIANS('Second Approx.'!$D$19*A489))))))))))</f>
        <v>#N/A</v>
      </c>
    </row>
    <row r="490" spans="1:4" x14ac:dyDescent="0.25">
      <c r="A490">
        <v>244</v>
      </c>
      <c r="B490" s="71" t="e">
        <f>IF(A490&lt;='Second Approx.'!$D$20,A490,#N/A)</f>
        <v>#N/A</v>
      </c>
      <c r="C490" s="1" t="e">
        <f>IF(B490="",#N/A,
IF('Second Approx.'!$G$15="Error",#N/A,
IF('Second Approx.'!$G$16="Error",#N/A,
IF('Second Approx.'!$G$17="Error",#N/A,
IF('Second Approx.'!$G$18="Error",#N/A,
IF('Second Approx.'!$G$19="Error",#N/A,
IF('Second Approx.'!$G$20="Error",#N/A,
IF('Second Approx.'!$G$29="Error",#N/A,
'Second Approx.'!$D$38*COS(RADIANS('Second Approx.'!$D$18*A490))+'Second Approx.'!$D$39*COS(RADIANS('Second Approx.'!$D$19*A490))))))))))</f>
        <v>#N/A</v>
      </c>
      <c r="D490" s="1" t="e">
        <f>IF(B490="",#N/A,
IF('Second Approx.'!$G$15="Error",#N/A,
IF('Second Approx.'!$G$16="Error",#N/A,
IF('Second Approx.'!$G$17="Error",#N/A,
IF('Second Approx.'!$G$18="Error",#N/A,
IF('Second Approx.'!$G$19="Error",#N/A,
IF('Second Approx.'!$G$20="Error",#N/A,
IF('Second Approx.'!$G$29="Error",#N/A,
'Second Approx.'!$D$38*SIN(RADIANS('Second Approx.'!$D$18*A490))+'Second Approx.'!$D$39*SIN(RADIANS('Second Approx.'!$D$19*A490))))))))))</f>
        <v>#N/A</v>
      </c>
    </row>
    <row r="491" spans="1:4" x14ac:dyDescent="0.25">
      <c r="A491" s="71">
        <v>244.5</v>
      </c>
      <c r="B491" s="71" t="e">
        <f>IF(A491&lt;='Second Approx.'!$D$20,A491,#N/A)</f>
        <v>#N/A</v>
      </c>
      <c r="C491" s="1" t="e">
        <f>IF(B491="",#N/A,
IF('Second Approx.'!$G$15="Error",#N/A,
IF('Second Approx.'!$G$16="Error",#N/A,
IF('Second Approx.'!$G$17="Error",#N/A,
IF('Second Approx.'!$G$18="Error",#N/A,
IF('Second Approx.'!$G$19="Error",#N/A,
IF('Second Approx.'!$G$20="Error",#N/A,
IF('Second Approx.'!$G$29="Error",#N/A,
'Second Approx.'!$D$38*COS(RADIANS('Second Approx.'!$D$18*A491))+'Second Approx.'!$D$39*COS(RADIANS('Second Approx.'!$D$19*A491))))))))))</f>
        <v>#N/A</v>
      </c>
      <c r="D491" s="1" t="e">
        <f>IF(B491="",#N/A,
IF('Second Approx.'!$G$15="Error",#N/A,
IF('Second Approx.'!$G$16="Error",#N/A,
IF('Second Approx.'!$G$17="Error",#N/A,
IF('Second Approx.'!$G$18="Error",#N/A,
IF('Second Approx.'!$G$19="Error",#N/A,
IF('Second Approx.'!$G$20="Error",#N/A,
IF('Second Approx.'!$G$29="Error",#N/A,
'Second Approx.'!$D$38*SIN(RADIANS('Second Approx.'!$D$18*A491))+'Second Approx.'!$D$39*SIN(RADIANS('Second Approx.'!$D$19*A491))))))))))</f>
        <v>#N/A</v>
      </c>
    </row>
    <row r="492" spans="1:4" x14ac:dyDescent="0.25">
      <c r="A492">
        <v>245</v>
      </c>
      <c r="B492" s="71" t="e">
        <f>IF(A492&lt;='Second Approx.'!$D$20,A492,#N/A)</f>
        <v>#N/A</v>
      </c>
      <c r="C492" s="1" t="e">
        <f>IF(B492="",#N/A,
IF('Second Approx.'!$G$15="Error",#N/A,
IF('Second Approx.'!$G$16="Error",#N/A,
IF('Second Approx.'!$G$17="Error",#N/A,
IF('Second Approx.'!$G$18="Error",#N/A,
IF('Second Approx.'!$G$19="Error",#N/A,
IF('Second Approx.'!$G$20="Error",#N/A,
IF('Second Approx.'!$G$29="Error",#N/A,
'Second Approx.'!$D$38*COS(RADIANS('Second Approx.'!$D$18*A492))+'Second Approx.'!$D$39*COS(RADIANS('Second Approx.'!$D$19*A492))))))))))</f>
        <v>#N/A</v>
      </c>
      <c r="D492" s="1" t="e">
        <f>IF(B492="",#N/A,
IF('Second Approx.'!$G$15="Error",#N/A,
IF('Second Approx.'!$G$16="Error",#N/A,
IF('Second Approx.'!$G$17="Error",#N/A,
IF('Second Approx.'!$G$18="Error",#N/A,
IF('Second Approx.'!$G$19="Error",#N/A,
IF('Second Approx.'!$G$20="Error",#N/A,
IF('Second Approx.'!$G$29="Error",#N/A,
'Second Approx.'!$D$38*SIN(RADIANS('Second Approx.'!$D$18*A492))+'Second Approx.'!$D$39*SIN(RADIANS('Second Approx.'!$D$19*A492))))))))))</f>
        <v>#N/A</v>
      </c>
    </row>
    <row r="493" spans="1:4" x14ac:dyDescent="0.25">
      <c r="A493" s="71">
        <v>245.5</v>
      </c>
      <c r="B493" s="71" t="e">
        <f>IF(A493&lt;='Second Approx.'!$D$20,A493,#N/A)</f>
        <v>#N/A</v>
      </c>
      <c r="C493" s="1" t="e">
        <f>IF(B493="",#N/A,
IF('Second Approx.'!$G$15="Error",#N/A,
IF('Second Approx.'!$G$16="Error",#N/A,
IF('Second Approx.'!$G$17="Error",#N/A,
IF('Second Approx.'!$G$18="Error",#N/A,
IF('Second Approx.'!$G$19="Error",#N/A,
IF('Second Approx.'!$G$20="Error",#N/A,
IF('Second Approx.'!$G$29="Error",#N/A,
'Second Approx.'!$D$38*COS(RADIANS('Second Approx.'!$D$18*A493))+'Second Approx.'!$D$39*COS(RADIANS('Second Approx.'!$D$19*A493))))))))))</f>
        <v>#N/A</v>
      </c>
      <c r="D493" s="1" t="e">
        <f>IF(B493="",#N/A,
IF('Second Approx.'!$G$15="Error",#N/A,
IF('Second Approx.'!$G$16="Error",#N/A,
IF('Second Approx.'!$G$17="Error",#N/A,
IF('Second Approx.'!$G$18="Error",#N/A,
IF('Second Approx.'!$G$19="Error",#N/A,
IF('Second Approx.'!$G$20="Error",#N/A,
IF('Second Approx.'!$G$29="Error",#N/A,
'Second Approx.'!$D$38*SIN(RADIANS('Second Approx.'!$D$18*A493))+'Second Approx.'!$D$39*SIN(RADIANS('Second Approx.'!$D$19*A493))))))))))</f>
        <v>#N/A</v>
      </c>
    </row>
    <row r="494" spans="1:4" x14ac:dyDescent="0.25">
      <c r="A494">
        <v>246</v>
      </c>
      <c r="B494" s="71" t="e">
        <f>IF(A494&lt;='Second Approx.'!$D$20,A494,#N/A)</f>
        <v>#N/A</v>
      </c>
      <c r="C494" s="1" t="e">
        <f>IF(B494="",#N/A,
IF('Second Approx.'!$G$15="Error",#N/A,
IF('Second Approx.'!$G$16="Error",#N/A,
IF('Second Approx.'!$G$17="Error",#N/A,
IF('Second Approx.'!$G$18="Error",#N/A,
IF('Second Approx.'!$G$19="Error",#N/A,
IF('Second Approx.'!$G$20="Error",#N/A,
IF('Second Approx.'!$G$29="Error",#N/A,
'Second Approx.'!$D$38*COS(RADIANS('Second Approx.'!$D$18*A494))+'Second Approx.'!$D$39*COS(RADIANS('Second Approx.'!$D$19*A494))))))))))</f>
        <v>#N/A</v>
      </c>
      <c r="D494" s="1" t="e">
        <f>IF(B494="",#N/A,
IF('Second Approx.'!$G$15="Error",#N/A,
IF('Second Approx.'!$G$16="Error",#N/A,
IF('Second Approx.'!$G$17="Error",#N/A,
IF('Second Approx.'!$G$18="Error",#N/A,
IF('Second Approx.'!$G$19="Error",#N/A,
IF('Second Approx.'!$G$20="Error",#N/A,
IF('Second Approx.'!$G$29="Error",#N/A,
'Second Approx.'!$D$38*SIN(RADIANS('Second Approx.'!$D$18*A494))+'Second Approx.'!$D$39*SIN(RADIANS('Second Approx.'!$D$19*A494))))))))))</f>
        <v>#N/A</v>
      </c>
    </row>
    <row r="495" spans="1:4" x14ac:dyDescent="0.25">
      <c r="A495" s="71">
        <v>246.5</v>
      </c>
      <c r="B495" s="71" t="e">
        <f>IF(A495&lt;='Second Approx.'!$D$20,A495,#N/A)</f>
        <v>#N/A</v>
      </c>
      <c r="C495" s="1" t="e">
        <f>IF(B495="",#N/A,
IF('Second Approx.'!$G$15="Error",#N/A,
IF('Second Approx.'!$G$16="Error",#N/A,
IF('Second Approx.'!$G$17="Error",#N/A,
IF('Second Approx.'!$G$18="Error",#N/A,
IF('Second Approx.'!$G$19="Error",#N/A,
IF('Second Approx.'!$G$20="Error",#N/A,
IF('Second Approx.'!$G$29="Error",#N/A,
'Second Approx.'!$D$38*COS(RADIANS('Second Approx.'!$D$18*A495))+'Second Approx.'!$D$39*COS(RADIANS('Second Approx.'!$D$19*A495))))))))))</f>
        <v>#N/A</v>
      </c>
      <c r="D495" s="1" t="e">
        <f>IF(B495="",#N/A,
IF('Second Approx.'!$G$15="Error",#N/A,
IF('Second Approx.'!$G$16="Error",#N/A,
IF('Second Approx.'!$G$17="Error",#N/A,
IF('Second Approx.'!$G$18="Error",#N/A,
IF('Second Approx.'!$G$19="Error",#N/A,
IF('Second Approx.'!$G$20="Error",#N/A,
IF('Second Approx.'!$G$29="Error",#N/A,
'Second Approx.'!$D$38*SIN(RADIANS('Second Approx.'!$D$18*A495))+'Second Approx.'!$D$39*SIN(RADIANS('Second Approx.'!$D$19*A495))))))))))</f>
        <v>#N/A</v>
      </c>
    </row>
    <row r="496" spans="1:4" x14ac:dyDescent="0.25">
      <c r="A496">
        <v>247</v>
      </c>
      <c r="B496" s="71" t="e">
        <f>IF(A496&lt;='Second Approx.'!$D$20,A496,#N/A)</f>
        <v>#N/A</v>
      </c>
      <c r="C496" s="1" t="e">
        <f>IF(B496="",#N/A,
IF('Second Approx.'!$G$15="Error",#N/A,
IF('Second Approx.'!$G$16="Error",#N/A,
IF('Second Approx.'!$G$17="Error",#N/A,
IF('Second Approx.'!$G$18="Error",#N/A,
IF('Second Approx.'!$G$19="Error",#N/A,
IF('Second Approx.'!$G$20="Error",#N/A,
IF('Second Approx.'!$G$29="Error",#N/A,
'Second Approx.'!$D$38*COS(RADIANS('Second Approx.'!$D$18*A496))+'Second Approx.'!$D$39*COS(RADIANS('Second Approx.'!$D$19*A496))))))))))</f>
        <v>#N/A</v>
      </c>
      <c r="D496" s="1" t="e">
        <f>IF(B496="",#N/A,
IF('Second Approx.'!$G$15="Error",#N/A,
IF('Second Approx.'!$G$16="Error",#N/A,
IF('Second Approx.'!$G$17="Error",#N/A,
IF('Second Approx.'!$G$18="Error",#N/A,
IF('Second Approx.'!$G$19="Error",#N/A,
IF('Second Approx.'!$G$20="Error",#N/A,
IF('Second Approx.'!$G$29="Error",#N/A,
'Second Approx.'!$D$38*SIN(RADIANS('Second Approx.'!$D$18*A496))+'Second Approx.'!$D$39*SIN(RADIANS('Second Approx.'!$D$19*A496))))))))))</f>
        <v>#N/A</v>
      </c>
    </row>
    <row r="497" spans="1:4" x14ac:dyDescent="0.25">
      <c r="A497" s="71">
        <v>247.5</v>
      </c>
      <c r="B497" s="71" t="e">
        <f>IF(A497&lt;='Second Approx.'!$D$20,A497,#N/A)</f>
        <v>#N/A</v>
      </c>
      <c r="C497" s="1" t="e">
        <f>IF(B497="",#N/A,
IF('Second Approx.'!$G$15="Error",#N/A,
IF('Second Approx.'!$G$16="Error",#N/A,
IF('Second Approx.'!$G$17="Error",#N/A,
IF('Second Approx.'!$G$18="Error",#N/A,
IF('Second Approx.'!$G$19="Error",#N/A,
IF('Second Approx.'!$G$20="Error",#N/A,
IF('Second Approx.'!$G$29="Error",#N/A,
'Second Approx.'!$D$38*COS(RADIANS('Second Approx.'!$D$18*A497))+'Second Approx.'!$D$39*COS(RADIANS('Second Approx.'!$D$19*A497))))))))))</f>
        <v>#N/A</v>
      </c>
      <c r="D497" s="1" t="e">
        <f>IF(B497="",#N/A,
IF('Second Approx.'!$G$15="Error",#N/A,
IF('Second Approx.'!$G$16="Error",#N/A,
IF('Second Approx.'!$G$17="Error",#N/A,
IF('Second Approx.'!$G$18="Error",#N/A,
IF('Second Approx.'!$G$19="Error",#N/A,
IF('Second Approx.'!$G$20="Error",#N/A,
IF('Second Approx.'!$G$29="Error",#N/A,
'Second Approx.'!$D$38*SIN(RADIANS('Second Approx.'!$D$18*A497))+'Second Approx.'!$D$39*SIN(RADIANS('Second Approx.'!$D$19*A497))))))))))</f>
        <v>#N/A</v>
      </c>
    </row>
    <row r="498" spans="1:4" x14ac:dyDescent="0.25">
      <c r="A498">
        <v>248</v>
      </c>
      <c r="B498" s="71" t="e">
        <f>IF(A498&lt;='Second Approx.'!$D$20,A498,#N/A)</f>
        <v>#N/A</v>
      </c>
      <c r="C498" s="1" t="e">
        <f>IF(B498="",#N/A,
IF('Second Approx.'!$G$15="Error",#N/A,
IF('Second Approx.'!$G$16="Error",#N/A,
IF('Second Approx.'!$G$17="Error",#N/A,
IF('Second Approx.'!$G$18="Error",#N/A,
IF('Second Approx.'!$G$19="Error",#N/A,
IF('Second Approx.'!$G$20="Error",#N/A,
IF('Second Approx.'!$G$29="Error",#N/A,
'Second Approx.'!$D$38*COS(RADIANS('Second Approx.'!$D$18*A498))+'Second Approx.'!$D$39*COS(RADIANS('Second Approx.'!$D$19*A498))))))))))</f>
        <v>#N/A</v>
      </c>
      <c r="D498" s="1" t="e">
        <f>IF(B498="",#N/A,
IF('Second Approx.'!$G$15="Error",#N/A,
IF('Second Approx.'!$G$16="Error",#N/A,
IF('Second Approx.'!$G$17="Error",#N/A,
IF('Second Approx.'!$G$18="Error",#N/A,
IF('Second Approx.'!$G$19="Error",#N/A,
IF('Second Approx.'!$G$20="Error",#N/A,
IF('Second Approx.'!$G$29="Error",#N/A,
'Second Approx.'!$D$38*SIN(RADIANS('Second Approx.'!$D$18*A498))+'Second Approx.'!$D$39*SIN(RADIANS('Second Approx.'!$D$19*A498))))))))))</f>
        <v>#N/A</v>
      </c>
    </row>
    <row r="499" spans="1:4" x14ac:dyDescent="0.25">
      <c r="A499" s="71">
        <v>248.5</v>
      </c>
      <c r="B499" s="71" t="e">
        <f>IF(A499&lt;='Second Approx.'!$D$20,A499,#N/A)</f>
        <v>#N/A</v>
      </c>
      <c r="C499" s="1" t="e">
        <f>IF(B499="",#N/A,
IF('Second Approx.'!$G$15="Error",#N/A,
IF('Second Approx.'!$G$16="Error",#N/A,
IF('Second Approx.'!$G$17="Error",#N/A,
IF('Second Approx.'!$G$18="Error",#N/A,
IF('Second Approx.'!$G$19="Error",#N/A,
IF('Second Approx.'!$G$20="Error",#N/A,
IF('Second Approx.'!$G$29="Error",#N/A,
'Second Approx.'!$D$38*COS(RADIANS('Second Approx.'!$D$18*A499))+'Second Approx.'!$D$39*COS(RADIANS('Second Approx.'!$D$19*A499))))))))))</f>
        <v>#N/A</v>
      </c>
      <c r="D499" s="1" t="e">
        <f>IF(B499="",#N/A,
IF('Second Approx.'!$G$15="Error",#N/A,
IF('Second Approx.'!$G$16="Error",#N/A,
IF('Second Approx.'!$G$17="Error",#N/A,
IF('Second Approx.'!$G$18="Error",#N/A,
IF('Second Approx.'!$G$19="Error",#N/A,
IF('Second Approx.'!$G$20="Error",#N/A,
IF('Second Approx.'!$G$29="Error",#N/A,
'Second Approx.'!$D$38*SIN(RADIANS('Second Approx.'!$D$18*A499))+'Second Approx.'!$D$39*SIN(RADIANS('Second Approx.'!$D$19*A499))))))))))</f>
        <v>#N/A</v>
      </c>
    </row>
    <row r="500" spans="1:4" x14ac:dyDescent="0.25">
      <c r="A500">
        <v>249</v>
      </c>
      <c r="B500" s="71" t="e">
        <f>IF(A500&lt;='Second Approx.'!$D$20,A500,#N/A)</f>
        <v>#N/A</v>
      </c>
      <c r="C500" s="1" t="e">
        <f>IF(B500="",#N/A,
IF('Second Approx.'!$G$15="Error",#N/A,
IF('Second Approx.'!$G$16="Error",#N/A,
IF('Second Approx.'!$G$17="Error",#N/A,
IF('Second Approx.'!$G$18="Error",#N/A,
IF('Second Approx.'!$G$19="Error",#N/A,
IF('Second Approx.'!$G$20="Error",#N/A,
IF('Second Approx.'!$G$29="Error",#N/A,
'Second Approx.'!$D$38*COS(RADIANS('Second Approx.'!$D$18*A500))+'Second Approx.'!$D$39*COS(RADIANS('Second Approx.'!$D$19*A500))))))))))</f>
        <v>#N/A</v>
      </c>
      <c r="D500" s="1" t="e">
        <f>IF(B500="",#N/A,
IF('Second Approx.'!$G$15="Error",#N/A,
IF('Second Approx.'!$G$16="Error",#N/A,
IF('Second Approx.'!$G$17="Error",#N/A,
IF('Second Approx.'!$G$18="Error",#N/A,
IF('Second Approx.'!$G$19="Error",#N/A,
IF('Second Approx.'!$G$20="Error",#N/A,
IF('Second Approx.'!$G$29="Error",#N/A,
'Second Approx.'!$D$38*SIN(RADIANS('Second Approx.'!$D$18*A500))+'Second Approx.'!$D$39*SIN(RADIANS('Second Approx.'!$D$19*A500))))))))))</f>
        <v>#N/A</v>
      </c>
    </row>
    <row r="501" spans="1:4" x14ac:dyDescent="0.25">
      <c r="A501" s="71">
        <v>249.5</v>
      </c>
      <c r="B501" s="71" t="e">
        <f>IF(A501&lt;='Second Approx.'!$D$20,A501,#N/A)</f>
        <v>#N/A</v>
      </c>
      <c r="C501" s="1" t="e">
        <f>IF(B501="",#N/A,
IF('Second Approx.'!$G$15="Error",#N/A,
IF('Second Approx.'!$G$16="Error",#N/A,
IF('Second Approx.'!$G$17="Error",#N/A,
IF('Second Approx.'!$G$18="Error",#N/A,
IF('Second Approx.'!$G$19="Error",#N/A,
IF('Second Approx.'!$G$20="Error",#N/A,
IF('Second Approx.'!$G$29="Error",#N/A,
'Second Approx.'!$D$38*COS(RADIANS('Second Approx.'!$D$18*A501))+'Second Approx.'!$D$39*COS(RADIANS('Second Approx.'!$D$19*A501))))))))))</f>
        <v>#N/A</v>
      </c>
      <c r="D501" s="1" t="e">
        <f>IF(B501="",#N/A,
IF('Second Approx.'!$G$15="Error",#N/A,
IF('Second Approx.'!$G$16="Error",#N/A,
IF('Second Approx.'!$G$17="Error",#N/A,
IF('Second Approx.'!$G$18="Error",#N/A,
IF('Second Approx.'!$G$19="Error",#N/A,
IF('Second Approx.'!$G$20="Error",#N/A,
IF('Second Approx.'!$G$29="Error",#N/A,
'Second Approx.'!$D$38*SIN(RADIANS('Second Approx.'!$D$18*A501))+'Second Approx.'!$D$39*SIN(RADIANS('Second Approx.'!$D$19*A501))))))))))</f>
        <v>#N/A</v>
      </c>
    </row>
    <row r="502" spans="1:4" x14ac:dyDescent="0.25">
      <c r="A502">
        <v>250</v>
      </c>
      <c r="B502" s="71" t="e">
        <f>IF(A502&lt;='Second Approx.'!$D$20,A502,#N/A)</f>
        <v>#N/A</v>
      </c>
      <c r="C502" s="1" t="e">
        <f>IF(B502="",#N/A,
IF('Second Approx.'!$G$15="Error",#N/A,
IF('Second Approx.'!$G$16="Error",#N/A,
IF('Second Approx.'!$G$17="Error",#N/A,
IF('Second Approx.'!$G$18="Error",#N/A,
IF('Second Approx.'!$G$19="Error",#N/A,
IF('Second Approx.'!$G$20="Error",#N/A,
IF('Second Approx.'!$G$29="Error",#N/A,
'Second Approx.'!$D$38*COS(RADIANS('Second Approx.'!$D$18*A502))+'Second Approx.'!$D$39*COS(RADIANS('Second Approx.'!$D$19*A502))))))))))</f>
        <v>#N/A</v>
      </c>
      <c r="D502" s="1" t="e">
        <f>IF(B502="",#N/A,
IF('Second Approx.'!$G$15="Error",#N/A,
IF('Second Approx.'!$G$16="Error",#N/A,
IF('Second Approx.'!$G$17="Error",#N/A,
IF('Second Approx.'!$G$18="Error",#N/A,
IF('Second Approx.'!$G$19="Error",#N/A,
IF('Second Approx.'!$G$20="Error",#N/A,
IF('Second Approx.'!$G$29="Error",#N/A,
'Second Approx.'!$D$38*SIN(RADIANS('Second Approx.'!$D$18*A502))+'Second Approx.'!$D$39*SIN(RADIANS('Second Approx.'!$D$19*A502))))))))))</f>
        <v>#N/A</v>
      </c>
    </row>
    <row r="503" spans="1:4" x14ac:dyDescent="0.25">
      <c r="A503" s="71">
        <v>250.5</v>
      </c>
      <c r="B503" s="71" t="e">
        <f>IF(A503&lt;='Second Approx.'!$D$20,A503,#N/A)</f>
        <v>#N/A</v>
      </c>
      <c r="C503" s="1" t="e">
        <f>IF(B503="",#N/A,
IF('Second Approx.'!$G$15="Error",#N/A,
IF('Second Approx.'!$G$16="Error",#N/A,
IF('Second Approx.'!$G$17="Error",#N/A,
IF('Second Approx.'!$G$18="Error",#N/A,
IF('Second Approx.'!$G$19="Error",#N/A,
IF('Second Approx.'!$G$20="Error",#N/A,
IF('Second Approx.'!$G$29="Error",#N/A,
'Second Approx.'!$D$38*COS(RADIANS('Second Approx.'!$D$18*A503))+'Second Approx.'!$D$39*COS(RADIANS('Second Approx.'!$D$19*A503))))))))))</f>
        <v>#N/A</v>
      </c>
      <c r="D503" s="1" t="e">
        <f>IF(B503="",#N/A,
IF('Second Approx.'!$G$15="Error",#N/A,
IF('Second Approx.'!$G$16="Error",#N/A,
IF('Second Approx.'!$G$17="Error",#N/A,
IF('Second Approx.'!$G$18="Error",#N/A,
IF('Second Approx.'!$G$19="Error",#N/A,
IF('Second Approx.'!$G$20="Error",#N/A,
IF('Second Approx.'!$G$29="Error",#N/A,
'Second Approx.'!$D$38*SIN(RADIANS('Second Approx.'!$D$18*A503))+'Second Approx.'!$D$39*SIN(RADIANS('Second Approx.'!$D$19*A503))))))))))</f>
        <v>#N/A</v>
      </c>
    </row>
    <row r="504" spans="1:4" x14ac:dyDescent="0.25">
      <c r="A504">
        <v>251</v>
      </c>
      <c r="B504" s="71" t="e">
        <f>IF(A504&lt;='Second Approx.'!$D$20,A504,#N/A)</f>
        <v>#N/A</v>
      </c>
      <c r="C504" s="1" t="e">
        <f>IF(B504="",#N/A,
IF('Second Approx.'!$G$15="Error",#N/A,
IF('Second Approx.'!$G$16="Error",#N/A,
IF('Second Approx.'!$G$17="Error",#N/A,
IF('Second Approx.'!$G$18="Error",#N/A,
IF('Second Approx.'!$G$19="Error",#N/A,
IF('Second Approx.'!$G$20="Error",#N/A,
IF('Second Approx.'!$G$29="Error",#N/A,
'Second Approx.'!$D$38*COS(RADIANS('Second Approx.'!$D$18*A504))+'Second Approx.'!$D$39*COS(RADIANS('Second Approx.'!$D$19*A504))))))))))</f>
        <v>#N/A</v>
      </c>
      <c r="D504" s="1" t="e">
        <f>IF(B504="",#N/A,
IF('Second Approx.'!$G$15="Error",#N/A,
IF('Second Approx.'!$G$16="Error",#N/A,
IF('Second Approx.'!$G$17="Error",#N/A,
IF('Second Approx.'!$G$18="Error",#N/A,
IF('Second Approx.'!$G$19="Error",#N/A,
IF('Second Approx.'!$G$20="Error",#N/A,
IF('Second Approx.'!$G$29="Error",#N/A,
'Second Approx.'!$D$38*SIN(RADIANS('Second Approx.'!$D$18*A504))+'Second Approx.'!$D$39*SIN(RADIANS('Second Approx.'!$D$19*A504))))))))))</f>
        <v>#N/A</v>
      </c>
    </row>
    <row r="505" spans="1:4" x14ac:dyDescent="0.25">
      <c r="A505" s="71">
        <v>251.5</v>
      </c>
      <c r="B505" s="71" t="e">
        <f>IF(A505&lt;='Second Approx.'!$D$20,A505,#N/A)</f>
        <v>#N/A</v>
      </c>
      <c r="C505" s="1" t="e">
        <f>IF(B505="",#N/A,
IF('Second Approx.'!$G$15="Error",#N/A,
IF('Second Approx.'!$G$16="Error",#N/A,
IF('Second Approx.'!$G$17="Error",#N/A,
IF('Second Approx.'!$G$18="Error",#N/A,
IF('Second Approx.'!$G$19="Error",#N/A,
IF('Second Approx.'!$G$20="Error",#N/A,
IF('Second Approx.'!$G$29="Error",#N/A,
'Second Approx.'!$D$38*COS(RADIANS('Second Approx.'!$D$18*A505))+'Second Approx.'!$D$39*COS(RADIANS('Second Approx.'!$D$19*A505))))))))))</f>
        <v>#N/A</v>
      </c>
      <c r="D505" s="1" t="e">
        <f>IF(B505="",#N/A,
IF('Second Approx.'!$G$15="Error",#N/A,
IF('Second Approx.'!$G$16="Error",#N/A,
IF('Second Approx.'!$G$17="Error",#N/A,
IF('Second Approx.'!$G$18="Error",#N/A,
IF('Second Approx.'!$G$19="Error",#N/A,
IF('Second Approx.'!$G$20="Error",#N/A,
IF('Second Approx.'!$G$29="Error",#N/A,
'Second Approx.'!$D$38*SIN(RADIANS('Second Approx.'!$D$18*A505))+'Second Approx.'!$D$39*SIN(RADIANS('Second Approx.'!$D$19*A505))))))))))</f>
        <v>#N/A</v>
      </c>
    </row>
    <row r="506" spans="1:4" x14ac:dyDescent="0.25">
      <c r="A506">
        <v>252</v>
      </c>
      <c r="B506" s="71" t="e">
        <f>IF(A506&lt;='Second Approx.'!$D$20,A506,#N/A)</f>
        <v>#N/A</v>
      </c>
      <c r="C506" s="1" t="e">
        <f>IF(B506="",#N/A,
IF('Second Approx.'!$G$15="Error",#N/A,
IF('Second Approx.'!$G$16="Error",#N/A,
IF('Second Approx.'!$G$17="Error",#N/A,
IF('Second Approx.'!$G$18="Error",#N/A,
IF('Second Approx.'!$G$19="Error",#N/A,
IF('Second Approx.'!$G$20="Error",#N/A,
IF('Second Approx.'!$G$29="Error",#N/A,
'Second Approx.'!$D$38*COS(RADIANS('Second Approx.'!$D$18*A506))+'Second Approx.'!$D$39*COS(RADIANS('Second Approx.'!$D$19*A506))))))))))</f>
        <v>#N/A</v>
      </c>
      <c r="D506" s="1" t="e">
        <f>IF(B506="",#N/A,
IF('Second Approx.'!$G$15="Error",#N/A,
IF('Second Approx.'!$G$16="Error",#N/A,
IF('Second Approx.'!$G$17="Error",#N/A,
IF('Second Approx.'!$G$18="Error",#N/A,
IF('Second Approx.'!$G$19="Error",#N/A,
IF('Second Approx.'!$G$20="Error",#N/A,
IF('Second Approx.'!$G$29="Error",#N/A,
'Second Approx.'!$D$38*SIN(RADIANS('Second Approx.'!$D$18*A506))+'Second Approx.'!$D$39*SIN(RADIANS('Second Approx.'!$D$19*A506))))))))))</f>
        <v>#N/A</v>
      </c>
    </row>
    <row r="507" spans="1:4" x14ac:dyDescent="0.25">
      <c r="A507" s="71">
        <v>252.5</v>
      </c>
      <c r="B507" s="71" t="e">
        <f>IF(A507&lt;='Second Approx.'!$D$20,A507,#N/A)</f>
        <v>#N/A</v>
      </c>
      <c r="C507" s="1" t="e">
        <f>IF(B507="",#N/A,
IF('Second Approx.'!$G$15="Error",#N/A,
IF('Second Approx.'!$G$16="Error",#N/A,
IF('Second Approx.'!$G$17="Error",#N/A,
IF('Second Approx.'!$G$18="Error",#N/A,
IF('Second Approx.'!$G$19="Error",#N/A,
IF('Second Approx.'!$G$20="Error",#N/A,
IF('Second Approx.'!$G$29="Error",#N/A,
'Second Approx.'!$D$38*COS(RADIANS('Second Approx.'!$D$18*A507))+'Second Approx.'!$D$39*COS(RADIANS('Second Approx.'!$D$19*A507))))))))))</f>
        <v>#N/A</v>
      </c>
      <c r="D507" s="1" t="e">
        <f>IF(B507="",#N/A,
IF('Second Approx.'!$G$15="Error",#N/A,
IF('Second Approx.'!$G$16="Error",#N/A,
IF('Second Approx.'!$G$17="Error",#N/A,
IF('Second Approx.'!$G$18="Error",#N/A,
IF('Second Approx.'!$G$19="Error",#N/A,
IF('Second Approx.'!$G$20="Error",#N/A,
IF('Second Approx.'!$G$29="Error",#N/A,
'Second Approx.'!$D$38*SIN(RADIANS('Second Approx.'!$D$18*A507))+'Second Approx.'!$D$39*SIN(RADIANS('Second Approx.'!$D$19*A507))))))))))</f>
        <v>#N/A</v>
      </c>
    </row>
    <row r="508" spans="1:4" x14ac:dyDescent="0.25">
      <c r="A508">
        <v>253</v>
      </c>
      <c r="B508" s="71" t="e">
        <f>IF(A508&lt;='Second Approx.'!$D$20,A508,#N/A)</f>
        <v>#N/A</v>
      </c>
      <c r="C508" s="1" t="e">
        <f>IF(B508="",#N/A,
IF('Second Approx.'!$G$15="Error",#N/A,
IF('Second Approx.'!$G$16="Error",#N/A,
IF('Second Approx.'!$G$17="Error",#N/A,
IF('Second Approx.'!$G$18="Error",#N/A,
IF('Second Approx.'!$G$19="Error",#N/A,
IF('Second Approx.'!$G$20="Error",#N/A,
IF('Second Approx.'!$G$29="Error",#N/A,
'Second Approx.'!$D$38*COS(RADIANS('Second Approx.'!$D$18*A508))+'Second Approx.'!$D$39*COS(RADIANS('Second Approx.'!$D$19*A508))))))))))</f>
        <v>#N/A</v>
      </c>
      <c r="D508" s="1" t="e">
        <f>IF(B508="",#N/A,
IF('Second Approx.'!$G$15="Error",#N/A,
IF('Second Approx.'!$G$16="Error",#N/A,
IF('Second Approx.'!$G$17="Error",#N/A,
IF('Second Approx.'!$G$18="Error",#N/A,
IF('Second Approx.'!$G$19="Error",#N/A,
IF('Second Approx.'!$G$20="Error",#N/A,
IF('Second Approx.'!$G$29="Error",#N/A,
'Second Approx.'!$D$38*SIN(RADIANS('Second Approx.'!$D$18*A508))+'Second Approx.'!$D$39*SIN(RADIANS('Second Approx.'!$D$19*A508))))))))))</f>
        <v>#N/A</v>
      </c>
    </row>
    <row r="509" spans="1:4" x14ac:dyDescent="0.25">
      <c r="A509" s="71">
        <v>253.5</v>
      </c>
      <c r="B509" s="71" t="e">
        <f>IF(A509&lt;='Second Approx.'!$D$20,A509,#N/A)</f>
        <v>#N/A</v>
      </c>
      <c r="C509" s="1" t="e">
        <f>IF(B509="",#N/A,
IF('Second Approx.'!$G$15="Error",#N/A,
IF('Second Approx.'!$G$16="Error",#N/A,
IF('Second Approx.'!$G$17="Error",#N/A,
IF('Second Approx.'!$G$18="Error",#N/A,
IF('Second Approx.'!$G$19="Error",#N/A,
IF('Second Approx.'!$G$20="Error",#N/A,
IF('Second Approx.'!$G$29="Error",#N/A,
'Second Approx.'!$D$38*COS(RADIANS('Second Approx.'!$D$18*A509))+'Second Approx.'!$D$39*COS(RADIANS('Second Approx.'!$D$19*A509))))))))))</f>
        <v>#N/A</v>
      </c>
      <c r="D509" s="1" t="e">
        <f>IF(B509="",#N/A,
IF('Second Approx.'!$G$15="Error",#N/A,
IF('Second Approx.'!$G$16="Error",#N/A,
IF('Second Approx.'!$G$17="Error",#N/A,
IF('Second Approx.'!$G$18="Error",#N/A,
IF('Second Approx.'!$G$19="Error",#N/A,
IF('Second Approx.'!$G$20="Error",#N/A,
IF('Second Approx.'!$G$29="Error",#N/A,
'Second Approx.'!$D$38*SIN(RADIANS('Second Approx.'!$D$18*A509))+'Second Approx.'!$D$39*SIN(RADIANS('Second Approx.'!$D$19*A509))))))))))</f>
        <v>#N/A</v>
      </c>
    </row>
    <row r="510" spans="1:4" x14ac:dyDescent="0.25">
      <c r="A510">
        <v>254</v>
      </c>
      <c r="B510" s="71" t="e">
        <f>IF(A510&lt;='Second Approx.'!$D$20,A510,#N/A)</f>
        <v>#N/A</v>
      </c>
      <c r="C510" s="1" t="e">
        <f>IF(B510="",#N/A,
IF('Second Approx.'!$G$15="Error",#N/A,
IF('Second Approx.'!$G$16="Error",#N/A,
IF('Second Approx.'!$G$17="Error",#N/A,
IF('Second Approx.'!$G$18="Error",#N/A,
IF('Second Approx.'!$G$19="Error",#N/A,
IF('Second Approx.'!$G$20="Error",#N/A,
IF('Second Approx.'!$G$29="Error",#N/A,
'Second Approx.'!$D$38*COS(RADIANS('Second Approx.'!$D$18*A510))+'Second Approx.'!$D$39*COS(RADIANS('Second Approx.'!$D$19*A510))))))))))</f>
        <v>#N/A</v>
      </c>
      <c r="D510" s="1" t="e">
        <f>IF(B510="",#N/A,
IF('Second Approx.'!$G$15="Error",#N/A,
IF('Second Approx.'!$G$16="Error",#N/A,
IF('Second Approx.'!$G$17="Error",#N/A,
IF('Second Approx.'!$G$18="Error",#N/A,
IF('Second Approx.'!$G$19="Error",#N/A,
IF('Second Approx.'!$G$20="Error",#N/A,
IF('Second Approx.'!$G$29="Error",#N/A,
'Second Approx.'!$D$38*SIN(RADIANS('Second Approx.'!$D$18*A510))+'Second Approx.'!$D$39*SIN(RADIANS('Second Approx.'!$D$19*A510))))))))))</f>
        <v>#N/A</v>
      </c>
    </row>
    <row r="511" spans="1:4" x14ac:dyDescent="0.25">
      <c r="A511" s="71">
        <v>254.5</v>
      </c>
      <c r="B511" s="71" t="e">
        <f>IF(A511&lt;='Second Approx.'!$D$20,A511,#N/A)</f>
        <v>#N/A</v>
      </c>
      <c r="C511" s="1" t="e">
        <f>IF(B511="",#N/A,
IF('Second Approx.'!$G$15="Error",#N/A,
IF('Second Approx.'!$G$16="Error",#N/A,
IF('Second Approx.'!$G$17="Error",#N/A,
IF('Second Approx.'!$G$18="Error",#N/A,
IF('Second Approx.'!$G$19="Error",#N/A,
IF('Second Approx.'!$G$20="Error",#N/A,
IF('Second Approx.'!$G$29="Error",#N/A,
'Second Approx.'!$D$38*COS(RADIANS('Second Approx.'!$D$18*A511))+'Second Approx.'!$D$39*COS(RADIANS('Second Approx.'!$D$19*A511))))))))))</f>
        <v>#N/A</v>
      </c>
      <c r="D511" s="1" t="e">
        <f>IF(B511="",#N/A,
IF('Second Approx.'!$G$15="Error",#N/A,
IF('Second Approx.'!$G$16="Error",#N/A,
IF('Second Approx.'!$G$17="Error",#N/A,
IF('Second Approx.'!$G$18="Error",#N/A,
IF('Second Approx.'!$G$19="Error",#N/A,
IF('Second Approx.'!$G$20="Error",#N/A,
IF('Second Approx.'!$G$29="Error",#N/A,
'Second Approx.'!$D$38*SIN(RADIANS('Second Approx.'!$D$18*A511))+'Second Approx.'!$D$39*SIN(RADIANS('Second Approx.'!$D$19*A511))))))))))</f>
        <v>#N/A</v>
      </c>
    </row>
    <row r="512" spans="1:4" x14ac:dyDescent="0.25">
      <c r="A512">
        <v>255</v>
      </c>
      <c r="B512" s="71" t="e">
        <f>IF(A512&lt;='Second Approx.'!$D$20,A512,#N/A)</f>
        <v>#N/A</v>
      </c>
      <c r="C512" s="1" t="e">
        <f>IF(B512="",#N/A,
IF('Second Approx.'!$G$15="Error",#N/A,
IF('Second Approx.'!$G$16="Error",#N/A,
IF('Second Approx.'!$G$17="Error",#N/A,
IF('Second Approx.'!$G$18="Error",#N/A,
IF('Second Approx.'!$G$19="Error",#N/A,
IF('Second Approx.'!$G$20="Error",#N/A,
IF('Second Approx.'!$G$29="Error",#N/A,
'Second Approx.'!$D$38*COS(RADIANS('Second Approx.'!$D$18*A512))+'Second Approx.'!$D$39*COS(RADIANS('Second Approx.'!$D$19*A512))))))))))</f>
        <v>#N/A</v>
      </c>
      <c r="D512" s="1" t="e">
        <f>IF(B512="",#N/A,
IF('Second Approx.'!$G$15="Error",#N/A,
IF('Second Approx.'!$G$16="Error",#N/A,
IF('Second Approx.'!$G$17="Error",#N/A,
IF('Second Approx.'!$G$18="Error",#N/A,
IF('Second Approx.'!$G$19="Error",#N/A,
IF('Second Approx.'!$G$20="Error",#N/A,
IF('Second Approx.'!$G$29="Error",#N/A,
'Second Approx.'!$D$38*SIN(RADIANS('Second Approx.'!$D$18*A512))+'Second Approx.'!$D$39*SIN(RADIANS('Second Approx.'!$D$19*A512))))))))))</f>
        <v>#N/A</v>
      </c>
    </row>
    <row r="513" spans="1:4" x14ac:dyDescent="0.25">
      <c r="A513" s="71">
        <v>255.5</v>
      </c>
      <c r="B513" s="71" t="e">
        <f>IF(A513&lt;='Second Approx.'!$D$20,A513,#N/A)</f>
        <v>#N/A</v>
      </c>
      <c r="C513" s="1" t="e">
        <f>IF(B513="",#N/A,
IF('Second Approx.'!$G$15="Error",#N/A,
IF('Second Approx.'!$G$16="Error",#N/A,
IF('Second Approx.'!$G$17="Error",#N/A,
IF('Second Approx.'!$G$18="Error",#N/A,
IF('Second Approx.'!$G$19="Error",#N/A,
IF('Second Approx.'!$G$20="Error",#N/A,
IF('Second Approx.'!$G$29="Error",#N/A,
'Second Approx.'!$D$38*COS(RADIANS('Second Approx.'!$D$18*A513))+'Second Approx.'!$D$39*COS(RADIANS('Second Approx.'!$D$19*A513))))))))))</f>
        <v>#N/A</v>
      </c>
      <c r="D513" s="1" t="e">
        <f>IF(B513="",#N/A,
IF('Second Approx.'!$G$15="Error",#N/A,
IF('Second Approx.'!$G$16="Error",#N/A,
IF('Second Approx.'!$G$17="Error",#N/A,
IF('Second Approx.'!$G$18="Error",#N/A,
IF('Second Approx.'!$G$19="Error",#N/A,
IF('Second Approx.'!$G$20="Error",#N/A,
IF('Second Approx.'!$G$29="Error",#N/A,
'Second Approx.'!$D$38*SIN(RADIANS('Second Approx.'!$D$18*A513))+'Second Approx.'!$D$39*SIN(RADIANS('Second Approx.'!$D$19*A513))))))))))</f>
        <v>#N/A</v>
      </c>
    </row>
    <row r="514" spans="1:4" x14ac:dyDescent="0.25">
      <c r="A514">
        <v>256</v>
      </c>
      <c r="B514" s="71" t="e">
        <f>IF(A514&lt;='Second Approx.'!$D$20,A514,#N/A)</f>
        <v>#N/A</v>
      </c>
      <c r="C514" s="1" t="e">
        <f>IF(B514="",#N/A,
IF('Second Approx.'!$G$15="Error",#N/A,
IF('Second Approx.'!$G$16="Error",#N/A,
IF('Second Approx.'!$G$17="Error",#N/A,
IF('Second Approx.'!$G$18="Error",#N/A,
IF('Second Approx.'!$G$19="Error",#N/A,
IF('Second Approx.'!$G$20="Error",#N/A,
IF('Second Approx.'!$G$29="Error",#N/A,
'Second Approx.'!$D$38*COS(RADIANS('Second Approx.'!$D$18*A514))+'Second Approx.'!$D$39*COS(RADIANS('Second Approx.'!$D$19*A514))))))))))</f>
        <v>#N/A</v>
      </c>
      <c r="D514" s="1" t="e">
        <f>IF(B514="",#N/A,
IF('Second Approx.'!$G$15="Error",#N/A,
IF('Second Approx.'!$G$16="Error",#N/A,
IF('Second Approx.'!$G$17="Error",#N/A,
IF('Second Approx.'!$G$18="Error",#N/A,
IF('Second Approx.'!$G$19="Error",#N/A,
IF('Second Approx.'!$G$20="Error",#N/A,
IF('Second Approx.'!$G$29="Error",#N/A,
'Second Approx.'!$D$38*SIN(RADIANS('Second Approx.'!$D$18*A514))+'Second Approx.'!$D$39*SIN(RADIANS('Second Approx.'!$D$19*A514))))))))))</f>
        <v>#N/A</v>
      </c>
    </row>
    <row r="515" spans="1:4" x14ac:dyDescent="0.25">
      <c r="A515" s="71">
        <v>256.5</v>
      </c>
      <c r="B515" s="71" t="e">
        <f>IF(A515&lt;='Second Approx.'!$D$20,A515,#N/A)</f>
        <v>#N/A</v>
      </c>
      <c r="C515" s="1" t="e">
        <f>IF(B515="",#N/A,
IF('Second Approx.'!$G$15="Error",#N/A,
IF('Second Approx.'!$G$16="Error",#N/A,
IF('Second Approx.'!$G$17="Error",#N/A,
IF('Second Approx.'!$G$18="Error",#N/A,
IF('Second Approx.'!$G$19="Error",#N/A,
IF('Second Approx.'!$G$20="Error",#N/A,
IF('Second Approx.'!$G$29="Error",#N/A,
'Second Approx.'!$D$38*COS(RADIANS('Second Approx.'!$D$18*A515))+'Second Approx.'!$D$39*COS(RADIANS('Second Approx.'!$D$19*A515))))))))))</f>
        <v>#N/A</v>
      </c>
      <c r="D515" s="1" t="e">
        <f>IF(B515="",#N/A,
IF('Second Approx.'!$G$15="Error",#N/A,
IF('Second Approx.'!$G$16="Error",#N/A,
IF('Second Approx.'!$G$17="Error",#N/A,
IF('Second Approx.'!$G$18="Error",#N/A,
IF('Second Approx.'!$G$19="Error",#N/A,
IF('Second Approx.'!$G$20="Error",#N/A,
IF('Second Approx.'!$G$29="Error",#N/A,
'Second Approx.'!$D$38*SIN(RADIANS('Second Approx.'!$D$18*A515))+'Second Approx.'!$D$39*SIN(RADIANS('Second Approx.'!$D$19*A515))))))))))</f>
        <v>#N/A</v>
      </c>
    </row>
    <row r="516" spans="1:4" x14ac:dyDescent="0.25">
      <c r="A516">
        <v>257</v>
      </c>
      <c r="B516" s="71" t="e">
        <f>IF(A516&lt;='Second Approx.'!$D$20,A516,#N/A)</f>
        <v>#N/A</v>
      </c>
      <c r="C516" s="1" t="e">
        <f>IF(B516="",#N/A,
IF('Second Approx.'!$G$15="Error",#N/A,
IF('Second Approx.'!$G$16="Error",#N/A,
IF('Second Approx.'!$G$17="Error",#N/A,
IF('Second Approx.'!$G$18="Error",#N/A,
IF('Second Approx.'!$G$19="Error",#N/A,
IF('Second Approx.'!$G$20="Error",#N/A,
IF('Second Approx.'!$G$29="Error",#N/A,
'Second Approx.'!$D$38*COS(RADIANS('Second Approx.'!$D$18*A516))+'Second Approx.'!$D$39*COS(RADIANS('Second Approx.'!$D$19*A516))))))))))</f>
        <v>#N/A</v>
      </c>
      <c r="D516" s="1" t="e">
        <f>IF(B516="",#N/A,
IF('Second Approx.'!$G$15="Error",#N/A,
IF('Second Approx.'!$G$16="Error",#N/A,
IF('Second Approx.'!$G$17="Error",#N/A,
IF('Second Approx.'!$G$18="Error",#N/A,
IF('Second Approx.'!$G$19="Error",#N/A,
IF('Second Approx.'!$G$20="Error",#N/A,
IF('Second Approx.'!$G$29="Error",#N/A,
'Second Approx.'!$D$38*SIN(RADIANS('Second Approx.'!$D$18*A516))+'Second Approx.'!$D$39*SIN(RADIANS('Second Approx.'!$D$19*A516))))))))))</f>
        <v>#N/A</v>
      </c>
    </row>
    <row r="517" spans="1:4" x14ac:dyDescent="0.25">
      <c r="A517" s="71">
        <v>257.5</v>
      </c>
      <c r="B517" s="71" t="e">
        <f>IF(A517&lt;='Second Approx.'!$D$20,A517,#N/A)</f>
        <v>#N/A</v>
      </c>
      <c r="C517" s="1" t="e">
        <f>IF(B517="",#N/A,
IF('Second Approx.'!$G$15="Error",#N/A,
IF('Second Approx.'!$G$16="Error",#N/A,
IF('Second Approx.'!$G$17="Error",#N/A,
IF('Second Approx.'!$G$18="Error",#N/A,
IF('Second Approx.'!$G$19="Error",#N/A,
IF('Second Approx.'!$G$20="Error",#N/A,
IF('Second Approx.'!$G$29="Error",#N/A,
'Second Approx.'!$D$38*COS(RADIANS('Second Approx.'!$D$18*A517))+'Second Approx.'!$D$39*COS(RADIANS('Second Approx.'!$D$19*A517))))))))))</f>
        <v>#N/A</v>
      </c>
      <c r="D517" s="1" t="e">
        <f>IF(B517="",#N/A,
IF('Second Approx.'!$G$15="Error",#N/A,
IF('Second Approx.'!$G$16="Error",#N/A,
IF('Second Approx.'!$G$17="Error",#N/A,
IF('Second Approx.'!$G$18="Error",#N/A,
IF('Second Approx.'!$G$19="Error",#N/A,
IF('Second Approx.'!$G$20="Error",#N/A,
IF('Second Approx.'!$G$29="Error",#N/A,
'Second Approx.'!$D$38*SIN(RADIANS('Second Approx.'!$D$18*A517))+'Second Approx.'!$D$39*SIN(RADIANS('Second Approx.'!$D$19*A517))))))))))</f>
        <v>#N/A</v>
      </c>
    </row>
    <row r="518" spans="1:4" x14ac:dyDescent="0.25">
      <c r="A518">
        <v>258</v>
      </c>
      <c r="B518" s="71" t="e">
        <f>IF(A518&lt;='Second Approx.'!$D$20,A518,#N/A)</f>
        <v>#N/A</v>
      </c>
      <c r="C518" s="1" t="e">
        <f>IF(B518="",#N/A,
IF('Second Approx.'!$G$15="Error",#N/A,
IF('Second Approx.'!$G$16="Error",#N/A,
IF('Second Approx.'!$G$17="Error",#N/A,
IF('Second Approx.'!$G$18="Error",#N/A,
IF('Second Approx.'!$G$19="Error",#N/A,
IF('Second Approx.'!$G$20="Error",#N/A,
IF('Second Approx.'!$G$29="Error",#N/A,
'Second Approx.'!$D$38*COS(RADIANS('Second Approx.'!$D$18*A518))+'Second Approx.'!$D$39*COS(RADIANS('Second Approx.'!$D$19*A518))))))))))</f>
        <v>#N/A</v>
      </c>
      <c r="D518" s="1" t="e">
        <f>IF(B518="",#N/A,
IF('Second Approx.'!$G$15="Error",#N/A,
IF('Second Approx.'!$G$16="Error",#N/A,
IF('Second Approx.'!$G$17="Error",#N/A,
IF('Second Approx.'!$G$18="Error",#N/A,
IF('Second Approx.'!$G$19="Error",#N/A,
IF('Second Approx.'!$G$20="Error",#N/A,
IF('Second Approx.'!$G$29="Error",#N/A,
'Second Approx.'!$D$38*SIN(RADIANS('Second Approx.'!$D$18*A518))+'Second Approx.'!$D$39*SIN(RADIANS('Second Approx.'!$D$19*A518))))))))))</f>
        <v>#N/A</v>
      </c>
    </row>
    <row r="519" spans="1:4" x14ac:dyDescent="0.25">
      <c r="A519" s="71">
        <v>258.5</v>
      </c>
      <c r="B519" s="71" t="e">
        <f>IF(A519&lt;='Second Approx.'!$D$20,A519,#N/A)</f>
        <v>#N/A</v>
      </c>
      <c r="C519" s="1" t="e">
        <f>IF(B519="",#N/A,
IF('Second Approx.'!$G$15="Error",#N/A,
IF('Second Approx.'!$G$16="Error",#N/A,
IF('Second Approx.'!$G$17="Error",#N/A,
IF('Second Approx.'!$G$18="Error",#N/A,
IF('Second Approx.'!$G$19="Error",#N/A,
IF('Second Approx.'!$G$20="Error",#N/A,
IF('Second Approx.'!$G$29="Error",#N/A,
'Second Approx.'!$D$38*COS(RADIANS('Second Approx.'!$D$18*A519))+'Second Approx.'!$D$39*COS(RADIANS('Second Approx.'!$D$19*A519))))))))))</f>
        <v>#N/A</v>
      </c>
      <c r="D519" s="1" t="e">
        <f>IF(B519="",#N/A,
IF('Second Approx.'!$G$15="Error",#N/A,
IF('Second Approx.'!$G$16="Error",#N/A,
IF('Second Approx.'!$G$17="Error",#N/A,
IF('Second Approx.'!$G$18="Error",#N/A,
IF('Second Approx.'!$G$19="Error",#N/A,
IF('Second Approx.'!$G$20="Error",#N/A,
IF('Second Approx.'!$G$29="Error",#N/A,
'Second Approx.'!$D$38*SIN(RADIANS('Second Approx.'!$D$18*A519))+'Second Approx.'!$D$39*SIN(RADIANS('Second Approx.'!$D$19*A519))))))))))</f>
        <v>#N/A</v>
      </c>
    </row>
    <row r="520" spans="1:4" x14ac:dyDescent="0.25">
      <c r="A520">
        <v>259</v>
      </c>
      <c r="B520" s="71" t="e">
        <f>IF(A520&lt;='Second Approx.'!$D$20,A520,#N/A)</f>
        <v>#N/A</v>
      </c>
      <c r="C520" s="1" t="e">
        <f>IF(B520="",#N/A,
IF('Second Approx.'!$G$15="Error",#N/A,
IF('Second Approx.'!$G$16="Error",#N/A,
IF('Second Approx.'!$G$17="Error",#N/A,
IF('Second Approx.'!$G$18="Error",#N/A,
IF('Second Approx.'!$G$19="Error",#N/A,
IF('Second Approx.'!$G$20="Error",#N/A,
IF('Second Approx.'!$G$29="Error",#N/A,
'Second Approx.'!$D$38*COS(RADIANS('Second Approx.'!$D$18*A520))+'Second Approx.'!$D$39*COS(RADIANS('Second Approx.'!$D$19*A520))))))))))</f>
        <v>#N/A</v>
      </c>
      <c r="D520" s="1" t="e">
        <f>IF(B520="",#N/A,
IF('Second Approx.'!$G$15="Error",#N/A,
IF('Second Approx.'!$G$16="Error",#N/A,
IF('Second Approx.'!$G$17="Error",#N/A,
IF('Second Approx.'!$G$18="Error",#N/A,
IF('Second Approx.'!$G$19="Error",#N/A,
IF('Second Approx.'!$G$20="Error",#N/A,
IF('Second Approx.'!$G$29="Error",#N/A,
'Second Approx.'!$D$38*SIN(RADIANS('Second Approx.'!$D$18*A520))+'Second Approx.'!$D$39*SIN(RADIANS('Second Approx.'!$D$19*A520))))))))))</f>
        <v>#N/A</v>
      </c>
    </row>
    <row r="521" spans="1:4" x14ac:dyDescent="0.25">
      <c r="A521" s="71">
        <v>259.5</v>
      </c>
      <c r="B521" s="71" t="e">
        <f>IF(A521&lt;='Second Approx.'!$D$20,A521,#N/A)</f>
        <v>#N/A</v>
      </c>
      <c r="C521" s="1" t="e">
        <f>IF(B521="",#N/A,
IF('Second Approx.'!$G$15="Error",#N/A,
IF('Second Approx.'!$G$16="Error",#N/A,
IF('Second Approx.'!$G$17="Error",#N/A,
IF('Second Approx.'!$G$18="Error",#N/A,
IF('Second Approx.'!$G$19="Error",#N/A,
IF('Second Approx.'!$G$20="Error",#N/A,
IF('Second Approx.'!$G$29="Error",#N/A,
'Second Approx.'!$D$38*COS(RADIANS('Second Approx.'!$D$18*A521))+'Second Approx.'!$D$39*COS(RADIANS('Second Approx.'!$D$19*A521))))))))))</f>
        <v>#N/A</v>
      </c>
      <c r="D521" s="1" t="e">
        <f>IF(B521="",#N/A,
IF('Second Approx.'!$G$15="Error",#N/A,
IF('Second Approx.'!$G$16="Error",#N/A,
IF('Second Approx.'!$G$17="Error",#N/A,
IF('Second Approx.'!$G$18="Error",#N/A,
IF('Second Approx.'!$G$19="Error",#N/A,
IF('Second Approx.'!$G$20="Error",#N/A,
IF('Second Approx.'!$G$29="Error",#N/A,
'Second Approx.'!$D$38*SIN(RADIANS('Second Approx.'!$D$18*A521))+'Second Approx.'!$D$39*SIN(RADIANS('Second Approx.'!$D$19*A521))))))))))</f>
        <v>#N/A</v>
      </c>
    </row>
    <row r="522" spans="1:4" x14ac:dyDescent="0.25">
      <c r="A522">
        <v>260</v>
      </c>
      <c r="B522" s="71" t="e">
        <f>IF(A522&lt;='Second Approx.'!$D$20,A522,#N/A)</f>
        <v>#N/A</v>
      </c>
      <c r="C522" s="1" t="e">
        <f>IF(B522="",#N/A,
IF('Second Approx.'!$G$15="Error",#N/A,
IF('Second Approx.'!$G$16="Error",#N/A,
IF('Second Approx.'!$G$17="Error",#N/A,
IF('Second Approx.'!$G$18="Error",#N/A,
IF('Second Approx.'!$G$19="Error",#N/A,
IF('Second Approx.'!$G$20="Error",#N/A,
IF('Second Approx.'!$G$29="Error",#N/A,
'Second Approx.'!$D$38*COS(RADIANS('Second Approx.'!$D$18*A522))+'Second Approx.'!$D$39*COS(RADIANS('Second Approx.'!$D$19*A522))))))))))</f>
        <v>#N/A</v>
      </c>
      <c r="D522" s="1" t="e">
        <f>IF(B522="",#N/A,
IF('Second Approx.'!$G$15="Error",#N/A,
IF('Second Approx.'!$G$16="Error",#N/A,
IF('Second Approx.'!$G$17="Error",#N/A,
IF('Second Approx.'!$G$18="Error",#N/A,
IF('Second Approx.'!$G$19="Error",#N/A,
IF('Second Approx.'!$G$20="Error",#N/A,
IF('Second Approx.'!$G$29="Error",#N/A,
'Second Approx.'!$D$38*SIN(RADIANS('Second Approx.'!$D$18*A522))+'Second Approx.'!$D$39*SIN(RADIANS('Second Approx.'!$D$19*A522))))))))))</f>
        <v>#N/A</v>
      </c>
    </row>
    <row r="523" spans="1:4" x14ac:dyDescent="0.25">
      <c r="A523" s="71">
        <v>260.5</v>
      </c>
      <c r="B523" s="71" t="e">
        <f>IF(A523&lt;='Second Approx.'!$D$20,A523,#N/A)</f>
        <v>#N/A</v>
      </c>
      <c r="C523" s="1" t="e">
        <f>IF(B523="",#N/A,
IF('Second Approx.'!$G$15="Error",#N/A,
IF('Second Approx.'!$G$16="Error",#N/A,
IF('Second Approx.'!$G$17="Error",#N/A,
IF('Second Approx.'!$G$18="Error",#N/A,
IF('Second Approx.'!$G$19="Error",#N/A,
IF('Second Approx.'!$G$20="Error",#N/A,
IF('Second Approx.'!$G$29="Error",#N/A,
'Second Approx.'!$D$38*COS(RADIANS('Second Approx.'!$D$18*A523))+'Second Approx.'!$D$39*COS(RADIANS('Second Approx.'!$D$19*A523))))))))))</f>
        <v>#N/A</v>
      </c>
      <c r="D523" s="1" t="e">
        <f>IF(B523="",#N/A,
IF('Second Approx.'!$G$15="Error",#N/A,
IF('Second Approx.'!$G$16="Error",#N/A,
IF('Second Approx.'!$G$17="Error",#N/A,
IF('Second Approx.'!$G$18="Error",#N/A,
IF('Second Approx.'!$G$19="Error",#N/A,
IF('Second Approx.'!$G$20="Error",#N/A,
IF('Second Approx.'!$G$29="Error",#N/A,
'Second Approx.'!$D$38*SIN(RADIANS('Second Approx.'!$D$18*A523))+'Second Approx.'!$D$39*SIN(RADIANS('Second Approx.'!$D$19*A523))))))))))</f>
        <v>#N/A</v>
      </c>
    </row>
    <row r="524" spans="1:4" x14ac:dyDescent="0.25">
      <c r="A524">
        <v>261</v>
      </c>
      <c r="B524" s="71" t="e">
        <f>IF(A524&lt;='Second Approx.'!$D$20,A524,#N/A)</f>
        <v>#N/A</v>
      </c>
      <c r="C524" s="1" t="e">
        <f>IF(B524="",#N/A,
IF('Second Approx.'!$G$15="Error",#N/A,
IF('Second Approx.'!$G$16="Error",#N/A,
IF('Second Approx.'!$G$17="Error",#N/A,
IF('Second Approx.'!$G$18="Error",#N/A,
IF('Second Approx.'!$G$19="Error",#N/A,
IF('Second Approx.'!$G$20="Error",#N/A,
IF('Second Approx.'!$G$29="Error",#N/A,
'Second Approx.'!$D$38*COS(RADIANS('Second Approx.'!$D$18*A524))+'Second Approx.'!$D$39*COS(RADIANS('Second Approx.'!$D$19*A524))))))))))</f>
        <v>#N/A</v>
      </c>
      <c r="D524" s="1" t="e">
        <f>IF(B524="",#N/A,
IF('Second Approx.'!$G$15="Error",#N/A,
IF('Second Approx.'!$G$16="Error",#N/A,
IF('Second Approx.'!$G$17="Error",#N/A,
IF('Second Approx.'!$G$18="Error",#N/A,
IF('Second Approx.'!$G$19="Error",#N/A,
IF('Second Approx.'!$G$20="Error",#N/A,
IF('Second Approx.'!$G$29="Error",#N/A,
'Second Approx.'!$D$38*SIN(RADIANS('Second Approx.'!$D$18*A524))+'Second Approx.'!$D$39*SIN(RADIANS('Second Approx.'!$D$19*A524))))))))))</f>
        <v>#N/A</v>
      </c>
    </row>
    <row r="525" spans="1:4" x14ac:dyDescent="0.25">
      <c r="A525" s="71">
        <v>261.5</v>
      </c>
      <c r="B525" s="71" t="e">
        <f>IF(A525&lt;='Second Approx.'!$D$20,A525,#N/A)</f>
        <v>#N/A</v>
      </c>
      <c r="C525" s="1" t="e">
        <f>IF(B525="",#N/A,
IF('Second Approx.'!$G$15="Error",#N/A,
IF('Second Approx.'!$G$16="Error",#N/A,
IF('Second Approx.'!$G$17="Error",#N/A,
IF('Second Approx.'!$G$18="Error",#N/A,
IF('Second Approx.'!$G$19="Error",#N/A,
IF('Second Approx.'!$G$20="Error",#N/A,
IF('Second Approx.'!$G$29="Error",#N/A,
'Second Approx.'!$D$38*COS(RADIANS('Second Approx.'!$D$18*A525))+'Second Approx.'!$D$39*COS(RADIANS('Second Approx.'!$D$19*A525))))))))))</f>
        <v>#N/A</v>
      </c>
      <c r="D525" s="1" t="e">
        <f>IF(B525="",#N/A,
IF('Second Approx.'!$G$15="Error",#N/A,
IF('Second Approx.'!$G$16="Error",#N/A,
IF('Second Approx.'!$G$17="Error",#N/A,
IF('Second Approx.'!$G$18="Error",#N/A,
IF('Second Approx.'!$G$19="Error",#N/A,
IF('Second Approx.'!$G$20="Error",#N/A,
IF('Second Approx.'!$G$29="Error",#N/A,
'Second Approx.'!$D$38*SIN(RADIANS('Second Approx.'!$D$18*A525))+'Second Approx.'!$D$39*SIN(RADIANS('Second Approx.'!$D$19*A525))))))))))</f>
        <v>#N/A</v>
      </c>
    </row>
    <row r="526" spans="1:4" x14ac:dyDescent="0.25">
      <c r="A526">
        <v>262</v>
      </c>
      <c r="B526" s="71" t="e">
        <f>IF(A526&lt;='Second Approx.'!$D$20,A526,#N/A)</f>
        <v>#N/A</v>
      </c>
      <c r="C526" s="1" t="e">
        <f>IF(B526="",#N/A,
IF('Second Approx.'!$G$15="Error",#N/A,
IF('Second Approx.'!$G$16="Error",#N/A,
IF('Second Approx.'!$G$17="Error",#N/A,
IF('Second Approx.'!$G$18="Error",#N/A,
IF('Second Approx.'!$G$19="Error",#N/A,
IF('Second Approx.'!$G$20="Error",#N/A,
IF('Second Approx.'!$G$29="Error",#N/A,
'Second Approx.'!$D$38*COS(RADIANS('Second Approx.'!$D$18*A526))+'Second Approx.'!$D$39*COS(RADIANS('Second Approx.'!$D$19*A526))))))))))</f>
        <v>#N/A</v>
      </c>
      <c r="D526" s="1" t="e">
        <f>IF(B526="",#N/A,
IF('Second Approx.'!$G$15="Error",#N/A,
IF('Second Approx.'!$G$16="Error",#N/A,
IF('Second Approx.'!$G$17="Error",#N/A,
IF('Second Approx.'!$G$18="Error",#N/A,
IF('Second Approx.'!$G$19="Error",#N/A,
IF('Second Approx.'!$G$20="Error",#N/A,
IF('Second Approx.'!$G$29="Error",#N/A,
'Second Approx.'!$D$38*SIN(RADIANS('Second Approx.'!$D$18*A526))+'Second Approx.'!$D$39*SIN(RADIANS('Second Approx.'!$D$19*A526))))))))))</f>
        <v>#N/A</v>
      </c>
    </row>
    <row r="527" spans="1:4" x14ac:dyDescent="0.25">
      <c r="A527" s="71">
        <v>262.5</v>
      </c>
      <c r="B527" s="71" t="e">
        <f>IF(A527&lt;='Second Approx.'!$D$20,A527,#N/A)</f>
        <v>#N/A</v>
      </c>
      <c r="C527" s="1" t="e">
        <f>IF(B527="",#N/A,
IF('Second Approx.'!$G$15="Error",#N/A,
IF('Second Approx.'!$G$16="Error",#N/A,
IF('Second Approx.'!$G$17="Error",#N/A,
IF('Second Approx.'!$G$18="Error",#N/A,
IF('Second Approx.'!$G$19="Error",#N/A,
IF('Second Approx.'!$G$20="Error",#N/A,
IF('Second Approx.'!$G$29="Error",#N/A,
'Second Approx.'!$D$38*COS(RADIANS('Second Approx.'!$D$18*A527))+'Second Approx.'!$D$39*COS(RADIANS('Second Approx.'!$D$19*A527))))))))))</f>
        <v>#N/A</v>
      </c>
      <c r="D527" s="1" t="e">
        <f>IF(B527="",#N/A,
IF('Second Approx.'!$G$15="Error",#N/A,
IF('Second Approx.'!$G$16="Error",#N/A,
IF('Second Approx.'!$G$17="Error",#N/A,
IF('Second Approx.'!$G$18="Error",#N/A,
IF('Second Approx.'!$G$19="Error",#N/A,
IF('Second Approx.'!$G$20="Error",#N/A,
IF('Second Approx.'!$G$29="Error",#N/A,
'Second Approx.'!$D$38*SIN(RADIANS('Second Approx.'!$D$18*A527))+'Second Approx.'!$D$39*SIN(RADIANS('Second Approx.'!$D$19*A527))))))))))</f>
        <v>#N/A</v>
      </c>
    </row>
    <row r="528" spans="1:4" x14ac:dyDescent="0.25">
      <c r="A528">
        <v>263</v>
      </c>
      <c r="B528" s="71" t="e">
        <f>IF(A528&lt;='Second Approx.'!$D$20,A528,#N/A)</f>
        <v>#N/A</v>
      </c>
      <c r="C528" s="1" t="e">
        <f>IF(B528="",#N/A,
IF('Second Approx.'!$G$15="Error",#N/A,
IF('Second Approx.'!$G$16="Error",#N/A,
IF('Second Approx.'!$G$17="Error",#N/A,
IF('Second Approx.'!$G$18="Error",#N/A,
IF('Second Approx.'!$G$19="Error",#N/A,
IF('Second Approx.'!$G$20="Error",#N/A,
IF('Second Approx.'!$G$29="Error",#N/A,
'Second Approx.'!$D$38*COS(RADIANS('Second Approx.'!$D$18*A528))+'Second Approx.'!$D$39*COS(RADIANS('Second Approx.'!$D$19*A528))))))))))</f>
        <v>#N/A</v>
      </c>
      <c r="D528" s="1" t="e">
        <f>IF(B528="",#N/A,
IF('Second Approx.'!$G$15="Error",#N/A,
IF('Second Approx.'!$G$16="Error",#N/A,
IF('Second Approx.'!$G$17="Error",#N/A,
IF('Second Approx.'!$G$18="Error",#N/A,
IF('Second Approx.'!$G$19="Error",#N/A,
IF('Second Approx.'!$G$20="Error",#N/A,
IF('Second Approx.'!$G$29="Error",#N/A,
'Second Approx.'!$D$38*SIN(RADIANS('Second Approx.'!$D$18*A528))+'Second Approx.'!$D$39*SIN(RADIANS('Second Approx.'!$D$19*A528))))))))))</f>
        <v>#N/A</v>
      </c>
    </row>
    <row r="529" spans="1:4" x14ac:dyDescent="0.25">
      <c r="A529" s="71">
        <v>263.5</v>
      </c>
      <c r="B529" s="71" t="e">
        <f>IF(A529&lt;='Second Approx.'!$D$20,A529,#N/A)</f>
        <v>#N/A</v>
      </c>
      <c r="C529" s="1" t="e">
        <f>IF(B529="",#N/A,
IF('Second Approx.'!$G$15="Error",#N/A,
IF('Second Approx.'!$G$16="Error",#N/A,
IF('Second Approx.'!$G$17="Error",#N/A,
IF('Second Approx.'!$G$18="Error",#N/A,
IF('Second Approx.'!$G$19="Error",#N/A,
IF('Second Approx.'!$G$20="Error",#N/A,
IF('Second Approx.'!$G$29="Error",#N/A,
'Second Approx.'!$D$38*COS(RADIANS('Second Approx.'!$D$18*A529))+'Second Approx.'!$D$39*COS(RADIANS('Second Approx.'!$D$19*A529))))))))))</f>
        <v>#N/A</v>
      </c>
      <c r="D529" s="1" t="e">
        <f>IF(B529="",#N/A,
IF('Second Approx.'!$G$15="Error",#N/A,
IF('Second Approx.'!$G$16="Error",#N/A,
IF('Second Approx.'!$G$17="Error",#N/A,
IF('Second Approx.'!$G$18="Error",#N/A,
IF('Second Approx.'!$G$19="Error",#N/A,
IF('Second Approx.'!$G$20="Error",#N/A,
IF('Second Approx.'!$G$29="Error",#N/A,
'Second Approx.'!$D$38*SIN(RADIANS('Second Approx.'!$D$18*A529))+'Second Approx.'!$D$39*SIN(RADIANS('Second Approx.'!$D$19*A529))))))))))</f>
        <v>#N/A</v>
      </c>
    </row>
    <row r="530" spans="1:4" x14ac:dyDescent="0.25">
      <c r="A530">
        <v>264</v>
      </c>
      <c r="B530" s="71" t="e">
        <f>IF(A530&lt;='Second Approx.'!$D$20,A530,#N/A)</f>
        <v>#N/A</v>
      </c>
      <c r="C530" s="1" t="e">
        <f>IF(B530="",#N/A,
IF('Second Approx.'!$G$15="Error",#N/A,
IF('Second Approx.'!$G$16="Error",#N/A,
IF('Second Approx.'!$G$17="Error",#N/A,
IF('Second Approx.'!$G$18="Error",#N/A,
IF('Second Approx.'!$G$19="Error",#N/A,
IF('Second Approx.'!$G$20="Error",#N/A,
IF('Second Approx.'!$G$29="Error",#N/A,
'Second Approx.'!$D$38*COS(RADIANS('Second Approx.'!$D$18*A530))+'Second Approx.'!$D$39*COS(RADIANS('Second Approx.'!$D$19*A530))))))))))</f>
        <v>#N/A</v>
      </c>
      <c r="D530" s="1" t="e">
        <f>IF(B530="",#N/A,
IF('Second Approx.'!$G$15="Error",#N/A,
IF('Second Approx.'!$G$16="Error",#N/A,
IF('Second Approx.'!$G$17="Error",#N/A,
IF('Second Approx.'!$G$18="Error",#N/A,
IF('Second Approx.'!$G$19="Error",#N/A,
IF('Second Approx.'!$G$20="Error",#N/A,
IF('Second Approx.'!$G$29="Error",#N/A,
'Second Approx.'!$D$38*SIN(RADIANS('Second Approx.'!$D$18*A530))+'Second Approx.'!$D$39*SIN(RADIANS('Second Approx.'!$D$19*A530))))))))))</f>
        <v>#N/A</v>
      </c>
    </row>
    <row r="531" spans="1:4" x14ac:dyDescent="0.25">
      <c r="A531" s="71">
        <v>264.5</v>
      </c>
      <c r="B531" s="71" t="e">
        <f>IF(A531&lt;='Second Approx.'!$D$20,A531,#N/A)</f>
        <v>#N/A</v>
      </c>
      <c r="C531" s="1" t="e">
        <f>IF(B531="",#N/A,
IF('Second Approx.'!$G$15="Error",#N/A,
IF('Second Approx.'!$G$16="Error",#N/A,
IF('Second Approx.'!$G$17="Error",#N/A,
IF('Second Approx.'!$G$18="Error",#N/A,
IF('Second Approx.'!$G$19="Error",#N/A,
IF('Second Approx.'!$G$20="Error",#N/A,
IF('Second Approx.'!$G$29="Error",#N/A,
'Second Approx.'!$D$38*COS(RADIANS('Second Approx.'!$D$18*A531))+'Second Approx.'!$D$39*COS(RADIANS('Second Approx.'!$D$19*A531))))))))))</f>
        <v>#N/A</v>
      </c>
      <c r="D531" s="1" t="e">
        <f>IF(B531="",#N/A,
IF('Second Approx.'!$G$15="Error",#N/A,
IF('Second Approx.'!$G$16="Error",#N/A,
IF('Second Approx.'!$G$17="Error",#N/A,
IF('Second Approx.'!$G$18="Error",#N/A,
IF('Second Approx.'!$G$19="Error",#N/A,
IF('Second Approx.'!$G$20="Error",#N/A,
IF('Second Approx.'!$G$29="Error",#N/A,
'Second Approx.'!$D$38*SIN(RADIANS('Second Approx.'!$D$18*A531))+'Second Approx.'!$D$39*SIN(RADIANS('Second Approx.'!$D$19*A531))))))))))</f>
        <v>#N/A</v>
      </c>
    </row>
    <row r="532" spans="1:4" x14ac:dyDescent="0.25">
      <c r="A532">
        <v>265</v>
      </c>
      <c r="B532" s="71" t="e">
        <f>IF(A532&lt;='Second Approx.'!$D$20,A532,#N/A)</f>
        <v>#N/A</v>
      </c>
      <c r="C532" s="1" t="e">
        <f>IF(B532="",#N/A,
IF('Second Approx.'!$G$15="Error",#N/A,
IF('Second Approx.'!$G$16="Error",#N/A,
IF('Second Approx.'!$G$17="Error",#N/A,
IF('Second Approx.'!$G$18="Error",#N/A,
IF('Second Approx.'!$G$19="Error",#N/A,
IF('Second Approx.'!$G$20="Error",#N/A,
IF('Second Approx.'!$G$29="Error",#N/A,
'Second Approx.'!$D$38*COS(RADIANS('Second Approx.'!$D$18*A532))+'Second Approx.'!$D$39*COS(RADIANS('Second Approx.'!$D$19*A532))))))))))</f>
        <v>#N/A</v>
      </c>
      <c r="D532" s="1" t="e">
        <f>IF(B532="",#N/A,
IF('Second Approx.'!$G$15="Error",#N/A,
IF('Second Approx.'!$G$16="Error",#N/A,
IF('Second Approx.'!$G$17="Error",#N/A,
IF('Second Approx.'!$G$18="Error",#N/A,
IF('Second Approx.'!$G$19="Error",#N/A,
IF('Second Approx.'!$G$20="Error",#N/A,
IF('Second Approx.'!$G$29="Error",#N/A,
'Second Approx.'!$D$38*SIN(RADIANS('Second Approx.'!$D$18*A532))+'Second Approx.'!$D$39*SIN(RADIANS('Second Approx.'!$D$19*A532))))))))))</f>
        <v>#N/A</v>
      </c>
    </row>
    <row r="533" spans="1:4" x14ac:dyDescent="0.25">
      <c r="A533" s="71">
        <v>265.5</v>
      </c>
      <c r="B533" s="71" t="e">
        <f>IF(A533&lt;='Second Approx.'!$D$20,A533,#N/A)</f>
        <v>#N/A</v>
      </c>
      <c r="C533" s="1" t="e">
        <f>IF(B533="",#N/A,
IF('Second Approx.'!$G$15="Error",#N/A,
IF('Second Approx.'!$G$16="Error",#N/A,
IF('Second Approx.'!$G$17="Error",#N/A,
IF('Second Approx.'!$G$18="Error",#N/A,
IF('Second Approx.'!$G$19="Error",#N/A,
IF('Second Approx.'!$G$20="Error",#N/A,
IF('Second Approx.'!$G$29="Error",#N/A,
'Second Approx.'!$D$38*COS(RADIANS('Second Approx.'!$D$18*A533))+'Second Approx.'!$D$39*COS(RADIANS('Second Approx.'!$D$19*A533))))))))))</f>
        <v>#N/A</v>
      </c>
      <c r="D533" s="1" t="e">
        <f>IF(B533="",#N/A,
IF('Second Approx.'!$G$15="Error",#N/A,
IF('Second Approx.'!$G$16="Error",#N/A,
IF('Second Approx.'!$G$17="Error",#N/A,
IF('Second Approx.'!$G$18="Error",#N/A,
IF('Second Approx.'!$G$19="Error",#N/A,
IF('Second Approx.'!$G$20="Error",#N/A,
IF('Second Approx.'!$G$29="Error",#N/A,
'Second Approx.'!$D$38*SIN(RADIANS('Second Approx.'!$D$18*A533))+'Second Approx.'!$D$39*SIN(RADIANS('Second Approx.'!$D$19*A533))))))))))</f>
        <v>#N/A</v>
      </c>
    </row>
    <row r="534" spans="1:4" x14ac:dyDescent="0.25">
      <c r="A534">
        <v>266</v>
      </c>
      <c r="B534" s="71" t="e">
        <f>IF(A534&lt;='Second Approx.'!$D$20,A534,#N/A)</f>
        <v>#N/A</v>
      </c>
      <c r="C534" s="1" t="e">
        <f>IF(B534="",#N/A,
IF('Second Approx.'!$G$15="Error",#N/A,
IF('Second Approx.'!$G$16="Error",#N/A,
IF('Second Approx.'!$G$17="Error",#N/A,
IF('Second Approx.'!$G$18="Error",#N/A,
IF('Second Approx.'!$G$19="Error",#N/A,
IF('Second Approx.'!$G$20="Error",#N/A,
IF('Second Approx.'!$G$29="Error",#N/A,
'Second Approx.'!$D$38*COS(RADIANS('Second Approx.'!$D$18*A534))+'Second Approx.'!$D$39*COS(RADIANS('Second Approx.'!$D$19*A534))))))))))</f>
        <v>#N/A</v>
      </c>
      <c r="D534" s="1" t="e">
        <f>IF(B534="",#N/A,
IF('Second Approx.'!$G$15="Error",#N/A,
IF('Second Approx.'!$G$16="Error",#N/A,
IF('Second Approx.'!$G$17="Error",#N/A,
IF('Second Approx.'!$G$18="Error",#N/A,
IF('Second Approx.'!$G$19="Error",#N/A,
IF('Second Approx.'!$G$20="Error",#N/A,
IF('Second Approx.'!$G$29="Error",#N/A,
'Second Approx.'!$D$38*SIN(RADIANS('Second Approx.'!$D$18*A534))+'Second Approx.'!$D$39*SIN(RADIANS('Second Approx.'!$D$19*A534))))))))))</f>
        <v>#N/A</v>
      </c>
    </row>
    <row r="535" spans="1:4" x14ac:dyDescent="0.25">
      <c r="A535" s="71">
        <v>266.5</v>
      </c>
      <c r="B535" s="71" t="e">
        <f>IF(A535&lt;='Second Approx.'!$D$20,A535,#N/A)</f>
        <v>#N/A</v>
      </c>
      <c r="C535" s="1" t="e">
        <f>IF(B535="",#N/A,
IF('Second Approx.'!$G$15="Error",#N/A,
IF('Second Approx.'!$G$16="Error",#N/A,
IF('Second Approx.'!$G$17="Error",#N/A,
IF('Second Approx.'!$G$18="Error",#N/A,
IF('Second Approx.'!$G$19="Error",#N/A,
IF('Second Approx.'!$G$20="Error",#N/A,
IF('Second Approx.'!$G$29="Error",#N/A,
'Second Approx.'!$D$38*COS(RADIANS('Second Approx.'!$D$18*A535))+'Second Approx.'!$D$39*COS(RADIANS('Second Approx.'!$D$19*A535))))))))))</f>
        <v>#N/A</v>
      </c>
      <c r="D535" s="1" t="e">
        <f>IF(B535="",#N/A,
IF('Second Approx.'!$G$15="Error",#N/A,
IF('Second Approx.'!$G$16="Error",#N/A,
IF('Second Approx.'!$G$17="Error",#N/A,
IF('Second Approx.'!$G$18="Error",#N/A,
IF('Second Approx.'!$G$19="Error",#N/A,
IF('Second Approx.'!$G$20="Error",#N/A,
IF('Second Approx.'!$G$29="Error",#N/A,
'Second Approx.'!$D$38*SIN(RADIANS('Second Approx.'!$D$18*A535))+'Second Approx.'!$D$39*SIN(RADIANS('Second Approx.'!$D$19*A535))))))))))</f>
        <v>#N/A</v>
      </c>
    </row>
    <row r="536" spans="1:4" x14ac:dyDescent="0.25">
      <c r="A536">
        <v>267</v>
      </c>
      <c r="B536" s="71" t="e">
        <f>IF(A536&lt;='Second Approx.'!$D$20,A536,#N/A)</f>
        <v>#N/A</v>
      </c>
      <c r="C536" s="1" t="e">
        <f>IF(B536="",#N/A,
IF('Second Approx.'!$G$15="Error",#N/A,
IF('Second Approx.'!$G$16="Error",#N/A,
IF('Second Approx.'!$G$17="Error",#N/A,
IF('Second Approx.'!$G$18="Error",#N/A,
IF('Second Approx.'!$G$19="Error",#N/A,
IF('Second Approx.'!$G$20="Error",#N/A,
IF('Second Approx.'!$G$29="Error",#N/A,
'Second Approx.'!$D$38*COS(RADIANS('Second Approx.'!$D$18*A536))+'Second Approx.'!$D$39*COS(RADIANS('Second Approx.'!$D$19*A536))))))))))</f>
        <v>#N/A</v>
      </c>
      <c r="D536" s="1" t="e">
        <f>IF(B536="",#N/A,
IF('Second Approx.'!$G$15="Error",#N/A,
IF('Second Approx.'!$G$16="Error",#N/A,
IF('Second Approx.'!$G$17="Error",#N/A,
IF('Second Approx.'!$G$18="Error",#N/A,
IF('Second Approx.'!$G$19="Error",#N/A,
IF('Second Approx.'!$G$20="Error",#N/A,
IF('Second Approx.'!$G$29="Error",#N/A,
'Second Approx.'!$D$38*SIN(RADIANS('Second Approx.'!$D$18*A536))+'Second Approx.'!$D$39*SIN(RADIANS('Second Approx.'!$D$19*A536))))))))))</f>
        <v>#N/A</v>
      </c>
    </row>
    <row r="537" spans="1:4" x14ac:dyDescent="0.25">
      <c r="A537" s="71">
        <v>267.5</v>
      </c>
      <c r="B537" s="71" t="e">
        <f>IF(A537&lt;='Second Approx.'!$D$20,A537,#N/A)</f>
        <v>#N/A</v>
      </c>
      <c r="C537" s="1" t="e">
        <f>IF(B537="",#N/A,
IF('Second Approx.'!$G$15="Error",#N/A,
IF('Second Approx.'!$G$16="Error",#N/A,
IF('Second Approx.'!$G$17="Error",#N/A,
IF('Second Approx.'!$G$18="Error",#N/A,
IF('Second Approx.'!$G$19="Error",#N/A,
IF('Second Approx.'!$G$20="Error",#N/A,
IF('Second Approx.'!$G$29="Error",#N/A,
'Second Approx.'!$D$38*COS(RADIANS('Second Approx.'!$D$18*A537))+'Second Approx.'!$D$39*COS(RADIANS('Second Approx.'!$D$19*A537))))))))))</f>
        <v>#N/A</v>
      </c>
      <c r="D537" s="1" t="e">
        <f>IF(B537="",#N/A,
IF('Second Approx.'!$G$15="Error",#N/A,
IF('Second Approx.'!$G$16="Error",#N/A,
IF('Second Approx.'!$G$17="Error",#N/A,
IF('Second Approx.'!$G$18="Error",#N/A,
IF('Second Approx.'!$G$19="Error",#N/A,
IF('Second Approx.'!$G$20="Error",#N/A,
IF('Second Approx.'!$G$29="Error",#N/A,
'Second Approx.'!$D$38*SIN(RADIANS('Second Approx.'!$D$18*A537))+'Second Approx.'!$D$39*SIN(RADIANS('Second Approx.'!$D$19*A537))))))))))</f>
        <v>#N/A</v>
      </c>
    </row>
    <row r="538" spans="1:4" x14ac:dyDescent="0.25">
      <c r="A538">
        <v>268</v>
      </c>
      <c r="B538" s="71" t="e">
        <f>IF(A538&lt;='Second Approx.'!$D$20,A538,#N/A)</f>
        <v>#N/A</v>
      </c>
      <c r="C538" s="1" t="e">
        <f>IF(B538="",#N/A,
IF('Second Approx.'!$G$15="Error",#N/A,
IF('Second Approx.'!$G$16="Error",#N/A,
IF('Second Approx.'!$G$17="Error",#N/A,
IF('Second Approx.'!$G$18="Error",#N/A,
IF('Second Approx.'!$G$19="Error",#N/A,
IF('Second Approx.'!$G$20="Error",#N/A,
IF('Second Approx.'!$G$29="Error",#N/A,
'Second Approx.'!$D$38*COS(RADIANS('Second Approx.'!$D$18*A538))+'Second Approx.'!$D$39*COS(RADIANS('Second Approx.'!$D$19*A538))))))))))</f>
        <v>#N/A</v>
      </c>
      <c r="D538" s="1" t="e">
        <f>IF(B538="",#N/A,
IF('Second Approx.'!$G$15="Error",#N/A,
IF('Second Approx.'!$G$16="Error",#N/A,
IF('Second Approx.'!$G$17="Error",#N/A,
IF('Second Approx.'!$G$18="Error",#N/A,
IF('Second Approx.'!$G$19="Error",#N/A,
IF('Second Approx.'!$G$20="Error",#N/A,
IF('Second Approx.'!$G$29="Error",#N/A,
'Second Approx.'!$D$38*SIN(RADIANS('Second Approx.'!$D$18*A538))+'Second Approx.'!$D$39*SIN(RADIANS('Second Approx.'!$D$19*A538))))))))))</f>
        <v>#N/A</v>
      </c>
    </row>
    <row r="539" spans="1:4" x14ac:dyDescent="0.25">
      <c r="A539" s="71">
        <v>268.5</v>
      </c>
      <c r="B539" s="71" t="e">
        <f>IF(A539&lt;='Second Approx.'!$D$20,A539,#N/A)</f>
        <v>#N/A</v>
      </c>
      <c r="C539" s="1" t="e">
        <f>IF(B539="",#N/A,
IF('Second Approx.'!$G$15="Error",#N/A,
IF('Second Approx.'!$G$16="Error",#N/A,
IF('Second Approx.'!$G$17="Error",#N/A,
IF('Second Approx.'!$G$18="Error",#N/A,
IF('Second Approx.'!$G$19="Error",#N/A,
IF('Second Approx.'!$G$20="Error",#N/A,
IF('Second Approx.'!$G$29="Error",#N/A,
'Second Approx.'!$D$38*COS(RADIANS('Second Approx.'!$D$18*A539))+'Second Approx.'!$D$39*COS(RADIANS('Second Approx.'!$D$19*A539))))))))))</f>
        <v>#N/A</v>
      </c>
      <c r="D539" s="1" t="e">
        <f>IF(B539="",#N/A,
IF('Second Approx.'!$G$15="Error",#N/A,
IF('Second Approx.'!$G$16="Error",#N/A,
IF('Second Approx.'!$G$17="Error",#N/A,
IF('Second Approx.'!$G$18="Error",#N/A,
IF('Second Approx.'!$G$19="Error",#N/A,
IF('Second Approx.'!$G$20="Error",#N/A,
IF('Second Approx.'!$G$29="Error",#N/A,
'Second Approx.'!$D$38*SIN(RADIANS('Second Approx.'!$D$18*A539))+'Second Approx.'!$D$39*SIN(RADIANS('Second Approx.'!$D$19*A539))))))))))</f>
        <v>#N/A</v>
      </c>
    </row>
    <row r="540" spans="1:4" x14ac:dyDescent="0.25">
      <c r="A540">
        <v>269</v>
      </c>
      <c r="B540" s="71" t="e">
        <f>IF(A540&lt;='Second Approx.'!$D$20,A540,#N/A)</f>
        <v>#N/A</v>
      </c>
      <c r="C540" s="1" t="e">
        <f>IF(B540="",#N/A,
IF('Second Approx.'!$G$15="Error",#N/A,
IF('Second Approx.'!$G$16="Error",#N/A,
IF('Second Approx.'!$G$17="Error",#N/A,
IF('Second Approx.'!$G$18="Error",#N/A,
IF('Second Approx.'!$G$19="Error",#N/A,
IF('Second Approx.'!$G$20="Error",#N/A,
IF('Second Approx.'!$G$29="Error",#N/A,
'Second Approx.'!$D$38*COS(RADIANS('Second Approx.'!$D$18*A540))+'Second Approx.'!$D$39*COS(RADIANS('Second Approx.'!$D$19*A540))))))))))</f>
        <v>#N/A</v>
      </c>
      <c r="D540" s="1" t="e">
        <f>IF(B540="",#N/A,
IF('Second Approx.'!$G$15="Error",#N/A,
IF('Second Approx.'!$G$16="Error",#N/A,
IF('Second Approx.'!$G$17="Error",#N/A,
IF('Second Approx.'!$G$18="Error",#N/A,
IF('Second Approx.'!$G$19="Error",#N/A,
IF('Second Approx.'!$G$20="Error",#N/A,
IF('Second Approx.'!$G$29="Error",#N/A,
'Second Approx.'!$D$38*SIN(RADIANS('Second Approx.'!$D$18*A540))+'Second Approx.'!$D$39*SIN(RADIANS('Second Approx.'!$D$19*A540))))))))))</f>
        <v>#N/A</v>
      </c>
    </row>
    <row r="541" spans="1:4" x14ac:dyDescent="0.25">
      <c r="A541" s="71">
        <v>269.5</v>
      </c>
      <c r="B541" s="71" t="e">
        <f>IF(A541&lt;='Second Approx.'!$D$20,A541,#N/A)</f>
        <v>#N/A</v>
      </c>
      <c r="C541" s="1" t="e">
        <f>IF(B541="",#N/A,
IF('Second Approx.'!$G$15="Error",#N/A,
IF('Second Approx.'!$G$16="Error",#N/A,
IF('Second Approx.'!$G$17="Error",#N/A,
IF('Second Approx.'!$G$18="Error",#N/A,
IF('Second Approx.'!$G$19="Error",#N/A,
IF('Second Approx.'!$G$20="Error",#N/A,
IF('Second Approx.'!$G$29="Error",#N/A,
'Second Approx.'!$D$38*COS(RADIANS('Second Approx.'!$D$18*A541))+'Second Approx.'!$D$39*COS(RADIANS('Second Approx.'!$D$19*A541))))))))))</f>
        <v>#N/A</v>
      </c>
      <c r="D541" s="1" t="e">
        <f>IF(B541="",#N/A,
IF('Second Approx.'!$G$15="Error",#N/A,
IF('Second Approx.'!$G$16="Error",#N/A,
IF('Second Approx.'!$G$17="Error",#N/A,
IF('Second Approx.'!$G$18="Error",#N/A,
IF('Second Approx.'!$G$19="Error",#N/A,
IF('Second Approx.'!$G$20="Error",#N/A,
IF('Second Approx.'!$G$29="Error",#N/A,
'Second Approx.'!$D$38*SIN(RADIANS('Second Approx.'!$D$18*A541))+'Second Approx.'!$D$39*SIN(RADIANS('Second Approx.'!$D$19*A541))))))))))</f>
        <v>#N/A</v>
      </c>
    </row>
    <row r="542" spans="1:4" x14ac:dyDescent="0.25">
      <c r="A542">
        <v>270</v>
      </c>
      <c r="B542" s="71" t="e">
        <f>IF(A542&lt;='Second Approx.'!$D$20,A542,#N/A)</f>
        <v>#N/A</v>
      </c>
      <c r="C542" s="1" t="e">
        <f>IF(B542="",#N/A,
IF('Second Approx.'!$G$15="Error",#N/A,
IF('Second Approx.'!$G$16="Error",#N/A,
IF('Second Approx.'!$G$17="Error",#N/A,
IF('Second Approx.'!$G$18="Error",#N/A,
IF('Second Approx.'!$G$19="Error",#N/A,
IF('Second Approx.'!$G$20="Error",#N/A,
IF('Second Approx.'!$G$29="Error",#N/A,
'Second Approx.'!$D$38*COS(RADIANS('Second Approx.'!$D$18*A542))+'Second Approx.'!$D$39*COS(RADIANS('Second Approx.'!$D$19*A542))))))))))</f>
        <v>#N/A</v>
      </c>
      <c r="D542" s="1" t="e">
        <f>IF(B542="",#N/A,
IF('Second Approx.'!$G$15="Error",#N/A,
IF('Second Approx.'!$G$16="Error",#N/A,
IF('Second Approx.'!$G$17="Error",#N/A,
IF('Second Approx.'!$G$18="Error",#N/A,
IF('Second Approx.'!$G$19="Error",#N/A,
IF('Second Approx.'!$G$20="Error",#N/A,
IF('Second Approx.'!$G$29="Error",#N/A,
'Second Approx.'!$D$38*SIN(RADIANS('Second Approx.'!$D$18*A542))+'Second Approx.'!$D$39*SIN(RADIANS('Second Approx.'!$D$19*A542))))))))))</f>
        <v>#N/A</v>
      </c>
    </row>
    <row r="543" spans="1:4" x14ac:dyDescent="0.25">
      <c r="A543" s="71">
        <v>270.5</v>
      </c>
      <c r="B543" s="71" t="e">
        <f>IF(A543&lt;='Second Approx.'!$D$20,A543,#N/A)</f>
        <v>#N/A</v>
      </c>
      <c r="C543" s="1" t="e">
        <f>IF(B543="",#N/A,
IF('Second Approx.'!$G$15="Error",#N/A,
IF('Second Approx.'!$G$16="Error",#N/A,
IF('Second Approx.'!$G$17="Error",#N/A,
IF('Second Approx.'!$G$18="Error",#N/A,
IF('Second Approx.'!$G$19="Error",#N/A,
IF('Second Approx.'!$G$20="Error",#N/A,
IF('Second Approx.'!$G$29="Error",#N/A,
'Second Approx.'!$D$38*COS(RADIANS('Second Approx.'!$D$18*A543))+'Second Approx.'!$D$39*COS(RADIANS('Second Approx.'!$D$19*A543))))))))))</f>
        <v>#N/A</v>
      </c>
      <c r="D543" s="1" t="e">
        <f>IF(B543="",#N/A,
IF('Second Approx.'!$G$15="Error",#N/A,
IF('Second Approx.'!$G$16="Error",#N/A,
IF('Second Approx.'!$G$17="Error",#N/A,
IF('Second Approx.'!$G$18="Error",#N/A,
IF('Second Approx.'!$G$19="Error",#N/A,
IF('Second Approx.'!$G$20="Error",#N/A,
IF('Second Approx.'!$G$29="Error",#N/A,
'Second Approx.'!$D$38*SIN(RADIANS('Second Approx.'!$D$18*A543))+'Second Approx.'!$D$39*SIN(RADIANS('Second Approx.'!$D$19*A543))))))))))</f>
        <v>#N/A</v>
      </c>
    </row>
    <row r="544" spans="1:4" x14ac:dyDescent="0.25">
      <c r="A544">
        <v>271</v>
      </c>
      <c r="B544" s="71" t="e">
        <f>IF(A544&lt;='Second Approx.'!$D$20,A544,#N/A)</f>
        <v>#N/A</v>
      </c>
      <c r="C544" s="1" t="e">
        <f>IF(B544="",#N/A,
IF('Second Approx.'!$G$15="Error",#N/A,
IF('Second Approx.'!$G$16="Error",#N/A,
IF('Second Approx.'!$G$17="Error",#N/A,
IF('Second Approx.'!$G$18="Error",#N/A,
IF('Second Approx.'!$G$19="Error",#N/A,
IF('Second Approx.'!$G$20="Error",#N/A,
IF('Second Approx.'!$G$29="Error",#N/A,
'Second Approx.'!$D$38*COS(RADIANS('Second Approx.'!$D$18*A544))+'Second Approx.'!$D$39*COS(RADIANS('Second Approx.'!$D$19*A544))))))))))</f>
        <v>#N/A</v>
      </c>
      <c r="D544" s="1" t="e">
        <f>IF(B544="",#N/A,
IF('Second Approx.'!$G$15="Error",#N/A,
IF('Second Approx.'!$G$16="Error",#N/A,
IF('Second Approx.'!$G$17="Error",#N/A,
IF('Second Approx.'!$G$18="Error",#N/A,
IF('Second Approx.'!$G$19="Error",#N/A,
IF('Second Approx.'!$G$20="Error",#N/A,
IF('Second Approx.'!$G$29="Error",#N/A,
'Second Approx.'!$D$38*SIN(RADIANS('Second Approx.'!$D$18*A544))+'Second Approx.'!$D$39*SIN(RADIANS('Second Approx.'!$D$19*A544))))))))))</f>
        <v>#N/A</v>
      </c>
    </row>
    <row r="545" spans="1:4" x14ac:dyDescent="0.25">
      <c r="A545" s="71">
        <v>271.5</v>
      </c>
      <c r="B545" s="71" t="e">
        <f>IF(A545&lt;='Second Approx.'!$D$20,A545,#N/A)</f>
        <v>#N/A</v>
      </c>
      <c r="C545" s="1" t="e">
        <f>IF(B545="",#N/A,
IF('Second Approx.'!$G$15="Error",#N/A,
IF('Second Approx.'!$G$16="Error",#N/A,
IF('Second Approx.'!$G$17="Error",#N/A,
IF('Second Approx.'!$G$18="Error",#N/A,
IF('Second Approx.'!$G$19="Error",#N/A,
IF('Second Approx.'!$G$20="Error",#N/A,
IF('Second Approx.'!$G$29="Error",#N/A,
'Second Approx.'!$D$38*COS(RADIANS('Second Approx.'!$D$18*A545))+'Second Approx.'!$D$39*COS(RADIANS('Second Approx.'!$D$19*A545))))))))))</f>
        <v>#N/A</v>
      </c>
      <c r="D545" s="1" t="e">
        <f>IF(B545="",#N/A,
IF('Second Approx.'!$G$15="Error",#N/A,
IF('Second Approx.'!$G$16="Error",#N/A,
IF('Second Approx.'!$G$17="Error",#N/A,
IF('Second Approx.'!$G$18="Error",#N/A,
IF('Second Approx.'!$G$19="Error",#N/A,
IF('Second Approx.'!$G$20="Error",#N/A,
IF('Second Approx.'!$G$29="Error",#N/A,
'Second Approx.'!$D$38*SIN(RADIANS('Second Approx.'!$D$18*A545))+'Second Approx.'!$D$39*SIN(RADIANS('Second Approx.'!$D$19*A545))))))))))</f>
        <v>#N/A</v>
      </c>
    </row>
    <row r="546" spans="1:4" x14ac:dyDescent="0.25">
      <c r="A546">
        <v>272</v>
      </c>
      <c r="B546" s="71" t="e">
        <f>IF(A546&lt;='Second Approx.'!$D$20,A546,#N/A)</f>
        <v>#N/A</v>
      </c>
      <c r="C546" s="1" t="e">
        <f>IF(B546="",#N/A,
IF('Second Approx.'!$G$15="Error",#N/A,
IF('Second Approx.'!$G$16="Error",#N/A,
IF('Second Approx.'!$G$17="Error",#N/A,
IF('Second Approx.'!$G$18="Error",#N/A,
IF('Second Approx.'!$G$19="Error",#N/A,
IF('Second Approx.'!$G$20="Error",#N/A,
IF('Second Approx.'!$G$29="Error",#N/A,
'Second Approx.'!$D$38*COS(RADIANS('Second Approx.'!$D$18*A546))+'Second Approx.'!$D$39*COS(RADIANS('Second Approx.'!$D$19*A546))))))))))</f>
        <v>#N/A</v>
      </c>
      <c r="D546" s="1" t="e">
        <f>IF(B546="",#N/A,
IF('Second Approx.'!$G$15="Error",#N/A,
IF('Second Approx.'!$G$16="Error",#N/A,
IF('Second Approx.'!$G$17="Error",#N/A,
IF('Second Approx.'!$G$18="Error",#N/A,
IF('Second Approx.'!$G$19="Error",#N/A,
IF('Second Approx.'!$G$20="Error",#N/A,
IF('Second Approx.'!$G$29="Error",#N/A,
'Second Approx.'!$D$38*SIN(RADIANS('Second Approx.'!$D$18*A546))+'Second Approx.'!$D$39*SIN(RADIANS('Second Approx.'!$D$19*A546))))))))))</f>
        <v>#N/A</v>
      </c>
    </row>
    <row r="547" spans="1:4" x14ac:dyDescent="0.25">
      <c r="A547" s="71">
        <v>272.5</v>
      </c>
      <c r="B547" s="71" t="e">
        <f>IF(A547&lt;='Second Approx.'!$D$20,A547,#N/A)</f>
        <v>#N/A</v>
      </c>
      <c r="C547" s="1" t="e">
        <f>IF(B547="",#N/A,
IF('Second Approx.'!$G$15="Error",#N/A,
IF('Second Approx.'!$G$16="Error",#N/A,
IF('Second Approx.'!$G$17="Error",#N/A,
IF('Second Approx.'!$G$18="Error",#N/A,
IF('Second Approx.'!$G$19="Error",#N/A,
IF('Second Approx.'!$G$20="Error",#N/A,
IF('Second Approx.'!$G$29="Error",#N/A,
'Second Approx.'!$D$38*COS(RADIANS('Second Approx.'!$D$18*A547))+'Second Approx.'!$D$39*COS(RADIANS('Second Approx.'!$D$19*A547))))))))))</f>
        <v>#N/A</v>
      </c>
      <c r="D547" s="1" t="e">
        <f>IF(B547="",#N/A,
IF('Second Approx.'!$G$15="Error",#N/A,
IF('Second Approx.'!$G$16="Error",#N/A,
IF('Second Approx.'!$G$17="Error",#N/A,
IF('Second Approx.'!$G$18="Error",#N/A,
IF('Second Approx.'!$G$19="Error",#N/A,
IF('Second Approx.'!$G$20="Error",#N/A,
IF('Second Approx.'!$G$29="Error",#N/A,
'Second Approx.'!$D$38*SIN(RADIANS('Second Approx.'!$D$18*A547))+'Second Approx.'!$D$39*SIN(RADIANS('Second Approx.'!$D$19*A547))))))))))</f>
        <v>#N/A</v>
      </c>
    </row>
    <row r="548" spans="1:4" x14ac:dyDescent="0.25">
      <c r="A548">
        <v>273</v>
      </c>
      <c r="B548" s="71" t="e">
        <f>IF(A548&lt;='Second Approx.'!$D$20,A548,#N/A)</f>
        <v>#N/A</v>
      </c>
      <c r="C548" s="1" t="e">
        <f>IF(B548="",#N/A,
IF('Second Approx.'!$G$15="Error",#N/A,
IF('Second Approx.'!$G$16="Error",#N/A,
IF('Second Approx.'!$G$17="Error",#N/A,
IF('Second Approx.'!$G$18="Error",#N/A,
IF('Second Approx.'!$G$19="Error",#N/A,
IF('Second Approx.'!$G$20="Error",#N/A,
IF('Second Approx.'!$G$29="Error",#N/A,
'Second Approx.'!$D$38*COS(RADIANS('Second Approx.'!$D$18*A548))+'Second Approx.'!$D$39*COS(RADIANS('Second Approx.'!$D$19*A548))))))))))</f>
        <v>#N/A</v>
      </c>
      <c r="D548" s="1" t="e">
        <f>IF(B548="",#N/A,
IF('Second Approx.'!$G$15="Error",#N/A,
IF('Second Approx.'!$G$16="Error",#N/A,
IF('Second Approx.'!$G$17="Error",#N/A,
IF('Second Approx.'!$G$18="Error",#N/A,
IF('Second Approx.'!$G$19="Error",#N/A,
IF('Second Approx.'!$G$20="Error",#N/A,
IF('Second Approx.'!$G$29="Error",#N/A,
'Second Approx.'!$D$38*SIN(RADIANS('Second Approx.'!$D$18*A548))+'Second Approx.'!$D$39*SIN(RADIANS('Second Approx.'!$D$19*A548))))))))))</f>
        <v>#N/A</v>
      </c>
    </row>
    <row r="549" spans="1:4" x14ac:dyDescent="0.25">
      <c r="A549" s="71">
        <v>273.5</v>
      </c>
      <c r="B549" s="71" t="e">
        <f>IF(A549&lt;='Second Approx.'!$D$20,A549,#N/A)</f>
        <v>#N/A</v>
      </c>
      <c r="C549" s="1" t="e">
        <f>IF(B549="",#N/A,
IF('Second Approx.'!$G$15="Error",#N/A,
IF('Second Approx.'!$G$16="Error",#N/A,
IF('Second Approx.'!$G$17="Error",#N/A,
IF('Second Approx.'!$G$18="Error",#N/A,
IF('Second Approx.'!$G$19="Error",#N/A,
IF('Second Approx.'!$G$20="Error",#N/A,
IF('Second Approx.'!$G$29="Error",#N/A,
'Second Approx.'!$D$38*COS(RADIANS('Second Approx.'!$D$18*A549))+'Second Approx.'!$D$39*COS(RADIANS('Second Approx.'!$D$19*A549))))))))))</f>
        <v>#N/A</v>
      </c>
      <c r="D549" s="1" t="e">
        <f>IF(B549="",#N/A,
IF('Second Approx.'!$G$15="Error",#N/A,
IF('Second Approx.'!$G$16="Error",#N/A,
IF('Second Approx.'!$G$17="Error",#N/A,
IF('Second Approx.'!$G$18="Error",#N/A,
IF('Second Approx.'!$G$19="Error",#N/A,
IF('Second Approx.'!$G$20="Error",#N/A,
IF('Second Approx.'!$G$29="Error",#N/A,
'Second Approx.'!$D$38*SIN(RADIANS('Second Approx.'!$D$18*A549))+'Second Approx.'!$D$39*SIN(RADIANS('Second Approx.'!$D$19*A549))))))))))</f>
        <v>#N/A</v>
      </c>
    </row>
    <row r="550" spans="1:4" x14ac:dyDescent="0.25">
      <c r="A550">
        <v>274</v>
      </c>
      <c r="B550" s="71" t="e">
        <f>IF(A550&lt;='Second Approx.'!$D$20,A550,#N/A)</f>
        <v>#N/A</v>
      </c>
      <c r="C550" s="1" t="e">
        <f>IF(B550="",#N/A,
IF('Second Approx.'!$G$15="Error",#N/A,
IF('Second Approx.'!$G$16="Error",#N/A,
IF('Second Approx.'!$G$17="Error",#N/A,
IF('Second Approx.'!$G$18="Error",#N/A,
IF('Second Approx.'!$G$19="Error",#N/A,
IF('Second Approx.'!$G$20="Error",#N/A,
IF('Second Approx.'!$G$29="Error",#N/A,
'Second Approx.'!$D$38*COS(RADIANS('Second Approx.'!$D$18*A550))+'Second Approx.'!$D$39*COS(RADIANS('Second Approx.'!$D$19*A550))))))))))</f>
        <v>#N/A</v>
      </c>
      <c r="D550" s="1" t="e">
        <f>IF(B550="",#N/A,
IF('Second Approx.'!$G$15="Error",#N/A,
IF('Second Approx.'!$G$16="Error",#N/A,
IF('Second Approx.'!$G$17="Error",#N/A,
IF('Second Approx.'!$G$18="Error",#N/A,
IF('Second Approx.'!$G$19="Error",#N/A,
IF('Second Approx.'!$G$20="Error",#N/A,
IF('Second Approx.'!$G$29="Error",#N/A,
'Second Approx.'!$D$38*SIN(RADIANS('Second Approx.'!$D$18*A550))+'Second Approx.'!$D$39*SIN(RADIANS('Second Approx.'!$D$19*A550))))))))))</f>
        <v>#N/A</v>
      </c>
    </row>
    <row r="551" spans="1:4" x14ac:dyDescent="0.25">
      <c r="A551" s="71">
        <v>274.5</v>
      </c>
      <c r="B551" s="71" t="e">
        <f>IF(A551&lt;='Second Approx.'!$D$20,A551,#N/A)</f>
        <v>#N/A</v>
      </c>
      <c r="C551" s="1" t="e">
        <f>IF(B551="",#N/A,
IF('Second Approx.'!$G$15="Error",#N/A,
IF('Second Approx.'!$G$16="Error",#N/A,
IF('Second Approx.'!$G$17="Error",#N/A,
IF('Second Approx.'!$G$18="Error",#N/A,
IF('Second Approx.'!$G$19="Error",#N/A,
IF('Second Approx.'!$G$20="Error",#N/A,
IF('Second Approx.'!$G$29="Error",#N/A,
'Second Approx.'!$D$38*COS(RADIANS('Second Approx.'!$D$18*A551))+'Second Approx.'!$D$39*COS(RADIANS('Second Approx.'!$D$19*A551))))))))))</f>
        <v>#N/A</v>
      </c>
      <c r="D551" s="1" t="e">
        <f>IF(B551="",#N/A,
IF('Second Approx.'!$G$15="Error",#N/A,
IF('Second Approx.'!$G$16="Error",#N/A,
IF('Second Approx.'!$G$17="Error",#N/A,
IF('Second Approx.'!$G$18="Error",#N/A,
IF('Second Approx.'!$G$19="Error",#N/A,
IF('Second Approx.'!$G$20="Error",#N/A,
IF('Second Approx.'!$G$29="Error",#N/A,
'Second Approx.'!$D$38*SIN(RADIANS('Second Approx.'!$D$18*A551))+'Second Approx.'!$D$39*SIN(RADIANS('Second Approx.'!$D$19*A551))))))))))</f>
        <v>#N/A</v>
      </c>
    </row>
    <row r="552" spans="1:4" x14ac:dyDescent="0.25">
      <c r="A552">
        <v>275</v>
      </c>
      <c r="B552" s="71" t="e">
        <f>IF(A552&lt;='Second Approx.'!$D$20,A552,#N/A)</f>
        <v>#N/A</v>
      </c>
      <c r="C552" s="1" t="e">
        <f>IF(B552="",#N/A,
IF('Second Approx.'!$G$15="Error",#N/A,
IF('Second Approx.'!$G$16="Error",#N/A,
IF('Second Approx.'!$G$17="Error",#N/A,
IF('Second Approx.'!$G$18="Error",#N/A,
IF('Second Approx.'!$G$19="Error",#N/A,
IF('Second Approx.'!$G$20="Error",#N/A,
IF('Second Approx.'!$G$29="Error",#N/A,
'Second Approx.'!$D$38*COS(RADIANS('Second Approx.'!$D$18*A552))+'Second Approx.'!$D$39*COS(RADIANS('Second Approx.'!$D$19*A552))))))))))</f>
        <v>#N/A</v>
      </c>
      <c r="D552" s="1" t="e">
        <f>IF(B552="",#N/A,
IF('Second Approx.'!$G$15="Error",#N/A,
IF('Second Approx.'!$G$16="Error",#N/A,
IF('Second Approx.'!$G$17="Error",#N/A,
IF('Second Approx.'!$G$18="Error",#N/A,
IF('Second Approx.'!$G$19="Error",#N/A,
IF('Second Approx.'!$G$20="Error",#N/A,
IF('Second Approx.'!$G$29="Error",#N/A,
'Second Approx.'!$D$38*SIN(RADIANS('Second Approx.'!$D$18*A552))+'Second Approx.'!$D$39*SIN(RADIANS('Second Approx.'!$D$19*A552))))))))))</f>
        <v>#N/A</v>
      </c>
    </row>
    <row r="553" spans="1:4" x14ac:dyDescent="0.25">
      <c r="A553" s="71">
        <v>275.5</v>
      </c>
      <c r="B553" s="71" t="e">
        <f>IF(A553&lt;='Second Approx.'!$D$20,A553,#N/A)</f>
        <v>#N/A</v>
      </c>
      <c r="C553" s="1" t="e">
        <f>IF(B553="",#N/A,
IF('Second Approx.'!$G$15="Error",#N/A,
IF('Second Approx.'!$G$16="Error",#N/A,
IF('Second Approx.'!$G$17="Error",#N/A,
IF('Second Approx.'!$G$18="Error",#N/A,
IF('Second Approx.'!$G$19="Error",#N/A,
IF('Second Approx.'!$G$20="Error",#N/A,
IF('Second Approx.'!$G$29="Error",#N/A,
'Second Approx.'!$D$38*COS(RADIANS('Second Approx.'!$D$18*A553))+'Second Approx.'!$D$39*COS(RADIANS('Second Approx.'!$D$19*A553))))))))))</f>
        <v>#N/A</v>
      </c>
      <c r="D553" s="1" t="e">
        <f>IF(B553="",#N/A,
IF('Second Approx.'!$G$15="Error",#N/A,
IF('Second Approx.'!$G$16="Error",#N/A,
IF('Second Approx.'!$G$17="Error",#N/A,
IF('Second Approx.'!$G$18="Error",#N/A,
IF('Second Approx.'!$G$19="Error",#N/A,
IF('Second Approx.'!$G$20="Error",#N/A,
IF('Second Approx.'!$G$29="Error",#N/A,
'Second Approx.'!$D$38*SIN(RADIANS('Second Approx.'!$D$18*A553))+'Second Approx.'!$D$39*SIN(RADIANS('Second Approx.'!$D$19*A553))))))))))</f>
        <v>#N/A</v>
      </c>
    </row>
    <row r="554" spans="1:4" x14ac:dyDescent="0.25">
      <c r="A554">
        <v>276</v>
      </c>
      <c r="B554" s="71" t="e">
        <f>IF(A554&lt;='Second Approx.'!$D$20,A554,#N/A)</f>
        <v>#N/A</v>
      </c>
      <c r="C554" s="1" t="e">
        <f>IF(B554="",#N/A,
IF('Second Approx.'!$G$15="Error",#N/A,
IF('Second Approx.'!$G$16="Error",#N/A,
IF('Second Approx.'!$G$17="Error",#N/A,
IF('Second Approx.'!$G$18="Error",#N/A,
IF('Second Approx.'!$G$19="Error",#N/A,
IF('Second Approx.'!$G$20="Error",#N/A,
IF('Second Approx.'!$G$29="Error",#N/A,
'Second Approx.'!$D$38*COS(RADIANS('Second Approx.'!$D$18*A554))+'Second Approx.'!$D$39*COS(RADIANS('Second Approx.'!$D$19*A554))))))))))</f>
        <v>#N/A</v>
      </c>
      <c r="D554" s="1" t="e">
        <f>IF(B554="",#N/A,
IF('Second Approx.'!$G$15="Error",#N/A,
IF('Second Approx.'!$G$16="Error",#N/A,
IF('Second Approx.'!$G$17="Error",#N/A,
IF('Second Approx.'!$G$18="Error",#N/A,
IF('Second Approx.'!$G$19="Error",#N/A,
IF('Second Approx.'!$G$20="Error",#N/A,
IF('Second Approx.'!$G$29="Error",#N/A,
'Second Approx.'!$D$38*SIN(RADIANS('Second Approx.'!$D$18*A554))+'Second Approx.'!$D$39*SIN(RADIANS('Second Approx.'!$D$19*A554))))))))))</f>
        <v>#N/A</v>
      </c>
    </row>
    <row r="555" spans="1:4" x14ac:dyDescent="0.25">
      <c r="A555" s="71">
        <v>276.5</v>
      </c>
      <c r="B555" s="71" t="e">
        <f>IF(A555&lt;='Second Approx.'!$D$20,A555,#N/A)</f>
        <v>#N/A</v>
      </c>
      <c r="C555" s="1" t="e">
        <f>IF(B555="",#N/A,
IF('Second Approx.'!$G$15="Error",#N/A,
IF('Second Approx.'!$G$16="Error",#N/A,
IF('Second Approx.'!$G$17="Error",#N/A,
IF('Second Approx.'!$G$18="Error",#N/A,
IF('Second Approx.'!$G$19="Error",#N/A,
IF('Second Approx.'!$G$20="Error",#N/A,
IF('Second Approx.'!$G$29="Error",#N/A,
'Second Approx.'!$D$38*COS(RADIANS('Second Approx.'!$D$18*A555))+'Second Approx.'!$D$39*COS(RADIANS('Second Approx.'!$D$19*A555))))))))))</f>
        <v>#N/A</v>
      </c>
      <c r="D555" s="1" t="e">
        <f>IF(B555="",#N/A,
IF('Second Approx.'!$G$15="Error",#N/A,
IF('Second Approx.'!$G$16="Error",#N/A,
IF('Second Approx.'!$G$17="Error",#N/A,
IF('Second Approx.'!$G$18="Error",#N/A,
IF('Second Approx.'!$G$19="Error",#N/A,
IF('Second Approx.'!$G$20="Error",#N/A,
IF('Second Approx.'!$G$29="Error",#N/A,
'Second Approx.'!$D$38*SIN(RADIANS('Second Approx.'!$D$18*A555))+'Second Approx.'!$D$39*SIN(RADIANS('Second Approx.'!$D$19*A555))))))))))</f>
        <v>#N/A</v>
      </c>
    </row>
    <row r="556" spans="1:4" x14ac:dyDescent="0.25">
      <c r="A556">
        <v>277</v>
      </c>
      <c r="B556" s="71" t="e">
        <f>IF(A556&lt;='Second Approx.'!$D$20,A556,#N/A)</f>
        <v>#N/A</v>
      </c>
      <c r="C556" s="1" t="e">
        <f>IF(B556="",#N/A,
IF('Second Approx.'!$G$15="Error",#N/A,
IF('Second Approx.'!$G$16="Error",#N/A,
IF('Second Approx.'!$G$17="Error",#N/A,
IF('Second Approx.'!$G$18="Error",#N/A,
IF('Second Approx.'!$G$19="Error",#N/A,
IF('Second Approx.'!$G$20="Error",#N/A,
IF('Second Approx.'!$G$29="Error",#N/A,
'Second Approx.'!$D$38*COS(RADIANS('Second Approx.'!$D$18*A556))+'Second Approx.'!$D$39*COS(RADIANS('Second Approx.'!$D$19*A556))))))))))</f>
        <v>#N/A</v>
      </c>
      <c r="D556" s="1" t="e">
        <f>IF(B556="",#N/A,
IF('Second Approx.'!$G$15="Error",#N/A,
IF('Second Approx.'!$G$16="Error",#N/A,
IF('Second Approx.'!$G$17="Error",#N/A,
IF('Second Approx.'!$G$18="Error",#N/A,
IF('Second Approx.'!$G$19="Error",#N/A,
IF('Second Approx.'!$G$20="Error",#N/A,
IF('Second Approx.'!$G$29="Error",#N/A,
'Second Approx.'!$D$38*SIN(RADIANS('Second Approx.'!$D$18*A556))+'Second Approx.'!$D$39*SIN(RADIANS('Second Approx.'!$D$19*A556))))))))))</f>
        <v>#N/A</v>
      </c>
    </row>
    <row r="557" spans="1:4" x14ac:dyDescent="0.25">
      <c r="A557" s="71">
        <v>277.5</v>
      </c>
      <c r="B557" s="71" t="e">
        <f>IF(A557&lt;='Second Approx.'!$D$20,A557,#N/A)</f>
        <v>#N/A</v>
      </c>
      <c r="C557" s="1" t="e">
        <f>IF(B557="",#N/A,
IF('Second Approx.'!$G$15="Error",#N/A,
IF('Second Approx.'!$G$16="Error",#N/A,
IF('Second Approx.'!$G$17="Error",#N/A,
IF('Second Approx.'!$G$18="Error",#N/A,
IF('Second Approx.'!$G$19="Error",#N/A,
IF('Second Approx.'!$G$20="Error",#N/A,
IF('Second Approx.'!$G$29="Error",#N/A,
'Second Approx.'!$D$38*COS(RADIANS('Second Approx.'!$D$18*A557))+'Second Approx.'!$D$39*COS(RADIANS('Second Approx.'!$D$19*A557))))))))))</f>
        <v>#N/A</v>
      </c>
      <c r="D557" s="1" t="e">
        <f>IF(B557="",#N/A,
IF('Second Approx.'!$G$15="Error",#N/A,
IF('Second Approx.'!$G$16="Error",#N/A,
IF('Second Approx.'!$G$17="Error",#N/A,
IF('Second Approx.'!$G$18="Error",#N/A,
IF('Second Approx.'!$G$19="Error",#N/A,
IF('Second Approx.'!$G$20="Error",#N/A,
IF('Second Approx.'!$G$29="Error",#N/A,
'Second Approx.'!$D$38*SIN(RADIANS('Second Approx.'!$D$18*A557))+'Second Approx.'!$D$39*SIN(RADIANS('Second Approx.'!$D$19*A557))))))))))</f>
        <v>#N/A</v>
      </c>
    </row>
    <row r="558" spans="1:4" x14ac:dyDescent="0.25">
      <c r="A558">
        <v>278</v>
      </c>
      <c r="B558" s="71" t="e">
        <f>IF(A558&lt;='Second Approx.'!$D$20,A558,#N/A)</f>
        <v>#N/A</v>
      </c>
      <c r="C558" s="1" t="e">
        <f>IF(B558="",#N/A,
IF('Second Approx.'!$G$15="Error",#N/A,
IF('Second Approx.'!$G$16="Error",#N/A,
IF('Second Approx.'!$G$17="Error",#N/A,
IF('Second Approx.'!$G$18="Error",#N/A,
IF('Second Approx.'!$G$19="Error",#N/A,
IF('Second Approx.'!$G$20="Error",#N/A,
IF('Second Approx.'!$G$29="Error",#N/A,
'Second Approx.'!$D$38*COS(RADIANS('Second Approx.'!$D$18*A558))+'Second Approx.'!$D$39*COS(RADIANS('Second Approx.'!$D$19*A558))))))))))</f>
        <v>#N/A</v>
      </c>
      <c r="D558" s="1" t="e">
        <f>IF(B558="",#N/A,
IF('Second Approx.'!$G$15="Error",#N/A,
IF('Second Approx.'!$G$16="Error",#N/A,
IF('Second Approx.'!$G$17="Error",#N/A,
IF('Second Approx.'!$G$18="Error",#N/A,
IF('Second Approx.'!$G$19="Error",#N/A,
IF('Second Approx.'!$G$20="Error",#N/A,
IF('Second Approx.'!$G$29="Error",#N/A,
'Second Approx.'!$D$38*SIN(RADIANS('Second Approx.'!$D$18*A558))+'Second Approx.'!$D$39*SIN(RADIANS('Second Approx.'!$D$19*A558))))))))))</f>
        <v>#N/A</v>
      </c>
    </row>
    <row r="559" spans="1:4" x14ac:dyDescent="0.25">
      <c r="A559" s="71">
        <v>278.5</v>
      </c>
      <c r="B559" s="71" t="e">
        <f>IF(A559&lt;='Second Approx.'!$D$20,A559,#N/A)</f>
        <v>#N/A</v>
      </c>
      <c r="C559" s="1" t="e">
        <f>IF(B559="",#N/A,
IF('Second Approx.'!$G$15="Error",#N/A,
IF('Second Approx.'!$G$16="Error",#N/A,
IF('Second Approx.'!$G$17="Error",#N/A,
IF('Second Approx.'!$G$18="Error",#N/A,
IF('Second Approx.'!$G$19="Error",#N/A,
IF('Second Approx.'!$G$20="Error",#N/A,
IF('Second Approx.'!$G$29="Error",#N/A,
'Second Approx.'!$D$38*COS(RADIANS('Second Approx.'!$D$18*A559))+'Second Approx.'!$D$39*COS(RADIANS('Second Approx.'!$D$19*A559))))))))))</f>
        <v>#N/A</v>
      </c>
      <c r="D559" s="1" t="e">
        <f>IF(B559="",#N/A,
IF('Second Approx.'!$G$15="Error",#N/A,
IF('Second Approx.'!$G$16="Error",#N/A,
IF('Second Approx.'!$G$17="Error",#N/A,
IF('Second Approx.'!$G$18="Error",#N/A,
IF('Second Approx.'!$G$19="Error",#N/A,
IF('Second Approx.'!$G$20="Error",#N/A,
IF('Second Approx.'!$G$29="Error",#N/A,
'Second Approx.'!$D$38*SIN(RADIANS('Second Approx.'!$D$18*A559))+'Second Approx.'!$D$39*SIN(RADIANS('Second Approx.'!$D$19*A559))))))))))</f>
        <v>#N/A</v>
      </c>
    </row>
    <row r="560" spans="1:4" x14ac:dyDescent="0.25">
      <c r="A560">
        <v>279</v>
      </c>
      <c r="B560" s="71" t="e">
        <f>IF(A560&lt;='Second Approx.'!$D$20,A560,#N/A)</f>
        <v>#N/A</v>
      </c>
      <c r="C560" s="1" t="e">
        <f>IF(B560="",#N/A,
IF('Second Approx.'!$G$15="Error",#N/A,
IF('Second Approx.'!$G$16="Error",#N/A,
IF('Second Approx.'!$G$17="Error",#N/A,
IF('Second Approx.'!$G$18="Error",#N/A,
IF('Second Approx.'!$G$19="Error",#N/A,
IF('Second Approx.'!$G$20="Error",#N/A,
IF('Second Approx.'!$G$29="Error",#N/A,
'Second Approx.'!$D$38*COS(RADIANS('Second Approx.'!$D$18*A560))+'Second Approx.'!$D$39*COS(RADIANS('Second Approx.'!$D$19*A560))))))))))</f>
        <v>#N/A</v>
      </c>
      <c r="D560" s="1" t="e">
        <f>IF(B560="",#N/A,
IF('Second Approx.'!$G$15="Error",#N/A,
IF('Second Approx.'!$G$16="Error",#N/A,
IF('Second Approx.'!$G$17="Error",#N/A,
IF('Second Approx.'!$G$18="Error",#N/A,
IF('Second Approx.'!$G$19="Error",#N/A,
IF('Second Approx.'!$G$20="Error",#N/A,
IF('Second Approx.'!$G$29="Error",#N/A,
'Second Approx.'!$D$38*SIN(RADIANS('Second Approx.'!$D$18*A560))+'Second Approx.'!$D$39*SIN(RADIANS('Second Approx.'!$D$19*A560))))))))))</f>
        <v>#N/A</v>
      </c>
    </row>
    <row r="561" spans="1:4" x14ac:dyDescent="0.25">
      <c r="A561" s="71">
        <v>279.5</v>
      </c>
      <c r="B561" s="71" t="e">
        <f>IF(A561&lt;='Second Approx.'!$D$20,A561,#N/A)</f>
        <v>#N/A</v>
      </c>
      <c r="C561" s="1" t="e">
        <f>IF(B561="",#N/A,
IF('Second Approx.'!$G$15="Error",#N/A,
IF('Second Approx.'!$G$16="Error",#N/A,
IF('Second Approx.'!$G$17="Error",#N/A,
IF('Second Approx.'!$G$18="Error",#N/A,
IF('Second Approx.'!$G$19="Error",#N/A,
IF('Second Approx.'!$G$20="Error",#N/A,
IF('Second Approx.'!$G$29="Error",#N/A,
'Second Approx.'!$D$38*COS(RADIANS('Second Approx.'!$D$18*A561))+'Second Approx.'!$D$39*COS(RADIANS('Second Approx.'!$D$19*A561))))))))))</f>
        <v>#N/A</v>
      </c>
      <c r="D561" s="1" t="e">
        <f>IF(B561="",#N/A,
IF('Second Approx.'!$G$15="Error",#N/A,
IF('Second Approx.'!$G$16="Error",#N/A,
IF('Second Approx.'!$G$17="Error",#N/A,
IF('Second Approx.'!$G$18="Error",#N/A,
IF('Second Approx.'!$G$19="Error",#N/A,
IF('Second Approx.'!$G$20="Error",#N/A,
IF('Second Approx.'!$G$29="Error",#N/A,
'Second Approx.'!$D$38*SIN(RADIANS('Second Approx.'!$D$18*A561))+'Second Approx.'!$D$39*SIN(RADIANS('Second Approx.'!$D$19*A561))))))))))</f>
        <v>#N/A</v>
      </c>
    </row>
    <row r="562" spans="1:4" x14ac:dyDescent="0.25">
      <c r="A562">
        <v>280</v>
      </c>
      <c r="B562" s="71" t="e">
        <f>IF(A562&lt;='Second Approx.'!$D$20,A562,#N/A)</f>
        <v>#N/A</v>
      </c>
      <c r="C562" s="1" t="e">
        <f>IF(B562="",#N/A,
IF('Second Approx.'!$G$15="Error",#N/A,
IF('Second Approx.'!$G$16="Error",#N/A,
IF('Second Approx.'!$G$17="Error",#N/A,
IF('Second Approx.'!$G$18="Error",#N/A,
IF('Second Approx.'!$G$19="Error",#N/A,
IF('Second Approx.'!$G$20="Error",#N/A,
IF('Second Approx.'!$G$29="Error",#N/A,
'Second Approx.'!$D$38*COS(RADIANS('Second Approx.'!$D$18*A562))+'Second Approx.'!$D$39*COS(RADIANS('Second Approx.'!$D$19*A562))))))))))</f>
        <v>#N/A</v>
      </c>
      <c r="D562" s="1" t="e">
        <f>IF(B562="",#N/A,
IF('Second Approx.'!$G$15="Error",#N/A,
IF('Second Approx.'!$G$16="Error",#N/A,
IF('Second Approx.'!$G$17="Error",#N/A,
IF('Second Approx.'!$G$18="Error",#N/A,
IF('Second Approx.'!$G$19="Error",#N/A,
IF('Second Approx.'!$G$20="Error",#N/A,
IF('Second Approx.'!$G$29="Error",#N/A,
'Second Approx.'!$D$38*SIN(RADIANS('Second Approx.'!$D$18*A562))+'Second Approx.'!$D$39*SIN(RADIANS('Second Approx.'!$D$19*A562))))))))))</f>
        <v>#N/A</v>
      </c>
    </row>
    <row r="563" spans="1:4" x14ac:dyDescent="0.25">
      <c r="A563" s="71">
        <v>280.5</v>
      </c>
      <c r="B563" s="71" t="e">
        <f>IF(A563&lt;='Second Approx.'!$D$20,A563,#N/A)</f>
        <v>#N/A</v>
      </c>
      <c r="C563" s="1" t="e">
        <f>IF(B563="",#N/A,
IF('Second Approx.'!$G$15="Error",#N/A,
IF('Second Approx.'!$G$16="Error",#N/A,
IF('Second Approx.'!$G$17="Error",#N/A,
IF('Second Approx.'!$G$18="Error",#N/A,
IF('Second Approx.'!$G$19="Error",#N/A,
IF('Second Approx.'!$G$20="Error",#N/A,
IF('Second Approx.'!$G$29="Error",#N/A,
'Second Approx.'!$D$38*COS(RADIANS('Second Approx.'!$D$18*A563))+'Second Approx.'!$D$39*COS(RADIANS('Second Approx.'!$D$19*A563))))))))))</f>
        <v>#N/A</v>
      </c>
      <c r="D563" s="1" t="e">
        <f>IF(B563="",#N/A,
IF('Second Approx.'!$G$15="Error",#N/A,
IF('Second Approx.'!$G$16="Error",#N/A,
IF('Second Approx.'!$G$17="Error",#N/A,
IF('Second Approx.'!$G$18="Error",#N/A,
IF('Second Approx.'!$G$19="Error",#N/A,
IF('Second Approx.'!$G$20="Error",#N/A,
IF('Second Approx.'!$G$29="Error",#N/A,
'Second Approx.'!$D$38*SIN(RADIANS('Second Approx.'!$D$18*A563))+'Second Approx.'!$D$39*SIN(RADIANS('Second Approx.'!$D$19*A563))))))))))</f>
        <v>#N/A</v>
      </c>
    </row>
    <row r="564" spans="1:4" x14ac:dyDescent="0.25">
      <c r="A564">
        <v>281</v>
      </c>
      <c r="B564" s="71" t="e">
        <f>IF(A564&lt;='Second Approx.'!$D$20,A564,#N/A)</f>
        <v>#N/A</v>
      </c>
      <c r="C564" s="1" t="e">
        <f>IF(B564="",#N/A,
IF('Second Approx.'!$G$15="Error",#N/A,
IF('Second Approx.'!$G$16="Error",#N/A,
IF('Second Approx.'!$G$17="Error",#N/A,
IF('Second Approx.'!$G$18="Error",#N/A,
IF('Second Approx.'!$G$19="Error",#N/A,
IF('Second Approx.'!$G$20="Error",#N/A,
IF('Second Approx.'!$G$29="Error",#N/A,
'Second Approx.'!$D$38*COS(RADIANS('Second Approx.'!$D$18*A564))+'Second Approx.'!$D$39*COS(RADIANS('Second Approx.'!$D$19*A564))))))))))</f>
        <v>#N/A</v>
      </c>
      <c r="D564" s="1" t="e">
        <f>IF(B564="",#N/A,
IF('Second Approx.'!$G$15="Error",#N/A,
IF('Second Approx.'!$G$16="Error",#N/A,
IF('Second Approx.'!$G$17="Error",#N/A,
IF('Second Approx.'!$G$18="Error",#N/A,
IF('Second Approx.'!$G$19="Error",#N/A,
IF('Second Approx.'!$G$20="Error",#N/A,
IF('Second Approx.'!$G$29="Error",#N/A,
'Second Approx.'!$D$38*SIN(RADIANS('Second Approx.'!$D$18*A564))+'Second Approx.'!$D$39*SIN(RADIANS('Second Approx.'!$D$19*A564))))))))))</f>
        <v>#N/A</v>
      </c>
    </row>
    <row r="565" spans="1:4" x14ac:dyDescent="0.25">
      <c r="A565" s="71">
        <v>281.5</v>
      </c>
      <c r="B565" s="71" t="e">
        <f>IF(A565&lt;='Second Approx.'!$D$20,A565,#N/A)</f>
        <v>#N/A</v>
      </c>
      <c r="C565" s="1" t="e">
        <f>IF(B565="",#N/A,
IF('Second Approx.'!$G$15="Error",#N/A,
IF('Second Approx.'!$G$16="Error",#N/A,
IF('Second Approx.'!$G$17="Error",#N/A,
IF('Second Approx.'!$G$18="Error",#N/A,
IF('Second Approx.'!$G$19="Error",#N/A,
IF('Second Approx.'!$G$20="Error",#N/A,
IF('Second Approx.'!$G$29="Error",#N/A,
'Second Approx.'!$D$38*COS(RADIANS('Second Approx.'!$D$18*A565))+'Second Approx.'!$D$39*COS(RADIANS('Second Approx.'!$D$19*A565))))))))))</f>
        <v>#N/A</v>
      </c>
      <c r="D565" s="1" t="e">
        <f>IF(B565="",#N/A,
IF('Second Approx.'!$G$15="Error",#N/A,
IF('Second Approx.'!$G$16="Error",#N/A,
IF('Second Approx.'!$G$17="Error",#N/A,
IF('Second Approx.'!$G$18="Error",#N/A,
IF('Second Approx.'!$G$19="Error",#N/A,
IF('Second Approx.'!$G$20="Error",#N/A,
IF('Second Approx.'!$G$29="Error",#N/A,
'Second Approx.'!$D$38*SIN(RADIANS('Second Approx.'!$D$18*A565))+'Second Approx.'!$D$39*SIN(RADIANS('Second Approx.'!$D$19*A565))))))))))</f>
        <v>#N/A</v>
      </c>
    </row>
    <row r="566" spans="1:4" x14ac:dyDescent="0.25">
      <c r="A566">
        <v>282</v>
      </c>
      <c r="B566" s="71" t="e">
        <f>IF(A566&lt;='Second Approx.'!$D$20,A566,#N/A)</f>
        <v>#N/A</v>
      </c>
      <c r="C566" s="1" t="e">
        <f>IF(B566="",#N/A,
IF('Second Approx.'!$G$15="Error",#N/A,
IF('Second Approx.'!$G$16="Error",#N/A,
IF('Second Approx.'!$G$17="Error",#N/A,
IF('Second Approx.'!$G$18="Error",#N/A,
IF('Second Approx.'!$G$19="Error",#N/A,
IF('Second Approx.'!$G$20="Error",#N/A,
IF('Second Approx.'!$G$29="Error",#N/A,
'Second Approx.'!$D$38*COS(RADIANS('Second Approx.'!$D$18*A566))+'Second Approx.'!$D$39*COS(RADIANS('Second Approx.'!$D$19*A566))))))))))</f>
        <v>#N/A</v>
      </c>
      <c r="D566" s="1" t="e">
        <f>IF(B566="",#N/A,
IF('Second Approx.'!$G$15="Error",#N/A,
IF('Second Approx.'!$G$16="Error",#N/A,
IF('Second Approx.'!$G$17="Error",#N/A,
IF('Second Approx.'!$G$18="Error",#N/A,
IF('Second Approx.'!$G$19="Error",#N/A,
IF('Second Approx.'!$G$20="Error",#N/A,
IF('Second Approx.'!$G$29="Error",#N/A,
'Second Approx.'!$D$38*SIN(RADIANS('Second Approx.'!$D$18*A566))+'Second Approx.'!$D$39*SIN(RADIANS('Second Approx.'!$D$19*A566))))))))))</f>
        <v>#N/A</v>
      </c>
    </row>
    <row r="567" spans="1:4" x14ac:dyDescent="0.25">
      <c r="A567" s="71">
        <v>282.5</v>
      </c>
      <c r="B567" s="71" t="e">
        <f>IF(A567&lt;='Second Approx.'!$D$20,A567,#N/A)</f>
        <v>#N/A</v>
      </c>
      <c r="C567" s="1" t="e">
        <f>IF(B567="",#N/A,
IF('Second Approx.'!$G$15="Error",#N/A,
IF('Second Approx.'!$G$16="Error",#N/A,
IF('Second Approx.'!$G$17="Error",#N/A,
IF('Second Approx.'!$G$18="Error",#N/A,
IF('Second Approx.'!$G$19="Error",#N/A,
IF('Second Approx.'!$G$20="Error",#N/A,
IF('Second Approx.'!$G$29="Error",#N/A,
'Second Approx.'!$D$38*COS(RADIANS('Second Approx.'!$D$18*A567))+'Second Approx.'!$D$39*COS(RADIANS('Second Approx.'!$D$19*A567))))))))))</f>
        <v>#N/A</v>
      </c>
      <c r="D567" s="1" t="e">
        <f>IF(B567="",#N/A,
IF('Second Approx.'!$G$15="Error",#N/A,
IF('Second Approx.'!$G$16="Error",#N/A,
IF('Second Approx.'!$G$17="Error",#N/A,
IF('Second Approx.'!$G$18="Error",#N/A,
IF('Second Approx.'!$G$19="Error",#N/A,
IF('Second Approx.'!$G$20="Error",#N/A,
IF('Second Approx.'!$G$29="Error",#N/A,
'Second Approx.'!$D$38*SIN(RADIANS('Second Approx.'!$D$18*A567))+'Second Approx.'!$D$39*SIN(RADIANS('Second Approx.'!$D$19*A567))))))))))</f>
        <v>#N/A</v>
      </c>
    </row>
    <row r="568" spans="1:4" x14ac:dyDescent="0.25">
      <c r="A568">
        <v>283</v>
      </c>
      <c r="B568" s="71" t="e">
        <f>IF(A568&lt;='Second Approx.'!$D$20,A568,#N/A)</f>
        <v>#N/A</v>
      </c>
      <c r="C568" s="1" t="e">
        <f>IF(B568="",#N/A,
IF('Second Approx.'!$G$15="Error",#N/A,
IF('Second Approx.'!$G$16="Error",#N/A,
IF('Second Approx.'!$G$17="Error",#N/A,
IF('Second Approx.'!$G$18="Error",#N/A,
IF('Second Approx.'!$G$19="Error",#N/A,
IF('Second Approx.'!$G$20="Error",#N/A,
IF('Second Approx.'!$G$29="Error",#N/A,
'Second Approx.'!$D$38*COS(RADIANS('Second Approx.'!$D$18*A568))+'Second Approx.'!$D$39*COS(RADIANS('Second Approx.'!$D$19*A568))))))))))</f>
        <v>#N/A</v>
      </c>
      <c r="D568" s="1" t="e">
        <f>IF(B568="",#N/A,
IF('Second Approx.'!$G$15="Error",#N/A,
IF('Second Approx.'!$G$16="Error",#N/A,
IF('Second Approx.'!$G$17="Error",#N/A,
IF('Second Approx.'!$G$18="Error",#N/A,
IF('Second Approx.'!$G$19="Error",#N/A,
IF('Second Approx.'!$G$20="Error",#N/A,
IF('Second Approx.'!$G$29="Error",#N/A,
'Second Approx.'!$D$38*SIN(RADIANS('Second Approx.'!$D$18*A568))+'Second Approx.'!$D$39*SIN(RADIANS('Second Approx.'!$D$19*A568))))))))))</f>
        <v>#N/A</v>
      </c>
    </row>
    <row r="569" spans="1:4" x14ac:dyDescent="0.25">
      <c r="A569" s="71">
        <v>283.5</v>
      </c>
      <c r="B569" s="71" t="e">
        <f>IF(A569&lt;='Second Approx.'!$D$20,A569,#N/A)</f>
        <v>#N/A</v>
      </c>
      <c r="C569" s="1" t="e">
        <f>IF(B569="",#N/A,
IF('Second Approx.'!$G$15="Error",#N/A,
IF('Second Approx.'!$G$16="Error",#N/A,
IF('Second Approx.'!$G$17="Error",#N/A,
IF('Second Approx.'!$G$18="Error",#N/A,
IF('Second Approx.'!$G$19="Error",#N/A,
IF('Second Approx.'!$G$20="Error",#N/A,
IF('Second Approx.'!$G$29="Error",#N/A,
'Second Approx.'!$D$38*COS(RADIANS('Second Approx.'!$D$18*A569))+'Second Approx.'!$D$39*COS(RADIANS('Second Approx.'!$D$19*A569))))))))))</f>
        <v>#N/A</v>
      </c>
      <c r="D569" s="1" t="e">
        <f>IF(B569="",#N/A,
IF('Second Approx.'!$G$15="Error",#N/A,
IF('Second Approx.'!$G$16="Error",#N/A,
IF('Second Approx.'!$G$17="Error",#N/A,
IF('Second Approx.'!$G$18="Error",#N/A,
IF('Second Approx.'!$G$19="Error",#N/A,
IF('Second Approx.'!$G$20="Error",#N/A,
IF('Second Approx.'!$G$29="Error",#N/A,
'Second Approx.'!$D$38*SIN(RADIANS('Second Approx.'!$D$18*A569))+'Second Approx.'!$D$39*SIN(RADIANS('Second Approx.'!$D$19*A569))))))))))</f>
        <v>#N/A</v>
      </c>
    </row>
    <row r="570" spans="1:4" x14ac:dyDescent="0.25">
      <c r="A570">
        <v>284</v>
      </c>
      <c r="B570" s="71" t="e">
        <f>IF(A570&lt;='Second Approx.'!$D$20,A570,#N/A)</f>
        <v>#N/A</v>
      </c>
      <c r="C570" s="1" t="e">
        <f>IF(B570="",#N/A,
IF('Second Approx.'!$G$15="Error",#N/A,
IF('Second Approx.'!$G$16="Error",#N/A,
IF('Second Approx.'!$G$17="Error",#N/A,
IF('Second Approx.'!$G$18="Error",#N/A,
IF('Second Approx.'!$G$19="Error",#N/A,
IF('Second Approx.'!$G$20="Error",#N/A,
IF('Second Approx.'!$G$29="Error",#N/A,
'Second Approx.'!$D$38*COS(RADIANS('Second Approx.'!$D$18*A570))+'Second Approx.'!$D$39*COS(RADIANS('Second Approx.'!$D$19*A570))))))))))</f>
        <v>#N/A</v>
      </c>
      <c r="D570" s="1" t="e">
        <f>IF(B570="",#N/A,
IF('Second Approx.'!$G$15="Error",#N/A,
IF('Second Approx.'!$G$16="Error",#N/A,
IF('Second Approx.'!$G$17="Error",#N/A,
IF('Second Approx.'!$G$18="Error",#N/A,
IF('Second Approx.'!$G$19="Error",#N/A,
IF('Second Approx.'!$G$20="Error",#N/A,
IF('Second Approx.'!$G$29="Error",#N/A,
'Second Approx.'!$D$38*SIN(RADIANS('Second Approx.'!$D$18*A570))+'Second Approx.'!$D$39*SIN(RADIANS('Second Approx.'!$D$19*A570))))))))))</f>
        <v>#N/A</v>
      </c>
    </row>
    <row r="571" spans="1:4" x14ac:dyDescent="0.25">
      <c r="A571" s="71">
        <v>284.5</v>
      </c>
      <c r="B571" s="71" t="e">
        <f>IF(A571&lt;='Second Approx.'!$D$20,A571,#N/A)</f>
        <v>#N/A</v>
      </c>
      <c r="C571" s="1" t="e">
        <f>IF(B571="",#N/A,
IF('Second Approx.'!$G$15="Error",#N/A,
IF('Second Approx.'!$G$16="Error",#N/A,
IF('Second Approx.'!$G$17="Error",#N/A,
IF('Second Approx.'!$G$18="Error",#N/A,
IF('Second Approx.'!$G$19="Error",#N/A,
IF('Second Approx.'!$G$20="Error",#N/A,
IF('Second Approx.'!$G$29="Error",#N/A,
'Second Approx.'!$D$38*COS(RADIANS('Second Approx.'!$D$18*A571))+'Second Approx.'!$D$39*COS(RADIANS('Second Approx.'!$D$19*A571))))))))))</f>
        <v>#N/A</v>
      </c>
      <c r="D571" s="1" t="e">
        <f>IF(B571="",#N/A,
IF('Second Approx.'!$G$15="Error",#N/A,
IF('Second Approx.'!$G$16="Error",#N/A,
IF('Second Approx.'!$G$17="Error",#N/A,
IF('Second Approx.'!$G$18="Error",#N/A,
IF('Second Approx.'!$G$19="Error",#N/A,
IF('Second Approx.'!$G$20="Error",#N/A,
IF('Second Approx.'!$G$29="Error",#N/A,
'Second Approx.'!$D$38*SIN(RADIANS('Second Approx.'!$D$18*A571))+'Second Approx.'!$D$39*SIN(RADIANS('Second Approx.'!$D$19*A571))))))))))</f>
        <v>#N/A</v>
      </c>
    </row>
    <row r="572" spans="1:4" x14ac:dyDescent="0.25">
      <c r="A572">
        <v>285</v>
      </c>
      <c r="B572" s="71" t="e">
        <f>IF(A572&lt;='Second Approx.'!$D$20,A572,#N/A)</f>
        <v>#N/A</v>
      </c>
      <c r="C572" s="1" t="e">
        <f>IF(B572="",#N/A,
IF('Second Approx.'!$G$15="Error",#N/A,
IF('Second Approx.'!$G$16="Error",#N/A,
IF('Second Approx.'!$G$17="Error",#N/A,
IF('Second Approx.'!$G$18="Error",#N/A,
IF('Second Approx.'!$G$19="Error",#N/A,
IF('Second Approx.'!$G$20="Error",#N/A,
IF('Second Approx.'!$G$29="Error",#N/A,
'Second Approx.'!$D$38*COS(RADIANS('Second Approx.'!$D$18*A572))+'Second Approx.'!$D$39*COS(RADIANS('Second Approx.'!$D$19*A572))))))))))</f>
        <v>#N/A</v>
      </c>
      <c r="D572" s="1" t="e">
        <f>IF(B572="",#N/A,
IF('Second Approx.'!$G$15="Error",#N/A,
IF('Second Approx.'!$G$16="Error",#N/A,
IF('Second Approx.'!$G$17="Error",#N/A,
IF('Second Approx.'!$G$18="Error",#N/A,
IF('Second Approx.'!$G$19="Error",#N/A,
IF('Second Approx.'!$G$20="Error",#N/A,
IF('Second Approx.'!$G$29="Error",#N/A,
'Second Approx.'!$D$38*SIN(RADIANS('Second Approx.'!$D$18*A572))+'Second Approx.'!$D$39*SIN(RADIANS('Second Approx.'!$D$19*A572))))))))))</f>
        <v>#N/A</v>
      </c>
    </row>
    <row r="573" spans="1:4" x14ac:dyDescent="0.25">
      <c r="A573" s="71">
        <v>285.5</v>
      </c>
      <c r="B573" s="71" t="e">
        <f>IF(A573&lt;='Second Approx.'!$D$20,A573,#N/A)</f>
        <v>#N/A</v>
      </c>
      <c r="C573" s="1" t="e">
        <f>IF(B573="",#N/A,
IF('Second Approx.'!$G$15="Error",#N/A,
IF('Second Approx.'!$G$16="Error",#N/A,
IF('Second Approx.'!$G$17="Error",#N/A,
IF('Second Approx.'!$G$18="Error",#N/A,
IF('Second Approx.'!$G$19="Error",#N/A,
IF('Second Approx.'!$G$20="Error",#N/A,
IF('Second Approx.'!$G$29="Error",#N/A,
'Second Approx.'!$D$38*COS(RADIANS('Second Approx.'!$D$18*A573))+'Second Approx.'!$D$39*COS(RADIANS('Second Approx.'!$D$19*A573))))))))))</f>
        <v>#N/A</v>
      </c>
      <c r="D573" s="1" t="e">
        <f>IF(B573="",#N/A,
IF('Second Approx.'!$G$15="Error",#N/A,
IF('Second Approx.'!$G$16="Error",#N/A,
IF('Second Approx.'!$G$17="Error",#N/A,
IF('Second Approx.'!$G$18="Error",#N/A,
IF('Second Approx.'!$G$19="Error",#N/A,
IF('Second Approx.'!$G$20="Error",#N/A,
IF('Second Approx.'!$G$29="Error",#N/A,
'Second Approx.'!$D$38*SIN(RADIANS('Second Approx.'!$D$18*A573))+'Second Approx.'!$D$39*SIN(RADIANS('Second Approx.'!$D$19*A573))))))))))</f>
        <v>#N/A</v>
      </c>
    </row>
    <row r="574" spans="1:4" x14ac:dyDescent="0.25">
      <c r="A574">
        <v>286</v>
      </c>
      <c r="B574" s="71" t="e">
        <f>IF(A574&lt;='Second Approx.'!$D$20,A574,#N/A)</f>
        <v>#N/A</v>
      </c>
      <c r="C574" s="1" t="e">
        <f>IF(B574="",#N/A,
IF('Second Approx.'!$G$15="Error",#N/A,
IF('Second Approx.'!$G$16="Error",#N/A,
IF('Second Approx.'!$G$17="Error",#N/A,
IF('Second Approx.'!$G$18="Error",#N/A,
IF('Second Approx.'!$G$19="Error",#N/A,
IF('Second Approx.'!$G$20="Error",#N/A,
IF('Second Approx.'!$G$29="Error",#N/A,
'Second Approx.'!$D$38*COS(RADIANS('Second Approx.'!$D$18*A574))+'Second Approx.'!$D$39*COS(RADIANS('Second Approx.'!$D$19*A574))))))))))</f>
        <v>#N/A</v>
      </c>
      <c r="D574" s="1" t="e">
        <f>IF(B574="",#N/A,
IF('Second Approx.'!$G$15="Error",#N/A,
IF('Second Approx.'!$G$16="Error",#N/A,
IF('Second Approx.'!$G$17="Error",#N/A,
IF('Second Approx.'!$G$18="Error",#N/A,
IF('Second Approx.'!$G$19="Error",#N/A,
IF('Second Approx.'!$G$20="Error",#N/A,
IF('Second Approx.'!$G$29="Error",#N/A,
'Second Approx.'!$D$38*SIN(RADIANS('Second Approx.'!$D$18*A574))+'Second Approx.'!$D$39*SIN(RADIANS('Second Approx.'!$D$19*A574))))))))))</f>
        <v>#N/A</v>
      </c>
    </row>
    <row r="575" spans="1:4" x14ac:dyDescent="0.25">
      <c r="A575" s="71">
        <v>286.5</v>
      </c>
      <c r="B575" s="71" t="e">
        <f>IF(A575&lt;='Second Approx.'!$D$20,A575,#N/A)</f>
        <v>#N/A</v>
      </c>
      <c r="C575" s="1" t="e">
        <f>IF(B575="",#N/A,
IF('Second Approx.'!$G$15="Error",#N/A,
IF('Second Approx.'!$G$16="Error",#N/A,
IF('Second Approx.'!$G$17="Error",#N/A,
IF('Second Approx.'!$G$18="Error",#N/A,
IF('Second Approx.'!$G$19="Error",#N/A,
IF('Second Approx.'!$G$20="Error",#N/A,
IF('Second Approx.'!$G$29="Error",#N/A,
'Second Approx.'!$D$38*COS(RADIANS('Second Approx.'!$D$18*A575))+'Second Approx.'!$D$39*COS(RADIANS('Second Approx.'!$D$19*A575))))))))))</f>
        <v>#N/A</v>
      </c>
      <c r="D575" s="1" t="e">
        <f>IF(B575="",#N/A,
IF('Second Approx.'!$G$15="Error",#N/A,
IF('Second Approx.'!$G$16="Error",#N/A,
IF('Second Approx.'!$G$17="Error",#N/A,
IF('Second Approx.'!$G$18="Error",#N/A,
IF('Second Approx.'!$G$19="Error",#N/A,
IF('Second Approx.'!$G$20="Error",#N/A,
IF('Second Approx.'!$G$29="Error",#N/A,
'Second Approx.'!$D$38*SIN(RADIANS('Second Approx.'!$D$18*A575))+'Second Approx.'!$D$39*SIN(RADIANS('Second Approx.'!$D$19*A575))))))))))</f>
        <v>#N/A</v>
      </c>
    </row>
    <row r="576" spans="1:4" x14ac:dyDescent="0.25">
      <c r="A576">
        <v>287</v>
      </c>
      <c r="B576" s="71" t="e">
        <f>IF(A576&lt;='Second Approx.'!$D$20,A576,#N/A)</f>
        <v>#N/A</v>
      </c>
      <c r="C576" s="1" t="e">
        <f>IF(B576="",#N/A,
IF('Second Approx.'!$G$15="Error",#N/A,
IF('Second Approx.'!$G$16="Error",#N/A,
IF('Second Approx.'!$G$17="Error",#N/A,
IF('Second Approx.'!$G$18="Error",#N/A,
IF('Second Approx.'!$G$19="Error",#N/A,
IF('Second Approx.'!$G$20="Error",#N/A,
IF('Second Approx.'!$G$29="Error",#N/A,
'Second Approx.'!$D$38*COS(RADIANS('Second Approx.'!$D$18*A576))+'Second Approx.'!$D$39*COS(RADIANS('Second Approx.'!$D$19*A576))))))))))</f>
        <v>#N/A</v>
      </c>
      <c r="D576" s="1" t="e">
        <f>IF(B576="",#N/A,
IF('Second Approx.'!$G$15="Error",#N/A,
IF('Second Approx.'!$G$16="Error",#N/A,
IF('Second Approx.'!$G$17="Error",#N/A,
IF('Second Approx.'!$G$18="Error",#N/A,
IF('Second Approx.'!$G$19="Error",#N/A,
IF('Second Approx.'!$G$20="Error",#N/A,
IF('Second Approx.'!$G$29="Error",#N/A,
'Second Approx.'!$D$38*SIN(RADIANS('Second Approx.'!$D$18*A576))+'Second Approx.'!$D$39*SIN(RADIANS('Second Approx.'!$D$19*A576))))))))))</f>
        <v>#N/A</v>
      </c>
    </row>
    <row r="577" spans="1:4" x14ac:dyDescent="0.25">
      <c r="A577" s="71">
        <v>287.5</v>
      </c>
      <c r="B577" s="71" t="e">
        <f>IF(A577&lt;='Second Approx.'!$D$20,A577,#N/A)</f>
        <v>#N/A</v>
      </c>
      <c r="C577" s="1" t="e">
        <f>IF(B577="",#N/A,
IF('Second Approx.'!$G$15="Error",#N/A,
IF('Second Approx.'!$G$16="Error",#N/A,
IF('Second Approx.'!$G$17="Error",#N/A,
IF('Second Approx.'!$G$18="Error",#N/A,
IF('Second Approx.'!$G$19="Error",#N/A,
IF('Second Approx.'!$G$20="Error",#N/A,
IF('Second Approx.'!$G$29="Error",#N/A,
'Second Approx.'!$D$38*COS(RADIANS('Second Approx.'!$D$18*A577))+'Second Approx.'!$D$39*COS(RADIANS('Second Approx.'!$D$19*A577))))))))))</f>
        <v>#N/A</v>
      </c>
      <c r="D577" s="1" t="e">
        <f>IF(B577="",#N/A,
IF('Second Approx.'!$G$15="Error",#N/A,
IF('Second Approx.'!$G$16="Error",#N/A,
IF('Second Approx.'!$G$17="Error",#N/A,
IF('Second Approx.'!$G$18="Error",#N/A,
IF('Second Approx.'!$G$19="Error",#N/A,
IF('Second Approx.'!$G$20="Error",#N/A,
IF('Second Approx.'!$G$29="Error",#N/A,
'Second Approx.'!$D$38*SIN(RADIANS('Second Approx.'!$D$18*A577))+'Second Approx.'!$D$39*SIN(RADIANS('Second Approx.'!$D$19*A577))))))))))</f>
        <v>#N/A</v>
      </c>
    </row>
    <row r="578" spans="1:4" x14ac:dyDescent="0.25">
      <c r="A578">
        <v>288</v>
      </c>
      <c r="B578" s="71" t="e">
        <f>IF(A578&lt;='Second Approx.'!$D$20,A578,#N/A)</f>
        <v>#N/A</v>
      </c>
      <c r="C578" s="1" t="e">
        <f>IF(B578="",#N/A,
IF('Second Approx.'!$G$15="Error",#N/A,
IF('Second Approx.'!$G$16="Error",#N/A,
IF('Second Approx.'!$G$17="Error",#N/A,
IF('Second Approx.'!$G$18="Error",#N/A,
IF('Second Approx.'!$G$19="Error",#N/A,
IF('Second Approx.'!$G$20="Error",#N/A,
IF('Second Approx.'!$G$29="Error",#N/A,
'Second Approx.'!$D$38*COS(RADIANS('Second Approx.'!$D$18*A578))+'Second Approx.'!$D$39*COS(RADIANS('Second Approx.'!$D$19*A578))))))))))</f>
        <v>#N/A</v>
      </c>
      <c r="D578" s="1" t="e">
        <f>IF(B578="",#N/A,
IF('Second Approx.'!$G$15="Error",#N/A,
IF('Second Approx.'!$G$16="Error",#N/A,
IF('Second Approx.'!$G$17="Error",#N/A,
IF('Second Approx.'!$G$18="Error",#N/A,
IF('Second Approx.'!$G$19="Error",#N/A,
IF('Second Approx.'!$G$20="Error",#N/A,
IF('Second Approx.'!$G$29="Error",#N/A,
'Second Approx.'!$D$38*SIN(RADIANS('Second Approx.'!$D$18*A578))+'Second Approx.'!$D$39*SIN(RADIANS('Second Approx.'!$D$19*A578))))))))))</f>
        <v>#N/A</v>
      </c>
    </row>
    <row r="579" spans="1:4" x14ac:dyDescent="0.25">
      <c r="A579" s="71">
        <v>288.5</v>
      </c>
      <c r="B579" s="71" t="e">
        <f>IF(A579&lt;='Second Approx.'!$D$20,A579,#N/A)</f>
        <v>#N/A</v>
      </c>
      <c r="C579" s="1" t="e">
        <f>IF(B579="",#N/A,
IF('Second Approx.'!$G$15="Error",#N/A,
IF('Second Approx.'!$G$16="Error",#N/A,
IF('Second Approx.'!$G$17="Error",#N/A,
IF('Second Approx.'!$G$18="Error",#N/A,
IF('Second Approx.'!$G$19="Error",#N/A,
IF('Second Approx.'!$G$20="Error",#N/A,
IF('Second Approx.'!$G$29="Error",#N/A,
'Second Approx.'!$D$38*COS(RADIANS('Second Approx.'!$D$18*A579))+'Second Approx.'!$D$39*COS(RADIANS('Second Approx.'!$D$19*A579))))))))))</f>
        <v>#N/A</v>
      </c>
      <c r="D579" s="1" t="e">
        <f>IF(B579="",#N/A,
IF('Second Approx.'!$G$15="Error",#N/A,
IF('Second Approx.'!$G$16="Error",#N/A,
IF('Second Approx.'!$G$17="Error",#N/A,
IF('Second Approx.'!$G$18="Error",#N/A,
IF('Second Approx.'!$G$19="Error",#N/A,
IF('Second Approx.'!$G$20="Error",#N/A,
IF('Second Approx.'!$G$29="Error",#N/A,
'Second Approx.'!$D$38*SIN(RADIANS('Second Approx.'!$D$18*A579))+'Second Approx.'!$D$39*SIN(RADIANS('Second Approx.'!$D$19*A579))))))))))</f>
        <v>#N/A</v>
      </c>
    </row>
    <row r="580" spans="1:4" x14ac:dyDescent="0.25">
      <c r="A580">
        <v>289</v>
      </c>
      <c r="B580" s="71" t="e">
        <f>IF(A580&lt;='Second Approx.'!$D$20,A580,#N/A)</f>
        <v>#N/A</v>
      </c>
      <c r="C580" s="1" t="e">
        <f>IF(B580="",#N/A,
IF('Second Approx.'!$G$15="Error",#N/A,
IF('Second Approx.'!$G$16="Error",#N/A,
IF('Second Approx.'!$G$17="Error",#N/A,
IF('Second Approx.'!$G$18="Error",#N/A,
IF('Second Approx.'!$G$19="Error",#N/A,
IF('Second Approx.'!$G$20="Error",#N/A,
IF('Second Approx.'!$G$29="Error",#N/A,
'Second Approx.'!$D$38*COS(RADIANS('Second Approx.'!$D$18*A580))+'Second Approx.'!$D$39*COS(RADIANS('Second Approx.'!$D$19*A580))))))))))</f>
        <v>#N/A</v>
      </c>
      <c r="D580" s="1" t="e">
        <f>IF(B580="",#N/A,
IF('Second Approx.'!$G$15="Error",#N/A,
IF('Second Approx.'!$G$16="Error",#N/A,
IF('Second Approx.'!$G$17="Error",#N/A,
IF('Second Approx.'!$G$18="Error",#N/A,
IF('Second Approx.'!$G$19="Error",#N/A,
IF('Second Approx.'!$G$20="Error",#N/A,
IF('Second Approx.'!$G$29="Error",#N/A,
'Second Approx.'!$D$38*SIN(RADIANS('Second Approx.'!$D$18*A580))+'Second Approx.'!$D$39*SIN(RADIANS('Second Approx.'!$D$19*A580))))))))))</f>
        <v>#N/A</v>
      </c>
    </row>
    <row r="581" spans="1:4" x14ac:dyDescent="0.25">
      <c r="A581" s="71">
        <v>289.5</v>
      </c>
      <c r="B581" s="71" t="e">
        <f>IF(A581&lt;='Second Approx.'!$D$20,A581,#N/A)</f>
        <v>#N/A</v>
      </c>
      <c r="C581" s="1" t="e">
        <f>IF(B581="",#N/A,
IF('Second Approx.'!$G$15="Error",#N/A,
IF('Second Approx.'!$G$16="Error",#N/A,
IF('Second Approx.'!$G$17="Error",#N/A,
IF('Second Approx.'!$G$18="Error",#N/A,
IF('Second Approx.'!$G$19="Error",#N/A,
IF('Second Approx.'!$G$20="Error",#N/A,
IF('Second Approx.'!$G$29="Error",#N/A,
'Second Approx.'!$D$38*COS(RADIANS('Second Approx.'!$D$18*A581))+'Second Approx.'!$D$39*COS(RADIANS('Second Approx.'!$D$19*A581))))))))))</f>
        <v>#N/A</v>
      </c>
      <c r="D581" s="1" t="e">
        <f>IF(B581="",#N/A,
IF('Second Approx.'!$G$15="Error",#N/A,
IF('Second Approx.'!$G$16="Error",#N/A,
IF('Second Approx.'!$G$17="Error",#N/A,
IF('Second Approx.'!$G$18="Error",#N/A,
IF('Second Approx.'!$G$19="Error",#N/A,
IF('Second Approx.'!$G$20="Error",#N/A,
IF('Second Approx.'!$G$29="Error",#N/A,
'Second Approx.'!$D$38*SIN(RADIANS('Second Approx.'!$D$18*A581))+'Second Approx.'!$D$39*SIN(RADIANS('Second Approx.'!$D$19*A581))))))))))</f>
        <v>#N/A</v>
      </c>
    </row>
    <row r="582" spans="1:4" x14ac:dyDescent="0.25">
      <c r="A582">
        <v>290</v>
      </c>
      <c r="B582" s="71" t="e">
        <f>IF(A582&lt;='Second Approx.'!$D$20,A582,#N/A)</f>
        <v>#N/A</v>
      </c>
      <c r="C582" s="1" t="e">
        <f>IF(B582="",#N/A,
IF('Second Approx.'!$G$15="Error",#N/A,
IF('Second Approx.'!$G$16="Error",#N/A,
IF('Second Approx.'!$G$17="Error",#N/A,
IF('Second Approx.'!$G$18="Error",#N/A,
IF('Second Approx.'!$G$19="Error",#N/A,
IF('Second Approx.'!$G$20="Error",#N/A,
IF('Second Approx.'!$G$29="Error",#N/A,
'Second Approx.'!$D$38*COS(RADIANS('Second Approx.'!$D$18*A582))+'Second Approx.'!$D$39*COS(RADIANS('Second Approx.'!$D$19*A582))))))))))</f>
        <v>#N/A</v>
      </c>
      <c r="D582" s="1" t="e">
        <f>IF(B582="",#N/A,
IF('Second Approx.'!$G$15="Error",#N/A,
IF('Second Approx.'!$G$16="Error",#N/A,
IF('Second Approx.'!$G$17="Error",#N/A,
IF('Second Approx.'!$G$18="Error",#N/A,
IF('Second Approx.'!$G$19="Error",#N/A,
IF('Second Approx.'!$G$20="Error",#N/A,
IF('Second Approx.'!$G$29="Error",#N/A,
'Second Approx.'!$D$38*SIN(RADIANS('Second Approx.'!$D$18*A582))+'Second Approx.'!$D$39*SIN(RADIANS('Second Approx.'!$D$19*A582))))))))))</f>
        <v>#N/A</v>
      </c>
    </row>
    <row r="583" spans="1:4" x14ac:dyDescent="0.25">
      <c r="A583" s="71">
        <v>290.5</v>
      </c>
      <c r="B583" s="71" t="e">
        <f>IF(A583&lt;='Second Approx.'!$D$20,A583,#N/A)</f>
        <v>#N/A</v>
      </c>
      <c r="C583" s="1" t="e">
        <f>IF(B583="",#N/A,
IF('Second Approx.'!$G$15="Error",#N/A,
IF('Second Approx.'!$G$16="Error",#N/A,
IF('Second Approx.'!$G$17="Error",#N/A,
IF('Second Approx.'!$G$18="Error",#N/A,
IF('Second Approx.'!$G$19="Error",#N/A,
IF('Second Approx.'!$G$20="Error",#N/A,
IF('Second Approx.'!$G$29="Error",#N/A,
'Second Approx.'!$D$38*COS(RADIANS('Second Approx.'!$D$18*A583))+'Second Approx.'!$D$39*COS(RADIANS('Second Approx.'!$D$19*A583))))))))))</f>
        <v>#N/A</v>
      </c>
      <c r="D583" s="1" t="e">
        <f>IF(B583="",#N/A,
IF('Second Approx.'!$G$15="Error",#N/A,
IF('Second Approx.'!$G$16="Error",#N/A,
IF('Second Approx.'!$G$17="Error",#N/A,
IF('Second Approx.'!$G$18="Error",#N/A,
IF('Second Approx.'!$G$19="Error",#N/A,
IF('Second Approx.'!$G$20="Error",#N/A,
IF('Second Approx.'!$G$29="Error",#N/A,
'Second Approx.'!$D$38*SIN(RADIANS('Second Approx.'!$D$18*A583))+'Second Approx.'!$D$39*SIN(RADIANS('Second Approx.'!$D$19*A583))))))))))</f>
        <v>#N/A</v>
      </c>
    </row>
    <row r="584" spans="1:4" x14ac:dyDescent="0.25">
      <c r="A584">
        <v>291</v>
      </c>
      <c r="B584" s="71" t="e">
        <f>IF(A584&lt;='Second Approx.'!$D$20,A584,#N/A)</f>
        <v>#N/A</v>
      </c>
      <c r="C584" s="1" t="e">
        <f>IF(B584="",#N/A,
IF('Second Approx.'!$G$15="Error",#N/A,
IF('Second Approx.'!$G$16="Error",#N/A,
IF('Second Approx.'!$G$17="Error",#N/A,
IF('Second Approx.'!$G$18="Error",#N/A,
IF('Second Approx.'!$G$19="Error",#N/A,
IF('Second Approx.'!$G$20="Error",#N/A,
IF('Second Approx.'!$G$29="Error",#N/A,
'Second Approx.'!$D$38*COS(RADIANS('Second Approx.'!$D$18*A584))+'Second Approx.'!$D$39*COS(RADIANS('Second Approx.'!$D$19*A584))))))))))</f>
        <v>#N/A</v>
      </c>
      <c r="D584" s="1" t="e">
        <f>IF(B584="",#N/A,
IF('Second Approx.'!$G$15="Error",#N/A,
IF('Second Approx.'!$G$16="Error",#N/A,
IF('Second Approx.'!$G$17="Error",#N/A,
IF('Second Approx.'!$G$18="Error",#N/A,
IF('Second Approx.'!$G$19="Error",#N/A,
IF('Second Approx.'!$G$20="Error",#N/A,
IF('Second Approx.'!$G$29="Error",#N/A,
'Second Approx.'!$D$38*SIN(RADIANS('Second Approx.'!$D$18*A584))+'Second Approx.'!$D$39*SIN(RADIANS('Second Approx.'!$D$19*A584))))))))))</f>
        <v>#N/A</v>
      </c>
    </row>
    <row r="585" spans="1:4" x14ac:dyDescent="0.25">
      <c r="A585" s="71">
        <v>291.5</v>
      </c>
      <c r="B585" s="71" t="e">
        <f>IF(A585&lt;='Second Approx.'!$D$20,A585,#N/A)</f>
        <v>#N/A</v>
      </c>
      <c r="C585" s="1" t="e">
        <f>IF(B585="",#N/A,
IF('Second Approx.'!$G$15="Error",#N/A,
IF('Second Approx.'!$G$16="Error",#N/A,
IF('Second Approx.'!$G$17="Error",#N/A,
IF('Second Approx.'!$G$18="Error",#N/A,
IF('Second Approx.'!$G$19="Error",#N/A,
IF('Second Approx.'!$G$20="Error",#N/A,
IF('Second Approx.'!$G$29="Error",#N/A,
'Second Approx.'!$D$38*COS(RADIANS('Second Approx.'!$D$18*A585))+'Second Approx.'!$D$39*COS(RADIANS('Second Approx.'!$D$19*A585))))))))))</f>
        <v>#N/A</v>
      </c>
      <c r="D585" s="1" t="e">
        <f>IF(B585="",#N/A,
IF('Second Approx.'!$G$15="Error",#N/A,
IF('Second Approx.'!$G$16="Error",#N/A,
IF('Second Approx.'!$G$17="Error",#N/A,
IF('Second Approx.'!$G$18="Error",#N/A,
IF('Second Approx.'!$G$19="Error",#N/A,
IF('Second Approx.'!$G$20="Error",#N/A,
IF('Second Approx.'!$G$29="Error",#N/A,
'Second Approx.'!$D$38*SIN(RADIANS('Second Approx.'!$D$18*A585))+'Second Approx.'!$D$39*SIN(RADIANS('Second Approx.'!$D$19*A585))))))))))</f>
        <v>#N/A</v>
      </c>
    </row>
    <row r="586" spans="1:4" x14ac:dyDescent="0.25">
      <c r="A586">
        <v>292</v>
      </c>
      <c r="B586" s="71" t="e">
        <f>IF(A586&lt;='Second Approx.'!$D$20,A586,#N/A)</f>
        <v>#N/A</v>
      </c>
      <c r="C586" s="1" t="e">
        <f>IF(B586="",#N/A,
IF('Second Approx.'!$G$15="Error",#N/A,
IF('Second Approx.'!$G$16="Error",#N/A,
IF('Second Approx.'!$G$17="Error",#N/A,
IF('Second Approx.'!$G$18="Error",#N/A,
IF('Second Approx.'!$G$19="Error",#N/A,
IF('Second Approx.'!$G$20="Error",#N/A,
IF('Second Approx.'!$G$29="Error",#N/A,
'Second Approx.'!$D$38*COS(RADIANS('Second Approx.'!$D$18*A586))+'Second Approx.'!$D$39*COS(RADIANS('Second Approx.'!$D$19*A586))))))))))</f>
        <v>#N/A</v>
      </c>
      <c r="D586" s="1" t="e">
        <f>IF(B586="",#N/A,
IF('Second Approx.'!$G$15="Error",#N/A,
IF('Second Approx.'!$G$16="Error",#N/A,
IF('Second Approx.'!$G$17="Error",#N/A,
IF('Second Approx.'!$G$18="Error",#N/A,
IF('Second Approx.'!$G$19="Error",#N/A,
IF('Second Approx.'!$G$20="Error",#N/A,
IF('Second Approx.'!$G$29="Error",#N/A,
'Second Approx.'!$D$38*SIN(RADIANS('Second Approx.'!$D$18*A586))+'Second Approx.'!$D$39*SIN(RADIANS('Second Approx.'!$D$19*A586))))))))))</f>
        <v>#N/A</v>
      </c>
    </row>
    <row r="587" spans="1:4" x14ac:dyDescent="0.25">
      <c r="A587" s="71">
        <v>292.5</v>
      </c>
      <c r="B587" s="71" t="e">
        <f>IF(A587&lt;='Second Approx.'!$D$20,A587,#N/A)</f>
        <v>#N/A</v>
      </c>
      <c r="C587" s="1" t="e">
        <f>IF(B587="",#N/A,
IF('Second Approx.'!$G$15="Error",#N/A,
IF('Second Approx.'!$G$16="Error",#N/A,
IF('Second Approx.'!$G$17="Error",#N/A,
IF('Second Approx.'!$G$18="Error",#N/A,
IF('Second Approx.'!$G$19="Error",#N/A,
IF('Second Approx.'!$G$20="Error",#N/A,
IF('Second Approx.'!$G$29="Error",#N/A,
'Second Approx.'!$D$38*COS(RADIANS('Second Approx.'!$D$18*A587))+'Second Approx.'!$D$39*COS(RADIANS('Second Approx.'!$D$19*A587))))))))))</f>
        <v>#N/A</v>
      </c>
      <c r="D587" s="1" t="e">
        <f>IF(B587="",#N/A,
IF('Second Approx.'!$G$15="Error",#N/A,
IF('Second Approx.'!$G$16="Error",#N/A,
IF('Second Approx.'!$G$17="Error",#N/A,
IF('Second Approx.'!$G$18="Error",#N/A,
IF('Second Approx.'!$G$19="Error",#N/A,
IF('Second Approx.'!$G$20="Error",#N/A,
IF('Second Approx.'!$G$29="Error",#N/A,
'Second Approx.'!$D$38*SIN(RADIANS('Second Approx.'!$D$18*A587))+'Second Approx.'!$D$39*SIN(RADIANS('Second Approx.'!$D$19*A587))))))))))</f>
        <v>#N/A</v>
      </c>
    </row>
    <row r="588" spans="1:4" x14ac:dyDescent="0.25">
      <c r="A588">
        <v>293</v>
      </c>
      <c r="B588" s="71" t="e">
        <f>IF(A588&lt;='Second Approx.'!$D$20,A588,#N/A)</f>
        <v>#N/A</v>
      </c>
      <c r="C588" s="1" t="e">
        <f>IF(B588="",#N/A,
IF('Second Approx.'!$G$15="Error",#N/A,
IF('Second Approx.'!$G$16="Error",#N/A,
IF('Second Approx.'!$G$17="Error",#N/A,
IF('Second Approx.'!$G$18="Error",#N/A,
IF('Second Approx.'!$G$19="Error",#N/A,
IF('Second Approx.'!$G$20="Error",#N/A,
IF('Second Approx.'!$G$29="Error",#N/A,
'Second Approx.'!$D$38*COS(RADIANS('Second Approx.'!$D$18*A588))+'Second Approx.'!$D$39*COS(RADIANS('Second Approx.'!$D$19*A588))))))))))</f>
        <v>#N/A</v>
      </c>
      <c r="D588" s="1" t="e">
        <f>IF(B588="",#N/A,
IF('Second Approx.'!$G$15="Error",#N/A,
IF('Second Approx.'!$G$16="Error",#N/A,
IF('Second Approx.'!$G$17="Error",#N/A,
IF('Second Approx.'!$G$18="Error",#N/A,
IF('Second Approx.'!$G$19="Error",#N/A,
IF('Second Approx.'!$G$20="Error",#N/A,
IF('Second Approx.'!$G$29="Error",#N/A,
'Second Approx.'!$D$38*SIN(RADIANS('Second Approx.'!$D$18*A588))+'Second Approx.'!$D$39*SIN(RADIANS('Second Approx.'!$D$19*A588))))))))))</f>
        <v>#N/A</v>
      </c>
    </row>
    <row r="589" spans="1:4" x14ac:dyDescent="0.25">
      <c r="A589" s="71">
        <v>293.5</v>
      </c>
      <c r="B589" s="71" t="e">
        <f>IF(A589&lt;='Second Approx.'!$D$20,A589,#N/A)</f>
        <v>#N/A</v>
      </c>
      <c r="C589" s="1" t="e">
        <f>IF(B589="",#N/A,
IF('Second Approx.'!$G$15="Error",#N/A,
IF('Second Approx.'!$G$16="Error",#N/A,
IF('Second Approx.'!$G$17="Error",#N/A,
IF('Second Approx.'!$G$18="Error",#N/A,
IF('Second Approx.'!$G$19="Error",#N/A,
IF('Second Approx.'!$G$20="Error",#N/A,
IF('Second Approx.'!$G$29="Error",#N/A,
'Second Approx.'!$D$38*COS(RADIANS('Second Approx.'!$D$18*A589))+'Second Approx.'!$D$39*COS(RADIANS('Second Approx.'!$D$19*A589))))))))))</f>
        <v>#N/A</v>
      </c>
      <c r="D589" s="1" t="e">
        <f>IF(B589="",#N/A,
IF('Second Approx.'!$G$15="Error",#N/A,
IF('Second Approx.'!$G$16="Error",#N/A,
IF('Second Approx.'!$G$17="Error",#N/A,
IF('Second Approx.'!$G$18="Error",#N/A,
IF('Second Approx.'!$G$19="Error",#N/A,
IF('Second Approx.'!$G$20="Error",#N/A,
IF('Second Approx.'!$G$29="Error",#N/A,
'Second Approx.'!$D$38*SIN(RADIANS('Second Approx.'!$D$18*A589))+'Second Approx.'!$D$39*SIN(RADIANS('Second Approx.'!$D$19*A589))))))))))</f>
        <v>#N/A</v>
      </c>
    </row>
    <row r="590" spans="1:4" x14ac:dyDescent="0.25">
      <c r="A590">
        <v>294</v>
      </c>
      <c r="B590" s="71" t="e">
        <f>IF(A590&lt;='Second Approx.'!$D$20,A590,#N/A)</f>
        <v>#N/A</v>
      </c>
      <c r="C590" s="1" t="e">
        <f>IF(B590="",#N/A,
IF('Second Approx.'!$G$15="Error",#N/A,
IF('Second Approx.'!$G$16="Error",#N/A,
IF('Second Approx.'!$G$17="Error",#N/A,
IF('Second Approx.'!$G$18="Error",#N/A,
IF('Second Approx.'!$G$19="Error",#N/A,
IF('Second Approx.'!$G$20="Error",#N/A,
IF('Second Approx.'!$G$29="Error",#N/A,
'Second Approx.'!$D$38*COS(RADIANS('Second Approx.'!$D$18*A590))+'Second Approx.'!$D$39*COS(RADIANS('Second Approx.'!$D$19*A590))))))))))</f>
        <v>#N/A</v>
      </c>
      <c r="D590" s="1" t="e">
        <f>IF(B590="",#N/A,
IF('Second Approx.'!$G$15="Error",#N/A,
IF('Second Approx.'!$G$16="Error",#N/A,
IF('Second Approx.'!$G$17="Error",#N/A,
IF('Second Approx.'!$G$18="Error",#N/A,
IF('Second Approx.'!$G$19="Error",#N/A,
IF('Second Approx.'!$G$20="Error",#N/A,
IF('Second Approx.'!$G$29="Error",#N/A,
'Second Approx.'!$D$38*SIN(RADIANS('Second Approx.'!$D$18*A590))+'Second Approx.'!$D$39*SIN(RADIANS('Second Approx.'!$D$19*A590))))))))))</f>
        <v>#N/A</v>
      </c>
    </row>
    <row r="591" spans="1:4" x14ac:dyDescent="0.25">
      <c r="A591" s="71">
        <v>294.5</v>
      </c>
      <c r="B591" s="71" t="e">
        <f>IF(A591&lt;='Second Approx.'!$D$20,A591,#N/A)</f>
        <v>#N/A</v>
      </c>
      <c r="C591" s="1" t="e">
        <f>IF(B591="",#N/A,
IF('Second Approx.'!$G$15="Error",#N/A,
IF('Second Approx.'!$G$16="Error",#N/A,
IF('Second Approx.'!$G$17="Error",#N/A,
IF('Second Approx.'!$G$18="Error",#N/A,
IF('Second Approx.'!$G$19="Error",#N/A,
IF('Second Approx.'!$G$20="Error",#N/A,
IF('Second Approx.'!$G$29="Error",#N/A,
'Second Approx.'!$D$38*COS(RADIANS('Second Approx.'!$D$18*A591))+'Second Approx.'!$D$39*COS(RADIANS('Second Approx.'!$D$19*A591))))))))))</f>
        <v>#N/A</v>
      </c>
      <c r="D591" s="1" t="e">
        <f>IF(B591="",#N/A,
IF('Second Approx.'!$G$15="Error",#N/A,
IF('Second Approx.'!$G$16="Error",#N/A,
IF('Second Approx.'!$G$17="Error",#N/A,
IF('Second Approx.'!$G$18="Error",#N/A,
IF('Second Approx.'!$G$19="Error",#N/A,
IF('Second Approx.'!$G$20="Error",#N/A,
IF('Second Approx.'!$G$29="Error",#N/A,
'Second Approx.'!$D$38*SIN(RADIANS('Second Approx.'!$D$18*A591))+'Second Approx.'!$D$39*SIN(RADIANS('Second Approx.'!$D$19*A591))))))))))</f>
        <v>#N/A</v>
      </c>
    </row>
    <row r="592" spans="1:4" x14ac:dyDescent="0.25">
      <c r="A592">
        <v>295</v>
      </c>
      <c r="B592" s="71" t="e">
        <f>IF(A592&lt;='Second Approx.'!$D$20,A592,#N/A)</f>
        <v>#N/A</v>
      </c>
      <c r="C592" s="1" t="e">
        <f>IF(B592="",#N/A,
IF('Second Approx.'!$G$15="Error",#N/A,
IF('Second Approx.'!$G$16="Error",#N/A,
IF('Second Approx.'!$G$17="Error",#N/A,
IF('Second Approx.'!$G$18="Error",#N/A,
IF('Second Approx.'!$G$19="Error",#N/A,
IF('Second Approx.'!$G$20="Error",#N/A,
IF('Second Approx.'!$G$29="Error",#N/A,
'Second Approx.'!$D$38*COS(RADIANS('Second Approx.'!$D$18*A592))+'Second Approx.'!$D$39*COS(RADIANS('Second Approx.'!$D$19*A592))))))))))</f>
        <v>#N/A</v>
      </c>
      <c r="D592" s="1" t="e">
        <f>IF(B592="",#N/A,
IF('Second Approx.'!$G$15="Error",#N/A,
IF('Second Approx.'!$G$16="Error",#N/A,
IF('Second Approx.'!$G$17="Error",#N/A,
IF('Second Approx.'!$G$18="Error",#N/A,
IF('Second Approx.'!$G$19="Error",#N/A,
IF('Second Approx.'!$G$20="Error",#N/A,
IF('Second Approx.'!$G$29="Error",#N/A,
'Second Approx.'!$D$38*SIN(RADIANS('Second Approx.'!$D$18*A592))+'Second Approx.'!$D$39*SIN(RADIANS('Second Approx.'!$D$19*A592))))))))))</f>
        <v>#N/A</v>
      </c>
    </row>
    <row r="593" spans="1:4" x14ac:dyDescent="0.25">
      <c r="A593" s="71">
        <v>295.5</v>
      </c>
      <c r="B593" s="71" t="e">
        <f>IF(A593&lt;='Second Approx.'!$D$20,A593,#N/A)</f>
        <v>#N/A</v>
      </c>
      <c r="C593" s="1" t="e">
        <f>IF(B593="",#N/A,
IF('Second Approx.'!$G$15="Error",#N/A,
IF('Second Approx.'!$G$16="Error",#N/A,
IF('Second Approx.'!$G$17="Error",#N/A,
IF('Second Approx.'!$G$18="Error",#N/A,
IF('Second Approx.'!$G$19="Error",#N/A,
IF('Second Approx.'!$G$20="Error",#N/A,
IF('Second Approx.'!$G$29="Error",#N/A,
'Second Approx.'!$D$38*COS(RADIANS('Second Approx.'!$D$18*A593))+'Second Approx.'!$D$39*COS(RADIANS('Second Approx.'!$D$19*A593))))))))))</f>
        <v>#N/A</v>
      </c>
      <c r="D593" s="1" t="e">
        <f>IF(B593="",#N/A,
IF('Second Approx.'!$G$15="Error",#N/A,
IF('Second Approx.'!$G$16="Error",#N/A,
IF('Second Approx.'!$G$17="Error",#N/A,
IF('Second Approx.'!$G$18="Error",#N/A,
IF('Second Approx.'!$G$19="Error",#N/A,
IF('Second Approx.'!$G$20="Error",#N/A,
IF('Second Approx.'!$G$29="Error",#N/A,
'Second Approx.'!$D$38*SIN(RADIANS('Second Approx.'!$D$18*A593))+'Second Approx.'!$D$39*SIN(RADIANS('Second Approx.'!$D$19*A593))))))))))</f>
        <v>#N/A</v>
      </c>
    </row>
    <row r="594" spans="1:4" x14ac:dyDescent="0.25">
      <c r="A594">
        <v>296</v>
      </c>
      <c r="B594" s="71" t="e">
        <f>IF(A594&lt;='Second Approx.'!$D$20,A594,#N/A)</f>
        <v>#N/A</v>
      </c>
      <c r="C594" s="1" t="e">
        <f>IF(B594="",#N/A,
IF('Second Approx.'!$G$15="Error",#N/A,
IF('Second Approx.'!$G$16="Error",#N/A,
IF('Second Approx.'!$G$17="Error",#N/A,
IF('Second Approx.'!$G$18="Error",#N/A,
IF('Second Approx.'!$G$19="Error",#N/A,
IF('Second Approx.'!$G$20="Error",#N/A,
IF('Second Approx.'!$G$29="Error",#N/A,
'Second Approx.'!$D$38*COS(RADIANS('Second Approx.'!$D$18*A594))+'Second Approx.'!$D$39*COS(RADIANS('Second Approx.'!$D$19*A594))))))))))</f>
        <v>#N/A</v>
      </c>
      <c r="D594" s="1" t="e">
        <f>IF(B594="",#N/A,
IF('Second Approx.'!$G$15="Error",#N/A,
IF('Second Approx.'!$G$16="Error",#N/A,
IF('Second Approx.'!$G$17="Error",#N/A,
IF('Second Approx.'!$G$18="Error",#N/A,
IF('Second Approx.'!$G$19="Error",#N/A,
IF('Second Approx.'!$G$20="Error",#N/A,
IF('Second Approx.'!$G$29="Error",#N/A,
'Second Approx.'!$D$38*SIN(RADIANS('Second Approx.'!$D$18*A594))+'Second Approx.'!$D$39*SIN(RADIANS('Second Approx.'!$D$19*A594))))))))))</f>
        <v>#N/A</v>
      </c>
    </row>
    <row r="595" spans="1:4" x14ac:dyDescent="0.25">
      <c r="A595" s="71">
        <v>296.5</v>
      </c>
      <c r="B595" s="71" t="e">
        <f>IF(A595&lt;='Second Approx.'!$D$20,A595,#N/A)</f>
        <v>#N/A</v>
      </c>
      <c r="C595" s="1" t="e">
        <f>IF(B595="",#N/A,
IF('Second Approx.'!$G$15="Error",#N/A,
IF('Second Approx.'!$G$16="Error",#N/A,
IF('Second Approx.'!$G$17="Error",#N/A,
IF('Second Approx.'!$G$18="Error",#N/A,
IF('Second Approx.'!$G$19="Error",#N/A,
IF('Second Approx.'!$G$20="Error",#N/A,
IF('Second Approx.'!$G$29="Error",#N/A,
'Second Approx.'!$D$38*COS(RADIANS('Second Approx.'!$D$18*A595))+'Second Approx.'!$D$39*COS(RADIANS('Second Approx.'!$D$19*A595))))))))))</f>
        <v>#N/A</v>
      </c>
      <c r="D595" s="1" t="e">
        <f>IF(B595="",#N/A,
IF('Second Approx.'!$G$15="Error",#N/A,
IF('Second Approx.'!$G$16="Error",#N/A,
IF('Second Approx.'!$G$17="Error",#N/A,
IF('Second Approx.'!$G$18="Error",#N/A,
IF('Second Approx.'!$G$19="Error",#N/A,
IF('Second Approx.'!$G$20="Error",#N/A,
IF('Second Approx.'!$G$29="Error",#N/A,
'Second Approx.'!$D$38*SIN(RADIANS('Second Approx.'!$D$18*A595))+'Second Approx.'!$D$39*SIN(RADIANS('Second Approx.'!$D$19*A595))))))))))</f>
        <v>#N/A</v>
      </c>
    </row>
    <row r="596" spans="1:4" x14ac:dyDescent="0.25">
      <c r="A596">
        <v>297</v>
      </c>
      <c r="B596" s="71" t="e">
        <f>IF(A596&lt;='Second Approx.'!$D$20,A596,#N/A)</f>
        <v>#N/A</v>
      </c>
      <c r="C596" s="1" t="e">
        <f>IF(B596="",#N/A,
IF('Second Approx.'!$G$15="Error",#N/A,
IF('Second Approx.'!$G$16="Error",#N/A,
IF('Second Approx.'!$G$17="Error",#N/A,
IF('Second Approx.'!$G$18="Error",#N/A,
IF('Second Approx.'!$G$19="Error",#N/A,
IF('Second Approx.'!$G$20="Error",#N/A,
IF('Second Approx.'!$G$29="Error",#N/A,
'Second Approx.'!$D$38*COS(RADIANS('Second Approx.'!$D$18*A596))+'Second Approx.'!$D$39*COS(RADIANS('Second Approx.'!$D$19*A596))))))))))</f>
        <v>#N/A</v>
      </c>
      <c r="D596" s="1" t="e">
        <f>IF(B596="",#N/A,
IF('Second Approx.'!$G$15="Error",#N/A,
IF('Second Approx.'!$G$16="Error",#N/A,
IF('Second Approx.'!$G$17="Error",#N/A,
IF('Second Approx.'!$G$18="Error",#N/A,
IF('Second Approx.'!$G$19="Error",#N/A,
IF('Second Approx.'!$G$20="Error",#N/A,
IF('Second Approx.'!$G$29="Error",#N/A,
'Second Approx.'!$D$38*SIN(RADIANS('Second Approx.'!$D$18*A596))+'Second Approx.'!$D$39*SIN(RADIANS('Second Approx.'!$D$19*A596))))))))))</f>
        <v>#N/A</v>
      </c>
    </row>
    <row r="597" spans="1:4" x14ac:dyDescent="0.25">
      <c r="A597" s="71">
        <v>297.5</v>
      </c>
      <c r="B597" s="71" t="e">
        <f>IF(A597&lt;='Second Approx.'!$D$20,A597,#N/A)</f>
        <v>#N/A</v>
      </c>
      <c r="C597" s="1" t="e">
        <f>IF(B597="",#N/A,
IF('Second Approx.'!$G$15="Error",#N/A,
IF('Second Approx.'!$G$16="Error",#N/A,
IF('Second Approx.'!$G$17="Error",#N/A,
IF('Second Approx.'!$G$18="Error",#N/A,
IF('Second Approx.'!$G$19="Error",#N/A,
IF('Second Approx.'!$G$20="Error",#N/A,
IF('Second Approx.'!$G$29="Error",#N/A,
'Second Approx.'!$D$38*COS(RADIANS('Second Approx.'!$D$18*A597))+'Second Approx.'!$D$39*COS(RADIANS('Second Approx.'!$D$19*A597))))))))))</f>
        <v>#N/A</v>
      </c>
      <c r="D597" s="1" t="e">
        <f>IF(B597="",#N/A,
IF('Second Approx.'!$G$15="Error",#N/A,
IF('Second Approx.'!$G$16="Error",#N/A,
IF('Second Approx.'!$G$17="Error",#N/A,
IF('Second Approx.'!$G$18="Error",#N/A,
IF('Second Approx.'!$G$19="Error",#N/A,
IF('Second Approx.'!$G$20="Error",#N/A,
IF('Second Approx.'!$G$29="Error",#N/A,
'Second Approx.'!$D$38*SIN(RADIANS('Second Approx.'!$D$18*A597))+'Second Approx.'!$D$39*SIN(RADIANS('Second Approx.'!$D$19*A597))))))))))</f>
        <v>#N/A</v>
      </c>
    </row>
    <row r="598" spans="1:4" x14ac:dyDescent="0.25">
      <c r="A598">
        <v>298</v>
      </c>
      <c r="B598" s="71" t="e">
        <f>IF(A598&lt;='Second Approx.'!$D$20,A598,#N/A)</f>
        <v>#N/A</v>
      </c>
      <c r="C598" s="1" t="e">
        <f>IF(B598="",#N/A,
IF('Second Approx.'!$G$15="Error",#N/A,
IF('Second Approx.'!$G$16="Error",#N/A,
IF('Second Approx.'!$G$17="Error",#N/A,
IF('Second Approx.'!$G$18="Error",#N/A,
IF('Second Approx.'!$G$19="Error",#N/A,
IF('Second Approx.'!$G$20="Error",#N/A,
IF('Second Approx.'!$G$29="Error",#N/A,
'Second Approx.'!$D$38*COS(RADIANS('Second Approx.'!$D$18*A598))+'Second Approx.'!$D$39*COS(RADIANS('Second Approx.'!$D$19*A598))))))))))</f>
        <v>#N/A</v>
      </c>
      <c r="D598" s="1" t="e">
        <f>IF(B598="",#N/A,
IF('Second Approx.'!$G$15="Error",#N/A,
IF('Second Approx.'!$G$16="Error",#N/A,
IF('Second Approx.'!$G$17="Error",#N/A,
IF('Second Approx.'!$G$18="Error",#N/A,
IF('Second Approx.'!$G$19="Error",#N/A,
IF('Second Approx.'!$G$20="Error",#N/A,
IF('Second Approx.'!$G$29="Error",#N/A,
'Second Approx.'!$D$38*SIN(RADIANS('Second Approx.'!$D$18*A598))+'Second Approx.'!$D$39*SIN(RADIANS('Second Approx.'!$D$19*A598))))))))))</f>
        <v>#N/A</v>
      </c>
    </row>
    <row r="599" spans="1:4" x14ac:dyDescent="0.25">
      <c r="A599" s="71">
        <v>298.5</v>
      </c>
      <c r="B599" s="71" t="e">
        <f>IF(A599&lt;='Second Approx.'!$D$20,A599,#N/A)</f>
        <v>#N/A</v>
      </c>
      <c r="C599" s="1" t="e">
        <f>IF(B599="",#N/A,
IF('Second Approx.'!$G$15="Error",#N/A,
IF('Second Approx.'!$G$16="Error",#N/A,
IF('Second Approx.'!$G$17="Error",#N/A,
IF('Second Approx.'!$G$18="Error",#N/A,
IF('Second Approx.'!$G$19="Error",#N/A,
IF('Second Approx.'!$G$20="Error",#N/A,
IF('Second Approx.'!$G$29="Error",#N/A,
'Second Approx.'!$D$38*COS(RADIANS('Second Approx.'!$D$18*A599))+'Second Approx.'!$D$39*COS(RADIANS('Second Approx.'!$D$19*A599))))))))))</f>
        <v>#N/A</v>
      </c>
      <c r="D599" s="1" t="e">
        <f>IF(B599="",#N/A,
IF('Second Approx.'!$G$15="Error",#N/A,
IF('Second Approx.'!$G$16="Error",#N/A,
IF('Second Approx.'!$G$17="Error",#N/A,
IF('Second Approx.'!$G$18="Error",#N/A,
IF('Second Approx.'!$G$19="Error",#N/A,
IF('Second Approx.'!$G$20="Error",#N/A,
IF('Second Approx.'!$G$29="Error",#N/A,
'Second Approx.'!$D$38*SIN(RADIANS('Second Approx.'!$D$18*A599))+'Second Approx.'!$D$39*SIN(RADIANS('Second Approx.'!$D$19*A599))))))))))</f>
        <v>#N/A</v>
      </c>
    </row>
    <row r="600" spans="1:4" x14ac:dyDescent="0.25">
      <c r="A600">
        <v>299</v>
      </c>
      <c r="B600" s="71" t="e">
        <f>IF(A600&lt;='Second Approx.'!$D$20,A600,#N/A)</f>
        <v>#N/A</v>
      </c>
      <c r="C600" s="1" t="e">
        <f>IF(B600="",#N/A,
IF('Second Approx.'!$G$15="Error",#N/A,
IF('Second Approx.'!$G$16="Error",#N/A,
IF('Second Approx.'!$G$17="Error",#N/A,
IF('Second Approx.'!$G$18="Error",#N/A,
IF('Second Approx.'!$G$19="Error",#N/A,
IF('Second Approx.'!$G$20="Error",#N/A,
IF('Second Approx.'!$G$29="Error",#N/A,
'Second Approx.'!$D$38*COS(RADIANS('Second Approx.'!$D$18*A600))+'Second Approx.'!$D$39*COS(RADIANS('Second Approx.'!$D$19*A600))))))))))</f>
        <v>#N/A</v>
      </c>
      <c r="D600" s="1" t="e">
        <f>IF(B600="",#N/A,
IF('Second Approx.'!$G$15="Error",#N/A,
IF('Second Approx.'!$G$16="Error",#N/A,
IF('Second Approx.'!$G$17="Error",#N/A,
IF('Second Approx.'!$G$18="Error",#N/A,
IF('Second Approx.'!$G$19="Error",#N/A,
IF('Second Approx.'!$G$20="Error",#N/A,
IF('Second Approx.'!$G$29="Error",#N/A,
'Second Approx.'!$D$38*SIN(RADIANS('Second Approx.'!$D$18*A600))+'Second Approx.'!$D$39*SIN(RADIANS('Second Approx.'!$D$19*A600))))))))))</f>
        <v>#N/A</v>
      </c>
    </row>
    <row r="601" spans="1:4" x14ac:dyDescent="0.25">
      <c r="A601" s="71">
        <v>299.5</v>
      </c>
      <c r="B601" s="71" t="e">
        <f>IF(A601&lt;='Second Approx.'!$D$20,A601,#N/A)</f>
        <v>#N/A</v>
      </c>
      <c r="C601" s="1" t="e">
        <f>IF(B601="",#N/A,
IF('Second Approx.'!$G$15="Error",#N/A,
IF('Second Approx.'!$G$16="Error",#N/A,
IF('Second Approx.'!$G$17="Error",#N/A,
IF('Second Approx.'!$G$18="Error",#N/A,
IF('Second Approx.'!$G$19="Error",#N/A,
IF('Second Approx.'!$G$20="Error",#N/A,
IF('Second Approx.'!$G$29="Error",#N/A,
'Second Approx.'!$D$38*COS(RADIANS('Second Approx.'!$D$18*A601))+'Second Approx.'!$D$39*COS(RADIANS('Second Approx.'!$D$19*A601))))))))))</f>
        <v>#N/A</v>
      </c>
      <c r="D601" s="1" t="e">
        <f>IF(B601="",#N/A,
IF('Second Approx.'!$G$15="Error",#N/A,
IF('Second Approx.'!$G$16="Error",#N/A,
IF('Second Approx.'!$G$17="Error",#N/A,
IF('Second Approx.'!$G$18="Error",#N/A,
IF('Second Approx.'!$G$19="Error",#N/A,
IF('Second Approx.'!$G$20="Error",#N/A,
IF('Second Approx.'!$G$29="Error",#N/A,
'Second Approx.'!$D$38*SIN(RADIANS('Second Approx.'!$D$18*A601))+'Second Approx.'!$D$39*SIN(RADIANS('Second Approx.'!$D$19*A601))))))))))</f>
        <v>#N/A</v>
      </c>
    </row>
    <row r="602" spans="1:4" x14ac:dyDescent="0.25">
      <c r="A602">
        <v>300</v>
      </c>
      <c r="B602" s="71" t="e">
        <f>IF(A602&lt;='Second Approx.'!$D$20,A602,#N/A)</f>
        <v>#N/A</v>
      </c>
      <c r="C602" s="1" t="e">
        <f>IF(B602="",#N/A,
IF('Second Approx.'!$G$15="Error",#N/A,
IF('Second Approx.'!$G$16="Error",#N/A,
IF('Second Approx.'!$G$17="Error",#N/A,
IF('Second Approx.'!$G$18="Error",#N/A,
IF('Second Approx.'!$G$19="Error",#N/A,
IF('Second Approx.'!$G$20="Error",#N/A,
IF('Second Approx.'!$G$29="Error",#N/A,
'Second Approx.'!$D$38*COS(RADIANS('Second Approx.'!$D$18*A602))+'Second Approx.'!$D$39*COS(RADIANS('Second Approx.'!$D$19*A602))))))))))</f>
        <v>#N/A</v>
      </c>
      <c r="D602" s="1" t="e">
        <f>IF(B602="",#N/A,
IF('Second Approx.'!$G$15="Error",#N/A,
IF('Second Approx.'!$G$16="Error",#N/A,
IF('Second Approx.'!$G$17="Error",#N/A,
IF('Second Approx.'!$G$18="Error",#N/A,
IF('Second Approx.'!$G$19="Error",#N/A,
IF('Second Approx.'!$G$20="Error",#N/A,
IF('Second Approx.'!$G$29="Error",#N/A,
'Second Approx.'!$D$38*SIN(RADIANS('Second Approx.'!$D$18*A602))+'Second Approx.'!$D$39*SIN(RADIANS('Second Approx.'!$D$19*A602))))))))))</f>
        <v>#N/A</v>
      </c>
    </row>
    <row r="603" spans="1:4" x14ac:dyDescent="0.25">
      <c r="A603">
        <v>300.5</v>
      </c>
      <c r="B603" s="71" t="e">
        <f>IF(A603&lt;='Second Approx.'!$D$20,A603,#N/A)</f>
        <v>#N/A</v>
      </c>
      <c r="C603" s="1" t="e">
        <f>IF(B603="",#N/A,
IF('Second Approx.'!$G$15="Error",#N/A,
IF('Second Approx.'!$G$16="Error",#N/A,
IF('Second Approx.'!$G$17="Error",#N/A,
IF('Second Approx.'!$G$18="Error",#N/A,
IF('Second Approx.'!$G$19="Error",#N/A,
IF('Second Approx.'!$G$20="Error",#N/A,
IF('Second Approx.'!$G$29="Error",#N/A,
'Second Approx.'!$D$38*COS(RADIANS('Second Approx.'!$D$18*A603))+'Second Approx.'!$D$39*COS(RADIANS('Second Approx.'!$D$19*A603))))))))))</f>
        <v>#N/A</v>
      </c>
      <c r="D603" s="1" t="e">
        <f>IF(B603="",#N/A,
IF('Second Approx.'!$G$15="Error",#N/A,
IF('Second Approx.'!$G$16="Error",#N/A,
IF('Second Approx.'!$G$17="Error",#N/A,
IF('Second Approx.'!$G$18="Error",#N/A,
IF('Second Approx.'!$G$19="Error",#N/A,
IF('Second Approx.'!$G$20="Error",#N/A,
IF('Second Approx.'!$G$29="Error",#N/A,
'Second Approx.'!$D$38*SIN(RADIANS('Second Approx.'!$D$18*A603))+'Second Approx.'!$D$39*SIN(RADIANS('Second Approx.'!$D$19*A603))))))))))</f>
        <v>#N/A</v>
      </c>
    </row>
    <row r="604" spans="1:4" x14ac:dyDescent="0.25">
      <c r="A604" s="71">
        <v>301</v>
      </c>
      <c r="B604" s="71" t="e">
        <f>IF(A604&lt;='Second Approx.'!$D$20,A604,#N/A)</f>
        <v>#N/A</v>
      </c>
      <c r="C604" s="1" t="e">
        <f>IF(B604="",#N/A,
IF('Second Approx.'!$G$15="Error",#N/A,
IF('Second Approx.'!$G$16="Error",#N/A,
IF('Second Approx.'!$G$17="Error",#N/A,
IF('Second Approx.'!$G$18="Error",#N/A,
IF('Second Approx.'!$G$19="Error",#N/A,
IF('Second Approx.'!$G$20="Error",#N/A,
IF('Second Approx.'!$G$29="Error",#N/A,
'Second Approx.'!$D$38*COS(RADIANS('Second Approx.'!$D$18*A604))+'Second Approx.'!$D$39*COS(RADIANS('Second Approx.'!$D$19*A604))))))))))</f>
        <v>#N/A</v>
      </c>
      <c r="D604" s="1" t="e">
        <f>IF(B604="",#N/A,
IF('Second Approx.'!$G$15="Error",#N/A,
IF('Second Approx.'!$G$16="Error",#N/A,
IF('Second Approx.'!$G$17="Error",#N/A,
IF('Second Approx.'!$G$18="Error",#N/A,
IF('Second Approx.'!$G$19="Error",#N/A,
IF('Second Approx.'!$G$20="Error",#N/A,
IF('Second Approx.'!$G$29="Error",#N/A,
'Second Approx.'!$D$38*SIN(RADIANS('Second Approx.'!$D$18*A604))+'Second Approx.'!$D$39*SIN(RADIANS('Second Approx.'!$D$19*A604))))))))))</f>
        <v>#N/A</v>
      </c>
    </row>
    <row r="605" spans="1:4" x14ac:dyDescent="0.25">
      <c r="A605">
        <v>301.5</v>
      </c>
      <c r="B605" s="71" t="e">
        <f>IF(A605&lt;='Second Approx.'!$D$20,A605,#N/A)</f>
        <v>#N/A</v>
      </c>
      <c r="C605" s="1" t="e">
        <f>IF(B605="",#N/A,
IF('Second Approx.'!$G$15="Error",#N/A,
IF('Second Approx.'!$G$16="Error",#N/A,
IF('Second Approx.'!$G$17="Error",#N/A,
IF('Second Approx.'!$G$18="Error",#N/A,
IF('Second Approx.'!$G$19="Error",#N/A,
IF('Second Approx.'!$G$20="Error",#N/A,
IF('Second Approx.'!$G$29="Error",#N/A,
'Second Approx.'!$D$38*COS(RADIANS('Second Approx.'!$D$18*A605))+'Second Approx.'!$D$39*COS(RADIANS('Second Approx.'!$D$19*A605))))))))))</f>
        <v>#N/A</v>
      </c>
      <c r="D605" s="1" t="e">
        <f>IF(B605="",#N/A,
IF('Second Approx.'!$G$15="Error",#N/A,
IF('Second Approx.'!$G$16="Error",#N/A,
IF('Second Approx.'!$G$17="Error",#N/A,
IF('Second Approx.'!$G$18="Error",#N/A,
IF('Second Approx.'!$G$19="Error",#N/A,
IF('Second Approx.'!$G$20="Error",#N/A,
IF('Second Approx.'!$G$29="Error",#N/A,
'Second Approx.'!$D$38*SIN(RADIANS('Second Approx.'!$D$18*A605))+'Second Approx.'!$D$39*SIN(RADIANS('Second Approx.'!$D$19*A605))))))))))</f>
        <v>#N/A</v>
      </c>
    </row>
    <row r="606" spans="1:4" x14ac:dyDescent="0.25">
      <c r="A606" s="71">
        <v>302</v>
      </c>
      <c r="B606" s="71" t="e">
        <f>IF(A606&lt;='Second Approx.'!$D$20,A606,#N/A)</f>
        <v>#N/A</v>
      </c>
      <c r="C606" s="1" t="e">
        <f>IF(B606="",#N/A,
IF('Second Approx.'!$G$15="Error",#N/A,
IF('Second Approx.'!$G$16="Error",#N/A,
IF('Second Approx.'!$G$17="Error",#N/A,
IF('Second Approx.'!$G$18="Error",#N/A,
IF('Second Approx.'!$G$19="Error",#N/A,
IF('Second Approx.'!$G$20="Error",#N/A,
IF('Second Approx.'!$G$29="Error",#N/A,
'Second Approx.'!$D$38*COS(RADIANS('Second Approx.'!$D$18*A606))+'Second Approx.'!$D$39*COS(RADIANS('Second Approx.'!$D$19*A606))))))))))</f>
        <v>#N/A</v>
      </c>
      <c r="D606" s="1" t="e">
        <f>IF(B606="",#N/A,
IF('Second Approx.'!$G$15="Error",#N/A,
IF('Second Approx.'!$G$16="Error",#N/A,
IF('Second Approx.'!$G$17="Error",#N/A,
IF('Second Approx.'!$G$18="Error",#N/A,
IF('Second Approx.'!$G$19="Error",#N/A,
IF('Second Approx.'!$G$20="Error",#N/A,
IF('Second Approx.'!$G$29="Error",#N/A,
'Second Approx.'!$D$38*SIN(RADIANS('Second Approx.'!$D$18*A606))+'Second Approx.'!$D$39*SIN(RADIANS('Second Approx.'!$D$19*A606))))))))))</f>
        <v>#N/A</v>
      </c>
    </row>
    <row r="607" spans="1:4" x14ac:dyDescent="0.25">
      <c r="A607">
        <v>302.5</v>
      </c>
      <c r="B607" s="71" t="e">
        <f>IF(A607&lt;='Second Approx.'!$D$20,A607,#N/A)</f>
        <v>#N/A</v>
      </c>
      <c r="C607" s="1" t="e">
        <f>IF(B607="",#N/A,
IF('Second Approx.'!$G$15="Error",#N/A,
IF('Second Approx.'!$G$16="Error",#N/A,
IF('Second Approx.'!$G$17="Error",#N/A,
IF('Second Approx.'!$G$18="Error",#N/A,
IF('Second Approx.'!$G$19="Error",#N/A,
IF('Second Approx.'!$G$20="Error",#N/A,
IF('Second Approx.'!$G$29="Error",#N/A,
'Second Approx.'!$D$38*COS(RADIANS('Second Approx.'!$D$18*A607))+'Second Approx.'!$D$39*COS(RADIANS('Second Approx.'!$D$19*A607))))))))))</f>
        <v>#N/A</v>
      </c>
      <c r="D607" s="1" t="e">
        <f>IF(B607="",#N/A,
IF('Second Approx.'!$G$15="Error",#N/A,
IF('Second Approx.'!$G$16="Error",#N/A,
IF('Second Approx.'!$G$17="Error",#N/A,
IF('Second Approx.'!$G$18="Error",#N/A,
IF('Second Approx.'!$G$19="Error",#N/A,
IF('Second Approx.'!$G$20="Error",#N/A,
IF('Second Approx.'!$G$29="Error",#N/A,
'Second Approx.'!$D$38*SIN(RADIANS('Second Approx.'!$D$18*A607))+'Second Approx.'!$D$39*SIN(RADIANS('Second Approx.'!$D$19*A607))))))))))</f>
        <v>#N/A</v>
      </c>
    </row>
    <row r="608" spans="1:4" x14ac:dyDescent="0.25">
      <c r="A608">
        <v>303</v>
      </c>
      <c r="B608" s="71" t="e">
        <f>IF(A608&lt;='Second Approx.'!$D$20,A608,#N/A)</f>
        <v>#N/A</v>
      </c>
      <c r="C608" s="1" t="e">
        <f>IF(B608="",#N/A,
IF('Second Approx.'!$G$15="Error",#N/A,
IF('Second Approx.'!$G$16="Error",#N/A,
IF('Second Approx.'!$G$17="Error",#N/A,
IF('Second Approx.'!$G$18="Error",#N/A,
IF('Second Approx.'!$G$19="Error",#N/A,
IF('Second Approx.'!$G$20="Error",#N/A,
IF('Second Approx.'!$G$29="Error",#N/A,
'Second Approx.'!$D$38*COS(RADIANS('Second Approx.'!$D$18*A608))+'Second Approx.'!$D$39*COS(RADIANS('Second Approx.'!$D$19*A608))))))))))</f>
        <v>#N/A</v>
      </c>
      <c r="D608" s="1" t="e">
        <f>IF(B608="",#N/A,
IF('Second Approx.'!$G$15="Error",#N/A,
IF('Second Approx.'!$G$16="Error",#N/A,
IF('Second Approx.'!$G$17="Error",#N/A,
IF('Second Approx.'!$G$18="Error",#N/A,
IF('Second Approx.'!$G$19="Error",#N/A,
IF('Second Approx.'!$G$20="Error",#N/A,
IF('Second Approx.'!$G$29="Error",#N/A,
'Second Approx.'!$D$38*SIN(RADIANS('Second Approx.'!$D$18*A608))+'Second Approx.'!$D$39*SIN(RADIANS('Second Approx.'!$D$19*A608))))))))))</f>
        <v>#N/A</v>
      </c>
    </row>
    <row r="609" spans="1:4" x14ac:dyDescent="0.25">
      <c r="A609" s="71">
        <v>303.5</v>
      </c>
      <c r="B609" s="71" t="e">
        <f>IF(A609&lt;='Second Approx.'!$D$20,A609,#N/A)</f>
        <v>#N/A</v>
      </c>
      <c r="C609" s="1" t="e">
        <f>IF(B609="",#N/A,
IF('Second Approx.'!$G$15="Error",#N/A,
IF('Second Approx.'!$G$16="Error",#N/A,
IF('Second Approx.'!$G$17="Error",#N/A,
IF('Second Approx.'!$G$18="Error",#N/A,
IF('Second Approx.'!$G$19="Error",#N/A,
IF('Second Approx.'!$G$20="Error",#N/A,
IF('Second Approx.'!$G$29="Error",#N/A,
'Second Approx.'!$D$38*COS(RADIANS('Second Approx.'!$D$18*A609))+'Second Approx.'!$D$39*COS(RADIANS('Second Approx.'!$D$19*A609))))))))))</f>
        <v>#N/A</v>
      </c>
      <c r="D609" s="1" t="e">
        <f>IF(B609="",#N/A,
IF('Second Approx.'!$G$15="Error",#N/A,
IF('Second Approx.'!$G$16="Error",#N/A,
IF('Second Approx.'!$G$17="Error",#N/A,
IF('Second Approx.'!$G$18="Error",#N/A,
IF('Second Approx.'!$G$19="Error",#N/A,
IF('Second Approx.'!$G$20="Error",#N/A,
IF('Second Approx.'!$G$29="Error",#N/A,
'Second Approx.'!$D$38*SIN(RADIANS('Second Approx.'!$D$18*A609))+'Second Approx.'!$D$39*SIN(RADIANS('Second Approx.'!$D$19*A609))))))))))</f>
        <v>#N/A</v>
      </c>
    </row>
    <row r="610" spans="1:4" x14ac:dyDescent="0.25">
      <c r="A610">
        <v>304</v>
      </c>
      <c r="B610" s="71" t="e">
        <f>IF(A610&lt;='Second Approx.'!$D$20,A610,#N/A)</f>
        <v>#N/A</v>
      </c>
      <c r="C610" s="1" t="e">
        <f>IF(B610="",#N/A,
IF('Second Approx.'!$G$15="Error",#N/A,
IF('Second Approx.'!$G$16="Error",#N/A,
IF('Second Approx.'!$G$17="Error",#N/A,
IF('Second Approx.'!$G$18="Error",#N/A,
IF('Second Approx.'!$G$19="Error",#N/A,
IF('Second Approx.'!$G$20="Error",#N/A,
IF('Second Approx.'!$G$29="Error",#N/A,
'Second Approx.'!$D$38*COS(RADIANS('Second Approx.'!$D$18*A610))+'Second Approx.'!$D$39*COS(RADIANS('Second Approx.'!$D$19*A610))))))))))</f>
        <v>#N/A</v>
      </c>
      <c r="D610" s="1" t="e">
        <f>IF(B610="",#N/A,
IF('Second Approx.'!$G$15="Error",#N/A,
IF('Second Approx.'!$G$16="Error",#N/A,
IF('Second Approx.'!$G$17="Error",#N/A,
IF('Second Approx.'!$G$18="Error",#N/A,
IF('Second Approx.'!$G$19="Error",#N/A,
IF('Second Approx.'!$G$20="Error",#N/A,
IF('Second Approx.'!$G$29="Error",#N/A,
'Second Approx.'!$D$38*SIN(RADIANS('Second Approx.'!$D$18*A610))+'Second Approx.'!$D$39*SIN(RADIANS('Second Approx.'!$D$19*A610))))))))))</f>
        <v>#N/A</v>
      </c>
    </row>
    <row r="611" spans="1:4" x14ac:dyDescent="0.25">
      <c r="A611" s="71">
        <v>304.5</v>
      </c>
      <c r="B611" s="71" t="e">
        <f>IF(A611&lt;='Second Approx.'!$D$20,A611,#N/A)</f>
        <v>#N/A</v>
      </c>
      <c r="C611" s="1" t="e">
        <f>IF(B611="",#N/A,
IF('Second Approx.'!$G$15="Error",#N/A,
IF('Second Approx.'!$G$16="Error",#N/A,
IF('Second Approx.'!$G$17="Error",#N/A,
IF('Second Approx.'!$G$18="Error",#N/A,
IF('Second Approx.'!$G$19="Error",#N/A,
IF('Second Approx.'!$G$20="Error",#N/A,
IF('Second Approx.'!$G$29="Error",#N/A,
'Second Approx.'!$D$38*COS(RADIANS('Second Approx.'!$D$18*A611))+'Second Approx.'!$D$39*COS(RADIANS('Second Approx.'!$D$19*A611))))))))))</f>
        <v>#N/A</v>
      </c>
      <c r="D611" s="1" t="e">
        <f>IF(B611="",#N/A,
IF('Second Approx.'!$G$15="Error",#N/A,
IF('Second Approx.'!$G$16="Error",#N/A,
IF('Second Approx.'!$G$17="Error",#N/A,
IF('Second Approx.'!$G$18="Error",#N/A,
IF('Second Approx.'!$G$19="Error",#N/A,
IF('Second Approx.'!$G$20="Error",#N/A,
IF('Second Approx.'!$G$29="Error",#N/A,
'Second Approx.'!$D$38*SIN(RADIANS('Second Approx.'!$D$18*A611))+'Second Approx.'!$D$39*SIN(RADIANS('Second Approx.'!$D$19*A611))))))))))</f>
        <v>#N/A</v>
      </c>
    </row>
    <row r="612" spans="1:4" x14ac:dyDescent="0.25">
      <c r="A612">
        <v>305</v>
      </c>
      <c r="B612" s="71" t="e">
        <f>IF(A612&lt;='Second Approx.'!$D$20,A612,#N/A)</f>
        <v>#N/A</v>
      </c>
      <c r="C612" s="1" t="e">
        <f>IF(B612="",#N/A,
IF('Second Approx.'!$G$15="Error",#N/A,
IF('Second Approx.'!$G$16="Error",#N/A,
IF('Second Approx.'!$G$17="Error",#N/A,
IF('Second Approx.'!$G$18="Error",#N/A,
IF('Second Approx.'!$G$19="Error",#N/A,
IF('Second Approx.'!$G$20="Error",#N/A,
IF('Second Approx.'!$G$29="Error",#N/A,
'Second Approx.'!$D$38*COS(RADIANS('Second Approx.'!$D$18*A612))+'Second Approx.'!$D$39*COS(RADIANS('Second Approx.'!$D$19*A612))))))))))</f>
        <v>#N/A</v>
      </c>
      <c r="D612" s="1" t="e">
        <f>IF(B612="",#N/A,
IF('Second Approx.'!$G$15="Error",#N/A,
IF('Second Approx.'!$G$16="Error",#N/A,
IF('Second Approx.'!$G$17="Error",#N/A,
IF('Second Approx.'!$G$18="Error",#N/A,
IF('Second Approx.'!$G$19="Error",#N/A,
IF('Second Approx.'!$G$20="Error",#N/A,
IF('Second Approx.'!$G$29="Error",#N/A,
'Second Approx.'!$D$38*SIN(RADIANS('Second Approx.'!$D$18*A612))+'Second Approx.'!$D$39*SIN(RADIANS('Second Approx.'!$D$19*A612))))))))))</f>
        <v>#N/A</v>
      </c>
    </row>
    <row r="613" spans="1:4" x14ac:dyDescent="0.25">
      <c r="A613">
        <v>305.5</v>
      </c>
      <c r="B613" s="71" t="e">
        <f>IF(A613&lt;='Second Approx.'!$D$20,A613,#N/A)</f>
        <v>#N/A</v>
      </c>
      <c r="C613" s="1" t="e">
        <f>IF(B613="",#N/A,
IF('Second Approx.'!$G$15="Error",#N/A,
IF('Second Approx.'!$G$16="Error",#N/A,
IF('Second Approx.'!$G$17="Error",#N/A,
IF('Second Approx.'!$G$18="Error",#N/A,
IF('Second Approx.'!$G$19="Error",#N/A,
IF('Second Approx.'!$G$20="Error",#N/A,
IF('Second Approx.'!$G$29="Error",#N/A,
'Second Approx.'!$D$38*COS(RADIANS('Second Approx.'!$D$18*A613))+'Second Approx.'!$D$39*COS(RADIANS('Second Approx.'!$D$19*A613))))))))))</f>
        <v>#N/A</v>
      </c>
      <c r="D613" s="1" t="e">
        <f>IF(B613="",#N/A,
IF('Second Approx.'!$G$15="Error",#N/A,
IF('Second Approx.'!$G$16="Error",#N/A,
IF('Second Approx.'!$G$17="Error",#N/A,
IF('Second Approx.'!$G$18="Error",#N/A,
IF('Second Approx.'!$G$19="Error",#N/A,
IF('Second Approx.'!$G$20="Error",#N/A,
IF('Second Approx.'!$G$29="Error",#N/A,
'Second Approx.'!$D$38*SIN(RADIANS('Second Approx.'!$D$18*A613))+'Second Approx.'!$D$39*SIN(RADIANS('Second Approx.'!$D$19*A613))))))))))</f>
        <v>#N/A</v>
      </c>
    </row>
    <row r="614" spans="1:4" x14ac:dyDescent="0.25">
      <c r="A614" s="71">
        <v>306</v>
      </c>
      <c r="B614" s="71" t="e">
        <f>IF(A614&lt;='Second Approx.'!$D$20,A614,#N/A)</f>
        <v>#N/A</v>
      </c>
      <c r="C614" s="1" t="e">
        <f>IF(B614="",#N/A,
IF('Second Approx.'!$G$15="Error",#N/A,
IF('Second Approx.'!$G$16="Error",#N/A,
IF('Second Approx.'!$G$17="Error",#N/A,
IF('Second Approx.'!$G$18="Error",#N/A,
IF('Second Approx.'!$G$19="Error",#N/A,
IF('Second Approx.'!$G$20="Error",#N/A,
IF('Second Approx.'!$G$29="Error",#N/A,
'Second Approx.'!$D$38*COS(RADIANS('Second Approx.'!$D$18*A614))+'Second Approx.'!$D$39*COS(RADIANS('Second Approx.'!$D$19*A614))))))))))</f>
        <v>#N/A</v>
      </c>
      <c r="D614" s="1" t="e">
        <f>IF(B614="",#N/A,
IF('Second Approx.'!$G$15="Error",#N/A,
IF('Second Approx.'!$G$16="Error",#N/A,
IF('Second Approx.'!$G$17="Error",#N/A,
IF('Second Approx.'!$G$18="Error",#N/A,
IF('Second Approx.'!$G$19="Error",#N/A,
IF('Second Approx.'!$G$20="Error",#N/A,
IF('Second Approx.'!$G$29="Error",#N/A,
'Second Approx.'!$D$38*SIN(RADIANS('Second Approx.'!$D$18*A614))+'Second Approx.'!$D$39*SIN(RADIANS('Second Approx.'!$D$19*A614))))))))))</f>
        <v>#N/A</v>
      </c>
    </row>
    <row r="615" spans="1:4" x14ac:dyDescent="0.25">
      <c r="A615">
        <v>306.5</v>
      </c>
      <c r="B615" s="71" t="e">
        <f>IF(A615&lt;='Second Approx.'!$D$20,A615,#N/A)</f>
        <v>#N/A</v>
      </c>
      <c r="C615" s="1" t="e">
        <f>IF(B615="",#N/A,
IF('Second Approx.'!$G$15="Error",#N/A,
IF('Second Approx.'!$G$16="Error",#N/A,
IF('Second Approx.'!$G$17="Error",#N/A,
IF('Second Approx.'!$G$18="Error",#N/A,
IF('Second Approx.'!$G$19="Error",#N/A,
IF('Second Approx.'!$G$20="Error",#N/A,
IF('Second Approx.'!$G$29="Error",#N/A,
'Second Approx.'!$D$38*COS(RADIANS('Second Approx.'!$D$18*A615))+'Second Approx.'!$D$39*COS(RADIANS('Second Approx.'!$D$19*A615))))))))))</f>
        <v>#N/A</v>
      </c>
      <c r="D615" s="1" t="e">
        <f>IF(B615="",#N/A,
IF('Second Approx.'!$G$15="Error",#N/A,
IF('Second Approx.'!$G$16="Error",#N/A,
IF('Second Approx.'!$G$17="Error",#N/A,
IF('Second Approx.'!$G$18="Error",#N/A,
IF('Second Approx.'!$G$19="Error",#N/A,
IF('Second Approx.'!$G$20="Error",#N/A,
IF('Second Approx.'!$G$29="Error",#N/A,
'Second Approx.'!$D$38*SIN(RADIANS('Second Approx.'!$D$18*A615))+'Second Approx.'!$D$39*SIN(RADIANS('Second Approx.'!$D$19*A615))))))))))</f>
        <v>#N/A</v>
      </c>
    </row>
    <row r="616" spans="1:4" x14ac:dyDescent="0.25">
      <c r="A616" s="71">
        <v>307</v>
      </c>
      <c r="B616" s="71" t="e">
        <f>IF(A616&lt;='Second Approx.'!$D$20,A616,#N/A)</f>
        <v>#N/A</v>
      </c>
      <c r="C616" s="1" t="e">
        <f>IF(B616="",#N/A,
IF('Second Approx.'!$G$15="Error",#N/A,
IF('Second Approx.'!$G$16="Error",#N/A,
IF('Second Approx.'!$G$17="Error",#N/A,
IF('Second Approx.'!$G$18="Error",#N/A,
IF('Second Approx.'!$G$19="Error",#N/A,
IF('Second Approx.'!$G$20="Error",#N/A,
IF('Second Approx.'!$G$29="Error",#N/A,
'Second Approx.'!$D$38*COS(RADIANS('Second Approx.'!$D$18*A616))+'Second Approx.'!$D$39*COS(RADIANS('Second Approx.'!$D$19*A616))))))))))</f>
        <v>#N/A</v>
      </c>
      <c r="D616" s="1" t="e">
        <f>IF(B616="",#N/A,
IF('Second Approx.'!$G$15="Error",#N/A,
IF('Second Approx.'!$G$16="Error",#N/A,
IF('Second Approx.'!$G$17="Error",#N/A,
IF('Second Approx.'!$G$18="Error",#N/A,
IF('Second Approx.'!$G$19="Error",#N/A,
IF('Second Approx.'!$G$20="Error",#N/A,
IF('Second Approx.'!$G$29="Error",#N/A,
'Second Approx.'!$D$38*SIN(RADIANS('Second Approx.'!$D$18*A616))+'Second Approx.'!$D$39*SIN(RADIANS('Second Approx.'!$D$19*A616))))))))))</f>
        <v>#N/A</v>
      </c>
    </row>
    <row r="617" spans="1:4" x14ac:dyDescent="0.25">
      <c r="A617">
        <v>307.5</v>
      </c>
      <c r="B617" s="71" t="e">
        <f>IF(A617&lt;='Second Approx.'!$D$20,A617,#N/A)</f>
        <v>#N/A</v>
      </c>
      <c r="C617" s="1" t="e">
        <f>IF(B617="",#N/A,
IF('Second Approx.'!$G$15="Error",#N/A,
IF('Second Approx.'!$G$16="Error",#N/A,
IF('Second Approx.'!$G$17="Error",#N/A,
IF('Second Approx.'!$G$18="Error",#N/A,
IF('Second Approx.'!$G$19="Error",#N/A,
IF('Second Approx.'!$G$20="Error",#N/A,
IF('Second Approx.'!$G$29="Error",#N/A,
'Second Approx.'!$D$38*COS(RADIANS('Second Approx.'!$D$18*A617))+'Second Approx.'!$D$39*COS(RADIANS('Second Approx.'!$D$19*A617))))))))))</f>
        <v>#N/A</v>
      </c>
      <c r="D617" s="1" t="e">
        <f>IF(B617="",#N/A,
IF('Second Approx.'!$G$15="Error",#N/A,
IF('Second Approx.'!$G$16="Error",#N/A,
IF('Second Approx.'!$G$17="Error",#N/A,
IF('Second Approx.'!$G$18="Error",#N/A,
IF('Second Approx.'!$G$19="Error",#N/A,
IF('Second Approx.'!$G$20="Error",#N/A,
IF('Second Approx.'!$G$29="Error",#N/A,
'Second Approx.'!$D$38*SIN(RADIANS('Second Approx.'!$D$18*A617))+'Second Approx.'!$D$39*SIN(RADIANS('Second Approx.'!$D$19*A617))))))))))</f>
        <v>#N/A</v>
      </c>
    </row>
    <row r="618" spans="1:4" x14ac:dyDescent="0.25">
      <c r="A618">
        <v>308</v>
      </c>
      <c r="B618" s="71" t="e">
        <f>IF(A618&lt;='Second Approx.'!$D$20,A618,#N/A)</f>
        <v>#N/A</v>
      </c>
      <c r="C618" s="1" t="e">
        <f>IF(B618="",#N/A,
IF('Second Approx.'!$G$15="Error",#N/A,
IF('Second Approx.'!$G$16="Error",#N/A,
IF('Second Approx.'!$G$17="Error",#N/A,
IF('Second Approx.'!$G$18="Error",#N/A,
IF('Second Approx.'!$G$19="Error",#N/A,
IF('Second Approx.'!$G$20="Error",#N/A,
IF('Second Approx.'!$G$29="Error",#N/A,
'Second Approx.'!$D$38*COS(RADIANS('Second Approx.'!$D$18*A618))+'Second Approx.'!$D$39*COS(RADIANS('Second Approx.'!$D$19*A618))))))))))</f>
        <v>#N/A</v>
      </c>
      <c r="D618" s="1" t="e">
        <f>IF(B618="",#N/A,
IF('Second Approx.'!$G$15="Error",#N/A,
IF('Second Approx.'!$G$16="Error",#N/A,
IF('Second Approx.'!$G$17="Error",#N/A,
IF('Second Approx.'!$G$18="Error",#N/A,
IF('Second Approx.'!$G$19="Error",#N/A,
IF('Second Approx.'!$G$20="Error",#N/A,
IF('Second Approx.'!$G$29="Error",#N/A,
'Second Approx.'!$D$38*SIN(RADIANS('Second Approx.'!$D$18*A618))+'Second Approx.'!$D$39*SIN(RADIANS('Second Approx.'!$D$19*A618))))))))))</f>
        <v>#N/A</v>
      </c>
    </row>
    <row r="619" spans="1:4" x14ac:dyDescent="0.25">
      <c r="A619" s="71">
        <v>308.5</v>
      </c>
      <c r="B619" s="71" t="e">
        <f>IF(A619&lt;='Second Approx.'!$D$20,A619,#N/A)</f>
        <v>#N/A</v>
      </c>
      <c r="C619" s="1" t="e">
        <f>IF(B619="",#N/A,
IF('Second Approx.'!$G$15="Error",#N/A,
IF('Second Approx.'!$G$16="Error",#N/A,
IF('Second Approx.'!$G$17="Error",#N/A,
IF('Second Approx.'!$G$18="Error",#N/A,
IF('Second Approx.'!$G$19="Error",#N/A,
IF('Second Approx.'!$G$20="Error",#N/A,
IF('Second Approx.'!$G$29="Error",#N/A,
'Second Approx.'!$D$38*COS(RADIANS('Second Approx.'!$D$18*A619))+'Second Approx.'!$D$39*COS(RADIANS('Second Approx.'!$D$19*A619))))))))))</f>
        <v>#N/A</v>
      </c>
      <c r="D619" s="1" t="e">
        <f>IF(B619="",#N/A,
IF('Second Approx.'!$G$15="Error",#N/A,
IF('Second Approx.'!$G$16="Error",#N/A,
IF('Second Approx.'!$G$17="Error",#N/A,
IF('Second Approx.'!$G$18="Error",#N/A,
IF('Second Approx.'!$G$19="Error",#N/A,
IF('Second Approx.'!$G$20="Error",#N/A,
IF('Second Approx.'!$G$29="Error",#N/A,
'Second Approx.'!$D$38*SIN(RADIANS('Second Approx.'!$D$18*A619))+'Second Approx.'!$D$39*SIN(RADIANS('Second Approx.'!$D$19*A619))))))))))</f>
        <v>#N/A</v>
      </c>
    </row>
    <row r="620" spans="1:4" x14ac:dyDescent="0.25">
      <c r="A620">
        <v>309</v>
      </c>
      <c r="B620" s="71" t="e">
        <f>IF(A620&lt;='Second Approx.'!$D$20,A620,#N/A)</f>
        <v>#N/A</v>
      </c>
      <c r="C620" s="1" t="e">
        <f>IF(B620="",#N/A,
IF('Second Approx.'!$G$15="Error",#N/A,
IF('Second Approx.'!$G$16="Error",#N/A,
IF('Second Approx.'!$G$17="Error",#N/A,
IF('Second Approx.'!$G$18="Error",#N/A,
IF('Second Approx.'!$G$19="Error",#N/A,
IF('Second Approx.'!$G$20="Error",#N/A,
IF('Second Approx.'!$G$29="Error",#N/A,
'Second Approx.'!$D$38*COS(RADIANS('Second Approx.'!$D$18*A620))+'Second Approx.'!$D$39*COS(RADIANS('Second Approx.'!$D$19*A620))))))))))</f>
        <v>#N/A</v>
      </c>
      <c r="D620" s="1" t="e">
        <f>IF(B620="",#N/A,
IF('Second Approx.'!$G$15="Error",#N/A,
IF('Second Approx.'!$G$16="Error",#N/A,
IF('Second Approx.'!$G$17="Error",#N/A,
IF('Second Approx.'!$G$18="Error",#N/A,
IF('Second Approx.'!$G$19="Error",#N/A,
IF('Second Approx.'!$G$20="Error",#N/A,
IF('Second Approx.'!$G$29="Error",#N/A,
'Second Approx.'!$D$38*SIN(RADIANS('Second Approx.'!$D$18*A620))+'Second Approx.'!$D$39*SIN(RADIANS('Second Approx.'!$D$19*A620))))))))))</f>
        <v>#N/A</v>
      </c>
    </row>
    <row r="621" spans="1:4" x14ac:dyDescent="0.25">
      <c r="A621" s="71">
        <v>309.5</v>
      </c>
      <c r="B621" s="71" t="e">
        <f>IF(A621&lt;='Second Approx.'!$D$20,A621,#N/A)</f>
        <v>#N/A</v>
      </c>
      <c r="C621" s="1" t="e">
        <f>IF(B621="",#N/A,
IF('Second Approx.'!$G$15="Error",#N/A,
IF('Second Approx.'!$G$16="Error",#N/A,
IF('Second Approx.'!$G$17="Error",#N/A,
IF('Second Approx.'!$G$18="Error",#N/A,
IF('Second Approx.'!$G$19="Error",#N/A,
IF('Second Approx.'!$G$20="Error",#N/A,
IF('Second Approx.'!$G$29="Error",#N/A,
'Second Approx.'!$D$38*COS(RADIANS('Second Approx.'!$D$18*A621))+'Second Approx.'!$D$39*COS(RADIANS('Second Approx.'!$D$19*A621))))))))))</f>
        <v>#N/A</v>
      </c>
      <c r="D621" s="1" t="e">
        <f>IF(B621="",#N/A,
IF('Second Approx.'!$G$15="Error",#N/A,
IF('Second Approx.'!$G$16="Error",#N/A,
IF('Second Approx.'!$G$17="Error",#N/A,
IF('Second Approx.'!$G$18="Error",#N/A,
IF('Second Approx.'!$G$19="Error",#N/A,
IF('Second Approx.'!$G$20="Error",#N/A,
IF('Second Approx.'!$G$29="Error",#N/A,
'Second Approx.'!$D$38*SIN(RADIANS('Second Approx.'!$D$18*A621))+'Second Approx.'!$D$39*SIN(RADIANS('Second Approx.'!$D$19*A621))))))))))</f>
        <v>#N/A</v>
      </c>
    </row>
    <row r="622" spans="1:4" x14ac:dyDescent="0.25">
      <c r="A622">
        <v>310</v>
      </c>
      <c r="B622" s="71" t="e">
        <f>IF(A622&lt;='Second Approx.'!$D$20,A622,#N/A)</f>
        <v>#N/A</v>
      </c>
      <c r="C622" s="1" t="e">
        <f>IF(B622="",#N/A,
IF('Second Approx.'!$G$15="Error",#N/A,
IF('Second Approx.'!$G$16="Error",#N/A,
IF('Second Approx.'!$G$17="Error",#N/A,
IF('Second Approx.'!$G$18="Error",#N/A,
IF('Second Approx.'!$G$19="Error",#N/A,
IF('Second Approx.'!$G$20="Error",#N/A,
IF('Second Approx.'!$G$29="Error",#N/A,
'Second Approx.'!$D$38*COS(RADIANS('Second Approx.'!$D$18*A622))+'Second Approx.'!$D$39*COS(RADIANS('Second Approx.'!$D$19*A622))))))))))</f>
        <v>#N/A</v>
      </c>
      <c r="D622" s="1" t="e">
        <f>IF(B622="",#N/A,
IF('Second Approx.'!$G$15="Error",#N/A,
IF('Second Approx.'!$G$16="Error",#N/A,
IF('Second Approx.'!$G$17="Error",#N/A,
IF('Second Approx.'!$G$18="Error",#N/A,
IF('Second Approx.'!$G$19="Error",#N/A,
IF('Second Approx.'!$G$20="Error",#N/A,
IF('Second Approx.'!$G$29="Error",#N/A,
'Second Approx.'!$D$38*SIN(RADIANS('Second Approx.'!$D$18*A622))+'Second Approx.'!$D$39*SIN(RADIANS('Second Approx.'!$D$19*A622))))))))))</f>
        <v>#N/A</v>
      </c>
    </row>
    <row r="623" spans="1:4" x14ac:dyDescent="0.25">
      <c r="A623">
        <v>310.5</v>
      </c>
      <c r="B623" s="71" t="e">
        <f>IF(A623&lt;='Second Approx.'!$D$20,A623,#N/A)</f>
        <v>#N/A</v>
      </c>
      <c r="C623" s="1" t="e">
        <f>IF(B623="",#N/A,
IF('Second Approx.'!$G$15="Error",#N/A,
IF('Second Approx.'!$G$16="Error",#N/A,
IF('Second Approx.'!$G$17="Error",#N/A,
IF('Second Approx.'!$G$18="Error",#N/A,
IF('Second Approx.'!$G$19="Error",#N/A,
IF('Second Approx.'!$G$20="Error",#N/A,
IF('Second Approx.'!$G$29="Error",#N/A,
'Second Approx.'!$D$38*COS(RADIANS('Second Approx.'!$D$18*A623))+'Second Approx.'!$D$39*COS(RADIANS('Second Approx.'!$D$19*A623))))))))))</f>
        <v>#N/A</v>
      </c>
      <c r="D623" s="1" t="e">
        <f>IF(B623="",#N/A,
IF('Second Approx.'!$G$15="Error",#N/A,
IF('Second Approx.'!$G$16="Error",#N/A,
IF('Second Approx.'!$G$17="Error",#N/A,
IF('Second Approx.'!$G$18="Error",#N/A,
IF('Second Approx.'!$G$19="Error",#N/A,
IF('Second Approx.'!$G$20="Error",#N/A,
IF('Second Approx.'!$G$29="Error",#N/A,
'Second Approx.'!$D$38*SIN(RADIANS('Second Approx.'!$D$18*A623))+'Second Approx.'!$D$39*SIN(RADIANS('Second Approx.'!$D$19*A623))))))))))</f>
        <v>#N/A</v>
      </c>
    </row>
    <row r="624" spans="1:4" x14ac:dyDescent="0.25">
      <c r="A624" s="71">
        <v>311</v>
      </c>
      <c r="B624" s="71" t="e">
        <f>IF(A624&lt;='Second Approx.'!$D$20,A624,#N/A)</f>
        <v>#N/A</v>
      </c>
      <c r="C624" s="1" t="e">
        <f>IF(B624="",#N/A,
IF('Second Approx.'!$G$15="Error",#N/A,
IF('Second Approx.'!$G$16="Error",#N/A,
IF('Second Approx.'!$G$17="Error",#N/A,
IF('Second Approx.'!$G$18="Error",#N/A,
IF('Second Approx.'!$G$19="Error",#N/A,
IF('Second Approx.'!$G$20="Error",#N/A,
IF('Second Approx.'!$G$29="Error",#N/A,
'Second Approx.'!$D$38*COS(RADIANS('Second Approx.'!$D$18*A624))+'Second Approx.'!$D$39*COS(RADIANS('Second Approx.'!$D$19*A624))))))))))</f>
        <v>#N/A</v>
      </c>
      <c r="D624" s="1" t="e">
        <f>IF(B624="",#N/A,
IF('Second Approx.'!$G$15="Error",#N/A,
IF('Second Approx.'!$G$16="Error",#N/A,
IF('Second Approx.'!$G$17="Error",#N/A,
IF('Second Approx.'!$G$18="Error",#N/A,
IF('Second Approx.'!$G$19="Error",#N/A,
IF('Second Approx.'!$G$20="Error",#N/A,
IF('Second Approx.'!$G$29="Error",#N/A,
'Second Approx.'!$D$38*SIN(RADIANS('Second Approx.'!$D$18*A624))+'Second Approx.'!$D$39*SIN(RADIANS('Second Approx.'!$D$19*A624))))))))))</f>
        <v>#N/A</v>
      </c>
    </row>
    <row r="625" spans="1:4" x14ac:dyDescent="0.25">
      <c r="A625">
        <v>311.5</v>
      </c>
      <c r="B625" s="71" t="e">
        <f>IF(A625&lt;='Second Approx.'!$D$20,A625,#N/A)</f>
        <v>#N/A</v>
      </c>
      <c r="C625" s="1" t="e">
        <f>IF(B625="",#N/A,
IF('Second Approx.'!$G$15="Error",#N/A,
IF('Second Approx.'!$G$16="Error",#N/A,
IF('Second Approx.'!$G$17="Error",#N/A,
IF('Second Approx.'!$G$18="Error",#N/A,
IF('Second Approx.'!$G$19="Error",#N/A,
IF('Second Approx.'!$G$20="Error",#N/A,
IF('Second Approx.'!$G$29="Error",#N/A,
'Second Approx.'!$D$38*COS(RADIANS('Second Approx.'!$D$18*A625))+'Second Approx.'!$D$39*COS(RADIANS('Second Approx.'!$D$19*A625))))))))))</f>
        <v>#N/A</v>
      </c>
      <c r="D625" s="1" t="e">
        <f>IF(B625="",#N/A,
IF('Second Approx.'!$G$15="Error",#N/A,
IF('Second Approx.'!$G$16="Error",#N/A,
IF('Second Approx.'!$G$17="Error",#N/A,
IF('Second Approx.'!$G$18="Error",#N/A,
IF('Second Approx.'!$G$19="Error",#N/A,
IF('Second Approx.'!$G$20="Error",#N/A,
IF('Second Approx.'!$G$29="Error",#N/A,
'Second Approx.'!$D$38*SIN(RADIANS('Second Approx.'!$D$18*A625))+'Second Approx.'!$D$39*SIN(RADIANS('Second Approx.'!$D$19*A625))))))))))</f>
        <v>#N/A</v>
      </c>
    </row>
    <row r="626" spans="1:4" x14ac:dyDescent="0.25">
      <c r="A626" s="71">
        <v>312</v>
      </c>
      <c r="B626" s="71" t="e">
        <f>IF(A626&lt;='Second Approx.'!$D$20,A626,#N/A)</f>
        <v>#N/A</v>
      </c>
      <c r="C626" s="1" t="e">
        <f>IF(B626="",#N/A,
IF('Second Approx.'!$G$15="Error",#N/A,
IF('Second Approx.'!$G$16="Error",#N/A,
IF('Second Approx.'!$G$17="Error",#N/A,
IF('Second Approx.'!$G$18="Error",#N/A,
IF('Second Approx.'!$G$19="Error",#N/A,
IF('Second Approx.'!$G$20="Error",#N/A,
IF('Second Approx.'!$G$29="Error",#N/A,
'Second Approx.'!$D$38*COS(RADIANS('Second Approx.'!$D$18*A626))+'Second Approx.'!$D$39*COS(RADIANS('Second Approx.'!$D$19*A626))))))))))</f>
        <v>#N/A</v>
      </c>
      <c r="D626" s="1" t="e">
        <f>IF(B626="",#N/A,
IF('Second Approx.'!$G$15="Error",#N/A,
IF('Second Approx.'!$G$16="Error",#N/A,
IF('Second Approx.'!$G$17="Error",#N/A,
IF('Second Approx.'!$G$18="Error",#N/A,
IF('Second Approx.'!$G$19="Error",#N/A,
IF('Second Approx.'!$G$20="Error",#N/A,
IF('Second Approx.'!$G$29="Error",#N/A,
'Second Approx.'!$D$38*SIN(RADIANS('Second Approx.'!$D$18*A626))+'Second Approx.'!$D$39*SIN(RADIANS('Second Approx.'!$D$19*A626))))))))))</f>
        <v>#N/A</v>
      </c>
    </row>
    <row r="627" spans="1:4" x14ac:dyDescent="0.25">
      <c r="A627">
        <v>312.5</v>
      </c>
      <c r="B627" s="71" t="e">
        <f>IF(A627&lt;='Second Approx.'!$D$20,A627,#N/A)</f>
        <v>#N/A</v>
      </c>
      <c r="C627" s="1" t="e">
        <f>IF(B627="",#N/A,
IF('Second Approx.'!$G$15="Error",#N/A,
IF('Second Approx.'!$G$16="Error",#N/A,
IF('Second Approx.'!$G$17="Error",#N/A,
IF('Second Approx.'!$G$18="Error",#N/A,
IF('Second Approx.'!$G$19="Error",#N/A,
IF('Second Approx.'!$G$20="Error",#N/A,
IF('Second Approx.'!$G$29="Error",#N/A,
'Second Approx.'!$D$38*COS(RADIANS('Second Approx.'!$D$18*A627))+'Second Approx.'!$D$39*COS(RADIANS('Second Approx.'!$D$19*A627))))))))))</f>
        <v>#N/A</v>
      </c>
      <c r="D627" s="1" t="e">
        <f>IF(B627="",#N/A,
IF('Second Approx.'!$G$15="Error",#N/A,
IF('Second Approx.'!$G$16="Error",#N/A,
IF('Second Approx.'!$G$17="Error",#N/A,
IF('Second Approx.'!$G$18="Error",#N/A,
IF('Second Approx.'!$G$19="Error",#N/A,
IF('Second Approx.'!$G$20="Error",#N/A,
IF('Second Approx.'!$G$29="Error",#N/A,
'Second Approx.'!$D$38*SIN(RADIANS('Second Approx.'!$D$18*A627))+'Second Approx.'!$D$39*SIN(RADIANS('Second Approx.'!$D$19*A627))))))))))</f>
        <v>#N/A</v>
      </c>
    </row>
    <row r="628" spans="1:4" x14ac:dyDescent="0.25">
      <c r="A628">
        <v>313</v>
      </c>
      <c r="B628" s="71" t="e">
        <f>IF(A628&lt;='Second Approx.'!$D$20,A628,#N/A)</f>
        <v>#N/A</v>
      </c>
      <c r="C628" s="1" t="e">
        <f>IF(B628="",#N/A,
IF('Second Approx.'!$G$15="Error",#N/A,
IF('Second Approx.'!$G$16="Error",#N/A,
IF('Second Approx.'!$G$17="Error",#N/A,
IF('Second Approx.'!$G$18="Error",#N/A,
IF('Second Approx.'!$G$19="Error",#N/A,
IF('Second Approx.'!$G$20="Error",#N/A,
IF('Second Approx.'!$G$29="Error",#N/A,
'Second Approx.'!$D$38*COS(RADIANS('Second Approx.'!$D$18*A628))+'Second Approx.'!$D$39*COS(RADIANS('Second Approx.'!$D$19*A628))))))))))</f>
        <v>#N/A</v>
      </c>
      <c r="D628" s="1" t="e">
        <f>IF(B628="",#N/A,
IF('Second Approx.'!$G$15="Error",#N/A,
IF('Second Approx.'!$G$16="Error",#N/A,
IF('Second Approx.'!$G$17="Error",#N/A,
IF('Second Approx.'!$G$18="Error",#N/A,
IF('Second Approx.'!$G$19="Error",#N/A,
IF('Second Approx.'!$G$20="Error",#N/A,
IF('Second Approx.'!$G$29="Error",#N/A,
'Second Approx.'!$D$38*SIN(RADIANS('Second Approx.'!$D$18*A628))+'Second Approx.'!$D$39*SIN(RADIANS('Second Approx.'!$D$19*A628))))))))))</f>
        <v>#N/A</v>
      </c>
    </row>
    <row r="629" spans="1:4" x14ac:dyDescent="0.25">
      <c r="A629" s="71">
        <v>313.5</v>
      </c>
      <c r="B629" s="71" t="e">
        <f>IF(A629&lt;='Second Approx.'!$D$20,A629,#N/A)</f>
        <v>#N/A</v>
      </c>
      <c r="C629" s="1" t="e">
        <f>IF(B629="",#N/A,
IF('Second Approx.'!$G$15="Error",#N/A,
IF('Second Approx.'!$G$16="Error",#N/A,
IF('Second Approx.'!$G$17="Error",#N/A,
IF('Second Approx.'!$G$18="Error",#N/A,
IF('Second Approx.'!$G$19="Error",#N/A,
IF('Second Approx.'!$G$20="Error",#N/A,
IF('Second Approx.'!$G$29="Error",#N/A,
'Second Approx.'!$D$38*COS(RADIANS('Second Approx.'!$D$18*A629))+'Second Approx.'!$D$39*COS(RADIANS('Second Approx.'!$D$19*A629))))))))))</f>
        <v>#N/A</v>
      </c>
      <c r="D629" s="1" t="e">
        <f>IF(B629="",#N/A,
IF('Second Approx.'!$G$15="Error",#N/A,
IF('Second Approx.'!$G$16="Error",#N/A,
IF('Second Approx.'!$G$17="Error",#N/A,
IF('Second Approx.'!$G$18="Error",#N/A,
IF('Second Approx.'!$G$19="Error",#N/A,
IF('Second Approx.'!$G$20="Error",#N/A,
IF('Second Approx.'!$G$29="Error",#N/A,
'Second Approx.'!$D$38*SIN(RADIANS('Second Approx.'!$D$18*A629))+'Second Approx.'!$D$39*SIN(RADIANS('Second Approx.'!$D$19*A629))))))))))</f>
        <v>#N/A</v>
      </c>
    </row>
    <row r="630" spans="1:4" x14ac:dyDescent="0.25">
      <c r="A630">
        <v>314</v>
      </c>
      <c r="B630" s="71" t="e">
        <f>IF(A630&lt;='Second Approx.'!$D$20,A630,#N/A)</f>
        <v>#N/A</v>
      </c>
      <c r="C630" s="1" t="e">
        <f>IF(B630="",#N/A,
IF('Second Approx.'!$G$15="Error",#N/A,
IF('Second Approx.'!$G$16="Error",#N/A,
IF('Second Approx.'!$G$17="Error",#N/A,
IF('Second Approx.'!$G$18="Error",#N/A,
IF('Second Approx.'!$G$19="Error",#N/A,
IF('Second Approx.'!$G$20="Error",#N/A,
IF('Second Approx.'!$G$29="Error",#N/A,
'Second Approx.'!$D$38*COS(RADIANS('Second Approx.'!$D$18*A630))+'Second Approx.'!$D$39*COS(RADIANS('Second Approx.'!$D$19*A630))))))))))</f>
        <v>#N/A</v>
      </c>
      <c r="D630" s="1" t="e">
        <f>IF(B630="",#N/A,
IF('Second Approx.'!$G$15="Error",#N/A,
IF('Second Approx.'!$G$16="Error",#N/A,
IF('Second Approx.'!$G$17="Error",#N/A,
IF('Second Approx.'!$G$18="Error",#N/A,
IF('Second Approx.'!$G$19="Error",#N/A,
IF('Second Approx.'!$G$20="Error",#N/A,
IF('Second Approx.'!$G$29="Error",#N/A,
'Second Approx.'!$D$38*SIN(RADIANS('Second Approx.'!$D$18*A630))+'Second Approx.'!$D$39*SIN(RADIANS('Second Approx.'!$D$19*A630))))))))))</f>
        <v>#N/A</v>
      </c>
    </row>
    <row r="631" spans="1:4" x14ac:dyDescent="0.25">
      <c r="A631" s="71">
        <v>314.5</v>
      </c>
      <c r="B631" s="71" t="e">
        <f>IF(A631&lt;='Second Approx.'!$D$20,A631,#N/A)</f>
        <v>#N/A</v>
      </c>
      <c r="C631" s="1" t="e">
        <f>IF(B631="",#N/A,
IF('Second Approx.'!$G$15="Error",#N/A,
IF('Second Approx.'!$G$16="Error",#N/A,
IF('Second Approx.'!$G$17="Error",#N/A,
IF('Second Approx.'!$G$18="Error",#N/A,
IF('Second Approx.'!$G$19="Error",#N/A,
IF('Second Approx.'!$G$20="Error",#N/A,
IF('Second Approx.'!$G$29="Error",#N/A,
'Second Approx.'!$D$38*COS(RADIANS('Second Approx.'!$D$18*A631))+'Second Approx.'!$D$39*COS(RADIANS('Second Approx.'!$D$19*A631))))))))))</f>
        <v>#N/A</v>
      </c>
      <c r="D631" s="1" t="e">
        <f>IF(B631="",#N/A,
IF('Second Approx.'!$G$15="Error",#N/A,
IF('Second Approx.'!$G$16="Error",#N/A,
IF('Second Approx.'!$G$17="Error",#N/A,
IF('Second Approx.'!$G$18="Error",#N/A,
IF('Second Approx.'!$G$19="Error",#N/A,
IF('Second Approx.'!$G$20="Error",#N/A,
IF('Second Approx.'!$G$29="Error",#N/A,
'Second Approx.'!$D$38*SIN(RADIANS('Second Approx.'!$D$18*A631))+'Second Approx.'!$D$39*SIN(RADIANS('Second Approx.'!$D$19*A631))))))))))</f>
        <v>#N/A</v>
      </c>
    </row>
    <row r="632" spans="1:4" x14ac:dyDescent="0.25">
      <c r="A632">
        <v>315</v>
      </c>
      <c r="B632" s="71" t="e">
        <f>IF(A632&lt;='Second Approx.'!$D$20,A632,#N/A)</f>
        <v>#N/A</v>
      </c>
      <c r="C632" s="1" t="e">
        <f>IF(B632="",#N/A,
IF('Second Approx.'!$G$15="Error",#N/A,
IF('Second Approx.'!$G$16="Error",#N/A,
IF('Second Approx.'!$G$17="Error",#N/A,
IF('Second Approx.'!$G$18="Error",#N/A,
IF('Second Approx.'!$G$19="Error",#N/A,
IF('Second Approx.'!$G$20="Error",#N/A,
IF('Second Approx.'!$G$29="Error",#N/A,
'Second Approx.'!$D$38*COS(RADIANS('Second Approx.'!$D$18*A632))+'Second Approx.'!$D$39*COS(RADIANS('Second Approx.'!$D$19*A632))))))))))</f>
        <v>#N/A</v>
      </c>
      <c r="D632" s="1" t="e">
        <f>IF(B632="",#N/A,
IF('Second Approx.'!$G$15="Error",#N/A,
IF('Second Approx.'!$G$16="Error",#N/A,
IF('Second Approx.'!$G$17="Error",#N/A,
IF('Second Approx.'!$G$18="Error",#N/A,
IF('Second Approx.'!$G$19="Error",#N/A,
IF('Second Approx.'!$G$20="Error",#N/A,
IF('Second Approx.'!$G$29="Error",#N/A,
'Second Approx.'!$D$38*SIN(RADIANS('Second Approx.'!$D$18*A632))+'Second Approx.'!$D$39*SIN(RADIANS('Second Approx.'!$D$19*A632))))))))))</f>
        <v>#N/A</v>
      </c>
    </row>
    <row r="633" spans="1:4" x14ac:dyDescent="0.25">
      <c r="A633">
        <v>315.5</v>
      </c>
      <c r="B633" s="71" t="e">
        <f>IF(A633&lt;='Second Approx.'!$D$20,A633,#N/A)</f>
        <v>#N/A</v>
      </c>
      <c r="C633" s="1" t="e">
        <f>IF(B633="",#N/A,
IF('Second Approx.'!$G$15="Error",#N/A,
IF('Second Approx.'!$G$16="Error",#N/A,
IF('Second Approx.'!$G$17="Error",#N/A,
IF('Second Approx.'!$G$18="Error",#N/A,
IF('Second Approx.'!$G$19="Error",#N/A,
IF('Second Approx.'!$G$20="Error",#N/A,
IF('Second Approx.'!$G$29="Error",#N/A,
'Second Approx.'!$D$38*COS(RADIANS('Second Approx.'!$D$18*A633))+'Second Approx.'!$D$39*COS(RADIANS('Second Approx.'!$D$19*A633))))))))))</f>
        <v>#N/A</v>
      </c>
      <c r="D633" s="1" t="e">
        <f>IF(B633="",#N/A,
IF('Second Approx.'!$G$15="Error",#N/A,
IF('Second Approx.'!$G$16="Error",#N/A,
IF('Second Approx.'!$G$17="Error",#N/A,
IF('Second Approx.'!$G$18="Error",#N/A,
IF('Second Approx.'!$G$19="Error",#N/A,
IF('Second Approx.'!$G$20="Error",#N/A,
IF('Second Approx.'!$G$29="Error",#N/A,
'Second Approx.'!$D$38*SIN(RADIANS('Second Approx.'!$D$18*A633))+'Second Approx.'!$D$39*SIN(RADIANS('Second Approx.'!$D$19*A633))))))))))</f>
        <v>#N/A</v>
      </c>
    </row>
    <row r="634" spans="1:4" x14ac:dyDescent="0.25">
      <c r="A634" s="71">
        <v>316</v>
      </c>
      <c r="B634" s="71" t="e">
        <f>IF(A634&lt;='Second Approx.'!$D$20,A634,#N/A)</f>
        <v>#N/A</v>
      </c>
      <c r="C634" s="1" t="e">
        <f>IF(B634="",#N/A,
IF('Second Approx.'!$G$15="Error",#N/A,
IF('Second Approx.'!$G$16="Error",#N/A,
IF('Second Approx.'!$G$17="Error",#N/A,
IF('Second Approx.'!$G$18="Error",#N/A,
IF('Second Approx.'!$G$19="Error",#N/A,
IF('Second Approx.'!$G$20="Error",#N/A,
IF('Second Approx.'!$G$29="Error",#N/A,
'Second Approx.'!$D$38*COS(RADIANS('Second Approx.'!$D$18*A634))+'Second Approx.'!$D$39*COS(RADIANS('Second Approx.'!$D$19*A634))))))))))</f>
        <v>#N/A</v>
      </c>
      <c r="D634" s="1" t="e">
        <f>IF(B634="",#N/A,
IF('Second Approx.'!$G$15="Error",#N/A,
IF('Second Approx.'!$G$16="Error",#N/A,
IF('Second Approx.'!$G$17="Error",#N/A,
IF('Second Approx.'!$G$18="Error",#N/A,
IF('Second Approx.'!$G$19="Error",#N/A,
IF('Second Approx.'!$G$20="Error",#N/A,
IF('Second Approx.'!$G$29="Error",#N/A,
'Second Approx.'!$D$38*SIN(RADIANS('Second Approx.'!$D$18*A634))+'Second Approx.'!$D$39*SIN(RADIANS('Second Approx.'!$D$19*A634))))))))))</f>
        <v>#N/A</v>
      </c>
    </row>
    <row r="635" spans="1:4" x14ac:dyDescent="0.25">
      <c r="A635">
        <v>316.5</v>
      </c>
      <c r="B635" s="71" t="e">
        <f>IF(A635&lt;='Second Approx.'!$D$20,A635,#N/A)</f>
        <v>#N/A</v>
      </c>
      <c r="C635" s="1" t="e">
        <f>IF(B635="",#N/A,
IF('Second Approx.'!$G$15="Error",#N/A,
IF('Second Approx.'!$G$16="Error",#N/A,
IF('Second Approx.'!$G$17="Error",#N/A,
IF('Second Approx.'!$G$18="Error",#N/A,
IF('Second Approx.'!$G$19="Error",#N/A,
IF('Second Approx.'!$G$20="Error",#N/A,
IF('Second Approx.'!$G$29="Error",#N/A,
'Second Approx.'!$D$38*COS(RADIANS('Second Approx.'!$D$18*A635))+'Second Approx.'!$D$39*COS(RADIANS('Second Approx.'!$D$19*A635))))))))))</f>
        <v>#N/A</v>
      </c>
      <c r="D635" s="1" t="e">
        <f>IF(B635="",#N/A,
IF('Second Approx.'!$G$15="Error",#N/A,
IF('Second Approx.'!$G$16="Error",#N/A,
IF('Second Approx.'!$G$17="Error",#N/A,
IF('Second Approx.'!$G$18="Error",#N/A,
IF('Second Approx.'!$G$19="Error",#N/A,
IF('Second Approx.'!$G$20="Error",#N/A,
IF('Second Approx.'!$G$29="Error",#N/A,
'Second Approx.'!$D$38*SIN(RADIANS('Second Approx.'!$D$18*A635))+'Second Approx.'!$D$39*SIN(RADIANS('Second Approx.'!$D$19*A635))))))))))</f>
        <v>#N/A</v>
      </c>
    </row>
    <row r="636" spans="1:4" x14ac:dyDescent="0.25">
      <c r="A636" s="71">
        <v>317</v>
      </c>
      <c r="B636" s="71" t="e">
        <f>IF(A636&lt;='Second Approx.'!$D$20,A636,#N/A)</f>
        <v>#N/A</v>
      </c>
      <c r="C636" s="1" t="e">
        <f>IF(B636="",#N/A,
IF('Second Approx.'!$G$15="Error",#N/A,
IF('Second Approx.'!$G$16="Error",#N/A,
IF('Second Approx.'!$G$17="Error",#N/A,
IF('Second Approx.'!$G$18="Error",#N/A,
IF('Second Approx.'!$G$19="Error",#N/A,
IF('Second Approx.'!$G$20="Error",#N/A,
IF('Second Approx.'!$G$29="Error",#N/A,
'Second Approx.'!$D$38*COS(RADIANS('Second Approx.'!$D$18*A636))+'Second Approx.'!$D$39*COS(RADIANS('Second Approx.'!$D$19*A636))))))))))</f>
        <v>#N/A</v>
      </c>
      <c r="D636" s="1" t="e">
        <f>IF(B636="",#N/A,
IF('Second Approx.'!$G$15="Error",#N/A,
IF('Second Approx.'!$G$16="Error",#N/A,
IF('Second Approx.'!$G$17="Error",#N/A,
IF('Second Approx.'!$G$18="Error",#N/A,
IF('Second Approx.'!$G$19="Error",#N/A,
IF('Second Approx.'!$G$20="Error",#N/A,
IF('Second Approx.'!$G$29="Error",#N/A,
'Second Approx.'!$D$38*SIN(RADIANS('Second Approx.'!$D$18*A636))+'Second Approx.'!$D$39*SIN(RADIANS('Second Approx.'!$D$19*A636))))))))))</f>
        <v>#N/A</v>
      </c>
    </row>
    <row r="637" spans="1:4" x14ac:dyDescent="0.25">
      <c r="A637">
        <v>317.5</v>
      </c>
      <c r="B637" s="71" t="e">
        <f>IF(A637&lt;='Second Approx.'!$D$20,A637,#N/A)</f>
        <v>#N/A</v>
      </c>
      <c r="C637" s="1" t="e">
        <f>IF(B637="",#N/A,
IF('Second Approx.'!$G$15="Error",#N/A,
IF('Second Approx.'!$G$16="Error",#N/A,
IF('Second Approx.'!$G$17="Error",#N/A,
IF('Second Approx.'!$G$18="Error",#N/A,
IF('Second Approx.'!$G$19="Error",#N/A,
IF('Second Approx.'!$G$20="Error",#N/A,
IF('Second Approx.'!$G$29="Error",#N/A,
'Second Approx.'!$D$38*COS(RADIANS('Second Approx.'!$D$18*A637))+'Second Approx.'!$D$39*COS(RADIANS('Second Approx.'!$D$19*A637))))))))))</f>
        <v>#N/A</v>
      </c>
      <c r="D637" s="1" t="e">
        <f>IF(B637="",#N/A,
IF('Second Approx.'!$G$15="Error",#N/A,
IF('Second Approx.'!$G$16="Error",#N/A,
IF('Second Approx.'!$G$17="Error",#N/A,
IF('Second Approx.'!$G$18="Error",#N/A,
IF('Second Approx.'!$G$19="Error",#N/A,
IF('Second Approx.'!$G$20="Error",#N/A,
IF('Second Approx.'!$G$29="Error",#N/A,
'Second Approx.'!$D$38*SIN(RADIANS('Second Approx.'!$D$18*A637))+'Second Approx.'!$D$39*SIN(RADIANS('Second Approx.'!$D$19*A637))))))))))</f>
        <v>#N/A</v>
      </c>
    </row>
    <row r="638" spans="1:4" x14ac:dyDescent="0.25">
      <c r="A638">
        <v>318</v>
      </c>
      <c r="B638" s="71" t="e">
        <f>IF(A638&lt;='Second Approx.'!$D$20,A638,#N/A)</f>
        <v>#N/A</v>
      </c>
      <c r="C638" s="1" t="e">
        <f>IF(B638="",#N/A,
IF('Second Approx.'!$G$15="Error",#N/A,
IF('Second Approx.'!$G$16="Error",#N/A,
IF('Second Approx.'!$G$17="Error",#N/A,
IF('Second Approx.'!$G$18="Error",#N/A,
IF('Second Approx.'!$G$19="Error",#N/A,
IF('Second Approx.'!$G$20="Error",#N/A,
IF('Second Approx.'!$G$29="Error",#N/A,
'Second Approx.'!$D$38*COS(RADIANS('Second Approx.'!$D$18*A638))+'Second Approx.'!$D$39*COS(RADIANS('Second Approx.'!$D$19*A638))))))))))</f>
        <v>#N/A</v>
      </c>
      <c r="D638" s="1" t="e">
        <f>IF(B638="",#N/A,
IF('Second Approx.'!$G$15="Error",#N/A,
IF('Second Approx.'!$G$16="Error",#N/A,
IF('Second Approx.'!$G$17="Error",#N/A,
IF('Second Approx.'!$G$18="Error",#N/A,
IF('Second Approx.'!$G$19="Error",#N/A,
IF('Second Approx.'!$G$20="Error",#N/A,
IF('Second Approx.'!$G$29="Error",#N/A,
'Second Approx.'!$D$38*SIN(RADIANS('Second Approx.'!$D$18*A638))+'Second Approx.'!$D$39*SIN(RADIANS('Second Approx.'!$D$19*A638))))))))))</f>
        <v>#N/A</v>
      </c>
    </row>
    <row r="639" spans="1:4" x14ac:dyDescent="0.25">
      <c r="A639" s="71">
        <v>318.5</v>
      </c>
      <c r="B639" s="71" t="e">
        <f>IF(A639&lt;='Second Approx.'!$D$20,A639,#N/A)</f>
        <v>#N/A</v>
      </c>
      <c r="C639" s="1" t="e">
        <f>IF(B639="",#N/A,
IF('Second Approx.'!$G$15="Error",#N/A,
IF('Second Approx.'!$G$16="Error",#N/A,
IF('Second Approx.'!$G$17="Error",#N/A,
IF('Second Approx.'!$G$18="Error",#N/A,
IF('Second Approx.'!$G$19="Error",#N/A,
IF('Second Approx.'!$G$20="Error",#N/A,
IF('Second Approx.'!$G$29="Error",#N/A,
'Second Approx.'!$D$38*COS(RADIANS('Second Approx.'!$D$18*A639))+'Second Approx.'!$D$39*COS(RADIANS('Second Approx.'!$D$19*A639))))))))))</f>
        <v>#N/A</v>
      </c>
      <c r="D639" s="1" t="e">
        <f>IF(B639="",#N/A,
IF('Second Approx.'!$G$15="Error",#N/A,
IF('Second Approx.'!$G$16="Error",#N/A,
IF('Second Approx.'!$G$17="Error",#N/A,
IF('Second Approx.'!$G$18="Error",#N/A,
IF('Second Approx.'!$G$19="Error",#N/A,
IF('Second Approx.'!$G$20="Error",#N/A,
IF('Second Approx.'!$G$29="Error",#N/A,
'Second Approx.'!$D$38*SIN(RADIANS('Second Approx.'!$D$18*A639))+'Second Approx.'!$D$39*SIN(RADIANS('Second Approx.'!$D$19*A639))))))))))</f>
        <v>#N/A</v>
      </c>
    </row>
    <row r="640" spans="1:4" x14ac:dyDescent="0.25">
      <c r="A640">
        <v>319</v>
      </c>
      <c r="B640" s="71" t="e">
        <f>IF(A640&lt;='Second Approx.'!$D$20,A640,#N/A)</f>
        <v>#N/A</v>
      </c>
      <c r="C640" s="1" t="e">
        <f>IF(B640="",#N/A,
IF('Second Approx.'!$G$15="Error",#N/A,
IF('Second Approx.'!$G$16="Error",#N/A,
IF('Second Approx.'!$G$17="Error",#N/A,
IF('Second Approx.'!$G$18="Error",#N/A,
IF('Second Approx.'!$G$19="Error",#N/A,
IF('Second Approx.'!$G$20="Error",#N/A,
IF('Second Approx.'!$G$29="Error",#N/A,
'Second Approx.'!$D$38*COS(RADIANS('Second Approx.'!$D$18*A640))+'Second Approx.'!$D$39*COS(RADIANS('Second Approx.'!$D$19*A640))))))))))</f>
        <v>#N/A</v>
      </c>
      <c r="D640" s="1" t="e">
        <f>IF(B640="",#N/A,
IF('Second Approx.'!$G$15="Error",#N/A,
IF('Second Approx.'!$G$16="Error",#N/A,
IF('Second Approx.'!$G$17="Error",#N/A,
IF('Second Approx.'!$G$18="Error",#N/A,
IF('Second Approx.'!$G$19="Error",#N/A,
IF('Second Approx.'!$G$20="Error",#N/A,
IF('Second Approx.'!$G$29="Error",#N/A,
'Second Approx.'!$D$38*SIN(RADIANS('Second Approx.'!$D$18*A640))+'Second Approx.'!$D$39*SIN(RADIANS('Second Approx.'!$D$19*A640))))))))))</f>
        <v>#N/A</v>
      </c>
    </row>
    <row r="641" spans="1:4" x14ac:dyDescent="0.25">
      <c r="A641" s="71">
        <v>319.5</v>
      </c>
      <c r="B641" s="71" t="e">
        <f>IF(A641&lt;='Second Approx.'!$D$20,A641,#N/A)</f>
        <v>#N/A</v>
      </c>
      <c r="C641" s="1" t="e">
        <f>IF(B641="",#N/A,
IF('Second Approx.'!$G$15="Error",#N/A,
IF('Second Approx.'!$G$16="Error",#N/A,
IF('Second Approx.'!$G$17="Error",#N/A,
IF('Second Approx.'!$G$18="Error",#N/A,
IF('Second Approx.'!$G$19="Error",#N/A,
IF('Second Approx.'!$G$20="Error",#N/A,
IF('Second Approx.'!$G$29="Error",#N/A,
'Second Approx.'!$D$38*COS(RADIANS('Second Approx.'!$D$18*A641))+'Second Approx.'!$D$39*COS(RADIANS('Second Approx.'!$D$19*A641))))))))))</f>
        <v>#N/A</v>
      </c>
      <c r="D641" s="1" t="e">
        <f>IF(B641="",#N/A,
IF('Second Approx.'!$G$15="Error",#N/A,
IF('Second Approx.'!$G$16="Error",#N/A,
IF('Second Approx.'!$G$17="Error",#N/A,
IF('Second Approx.'!$G$18="Error",#N/A,
IF('Second Approx.'!$G$19="Error",#N/A,
IF('Second Approx.'!$G$20="Error",#N/A,
IF('Second Approx.'!$G$29="Error",#N/A,
'Second Approx.'!$D$38*SIN(RADIANS('Second Approx.'!$D$18*A641))+'Second Approx.'!$D$39*SIN(RADIANS('Second Approx.'!$D$19*A641))))))))))</f>
        <v>#N/A</v>
      </c>
    </row>
    <row r="642" spans="1:4" x14ac:dyDescent="0.25">
      <c r="A642">
        <v>320</v>
      </c>
      <c r="B642" s="71" t="e">
        <f>IF(A642&lt;='Second Approx.'!$D$20,A642,#N/A)</f>
        <v>#N/A</v>
      </c>
      <c r="C642" s="1" t="e">
        <f>IF(B642="",#N/A,
IF('Second Approx.'!$G$15="Error",#N/A,
IF('Second Approx.'!$G$16="Error",#N/A,
IF('Second Approx.'!$G$17="Error",#N/A,
IF('Second Approx.'!$G$18="Error",#N/A,
IF('Second Approx.'!$G$19="Error",#N/A,
IF('Second Approx.'!$G$20="Error",#N/A,
IF('Second Approx.'!$G$29="Error",#N/A,
'Second Approx.'!$D$38*COS(RADIANS('Second Approx.'!$D$18*A642))+'Second Approx.'!$D$39*COS(RADIANS('Second Approx.'!$D$19*A642))))))))))</f>
        <v>#N/A</v>
      </c>
      <c r="D642" s="1" t="e">
        <f>IF(B642="",#N/A,
IF('Second Approx.'!$G$15="Error",#N/A,
IF('Second Approx.'!$G$16="Error",#N/A,
IF('Second Approx.'!$G$17="Error",#N/A,
IF('Second Approx.'!$G$18="Error",#N/A,
IF('Second Approx.'!$G$19="Error",#N/A,
IF('Second Approx.'!$G$20="Error",#N/A,
IF('Second Approx.'!$G$29="Error",#N/A,
'Second Approx.'!$D$38*SIN(RADIANS('Second Approx.'!$D$18*A642))+'Second Approx.'!$D$39*SIN(RADIANS('Second Approx.'!$D$19*A642))))))))))</f>
        <v>#N/A</v>
      </c>
    </row>
    <row r="643" spans="1:4" x14ac:dyDescent="0.25">
      <c r="A643">
        <v>320.5</v>
      </c>
      <c r="B643" s="71" t="e">
        <f>IF(A643&lt;='Second Approx.'!$D$20,A643,#N/A)</f>
        <v>#N/A</v>
      </c>
      <c r="C643" s="1" t="e">
        <f>IF(B643="",#N/A,
IF('Second Approx.'!$G$15="Error",#N/A,
IF('Second Approx.'!$G$16="Error",#N/A,
IF('Second Approx.'!$G$17="Error",#N/A,
IF('Second Approx.'!$G$18="Error",#N/A,
IF('Second Approx.'!$G$19="Error",#N/A,
IF('Second Approx.'!$G$20="Error",#N/A,
IF('Second Approx.'!$G$29="Error",#N/A,
'Second Approx.'!$D$38*COS(RADIANS('Second Approx.'!$D$18*A643))+'Second Approx.'!$D$39*COS(RADIANS('Second Approx.'!$D$19*A643))))))))))</f>
        <v>#N/A</v>
      </c>
      <c r="D643" s="1" t="e">
        <f>IF(B643="",#N/A,
IF('Second Approx.'!$G$15="Error",#N/A,
IF('Second Approx.'!$G$16="Error",#N/A,
IF('Second Approx.'!$G$17="Error",#N/A,
IF('Second Approx.'!$G$18="Error",#N/A,
IF('Second Approx.'!$G$19="Error",#N/A,
IF('Second Approx.'!$G$20="Error",#N/A,
IF('Second Approx.'!$G$29="Error",#N/A,
'Second Approx.'!$D$38*SIN(RADIANS('Second Approx.'!$D$18*A643))+'Second Approx.'!$D$39*SIN(RADIANS('Second Approx.'!$D$19*A643))))))))))</f>
        <v>#N/A</v>
      </c>
    </row>
    <row r="644" spans="1:4" x14ac:dyDescent="0.25">
      <c r="A644" s="71">
        <v>321</v>
      </c>
      <c r="B644" s="71" t="e">
        <f>IF(A644&lt;='Second Approx.'!$D$20,A644,#N/A)</f>
        <v>#N/A</v>
      </c>
      <c r="C644" s="1" t="e">
        <f>IF(B644="",#N/A,
IF('Second Approx.'!$G$15="Error",#N/A,
IF('Second Approx.'!$G$16="Error",#N/A,
IF('Second Approx.'!$G$17="Error",#N/A,
IF('Second Approx.'!$G$18="Error",#N/A,
IF('Second Approx.'!$G$19="Error",#N/A,
IF('Second Approx.'!$G$20="Error",#N/A,
IF('Second Approx.'!$G$29="Error",#N/A,
'Second Approx.'!$D$38*COS(RADIANS('Second Approx.'!$D$18*A644))+'Second Approx.'!$D$39*COS(RADIANS('Second Approx.'!$D$19*A644))))))))))</f>
        <v>#N/A</v>
      </c>
      <c r="D644" s="1" t="e">
        <f>IF(B644="",#N/A,
IF('Second Approx.'!$G$15="Error",#N/A,
IF('Second Approx.'!$G$16="Error",#N/A,
IF('Second Approx.'!$G$17="Error",#N/A,
IF('Second Approx.'!$G$18="Error",#N/A,
IF('Second Approx.'!$G$19="Error",#N/A,
IF('Second Approx.'!$G$20="Error",#N/A,
IF('Second Approx.'!$G$29="Error",#N/A,
'Second Approx.'!$D$38*SIN(RADIANS('Second Approx.'!$D$18*A644))+'Second Approx.'!$D$39*SIN(RADIANS('Second Approx.'!$D$19*A644))))))))))</f>
        <v>#N/A</v>
      </c>
    </row>
    <row r="645" spans="1:4" x14ac:dyDescent="0.25">
      <c r="A645">
        <v>321.5</v>
      </c>
      <c r="B645" s="71" t="e">
        <f>IF(A645&lt;='Second Approx.'!$D$20,A645,#N/A)</f>
        <v>#N/A</v>
      </c>
      <c r="C645" s="1" t="e">
        <f>IF(B645="",#N/A,
IF('Second Approx.'!$G$15="Error",#N/A,
IF('Second Approx.'!$G$16="Error",#N/A,
IF('Second Approx.'!$G$17="Error",#N/A,
IF('Second Approx.'!$G$18="Error",#N/A,
IF('Second Approx.'!$G$19="Error",#N/A,
IF('Second Approx.'!$G$20="Error",#N/A,
IF('Second Approx.'!$G$29="Error",#N/A,
'Second Approx.'!$D$38*COS(RADIANS('Second Approx.'!$D$18*A645))+'Second Approx.'!$D$39*COS(RADIANS('Second Approx.'!$D$19*A645))))))))))</f>
        <v>#N/A</v>
      </c>
      <c r="D645" s="1" t="e">
        <f>IF(B645="",#N/A,
IF('Second Approx.'!$G$15="Error",#N/A,
IF('Second Approx.'!$G$16="Error",#N/A,
IF('Second Approx.'!$G$17="Error",#N/A,
IF('Second Approx.'!$G$18="Error",#N/A,
IF('Second Approx.'!$G$19="Error",#N/A,
IF('Second Approx.'!$G$20="Error",#N/A,
IF('Second Approx.'!$G$29="Error",#N/A,
'Second Approx.'!$D$38*SIN(RADIANS('Second Approx.'!$D$18*A645))+'Second Approx.'!$D$39*SIN(RADIANS('Second Approx.'!$D$19*A645))))))))))</f>
        <v>#N/A</v>
      </c>
    </row>
    <row r="646" spans="1:4" x14ac:dyDescent="0.25">
      <c r="A646" s="71">
        <v>322</v>
      </c>
      <c r="B646" s="71" t="e">
        <f>IF(A646&lt;='Second Approx.'!$D$20,A646,#N/A)</f>
        <v>#N/A</v>
      </c>
      <c r="C646" s="1" t="e">
        <f>IF(B646="",#N/A,
IF('Second Approx.'!$G$15="Error",#N/A,
IF('Second Approx.'!$G$16="Error",#N/A,
IF('Second Approx.'!$G$17="Error",#N/A,
IF('Second Approx.'!$G$18="Error",#N/A,
IF('Second Approx.'!$G$19="Error",#N/A,
IF('Second Approx.'!$G$20="Error",#N/A,
IF('Second Approx.'!$G$29="Error",#N/A,
'Second Approx.'!$D$38*COS(RADIANS('Second Approx.'!$D$18*A646))+'Second Approx.'!$D$39*COS(RADIANS('Second Approx.'!$D$19*A646))))))))))</f>
        <v>#N/A</v>
      </c>
      <c r="D646" s="1" t="e">
        <f>IF(B646="",#N/A,
IF('Second Approx.'!$G$15="Error",#N/A,
IF('Second Approx.'!$G$16="Error",#N/A,
IF('Second Approx.'!$G$17="Error",#N/A,
IF('Second Approx.'!$G$18="Error",#N/A,
IF('Second Approx.'!$G$19="Error",#N/A,
IF('Second Approx.'!$G$20="Error",#N/A,
IF('Second Approx.'!$G$29="Error",#N/A,
'Second Approx.'!$D$38*SIN(RADIANS('Second Approx.'!$D$18*A646))+'Second Approx.'!$D$39*SIN(RADIANS('Second Approx.'!$D$19*A646))))))))))</f>
        <v>#N/A</v>
      </c>
    </row>
    <row r="647" spans="1:4" x14ac:dyDescent="0.25">
      <c r="A647">
        <v>322.5</v>
      </c>
      <c r="B647" s="71" t="e">
        <f>IF(A647&lt;='Second Approx.'!$D$20,A647,#N/A)</f>
        <v>#N/A</v>
      </c>
      <c r="C647" s="1" t="e">
        <f>IF(B647="",#N/A,
IF('Second Approx.'!$G$15="Error",#N/A,
IF('Second Approx.'!$G$16="Error",#N/A,
IF('Second Approx.'!$G$17="Error",#N/A,
IF('Second Approx.'!$G$18="Error",#N/A,
IF('Second Approx.'!$G$19="Error",#N/A,
IF('Second Approx.'!$G$20="Error",#N/A,
IF('Second Approx.'!$G$29="Error",#N/A,
'Second Approx.'!$D$38*COS(RADIANS('Second Approx.'!$D$18*A647))+'Second Approx.'!$D$39*COS(RADIANS('Second Approx.'!$D$19*A647))))))))))</f>
        <v>#N/A</v>
      </c>
      <c r="D647" s="1" t="e">
        <f>IF(B647="",#N/A,
IF('Second Approx.'!$G$15="Error",#N/A,
IF('Second Approx.'!$G$16="Error",#N/A,
IF('Second Approx.'!$G$17="Error",#N/A,
IF('Second Approx.'!$G$18="Error",#N/A,
IF('Second Approx.'!$G$19="Error",#N/A,
IF('Second Approx.'!$G$20="Error",#N/A,
IF('Second Approx.'!$G$29="Error",#N/A,
'Second Approx.'!$D$38*SIN(RADIANS('Second Approx.'!$D$18*A647))+'Second Approx.'!$D$39*SIN(RADIANS('Second Approx.'!$D$19*A647))))))))))</f>
        <v>#N/A</v>
      </c>
    </row>
    <row r="648" spans="1:4" x14ac:dyDescent="0.25">
      <c r="A648">
        <v>323</v>
      </c>
      <c r="B648" s="71" t="e">
        <f>IF(A648&lt;='Second Approx.'!$D$20,A648,#N/A)</f>
        <v>#N/A</v>
      </c>
      <c r="C648" s="1" t="e">
        <f>IF(B648="",#N/A,
IF('Second Approx.'!$G$15="Error",#N/A,
IF('Second Approx.'!$G$16="Error",#N/A,
IF('Second Approx.'!$G$17="Error",#N/A,
IF('Second Approx.'!$G$18="Error",#N/A,
IF('Second Approx.'!$G$19="Error",#N/A,
IF('Second Approx.'!$G$20="Error",#N/A,
IF('Second Approx.'!$G$29="Error",#N/A,
'Second Approx.'!$D$38*COS(RADIANS('Second Approx.'!$D$18*A648))+'Second Approx.'!$D$39*COS(RADIANS('Second Approx.'!$D$19*A648))))))))))</f>
        <v>#N/A</v>
      </c>
      <c r="D648" s="1" t="e">
        <f>IF(B648="",#N/A,
IF('Second Approx.'!$G$15="Error",#N/A,
IF('Second Approx.'!$G$16="Error",#N/A,
IF('Second Approx.'!$G$17="Error",#N/A,
IF('Second Approx.'!$G$18="Error",#N/A,
IF('Second Approx.'!$G$19="Error",#N/A,
IF('Second Approx.'!$G$20="Error",#N/A,
IF('Second Approx.'!$G$29="Error",#N/A,
'Second Approx.'!$D$38*SIN(RADIANS('Second Approx.'!$D$18*A648))+'Second Approx.'!$D$39*SIN(RADIANS('Second Approx.'!$D$19*A648))))))))))</f>
        <v>#N/A</v>
      </c>
    </row>
    <row r="649" spans="1:4" x14ac:dyDescent="0.25">
      <c r="A649" s="71">
        <v>323.5</v>
      </c>
      <c r="B649" s="71" t="e">
        <f>IF(A649&lt;='Second Approx.'!$D$20,A649,#N/A)</f>
        <v>#N/A</v>
      </c>
      <c r="C649" s="1" t="e">
        <f>IF(B649="",#N/A,
IF('Second Approx.'!$G$15="Error",#N/A,
IF('Second Approx.'!$G$16="Error",#N/A,
IF('Second Approx.'!$G$17="Error",#N/A,
IF('Second Approx.'!$G$18="Error",#N/A,
IF('Second Approx.'!$G$19="Error",#N/A,
IF('Second Approx.'!$G$20="Error",#N/A,
IF('Second Approx.'!$G$29="Error",#N/A,
'Second Approx.'!$D$38*COS(RADIANS('Second Approx.'!$D$18*A649))+'Second Approx.'!$D$39*COS(RADIANS('Second Approx.'!$D$19*A649))))))))))</f>
        <v>#N/A</v>
      </c>
      <c r="D649" s="1" t="e">
        <f>IF(B649="",#N/A,
IF('Second Approx.'!$G$15="Error",#N/A,
IF('Second Approx.'!$G$16="Error",#N/A,
IF('Second Approx.'!$G$17="Error",#N/A,
IF('Second Approx.'!$G$18="Error",#N/A,
IF('Second Approx.'!$G$19="Error",#N/A,
IF('Second Approx.'!$G$20="Error",#N/A,
IF('Second Approx.'!$G$29="Error",#N/A,
'Second Approx.'!$D$38*SIN(RADIANS('Second Approx.'!$D$18*A649))+'Second Approx.'!$D$39*SIN(RADIANS('Second Approx.'!$D$19*A649))))))))))</f>
        <v>#N/A</v>
      </c>
    </row>
    <row r="650" spans="1:4" x14ac:dyDescent="0.25">
      <c r="A650">
        <v>324</v>
      </c>
      <c r="B650" s="71" t="e">
        <f>IF(A650&lt;='Second Approx.'!$D$20,A650,#N/A)</f>
        <v>#N/A</v>
      </c>
      <c r="C650" s="1" t="e">
        <f>IF(B650="",#N/A,
IF('Second Approx.'!$G$15="Error",#N/A,
IF('Second Approx.'!$G$16="Error",#N/A,
IF('Second Approx.'!$G$17="Error",#N/A,
IF('Second Approx.'!$G$18="Error",#N/A,
IF('Second Approx.'!$G$19="Error",#N/A,
IF('Second Approx.'!$G$20="Error",#N/A,
IF('Second Approx.'!$G$29="Error",#N/A,
'Second Approx.'!$D$38*COS(RADIANS('Second Approx.'!$D$18*A650))+'Second Approx.'!$D$39*COS(RADIANS('Second Approx.'!$D$19*A650))))))))))</f>
        <v>#N/A</v>
      </c>
      <c r="D650" s="1" t="e">
        <f>IF(B650="",#N/A,
IF('Second Approx.'!$G$15="Error",#N/A,
IF('Second Approx.'!$G$16="Error",#N/A,
IF('Second Approx.'!$G$17="Error",#N/A,
IF('Second Approx.'!$G$18="Error",#N/A,
IF('Second Approx.'!$G$19="Error",#N/A,
IF('Second Approx.'!$G$20="Error",#N/A,
IF('Second Approx.'!$G$29="Error",#N/A,
'Second Approx.'!$D$38*SIN(RADIANS('Second Approx.'!$D$18*A650))+'Second Approx.'!$D$39*SIN(RADIANS('Second Approx.'!$D$19*A650))))))))))</f>
        <v>#N/A</v>
      </c>
    </row>
    <row r="651" spans="1:4" x14ac:dyDescent="0.25">
      <c r="A651" s="71">
        <v>324.5</v>
      </c>
      <c r="B651" s="71" t="e">
        <f>IF(A651&lt;='Second Approx.'!$D$20,A651,#N/A)</f>
        <v>#N/A</v>
      </c>
      <c r="C651" s="1" t="e">
        <f>IF(B651="",#N/A,
IF('Second Approx.'!$G$15="Error",#N/A,
IF('Second Approx.'!$G$16="Error",#N/A,
IF('Second Approx.'!$G$17="Error",#N/A,
IF('Second Approx.'!$G$18="Error",#N/A,
IF('Second Approx.'!$G$19="Error",#N/A,
IF('Second Approx.'!$G$20="Error",#N/A,
IF('Second Approx.'!$G$29="Error",#N/A,
'Second Approx.'!$D$38*COS(RADIANS('Second Approx.'!$D$18*A651))+'Second Approx.'!$D$39*COS(RADIANS('Second Approx.'!$D$19*A651))))))))))</f>
        <v>#N/A</v>
      </c>
      <c r="D651" s="1" t="e">
        <f>IF(B651="",#N/A,
IF('Second Approx.'!$G$15="Error",#N/A,
IF('Second Approx.'!$G$16="Error",#N/A,
IF('Second Approx.'!$G$17="Error",#N/A,
IF('Second Approx.'!$G$18="Error",#N/A,
IF('Second Approx.'!$G$19="Error",#N/A,
IF('Second Approx.'!$G$20="Error",#N/A,
IF('Second Approx.'!$G$29="Error",#N/A,
'Second Approx.'!$D$38*SIN(RADIANS('Second Approx.'!$D$18*A651))+'Second Approx.'!$D$39*SIN(RADIANS('Second Approx.'!$D$19*A651))))))))))</f>
        <v>#N/A</v>
      </c>
    </row>
    <row r="652" spans="1:4" x14ac:dyDescent="0.25">
      <c r="A652">
        <v>325</v>
      </c>
      <c r="B652" s="71" t="e">
        <f>IF(A652&lt;='Second Approx.'!$D$20,A652,#N/A)</f>
        <v>#N/A</v>
      </c>
      <c r="C652" s="1" t="e">
        <f>IF(B652="",#N/A,
IF('Second Approx.'!$G$15="Error",#N/A,
IF('Second Approx.'!$G$16="Error",#N/A,
IF('Second Approx.'!$G$17="Error",#N/A,
IF('Second Approx.'!$G$18="Error",#N/A,
IF('Second Approx.'!$G$19="Error",#N/A,
IF('Second Approx.'!$G$20="Error",#N/A,
IF('Second Approx.'!$G$29="Error",#N/A,
'Second Approx.'!$D$38*COS(RADIANS('Second Approx.'!$D$18*A652))+'Second Approx.'!$D$39*COS(RADIANS('Second Approx.'!$D$19*A652))))))))))</f>
        <v>#N/A</v>
      </c>
      <c r="D652" s="1" t="e">
        <f>IF(B652="",#N/A,
IF('Second Approx.'!$G$15="Error",#N/A,
IF('Second Approx.'!$G$16="Error",#N/A,
IF('Second Approx.'!$G$17="Error",#N/A,
IF('Second Approx.'!$G$18="Error",#N/A,
IF('Second Approx.'!$G$19="Error",#N/A,
IF('Second Approx.'!$G$20="Error",#N/A,
IF('Second Approx.'!$G$29="Error",#N/A,
'Second Approx.'!$D$38*SIN(RADIANS('Second Approx.'!$D$18*A652))+'Second Approx.'!$D$39*SIN(RADIANS('Second Approx.'!$D$19*A652))))))))))</f>
        <v>#N/A</v>
      </c>
    </row>
    <row r="653" spans="1:4" x14ac:dyDescent="0.25">
      <c r="A653">
        <v>325.5</v>
      </c>
      <c r="B653" s="71" t="e">
        <f>IF(A653&lt;='Second Approx.'!$D$20,A653,#N/A)</f>
        <v>#N/A</v>
      </c>
      <c r="C653" s="1" t="e">
        <f>IF(B653="",#N/A,
IF('Second Approx.'!$G$15="Error",#N/A,
IF('Second Approx.'!$G$16="Error",#N/A,
IF('Second Approx.'!$G$17="Error",#N/A,
IF('Second Approx.'!$G$18="Error",#N/A,
IF('Second Approx.'!$G$19="Error",#N/A,
IF('Second Approx.'!$G$20="Error",#N/A,
IF('Second Approx.'!$G$29="Error",#N/A,
'Second Approx.'!$D$38*COS(RADIANS('Second Approx.'!$D$18*A653))+'Second Approx.'!$D$39*COS(RADIANS('Second Approx.'!$D$19*A653))))))))))</f>
        <v>#N/A</v>
      </c>
      <c r="D653" s="1" t="e">
        <f>IF(B653="",#N/A,
IF('Second Approx.'!$G$15="Error",#N/A,
IF('Second Approx.'!$G$16="Error",#N/A,
IF('Second Approx.'!$G$17="Error",#N/A,
IF('Second Approx.'!$G$18="Error",#N/A,
IF('Second Approx.'!$G$19="Error",#N/A,
IF('Second Approx.'!$G$20="Error",#N/A,
IF('Second Approx.'!$G$29="Error",#N/A,
'Second Approx.'!$D$38*SIN(RADIANS('Second Approx.'!$D$18*A653))+'Second Approx.'!$D$39*SIN(RADIANS('Second Approx.'!$D$19*A653))))))))))</f>
        <v>#N/A</v>
      </c>
    </row>
    <row r="654" spans="1:4" x14ac:dyDescent="0.25">
      <c r="A654" s="71">
        <v>326</v>
      </c>
      <c r="B654" s="71" t="e">
        <f>IF(A654&lt;='Second Approx.'!$D$20,A654,#N/A)</f>
        <v>#N/A</v>
      </c>
      <c r="C654" s="1" t="e">
        <f>IF(B654="",#N/A,
IF('Second Approx.'!$G$15="Error",#N/A,
IF('Second Approx.'!$G$16="Error",#N/A,
IF('Second Approx.'!$G$17="Error",#N/A,
IF('Second Approx.'!$G$18="Error",#N/A,
IF('Second Approx.'!$G$19="Error",#N/A,
IF('Second Approx.'!$G$20="Error",#N/A,
IF('Second Approx.'!$G$29="Error",#N/A,
'Second Approx.'!$D$38*COS(RADIANS('Second Approx.'!$D$18*A654))+'Second Approx.'!$D$39*COS(RADIANS('Second Approx.'!$D$19*A654))))))))))</f>
        <v>#N/A</v>
      </c>
      <c r="D654" s="1" t="e">
        <f>IF(B654="",#N/A,
IF('Second Approx.'!$G$15="Error",#N/A,
IF('Second Approx.'!$G$16="Error",#N/A,
IF('Second Approx.'!$G$17="Error",#N/A,
IF('Second Approx.'!$G$18="Error",#N/A,
IF('Second Approx.'!$G$19="Error",#N/A,
IF('Second Approx.'!$G$20="Error",#N/A,
IF('Second Approx.'!$G$29="Error",#N/A,
'Second Approx.'!$D$38*SIN(RADIANS('Second Approx.'!$D$18*A654))+'Second Approx.'!$D$39*SIN(RADIANS('Second Approx.'!$D$19*A654))))))))))</f>
        <v>#N/A</v>
      </c>
    </row>
    <row r="655" spans="1:4" x14ac:dyDescent="0.25">
      <c r="A655">
        <v>326.5</v>
      </c>
      <c r="B655" s="71" t="e">
        <f>IF(A655&lt;='Second Approx.'!$D$20,A655,#N/A)</f>
        <v>#N/A</v>
      </c>
      <c r="C655" s="1" t="e">
        <f>IF(B655="",#N/A,
IF('Second Approx.'!$G$15="Error",#N/A,
IF('Second Approx.'!$G$16="Error",#N/A,
IF('Second Approx.'!$G$17="Error",#N/A,
IF('Second Approx.'!$G$18="Error",#N/A,
IF('Second Approx.'!$G$19="Error",#N/A,
IF('Second Approx.'!$G$20="Error",#N/A,
IF('Second Approx.'!$G$29="Error",#N/A,
'Second Approx.'!$D$38*COS(RADIANS('Second Approx.'!$D$18*A655))+'Second Approx.'!$D$39*COS(RADIANS('Second Approx.'!$D$19*A655))))))))))</f>
        <v>#N/A</v>
      </c>
      <c r="D655" s="1" t="e">
        <f>IF(B655="",#N/A,
IF('Second Approx.'!$G$15="Error",#N/A,
IF('Second Approx.'!$G$16="Error",#N/A,
IF('Second Approx.'!$G$17="Error",#N/A,
IF('Second Approx.'!$G$18="Error",#N/A,
IF('Second Approx.'!$G$19="Error",#N/A,
IF('Second Approx.'!$G$20="Error",#N/A,
IF('Second Approx.'!$G$29="Error",#N/A,
'Second Approx.'!$D$38*SIN(RADIANS('Second Approx.'!$D$18*A655))+'Second Approx.'!$D$39*SIN(RADIANS('Second Approx.'!$D$19*A655))))))))))</f>
        <v>#N/A</v>
      </c>
    </row>
    <row r="656" spans="1:4" x14ac:dyDescent="0.25">
      <c r="A656" s="71">
        <v>327</v>
      </c>
      <c r="B656" s="71" t="e">
        <f>IF(A656&lt;='Second Approx.'!$D$20,A656,#N/A)</f>
        <v>#N/A</v>
      </c>
      <c r="C656" s="1" t="e">
        <f>IF(B656="",#N/A,
IF('Second Approx.'!$G$15="Error",#N/A,
IF('Second Approx.'!$G$16="Error",#N/A,
IF('Second Approx.'!$G$17="Error",#N/A,
IF('Second Approx.'!$G$18="Error",#N/A,
IF('Second Approx.'!$G$19="Error",#N/A,
IF('Second Approx.'!$G$20="Error",#N/A,
IF('Second Approx.'!$G$29="Error",#N/A,
'Second Approx.'!$D$38*COS(RADIANS('Second Approx.'!$D$18*A656))+'Second Approx.'!$D$39*COS(RADIANS('Second Approx.'!$D$19*A656))))))))))</f>
        <v>#N/A</v>
      </c>
      <c r="D656" s="1" t="e">
        <f>IF(B656="",#N/A,
IF('Second Approx.'!$G$15="Error",#N/A,
IF('Second Approx.'!$G$16="Error",#N/A,
IF('Second Approx.'!$G$17="Error",#N/A,
IF('Second Approx.'!$G$18="Error",#N/A,
IF('Second Approx.'!$G$19="Error",#N/A,
IF('Second Approx.'!$G$20="Error",#N/A,
IF('Second Approx.'!$G$29="Error",#N/A,
'Second Approx.'!$D$38*SIN(RADIANS('Second Approx.'!$D$18*A656))+'Second Approx.'!$D$39*SIN(RADIANS('Second Approx.'!$D$19*A656))))))))))</f>
        <v>#N/A</v>
      </c>
    </row>
    <row r="657" spans="1:4" x14ac:dyDescent="0.25">
      <c r="A657">
        <v>327.5</v>
      </c>
      <c r="B657" s="71" t="e">
        <f>IF(A657&lt;='Second Approx.'!$D$20,A657,#N/A)</f>
        <v>#N/A</v>
      </c>
      <c r="C657" s="1" t="e">
        <f>IF(B657="",#N/A,
IF('Second Approx.'!$G$15="Error",#N/A,
IF('Second Approx.'!$G$16="Error",#N/A,
IF('Second Approx.'!$G$17="Error",#N/A,
IF('Second Approx.'!$G$18="Error",#N/A,
IF('Second Approx.'!$G$19="Error",#N/A,
IF('Second Approx.'!$G$20="Error",#N/A,
IF('Second Approx.'!$G$29="Error",#N/A,
'Second Approx.'!$D$38*COS(RADIANS('Second Approx.'!$D$18*A657))+'Second Approx.'!$D$39*COS(RADIANS('Second Approx.'!$D$19*A657))))))))))</f>
        <v>#N/A</v>
      </c>
      <c r="D657" s="1" t="e">
        <f>IF(B657="",#N/A,
IF('Second Approx.'!$G$15="Error",#N/A,
IF('Second Approx.'!$G$16="Error",#N/A,
IF('Second Approx.'!$G$17="Error",#N/A,
IF('Second Approx.'!$G$18="Error",#N/A,
IF('Second Approx.'!$G$19="Error",#N/A,
IF('Second Approx.'!$G$20="Error",#N/A,
IF('Second Approx.'!$G$29="Error",#N/A,
'Second Approx.'!$D$38*SIN(RADIANS('Second Approx.'!$D$18*A657))+'Second Approx.'!$D$39*SIN(RADIANS('Second Approx.'!$D$19*A657))))))))))</f>
        <v>#N/A</v>
      </c>
    </row>
    <row r="658" spans="1:4" x14ac:dyDescent="0.25">
      <c r="A658">
        <v>328</v>
      </c>
      <c r="B658" s="71" t="e">
        <f>IF(A658&lt;='Second Approx.'!$D$20,A658,#N/A)</f>
        <v>#N/A</v>
      </c>
      <c r="C658" s="1" t="e">
        <f>IF(B658="",#N/A,
IF('Second Approx.'!$G$15="Error",#N/A,
IF('Second Approx.'!$G$16="Error",#N/A,
IF('Second Approx.'!$G$17="Error",#N/A,
IF('Second Approx.'!$G$18="Error",#N/A,
IF('Second Approx.'!$G$19="Error",#N/A,
IF('Second Approx.'!$G$20="Error",#N/A,
IF('Second Approx.'!$G$29="Error",#N/A,
'Second Approx.'!$D$38*COS(RADIANS('Second Approx.'!$D$18*A658))+'Second Approx.'!$D$39*COS(RADIANS('Second Approx.'!$D$19*A658))))))))))</f>
        <v>#N/A</v>
      </c>
      <c r="D658" s="1" t="e">
        <f>IF(B658="",#N/A,
IF('Second Approx.'!$G$15="Error",#N/A,
IF('Second Approx.'!$G$16="Error",#N/A,
IF('Second Approx.'!$G$17="Error",#N/A,
IF('Second Approx.'!$G$18="Error",#N/A,
IF('Second Approx.'!$G$19="Error",#N/A,
IF('Second Approx.'!$G$20="Error",#N/A,
IF('Second Approx.'!$G$29="Error",#N/A,
'Second Approx.'!$D$38*SIN(RADIANS('Second Approx.'!$D$18*A658))+'Second Approx.'!$D$39*SIN(RADIANS('Second Approx.'!$D$19*A658))))))))))</f>
        <v>#N/A</v>
      </c>
    </row>
    <row r="659" spans="1:4" x14ac:dyDescent="0.25">
      <c r="A659" s="71">
        <v>328.5</v>
      </c>
      <c r="B659" s="71" t="e">
        <f>IF(A659&lt;='Second Approx.'!$D$20,A659,#N/A)</f>
        <v>#N/A</v>
      </c>
      <c r="C659" s="1" t="e">
        <f>IF(B659="",#N/A,
IF('Second Approx.'!$G$15="Error",#N/A,
IF('Second Approx.'!$G$16="Error",#N/A,
IF('Second Approx.'!$G$17="Error",#N/A,
IF('Second Approx.'!$G$18="Error",#N/A,
IF('Second Approx.'!$G$19="Error",#N/A,
IF('Second Approx.'!$G$20="Error",#N/A,
IF('Second Approx.'!$G$29="Error",#N/A,
'Second Approx.'!$D$38*COS(RADIANS('Second Approx.'!$D$18*A659))+'Second Approx.'!$D$39*COS(RADIANS('Second Approx.'!$D$19*A659))))))))))</f>
        <v>#N/A</v>
      </c>
      <c r="D659" s="1" t="e">
        <f>IF(B659="",#N/A,
IF('Second Approx.'!$G$15="Error",#N/A,
IF('Second Approx.'!$G$16="Error",#N/A,
IF('Second Approx.'!$G$17="Error",#N/A,
IF('Second Approx.'!$G$18="Error",#N/A,
IF('Second Approx.'!$G$19="Error",#N/A,
IF('Second Approx.'!$G$20="Error",#N/A,
IF('Second Approx.'!$G$29="Error",#N/A,
'Second Approx.'!$D$38*SIN(RADIANS('Second Approx.'!$D$18*A659))+'Second Approx.'!$D$39*SIN(RADIANS('Second Approx.'!$D$19*A659))))))))))</f>
        <v>#N/A</v>
      </c>
    </row>
    <row r="660" spans="1:4" x14ac:dyDescent="0.25">
      <c r="A660">
        <v>329</v>
      </c>
      <c r="B660" s="71" t="e">
        <f>IF(A660&lt;='Second Approx.'!$D$20,A660,#N/A)</f>
        <v>#N/A</v>
      </c>
      <c r="C660" s="1" t="e">
        <f>IF(B660="",#N/A,
IF('Second Approx.'!$G$15="Error",#N/A,
IF('Second Approx.'!$G$16="Error",#N/A,
IF('Second Approx.'!$G$17="Error",#N/A,
IF('Second Approx.'!$G$18="Error",#N/A,
IF('Second Approx.'!$G$19="Error",#N/A,
IF('Second Approx.'!$G$20="Error",#N/A,
IF('Second Approx.'!$G$29="Error",#N/A,
'Second Approx.'!$D$38*COS(RADIANS('Second Approx.'!$D$18*A660))+'Second Approx.'!$D$39*COS(RADIANS('Second Approx.'!$D$19*A660))))))))))</f>
        <v>#N/A</v>
      </c>
      <c r="D660" s="1" t="e">
        <f>IF(B660="",#N/A,
IF('Second Approx.'!$G$15="Error",#N/A,
IF('Second Approx.'!$G$16="Error",#N/A,
IF('Second Approx.'!$G$17="Error",#N/A,
IF('Second Approx.'!$G$18="Error",#N/A,
IF('Second Approx.'!$G$19="Error",#N/A,
IF('Second Approx.'!$G$20="Error",#N/A,
IF('Second Approx.'!$G$29="Error",#N/A,
'Second Approx.'!$D$38*SIN(RADIANS('Second Approx.'!$D$18*A660))+'Second Approx.'!$D$39*SIN(RADIANS('Second Approx.'!$D$19*A660))))))))))</f>
        <v>#N/A</v>
      </c>
    </row>
    <row r="661" spans="1:4" x14ac:dyDescent="0.25">
      <c r="A661" s="71">
        <v>329.5</v>
      </c>
      <c r="B661" s="71" t="e">
        <f>IF(A661&lt;='Second Approx.'!$D$20,A661,#N/A)</f>
        <v>#N/A</v>
      </c>
      <c r="C661" s="1" t="e">
        <f>IF(B661="",#N/A,
IF('Second Approx.'!$G$15="Error",#N/A,
IF('Second Approx.'!$G$16="Error",#N/A,
IF('Second Approx.'!$G$17="Error",#N/A,
IF('Second Approx.'!$G$18="Error",#N/A,
IF('Second Approx.'!$G$19="Error",#N/A,
IF('Second Approx.'!$G$20="Error",#N/A,
IF('Second Approx.'!$G$29="Error",#N/A,
'Second Approx.'!$D$38*COS(RADIANS('Second Approx.'!$D$18*A661))+'Second Approx.'!$D$39*COS(RADIANS('Second Approx.'!$D$19*A661))))))))))</f>
        <v>#N/A</v>
      </c>
      <c r="D661" s="1" t="e">
        <f>IF(B661="",#N/A,
IF('Second Approx.'!$G$15="Error",#N/A,
IF('Second Approx.'!$G$16="Error",#N/A,
IF('Second Approx.'!$G$17="Error",#N/A,
IF('Second Approx.'!$G$18="Error",#N/A,
IF('Second Approx.'!$G$19="Error",#N/A,
IF('Second Approx.'!$G$20="Error",#N/A,
IF('Second Approx.'!$G$29="Error",#N/A,
'Second Approx.'!$D$38*SIN(RADIANS('Second Approx.'!$D$18*A661))+'Second Approx.'!$D$39*SIN(RADIANS('Second Approx.'!$D$19*A661))))))))))</f>
        <v>#N/A</v>
      </c>
    </row>
    <row r="662" spans="1:4" x14ac:dyDescent="0.25">
      <c r="A662">
        <v>330</v>
      </c>
      <c r="B662" s="71" t="e">
        <f>IF(A662&lt;='Second Approx.'!$D$20,A662,#N/A)</f>
        <v>#N/A</v>
      </c>
      <c r="C662" s="1" t="e">
        <f>IF(B662="",#N/A,
IF('Second Approx.'!$G$15="Error",#N/A,
IF('Second Approx.'!$G$16="Error",#N/A,
IF('Second Approx.'!$G$17="Error",#N/A,
IF('Second Approx.'!$G$18="Error",#N/A,
IF('Second Approx.'!$G$19="Error",#N/A,
IF('Second Approx.'!$G$20="Error",#N/A,
IF('Second Approx.'!$G$29="Error",#N/A,
'Second Approx.'!$D$38*COS(RADIANS('Second Approx.'!$D$18*A662))+'Second Approx.'!$D$39*COS(RADIANS('Second Approx.'!$D$19*A662))))))))))</f>
        <v>#N/A</v>
      </c>
      <c r="D662" s="1" t="e">
        <f>IF(B662="",#N/A,
IF('Second Approx.'!$G$15="Error",#N/A,
IF('Second Approx.'!$G$16="Error",#N/A,
IF('Second Approx.'!$G$17="Error",#N/A,
IF('Second Approx.'!$G$18="Error",#N/A,
IF('Second Approx.'!$G$19="Error",#N/A,
IF('Second Approx.'!$G$20="Error",#N/A,
IF('Second Approx.'!$G$29="Error",#N/A,
'Second Approx.'!$D$38*SIN(RADIANS('Second Approx.'!$D$18*A662))+'Second Approx.'!$D$39*SIN(RADIANS('Second Approx.'!$D$19*A662))))))))))</f>
        <v>#N/A</v>
      </c>
    </row>
    <row r="663" spans="1:4" x14ac:dyDescent="0.25">
      <c r="A663">
        <v>330.5</v>
      </c>
      <c r="B663" s="71" t="e">
        <f>IF(A663&lt;='Second Approx.'!$D$20,A663,#N/A)</f>
        <v>#N/A</v>
      </c>
      <c r="C663" s="1" t="e">
        <f>IF(B663="",#N/A,
IF('Second Approx.'!$G$15="Error",#N/A,
IF('Second Approx.'!$G$16="Error",#N/A,
IF('Second Approx.'!$G$17="Error",#N/A,
IF('Second Approx.'!$G$18="Error",#N/A,
IF('Second Approx.'!$G$19="Error",#N/A,
IF('Second Approx.'!$G$20="Error",#N/A,
IF('Second Approx.'!$G$29="Error",#N/A,
'Second Approx.'!$D$38*COS(RADIANS('Second Approx.'!$D$18*A663))+'Second Approx.'!$D$39*COS(RADIANS('Second Approx.'!$D$19*A663))))))))))</f>
        <v>#N/A</v>
      </c>
      <c r="D663" s="1" t="e">
        <f>IF(B663="",#N/A,
IF('Second Approx.'!$G$15="Error",#N/A,
IF('Second Approx.'!$G$16="Error",#N/A,
IF('Second Approx.'!$G$17="Error",#N/A,
IF('Second Approx.'!$G$18="Error",#N/A,
IF('Second Approx.'!$G$19="Error",#N/A,
IF('Second Approx.'!$G$20="Error",#N/A,
IF('Second Approx.'!$G$29="Error",#N/A,
'Second Approx.'!$D$38*SIN(RADIANS('Second Approx.'!$D$18*A663))+'Second Approx.'!$D$39*SIN(RADIANS('Second Approx.'!$D$19*A663))))))))))</f>
        <v>#N/A</v>
      </c>
    </row>
    <row r="664" spans="1:4" x14ac:dyDescent="0.25">
      <c r="A664" s="71">
        <v>331</v>
      </c>
      <c r="B664" s="71" t="e">
        <f>IF(A664&lt;='Second Approx.'!$D$20,A664,#N/A)</f>
        <v>#N/A</v>
      </c>
      <c r="C664" s="1" t="e">
        <f>IF(B664="",#N/A,
IF('Second Approx.'!$G$15="Error",#N/A,
IF('Second Approx.'!$G$16="Error",#N/A,
IF('Second Approx.'!$G$17="Error",#N/A,
IF('Second Approx.'!$G$18="Error",#N/A,
IF('Second Approx.'!$G$19="Error",#N/A,
IF('Second Approx.'!$G$20="Error",#N/A,
IF('Second Approx.'!$G$29="Error",#N/A,
'Second Approx.'!$D$38*COS(RADIANS('Second Approx.'!$D$18*A664))+'Second Approx.'!$D$39*COS(RADIANS('Second Approx.'!$D$19*A664))))))))))</f>
        <v>#N/A</v>
      </c>
      <c r="D664" s="1" t="e">
        <f>IF(B664="",#N/A,
IF('Second Approx.'!$G$15="Error",#N/A,
IF('Second Approx.'!$G$16="Error",#N/A,
IF('Second Approx.'!$G$17="Error",#N/A,
IF('Second Approx.'!$G$18="Error",#N/A,
IF('Second Approx.'!$G$19="Error",#N/A,
IF('Second Approx.'!$G$20="Error",#N/A,
IF('Second Approx.'!$G$29="Error",#N/A,
'Second Approx.'!$D$38*SIN(RADIANS('Second Approx.'!$D$18*A664))+'Second Approx.'!$D$39*SIN(RADIANS('Second Approx.'!$D$19*A664))))))))))</f>
        <v>#N/A</v>
      </c>
    </row>
    <row r="665" spans="1:4" x14ac:dyDescent="0.25">
      <c r="A665">
        <v>331.5</v>
      </c>
      <c r="B665" s="71" t="e">
        <f>IF(A665&lt;='Second Approx.'!$D$20,A665,#N/A)</f>
        <v>#N/A</v>
      </c>
      <c r="C665" s="1" t="e">
        <f>IF(B665="",#N/A,
IF('Second Approx.'!$G$15="Error",#N/A,
IF('Second Approx.'!$G$16="Error",#N/A,
IF('Second Approx.'!$G$17="Error",#N/A,
IF('Second Approx.'!$G$18="Error",#N/A,
IF('Second Approx.'!$G$19="Error",#N/A,
IF('Second Approx.'!$G$20="Error",#N/A,
IF('Second Approx.'!$G$29="Error",#N/A,
'Second Approx.'!$D$38*COS(RADIANS('Second Approx.'!$D$18*A665))+'Second Approx.'!$D$39*COS(RADIANS('Second Approx.'!$D$19*A665))))))))))</f>
        <v>#N/A</v>
      </c>
      <c r="D665" s="1" t="e">
        <f>IF(B665="",#N/A,
IF('Second Approx.'!$G$15="Error",#N/A,
IF('Second Approx.'!$G$16="Error",#N/A,
IF('Second Approx.'!$G$17="Error",#N/A,
IF('Second Approx.'!$G$18="Error",#N/A,
IF('Second Approx.'!$G$19="Error",#N/A,
IF('Second Approx.'!$G$20="Error",#N/A,
IF('Second Approx.'!$G$29="Error",#N/A,
'Second Approx.'!$D$38*SIN(RADIANS('Second Approx.'!$D$18*A665))+'Second Approx.'!$D$39*SIN(RADIANS('Second Approx.'!$D$19*A665))))))))))</f>
        <v>#N/A</v>
      </c>
    </row>
    <row r="666" spans="1:4" x14ac:dyDescent="0.25">
      <c r="A666" s="71">
        <v>332</v>
      </c>
      <c r="B666" s="71" t="e">
        <f>IF(A666&lt;='Second Approx.'!$D$20,A666,#N/A)</f>
        <v>#N/A</v>
      </c>
      <c r="C666" s="1" t="e">
        <f>IF(B666="",#N/A,
IF('Second Approx.'!$G$15="Error",#N/A,
IF('Second Approx.'!$G$16="Error",#N/A,
IF('Second Approx.'!$G$17="Error",#N/A,
IF('Second Approx.'!$G$18="Error",#N/A,
IF('Second Approx.'!$G$19="Error",#N/A,
IF('Second Approx.'!$G$20="Error",#N/A,
IF('Second Approx.'!$G$29="Error",#N/A,
'Second Approx.'!$D$38*COS(RADIANS('Second Approx.'!$D$18*A666))+'Second Approx.'!$D$39*COS(RADIANS('Second Approx.'!$D$19*A666))))))))))</f>
        <v>#N/A</v>
      </c>
      <c r="D666" s="1" t="e">
        <f>IF(B666="",#N/A,
IF('Second Approx.'!$G$15="Error",#N/A,
IF('Second Approx.'!$G$16="Error",#N/A,
IF('Second Approx.'!$G$17="Error",#N/A,
IF('Second Approx.'!$G$18="Error",#N/A,
IF('Second Approx.'!$G$19="Error",#N/A,
IF('Second Approx.'!$G$20="Error",#N/A,
IF('Second Approx.'!$G$29="Error",#N/A,
'Second Approx.'!$D$38*SIN(RADIANS('Second Approx.'!$D$18*A666))+'Second Approx.'!$D$39*SIN(RADIANS('Second Approx.'!$D$19*A666))))))))))</f>
        <v>#N/A</v>
      </c>
    </row>
    <row r="667" spans="1:4" x14ac:dyDescent="0.25">
      <c r="A667">
        <v>332.5</v>
      </c>
      <c r="B667" s="71" t="e">
        <f>IF(A667&lt;='Second Approx.'!$D$20,A667,#N/A)</f>
        <v>#N/A</v>
      </c>
      <c r="C667" s="1" t="e">
        <f>IF(B667="",#N/A,
IF('Second Approx.'!$G$15="Error",#N/A,
IF('Second Approx.'!$G$16="Error",#N/A,
IF('Second Approx.'!$G$17="Error",#N/A,
IF('Second Approx.'!$G$18="Error",#N/A,
IF('Second Approx.'!$G$19="Error",#N/A,
IF('Second Approx.'!$G$20="Error",#N/A,
IF('Second Approx.'!$G$29="Error",#N/A,
'Second Approx.'!$D$38*COS(RADIANS('Second Approx.'!$D$18*A667))+'Second Approx.'!$D$39*COS(RADIANS('Second Approx.'!$D$19*A667))))))))))</f>
        <v>#N/A</v>
      </c>
      <c r="D667" s="1" t="e">
        <f>IF(B667="",#N/A,
IF('Second Approx.'!$G$15="Error",#N/A,
IF('Second Approx.'!$G$16="Error",#N/A,
IF('Second Approx.'!$G$17="Error",#N/A,
IF('Second Approx.'!$G$18="Error",#N/A,
IF('Second Approx.'!$G$19="Error",#N/A,
IF('Second Approx.'!$G$20="Error",#N/A,
IF('Second Approx.'!$G$29="Error",#N/A,
'Second Approx.'!$D$38*SIN(RADIANS('Second Approx.'!$D$18*A667))+'Second Approx.'!$D$39*SIN(RADIANS('Second Approx.'!$D$19*A667))))))))))</f>
        <v>#N/A</v>
      </c>
    </row>
    <row r="668" spans="1:4" x14ac:dyDescent="0.25">
      <c r="A668">
        <v>333</v>
      </c>
      <c r="B668" s="71" t="e">
        <f>IF(A668&lt;='Second Approx.'!$D$20,A668,#N/A)</f>
        <v>#N/A</v>
      </c>
      <c r="C668" s="1" t="e">
        <f>IF(B668="",#N/A,
IF('Second Approx.'!$G$15="Error",#N/A,
IF('Second Approx.'!$G$16="Error",#N/A,
IF('Second Approx.'!$G$17="Error",#N/A,
IF('Second Approx.'!$G$18="Error",#N/A,
IF('Second Approx.'!$G$19="Error",#N/A,
IF('Second Approx.'!$G$20="Error",#N/A,
IF('Second Approx.'!$G$29="Error",#N/A,
'Second Approx.'!$D$38*COS(RADIANS('Second Approx.'!$D$18*A668))+'Second Approx.'!$D$39*COS(RADIANS('Second Approx.'!$D$19*A668))))))))))</f>
        <v>#N/A</v>
      </c>
      <c r="D668" s="1" t="e">
        <f>IF(B668="",#N/A,
IF('Second Approx.'!$G$15="Error",#N/A,
IF('Second Approx.'!$G$16="Error",#N/A,
IF('Second Approx.'!$G$17="Error",#N/A,
IF('Second Approx.'!$G$18="Error",#N/A,
IF('Second Approx.'!$G$19="Error",#N/A,
IF('Second Approx.'!$G$20="Error",#N/A,
IF('Second Approx.'!$G$29="Error",#N/A,
'Second Approx.'!$D$38*SIN(RADIANS('Second Approx.'!$D$18*A668))+'Second Approx.'!$D$39*SIN(RADIANS('Second Approx.'!$D$19*A668))))))))))</f>
        <v>#N/A</v>
      </c>
    </row>
    <row r="669" spans="1:4" x14ac:dyDescent="0.25">
      <c r="A669" s="71">
        <v>333.5</v>
      </c>
      <c r="B669" s="71" t="e">
        <f>IF(A669&lt;='Second Approx.'!$D$20,A669,#N/A)</f>
        <v>#N/A</v>
      </c>
      <c r="C669" s="1" t="e">
        <f>IF(B669="",#N/A,
IF('Second Approx.'!$G$15="Error",#N/A,
IF('Second Approx.'!$G$16="Error",#N/A,
IF('Second Approx.'!$G$17="Error",#N/A,
IF('Second Approx.'!$G$18="Error",#N/A,
IF('Second Approx.'!$G$19="Error",#N/A,
IF('Second Approx.'!$G$20="Error",#N/A,
IF('Second Approx.'!$G$29="Error",#N/A,
'Second Approx.'!$D$38*COS(RADIANS('Second Approx.'!$D$18*A669))+'Second Approx.'!$D$39*COS(RADIANS('Second Approx.'!$D$19*A669))))))))))</f>
        <v>#N/A</v>
      </c>
      <c r="D669" s="1" t="e">
        <f>IF(B669="",#N/A,
IF('Second Approx.'!$G$15="Error",#N/A,
IF('Second Approx.'!$G$16="Error",#N/A,
IF('Second Approx.'!$G$17="Error",#N/A,
IF('Second Approx.'!$G$18="Error",#N/A,
IF('Second Approx.'!$G$19="Error",#N/A,
IF('Second Approx.'!$G$20="Error",#N/A,
IF('Second Approx.'!$G$29="Error",#N/A,
'Second Approx.'!$D$38*SIN(RADIANS('Second Approx.'!$D$18*A669))+'Second Approx.'!$D$39*SIN(RADIANS('Second Approx.'!$D$19*A669))))))))))</f>
        <v>#N/A</v>
      </c>
    </row>
    <row r="670" spans="1:4" x14ac:dyDescent="0.25">
      <c r="A670">
        <v>334</v>
      </c>
      <c r="B670" s="71" t="e">
        <f>IF(A670&lt;='Second Approx.'!$D$20,A670,#N/A)</f>
        <v>#N/A</v>
      </c>
      <c r="C670" s="1" t="e">
        <f>IF(B670="",#N/A,
IF('Second Approx.'!$G$15="Error",#N/A,
IF('Second Approx.'!$G$16="Error",#N/A,
IF('Second Approx.'!$G$17="Error",#N/A,
IF('Second Approx.'!$G$18="Error",#N/A,
IF('Second Approx.'!$G$19="Error",#N/A,
IF('Second Approx.'!$G$20="Error",#N/A,
IF('Second Approx.'!$G$29="Error",#N/A,
'Second Approx.'!$D$38*COS(RADIANS('Second Approx.'!$D$18*A670))+'Second Approx.'!$D$39*COS(RADIANS('Second Approx.'!$D$19*A670))))))))))</f>
        <v>#N/A</v>
      </c>
      <c r="D670" s="1" t="e">
        <f>IF(B670="",#N/A,
IF('Second Approx.'!$G$15="Error",#N/A,
IF('Second Approx.'!$G$16="Error",#N/A,
IF('Second Approx.'!$G$17="Error",#N/A,
IF('Second Approx.'!$G$18="Error",#N/A,
IF('Second Approx.'!$G$19="Error",#N/A,
IF('Second Approx.'!$G$20="Error",#N/A,
IF('Second Approx.'!$G$29="Error",#N/A,
'Second Approx.'!$D$38*SIN(RADIANS('Second Approx.'!$D$18*A670))+'Second Approx.'!$D$39*SIN(RADIANS('Second Approx.'!$D$19*A670))))))))))</f>
        <v>#N/A</v>
      </c>
    </row>
    <row r="671" spans="1:4" x14ac:dyDescent="0.25">
      <c r="A671" s="71">
        <v>334.5</v>
      </c>
      <c r="B671" s="71" t="e">
        <f>IF(A671&lt;='Second Approx.'!$D$20,A671,#N/A)</f>
        <v>#N/A</v>
      </c>
      <c r="C671" s="1" t="e">
        <f>IF(B671="",#N/A,
IF('Second Approx.'!$G$15="Error",#N/A,
IF('Second Approx.'!$G$16="Error",#N/A,
IF('Second Approx.'!$G$17="Error",#N/A,
IF('Second Approx.'!$G$18="Error",#N/A,
IF('Second Approx.'!$G$19="Error",#N/A,
IF('Second Approx.'!$G$20="Error",#N/A,
IF('Second Approx.'!$G$29="Error",#N/A,
'Second Approx.'!$D$38*COS(RADIANS('Second Approx.'!$D$18*A671))+'Second Approx.'!$D$39*COS(RADIANS('Second Approx.'!$D$19*A671))))))))))</f>
        <v>#N/A</v>
      </c>
      <c r="D671" s="1" t="e">
        <f>IF(B671="",#N/A,
IF('Second Approx.'!$G$15="Error",#N/A,
IF('Second Approx.'!$G$16="Error",#N/A,
IF('Second Approx.'!$G$17="Error",#N/A,
IF('Second Approx.'!$G$18="Error",#N/A,
IF('Second Approx.'!$G$19="Error",#N/A,
IF('Second Approx.'!$G$20="Error",#N/A,
IF('Second Approx.'!$G$29="Error",#N/A,
'Second Approx.'!$D$38*SIN(RADIANS('Second Approx.'!$D$18*A671))+'Second Approx.'!$D$39*SIN(RADIANS('Second Approx.'!$D$19*A671))))))))))</f>
        <v>#N/A</v>
      </c>
    </row>
    <row r="672" spans="1:4" x14ac:dyDescent="0.25">
      <c r="A672">
        <v>335</v>
      </c>
      <c r="B672" s="71" t="e">
        <f>IF(A672&lt;='Second Approx.'!$D$20,A672,#N/A)</f>
        <v>#N/A</v>
      </c>
      <c r="C672" s="1" t="e">
        <f>IF(B672="",#N/A,
IF('Second Approx.'!$G$15="Error",#N/A,
IF('Second Approx.'!$G$16="Error",#N/A,
IF('Second Approx.'!$G$17="Error",#N/A,
IF('Second Approx.'!$G$18="Error",#N/A,
IF('Second Approx.'!$G$19="Error",#N/A,
IF('Second Approx.'!$G$20="Error",#N/A,
IF('Second Approx.'!$G$29="Error",#N/A,
'Second Approx.'!$D$38*COS(RADIANS('Second Approx.'!$D$18*A672))+'Second Approx.'!$D$39*COS(RADIANS('Second Approx.'!$D$19*A672))))))))))</f>
        <v>#N/A</v>
      </c>
      <c r="D672" s="1" t="e">
        <f>IF(B672="",#N/A,
IF('Second Approx.'!$G$15="Error",#N/A,
IF('Second Approx.'!$G$16="Error",#N/A,
IF('Second Approx.'!$G$17="Error",#N/A,
IF('Second Approx.'!$G$18="Error",#N/A,
IF('Second Approx.'!$G$19="Error",#N/A,
IF('Second Approx.'!$G$20="Error",#N/A,
IF('Second Approx.'!$G$29="Error",#N/A,
'Second Approx.'!$D$38*SIN(RADIANS('Second Approx.'!$D$18*A672))+'Second Approx.'!$D$39*SIN(RADIANS('Second Approx.'!$D$19*A672))))))))))</f>
        <v>#N/A</v>
      </c>
    </row>
    <row r="673" spans="1:4" x14ac:dyDescent="0.25">
      <c r="A673">
        <v>335.5</v>
      </c>
      <c r="B673" s="71" t="e">
        <f>IF(A673&lt;='Second Approx.'!$D$20,A673,#N/A)</f>
        <v>#N/A</v>
      </c>
      <c r="C673" s="1" t="e">
        <f>IF(B673="",#N/A,
IF('Second Approx.'!$G$15="Error",#N/A,
IF('Second Approx.'!$G$16="Error",#N/A,
IF('Second Approx.'!$G$17="Error",#N/A,
IF('Second Approx.'!$G$18="Error",#N/A,
IF('Second Approx.'!$G$19="Error",#N/A,
IF('Second Approx.'!$G$20="Error",#N/A,
IF('Second Approx.'!$G$29="Error",#N/A,
'Second Approx.'!$D$38*COS(RADIANS('Second Approx.'!$D$18*A673))+'Second Approx.'!$D$39*COS(RADIANS('Second Approx.'!$D$19*A673))))))))))</f>
        <v>#N/A</v>
      </c>
      <c r="D673" s="1" t="e">
        <f>IF(B673="",#N/A,
IF('Second Approx.'!$G$15="Error",#N/A,
IF('Second Approx.'!$G$16="Error",#N/A,
IF('Second Approx.'!$G$17="Error",#N/A,
IF('Second Approx.'!$G$18="Error",#N/A,
IF('Second Approx.'!$G$19="Error",#N/A,
IF('Second Approx.'!$G$20="Error",#N/A,
IF('Second Approx.'!$G$29="Error",#N/A,
'Second Approx.'!$D$38*SIN(RADIANS('Second Approx.'!$D$18*A673))+'Second Approx.'!$D$39*SIN(RADIANS('Second Approx.'!$D$19*A673))))))))))</f>
        <v>#N/A</v>
      </c>
    </row>
    <row r="674" spans="1:4" x14ac:dyDescent="0.25">
      <c r="A674" s="71">
        <v>336</v>
      </c>
      <c r="B674" s="71" t="e">
        <f>IF(A674&lt;='Second Approx.'!$D$20,A674,#N/A)</f>
        <v>#N/A</v>
      </c>
      <c r="C674" s="1" t="e">
        <f>IF(B674="",#N/A,
IF('Second Approx.'!$G$15="Error",#N/A,
IF('Second Approx.'!$G$16="Error",#N/A,
IF('Second Approx.'!$G$17="Error",#N/A,
IF('Second Approx.'!$G$18="Error",#N/A,
IF('Second Approx.'!$G$19="Error",#N/A,
IF('Second Approx.'!$G$20="Error",#N/A,
IF('Second Approx.'!$G$29="Error",#N/A,
'Second Approx.'!$D$38*COS(RADIANS('Second Approx.'!$D$18*A674))+'Second Approx.'!$D$39*COS(RADIANS('Second Approx.'!$D$19*A674))))))))))</f>
        <v>#N/A</v>
      </c>
      <c r="D674" s="1" t="e">
        <f>IF(B674="",#N/A,
IF('Second Approx.'!$G$15="Error",#N/A,
IF('Second Approx.'!$G$16="Error",#N/A,
IF('Second Approx.'!$G$17="Error",#N/A,
IF('Second Approx.'!$G$18="Error",#N/A,
IF('Second Approx.'!$G$19="Error",#N/A,
IF('Second Approx.'!$G$20="Error",#N/A,
IF('Second Approx.'!$G$29="Error",#N/A,
'Second Approx.'!$D$38*SIN(RADIANS('Second Approx.'!$D$18*A674))+'Second Approx.'!$D$39*SIN(RADIANS('Second Approx.'!$D$19*A674))))))))))</f>
        <v>#N/A</v>
      </c>
    </row>
    <row r="675" spans="1:4" x14ac:dyDescent="0.25">
      <c r="A675">
        <v>336.5</v>
      </c>
      <c r="B675" s="71" t="e">
        <f>IF(A675&lt;='Second Approx.'!$D$20,A675,#N/A)</f>
        <v>#N/A</v>
      </c>
      <c r="C675" s="1" t="e">
        <f>IF(B675="",#N/A,
IF('Second Approx.'!$G$15="Error",#N/A,
IF('Second Approx.'!$G$16="Error",#N/A,
IF('Second Approx.'!$G$17="Error",#N/A,
IF('Second Approx.'!$G$18="Error",#N/A,
IF('Second Approx.'!$G$19="Error",#N/A,
IF('Second Approx.'!$G$20="Error",#N/A,
IF('Second Approx.'!$G$29="Error",#N/A,
'Second Approx.'!$D$38*COS(RADIANS('Second Approx.'!$D$18*A675))+'Second Approx.'!$D$39*COS(RADIANS('Second Approx.'!$D$19*A675))))))))))</f>
        <v>#N/A</v>
      </c>
      <c r="D675" s="1" t="e">
        <f>IF(B675="",#N/A,
IF('Second Approx.'!$G$15="Error",#N/A,
IF('Second Approx.'!$G$16="Error",#N/A,
IF('Second Approx.'!$G$17="Error",#N/A,
IF('Second Approx.'!$G$18="Error",#N/A,
IF('Second Approx.'!$G$19="Error",#N/A,
IF('Second Approx.'!$G$20="Error",#N/A,
IF('Second Approx.'!$G$29="Error",#N/A,
'Second Approx.'!$D$38*SIN(RADIANS('Second Approx.'!$D$18*A675))+'Second Approx.'!$D$39*SIN(RADIANS('Second Approx.'!$D$19*A675))))))))))</f>
        <v>#N/A</v>
      </c>
    </row>
    <row r="676" spans="1:4" x14ac:dyDescent="0.25">
      <c r="A676" s="71">
        <v>337</v>
      </c>
      <c r="B676" s="71" t="e">
        <f>IF(A676&lt;='Second Approx.'!$D$20,A676,#N/A)</f>
        <v>#N/A</v>
      </c>
      <c r="C676" s="1" t="e">
        <f>IF(B676="",#N/A,
IF('Second Approx.'!$G$15="Error",#N/A,
IF('Second Approx.'!$G$16="Error",#N/A,
IF('Second Approx.'!$G$17="Error",#N/A,
IF('Second Approx.'!$G$18="Error",#N/A,
IF('Second Approx.'!$G$19="Error",#N/A,
IF('Second Approx.'!$G$20="Error",#N/A,
IF('Second Approx.'!$G$29="Error",#N/A,
'Second Approx.'!$D$38*COS(RADIANS('Second Approx.'!$D$18*A676))+'Second Approx.'!$D$39*COS(RADIANS('Second Approx.'!$D$19*A676))))))))))</f>
        <v>#N/A</v>
      </c>
      <c r="D676" s="1" t="e">
        <f>IF(B676="",#N/A,
IF('Second Approx.'!$G$15="Error",#N/A,
IF('Second Approx.'!$G$16="Error",#N/A,
IF('Second Approx.'!$G$17="Error",#N/A,
IF('Second Approx.'!$G$18="Error",#N/A,
IF('Second Approx.'!$G$19="Error",#N/A,
IF('Second Approx.'!$G$20="Error",#N/A,
IF('Second Approx.'!$G$29="Error",#N/A,
'Second Approx.'!$D$38*SIN(RADIANS('Second Approx.'!$D$18*A676))+'Second Approx.'!$D$39*SIN(RADIANS('Second Approx.'!$D$19*A676))))))))))</f>
        <v>#N/A</v>
      </c>
    </row>
    <row r="677" spans="1:4" x14ac:dyDescent="0.25">
      <c r="A677">
        <v>337.5</v>
      </c>
      <c r="B677" s="71" t="e">
        <f>IF(A677&lt;='Second Approx.'!$D$20,A677,#N/A)</f>
        <v>#N/A</v>
      </c>
      <c r="C677" s="1" t="e">
        <f>IF(B677="",#N/A,
IF('Second Approx.'!$G$15="Error",#N/A,
IF('Second Approx.'!$G$16="Error",#N/A,
IF('Second Approx.'!$G$17="Error",#N/A,
IF('Second Approx.'!$G$18="Error",#N/A,
IF('Second Approx.'!$G$19="Error",#N/A,
IF('Second Approx.'!$G$20="Error",#N/A,
IF('Second Approx.'!$G$29="Error",#N/A,
'Second Approx.'!$D$38*COS(RADIANS('Second Approx.'!$D$18*A677))+'Second Approx.'!$D$39*COS(RADIANS('Second Approx.'!$D$19*A677))))))))))</f>
        <v>#N/A</v>
      </c>
      <c r="D677" s="1" t="e">
        <f>IF(B677="",#N/A,
IF('Second Approx.'!$G$15="Error",#N/A,
IF('Second Approx.'!$G$16="Error",#N/A,
IF('Second Approx.'!$G$17="Error",#N/A,
IF('Second Approx.'!$G$18="Error",#N/A,
IF('Second Approx.'!$G$19="Error",#N/A,
IF('Second Approx.'!$G$20="Error",#N/A,
IF('Second Approx.'!$G$29="Error",#N/A,
'Second Approx.'!$D$38*SIN(RADIANS('Second Approx.'!$D$18*A677))+'Second Approx.'!$D$39*SIN(RADIANS('Second Approx.'!$D$19*A677))))))))))</f>
        <v>#N/A</v>
      </c>
    </row>
    <row r="678" spans="1:4" x14ac:dyDescent="0.25">
      <c r="A678">
        <v>338</v>
      </c>
      <c r="B678" s="71" t="e">
        <f>IF(A678&lt;='Second Approx.'!$D$20,A678,#N/A)</f>
        <v>#N/A</v>
      </c>
      <c r="C678" s="1" t="e">
        <f>IF(B678="",#N/A,
IF('Second Approx.'!$G$15="Error",#N/A,
IF('Second Approx.'!$G$16="Error",#N/A,
IF('Second Approx.'!$G$17="Error",#N/A,
IF('Second Approx.'!$G$18="Error",#N/A,
IF('Second Approx.'!$G$19="Error",#N/A,
IF('Second Approx.'!$G$20="Error",#N/A,
IF('Second Approx.'!$G$29="Error",#N/A,
'Second Approx.'!$D$38*COS(RADIANS('Second Approx.'!$D$18*A678))+'Second Approx.'!$D$39*COS(RADIANS('Second Approx.'!$D$19*A678))))))))))</f>
        <v>#N/A</v>
      </c>
      <c r="D678" s="1" t="e">
        <f>IF(B678="",#N/A,
IF('Second Approx.'!$G$15="Error",#N/A,
IF('Second Approx.'!$G$16="Error",#N/A,
IF('Second Approx.'!$G$17="Error",#N/A,
IF('Second Approx.'!$G$18="Error",#N/A,
IF('Second Approx.'!$G$19="Error",#N/A,
IF('Second Approx.'!$G$20="Error",#N/A,
IF('Second Approx.'!$G$29="Error",#N/A,
'Second Approx.'!$D$38*SIN(RADIANS('Second Approx.'!$D$18*A678))+'Second Approx.'!$D$39*SIN(RADIANS('Second Approx.'!$D$19*A678))))))))))</f>
        <v>#N/A</v>
      </c>
    </row>
    <row r="679" spans="1:4" x14ac:dyDescent="0.25">
      <c r="A679" s="71">
        <v>338.5</v>
      </c>
      <c r="B679" s="71" t="e">
        <f>IF(A679&lt;='Second Approx.'!$D$20,A679,#N/A)</f>
        <v>#N/A</v>
      </c>
      <c r="C679" s="1" t="e">
        <f>IF(B679="",#N/A,
IF('Second Approx.'!$G$15="Error",#N/A,
IF('Second Approx.'!$G$16="Error",#N/A,
IF('Second Approx.'!$G$17="Error",#N/A,
IF('Second Approx.'!$G$18="Error",#N/A,
IF('Second Approx.'!$G$19="Error",#N/A,
IF('Second Approx.'!$G$20="Error",#N/A,
IF('Second Approx.'!$G$29="Error",#N/A,
'Second Approx.'!$D$38*COS(RADIANS('Second Approx.'!$D$18*A679))+'Second Approx.'!$D$39*COS(RADIANS('Second Approx.'!$D$19*A679))))))))))</f>
        <v>#N/A</v>
      </c>
      <c r="D679" s="1" t="e">
        <f>IF(B679="",#N/A,
IF('Second Approx.'!$G$15="Error",#N/A,
IF('Second Approx.'!$G$16="Error",#N/A,
IF('Second Approx.'!$G$17="Error",#N/A,
IF('Second Approx.'!$G$18="Error",#N/A,
IF('Second Approx.'!$G$19="Error",#N/A,
IF('Second Approx.'!$G$20="Error",#N/A,
IF('Second Approx.'!$G$29="Error",#N/A,
'Second Approx.'!$D$38*SIN(RADIANS('Second Approx.'!$D$18*A679))+'Second Approx.'!$D$39*SIN(RADIANS('Second Approx.'!$D$19*A679))))))))))</f>
        <v>#N/A</v>
      </c>
    </row>
    <row r="680" spans="1:4" x14ac:dyDescent="0.25">
      <c r="A680">
        <v>339</v>
      </c>
      <c r="B680" s="71" t="e">
        <f>IF(A680&lt;='Second Approx.'!$D$20,A680,#N/A)</f>
        <v>#N/A</v>
      </c>
      <c r="C680" s="1" t="e">
        <f>IF(B680="",#N/A,
IF('Second Approx.'!$G$15="Error",#N/A,
IF('Second Approx.'!$G$16="Error",#N/A,
IF('Second Approx.'!$G$17="Error",#N/A,
IF('Second Approx.'!$G$18="Error",#N/A,
IF('Second Approx.'!$G$19="Error",#N/A,
IF('Second Approx.'!$G$20="Error",#N/A,
IF('Second Approx.'!$G$29="Error",#N/A,
'Second Approx.'!$D$38*COS(RADIANS('Second Approx.'!$D$18*A680))+'Second Approx.'!$D$39*COS(RADIANS('Second Approx.'!$D$19*A680))))))))))</f>
        <v>#N/A</v>
      </c>
      <c r="D680" s="1" t="e">
        <f>IF(B680="",#N/A,
IF('Second Approx.'!$G$15="Error",#N/A,
IF('Second Approx.'!$G$16="Error",#N/A,
IF('Second Approx.'!$G$17="Error",#N/A,
IF('Second Approx.'!$G$18="Error",#N/A,
IF('Second Approx.'!$G$19="Error",#N/A,
IF('Second Approx.'!$G$20="Error",#N/A,
IF('Second Approx.'!$G$29="Error",#N/A,
'Second Approx.'!$D$38*SIN(RADIANS('Second Approx.'!$D$18*A680))+'Second Approx.'!$D$39*SIN(RADIANS('Second Approx.'!$D$19*A680))))))))))</f>
        <v>#N/A</v>
      </c>
    </row>
    <row r="681" spans="1:4" x14ac:dyDescent="0.25">
      <c r="A681" s="71">
        <v>339.5</v>
      </c>
      <c r="B681" s="71" t="e">
        <f>IF(A681&lt;='Second Approx.'!$D$20,A681,#N/A)</f>
        <v>#N/A</v>
      </c>
      <c r="C681" s="1" t="e">
        <f>IF(B681="",#N/A,
IF('Second Approx.'!$G$15="Error",#N/A,
IF('Second Approx.'!$G$16="Error",#N/A,
IF('Second Approx.'!$G$17="Error",#N/A,
IF('Second Approx.'!$G$18="Error",#N/A,
IF('Second Approx.'!$G$19="Error",#N/A,
IF('Second Approx.'!$G$20="Error",#N/A,
IF('Second Approx.'!$G$29="Error",#N/A,
'Second Approx.'!$D$38*COS(RADIANS('Second Approx.'!$D$18*A681))+'Second Approx.'!$D$39*COS(RADIANS('Second Approx.'!$D$19*A681))))))))))</f>
        <v>#N/A</v>
      </c>
      <c r="D681" s="1" t="e">
        <f>IF(B681="",#N/A,
IF('Second Approx.'!$G$15="Error",#N/A,
IF('Second Approx.'!$G$16="Error",#N/A,
IF('Second Approx.'!$G$17="Error",#N/A,
IF('Second Approx.'!$G$18="Error",#N/A,
IF('Second Approx.'!$G$19="Error",#N/A,
IF('Second Approx.'!$G$20="Error",#N/A,
IF('Second Approx.'!$G$29="Error",#N/A,
'Second Approx.'!$D$38*SIN(RADIANS('Second Approx.'!$D$18*A681))+'Second Approx.'!$D$39*SIN(RADIANS('Second Approx.'!$D$19*A681))))))))))</f>
        <v>#N/A</v>
      </c>
    </row>
    <row r="682" spans="1:4" x14ac:dyDescent="0.25">
      <c r="A682">
        <v>340</v>
      </c>
      <c r="B682" s="71" t="e">
        <f>IF(A682&lt;='Second Approx.'!$D$20,A682,#N/A)</f>
        <v>#N/A</v>
      </c>
      <c r="C682" s="1" t="e">
        <f>IF(B682="",#N/A,
IF('Second Approx.'!$G$15="Error",#N/A,
IF('Second Approx.'!$G$16="Error",#N/A,
IF('Second Approx.'!$G$17="Error",#N/A,
IF('Second Approx.'!$G$18="Error",#N/A,
IF('Second Approx.'!$G$19="Error",#N/A,
IF('Second Approx.'!$G$20="Error",#N/A,
IF('Second Approx.'!$G$29="Error",#N/A,
'Second Approx.'!$D$38*COS(RADIANS('Second Approx.'!$D$18*A682))+'Second Approx.'!$D$39*COS(RADIANS('Second Approx.'!$D$19*A682))))))))))</f>
        <v>#N/A</v>
      </c>
      <c r="D682" s="1" t="e">
        <f>IF(B682="",#N/A,
IF('Second Approx.'!$G$15="Error",#N/A,
IF('Second Approx.'!$G$16="Error",#N/A,
IF('Second Approx.'!$G$17="Error",#N/A,
IF('Second Approx.'!$G$18="Error",#N/A,
IF('Second Approx.'!$G$19="Error",#N/A,
IF('Second Approx.'!$G$20="Error",#N/A,
IF('Second Approx.'!$G$29="Error",#N/A,
'Second Approx.'!$D$38*SIN(RADIANS('Second Approx.'!$D$18*A682))+'Second Approx.'!$D$39*SIN(RADIANS('Second Approx.'!$D$19*A682))))))))))</f>
        <v>#N/A</v>
      </c>
    </row>
    <row r="683" spans="1:4" x14ac:dyDescent="0.25">
      <c r="A683">
        <v>340.5</v>
      </c>
      <c r="B683" s="71" t="e">
        <f>IF(A683&lt;='Second Approx.'!$D$20,A683,#N/A)</f>
        <v>#N/A</v>
      </c>
      <c r="C683" s="1" t="e">
        <f>IF(B683="",#N/A,
IF('Second Approx.'!$G$15="Error",#N/A,
IF('Second Approx.'!$G$16="Error",#N/A,
IF('Second Approx.'!$G$17="Error",#N/A,
IF('Second Approx.'!$G$18="Error",#N/A,
IF('Second Approx.'!$G$19="Error",#N/A,
IF('Second Approx.'!$G$20="Error",#N/A,
IF('Second Approx.'!$G$29="Error",#N/A,
'Second Approx.'!$D$38*COS(RADIANS('Second Approx.'!$D$18*A683))+'Second Approx.'!$D$39*COS(RADIANS('Second Approx.'!$D$19*A683))))))))))</f>
        <v>#N/A</v>
      </c>
      <c r="D683" s="1" t="e">
        <f>IF(B683="",#N/A,
IF('Second Approx.'!$G$15="Error",#N/A,
IF('Second Approx.'!$G$16="Error",#N/A,
IF('Second Approx.'!$G$17="Error",#N/A,
IF('Second Approx.'!$G$18="Error",#N/A,
IF('Second Approx.'!$G$19="Error",#N/A,
IF('Second Approx.'!$G$20="Error",#N/A,
IF('Second Approx.'!$G$29="Error",#N/A,
'Second Approx.'!$D$38*SIN(RADIANS('Second Approx.'!$D$18*A683))+'Second Approx.'!$D$39*SIN(RADIANS('Second Approx.'!$D$19*A683))))))))))</f>
        <v>#N/A</v>
      </c>
    </row>
    <row r="684" spans="1:4" x14ac:dyDescent="0.25">
      <c r="A684" s="71">
        <v>341</v>
      </c>
      <c r="B684" s="71" t="e">
        <f>IF(A684&lt;='Second Approx.'!$D$20,A684,#N/A)</f>
        <v>#N/A</v>
      </c>
      <c r="C684" s="1" t="e">
        <f>IF(B684="",#N/A,
IF('Second Approx.'!$G$15="Error",#N/A,
IF('Second Approx.'!$G$16="Error",#N/A,
IF('Second Approx.'!$G$17="Error",#N/A,
IF('Second Approx.'!$G$18="Error",#N/A,
IF('Second Approx.'!$G$19="Error",#N/A,
IF('Second Approx.'!$G$20="Error",#N/A,
IF('Second Approx.'!$G$29="Error",#N/A,
'Second Approx.'!$D$38*COS(RADIANS('Second Approx.'!$D$18*A684))+'Second Approx.'!$D$39*COS(RADIANS('Second Approx.'!$D$19*A684))))))))))</f>
        <v>#N/A</v>
      </c>
      <c r="D684" s="1" t="e">
        <f>IF(B684="",#N/A,
IF('Second Approx.'!$G$15="Error",#N/A,
IF('Second Approx.'!$G$16="Error",#N/A,
IF('Second Approx.'!$G$17="Error",#N/A,
IF('Second Approx.'!$G$18="Error",#N/A,
IF('Second Approx.'!$G$19="Error",#N/A,
IF('Second Approx.'!$G$20="Error",#N/A,
IF('Second Approx.'!$G$29="Error",#N/A,
'Second Approx.'!$D$38*SIN(RADIANS('Second Approx.'!$D$18*A684))+'Second Approx.'!$D$39*SIN(RADIANS('Second Approx.'!$D$19*A684))))))))))</f>
        <v>#N/A</v>
      </c>
    </row>
    <row r="685" spans="1:4" x14ac:dyDescent="0.25">
      <c r="A685">
        <v>341.5</v>
      </c>
      <c r="B685" s="71" t="e">
        <f>IF(A685&lt;='Second Approx.'!$D$20,A685,#N/A)</f>
        <v>#N/A</v>
      </c>
      <c r="C685" s="1" t="e">
        <f>IF(B685="",#N/A,
IF('Second Approx.'!$G$15="Error",#N/A,
IF('Second Approx.'!$G$16="Error",#N/A,
IF('Second Approx.'!$G$17="Error",#N/A,
IF('Second Approx.'!$G$18="Error",#N/A,
IF('Second Approx.'!$G$19="Error",#N/A,
IF('Second Approx.'!$G$20="Error",#N/A,
IF('Second Approx.'!$G$29="Error",#N/A,
'Second Approx.'!$D$38*COS(RADIANS('Second Approx.'!$D$18*A685))+'Second Approx.'!$D$39*COS(RADIANS('Second Approx.'!$D$19*A685))))))))))</f>
        <v>#N/A</v>
      </c>
      <c r="D685" s="1" t="e">
        <f>IF(B685="",#N/A,
IF('Second Approx.'!$G$15="Error",#N/A,
IF('Second Approx.'!$G$16="Error",#N/A,
IF('Second Approx.'!$G$17="Error",#N/A,
IF('Second Approx.'!$G$18="Error",#N/A,
IF('Second Approx.'!$G$19="Error",#N/A,
IF('Second Approx.'!$G$20="Error",#N/A,
IF('Second Approx.'!$G$29="Error",#N/A,
'Second Approx.'!$D$38*SIN(RADIANS('Second Approx.'!$D$18*A685))+'Second Approx.'!$D$39*SIN(RADIANS('Second Approx.'!$D$19*A685))))))))))</f>
        <v>#N/A</v>
      </c>
    </row>
    <row r="686" spans="1:4" x14ac:dyDescent="0.25">
      <c r="A686" s="71">
        <v>342</v>
      </c>
      <c r="B686" s="71" t="e">
        <f>IF(A686&lt;='Second Approx.'!$D$20,A686,#N/A)</f>
        <v>#N/A</v>
      </c>
      <c r="C686" s="1" t="e">
        <f>IF(B686="",#N/A,
IF('Second Approx.'!$G$15="Error",#N/A,
IF('Second Approx.'!$G$16="Error",#N/A,
IF('Second Approx.'!$G$17="Error",#N/A,
IF('Second Approx.'!$G$18="Error",#N/A,
IF('Second Approx.'!$G$19="Error",#N/A,
IF('Second Approx.'!$G$20="Error",#N/A,
IF('Second Approx.'!$G$29="Error",#N/A,
'Second Approx.'!$D$38*COS(RADIANS('Second Approx.'!$D$18*A686))+'Second Approx.'!$D$39*COS(RADIANS('Second Approx.'!$D$19*A686))))))))))</f>
        <v>#N/A</v>
      </c>
      <c r="D686" s="1" t="e">
        <f>IF(B686="",#N/A,
IF('Second Approx.'!$G$15="Error",#N/A,
IF('Second Approx.'!$G$16="Error",#N/A,
IF('Second Approx.'!$G$17="Error",#N/A,
IF('Second Approx.'!$G$18="Error",#N/A,
IF('Second Approx.'!$G$19="Error",#N/A,
IF('Second Approx.'!$G$20="Error",#N/A,
IF('Second Approx.'!$G$29="Error",#N/A,
'Second Approx.'!$D$38*SIN(RADIANS('Second Approx.'!$D$18*A686))+'Second Approx.'!$D$39*SIN(RADIANS('Second Approx.'!$D$19*A686))))))))))</f>
        <v>#N/A</v>
      </c>
    </row>
    <row r="687" spans="1:4" x14ac:dyDescent="0.25">
      <c r="A687">
        <v>342.5</v>
      </c>
      <c r="B687" s="71" t="e">
        <f>IF(A687&lt;='Second Approx.'!$D$20,A687,#N/A)</f>
        <v>#N/A</v>
      </c>
      <c r="C687" s="1" t="e">
        <f>IF(B687="",#N/A,
IF('Second Approx.'!$G$15="Error",#N/A,
IF('Second Approx.'!$G$16="Error",#N/A,
IF('Second Approx.'!$G$17="Error",#N/A,
IF('Second Approx.'!$G$18="Error",#N/A,
IF('Second Approx.'!$G$19="Error",#N/A,
IF('Second Approx.'!$G$20="Error",#N/A,
IF('Second Approx.'!$G$29="Error",#N/A,
'Second Approx.'!$D$38*COS(RADIANS('Second Approx.'!$D$18*A687))+'Second Approx.'!$D$39*COS(RADIANS('Second Approx.'!$D$19*A687))))))))))</f>
        <v>#N/A</v>
      </c>
      <c r="D687" s="1" t="e">
        <f>IF(B687="",#N/A,
IF('Second Approx.'!$G$15="Error",#N/A,
IF('Second Approx.'!$G$16="Error",#N/A,
IF('Second Approx.'!$G$17="Error",#N/A,
IF('Second Approx.'!$G$18="Error",#N/A,
IF('Second Approx.'!$G$19="Error",#N/A,
IF('Second Approx.'!$G$20="Error",#N/A,
IF('Second Approx.'!$G$29="Error",#N/A,
'Second Approx.'!$D$38*SIN(RADIANS('Second Approx.'!$D$18*A687))+'Second Approx.'!$D$39*SIN(RADIANS('Second Approx.'!$D$19*A687))))))))))</f>
        <v>#N/A</v>
      </c>
    </row>
    <row r="688" spans="1:4" x14ac:dyDescent="0.25">
      <c r="A688">
        <v>343</v>
      </c>
      <c r="B688" s="71" t="e">
        <f>IF(A688&lt;='Second Approx.'!$D$20,A688,#N/A)</f>
        <v>#N/A</v>
      </c>
      <c r="C688" s="1" t="e">
        <f>IF(B688="",#N/A,
IF('Second Approx.'!$G$15="Error",#N/A,
IF('Second Approx.'!$G$16="Error",#N/A,
IF('Second Approx.'!$G$17="Error",#N/A,
IF('Second Approx.'!$G$18="Error",#N/A,
IF('Second Approx.'!$G$19="Error",#N/A,
IF('Second Approx.'!$G$20="Error",#N/A,
IF('Second Approx.'!$G$29="Error",#N/A,
'Second Approx.'!$D$38*COS(RADIANS('Second Approx.'!$D$18*A688))+'Second Approx.'!$D$39*COS(RADIANS('Second Approx.'!$D$19*A688))))))))))</f>
        <v>#N/A</v>
      </c>
      <c r="D688" s="1" t="e">
        <f>IF(B688="",#N/A,
IF('Second Approx.'!$G$15="Error",#N/A,
IF('Second Approx.'!$G$16="Error",#N/A,
IF('Second Approx.'!$G$17="Error",#N/A,
IF('Second Approx.'!$G$18="Error",#N/A,
IF('Second Approx.'!$G$19="Error",#N/A,
IF('Second Approx.'!$G$20="Error",#N/A,
IF('Second Approx.'!$G$29="Error",#N/A,
'Second Approx.'!$D$38*SIN(RADIANS('Second Approx.'!$D$18*A688))+'Second Approx.'!$D$39*SIN(RADIANS('Second Approx.'!$D$19*A688))))))))))</f>
        <v>#N/A</v>
      </c>
    </row>
    <row r="689" spans="1:4" x14ac:dyDescent="0.25">
      <c r="A689" s="71">
        <v>343.5</v>
      </c>
      <c r="B689" s="71" t="e">
        <f>IF(A689&lt;='Second Approx.'!$D$20,A689,#N/A)</f>
        <v>#N/A</v>
      </c>
      <c r="C689" s="1" t="e">
        <f>IF(B689="",#N/A,
IF('Second Approx.'!$G$15="Error",#N/A,
IF('Second Approx.'!$G$16="Error",#N/A,
IF('Second Approx.'!$G$17="Error",#N/A,
IF('Second Approx.'!$G$18="Error",#N/A,
IF('Second Approx.'!$G$19="Error",#N/A,
IF('Second Approx.'!$G$20="Error",#N/A,
IF('Second Approx.'!$G$29="Error",#N/A,
'Second Approx.'!$D$38*COS(RADIANS('Second Approx.'!$D$18*A689))+'Second Approx.'!$D$39*COS(RADIANS('Second Approx.'!$D$19*A689))))))))))</f>
        <v>#N/A</v>
      </c>
      <c r="D689" s="1" t="e">
        <f>IF(B689="",#N/A,
IF('Second Approx.'!$G$15="Error",#N/A,
IF('Second Approx.'!$G$16="Error",#N/A,
IF('Second Approx.'!$G$17="Error",#N/A,
IF('Second Approx.'!$G$18="Error",#N/A,
IF('Second Approx.'!$G$19="Error",#N/A,
IF('Second Approx.'!$G$20="Error",#N/A,
IF('Second Approx.'!$G$29="Error",#N/A,
'Second Approx.'!$D$38*SIN(RADIANS('Second Approx.'!$D$18*A689))+'Second Approx.'!$D$39*SIN(RADIANS('Second Approx.'!$D$19*A689))))))))))</f>
        <v>#N/A</v>
      </c>
    </row>
    <row r="690" spans="1:4" x14ac:dyDescent="0.25">
      <c r="A690">
        <v>344</v>
      </c>
      <c r="B690" s="71" t="e">
        <f>IF(A690&lt;='Second Approx.'!$D$20,A690,#N/A)</f>
        <v>#N/A</v>
      </c>
      <c r="C690" s="1" t="e">
        <f>IF(B690="",#N/A,
IF('Second Approx.'!$G$15="Error",#N/A,
IF('Second Approx.'!$G$16="Error",#N/A,
IF('Second Approx.'!$G$17="Error",#N/A,
IF('Second Approx.'!$G$18="Error",#N/A,
IF('Second Approx.'!$G$19="Error",#N/A,
IF('Second Approx.'!$G$20="Error",#N/A,
IF('Second Approx.'!$G$29="Error",#N/A,
'Second Approx.'!$D$38*COS(RADIANS('Second Approx.'!$D$18*A690))+'Second Approx.'!$D$39*COS(RADIANS('Second Approx.'!$D$19*A690))))))))))</f>
        <v>#N/A</v>
      </c>
      <c r="D690" s="1" t="e">
        <f>IF(B690="",#N/A,
IF('Second Approx.'!$G$15="Error",#N/A,
IF('Second Approx.'!$G$16="Error",#N/A,
IF('Second Approx.'!$G$17="Error",#N/A,
IF('Second Approx.'!$G$18="Error",#N/A,
IF('Second Approx.'!$G$19="Error",#N/A,
IF('Second Approx.'!$G$20="Error",#N/A,
IF('Second Approx.'!$G$29="Error",#N/A,
'Second Approx.'!$D$38*SIN(RADIANS('Second Approx.'!$D$18*A690))+'Second Approx.'!$D$39*SIN(RADIANS('Second Approx.'!$D$19*A690))))))))))</f>
        <v>#N/A</v>
      </c>
    </row>
    <row r="691" spans="1:4" x14ac:dyDescent="0.25">
      <c r="A691" s="71">
        <v>344.5</v>
      </c>
      <c r="B691" s="71" t="e">
        <f>IF(A691&lt;='Second Approx.'!$D$20,A691,#N/A)</f>
        <v>#N/A</v>
      </c>
      <c r="C691" s="1" t="e">
        <f>IF(B691="",#N/A,
IF('Second Approx.'!$G$15="Error",#N/A,
IF('Second Approx.'!$G$16="Error",#N/A,
IF('Second Approx.'!$G$17="Error",#N/A,
IF('Second Approx.'!$G$18="Error",#N/A,
IF('Second Approx.'!$G$19="Error",#N/A,
IF('Second Approx.'!$G$20="Error",#N/A,
IF('Second Approx.'!$G$29="Error",#N/A,
'Second Approx.'!$D$38*COS(RADIANS('Second Approx.'!$D$18*A691))+'Second Approx.'!$D$39*COS(RADIANS('Second Approx.'!$D$19*A691))))))))))</f>
        <v>#N/A</v>
      </c>
      <c r="D691" s="1" t="e">
        <f>IF(B691="",#N/A,
IF('Second Approx.'!$G$15="Error",#N/A,
IF('Second Approx.'!$G$16="Error",#N/A,
IF('Second Approx.'!$G$17="Error",#N/A,
IF('Second Approx.'!$G$18="Error",#N/A,
IF('Second Approx.'!$G$19="Error",#N/A,
IF('Second Approx.'!$G$20="Error",#N/A,
IF('Second Approx.'!$G$29="Error",#N/A,
'Second Approx.'!$D$38*SIN(RADIANS('Second Approx.'!$D$18*A691))+'Second Approx.'!$D$39*SIN(RADIANS('Second Approx.'!$D$19*A691))))))))))</f>
        <v>#N/A</v>
      </c>
    </row>
    <row r="692" spans="1:4" x14ac:dyDescent="0.25">
      <c r="A692">
        <v>345</v>
      </c>
      <c r="B692" s="71" t="e">
        <f>IF(A692&lt;='Second Approx.'!$D$20,A692,#N/A)</f>
        <v>#N/A</v>
      </c>
      <c r="C692" s="1" t="e">
        <f>IF(B692="",#N/A,
IF('Second Approx.'!$G$15="Error",#N/A,
IF('Second Approx.'!$G$16="Error",#N/A,
IF('Second Approx.'!$G$17="Error",#N/A,
IF('Second Approx.'!$G$18="Error",#N/A,
IF('Second Approx.'!$G$19="Error",#N/A,
IF('Second Approx.'!$G$20="Error",#N/A,
IF('Second Approx.'!$G$29="Error",#N/A,
'Second Approx.'!$D$38*COS(RADIANS('Second Approx.'!$D$18*A692))+'Second Approx.'!$D$39*COS(RADIANS('Second Approx.'!$D$19*A692))))))))))</f>
        <v>#N/A</v>
      </c>
      <c r="D692" s="1" t="e">
        <f>IF(B692="",#N/A,
IF('Second Approx.'!$G$15="Error",#N/A,
IF('Second Approx.'!$G$16="Error",#N/A,
IF('Second Approx.'!$G$17="Error",#N/A,
IF('Second Approx.'!$G$18="Error",#N/A,
IF('Second Approx.'!$G$19="Error",#N/A,
IF('Second Approx.'!$G$20="Error",#N/A,
IF('Second Approx.'!$G$29="Error",#N/A,
'Second Approx.'!$D$38*SIN(RADIANS('Second Approx.'!$D$18*A692))+'Second Approx.'!$D$39*SIN(RADIANS('Second Approx.'!$D$19*A692))))))))))</f>
        <v>#N/A</v>
      </c>
    </row>
    <row r="693" spans="1:4" x14ac:dyDescent="0.25">
      <c r="A693">
        <v>345.5</v>
      </c>
      <c r="B693" s="71" t="e">
        <f>IF(A693&lt;='Second Approx.'!$D$20,A693,#N/A)</f>
        <v>#N/A</v>
      </c>
      <c r="C693" s="1" t="e">
        <f>IF(B693="",#N/A,
IF('Second Approx.'!$G$15="Error",#N/A,
IF('Second Approx.'!$G$16="Error",#N/A,
IF('Second Approx.'!$G$17="Error",#N/A,
IF('Second Approx.'!$G$18="Error",#N/A,
IF('Second Approx.'!$G$19="Error",#N/A,
IF('Second Approx.'!$G$20="Error",#N/A,
IF('Second Approx.'!$G$29="Error",#N/A,
'Second Approx.'!$D$38*COS(RADIANS('Second Approx.'!$D$18*A693))+'Second Approx.'!$D$39*COS(RADIANS('Second Approx.'!$D$19*A693))))))))))</f>
        <v>#N/A</v>
      </c>
      <c r="D693" s="1" t="e">
        <f>IF(B693="",#N/A,
IF('Second Approx.'!$G$15="Error",#N/A,
IF('Second Approx.'!$G$16="Error",#N/A,
IF('Second Approx.'!$G$17="Error",#N/A,
IF('Second Approx.'!$G$18="Error",#N/A,
IF('Second Approx.'!$G$19="Error",#N/A,
IF('Second Approx.'!$G$20="Error",#N/A,
IF('Second Approx.'!$G$29="Error",#N/A,
'Second Approx.'!$D$38*SIN(RADIANS('Second Approx.'!$D$18*A693))+'Second Approx.'!$D$39*SIN(RADIANS('Second Approx.'!$D$19*A693))))))))))</f>
        <v>#N/A</v>
      </c>
    </row>
    <row r="694" spans="1:4" x14ac:dyDescent="0.25">
      <c r="A694" s="71">
        <v>346</v>
      </c>
      <c r="B694" s="71" t="e">
        <f>IF(A694&lt;='Second Approx.'!$D$20,A694,#N/A)</f>
        <v>#N/A</v>
      </c>
      <c r="C694" s="1" t="e">
        <f>IF(B694="",#N/A,
IF('Second Approx.'!$G$15="Error",#N/A,
IF('Second Approx.'!$G$16="Error",#N/A,
IF('Second Approx.'!$G$17="Error",#N/A,
IF('Second Approx.'!$G$18="Error",#N/A,
IF('Second Approx.'!$G$19="Error",#N/A,
IF('Second Approx.'!$G$20="Error",#N/A,
IF('Second Approx.'!$G$29="Error",#N/A,
'Second Approx.'!$D$38*COS(RADIANS('Second Approx.'!$D$18*A694))+'Second Approx.'!$D$39*COS(RADIANS('Second Approx.'!$D$19*A694))))))))))</f>
        <v>#N/A</v>
      </c>
      <c r="D694" s="1" t="e">
        <f>IF(B694="",#N/A,
IF('Second Approx.'!$G$15="Error",#N/A,
IF('Second Approx.'!$G$16="Error",#N/A,
IF('Second Approx.'!$G$17="Error",#N/A,
IF('Second Approx.'!$G$18="Error",#N/A,
IF('Second Approx.'!$G$19="Error",#N/A,
IF('Second Approx.'!$G$20="Error",#N/A,
IF('Second Approx.'!$G$29="Error",#N/A,
'Second Approx.'!$D$38*SIN(RADIANS('Second Approx.'!$D$18*A694))+'Second Approx.'!$D$39*SIN(RADIANS('Second Approx.'!$D$19*A694))))))))))</f>
        <v>#N/A</v>
      </c>
    </row>
    <row r="695" spans="1:4" x14ac:dyDescent="0.25">
      <c r="A695">
        <v>346.5</v>
      </c>
      <c r="B695" s="71" t="e">
        <f>IF(A695&lt;='Second Approx.'!$D$20,A695,#N/A)</f>
        <v>#N/A</v>
      </c>
      <c r="C695" s="1" t="e">
        <f>IF(B695="",#N/A,
IF('Second Approx.'!$G$15="Error",#N/A,
IF('Second Approx.'!$G$16="Error",#N/A,
IF('Second Approx.'!$G$17="Error",#N/A,
IF('Second Approx.'!$G$18="Error",#N/A,
IF('Second Approx.'!$G$19="Error",#N/A,
IF('Second Approx.'!$G$20="Error",#N/A,
IF('Second Approx.'!$G$29="Error",#N/A,
'Second Approx.'!$D$38*COS(RADIANS('Second Approx.'!$D$18*A695))+'Second Approx.'!$D$39*COS(RADIANS('Second Approx.'!$D$19*A695))))))))))</f>
        <v>#N/A</v>
      </c>
      <c r="D695" s="1" t="e">
        <f>IF(B695="",#N/A,
IF('Second Approx.'!$G$15="Error",#N/A,
IF('Second Approx.'!$G$16="Error",#N/A,
IF('Second Approx.'!$G$17="Error",#N/A,
IF('Second Approx.'!$G$18="Error",#N/A,
IF('Second Approx.'!$G$19="Error",#N/A,
IF('Second Approx.'!$G$20="Error",#N/A,
IF('Second Approx.'!$G$29="Error",#N/A,
'Second Approx.'!$D$38*SIN(RADIANS('Second Approx.'!$D$18*A695))+'Second Approx.'!$D$39*SIN(RADIANS('Second Approx.'!$D$19*A695))))))))))</f>
        <v>#N/A</v>
      </c>
    </row>
    <row r="696" spans="1:4" x14ac:dyDescent="0.25">
      <c r="A696" s="71">
        <v>347</v>
      </c>
      <c r="B696" s="71" t="e">
        <f>IF(A696&lt;='Second Approx.'!$D$20,A696,#N/A)</f>
        <v>#N/A</v>
      </c>
      <c r="C696" s="1" t="e">
        <f>IF(B696="",#N/A,
IF('Second Approx.'!$G$15="Error",#N/A,
IF('Second Approx.'!$G$16="Error",#N/A,
IF('Second Approx.'!$G$17="Error",#N/A,
IF('Second Approx.'!$G$18="Error",#N/A,
IF('Second Approx.'!$G$19="Error",#N/A,
IF('Second Approx.'!$G$20="Error",#N/A,
IF('Second Approx.'!$G$29="Error",#N/A,
'Second Approx.'!$D$38*COS(RADIANS('Second Approx.'!$D$18*A696))+'Second Approx.'!$D$39*COS(RADIANS('Second Approx.'!$D$19*A696))))))))))</f>
        <v>#N/A</v>
      </c>
      <c r="D696" s="1" t="e">
        <f>IF(B696="",#N/A,
IF('Second Approx.'!$G$15="Error",#N/A,
IF('Second Approx.'!$G$16="Error",#N/A,
IF('Second Approx.'!$G$17="Error",#N/A,
IF('Second Approx.'!$G$18="Error",#N/A,
IF('Second Approx.'!$G$19="Error",#N/A,
IF('Second Approx.'!$G$20="Error",#N/A,
IF('Second Approx.'!$G$29="Error",#N/A,
'Second Approx.'!$D$38*SIN(RADIANS('Second Approx.'!$D$18*A696))+'Second Approx.'!$D$39*SIN(RADIANS('Second Approx.'!$D$19*A696))))))))))</f>
        <v>#N/A</v>
      </c>
    </row>
    <row r="697" spans="1:4" x14ac:dyDescent="0.25">
      <c r="A697">
        <v>347.5</v>
      </c>
      <c r="B697" s="71" t="e">
        <f>IF(A697&lt;='Second Approx.'!$D$20,A697,#N/A)</f>
        <v>#N/A</v>
      </c>
      <c r="C697" s="1" t="e">
        <f>IF(B697="",#N/A,
IF('Second Approx.'!$G$15="Error",#N/A,
IF('Second Approx.'!$G$16="Error",#N/A,
IF('Second Approx.'!$G$17="Error",#N/A,
IF('Second Approx.'!$G$18="Error",#N/A,
IF('Second Approx.'!$G$19="Error",#N/A,
IF('Second Approx.'!$G$20="Error",#N/A,
IF('Second Approx.'!$G$29="Error",#N/A,
'Second Approx.'!$D$38*COS(RADIANS('Second Approx.'!$D$18*A697))+'Second Approx.'!$D$39*COS(RADIANS('Second Approx.'!$D$19*A697))))))))))</f>
        <v>#N/A</v>
      </c>
      <c r="D697" s="1" t="e">
        <f>IF(B697="",#N/A,
IF('Second Approx.'!$G$15="Error",#N/A,
IF('Second Approx.'!$G$16="Error",#N/A,
IF('Second Approx.'!$G$17="Error",#N/A,
IF('Second Approx.'!$G$18="Error",#N/A,
IF('Second Approx.'!$G$19="Error",#N/A,
IF('Second Approx.'!$G$20="Error",#N/A,
IF('Second Approx.'!$G$29="Error",#N/A,
'Second Approx.'!$D$38*SIN(RADIANS('Second Approx.'!$D$18*A697))+'Second Approx.'!$D$39*SIN(RADIANS('Second Approx.'!$D$19*A697))))))))))</f>
        <v>#N/A</v>
      </c>
    </row>
    <row r="698" spans="1:4" x14ac:dyDescent="0.25">
      <c r="A698">
        <v>348</v>
      </c>
      <c r="B698" s="71" t="e">
        <f>IF(A698&lt;='Second Approx.'!$D$20,A698,#N/A)</f>
        <v>#N/A</v>
      </c>
      <c r="C698" s="1" t="e">
        <f>IF(B698="",#N/A,
IF('Second Approx.'!$G$15="Error",#N/A,
IF('Second Approx.'!$G$16="Error",#N/A,
IF('Second Approx.'!$G$17="Error",#N/A,
IF('Second Approx.'!$G$18="Error",#N/A,
IF('Second Approx.'!$G$19="Error",#N/A,
IF('Second Approx.'!$G$20="Error",#N/A,
IF('Second Approx.'!$G$29="Error",#N/A,
'Second Approx.'!$D$38*COS(RADIANS('Second Approx.'!$D$18*A698))+'Second Approx.'!$D$39*COS(RADIANS('Second Approx.'!$D$19*A698))))))))))</f>
        <v>#N/A</v>
      </c>
      <c r="D698" s="1" t="e">
        <f>IF(B698="",#N/A,
IF('Second Approx.'!$G$15="Error",#N/A,
IF('Second Approx.'!$G$16="Error",#N/A,
IF('Second Approx.'!$G$17="Error",#N/A,
IF('Second Approx.'!$G$18="Error",#N/A,
IF('Second Approx.'!$G$19="Error",#N/A,
IF('Second Approx.'!$G$20="Error",#N/A,
IF('Second Approx.'!$G$29="Error",#N/A,
'Second Approx.'!$D$38*SIN(RADIANS('Second Approx.'!$D$18*A698))+'Second Approx.'!$D$39*SIN(RADIANS('Second Approx.'!$D$19*A698))))))))))</f>
        <v>#N/A</v>
      </c>
    </row>
    <row r="699" spans="1:4" x14ac:dyDescent="0.25">
      <c r="A699" s="71">
        <v>348.5</v>
      </c>
      <c r="B699" s="71" t="e">
        <f>IF(A699&lt;='Second Approx.'!$D$20,A699,#N/A)</f>
        <v>#N/A</v>
      </c>
      <c r="C699" s="1" t="e">
        <f>IF(B699="",#N/A,
IF('Second Approx.'!$G$15="Error",#N/A,
IF('Second Approx.'!$G$16="Error",#N/A,
IF('Second Approx.'!$G$17="Error",#N/A,
IF('Second Approx.'!$G$18="Error",#N/A,
IF('Second Approx.'!$G$19="Error",#N/A,
IF('Second Approx.'!$G$20="Error",#N/A,
IF('Second Approx.'!$G$29="Error",#N/A,
'Second Approx.'!$D$38*COS(RADIANS('Second Approx.'!$D$18*A699))+'Second Approx.'!$D$39*COS(RADIANS('Second Approx.'!$D$19*A699))))))))))</f>
        <v>#N/A</v>
      </c>
      <c r="D699" s="1" t="e">
        <f>IF(B699="",#N/A,
IF('Second Approx.'!$G$15="Error",#N/A,
IF('Second Approx.'!$G$16="Error",#N/A,
IF('Second Approx.'!$G$17="Error",#N/A,
IF('Second Approx.'!$G$18="Error",#N/A,
IF('Second Approx.'!$G$19="Error",#N/A,
IF('Second Approx.'!$G$20="Error",#N/A,
IF('Second Approx.'!$G$29="Error",#N/A,
'Second Approx.'!$D$38*SIN(RADIANS('Second Approx.'!$D$18*A699))+'Second Approx.'!$D$39*SIN(RADIANS('Second Approx.'!$D$19*A699))))))))))</f>
        <v>#N/A</v>
      </c>
    </row>
    <row r="700" spans="1:4" x14ac:dyDescent="0.25">
      <c r="A700">
        <v>349</v>
      </c>
      <c r="B700" s="71" t="e">
        <f>IF(A700&lt;='Second Approx.'!$D$20,A700,#N/A)</f>
        <v>#N/A</v>
      </c>
      <c r="C700" s="1" t="e">
        <f>IF(B700="",#N/A,
IF('Second Approx.'!$G$15="Error",#N/A,
IF('Second Approx.'!$G$16="Error",#N/A,
IF('Second Approx.'!$G$17="Error",#N/A,
IF('Second Approx.'!$G$18="Error",#N/A,
IF('Second Approx.'!$G$19="Error",#N/A,
IF('Second Approx.'!$G$20="Error",#N/A,
IF('Second Approx.'!$G$29="Error",#N/A,
'Second Approx.'!$D$38*COS(RADIANS('Second Approx.'!$D$18*A700))+'Second Approx.'!$D$39*COS(RADIANS('Second Approx.'!$D$19*A700))))))))))</f>
        <v>#N/A</v>
      </c>
      <c r="D700" s="1" t="e">
        <f>IF(B700="",#N/A,
IF('Second Approx.'!$G$15="Error",#N/A,
IF('Second Approx.'!$G$16="Error",#N/A,
IF('Second Approx.'!$G$17="Error",#N/A,
IF('Second Approx.'!$G$18="Error",#N/A,
IF('Second Approx.'!$G$19="Error",#N/A,
IF('Second Approx.'!$G$20="Error",#N/A,
IF('Second Approx.'!$G$29="Error",#N/A,
'Second Approx.'!$D$38*SIN(RADIANS('Second Approx.'!$D$18*A700))+'Second Approx.'!$D$39*SIN(RADIANS('Second Approx.'!$D$19*A700))))))))))</f>
        <v>#N/A</v>
      </c>
    </row>
    <row r="701" spans="1:4" x14ac:dyDescent="0.25">
      <c r="A701" s="71">
        <v>349.5</v>
      </c>
      <c r="B701" s="71" t="e">
        <f>IF(A701&lt;='Second Approx.'!$D$20,A701,#N/A)</f>
        <v>#N/A</v>
      </c>
      <c r="C701" s="1" t="e">
        <f>IF(B701="",#N/A,
IF('Second Approx.'!$G$15="Error",#N/A,
IF('Second Approx.'!$G$16="Error",#N/A,
IF('Second Approx.'!$G$17="Error",#N/A,
IF('Second Approx.'!$G$18="Error",#N/A,
IF('Second Approx.'!$G$19="Error",#N/A,
IF('Second Approx.'!$G$20="Error",#N/A,
IF('Second Approx.'!$G$29="Error",#N/A,
'Second Approx.'!$D$38*COS(RADIANS('Second Approx.'!$D$18*A701))+'Second Approx.'!$D$39*COS(RADIANS('Second Approx.'!$D$19*A701))))))))))</f>
        <v>#N/A</v>
      </c>
      <c r="D701" s="1" t="e">
        <f>IF(B701="",#N/A,
IF('Second Approx.'!$G$15="Error",#N/A,
IF('Second Approx.'!$G$16="Error",#N/A,
IF('Second Approx.'!$G$17="Error",#N/A,
IF('Second Approx.'!$G$18="Error",#N/A,
IF('Second Approx.'!$G$19="Error",#N/A,
IF('Second Approx.'!$G$20="Error",#N/A,
IF('Second Approx.'!$G$29="Error",#N/A,
'Second Approx.'!$D$38*SIN(RADIANS('Second Approx.'!$D$18*A701))+'Second Approx.'!$D$39*SIN(RADIANS('Second Approx.'!$D$19*A701))))))))))</f>
        <v>#N/A</v>
      </c>
    </row>
    <row r="702" spans="1:4" x14ac:dyDescent="0.25">
      <c r="A702">
        <v>350</v>
      </c>
      <c r="B702" s="71" t="e">
        <f>IF(A702&lt;='Second Approx.'!$D$20,A702,#N/A)</f>
        <v>#N/A</v>
      </c>
      <c r="C702" s="1" t="e">
        <f>IF(B702="",#N/A,
IF('Second Approx.'!$G$15="Error",#N/A,
IF('Second Approx.'!$G$16="Error",#N/A,
IF('Second Approx.'!$G$17="Error",#N/A,
IF('Second Approx.'!$G$18="Error",#N/A,
IF('Second Approx.'!$G$19="Error",#N/A,
IF('Second Approx.'!$G$20="Error",#N/A,
IF('Second Approx.'!$G$29="Error",#N/A,
'Second Approx.'!$D$38*COS(RADIANS('Second Approx.'!$D$18*A702))+'Second Approx.'!$D$39*COS(RADIANS('Second Approx.'!$D$19*A702))))))))))</f>
        <v>#N/A</v>
      </c>
      <c r="D702" s="1" t="e">
        <f>IF(B702="",#N/A,
IF('Second Approx.'!$G$15="Error",#N/A,
IF('Second Approx.'!$G$16="Error",#N/A,
IF('Second Approx.'!$G$17="Error",#N/A,
IF('Second Approx.'!$G$18="Error",#N/A,
IF('Second Approx.'!$G$19="Error",#N/A,
IF('Second Approx.'!$G$20="Error",#N/A,
IF('Second Approx.'!$G$29="Error",#N/A,
'Second Approx.'!$D$38*SIN(RADIANS('Second Approx.'!$D$18*A702))+'Second Approx.'!$D$39*SIN(RADIANS('Second Approx.'!$D$19*A702))))))))))</f>
        <v>#N/A</v>
      </c>
    </row>
    <row r="703" spans="1:4" x14ac:dyDescent="0.25">
      <c r="A703">
        <v>350.5</v>
      </c>
      <c r="B703" s="71" t="e">
        <f>IF(A703&lt;='Second Approx.'!$D$20,A703,#N/A)</f>
        <v>#N/A</v>
      </c>
      <c r="C703" s="1" t="e">
        <f>IF(B703="",#N/A,
IF('Second Approx.'!$G$15="Error",#N/A,
IF('Second Approx.'!$G$16="Error",#N/A,
IF('Second Approx.'!$G$17="Error",#N/A,
IF('Second Approx.'!$G$18="Error",#N/A,
IF('Second Approx.'!$G$19="Error",#N/A,
IF('Second Approx.'!$G$20="Error",#N/A,
IF('Second Approx.'!$G$29="Error",#N/A,
'Second Approx.'!$D$38*COS(RADIANS('Second Approx.'!$D$18*A703))+'Second Approx.'!$D$39*COS(RADIANS('Second Approx.'!$D$19*A703))))))))))</f>
        <v>#N/A</v>
      </c>
      <c r="D703" s="1" t="e">
        <f>IF(B703="",#N/A,
IF('Second Approx.'!$G$15="Error",#N/A,
IF('Second Approx.'!$G$16="Error",#N/A,
IF('Second Approx.'!$G$17="Error",#N/A,
IF('Second Approx.'!$G$18="Error",#N/A,
IF('Second Approx.'!$G$19="Error",#N/A,
IF('Second Approx.'!$G$20="Error",#N/A,
IF('Second Approx.'!$G$29="Error",#N/A,
'Second Approx.'!$D$38*SIN(RADIANS('Second Approx.'!$D$18*A703))+'Second Approx.'!$D$39*SIN(RADIANS('Second Approx.'!$D$19*A703))))))))))</f>
        <v>#N/A</v>
      </c>
    </row>
    <row r="704" spans="1:4" x14ac:dyDescent="0.25">
      <c r="A704" s="71">
        <v>351</v>
      </c>
      <c r="B704" s="71" t="e">
        <f>IF(A704&lt;='Second Approx.'!$D$20,A704,#N/A)</f>
        <v>#N/A</v>
      </c>
      <c r="C704" s="1" t="e">
        <f>IF(B704="",#N/A,
IF('Second Approx.'!$G$15="Error",#N/A,
IF('Second Approx.'!$G$16="Error",#N/A,
IF('Second Approx.'!$G$17="Error",#N/A,
IF('Second Approx.'!$G$18="Error",#N/A,
IF('Second Approx.'!$G$19="Error",#N/A,
IF('Second Approx.'!$G$20="Error",#N/A,
IF('Second Approx.'!$G$29="Error",#N/A,
'Second Approx.'!$D$38*COS(RADIANS('Second Approx.'!$D$18*A704))+'Second Approx.'!$D$39*COS(RADIANS('Second Approx.'!$D$19*A704))))))))))</f>
        <v>#N/A</v>
      </c>
      <c r="D704" s="1" t="e">
        <f>IF(B704="",#N/A,
IF('Second Approx.'!$G$15="Error",#N/A,
IF('Second Approx.'!$G$16="Error",#N/A,
IF('Second Approx.'!$G$17="Error",#N/A,
IF('Second Approx.'!$G$18="Error",#N/A,
IF('Second Approx.'!$G$19="Error",#N/A,
IF('Second Approx.'!$G$20="Error",#N/A,
IF('Second Approx.'!$G$29="Error",#N/A,
'Second Approx.'!$D$38*SIN(RADIANS('Second Approx.'!$D$18*A704))+'Second Approx.'!$D$39*SIN(RADIANS('Second Approx.'!$D$19*A704))))))))))</f>
        <v>#N/A</v>
      </c>
    </row>
    <row r="705" spans="1:4" x14ac:dyDescent="0.25">
      <c r="A705">
        <v>351.5</v>
      </c>
      <c r="B705" s="71" t="e">
        <f>IF(A705&lt;='Second Approx.'!$D$20,A705,#N/A)</f>
        <v>#N/A</v>
      </c>
      <c r="C705" s="1" t="e">
        <f>IF(B705="",#N/A,
IF('Second Approx.'!$G$15="Error",#N/A,
IF('Second Approx.'!$G$16="Error",#N/A,
IF('Second Approx.'!$G$17="Error",#N/A,
IF('Second Approx.'!$G$18="Error",#N/A,
IF('Second Approx.'!$G$19="Error",#N/A,
IF('Second Approx.'!$G$20="Error",#N/A,
IF('Second Approx.'!$G$29="Error",#N/A,
'Second Approx.'!$D$38*COS(RADIANS('Second Approx.'!$D$18*A705))+'Second Approx.'!$D$39*COS(RADIANS('Second Approx.'!$D$19*A705))))))))))</f>
        <v>#N/A</v>
      </c>
      <c r="D705" s="1" t="e">
        <f>IF(B705="",#N/A,
IF('Second Approx.'!$G$15="Error",#N/A,
IF('Second Approx.'!$G$16="Error",#N/A,
IF('Second Approx.'!$G$17="Error",#N/A,
IF('Second Approx.'!$G$18="Error",#N/A,
IF('Second Approx.'!$G$19="Error",#N/A,
IF('Second Approx.'!$G$20="Error",#N/A,
IF('Second Approx.'!$G$29="Error",#N/A,
'Second Approx.'!$D$38*SIN(RADIANS('Second Approx.'!$D$18*A705))+'Second Approx.'!$D$39*SIN(RADIANS('Second Approx.'!$D$19*A705))))))))))</f>
        <v>#N/A</v>
      </c>
    </row>
    <row r="706" spans="1:4" x14ac:dyDescent="0.25">
      <c r="A706" s="71">
        <v>352</v>
      </c>
      <c r="B706" s="71" t="e">
        <f>IF(A706&lt;='Second Approx.'!$D$20,A706,#N/A)</f>
        <v>#N/A</v>
      </c>
      <c r="C706" s="1" t="e">
        <f>IF(B706="",#N/A,
IF('Second Approx.'!$G$15="Error",#N/A,
IF('Second Approx.'!$G$16="Error",#N/A,
IF('Second Approx.'!$G$17="Error",#N/A,
IF('Second Approx.'!$G$18="Error",#N/A,
IF('Second Approx.'!$G$19="Error",#N/A,
IF('Second Approx.'!$G$20="Error",#N/A,
IF('Second Approx.'!$G$29="Error",#N/A,
'Second Approx.'!$D$38*COS(RADIANS('Second Approx.'!$D$18*A706))+'Second Approx.'!$D$39*COS(RADIANS('Second Approx.'!$D$19*A706))))))))))</f>
        <v>#N/A</v>
      </c>
      <c r="D706" s="1" t="e">
        <f>IF(B706="",#N/A,
IF('Second Approx.'!$G$15="Error",#N/A,
IF('Second Approx.'!$G$16="Error",#N/A,
IF('Second Approx.'!$G$17="Error",#N/A,
IF('Second Approx.'!$G$18="Error",#N/A,
IF('Second Approx.'!$G$19="Error",#N/A,
IF('Second Approx.'!$G$20="Error",#N/A,
IF('Second Approx.'!$G$29="Error",#N/A,
'Second Approx.'!$D$38*SIN(RADIANS('Second Approx.'!$D$18*A706))+'Second Approx.'!$D$39*SIN(RADIANS('Second Approx.'!$D$19*A706))))))))))</f>
        <v>#N/A</v>
      </c>
    </row>
    <row r="707" spans="1:4" x14ac:dyDescent="0.25">
      <c r="A707">
        <v>352.5</v>
      </c>
      <c r="B707" s="71" t="e">
        <f>IF(A707&lt;='Second Approx.'!$D$20,A707,#N/A)</f>
        <v>#N/A</v>
      </c>
      <c r="C707" s="1" t="e">
        <f>IF(B707="",#N/A,
IF('Second Approx.'!$G$15="Error",#N/A,
IF('Second Approx.'!$G$16="Error",#N/A,
IF('Second Approx.'!$G$17="Error",#N/A,
IF('Second Approx.'!$G$18="Error",#N/A,
IF('Second Approx.'!$G$19="Error",#N/A,
IF('Second Approx.'!$G$20="Error",#N/A,
IF('Second Approx.'!$G$29="Error",#N/A,
'Second Approx.'!$D$38*COS(RADIANS('Second Approx.'!$D$18*A707))+'Second Approx.'!$D$39*COS(RADIANS('Second Approx.'!$D$19*A707))))))))))</f>
        <v>#N/A</v>
      </c>
      <c r="D707" s="1" t="e">
        <f>IF(B707="",#N/A,
IF('Second Approx.'!$G$15="Error",#N/A,
IF('Second Approx.'!$G$16="Error",#N/A,
IF('Second Approx.'!$G$17="Error",#N/A,
IF('Second Approx.'!$G$18="Error",#N/A,
IF('Second Approx.'!$G$19="Error",#N/A,
IF('Second Approx.'!$G$20="Error",#N/A,
IF('Second Approx.'!$G$29="Error",#N/A,
'Second Approx.'!$D$38*SIN(RADIANS('Second Approx.'!$D$18*A707))+'Second Approx.'!$D$39*SIN(RADIANS('Second Approx.'!$D$19*A707))))))))))</f>
        <v>#N/A</v>
      </c>
    </row>
    <row r="708" spans="1:4" x14ac:dyDescent="0.25">
      <c r="A708">
        <v>353</v>
      </c>
      <c r="B708" s="71" t="e">
        <f>IF(A708&lt;='Second Approx.'!$D$20,A708,#N/A)</f>
        <v>#N/A</v>
      </c>
      <c r="C708" s="1" t="e">
        <f>IF(B708="",#N/A,
IF('Second Approx.'!$G$15="Error",#N/A,
IF('Second Approx.'!$G$16="Error",#N/A,
IF('Second Approx.'!$G$17="Error",#N/A,
IF('Second Approx.'!$G$18="Error",#N/A,
IF('Second Approx.'!$G$19="Error",#N/A,
IF('Second Approx.'!$G$20="Error",#N/A,
IF('Second Approx.'!$G$29="Error",#N/A,
'Second Approx.'!$D$38*COS(RADIANS('Second Approx.'!$D$18*A708))+'Second Approx.'!$D$39*COS(RADIANS('Second Approx.'!$D$19*A708))))))))))</f>
        <v>#N/A</v>
      </c>
      <c r="D708" s="1" t="e">
        <f>IF(B708="",#N/A,
IF('Second Approx.'!$G$15="Error",#N/A,
IF('Second Approx.'!$G$16="Error",#N/A,
IF('Second Approx.'!$G$17="Error",#N/A,
IF('Second Approx.'!$G$18="Error",#N/A,
IF('Second Approx.'!$G$19="Error",#N/A,
IF('Second Approx.'!$G$20="Error",#N/A,
IF('Second Approx.'!$G$29="Error",#N/A,
'Second Approx.'!$D$38*SIN(RADIANS('Second Approx.'!$D$18*A708))+'Second Approx.'!$D$39*SIN(RADIANS('Second Approx.'!$D$19*A708))))))))))</f>
        <v>#N/A</v>
      </c>
    </row>
    <row r="709" spans="1:4" x14ac:dyDescent="0.25">
      <c r="A709" s="71">
        <v>353.5</v>
      </c>
      <c r="B709" s="71" t="e">
        <f>IF(A709&lt;='Second Approx.'!$D$20,A709,#N/A)</f>
        <v>#N/A</v>
      </c>
      <c r="C709" s="1" t="e">
        <f>IF(B709="",#N/A,
IF('Second Approx.'!$G$15="Error",#N/A,
IF('Second Approx.'!$G$16="Error",#N/A,
IF('Second Approx.'!$G$17="Error",#N/A,
IF('Second Approx.'!$G$18="Error",#N/A,
IF('Second Approx.'!$G$19="Error",#N/A,
IF('Second Approx.'!$G$20="Error",#N/A,
IF('Second Approx.'!$G$29="Error",#N/A,
'Second Approx.'!$D$38*COS(RADIANS('Second Approx.'!$D$18*A709))+'Second Approx.'!$D$39*COS(RADIANS('Second Approx.'!$D$19*A709))))))))))</f>
        <v>#N/A</v>
      </c>
      <c r="D709" s="1" t="e">
        <f>IF(B709="",#N/A,
IF('Second Approx.'!$G$15="Error",#N/A,
IF('Second Approx.'!$G$16="Error",#N/A,
IF('Second Approx.'!$G$17="Error",#N/A,
IF('Second Approx.'!$G$18="Error",#N/A,
IF('Second Approx.'!$G$19="Error",#N/A,
IF('Second Approx.'!$G$20="Error",#N/A,
IF('Second Approx.'!$G$29="Error",#N/A,
'Second Approx.'!$D$38*SIN(RADIANS('Second Approx.'!$D$18*A709))+'Second Approx.'!$D$39*SIN(RADIANS('Second Approx.'!$D$19*A709))))))))))</f>
        <v>#N/A</v>
      </c>
    </row>
    <row r="710" spans="1:4" x14ac:dyDescent="0.25">
      <c r="A710">
        <v>354</v>
      </c>
      <c r="B710" s="71" t="e">
        <f>IF(A710&lt;='Second Approx.'!$D$20,A710,#N/A)</f>
        <v>#N/A</v>
      </c>
      <c r="C710" s="1" t="e">
        <f>IF(B710="",#N/A,
IF('Second Approx.'!$G$15="Error",#N/A,
IF('Second Approx.'!$G$16="Error",#N/A,
IF('Second Approx.'!$G$17="Error",#N/A,
IF('Second Approx.'!$G$18="Error",#N/A,
IF('Second Approx.'!$G$19="Error",#N/A,
IF('Second Approx.'!$G$20="Error",#N/A,
IF('Second Approx.'!$G$29="Error",#N/A,
'Second Approx.'!$D$38*COS(RADIANS('Second Approx.'!$D$18*A710))+'Second Approx.'!$D$39*COS(RADIANS('Second Approx.'!$D$19*A710))))))))))</f>
        <v>#N/A</v>
      </c>
      <c r="D710" s="1" t="e">
        <f>IF(B710="",#N/A,
IF('Second Approx.'!$G$15="Error",#N/A,
IF('Second Approx.'!$G$16="Error",#N/A,
IF('Second Approx.'!$G$17="Error",#N/A,
IF('Second Approx.'!$G$18="Error",#N/A,
IF('Second Approx.'!$G$19="Error",#N/A,
IF('Second Approx.'!$G$20="Error",#N/A,
IF('Second Approx.'!$G$29="Error",#N/A,
'Second Approx.'!$D$38*SIN(RADIANS('Second Approx.'!$D$18*A710))+'Second Approx.'!$D$39*SIN(RADIANS('Second Approx.'!$D$19*A710))))))))))</f>
        <v>#N/A</v>
      </c>
    </row>
    <row r="711" spans="1:4" x14ac:dyDescent="0.25">
      <c r="A711" s="71">
        <v>354.5</v>
      </c>
      <c r="B711" s="71" t="e">
        <f>IF(A711&lt;='Second Approx.'!$D$20,A711,#N/A)</f>
        <v>#N/A</v>
      </c>
      <c r="C711" s="1" t="e">
        <f>IF(B711="",#N/A,
IF('Second Approx.'!$G$15="Error",#N/A,
IF('Second Approx.'!$G$16="Error",#N/A,
IF('Second Approx.'!$G$17="Error",#N/A,
IF('Second Approx.'!$G$18="Error",#N/A,
IF('Second Approx.'!$G$19="Error",#N/A,
IF('Second Approx.'!$G$20="Error",#N/A,
IF('Second Approx.'!$G$29="Error",#N/A,
'Second Approx.'!$D$38*COS(RADIANS('Second Approx.'!$D$18*A711))+'Second Approx.'!$D$39*COS(RADIANS('Second Approx.'!$D$19*A711))))))))))</f>
        <v>#N/A</v>
      </c>
      <c r="D711" s="1" t="e">
        <f>IF(B711="",#N/A,
IF('Second Approx.'!$G$15="Error",#N/A,
IF('Second Approx.'!$G$16="Error",#N/A,
IF('Second Approx.'!$G$17="Error",#N/A,
IF('Second Approx.'!$G$18="Error",#N/A,
IF('Second Approx.'!$G$19="Error",#N/A,
IF('Second Approx.'!$G$20="Error",#N/A,
IF('Second Approx.'!$G$29="Error",#N/A,
'Second Approx.'!$D$38*SIN(RADIANS('Second Approx.'!$D$18*A711))+'Second Approx.'!$D$39*SIN(RADIANS('Second Approx.'!$D$19*A711))))))))))</f>
        <v>#N/A</v>
      </c>
    </row>
    <row r="712" spans="1:4" x14ac:dyDescent="0.25">
      <c r="A712">
        <v>355</v>
      </c>
      <c r="B712" s="71" t="e">
        <f>IF(A712&lt;='Second Approx.'!$D$20,A712,#N/A)</f>
        <v>#N/A</v>
      </c>
      <c r="C712" s="1" t="e">
        <f>IF(B712="",#N/A,
IF('Second Approx.'!$G$15="Error",#N/A,
IF('Second Approx.'!$G$16="Error",#N/A,
IF('Second Approx.'!$G$17="Error",#N/A,
IF('Second Approx.'!$G$18="Error",#N/A,
IF('Second Approx.'!$G$19="Error",#N/A,
IF('Second Approx.'!$G$20="Error",#N/A,
IF('Second Approx.'!$G$29="Error",#N/A,
'Second Approx.'!$D$38*COS(RADIANS('Second Approx.'!$D$18*A712))+'Second Approx.'!$D$39*COS(RADIANS('Second Approx.'!$D$19*A712))))))))))</f>
        <v>#N/A</v>
      </c>
      <c r="D712" s="1" t="e">
        <f>IF(B712="",#N/A,
IF('Second Approx.'!$G$15="Error",#N/A,
IF('Second Approx.'!$G$16="Error",#N/A,
IF('Second Approx.'!$G$17="Error",#N/A,
IF('Second Approx.'!$G$18="Error",#N/A,
IF('Second Approx.'!$G$19="Error",#N/A,
IF('Second Approx.'!$G$20="Error",#N/A,
IF('Second Approx.'!$G$29="Error",#N/A,
'Second Approx.'!$D$38*SIN(RADIANS('Second Approx.'!$D$18*A712))+'Second Approx.'!$D$39*SIN(RADIANS('Second Approx.'!$D$19*A712))))))))))</f>
        <v>#N/A</v>
      </c>
    </row>
    <row r="713" spans="1:4" x14ac:dyDescent="0.25">
      <c r="A713">
        <v>355.5</v>
      </c>
      <c r="B713" s="71" t="e">
        <f>IF(A713&lt;='Second Approx.'!$D$20,A713,#N/A)</f>
        <v>#N/A</v>
      </c>
      <c r="C713" s="1" t="e">
        <f>IF(B713="",#N/A,
IF('Second Approx.'!$G$15="Error",#N/A,
IF('Second Approx.'!$G$16="Error",#N/A,
IF('Second Approx.'!$G$17="Error",#N/A,
IF('Second Approx.'!$G$18="Error",#N/A,
IF('Second Approx.'!$G$19="Error",#N/A,
IF('Second Approx.'!$G$20="Error",#N/A,
IF('Second Approx.'!$G$29="Error",#N/A,
'Second Approx.'!$D$38*COS(RADIANS('Second Approx.'!$D$18*A713))+'Second Approx.'!$D$39*COS(RADIANS('Second Approx.'!$D$19*A713))))))))))</f>
        <v>#N/A</v>
      </c>
      <c r="D713" s="1" t="e">
        <f>IF(B713="",#N/A,
IF('Second Approx.'!$G$15="Error",#N/A,
IF('Second Approx.'!$G$16="Error",#N/A,
IF('Second Approx.'!$G$17="Error",#N/A,
IF('Second Approx.'!$G$18="Error",#N/A,
IF('Second Approx.'!$G$19="Error",#N/A,
IF('Second Approx.'!$G$20="Error",#N/A,
IF('Second Approx.'!$G$29="Error",#N/A,
'Second Approx.'!$D$38*SIN(RADIANS('Second Approx.'!$D$18*A713))+'Second Approx.'!$D$39*SIN(RADIANS('Second Approx.'!$D$19*A713))))))))))</f>
        <v>#N/A</v>
      </c>
    </row>
    <row r="714" spans="1:4" x14ac:dyDescent="0.25">
      <c r="A714" s="71">
        <v>356</v>
      </c>
      <c r="B714" s="71" t="e">
        <f>IF(A714&lt;='Second Approx.'!$D$20,A714,#N/A)</f>
        <v>#N/A</v>
      </c>
      <c r="C714" s="1" t="e">
        <f>IF(B714="",#N/A,
IF('Second Approx.'!$G$15="Error",#N/A,
IF('Second Approx.'!$G$16="Error",#N/A,
IF('Second Approx.'!$G$17="Error",#N/A,
IF('Second Approx.'!$G$18="Error",#N/A,
IF('Second Approx.'!$G$19="Error",#N/A,
IF('Second Approx.'!$G$20="Error",#N/A,
IF('Second Approx.'!$G$29="Error",#N/A,
'Second Approx.'!$D$38*COS(RADIANS('Second Approx.'!$D$18*A714))+'Second Approx.'!$D$39*COS(RADIANS('Second Approx.'!$D$19*A714))))))))))</f>
        <v>#N/A</v>
      </c>
      <c r="D714" s="1" t="e">
        <f>IF(B714="",#N/A,
IF('Second Approx.'!$G$15="Error",#N/A,
IF('Second Approx.'!$G$16="Error",#N/A,
IF('Second Approx.'!$G$17="Error",#N/A,
IF('Second Approx.'!$G$18="Error",#N/A,
IF('Second Approx.'!$G$19="Error",#N/A,
IF('Second Approx.'!$G$20="Error",#N/A,
IF('Second Approx.'!$G$29="Error",#N/A,
'Second Approx.'!$D$38*SIN(RADIANS('Second Approx.'!$D$18*A714))+'Second Approx.'!$D$39*SIN(RADIANS('Second Approx.'!$D$19*A714))))))))))</f>
        <v>#N/A</v>
      </c>
    </row>
    <row r="715" spans="1:4" x14ac:dyDescent="0.25">
      <c r="A715">
        <v>356.5</v>
      </c>
      <c r="B715" s="71" t="e">
        <f>IF(A715&lt;='Second Approx.'!$D$20,A715,#N/A)</f>
        <v>#N/A</v>
      </c>
      <c r="C715" s="1" t="e">
        <f>IF(B715="",#N/A,
IF('Second Approx.'!$G$15="Error",#N/A,
IF('Second Approx.'!$G$16="Error",#N/A,
IF('Second Approx.'!$G$17="Error",#N/A,
IF('Second Approx.'!$G$18="Error",#N/A,
IF('Second Approx.'!$G$19="Error",#N/A,
IF('Second Approx.'!$G$20="Error",#N/A,
IF('Second Approx.'!$G$29="Error",#N/A,
'Second Approx.'!$D$38*COS(RADIANS('Second Approx.'!$D$18*A715))+'Second Approx.'!$D$39*COS(RADIANS('Second Approx.'!$D$19*A715))))))))))</f>
        <v>#N/A</v>
      </c>
      <c r="D715" s="1" t="e">
        <f>IF(B715="",#N/A,
IF('Second Approx.'!$G$15="Error",#N/A,
IF('Second Approx.'!$G$16="Error",#N/A,
IF('Second Approx.'!$G$17="Error",#N/A,
IF('Second Approx.'!$G$18="Error",#N/A,
IF('Second Approx.'!$G$19="Error",#N/A,
IF('Second Approx.'!$G$20="Error",#N/A,
IF('Second Approx.'!$G$29="Error",#N/A,
'Second Approx.'!$D$38*SIN(RADIANS('Second Approx.'!$D$18*A715))+'Second Approx.'!$D$39*SIN(RADIANS('Second Approx.'!$D$19*A715))))))))))</f>
        <v>#N/A</v>
      </c>
    </row>
    <row r="716" spans="1:4" x14ac:dyDescent="0.25">
      <c r="A716" s="71">
        <v>357</v>
      </c>
      <c r="B716" s="71" t="e">
        <f>IF(A716&lt;='Second Approx.'!$D$20,A716,#N/A)</f>
        <v>#N/A</v>
      </c>
      <c r="C716" s="1" t="e">
        <f>IF(B716="",#N/A,
IF('Second Approx.'!$G$15="Error",#N/A,
IF('Second Approx.'!$G$16="Error",#N/A,
IF('Second Approx.'!$G$17="Error",#N/A,
IF('Second Approx.'!$G$18="Error",#N/A,
IF('Second Approx.'!$G$19="Error",#N/A,
IF('Second Approx.'!$G$20="Error",#N/A,
IF('Second Approx.'!$G$29="Error",#N/A,
'Second Approx.'!$D$38*COS(RADIANS('Second Approx.'!$D$18*A716))+'Second Approx.'!$D$39*COS(RADIANS('Second Approx.'!$D$19*A716))))))))))</f>
        <v>#N/A</v>
      </c>
      <c r="D716" s="1" t="e">
        <f>IF(B716="",#N/A,
IF('Second Approx.'!$G$15="Error",#N/A,
IF('Second Approx.'!$G$16="Error",#N/A,
IF('Second Approx.'!$G$17="Error",#N/A,
IF('Second Approx.'!$G$18="Error",#N/A,
IF('Second Approx.'!$G$19="Error",#N/A,
IF('Second Approx.'!$G$20="Error",#N/A,
IF('Second Approx.'!$G$29="Error",#N/A,
'Second Approx.'!$D$38*SIN(RADIANS('Second Approx.'!$D$18*A716))+'Second Approx.'!$D$39*SIN(RADIANS('Second Approx.'!$D$19*A716))))))))))</f>
        <v>#N/A</v>
      </c>
    </row>
    <row r="717" spans="1:4" x14ac:dyDescent="0.25">
      <c r="A717">
        <v>357.5</v>
      </c>
      <c r="B717" s="71" t="e">
        <f>IF(A717&lt;='Second Approx.'!$D$20,A717,#N/A)</f>
        <v>#N/A</v>
      </c>
      <c r="C717" s="1" t="e">
        <f>IF(B717="",#N/A,
IF('Second Approx.'!$G$15="Error",#N/A,
IF('Second Approx.'!$G$16="Error",#N/A,
IF('Second Approx.'!$G$17="Error",#N/A,
IF('Second Approx.'!$G$18="Error",#N/A,
IF('Second Approx.'!$G$19="Error",#N/A,
IF('Second Approx.'!$G$20="Error",#N/A,
IF('Second Approx.'!$G$29="Error",#N/A,
'Second Approx.'!$D$38*COS(RADIANS('Second Approx.'!$D$18*A717))+'Second Approx.'!$D$39*COS(RADIANS('Second Approx.'!$D$19*A717))))))))))</f>
        <v>#N/A</v>
      </c>
      <c r="D717" s="1" t="e">
        <f>IF(B717="",#N/A,
IF('Second Approx.'!$G$15="Error",#N/A,
IF('Second Approx.'!$G$16="Error",#N/A,
IF('Second Approx.'!$G$17="Error",#N/A,
IF('Second Approx.'!$G$18="Error",#N/A,
IF('Second Approx.'!$G$19="Error",#N/A,
IF('Second Approx.'!$G$20="Error",#N/A,
IF('Second Approx.'!$G$29="Error",#N/A,
'Second Approx.'!$D$38*SIN(RADIANS('Second Approx.'!$D$18*A717))+'Second Approx.'!$D$39*SIN(RADIANS('Second Approx.'!$D$19*A717))))))))))</f>
        <v>#N/A</v>
      </c>
    </row>
    <row r="718" spans="1:4" x14ac:dyDescent="0.25">
      <c r="A718">
        <v>358</v>
      </c>
      <c r="B718" s="71" t="e">
        <f>IF(A718&lt;='Second Approx.'!$D$20,A718,#N/A)</f>
        <v>#N/A</v>
      </c>
      <c r="C718" s="1" t="e">
        <f>IF(B718="",#N/A,
IF('Second Approx.'!$G$15="Error",#N/A,
IF('Second Approx.'!$G$16="Error",#N/A,
IF('Second Approx.'!$G$17="Error",#N/A,
IF('Second Approx.'!$G$18="Error",#N/A,
IF('Second Approx.'!$G$19="Error",#N/A,
IF('Second Approx.'!$G$20="Error",#N/A,
IF('Second Approx.'!$G$29="Error",#N/A,
'Second Approx.'!$D$38*COS(RADIANS('Second Approx.'!$D$18*A718))+'Second Approx.'!$D$39*COS(RADIANS('Second Approx.'!$D$19*A718))))))))))</f>
        <v>#N/A</v>
      </c>
      <c r="D718" s="1" t="e">
        <f>IF(B718="",#N/A,
IF('Second Approx.'!$G$15="Error",#N/A,
IF('Second Approx.'!$G$16="Error",#N/A,
IF('Second Approx.'!$G$17="Error",#N/A,
IF('Second Approx.'!$G$18="Error",#N/A,
IF('Second Approx.'!$G$19="Error",#N/A,
IF('Second Approx.'!$G$20="Error",#N/A,
IF('Second Approx.'!$G$29="Error",#N/A,
'Second Approx.'!$D$38*SIN(RADIANS('Second Approx.'!$D$18*A718))+'Second Approx.'!$D$39*SIN(RADIANS('Second Approx.'!$D$19*A718))))))))))</f>
        <v>#N/A</v>
      </c>
    </row>
    <row r="719" spans="1:4" x14ac:dyDescent="0.25">
      <c r="A719" s="71">
        <v>358.5</v>
      </c>
      <c r="B719" s="71" t="e">
        <f>IF(A719&lt;='Second Approx.'!$D$20,A719,#N/A)</f>
        <v>#N/A</v>
      </c>
      <c r="C719" s="1" t="e">
        <f>IF(B719="",#N/A,
IF('Second Approx.'!$G$15="Error",#N/A,
IF('Second Approx.'!$G$16="Error",#N/A,
IF('Second Approx.'!$G$17="Error",#N/A,
IF('Second Approx.'!$G$18="Error",#N/A,
IF('Second Approx.'!$G$19="Error",#N/A,
IF('Second Approx.'!$G$20="Error",#N/A,
IF('Second Approx.'!$G$29="Error",#N/A,
'Second Approx.'!$D$38*COS(RADIANS('Second Approx.'!$D$18*A719))+'Second Approx.'!$D$39*COS(RADIANS('Second Approx.'!$D$19*A719))))))))))</f>
        <v>#N/A</v>
      </c>
      <c r="D719" s="1" t="e">
        <f>IF(B719="",#N/A,
IF('Second Approx.'!$G$15="Error",#N/A,
IF('Second Approx.'!$G$16="Error",#N/A,
IF('Second Approx.'!$G$17="Error",#N/A,
IF('Second Approx.'!$G$18="Error",#N/A,
IF('Second Approx.'!$G$19="Error",#N/A,
IF('Second Approx.'!$G$20="Error",#N/A,
IF('Second Approx.'!$G$29="Error",#N/A,
'Second Approx.'!$D$38*SIN(RADIANS('Second Approx.'!$D$18*A719))+'Second Approx.'!$D$39*SIN(RADIANS('Second Approx.'!$D$19*A719))))))))))</f>
        <v>#N/A</v>
      </c>
    </row>
    <row r="720" spans="1:4" x14ac:dyDescent="0.25">
      <c r="A720">
        <v>359</v>
      </c>
      <c r="B720" s="71" t="e">
        <f>IF(A720&lt;='Second Approx.'!$D$20,A720,#N/A)</f>
        <v>#N/A</v>
      </c>
      <c r="C720" s="1" t="e">
        <f>IF(B720="",#N/A,
IF('Second Approx.'!$G$15="Error",#N/A,
IF('Second Approx.'!$G$16="Error",#N/A,
IF('Second Approx.'!$G$17="Error",#N/A,
IF('Second Approx.'!$G$18="Error",#N/A,
IF('Second Approx.'!$G$19="Error",#N/A,
IF('Second Approx.'!$G$20="Error",#N/A,
IF('Second Approx.'!$G$29="Error",#N/A,
'Second Approx.'!$D$38*COS(RADIANS('Second Approx.'!$D$18*A720))+'Second Approx.'!$D$39*COS(RADIANS('Second Approx.'!$D$19*A720))))))))))</f>
        <v>#N/A</v>
      </c>
      <c r="D720" s="1" t="e">
        <f>IF(B720="",#N/A,
IF('Second Approx.'!$G$15="Error",#N/A,
IF('Second Approx.'!$G$16="Error",#N/A,
IF('Second Approx.'!$G$17="Error",#N/A,
IF('Second Approx.'!$G$18="Error",#N/A,
IF('Second Approx.'!$G$19="Error",#N/A,
IF('Second Approx.'!$G$20="Error",#N/A,
IF('Second Approx.'!$G$29="Error",#N/A,
'Second Approx.'!$D$38*SIN(RADIANS('Second Approx.'!$D$18*A720))+'Second Approx.'!$D$39*SIN(RADIANS('Second Approx.'!$D$19*A720))))))))))</f>
        <v>#N/A</v>
      </c>
    </row>
    <row r="721" spans="1:4" x14ac:dyDescent="0.25">
      <c r="A721" s="71">
        <v>359.5</v>
      </c>
      <c r="B721" s="71" t="e">
        <f>IF(A721&lt;='Second Approx.'!$D$20,A721,#N/A)</f>
        <v>#N/A</v>
      </c>
      <c r="C721" s="1" t="e">
        <f>IF(B721="",#N/A,
IF('Second Approx.'!$G$15="Error",#N/A,
IF('Second Approx.'!$G$16="Error",#N/A,
IF('Second Approx.'!$G$17="Error",#N/A,
IF('Second Approx.'!$G$18="Error",#N/A,
IF('Second Approx.'!$G$19="Error",#N/A,
IF('Second Approx.'!$G$20="Error",#N/A,
IF('Second Approx.'!$G$29="Error",#N/A,
'Second Approx.'!$D$38*COS(RADIANS('Second Approx.'!$D$18*A721))+'Second Approx.'!$D$39*COS(RADIANS('Second Approx.'!$D$19*A721))))))))))</f>
        <v>#N/A</v>
      </c>
      <c r="D721" s="1" t="e">
        <f>IF(B721="",#N/A,
IF('Second Approx.'!$G$15="Error",#N/A,
IF('Second Approx.'!$G$16="Error",#N/A,
IF('Second Approx.'!$G$17="Error",#N/A,
IF('Second Approx.'!$G$18="Error",#N/A,
IF('Second Approx.'!$G$19="Error",#N/A,
IF('Second Approx.'!$G$20="Error",#N/A,
IF('Second Approx.'!$G$29="Error",#N/A,
'Second Approx.'!$D$38*SIN(RADIANS('Second Approx.'!$D$18*A721))+'Second Approx.'!$D$39*SIN(RADIANS('Second Approx.'!$D$19*A721))))))))))</f>
        <v>#N/A</v>
      </c>
    </row>
    <row r="722" spans="1:4" x14ac:dyDescent="0.25">
      <c r="A722">
        <v>360</v>
      </c>
      <c r="B722" s="71" t="e">
        <f>IF(A722&lt;='Second Approx.'!$D$20,A722,#N/A)</f>
        <v>#N/A</v>
      </c>
      <c r="C722" s="1" t="e">
        <f>IF(B722="",#N/A,
IF('Second Approx.'!$G$15="Error",#N/A,
IF('Second Approx.'!$G$16="Error",#N/A,
IF('Second Approx.'!$G$17="Error",#N/A,
IF('Second Approx.'!$G$18="Error",#N/A,
IF('Second Approx.'!$G$19="Error",#N/A,
IF('Second Approx.'!$G$20="Error",#N/A,
IF('Second Approx.'!$G$29="Error",#N/A,
'Second Approx.'!$D$38*COS(RADIANS('Second Approx.'!$D$18*A722))+'Second Approx.'!$D$39*COS(RADIANS('Second Approx.'!$D$19*A722))))))))))</f>
        <v>#N/A</v>
      </c>
      <c r="D722" s="1" t="e">
        <f>IF(B722="",#N/A,
IF('Second Approx.'!$G$15="Error",#N/A,
IF('Second Approx.'!$G$16="Error",#N/A,
IF('Second Approx.'!$G$17="Error",#N/A,
IF('Second Approx.'!$G$18="Error",#N/A,
IF('Second Approx.'!$G$19="Error",#N/A,
IF('Second Approx.'!$G$20="Error",#N/A,
IF('Second Approx.'!$G$29="Error",#N/A,
'Second Approx.'!$D$38*SIN(RADIANS('Second Approx.'!$D$18*A722))+'Second Approx.'!$D$39*SIN(RADIANS('Second Approx.'!$D$19*A722))))))))))</f>
        <v>#N/A</v>
      </c>
    </row>
    <row r="723" spans="1:4" x14ac:dyDescent="0.25">
      <c r="A723">
        <v>360.5</v>
      </c>
      <c r="B723" s="71" t="e">
        <f>IF(A723&lt;='Second Approx.'!$D$20,A723,#N/A)</f>
        <v>#N/A</v>
      </c>
      <c r="C723" s="1" t="e">
        <f>IF(B723="",#N/A,
IF('Second Approx.'!$G$15="Error",#N/A,
IF('Second Approx.'!$G$16="Error",#N/A,
IF('Second Approx.'!$G$17="Error",#N/A,
IF('Second Approx.'!$G$18="Error",#N/A,
IF('Second Approx.'!$G$19="Error",#N/A,
IF('Second Approx.'!$G$20="Error",#N/A,
IF('Second Approx.'!$G$29="Error",#N/A,
'Second Approx.'!$D$38*COS(RADIANS('Second Approx.'!$D$18*A723))+'Second Approx.'!$D$39*COS(RADIANS('Second Approx.'!$D$19*A723))))))))))</f>
        <v>#N/A</v>
      </c>
      <c r="D723" s="1" t="e">
        <f>IF(B723="",#N/A,
IF('Second Approx.'!$G$15="Error",#N/A,
IF('Second Approx.'!$G$16="Error",#N/A,
IF('Second Approx.'!$G$17="Error",#N/A,
IF('Second Approx.'!$G$18="Error",#N/A,
IF('Second Approx.'!$G$19="Error",#N/A,
IF('Second Approx.'!$G$20="Error",#N/A,
IF('Second Approx.'!$G$29="Error",#N/A,
'Second Approx.'!$D$38*SIN(RADIANS('Second Approx.'!$D$18*A723))+'Second Approx.'!$D$39*SIN(RADIANS('Second Approx.'!$D$19*A723))))))))))</f>
        <v>#N/A</v>
      </c>
    </row>
    <row r="724" spans="1:4" x14ac:dyDescent="0.25">
      <c r="A724" s="71">
        <v>361</v>
      </c>
      <c r="B724" s="71" t="e">
        <f>IF(A724&lt;='Second Approx.'!$D$20,A724,#N/A)</f>
        <v>#N/A</v>
      </c>
      <c r="C724" s="1" t="e">
        <f>IF(B724="",#N/A,
IF('Second Approx.'!$G$15="Error",#N/A,
IF('Second Approx.'!$G$16="Error",#N/A,
IF('Second Approx.'!$G$17="Error",#N/A,
IF('Second Approx.'!$G$18="Error",#N/A,
IF('Second Approx.'!$G$19="Error",#N/A,
IF('Second Approx.'!$G$20="Error",#N/A,
IF('Second Approx.'!$G$29="Error",#N/A,
'Second Approx.'!$D$38*COS(RADIANS('Second Approx.'!$D$18*A724))+'Second Approx.'!$D$39*COS(RADIANS('Second Approx.'!$D$19*A724))))))))))</f>
        <v>#N/A</v>
      </c>
      <c r="D724" s="1" t="e">
        <f>IF(B724="",#N/A,
IF('Second Approx.'!$G$15="Error",#N/A,
IF('Second Approx.'!$G$16="Error",#N/A,
IF('Second Approx.'!$G$17="Error",#N/A,
IF('Second Approx.'!$G$18="Error",#N/A,
IF('Second Approx.'!$G$19="Error",#N/A,
IF('Second Approx.'!$G$20="Error",#N/A,
IF('Second Approx.'!$G$29="Error",#N/A,
'Second Approx.'!$D$38*SIN(RADIANS('Second Approx.'!$D$18*A724))+'Second Approx.'!$D$39*SIN(RADIANS('Second Approx.'!$D$19*A724))))))))))</f>
        <v>#N/A</v>
      </c>
    </row>
    <row r="725" spans="1:4" x14ac:dyDescent="0.25">
      <c r="A725">
        <v>361.5</v>
      </c>
      <c r="B725" s="71" t="e">
        <f>IF(A725&lt;='Second Approx.'!$D$20,A725,#N/A)</f>
        <v>#N/A</v>
      </c>
      <c r="C725" s="1" t="e">
        <f>IF(B725="",#N/A,
IF('Second Approx.'!$G$15="Error",#N/A,
IF('Second Approx.'!$G$16="Error",#N/A,
IF('Second Approx.'!$G$17="Error",#N/A,
IF('Second Approx.'!$G$18="Error",#N/A,
IF('Second Approx.'!$G$19="Error",#N/A,
IF('Second Approx.'!$G$20="Error",#N/A,
IF('Second Approx.'!$G$29="Error",#N/A,
'Second Approx.'!$D$38*COS(RADIANS('Second Approx.'!$D$18*A725))+'Second Approx.'!$D$39*COS(RADIANS('Second Approx.'!$D$19*A725))))))))))</f>
        <v>#N/A</v>
      </c>
      <c r="D725" s="1" t="e">
        <f>IF(B725="",#N/A,
IF('Second Approx.'!$G$15="Error",#N/A,
IF('Second Approx.'!$G$16="Error",#N/A,
IF('Second Approx.'!$G$17="Error",#N/A,
IF('Second Approx.'!$G$18="Error",#N/A,
IF('Second Approx.'!$G$19="Error",#N/A,
IF('Second Approx.'!$G$20="Error",#N/A,
IF('Second Approx.'!$G$29="Error",#N/A,
'Second Approx.'!$D$38*SIN(RADIANS('Second Approx.'!$D$18*A725))+'Second Approx.'!$D$39*SIN(RADIANS('Second Approx.'!$D$19*A725))))))))))</f>
        <v>#N/A</v>
      </c>
    </row>
    <row r="726" spans="1:4" x14ac:dyDescent="0.25">
      <c r="A726" s="71">
        <v>362</v>
      </c>
      <c r="B726" s="71" t="e">
        <f>IF(A726&lt;='Second Approx.'!$D$20,A726,#N/A)</f>
        <v>#N/A</v>
      </c>
      <c r="C726" s="1" t="e">
        <f>IF(B726="",#N/A,
IF('Second Approx.'!$G$15="Error",#N/A,
IF('Second Approx.'!$G$16="Error",#N/A,
IF('Second Approx.'!$G$17="Error",#N/A,
IF('Second Approx.'!$G$18="Error",#N/A,
IF('Second Approx.'!$G$19="Error",#N/A,
IF('Second Approx.'!$G$20="Error",#N/A,
IF('Second Approx.'!$G$29="Error",#N/A,
'Second Approx.'!$D$38*COS(RADIANS('Second Approx.'!$D$18*A726))+'Second Approx.'!$D$39*COS(RADIANS('Second Approx.'!$D$19*A726))))))))))</f>
        <v>#N/A</v>
      </c>
      <c r="D726" s="1" t="e">
        <f>IF(B726="",#N/A,
IF('Second Approx.'!$G$15="Error",#N/A,
IF('Second Approx.'!$G$16="Error",#N/A,
IF('Second Approx.'!$G$17="Error",#N/A,
IF('Second Approx.'!$G$18="Error",#N/A,
IF('Second Approx.'!$G$19="Error",#N/A,
IF('Second Approx.'!$G$20="Error",#N/A,
IF('Second Approx.'!$G$29="Error",#N/A,
'Second Approx.'!$D$38*SIN(RADIANS('Second Approx.'!$D$18*A726))+'Second Approx.'!$D$39*SIN(RADIANS('Second Approx.'!$D$19*A726))))))))))</f>
        <v>#N/A</v>
      </c>
    </row>
    <row r="727" spans="1:4" x14ac:dyDescent="0.25">
      <c r="A727">
        <v>362.5</v>
      </c>
      <c r="B727" s="71" t="e">
        <f>IF(A727&lt;='Second Approx.'!$D$20,A727,#N/A)</f>
        <v>#N/A</v>
      </c>
      <c r="C727" s="1" t="e">
        <f>IF(B727="",#N/A,
IF('Second Approx.'!$G$15="Error",#N/A,
IF('Second Approx.'!$G$16="Error",#N/A,
IF('Second Approx.'!$G$17="Error",#N/A,
IF('Second Approx.'!$G$18="Error",#N/A,
IF('Second Approx.'!$G$19="Error",#N/A,
IF('Second Approx.'!$G$20="Error",#N/A,
IF('Second Approx.'!$G$29="Error",#N/A,
'Second Approx.'!$D$38*COS(RADIANS('Second Approx.'!$D$18*A727))+'Second Approx.'!$D$39*COS(RADIANS('Second Approx.'!$D$19*A727))))))))))</f>
        <v>#N/A</v>
      </c>
      <c r="D727" s="1" t="e">
        <f>IF(B727="",#N/A,
IF('Second Approx.'!$G$15="Error",#N/A,
IF('Second Approx.'!$G$16="Error",#N/A,
IF('Second Approx.'!$G$17="Error",#N/A,
IF('Second Approx.'!$G$18="Error",#N/A,
IF('Second Approx.'!$G$19="Error",#N/A,
IF('Second Approx.'!$G$20="Error",#N/A,
IF('Second Approx.'!$G$29="Error",#N/A,
'Second Approx.'!$D$38*SIN(RADIANS('Second Approx.'!$D$18*A727))+'Second Approx.'!$D$39*SIN(RADIANS('Second Approx.'!$D$19*A727))))))))))</f>
        <v>#N/A</v>
      </c>
    </row>
    <row r="728" spans="1:4" x14ac:dyDescent="0.25">
      <c r="A728">
        <v>363</v>
      </c>
      <c r="B728" s="71" t="e">
        <f>IF(A728&lt;='Second Approx.'!$D$20,A728,#N/A)</f>
        <v>#N/A</v>
      </c>
      <c r="C728" s="1" t="e">
        <f>IF(B728="",#N/A,
IF('Second Approx.'!$G$15="Error",#N/A,
IF('Second Approx.'!$G$16="Error",#N/A,
IF('Second Approx.'!$G$17="Error",#N/A,
IF('Second Approx.'!$G$18="Error",#N/A,
IF('Second Approx.'!$G$19="Error",#N/A,
IF('Second Approx.'!$G$20="Error",#N/A,
IF('Second Approx.'!$G$29="Error",#N/A,
'Second Approx.'!$D$38*COS(RADIANS('Second Approx.'!$D$18*A728))+'Second Approx.'!$D$39*COS(RADIANS('Second Approx.'!$D$19*A728))))))))))</f>
        <v>#N/A</v>
      </c>
      <c r="D728" s="1" t="e">
        <f>IF(B728="",#N/A,
IF('Second Approx.'!$G$15="Error",#N/A,
IF('Second Approx.'!$G$16="Error",#N/A,
IF('Second Approx.'!$G$17="Error",#N/A,
IF('Second Approx.'!$G$18="Error",#N/A,
IF('Second Approx.'!$G$19="Error",#N/A,
IF('Second Approx.'!$G$20="Error",#N/A,
IF('Second Approx.'!$G$29="Error",#N/A,
'Second Approx.'!$D$38*SIN(RADIANS('Second Approx.'!$D$18*A728))+'Second Approx.'!$D$39*SIN(RADIANS('Second Approx.'!$D$19*A728))))))))))</f>
        <v>#N/A</v>
      </c>
    </row>
    <row r="729" spans="1:4" x14ac:dyDescent="0.25">
      <c r="A729" s="71">
        <v>363.5</v>
      </c>
      <c r="B729" s="71" t="e">
        <f>IF(A729&lt;='Second Approx.'!$D$20,A729,#N/A)</f>
        <v>#N/A</v>
      </c>
      <c r="C729" s="1" t="e">
        <f>IF(B729="",#N/A,
IF('Second Approx.'!$G$15="Error",#N/A,
IF('Second Approx.'!$G$16="Error",#N/A,
IF('Second Approx.'!$G$17="Error",#N/A,
IF('Second Approx.'!$G$18="Error",#N/A,
IF('Second Approx.'!$G$19="Error",#N/A,
IF('Second Approx.'!$G$20="Error",#N/A,
IF('Second Approx.'!$G$29="Error",#N/A,
'Second Approx.'!$D$38*COS(RADIANS('Second Approx.'!$D$18*A729))+'Second Approx.'!$D$39*COS(RADIANS('Second Approx.'!$D$19*A729))))))))))</f>
        <v>#N/A</v>
      </c>
      <c r="D729" s="1" t="e">
        <f>IF(B729="",#N/A,
IF('Second Approx.'!$G$15="Error",#N/A,
IF('Second Approx.'!$G$16="Error",#N/A,
IF('Second Approx.'!$G$17="Error",#N/A,
IF('Second Approx.'!$G$18="Error",#N/A,
IF('Second Approx.'!$G$19="Error",#N/A,
IF('Second Approx.'!$G$20="Error",#N/A,
IF('Second Approx.'!$G$29="Error",#N/A,
'Second Approx.'!$D$38*SIN(RADIANS('Second Approx.'!$D$18*A729))+'Second Approx.'!$D$39*SIN(RADIANS('Second Approx.'!$D$19*A729))))))))))</f>
        <v>#N/A</v>
      </c>
    </row>
    <row r="730" spans="1:4" x14ac:dyDescent="0.25">
      <c r="A730">
        <v>364</v>
      </c>
      <c r="B730" s="71" t="e">
        <f>IF(A730&lt;='Second Approx.'!$D$20,A730,#N/A)</f>
        <v>#N/A</v>
      </c>
      <c r="C730" s="1" t="e">
        <f>IF(B730="",#N/A,
IF('Second Approx.'!$G$15="Error",#N/A,
IF('Second Approx.'!$G$16="Error",#N/A,
IF('Second Approx.'!$G$17="Error",#N/A,
IF('Second Approx.'!$G$18="Error",#N/A,
IF('Second Approx.'!$G$19="Error",#N/A,
IF('Second Approx.'!$G$20="Error",#N/A,
IF('Second Approx.'!$G$29="Error",#N/A,
'Second Approx.'!$D$38*COS(RADIANS('Second Approx.'!$D$18*A730))+'Second Approx.'!$D$39*COS(RADIANS('Second Approx.'!$D$19*A730))))))))))</f>
        <v>#N/A</v>
      </c>
      <c r="D730" s="1" t="e">
        <f>IF(B730="",#N/A,
IF('Second Approx.'!$G$15="Error",#N/A,
IF('Second Approx.'!$G$16="Error",#N/A,
IF('Second Approx.'!$G$17="Error",#N/A,
IF('Second Approx.'!$G$18="Error",#N/A,
IF('Second Approx.'!$G$19="Error",#N/A,
IF('Second Approx.'!$G$20="Error",#N/A,
IF('Second Approx.'!$G$29="Error",#N/A,
'Second Approx.'!$D$38*SIN(RADIANS('Second Approx.'!$D$18*A730))+'Second Approx.'!$D$39*SIN(RADIANS('Second Approx.'!$D$19*A730))))))))))</f>
        <v>#N/A</v>
      </c>
    </row>
    <row r="731" spans="1:4" x14ac:dyDescent="0.25">
      <c r="A731" s="71">
        <v>364.5</v>
      </c>
      <c r="B731" s="71" t="e">
        <f>IF(A731&lt;='Second Approx.'!$D$20,A731,#N/A)</f>
        <v>#N/A</v>
      </c>
      <c r="C731" s="1" t="e">
        <f>IF(B731="",#N/A,
IF('Second Approx.'!$G$15="Error",#N/A,
IF('Second Approx.'!$G$16="Error",#N/A,
IF('Second Approx.'!$G$17="Error",#N/A,
IF('Second Approx.'!$G$18="Error",#N/A,
IF('Second Approx.'!$G$19="Error",#N/A,
IF('Second Approx.'!$G$20="Error",#N/A,
IF('Second Approx.'!$G$29="Error",#N/A,
'Second Approx.'!$D$38*COS(RADIANS('Second Approx.'!$D$18*A731))+'Second Approx.'!$D$39*COS(RADIANS('Second Approx.'!$D$19*A731))))))))))</f>
        <v>#N/A</v>
      </c>
      <c r="D731" s="1" t="e">
        <f>IF(B731="",#N/A,
IF('Second Approx.'!$G$15="Error",#N/A,
IF('Second Approx.'!$G$16="Error",#N/A,
IF('Second Approx.'!$G$17="Error",#N/A,
IF('Second Approx.'!$G$18="Error",#N/A,
IF('Second Approx.'!$G$19="Error",#N/A,
IF('Second Approx.'!$G$20="Error",#N/A,
IF('Second Approx.'!$G$29="Error",#N/A,
'Second Approx.'!$D$38*SIN(RADIANS('Second Approx.'!$D$18*A731))+'Second Approx.'!$D$39*SIN(RADIANS('Second Approx.'!$D$19*A731))))))))))</f>
        <v>#N/A</v>
      </c>
    </row>
    <row r="732" spans="1:4" x14ac:dyDescent="0.25">
      <c r="A732">
        <v>365</v>
      </c>
      <c r="B732" s="71" t="e">
        <f>IF(A732&lt;='Second Approx.'!$D$20,A732,#N/A)</f>
        <v>#N/A</v>
      </c>
      <c r="C732" s="1" t="e">
        <f>IF(B732="",#N/A,
IF('Second Approx.'!$G$15="Error",#N/A,
IF('Second Approx.'!$G$16="Error",#N/A,
IF('Second Approx.'!$G$17="Error",#N/A,
IF('Second Approx.'!$G$18="Error",#N/A,
IF('Second Approx.'!$G$19="Error",#N/A,
IF('Second Approx.'!$G$20="Error",#N/A,
IF('Second Approx.'!$G$29="Error",#N/A,
'Second Approx.'!$D$38*COS(RADIANS('Second Approx.'!$D$18*A732))+'Second Approx.'!$D$39*COS(RADIANS('Second Approx.'!$D$19*A732))))))))))</f>
        <v>#N/A</v>
      </c>
      <c r="D732" s="1" t="e">
        <f>IF(B732="",#N/A,
IF('Second Approx.'!$G$15="Error",#N/A,
IF('Second Approx.'!$G$16="Error",#N/A,
IF('Second Approx.'!$G$17="Error",#N/A,
IF('Second Approx.'!$G$18="Error",#N/A,
IF('Second Approx.'!$G$19="Error",#N/A,
IF('Second Approx.'!$G$20="Error",#N/A,
IF('Second Approx.'!$G$29="Error",#N/A,
'Second Approx.'!$D$38*SIN(RADIANS('Second Approx.'!$D$18*A732))+'Second Approx.'!$D$39*SIN(RADIANS('Second Approx.'!$D$19*A732))))))))))</f>
        <v>#N/A</v>
      </c>
    </row>
    <row r="733" spans="1:4" x14ac:dyDescent="0.25">
      <c r="A733">
        <v>365.5</v>
      </c>
      <c r="B733" s="71" t="e">
        <f>IF(A733&lt;='Second Approx.'!$D$20,A733,#N/A)</f>
        <v>#N/A</v>
      </c>
      <c r="C733" s="1" t="e">
        <f>IF(B733="",#N/A,
IF('Second Approx.'!$G$15="Error",#N/A,
IF('Second Approx.'!$G$16="Error",#N/A,
IF('Second Approx.'!$G$17="Error",#N/A,
IF('Second Approx.'!$G$18="Error",#N/A,
IF('Second Approx.'!$G$19="Error",#N/A,
IF('Second Approx.'!$G$20="Error",#N/A,
IF('Second Approx.'!$G$29="Error",#N/A,
'Second Approx.'!$D$38*COS(RADIANS('Second Approx.'!$D$18*A733))+'Second Approx.'!$D$39*COS(RADIANS('Second Approx.'!$D$19*A733))))))))))</f>
        <v>#N/A</v>
      </c>
      <c r="D733" s="1" t="e">
        <f>IF(B733="",#N/A,
IF('Second Approx.'!$G$15="Error",#N/A,
IF('Second Approx.'!$G$16="Error",#N/A,
IF('Second Approx.'!$G$17="Error",#N/A,
IF('Second Approx.'!$G$18="Error",#N/A,
IF('Second Approx.'!$G$19="Error",#N/A,
IF('Second Approx.'!$G$20="Error",#N/A,
IF('Second Approx.'!$G$29="Error",#N/A,
'Second Approx.'!$D$38*SIN(RADIANS('Second Approx.'!$D$18*A733))+'Second Approx.'!$D$39*SIN(RADIANS('Second Approx.'!$D$19*A733))))))))))</f>
        <v>#N/A</v>
      </c>
    </row>
    <row r="734" spans="1:4" x14ac:dyDescent="0.25">
      <c r="A734" s="71">
        <v>366</v>
      </c>
      <c r="B734" s="71" t="e">
        <f>IF(A734&lt;='Second Approx.'!$D$20,A734,#N/A)</f>
        <v>#N/A</v>
      </c>
      <c r="C734" s="1" t="e">
        <f>IF(B734="",#N/A,
IF('Second Approx.'!$G$15="Error",#N/A,
IF('Second Approx.'!$G$16="Error",#N/A,
IF('Second Approx.'!$G$17="Error",#N/A,
IF('Second Approx.'!$G$18="Error",#N/A,
IF('Second Approx.'!$G$19="Error",#N/A,
IF('Second Approx.'!$G$20="Error",#N/A,
IF('Second Approx.'!$G$29="Error",#N/A,
'Second Approx.'!$D$38*COS(RADIANS('Second Approx.'!$D$18*A734))+'Second Approx.'!$D$39*COS(RADIANS('Second Approx.'!$D$19*A734))))))))))</f>
        <v>#N/A</v>
      </c>
      <c r="D734" s="1" t="e">
        <f>IF(B734="",#N/A,
IF('Second Approx.'!$G$15="Error",#N/A,
IF('Second Approx.'!$G$16="Error",#N/A,
IF('Second Approx.'!$G$17="Error",#N/A,
IF('Second Approx.'!$G$18="Error",#N/A,
IF('Second Approx.'!$G$19="Error",#N/A,
IF('Second Approx.'!$G$20="Error",#N/A,
IF('Second Approx.'!$G$29="Error",#N/A,
'Second Approx.'!$D$38*SIN(RADIANS('Second Approx.'!$D$18*A734))+'Second Approx.'!$D$39*SIN(RADIANS('Second Approx.'!$D$19*A734))))))))))</f>
        <v>#N/A</v>
      </c>
    </row>
    <row r="735" spans="1:4" x14ac:dyDescent="0.25">
      <c r="A735">
        <v>366.5</v>
      </c>
      <c r="B735" s="71" t="e">
        <f>IF(A735&lt;='Second Approx.'!$D$20,A735,#N/A)</f>
        <v>#N/A</v>
      </c>
      <c r="C735" s="1" t="e">
        <f>IF(B735="",#N/A,
IF('Second Approx.'!$G$15="Error",#N/A,
IF('Second Approx.'!$G$16="Error",#N/A,
IF('Second Approx.'!$G$17="Error",#N/A,
IF('Second Approx.'!$G$18="Error",#N/A,
IF('Second Approx.'!$G$19="Error",#N/A,
IF('Second Approx.'!$G$20="Error",#N/A,
IF('Second Approx.'!$G$29="Error",#N/A,
'Second Approx.'!$D$38*COS(RADIANS('Second Approx.'!$D$18*A735))+'Second Approx.'!$D$39*COS(RADIANS('Second Approx.'!$D$19*A735))))))))))</f>
        <v>#N/A</v>
      </c>
      <c r="D735" s="1" t="e">
        <f>IF(B735="",#N/A,
IF('Second Approx.'!$G$15="Error",#N/A,
IF('Second Approx.'!$G$16="Error",#N/A,
IF('Second Approx.'!$G$17="Error",#N/A,
IF('Second Approx.'!$G$18="Error",#N/A,
IF('Second Approx.'!$G$19="Error",#N/A,
IF('Second Approx.'!$G$20="Error",#N/A,
IF('Second Approx.'!$G$29="Error",#N/A,
'Second Approx.'!$D$38*SIN(RADIANS('Second Approx.'!$D$18*A735))+'Second Approx.'!$D$39*SIN(RADIANS('Second Approx.'!$D$19*A735))))))))))</f>
        <v>#N/A</v>
      </c>
    </row>
    <row r="736" spans="1:4" x14ac:dyDescent="0.25">
      <c r="A736" s="71">
        <v>367</v>
      </c>
      <c r="B736" s="71" t="e">
        <f>IF(A736&lt;='Second Approx.'!$D$20,A736,#N/A)</f>
        <v>#N/A</v>
      </c>
      <c r="C736" s="1" t="e">
        <f>IF(B736="",#N/A,
IF('Second Approx.'!$G$15="Error",#N/A,
IF('Second Approx.'!$G$16="Error",#N/A,
IF('Second Approx.'!$G$17="Error",#N/A,
IF('Second Approx.'!$G$18="Error",#N/A,
IF('Second Approx.'!$G$19="Error",#N/A,
IF('Second Approx.'!$G$20="Error",#N/A,
IF('Second Approx.'!$G$29="Error",#N/A,
'Second Approx.'!$D$38*COS(RADIANS('Second Approx.'!$D$18*A736))+'Second Approx.'!$D$39*COS(RADIANS('Second Approx.'!$D$19*A736))))))))))</f>
        <v>#N/A</v>
      </c>
      <c r="D736" s="1" t="e">
        <f>IF(B736="",#N/A,
IF('Second Approx.'!$G$15="Error",#N/A,
IF('Second Approx.'!$G$16="Error",#N/A,
IF('Second Approx.'!$G$17="Error",#N/A,
IF('Second Approx.'!$G$18="Error",#N/A,
IF('Second Approx.'!$G$19="Error",#N/A,
IF('Second Approx.'!$G$20="Error",#N/A,
IF('Second Approx.'!$G$29="Error",#N/A,
'Second Approx.'!$D$38*SIN(RADIANS('Second Approx.'!$D$18*A736))+'Second Approx.'!$D$39*SIN(RADIANS('Second Approx.'!$D$19*A736))))))))))</f>
        <v>#N/A</v>
      </c>
    </row>
    <row r="737" spans="1:4" x14ac:dyDescent="0.25">
      <c r="A737">
        <v>367.5</v>
      </c>
      <c r="B737" s="71" t="e">
        <f>IF(A737&lt;='Second Approx.'!$D$20,A737,#N/A)</f>
        <v>#N/A</v>
      </c>
      <c r="C737" s="1" t="e">
        <f>IF(B737="",#N/A,
IF('Second Approx.'!$G$15="Error",#N/A,
IF('Second Approx.'!$G$16="Error",#N/A,
IF('Second Approx.'!$G$17="Error",#N/A,
IF('Second Approx.'!$G$18="Error",#N/A,
IF('Second Approx.'!$G$19="Error",#N/A,
IF('Second Approx.'!$G$20="Error",#N/A,
IF('Second Approx.'!$G$29="Error",#N/A,
'Second Approx.'!$D$38*COS(RADIANS('Second Approx.'!$D$18*A737))+'Second Approx.'!$D$39*COS(RADIANS('Second Approx.'!$D$19*A737))))))))))</f>
        <v>#N/A</v>
      </c>
      <c r="D737" s="1" t="e">
        <f>IF(B737="",#N/A,
IF('Second Approx.'!$G$15="Error",#N/A,
IF('Second Approx.'!$G$16="Error",#N/A,
IF('Second Approx.'!$G$17="Error",#N/A,
IF('Second Approx.'!$G$18="Error",#N/A,
IF('Second Approx.'!$G$19="Error",#N/A,
IF('Second Approx.'!$G$20="Error",#N/A,
IF('Second Approx.'!$G$29="Error",#N/A,
'Second Approx.'!$D$38*SIN(RADIANS('Second Approx.'!$D$18*A737))+'Second Approx.'!$D$39*SIN(RADIANS('Second Approx.'!$D$19*A737))))))))))</f>
        <v>#N/A</v>
      </c>
    </row>
    <row r="738" spans="1:4" x14ac:dyDescent="0.25">
      <c r="A738">
        <v>368</v>
      </c>
      <c r="B738" s="71" t="e">
        <f>IF(A738&lt;='Second Approx.'!$D$20,A738,#N/A)</f>
        <v>#N/A</v>
      </c>
      <c r="C738" s="1" t="e">
        <f>IF(B738="",#N/A,
IF('Second Approx.'!$G$15="Error",#N/A,
IF('Second Approx.'!$G$16="Error",#N/A,
IF('Second Approx.'!$G$17="Error",#N/A,
IF('Second Approx.'!$G$18="Error",#N/A,
IF('Second Approx.'!$G$19="Error",#N/A,
IF('Second Approx.'!$G$20="Error",#N/A,
IF('Second Approx.'!$G$29="Error",#N/A,
'Second Approx.'!$D$38*COS(RADIANS('Second Approx.'!$D$18*A738))+'Second Approx.'!$D$39*COS(RADIANS('Second Approx.'!$D$19*A738))))))))))</f>
        <v>#N/A</v>
      </c>
      <c r="D738" s="1" t="e">
        <f>IF(B738="",#N/A,
IF('Second Approx.'!$G$15="Error",#N/A,
IF('Second Approx.'!$G$16="Error",#N/A,
IF('Second Approx.'!$G$17="Error",#N/A,
IF('Second Approx.'!$G$18="Error",#N/A,
IF('Second Approx.'!$G$19="Error",#N/A,
IF('Second Approx.'!$G$20="Error",#N/A,
IF('Second Approx.'!$G$29="Error",#N/A,
'Second Approx.'!$D$38*SIN(RADIANS('Second Approx.'!$D$18*A738))+'Second Approx.'!$D$39*SIN(RADIANS('Second Approx.'!$D$19*A738))))))))))</f>
        <v>#N/A</v>
      </c>
    </row>
    <row r="739" spans="1:4" x14ac:dyDescent="0.25">
      <c r="A739" s="71">
        <v>368.5</v>
      </c>
      <c r="B739" s="71" t="e">
        <f>IF(A739&lt;='Second Approx.'!$D$20,A739,#N/A)</f>
        <v>#N/A</v>
      </c>
      <c r="C739" s="1" t="e">
        <f>IF(B739="",#N/A,
IF('Second Approx.'!$G$15="Error",#N/A,
IF('Second Approx.'!$G$16="Error",#N/A,
IF('Second Approx.'!$G$17="Error",#N/A,
IF('Second Approx.'!$G$18="Error",#N/A,
IF('Second Approx.'!$G$19="Error",#N/A,
IF('Second Approx.'!$G$20="Error",#N/A,
IF('Second Approx.'!$G$29="Error",#N/A,
'Second Approx.'!$D$38*COS(RADIANS('Second Approx.'!$D$18*A739))+'Second Approx.'!$D$39*COS(RADIANS('Second Approx.'!$D$19*A739))))))))))</f>
        <v>#N/A</v>
      </c>
      <c r="D739" s="1" t="e">
        <f>IF(B739="",#N/A,
IF('Second Approx.'!$G$15="Error",#N/A,
IF('Second Approx.'!$G$16="Error",#N/A,
IF('Second Approx.'!$G$17="Error",#N/A,
IF('Second Approx.'!$G$18="Error",#N/A,
IF('Second Approx.'!$G$19="Error",#N/A,
IF('Second Approx.'!$G$20="Error",#N/A,
IF('Second Approx.'!$G$29="Error",#N/A,
'Second Approx.'!$D$38*SIN(RADIANS('Second Approx.'!$D$18*A739))+'Second Approx.'!$D$39*SIN(RADIANS('Second Approx.'!$D$19*A739))))))))))</f>
        <v>#N/A</v>
      </c>
    </row>
    <row r="740" spans="1:4" x14ac:dyDescent="0.25">
      <c r="A740">
        <v>369</v>
      </c>
      <c r="B740" s="71" t="e">
        <f>IF(A740&lt;='Second Approx.'!$D$20,A740,#N/A)</f>
        <v>#N/A</v>
      </c>
      <c r="C740" s="1" t="e">
        <f>IF(B740="",#N/A,
IF('Second Approx.'!$G$15="Error",#N/A,
IF('Second Approx.'!$G$16="Error",#N/A,
IF('Second Approx.'!$G$17="Error",#N/A,
IF('Second Approx.'!$G$18="Error",#N/A,
IF('Second Approx.'!$G$19="Error",#N/A,
IF('Second Approx.'!$G$20="Error",#N/A,
IF('Second Approx.'!$G$29="Error",#N/A,
'Second Approx.'!$D$38*COS(RADIANS('Second Approx.'!$D$18*A740))+'Second Approx.'!$D$39*COS(RADIANS('Second Approx.'!$D$19*A740))))))))))</f>
        <v>#N/A</v>
      </c>
      <c r="D740" s="1" t="e">
        <f>IF(B740="",#N/A,
IF('Second Approx.'!$G$15="Error",#N/A,
IF('Second Approx.'!$G$16="Error",#N/A,
IF('Second Approx.'!$G$17="Error",#N/A,
IF('Second Approx.'!$G$18="Error",#N/A,
IF('Second Approx.'!$G$19="Error",#N/A,
IF('Second Approx.'!$G$20="Error",#N/A,
IF('Second Approx.'!$G$29="Error",#N/A,
'Second Approx.'!$D$38*SIN(RADIANS('Second Approx.'!$D$18*A740))+'Second Approx.'!$D$39*SIN(RADIANS('Second Approx.'!$D$19*A740))))))))))</f>
        <v>#N/A</v>
      </c>
    </row>
    <row r="741" spans="1:4" x14ac:dyDescent="0.25">
      <c r="A741" s="71">
        <v>369.5</v>
      </c>
      <c r="B741" s="71" t="e">
        <f>IF(A741&lt;='Second Approx.'!$D$20,A741,#N/A)</f>
        <v>#N/A</v>
      </c>
      <c r="C741" s="1" t="e">
        <f>IF(B741="",#N/A,
IF('Second Approx.'!$G$15="Error",#N/A,
IF('Second Approx.'!$G$16="Error",#N/A,
IF('Second Approx.'!$G$17="Error",#N/A,
IF('Second Approx.'!$G$18="Error",#N/A,
IF('Second Approx.'!$G$19="Error",#N/A,
IF('Second Approx.'!$G$20="Error",#N/A,
IF('Second Approx.'!$G$29="Error",#N/A,
'Second Approx.'!$D$38*COS(RADIANS('Second Approx.'!$D$18*A741))+'Second Approx.'!$D$39*COS(RADIANS('Second Approx.'!$D$19*A741))))))))))</f>
        <v>#N/A</v>
      </c>
      <c r="D741" s="1" t="e">
        <f>IF(B741="",#N/A,
IF('Second Approx.'!$G$15="Error",#N/A,
IF('Second Approx.'!$G$16="Error",#N/A,
IF('Second Approx.'!$G$17="Error",#N/A,
IF('Second Approx.'!$G$18="Error",#N/A,
IF('Second Approx.'!$G$19="Error",#N/A,
IF('Second Approx.'!$G$20="Error",#N/A,
IF('Second Approx.'!$G$29="Error",#N/A,
'Second Approx.'!$D$38*SIN(RADIANS('Second Approx.'!$D$18*A741))+'Second Approx.'!$D$39*SIN(RADIANS('Second Approx.'!$D$19*A741))))))))))</f>
        <v>#N/A</v>
      </c>
    </row>
    <row r="742" spans="1:4" x14ac:dyDescent="0.25">
      <c r="A742">
        <v>370</v>
      </c>
      <c r="B742" s="71" t="e">
        <f>IF(A742&lt;='Second Approx.'!$D$20,A742,#N/A)</f>
        <v>#N/A</v>
      </c>
      <c r="C742" s="1" t="e">
        <f>IF(B742="",#N/A,
IF('Second Approx.'!$G$15="Error",#N/A,
IF('Second Approx.'!$G$16="Error",#N/A,
IF('Second Approx.'!$G$17="Error",#N/A,
IF('Second Approx.'!$G$18="Error",#N/A,
IF('Second Approx.'!$G$19="Error",#N/A,
IF('Second Approx.'!$G$20="Error",#N/A,
IF('Second Approx.'!$G$29="Error",#N/A,
'Second Approx.'!$D$38*COS(RADIANS('Second Approx.'!$D$18*A742))+'Second Approx.'!$D$39*COS(RADIANS('Second Approx.'!$D$19*A742))))))))))</f>
        <v>#N/A</v>
      </c>
      <c r="D742" s="1" t="e">
        <f>IF(B742="",#N/A,
IF('Second Approx.'!$G$15="Error",#N/A,
IF('Second Approx.'!$G$16="Error",#N/A,
IF('Second Approx.'!$G$17="Error",#N/A,
IF('Second Approx.'!$G$18="Error",#N/A,
IF('Second Approx.'!$G$19="Error",#N/A,
IF('Second Approx.'!$G$20="Error",#N/A,
IF('Second Approx.'!$G$29="Error",#N/A,
'Second Approx.'!$D$38*SIN(RADIANS('Second Approx.'!$D$18*A742))+'Second Approx.'!$D$39*SIN(RADIANS('Second Approx.'!$D$19*A742))))))))))</f>
        <v>#N/A</v>
      </c>
    </row>
    <row r="743" spans="1:4" x14ac:dyDescent="0.25">
      <c r="A743">
        <v>370.5</v>
      </c>
      <c r="B743" s="71" t="e">
        <f>IF(A743&lt;='Second Approx.'!$D$20,A743,#N/A)</f>
        <v>#N/A</v>
      </c>
      <c r="C743" s="1" t="e">
        <f>IF(B743="",#N/A,
IF('Second Approx.'!$G$15="Error",#N/A,
IF('Second Approx.'!$G$16="Error",#N/A,
IF('Second Approx.'!$G$17="Error",#N/A,
IF('Second Approx.'!$G$18="Error",#N/A,
IF('Second Approx.'!$G$19="Error",#N/A,
IF('Second Approx.'!$G$20="Error",#N/A,
IF('Second Approx.'!$G$29="Error",#N/A,
'Second Approx.'!$D$38*COS(RADIANS('Second Approx.'!$D$18*A743))+'Second Approx.'!$D$39*COS(RADIANS('Second Approx.'!$D$19*A743))))))))))</f>
        <v>#N/A</v>
      </c>
      <c r="D743" s="1" t="e">
        <f>IF(B743="",#N/A,
IF('Second Approx.'!$G$15="Error",#N/A,
IF('Second Approx.'!$G$16="Error",#N/A,
IF('Second Approx.'!$G$17="Error",#N/A,
IF('Second Approx.'!$G$18="Error",#N/A,
IF('Second Approx.'!$G$19="Error",#N/A,
IF('Second Approx.'!$G$20="Error",#N/A,
IF('Second Approx.'!$G$29="Error",#N/A,
'Second Approx.'!$D$38*SIN(RADIANS('Second Approx.'!$D$18*A743))+'Second Approx.'!$D$39*SIN(RADIANS('Second Approx.'!$D$19*A743))))))))))</f>
        <v>#N/A</v>
      </c>
    </row>
    <row r="744" spans="1:4" x14ac:dyDescent="0.25">
      <c r="A744" s="71">
        <v>371</v>
      </c>
      <c r="B744" s="71" t="e">
        <f>IF(A744&lt;='Second Approx.'!$D$20,A744,#N/A)</f>
        <v>#N/A</v>
      </c>
      <c r="C744" s="1" t="e">
        <f>IF(B744="",#N/A,
IF('Second Approx.'!$G$15="Error",#N/A,
IF('Second Approx.'!$G$16="Error",#N/A,
IF('Second Approx.'!$G$17="Error",#N/A,
IF('Second Approx.'!$G$18="Error",#N/A,
IF('Second Approx.'!$G$19="Error",#N/A,
IF('Second Approx.'!$G$20="Error",#N/A,
IF('Second Approx.'!$G$29="Error",#N/A,
'Second Approx.'!$D$38*COS(RADIANS('Second Approx.'!$D$18*A744))+'Second Approx.'!$D$39*COS(RADIANS('Second Approx.'!$D$19*A744))))))))))</f>
        <v>#N/A</v>
      </c>
      <c r="D744" s="1" t="e">
        <f>IF(B744="",#N/A,
IF('Second Approx.'!$G$15="Error",#N/A,
IF('Second Approx.'!$G$16="Error",#N/A,
IF('Second Approx.'!$G$17="Error",#N/A,
IF('Second Approx.'!$G$18="Error",#N/A,
IF('Second Approx.'!$G$19="Error",#N/A,
IF('Second Approx.'!$G$20="Error",#N/A,
IF('Second Approx.'!$G$29="Error",#N/A,
'Second Approx.'!$D$38*SIN(RADIANS('Second Approx.'!$D$18*A744))+'Second Approx.'!$D$39*SIN(RADIANS('Second Approx.'!$D$19*A744))))))))))</f>
        <v>#N/A</v>
      </c>
    </row>
    <row r="745" spans="1:4" x14ac:dyDescent="0.25">
      <c r="A745">
        <v>371.5</v>
      </c>
      <c r="B745" s="71" t="e">
        <f>IF(A745&lt;='Second Approx.'!$D$20,A745,#N/A)</f>
        <v>#N/A</v>
      </c>
      <c r="C745" s="1" t="e">
        <f>IF(B745="",#N/A,
IF('Second Approx.'!$G$15="Error",#N/A,
IF('Second Approx.'!$G$16="Error",#N/A,
IF('Second Approx.'!$G$17="Error",#N/A,
IF('Second Approx.'!$G$18="Error",#N/A,
IF('Second Approx.'!$G$19="Error",#N/A,
IF('Second Approx.'!$G$20="Error",#N/A,
IF('Second Approx.'!$G$29="Error",#N/A,
'Second Approx.'!$D$38*COS(RADIANS('Second Approx.'!$D$18*A745))+'Second Approx.'!$D$39*COS(RADIANS('Second Approx.'!$D$19*A745))))))))))</f>
        <v>#N/A</v>
      </c>
      <c r="D745" s="1" t="e">
        <f>IF(B745="",#N/A,
IF('Second Approx.'!$G$15="Error",#N/A,
IF('Second Approx.'!$G$16="Error",#N/A,
IF('Second Approx.'!$G$17="Error",#N/A,
IF('Second Approx.'!$G$18="Error",#N/A,
IF('Second Approx.'!$G$19="Error",#N/A,
IF('Second Approx.'!$G$20="Error",#N/A,
IF('Second Approx.'!$G$29="Error",#N/A,
'Second Approx.'!$D$38*SIN(RADIANS('Second Approx.'!$D$18*A745))+'Second Approx.'!$D$39*SIN(RADIANS('Second Approx.'!$D$19*A745))))))))))</f>
        <v>#N/A</v>
      </c>
    </row>
    <row r="746" spans="1:4" x14ac:dyDescent="0.25">
      <c r="A746" s="71">
        <v>372</v>
      </c>
      <c r="B746" s="71" t="e">
        <f>IF(A746&lt;='Second Approx.'!$D$20,A746,#N/A)</f>
        <v>#N/A</v>
      </c>
      <c r="C746" s="1" t="e">
        <f>IF(B746="",#N/A,
IF('Second Approx.'!$G$15="Error",#N/A,
IF('Second Approx.'!$G$16="Error",#N/A,
IF('Second Approx.'!$G$17="Error",#N/A,
IF('Second Approx.'!$G$18="Error",#N/A,
IF('Second Approx.'!$G$19="Error",#N/A,
IF('Second Approx.'!$G$20="Error",#N/A,
IF('Second Approx.'!$G$29="Error",#N/A,
'Second Approx.'!$D$38*COS(RADIANS('Second Approx.'!$D$18*A746))+'Second Approx.'!$D$39*COS(RADIANS('Second Approx.'!$D$19*A746))))))))))</f>
        <v>#N/A</v>
      </c>
      <c r="D746" s="1" t="e">
        <f>IF(B746="",#N/A,
IF('Second Approx.'!$G$15="Error",#N/A,
IF('Second Approx.'!$G$16="Error",#N/A,
IF('Second Approx.'!$G$17="Error",#N/A,
IF('Second Approx.'!$G$18="Error",#N/A,
IF('Second Approx.'!$G$19="Error",#N/A,
IF('Second Approx.'!$G$20="Error",#N/A,
IF('Second Approx.'!$G$29="Error",#N/A,
'Second Approx.'!$D$38*SIN(RADIANS('Second Approx.'!$D$18*A746))+'Second Approx.'!$D$39*SIN(RADIANS('Second Approx.'!$D$19*A746))))))))))</f>
        <v>#N/A</v>
      </c>
    </row>
    <row r="747" spans="1:4" x14ac:dyDescent="0.25">
      <c r="A747">
        <v>372.5</v>
      </c>
      <c r="B747" s="71" t="e">
        <f>IF(A747&lt;='Second Approx.'!$D$20,A747,#N/A)</f>
        <v>#N/A</v>
      </c>
      <c r="C747" s="1" t="e">
        <f>IF(B747="",#N/A,
IF('Second Approx.'!$G$15="Error",#N/A,
IF('Second Approx.'!$G$16="Error",#N/A,
IF('Second Approx.'!$G$17="Error",#N/A,
IF('Second Approx.'!$G$18="Error",#N/A,
IF('Second Approx.'!$G$19="Error",#N/A,
IF('Second Approx.'!$G$20="Error",#N/A,
IF('Second Approx.'!$G$29="Error",#N/A,
'Second Approx.'!$D$38*COS(RADIANS('Second Approx.'!$D$18*A747))+'Second Approx.'!$D$39*COS(RADIANS('Second Approx.'!$D$19*A747))))))))))</f>
        <v>#N/A</v>
      </c>
      <c r="D747" s="1" t="e">
        <f>IF(B747="",#N/A,
IF('Second Approx.'!$G$15="Error",#N/A,
IF('Second Approx.'!$G$16="Error",#N/A,
IF('Second Approx.'!$G$17="Error",#N/A,
IF('Second Approx.'!$G$18="Error",#N/A,
IF('Second Approx.'!$G$19="Error",#N/A,
IF('Second Approx.'!$G$20="Error",#N/A,
IF('Second Approx.'!$G$29="Error",#N/A,
'Second Approx.'!$D$38*SIN(RADIANS('Second Approx.'!$D$18*A747))+'Second Approx.'!$D$39*SIN(RADIANS('Second Approx.'!$D$19*A747))))))))))</f>
        <v>#N/A</v>
      </c>
    </row>
    <row r="748" spans="1:4" x14ac:dyDescent="0.25">
      <c r="A748">
        <v>373</v>
      </c>
      <c r="B748" s="71" t="e">
        <f>IF(A748&lt;='Second Approx.'!$D$20,A748,#N/A)</f>
        <v>#N/A</v>
      </c>
      <c r="C748" s="1" t="e">
        <f>IF(B748="",#N/A,
IF('Second Approx.'!$G$15="Error",#N/A,
IF('Second Approx.'!$G$16="Error",#N/A,
IF('Second Approx.'!$G$17="Error",#N/A,
IF('Second Approx.'!$G$18="Error",#N/A,
IF('Second Approx.'!$G$19="Error",#N/A,
IF('Second Approx.'!$G$20="Error",#N/A,
IF('Second Approx.'!$G$29="Error",#N/A,
'Second Approx.'!$D$38*COS(RADIANS('Second Approx.'!$D$18*A748))+'Second Approx.'!$D$39*COS(RADIANS('Second Approx.'!$D$19*A748))))))))))</f>
        <v>#N/A</v>
      </c>
      <c r="D748" s="1" t="e">
        <f>IF(B748="",#N/A,
IF('Second Approx.'!$G$15="Error",#N/A,
IF('Second Approx.'!$G$16="Error",#N/A,
IF('Second Approx.'!$G$17="Error",#N/A,
IF('Second Approx.'!$G$18="Error",#N/A,
IF('Second Approx.'!$G$19="Error",#N/A,
IF('Second Approx.'!$G$20="Error",#N/A,
IF('Second Approx.'!$G$29="Error",#N/A,
'Second Approx.'!$D$38*SIN(RADIANS('Second Approx.'!$D$18*A748))+'Second Approx.'!$D$39*SIN(RADIANS('Second Approx.'!$D$19*A748))))))))))</f>
        <v>#N/A</v>
      </c>
    </row>
    <row r="749" spans="1:4" x14ac:dyDescent="0.25">
      <c r="A749" s="71">
        <v>373.5</v>
      </c>
      <c r="B749" s="71" t="e">
        <f>IF(A749&lt;='Second Approx.'!$D$20,A749,#N/A)</f>
        <v>#N/A</v>
      </c>
      <c r="C749" s="1" t="e">
        <f>IF(B749="",#N/A,
IF('Second Approx.'!$G$15="Error",#N/A,
IF('Second Approx.'!$G$16="Error",#N/A,
IF('Second Approx.'!$G$17="Error",#N/A,
IF('Second Approx.'!$G$18="Error",#N/A,
IF('Second Approx.'!$G$19="Error",#N/A,
IF('Second Approx.'!$G$20="Error",#N/A,
IF('Second Approx.'!$G$29="Error",#N/A,
'Second Approx.'!$D$38*COS(RADIANS('Second Approx.'!$D$18*A749))+'Second Approx.'!$D$39*COS(RADIANS('Second Approx.'!$D$19*A749))))))))))</f>
        <v>#N/A</v>
      </c>
      <c r="D749" s="1" t="e">
        <f>IF(B749="",#N/A,
IF('Second Approx.'!$G$15="Error",#N/A,
IF('Second Approx.'!$G$16="Error",#N/A,
IF('Second Approx.'!$G$17="Error",#N/A,
IF('Second Approx.'!$G$18="Error",#N/A,
IF('Second Approx.'!$G$19="Error",#N/A,
IF('Second Approx.'!$G$20="Error",#N/A,
IF('Second Approx.'!$G$29="Error",#N/A,
'Second Approx.'!$D$38*SIN(RADIANS('Second Approx.'!$D$18*A749))+'Second Approx.'!$D$39*SIN(RADIANS('Second Approx.'!$D$19*A749))))))))))</f>
        <v>#N/A</v>
      </c>
    </row>
    <row r="750" spans="1:4" x14ac:dyDescent="0.25">
      <c r="A750">
        <v>374</v>
      </c>
      <c r="B750" s="71" t="e">
        <f>IF(A750&lt;='Second Approx.'!$D$20,A750,#N/A)</f>
        <v>#N/A</v>
      </c>
      <c r="C750" s="1" t="e">
        <f>IF(B750="",#N/A,
IF('Second Approx.'!$G$15="Error",#N/A,
IF('Second Approx.'!$G$16="Error",#N/A,
IF('Second Approx.'!$G$17="Error",#N/A,
IF('Second Approx.'!$G$18="Error",#N/A,
IF('Second Approx.'!$G$19="Error",#N/A,
IF('Second Approx.'!$G$20="Error",#N/A,
IF('Second Approx.'!$G$29="Error",#N/A,
'Second Approx.'!$D$38*COS(RADIANS('Second Approx.'!$D$18*A750))+'Second Approx.'!$D$39*COS(RADIANS('Second Approx.'!$D$19*A750))))))))))</f>
        <v>#N/A</v>
      </c>
      <c r="D750" s="1" t="e">
        <f>IF(B750="",#N/A,
IF('Second Approx.'!$G$15="Error",#N/A,
IF('Second Approx.'!$G$16="Error",#N/A,
IF('Second Approx.'!$G$17="Error",#N/A,
IF('Second Approx.'!$G$18="Error",#N/A,
IF('Second Approx.'!$G$19="Error",#N/A,
IF('Second Approx.'!$G$20="Error",#N/A,
IF('Second Approx.'!$G$29="Error",#N/A,
'Second Approx.'!$D$38*SIN(RADIANS('Second Approx.'!$D$18*A750))+'Second Approx.'!$D$39*SIN(RADIANS('Second Approx.'!$D$19*A750))))))))))</f>
        <v>#N/A</v>
      </c>
    </row>
    <row r="751" spans="1:4" x14ac:dyDescent="0.25">
      <c r="A751" s="71">
        <v>374.5</v>
      </c>
      <c r="B751" s="71" t="e">
        <f>IF(A751&lt;='Second Approx.'!$D$20,A751,#N/A)</f>
        <v>#N/A</v>
      </c>
      <c r="C751" s="1" t="e">
        <f>IF(B751="",#N/A,
IF('Second Approx.'!$G$15="Error",#N/A,
IF('Second Approx.'!$G$16="Error",#N/A,
IF('Second Approx.'!$G$17="Error",#N/A,
IF('Second Approx.'!$G$18="Error",#N/A,
IF('Second Approx.'!$G$19="Error",#N/A,
IF('Second Approx.'!$G$20="Error",#N/A,
IF('Second Approx.'!$G$29="Error",#N/A,
'Second Approx.'!$D$38*COS(RADIANS('Second Approx.'!$D$18*A751))+'Second Approx.'!$D$39*COS(RADIANS('Second Approx.'!$D$19*A751))))))))))</f>
        <v>#N/A</v>
      </c>
      <c r="D751" s="1" t="e">
        <f>IF(B751="",#N/A,
IF('Second Approx.'!$G$15="Error",#N/A,
IF('Second Approx.'!$G$16="Error",#N/A,
IF('Second Approx.'!$G$17="Error",#N/A,
IF('Second Approx.'!$G$18="Error",#N/A,
IF('Second Approx.'!$G$19="Error",#N/A,
IF('Second Approx.'!$G$20="Error",#N/A,
IF('Second Approx.'!$G$29="Error",#N/A,
'Second Approx.'!$D$38*SIN(RADIANS('Second Approx.'!$D$18*A751))+'Second Approx.'!$D$39*SIN(RADIANS('Second Approx.'!$D$19*A751))))))))))</f>
        <v>#N/A</v>
      </c>
    </row>
    <row r="752" spans="1:4" x14ac:dyDescent="0.25">
      <c r="A752">
        <v>375</v>
      </c>
      <c r="B752" s="71" t="e">
        <f>IF(A752&lt;='Second Approx.'!$D$20,A752,#N/A)</f>
        <v>#N/A</v>
      </c>
      <c r="C752" s="1" t="e">
        <f>IF(B752="",#N/A,
IF('Second Approx.'!$G$15="Error",#N/A,
IF('Second Approx.'!$G$16="Error",#N/A,
IF('Second Approx.'!$G$17="Error",#N/A,
IF('Second Approx.'!$G$18="Error",#N/A,
IF('Second Approx.'!$G$19="Error",#N/A,
IF('Second Approx.'!$G$20="Error",#N/A,
IF('Second Approx.'!$G$29="Error",#N/A,
'Second Approx.'!$D$38*COS(RADIANS('Second Approx.'!$D$18*A752))+'Second Approx.'!$D$39*COS(RADIANS('Second Approx.'!$D$19*A752))))))))))</f>
        <v>#N/A</v>
      </c>
      <c r="D752" s="1" t="e">
        <f>IF(B752="",#N/A,
IF('Second Approx.'!$G$15="Error",#N/A,
IF('Second Approx.'!$G$16="Error",#N/A,
IF('Second Approx.'!$G$17="Error",#N/A,
IF('Second Approx.'!$G$18="Error",#N/A,
IF('Second Approx.'!$G$19="Error",#N/A,
IF('Second Approx.'!$G$20="Error",#N/A,
IF('Second Approx.'!$G$29="Error",#N/A,
'Second Approx.'!$D$38*SIN(RADIANS('Second Approx.'!$D$18*A752))+'Second Approx.'!$D$39*SIN(RADIANS('Second Approx.'!$D$19*A752))))))))))</f>
        <v>#N/A</v>
      </c>
    </row>
    <row r="753" spans="1:4" x14ac:dyDescent="0.25">
      <c r="A753">
        <v>375.5</v>
      </c>
      <c r="B753" s="71" t="e">
        <f>IF(A753&lt;='Second Approx.'!$D$20,A753,#N/A)</f>
        <v>#N/A</v>
      </c>
      <c r="C753" s="1" t="e">
        <f>IF(B753="",#N/A,
IF('Second Approx.'!$G$15="Error",#N/A,
IF('Second Approx.'!$G$16="Error",#N/A,
IF('Second Approx.'!$G$17="Error",#N/A,
IF('Second Approx.'!$G$18="Error",#N/A,
IF('Second Approx.'!$G$19="Error",#N/A,
IF('Second Approx.'!$G$20="Error",#N/A,
IF('Second Approx.'!$G$29="Error",#N/A,
'Second Approx.'!$D$38*COS(RADIANS('Second Approx.'!$D$18*A753))+'Second Approx.'!$D$39*COS(RADIANS('Second Approx.'!$D$19*A753))))))))))</f>
        <v>#N/A</v>
      </c>
      <c r="D753" s="1" t="e">
        <f>IF(B753="",#N/A,
IF('Second Approx.'!$G$15="Error",#N/A,
IF('Second Approx.'!$G$16="Error",#N/A,
IF('Second Approx.'!$G$17="Error",#N/A,
IF('Second Approx.'!$G$18="Error",#N/A,
IF('Second Approx.'!$G$19="Error",#N/A,
IF('Second Approx.'!$G$20="Error",#N/A,
IF('Second Approx.'!$G$29="Error",#N/A,
'Second Approx.'!$D$38*SIN(RADIANS('Second Approx.'!$D$18*A753))+'Second Approx.'!$D$39*SIN(RADIANS('Second Approx.'!$D$19*A753))))))))))</f>
        <v>#N/A</v>
      </c>
    </row>
    <row r="754" spans="1:4" x14ac:dyDescent="0.25">
      <c r="A754" s="71">
        <v>376</v>
      </c>
      <c r="B754" s="71" t="e">
        <f>IF(A754&lt;='Second Approx.'!$D$20,A754,#N/A)</f>
        <v>#N/A</v>
      </c>
      <c r="C754" s="1" t="e">
        <f>IF(B754="",#N/A,
IF('Second Approx.'!$G$15="Error",#N/A,
IF('Second Approx.'!$G$16="Error",#N/A,
IF('Second Approx.'!$G$17="Error",#N/A,
IF('Second Approx.'!$G$18="Error",#N/A,
IF('Second Approx.'!$G$19="Error",#N/A,
IF('Second Approx.'!$G$20="Error",#N/A,
IF('Second Approx.'!$G$29="Error",#N/A,
'Second Approx.'!$D$38*COS(RADIANS('Second Approx.'!$D$18*A754))+'Second Approx.'!$D$39*COS(RADIANS('Second Approx.'!$D$19*A754))))))))))</f>
        <v>#N/A</v>
      </c>
      <c r="D754" s="1" t="e">
        <f>IF(B754="",#N/A,
IF('Second Approx.'!$G$15="Error",#N/A,
IF('Second Approx.'!$G$16="Error",#N/A,
IF('Second Approx.'!$G$17="Error",#N/A,
IF('Second Approx.'!$G$18="Error",#N/A,
IF('Second Approx.'!$G$19="Error",#N/A,
IF('Second Approx.'!$G$20="Error",#N/A,
IF('Second Approx.'!$G$29="Error",#N/A,
'Second Approx.'!$D$38*SIN(RADIANS('Second Approx.'!$D$18*A754))+'Second Approx.'!$D$39*SIN(RADIANS('Second Approx.'!$D$19*A754))))))))))</f>
        <v>#N/A</v>
      </c>
    </row>
    <row r="755" spans="1:4" x14ac:dyDescent="0.25">
      <c r="A755">
        <v>376.5</v>
      </c>
      <c r="B755" s="71" t="e">
        <f>IF(A755&lt;='Second Approx.'!$D$20,A755,#N/A)</f>
        <v>#N/A</v>
      </c>
      <c r="C755" s="1" t="e">
        <f>IF(B755="",#N/A,
IF('Second Approx.'!$G$15="Error",#N/A,
IF('Second Approx.'!$G$16="Error",#N/A,
IF('Second Approx.'!$G$17="Error",#N/A,
IF('Second Approx.'!$G$18="Error",#N/A,
IF('Second Approx.'!$G$19="Error",#N/A,
IF('Second Approx.'!$G$20="Error",#N/A,
IF('Second Approx.'!$G$29="Error",#N/A,
'Second Approx.'!$D$38*COS(RADIANS('Second Approx.'!$D$18*A755))+'Second Approx.'!$D$39*COS(RADIANS('Second Approx.'!$D$19*A755))))))))))</f>
        <v>#N/A</v>
      </c>
      <c r="D755" s="1" t="e">
        <f>IF(B755="",#N/A,
IF('Second Approx.'!$G$15="Error",#N/A,
IF('Second Approx.'!$G$16="Error",#N/A,
IF('Second Approx.'!$G$17="Error",#N/A,
IF('Second Approx.'!$G$18="Error",#N/A,
IF('Second Approx.'!$G$19="Error",#N/A,
IF('Second Approx.'!$G$20="Error",#N/A,
IF('Second Approx.'!$G$29="Error",#N/A,
'Second Approx.'!$D$38*SIN(RADIANS('Second Approx.'!$D$18*A755))+'Second Approx.'!$D$39*SIN(RADIANS('Second Approx.'!$D$19*A755))))))))))</f>
        <v>#N/A</v>
      </c>
    </row>
    <row r="756" spans="1:4" x14ac:dyDescent="0.25">
      <c r="A756" s="71">
        <v>377</v>
      </c>
      <c r="B756" s="71" t="e">
        <f>IF(A756&lt;='Second Approx.'!$D$20,A756,#N/A)</f>
        <v>#N/A</v>
      </c>
      <c r="C756" s="1" t="e">
        <f>IF(B756="",#N/A,
IF('Second Approx.'!$G$15="Error",#N/A,
IF('Second Approx.'!$G$16="Error",#N/A,
IF('Second Approx.'!$G$17="Error",#N/A,
IF('Second Approx.'!$G$18="Error",#N/A,
IF('Second Approx.'!$G$19="Error",#N/A,
IF('Second Approx.'!$G$20="Error",#N/A,
IF('Second Approx.'!$G$29="Error",#N/A,
'Second Approx.'!$D$38*COS(RADIANS('Second Approx.'!$D$18*A756))+'Second Approx.'!$D$39*COS(RADIANS('Second Approx.'!$D$19*A756))))))))))</f>
        <v>#N/A</v>
      </c>
      <c r="D756" s="1" t="e">
        <f>IF(B756="",#N/A,
IF('Second Approx.'!$G$15="Error",#N/A,
IF('Second Approx.'!$G$16="Error",#N/A,
IF('Second Approx.'!$G$17="Error",#N/A,
IF('Second Approx.'!$G$18="Error",#N/A,
IF('Second Approx.'!$G$19="Error",#N/A,
IF('Second Approx.'!$G$20="Error",#N/A,
IF('Second Approx.'!$G$29="Error",#N/A,
'Second Approx.'!$D$38*SIN(RADIANS('Second Approx.'!$D$18*A756))+'Second Approx.'!$D$39*SIN(RADIANS('Second Approx.'!$D$19*A756))))))))))</f>
        <v>#N/A</v>
      </c>
    </row>
    <row r="757" spans="1:4" x14ac:dyDescent="0.25">
      <c r="A757">
        <v>377.5</v>
      </c>
      <c r="B757" s="71" t="e">
        <f>IF(A757&lt;='Second Approx.'!$D$20,A757,#N/A)</f>
        <v>#N/A</v>
      </c>
      <c r="C757" s="1" t="e">
        <f>IF(B757="",#N/A,
IF('Second Approx.'!$G$15="Error",#N/A,
IF('Second Approx.'!$G$16="Error",#N/A,
IF('Second Approx.'!$G$17="Error",#N/A,
IF('Second Approx.'!$G$18="Error",#N/A,
IF('Second Approx.'!$G$19="Error",#N/A,
IF('Second Approx.'!$G$20="Error",#N/A,
IF('Second Approx.'!$G$29="Error",#N/A,
'Second Approx.'!$D$38*COS(RADIANS('Second Approx.'!$D$18*A757))+'Second Approx.'!$D$39*COS(RADIANS('Second Approx.'!$D$19*A757))))))))))</f>
        <v>#N/A</v>
      </c>
      <c r="D757" s="1" t="e">
        <f>IF(B757="",#N/A,
IF('Second Approx.'!$G$15="Error",#N/A,
IF('Second Approx.'!$G$16="Error",#N/A,
IF('Second Approx.'!$G$17="Error",#N/A,
IF('Second Approx.'!$G$18="Error",#N/A,
IF('Second Approx.'!$G$19="Error",#N/A,
IF('Second Approx.'!$G$20="Error",#N/A,
IF('Second Approx.'!$G$29="Error",#N/A,
'Second Approx.'!$D$38*SIN(RADIANS('Second Approx.'!$D$18*A757))+'Second Approx.'!$D$39*SIN(RADIANS('Second Approx.'!$D$19*A757))))))))))</f>
        <v>#N/A</v>
      </c>
    </row>
    <row r="758" spans="1:4" x14ac:dyDescent="0.25">
      <c r="A758">
        <v>378</v>
      </c>
      <c r="B758" s="71" t="e">
        <f>IF(A758&lt;='Second Approx.'!$D$20,A758,#N/A)</f>
        <v>#N/A</v>
      </c>
      <c r="C758" s="1" t="e">
        <f>IF(B758="",#N/A,
IF('Second Approx.'!$G$15="Error",#N/A,
IF('Second Approx.'!$G$16="Error",#N/A,
IF('Second Approx.'!$G$17="Error",#N/A,
IF('Second Approx.'!$G$18="Error",#N/A,
IF('Second Approx.'!$G$19="Error",#N/A,
IF('Second Approx.'!$G$20="Error",#N/A,
IF('Second Approx.'!$G$29="Error",#N/A,
'Second Approx.'!$D$38*COS(RADIANS('Second Approx.'!$D$18*A758))+'Second Approx.'!$D$39*COS(RADIANS('Second Approx.'!$D$19*A758))))))))))</f>
        <v>#N/A</v>
      </c>
      <c r="D758" s="1" t="e">
        <f>IF(B758="",#N/A,
IF('Second Approx.'!$G$15="Error",#N/A,
IF('Second Approx.'!$G$16="Error",#N/A,
IF('Second Approx.'!$G$17="Error",#N/A,
IF('Second Approx.'!$G$18="Error",#N/A,
IF('Second Approx.'!$G$19="Error",#N/A,
IF('Second Approx.'!$G$20="Error",#N/A,
IF('Second Approx.'!$G$29="Error",#N/A,
'Second Approx.'!$D$38*SIN(RADIANS('Second Approx.'!$D$18*A758))+'Second Approx.'!$D$39*SIN(RADIANS('Second Approx.'!$D$19*A758))))))))))</f>
        <v>#N/A</v>
      </c>
    </row>
    <row r="759" spans="1:4" x14ac:dyDescent="0.25">
      <c r="A759" s="71">
        <v>378.5</v>
      </c>
      <c r="B759" s="71" t="e">
        <f>IF(A759&lt;='Second Approx.'!$D$20,A759,#N/A)</f>
        <v>#N/A</v>
      </c>
      <c r="C759" s="1" t="e">
        <f>IF(B759="",#N/A,
IF('Second Approx.'!$G$15="Error",#N/A,
IF('Second Approx.'!$G$16="Error",#N/A,
IF('Second Approx.'!$G$17="Error",#N/A,
IF('Second Approx.'!$G$18="Error",#N/A,
IF('Second Approx.'!$G$19="Error",#N/A,
IF('Second Approx.'!$G$20="Error",#N/A,
IF('Second Approx.'!$G$29="Error",#N/A,
'Second Approx.'!$D$38*COS(RADIANS('Second Approx.'!$D$18*A759))+'Second Approx.'!$D$39*COS(RADIANS('Second Approx.'!$D$19*A759))))))))))</f>
        <v>#N/A</v>
      </c>
      <c r="D759" s="1" t="e">
        <f>IF(B759="",#N/A,
IF('Second Approx.'!$G$15="Error",#N/A,
IF('Second Approx.'!$G$16="Error",#N/A,
IF('Second Approx.'!$G$17="Error",#N/A,
IF('Second Approx.'!$G$18="Error",#N/A,
IF('Second Approx.'!$G$19="Error",#N/A,
IF('Second Approx.'!$G$20="Error",#N/A,
IF('Second Approx.'!$G$29="Error",#N/A,
'Second Approx.'!$D$38*SIN(RADIANS('Second Approx.'!$D$18*A759))+'Second Approx.'!$D$39*SIN(RADIANS('Second Approx.'!$D$19*A759))))))))))</f>
        <v>#N/A</v>
      </c>
    </row>
    <row r="760" spans="1:4" x14ac:dyDescent="0.25">
      <c r="A760">
        <v>379</v>
      </c>
      <c r="B760" s="71" t="e">
        <f>IF(A760&lt;='Second Approx.'!$D$20,A760,#N/A)</f>
        <v>#N/A</v>
      </c>
      <c r="C760" s="1" t="e">
        <f>IF(B760="",#N/A,
IF('Second Approx.'!$G$15="Error",#N/A,
IF('Second Approx.'!$G$16="Error",#N/A,
IF('Second Approx.'!$G$17="Error",#N/A,
IF('Second Approx.'!$G$18="Error",#N/A,
IF('Second Approx.'!$G$19="Error",#N/A,
IF('Second Approx.'!$G$20="Error",#N/A,
IF('Second Approx.'!$G$29="Error",#N/A,
'Second Approx.'!$D$38*COS(RADIANS('Second Approx.'!$D$18*A760))+'Second Approx.'!$D$39*COS(RADIANS('Second Approx.'!$D$19*A760))))))))))</f>
        <v>#N/A</v>
      </c>
      <c r="D760" s="1" t="e">
        <f>IF(B760="",#N/A,
IF('Second Approx.'!$G$15="Error",#N/A,
IF('Second Approx.'!$G$16="Error",#N/A,
IF('Second Approx.'!$G$17="Error",#N/A,
IF('Second Approx.'!$G$18="Error",#N/A,
IF('Second Approx.'!$G$19="Error",#N/A,
IF('Second Approx.'!$G$20="Error",#N/A,
IF('Second Approx.'!$G$29="Error",#N/A,
'Second Approx.'!$D$38*SIN(RADIANS('Second Approx.'!$D$18*A760))+'Second Approx.'!$D$39*SIN(RADIANS('Second Approx.'!$D$19*A760))))))))))</f>
        <v>#N/A</v>
      </c>
    </row>
    <row r="761" spans="1:4" x14ac:dyDescent="0.25">
      <c r="A761" s="71">
        <v>379.5</v>
      </c>
      <c r="B761" s="71" t="e">
        <f>IF(A761&lt;='Second Approx.'!$D$20,A761,#N/A)</f>
        <v>#N/A</v>
      </c>
      <c r="C761" s="1" t="e">
        <f>IF(B761="",#N/A,
IF('Second Approx.'!$G$15="Error",#N/A,
IF('Second Approx.'!$G$16="Error",#N/A,
IF('Second Approx.'!$G$17="Error",#N/A,
IF('Second Approx.'!$G$18="Error",#N/A,
IF('Second Approx.'!$G$19="Error",#N/A,
IF('Second Approx.'!$G$20="Error",#N/A,
IF('Second Approx.'!$G$29="Error",#N/A,
'Second Approx.'!$D$38*COS(RADIANS('Second Approx.'!$D$18*A761))+'Second Approx.'!$D$39*COS(RADIANS('Second Approx.'!$D$19*A761))))))))))</f>
        <v>#N/A</v>
      </c>
      <c r="D761" s="1" t="e">
        <f>IF(B761="",#N/A,
IF('Second Approx.'!$G$15="Error",#N/A,
IF('Second Approx.'!$G$16="Error",#N/A,
IF('Second Approx.'!$G$17="Error",#N/A,
IF('Second Approx.'!$G$18="Error",#N/A,
IF('Second Approx.'!$G$19="Error",#N/A,
IF('Second Approx.'!$G$20="Error",#N/A,
IF('Second Approx.'!$G$29="Error",#N/A,
'Second Approx.'!$D$38*SIN(RADIANS('Second Approx.'!$D$18*A761))+'Second Approx.'!$D$39*SIN(RADIANS('Second Approx.'!$D$19*A761))))))))))</f>
        <v>#N/A</v>
      </c>
    </row>
    <row r="762" spans="1:4" x14ac:dyDescent="0.25">
      <c r="A762">
        <v>380</v>
      </c>
      <c r="B762" s="71" t="e">
        <f>IF(A762&lt;='Second Approx.'!$D$20,A762,#N/A)</f>
        <v>#N/A</v>
      </c>
      <c r="C762" s="1" t="e">
        <f>IF(B762="",#N/A,
IF('Second Approx.'!$G$15="Error",#N/A,
IF('Second Approx.'!$G$16="Error",#N/A,
IF('Second Approx.'!$G$17="Error",#N/A,
IF('Second Approx.'!$G$18="Error",#N/A,
IF('Second Approx.'!$G$19="Error",#N/A,
IF('Second Approx.'!$G$20="Error",#N/A,
IF('Second Approx.'!$G$29="Error",#N/A,
'Second Approx.'!$D$38*COS(RADIANS('Second Approx.'!$D$18*A762))+'Second Approx.'!$D$39*COS(RADIANS('Second Approx.'!$D$19*A762))))))))))</f>
        <v>#N/A</v>
      </c>
      <c r="D762" s="1" t="e">
        <f>IF(B762="",#N/A,
IF('Second Approx.'!$G$15="Error",#N/A,
IF('Second Approx.'!$G$16="Error",#N/A,
IF('Second Approx.'!$G$17="Error",#N/A,
IF('Second Approx.'!$G$18="Error",#N/A,
IF('Second Approx.'!$G$19="Error",#N/A,
IF('Second Approx.'!$G$20="Error",#N/A,
IF('Second Approx.'!$G$29="Error",#N/A,
'Second Approx.'!$D$38*SIN(RADIANS('Second Approx.'!$D$18*A762))+'Second Approx.'!$D$39*SIN(RADIANS('Second Approx.'!$D$19*A762))))))))))</f>
        <v>#N/A</v>
      </c>
    </row>
    <row r="763" spans="1:4" x14ac:dyDescent="0.25">
      <c r="A763">
        <v>380.5</v>
      </c>
      <c r="B763" s="71" t="e">
        <f>IF(A763&lt;='Second Approx.'!$D$20,A763,#N/A)</f>
        <v>#N/A</v>
      </c>
      <c r="C763" s="1" t="e">
        <f>IF(B763="",#N/A,
IF('Second Approx.'!$G$15="Error",#N/A,
IF('Second Approx.'!$G$16="Error",#N/A,
IF('Second Approx.'!$G$17="Error",#N/A,
IF('Second Approx.'!$G$18="Error",#N/A,
IF('Second Approx.'!$G$19="Error",#N/A,
IF('Second Approx.'!$G$20="Error",#N/A,
IF('Second Approx.'!$G$29="Error",#N/A,
'Second Approx.'!$D$38*COS(RADIANS('Second Approx.'!$D$18*A763))+'Second Approx.'!$D$39*COS(RADIANS('Second Approx.'!$D$19*A763))))))))))</f>
        <v>#N/A</v>
      </c>
      <c r="D763" s="1" t="e">
        <f>IF(B763="",#N/A,
IF('Second Approx.'!$G$15="Error",#N/A,
IF('Second Approx.'!$G$16="Error",#N/A,
IF('Second Approx.'!$G$17="Error",#N/A,
IF('Second Approx.'!$G$18="Error",#N/A,
IF('Second Approx.'!$G$19="Error",#N/A,
IF('Second Approx.'!$G$20="Error",#N/A,
IF('Second Approx.'!$G$29="Error",#N/A,
'Second Approx.'!$D$38*SIN(RADIANS('Second Approx.'!$D$18*A763))+'Second Approx.'!$D$39*SIN(RADIANS('Second Approx.'!$D$19*A763))))))))))</f>
        <v>#N/A</v>
      </c>
    </row>
    <row r="764" spans="1:4" x14ac:dyDescent="0.25">
      <c r="A764" s="71">
        <v>381</v>
      </c>
      <c r="B764" s="71" t="e">
        <f>IF(A764&lt;='Second Approx.'!$D$20,A764,#N/A)</f>
        <v>#N/A</v>
      </c>
      <c r="C764" s="1" t="e">
        <f>IF(B764="",#N/A,
IF('Second Approx.'!$G$15="Error",#N/A,
IF('Second Approx.'!$G$16="Error",#N/A,
IF('Second Approx.'!$G$17="Error",#N/A,
IF('Second Approx.'!$G$18="Error",#N/A,
IF('Second Approx.'!$G$19="Error",#N/A,
IF('Second Approx.'!$G$20="Error",#N/A,
IF('Second Approx.'!$G$29="Error",#N/A,
'Second Approx.'!$D$38*COS(RADIANS('Second Approx.'!$D$18*A764))+'Second Approx.'!$D$39*COS(RADIANS('Second Approx.'!$D$19*A764))))))))))</f>
        <v>#N/A</v>
      </c>
      <c r="D764" s="1" t="e">
        <f>IF(B764="",#N/A,
IF('Second Approx.'!$G$15="Error",#N/A,
IF('Second Approx.'!$G$16="Error",#N/A,
IF('Second Approx.'!$G$17="Error",#N/A,
IF('Second Approx.'!$G$18="Error",#N/A,
IF('Second Approx.'!$G$19="Error",#N/A,
IF('Second Approx.'!$G$20="Error",#N/A,
IF('Second Approx.'!$G$29="Error",#N/A,
'Second Approx.'!$D$38*SIN(RADIANS('Second Approx.'!$D$18*A764))+'Second Approx.'!$D$39*SIN(RADIANS('Second Approx.'!$D$19*A764))))))))))</f>
        <v>#N/A</v>
      </c>
    </row>
    <row r="765" spans="1:4" x14ac:dyDescent="0.25">
      <c r="A765">
        <v>381.5</v>
      </c>
      <c r="B765" s="71" t="e">
        <f>IF(A765&lt;='Second Approx.'!$D$20,A765,#N/A)</f>
        <v>#N/A</v>
      </c>
      <c r="C765" s="1" t="e">
        <f>IF(B765="",#N/A,
IF('Second Approx.'!$G$15="Error",#N/A,
IF('Second Approx.'!$G$16="Error",#N/A,
IF('Second Approx.'!$G$17="Error",#N/A,
IF('Second Approx.'!$G$18="Error",#N/A,
IF('Second Approx.'!$G$19="Error",#N/A,
IF('Second Approx.'!$G$20="Error",#N/A,
IF('Second Approx.'!$G$29="Error",#N/A,
'Second Approx.'!$D$38*COS(RADIANS('Second Approx.'!$D$18*A765))+'Second Approx.'!$D$39*COS(RADIANS('Second Approx.'!$D$19*A765))))))))))</f>
        <v>#N/A</v>
      </c>
      <c r="D765" s="1" t="e">
        <f>IF(B765="",#N/A,
IF('Second Approx.'!$G$15="Error",#N/A,
IF('Second Approx.'!$G$16="Error",#N/A,
IF('Second Approx.'!$G$17="Error",#N/A,
IF('Second Approx.'!$G$18="Error",#N/A,
IF('Second Approx.'!$G$19="Error",#N/A,
IF('Second Approx.'!$G$20="Error",#N/A,
IF('Second Approx.'!$G$29="Error",#N/A,
'Second Approx.'!$D$38*SIN(RADIANS('Second Approx.'!$D$18*A765))+'Second Approx.'!$D$39*SIN(RADIANS('Second Approx.'!$D$19*A765))))))))))</f>
        <v>#N/A</v>
      </c>
    </row>
    <row r="766" spans="1:4" x14ac:dyDescent="0.25">
      <c r="A766" s="71">
        <v>382</v>
      </c>
      <c r="B766" s="71" t="e">
        <f>IF(A766&lt;='Second Approx.'!$D$20,A766,#N/A)</f>
        <v>#N/A</v>
      </c>
      <c r="C766" s="1" t="e">
        <f>IF(B766="",#N/A,
IF('Second Approx.'!$G$15="Error",#N/A,
IF('Second Approx.'!$G$16="Error",#N/A,
IF('Second Approx.'!$G$17="Error",#N/A,
IF('Second Approx.'!$G$18="Error",#N/A,
IF('Second Approx.'!$G$19="Error",#N/A,
IF('Second Approx.'!$G$20="Error",#N/A,
IF('Second Approx.'!$G$29="Error",#N/A,
'Second Approx.'!$D$38*COS(RADIANS('Second Approx.'!$D$18*A766))+'Second Approx.'!$D$39*COS(RADIANS('Second Approx.'!$D$19*A766))))))))))</f>
        <v>#N/A</v>
      </c>
      <c r="D766" s="1" t="e">
        <f>IF(B766="",#N/A,
IF('Second Approx.'!$G$15="Error",#N/A,
IF('Second Approx.'!$G$16="Error",#N/A,
IF('Second Approx.'!$G$17="Error",#N/A,
IF('Second Approx.'!$G$18="Error",#N/A,
IF('Second Approx.'!$G$19="Error",#N/A,
IF('Second Approx.'!$G$20="Error",#N/A,
IF('Second Approx.'!$G$29="Error",#N/A,
'Second Approx.'!$D$38*SIN(RADIANS('Second Approx.'!$D$18*A766))+'Second Approx.'!$D$39*SIN(RADIANS('Second Approx.'!$D$19*A766))))))))))</f>
        <v>#N/A</v>
      </c>
    </row>
    <row r="767" spans="1:4" x14ac:dyDescent="0.25">
      <c r="A767">
        <v>382.5</v>
      </c>
      <c r="B767" s="71" t="e">
        <f>IF(A767&lt;='Second Approx.'!$D$20,A767,#N/A)</f>
        <v>#N/A</v>
      </c>
      <c r="C767" s="1" t="e">
        <f>IF(B767="",#N/A,
IF('Second Approx.'!$G$15="Error",#N/A,
IF('Second Approx.'!$G$16="Error",#N/A,
IF('Second Approx.'!$G$17="Error",#N/A,
IF('Second Approx.'!$G$18="Error",#N/A,
IF('Second Approx.'!$G$19="Error",#N/A,
IF('Second Approx.'!$G$20="Error",#N/A,
IF('Second Approx.'!$G$29="Error",#N/A,
'Second Approx.'!$D$38*COS(RADIANS('Second Approx.'!$D$18*A767))+'Second Approx.'!$D$39*COS(RADIANS('Second Approx.'!$D$19*A767))))))))))</f>
        <v>#N/A</v>
      </c>
      <c r="D767" s="1" t="e">
        <f>IF(B767="",#N/A,
IF('Second Approx.'!$G$15="Error",#N/A,
IF('Second Approx.'!$G$16="Error",#N/A,
IF('Second Approx.'!$G$17="Error",#N/A,
IF('Second Approx.'!$G$18="Error",#N/A,
IF('Second Approx.'!$G$19="Error",#N/A,
IF('Second Approx.'!$G$20="Error",#N/A,
IF('Second Approx.'!$G$29="Error",#N/A,
'Second Approx.'!$D$38*SIN(RADIANS('Second Approx.'!$D$18*A767))+'Second Approx.'!$D$39*SIN(RADIANS('Second Approx.'!$D$19*A767))))))))))</f>
        <v>#N/A</v>
      </c>
    </row>
    <row r="768" spans="1:4" x14ac:dyDescent="0.25">
      <c r="A768">
        <v>383</v>
      </c>
      <c r="B768" s="71" t="e">
        <f>IF(A768&lt;='Second Approx.'!$D$20,A768,#N/A)</f>
        <v>#N/A</v>
      </c>
      <c r="C768" s="1" t="e">
        <f>IF(B768="",#N/A,
IF('Second Approx.'!$G$15="Error",#N/A,
IF('Second Approx.'!$G$16="Error",#N/A,
IF('Second Approx.'!$G$17="Error",#N/A,
IF('Second Approx.'!$G$18="Error",#N/A,
IF('Second Approx.'!$G$19="Error",#N/A,
IF('Second Approx.'!$G$20="Error",#N/A,
IF('Second Approx.'!$G$29="Error",#N/A,
'Second Approx.'!$D$38*COS(RADIANS('Second Approx.'!$D$18*A768))+'Second Approx.'!$D$39*COS(RADIANS('Second Approx.'!$D$19*A768))))))))))</f>
        <v>#N/A</v>
      </c>
      <c r="D768" s="1" t="e">
        <f>IF(B768="",#N/A,
IF('Second Approx.'!$G$15="Error",#N/A,
IF('Second Approx.'!$G$16="Error",#N/A,
IF('Second Approx.'!$G$17="Error",#N/A,
IF('Second Approx.'!$G$18="Error",#N/A,
IF('Second Approx.'!$G$19="Error",#N/A,
IF('Second Approx.'!$G$20="Error",#N/A,
IF('Second Approx.'!$G$29="Error",#N/A,
'Second Approx.'!$D$38*SIN(RADIANS('Second Approx.'!$D$18*A768))+'Second Approx.'!$D$39*SIN(RADIANS('Second Approx.'!$D$19*A768))))))))))</f>
        <v>#N/A</v>
      </c>
    </row>
    <row r="769" spans="1:4" x14ac:dyDescent="0.25">
      <c r="A769" s="71">
        <v>383.5</v>
      </c>
      <c r="B769" s="71" t="e">
        <f>IF(A769&lt;='Second Approx.'!$D$20,A769,#N/A)</f>
        <v>#N/A</v>
      </c>
      <c r="C769" s="1" t="e">
        <f>IF(B769="",#N/A,
IF('Second Approx.'!$G$15="Error",#N/A,
IF('Second Approx.'!$G$16="Error",#N/A,
IF('Second Approx.'!$G$17="Error",#N/A,
IF('Second Approx.'!$G$18="Error",#N/A,
IF('Second Approx.'!$G$19="Error",#N/A,
IF('Second Approx.'!$G$20="Error",#N/A,
IF('Second Approx.'!$G$29="Error",#N/A,
'Second Approx.'!$D$38*COS(RADIANS('Second Approx.'!$D$18*A769))+'Second Approx.'!$D$39*COS(RADIANS('Second Approx.'!$D$19*A769))))))))))</f>
        <v>#N/A</v>
      </c>
      <c r="D769" s="1" t="e">
        <f>IF(B769="",#N/A,
IF('Second Approx.'!$G$15="Error",#N/A,
IF('Second Approx.'!$G$16="Error",#N/A,
IF('Second Approx.'!$G$17="Error",#N/A,
IF('Second Approx.'!$G$18="Error",#N/A,
IF('Second Approx.'!$G$19="Error",#N/A,
IF('Second Approx.'!$G$20="Error",#N/A,
IF('Second Approx.'!$G$29="Error",#N/A,
'Second Approx.'!$D$38*SIN(RADIANS('Second Approx.'!$D$18*A769))+'Second Approx.'!$D$39*SIN(RADIANS('Second Approx.'!$D$19*A769))))))))))</f>
        <v>#N/A</v>
      </c>
    </row>
    <row r="770" spans="1:4" x14ac:dyDescent="0.25">
      <c r="A770">
        <v>384</v>
      </c>
      <c r="B770" s="71" t="e">
        <f>IF(A770&lt;='Second Approx.'!$D$20,A770,#N/A)</f>
        <v>#N/A</v>
      </c>
      <c r="C770" s="1" t="e">
        <f>IF(B770="",#N/A,
IF('Second Approx.'!$G$15="Error",#N/A,
IF('Second Approx.'!$G$16="Error",#N/A,
IF('Second Approx.'!$G$17="Error",#N/A,
IF('Second Approx.'!$G$18="Error",#N/A,
IF('Second Approx.'!$G$19="Error",#N/A,
IF('Second Approx.'!$G$20="Error",#N/A,
IF('Second Approx.'!$G$29="Error",#N/A,
'Second Approx.'!$D$38*COS(RADIANS('Second Approx.'!$D$18*A770))+'Second Approx.'!$D$39*COS(RADIANS('Second Approx.'!$D$19*A770))))))))))</f>
        <v>#N/A</v>
      </c>
      <c r="D770" s="1" t="e">
        <f>IF(B770="",#N/A,
IF('Second Approx.'!$G$15="Error",#N/A,
IF('Second Approx.'!$G$16="Error",#N/A,
IF('Second Approx.'!$G$17="Error",#N/A,
IF('Second Approx.'!$G$18="Error",#N/A,
IF('Second Approx.'!$G$19="Error",#N/A,
IF('Second Approx.'!$G$20="Error",#N/A,
IF('Second Approx.'!$G$29="Error",#N/A,
'Second Approx.'!$D$38*SIN(RADIANS('Second Approx.'!$D$18*A770))+'Second Approx.'!$D$39*SIN(RADIANS('Second Approx.'!$D$19*A770))))))))))</f>
        <v>#N/A</v>
      </c>
    </row>
    <row r="771" spans="1:4" x14ac:dyDescent="0.25">
      <c r="A771" s="71">
        <v>384.5</v>
      </c>
      <c r="B771" s="71" t="e">
        <f>IF(A771&lt;='Second Approx.'!$D$20,A771,#N/A)</f>
        <v>#N/A</v>
      </c>
      <c r="C771" s="1" t="e">
        <f>IF(B771="",#N/A,
IF('Second Approx.'!$G$15="Error",#N/A,
IF('Second Approx.'!$G$16="Error",#N/A,
IF('Second Approx.'!$G$17="Error",#N/A,
IF('Second Approx.'!$G$18="Error",#N/A,
IF('Second Approx.'!$G$19="Error",#N/A,
IF('Second Approx.'!$G$20="Error",#N/A,
IF('Second Approx.'!$G$29="Error",#N/A,
'Second Approx.'!$D$38*COS(RADIANS('Second Approx.'!$D$18*A771))+'Second Approx.'!$D$39*COS(RADIANS('Second Approx.'!$D$19*A771))))))))))</f>
        <v>#N/A</v>
      </c>
      <c r="D771" s="1" t="e">
        <f>IF(B771="",#N/A,
IF('Second Approx.'!$G$15="Error",#N/A,
IF('Second Approx.'!$G$16="Error",#N/A,
IF('Second Approx.'!$G$17="Error",#N/A,
IF('Second Approx.'!$G$18="Error",#N/A,
IF('Second Approx.'!$G$19="Error",#N/A,
IF('Second Approx.'!$G$20="Error",#N/A,
IF('Second Approx.'!$G$29="Error",#N/A,
'Second Approx.'!$D$38*SIN(RADIANS('Second Approx.'!$D$18*A771))+'Second Approx.'!$D$39*SIN(RADIANS('Second Approx.'!$D$19*A771))))))))))</f>
        <v>#N/A</v>
      </c>
    </row>
    <row r="772" spans="1:4" x14ac:dyDescent="0.25">
      <c r="A772">
        <v>385</v>
      </c>
      <c r="B772" s="71" t="e">
        <f>IF(A772&lt;='Second Approx.'!$D$20,A772,#N/A)</f>
        <v>#N/A</v>
      </c>
      <c r="C772" s="1" t="e">
        <f>IF(B772="",#N/A,
IF('Second Approx.'!$G$15="Error",#N/A,
IF('Second Approx.'!$G$16="Error",#N/A,
IF('Second Approx.'!$G$17="Error",#N/A,
IF('Second Approx.'!$G$18="Error",#N/A,
IF('Second Approx.'!$G$19="Error",#N/A,
IF('Second Approx.'!$G$20="Error",#N/A,
IF('Second Approx.'!$G$29="Error",#N/A,
'Second Approx.'!$D$38*COS(RADIANS('Second Approx.'!$D$18*A772))+'Second Approx.'!$D$39*COS(RADIANS('Second Approx.'!$D$19*A772))))))))))</f>
        <v>#N/A</v>
      </c>
      <c r="D772" s="1" t="e">
        <f>IF(B772="",#N/A,
IF('Second Approx.'!$G$15="Error",#N/A,
IF('Second Approx.'!$G$16="Error",#N/A,
IF('Second Approx.'!$G$17="Error",#N/A,
IF('Second Approx.'!$G$18="Error",#N/A,
IF('Second Approx.'!$G$19="Error",#N/A,
IF('Second Approx.'!$G$20="Error",#N/A,
IF('Second Approx.'!$G$29="Error",#N/A,
'Second Approx.'!$D$38*SIN(RADIANS('Second Approx.'!$D$18*A772))+'Second Approx.'!$D$39*SIN(RADIANS('Second Approx.'!$D$19*A772))))))))))</f>
        <v>#N/A</v>
      </c>
    </row>
    <row r="773" spans="1:4" x14ac:dyDescent="0.25">
      <c r="A773">
        <v>385.5</v>
      </c>
      <c r="B773" s="71" t="e">
        <f>IF(A773&lt;='Second Approx.'!$D$20,A773,#N/A)</f>
        <v>#N/A</v>
      </c>
      <c r="C773" s="1" t="e">
        <f>IF(B773="",#N/A,
IF('Second Approx.'!$G$15="Error",#N/A,
IF('Second Approx.'!$G$16="Error",#N/A,
IF('Second Approx.'!$G$17="Error",#N/A,
IF('Second Approx.'!$G$18="Error",#N/A,
IF('Second Approx.'!$G$19="Error",#N/A,
IF('Second Approx.'!$G$20="Error",#N/A,
IF('Second Approx.'!$G$29="Error",#N/A,
'Second Approx.'!$D$38*COS(RADIANS('Second Approx.'!$D$18*A773))+'Second Approx.'!$D$39*COS(RADIANS('Second Approx.'!$D$19*A773))))))))))</f>
        <v>#N/A</v>
      </c>
      <c r="D773" s="1" t="e">
        <f>IF(B773="",#N/A,
IF('Second Approx.'!$G$15="Error",#N/A,
IF('Second Approx.'!$G$16="Error",#N/A,
IF('Second Approx.'!$G$17="Error",#N/A,
IF('Second Approx.'!$G$18="Error",#N/A,
IF('Second Approx.'!$G$19="Error",#N/A,
IF('Second Approx.'!$G$20="Error",#N/A,
IF('Second Approx.'!$G$29="Error",#N/A,
'Second Approx.'!$D$38*SIN(RADIANS('Second Approx.'!$D$18*A773))+'Second Approx.'!$D$39*SIN(RADIANS('Second Approx.'!$D$19*A773))))))))))</f>
        <v>#N/A</v>
      </c>
    </row>
    <row r="774" spans="1:4" x14ac:dyDescent="0.25">
      <c r="A774" s="71">
        <v>386</v>
      </c>
      <c r="B774" s="71" t="e">
        <f>IF(A774&lt;='Second Approx.'!$D$20,A774,#N/A)</f>
        <v>#N/A</v>
      </c>
      <c r="C774" s="1" t="e">
        <f>IF(B774="",#N/A,
IF('Second Approx.'!$G$15="Error",#N/A,
IF('Second Approx.'!$G$16="Error",#N/A,
IF('Second Approx.'!$G$17="Error",#N/A,
IF('Second Approx.'!$G$18="Error",#N/A,
IF('Second Approx.'!$G$19="Error",#N/A,
IF('Second Approx.'!$G$20="Error",#N/A,
IF('Second Approx.'!$G$29="Error",#N/A,
'Second Approx.'!$D$38*COS(RADIANS('Second Approx.'!$D$18*A774))+'Second Approx.'!$D$39*COS(RADIANS('Second Approx.'!$D$19*A774))))))))))</f>
        <v>#N/A</v>
      </c>
      <c r="D774" s="1" t="e">
        <f>IF(B774="",#N/A,
IF('Second Approx.'!$G$15="Error",#N/A,
IF('Second Approx.'!$G$16="Error",#N/A,
IF('Second Approx.'!$G$17="Error",#N/A,
IF('Second Approx.'!$G$18="Error",#N/A,
IF('Second Approx.'!$G$19="Error",#N/A,
IF('Second Approx.'!$G$20="Error",#N/A,
IF('Second Approx.'!$G$29="Error",#N/A,
'Second Approx.'!$D$38*SIN(RADIANS('Second Approx.'!$D$18*A774))+'Second Approx.'!$D$39*SIN(RADIANS('Second Approx.'!$D$19*A774))))))))))</f>
        <v>#N/A</v>
      </c>
    </row>
    <row r="775" spans="1:4" x14ac:dyDescent="0.25">
      <c r="A775">
        <v>386.5</v>
      </c>
      <c r="B775" s="71" t="e">
        <f>IF(A775&lt;='Second Approx.'!$D$20,A775,#N/A)</f>
        <v>#N/A</v>
      </c>
      <c r="C775" s="1" t="e">
        <f>IF(B775="",#N/A,
IF('Second Approx.'!$G$15="Error",#N/A,
IF('Second Approx.'!$G$16="Error",#N/A,
IF('Second Approx.'!$G$17="Error",#N/A,
IF('Second Approx.'!$G$18="Error",#N/A,
IF('Second Approx.'!$G$19="Error",#N/A,
IF('Second Approx.'!$G$20="Error",#N/A,
IF('Second Approx.'!$G$29="Error",#N/A,
'Second Approx.'!$D$38*COS(RADIANS('Second Approx.'!$D$18*A775))+'Second Approx.'!$D$39*COS(RADIANS('Second Approx.'!$D$19*A775))))))))))</f>
        <v>#N/A</v>
      </c>
      <c r="D775" s="1" t="e">
        <f>IF(B775="",#N/A,
IF('Second Approx.'!$G$15="Error",#N/A,
IF('Second Approx.'!$G$16="Error",#N/A,
IF('Second Approx.'!$G$17="Error",#N/A,
IF('Second Approx.'!$G$18="Error",#N/A,
IF('Second Approx.'!$G$19="Error",#N/A,
IF('Second Approx.'!$G$20="Error",#N/A,
IF('Second Approx.'!$G$29="Error",#N/A,
'Second Approx.'!$D$38*SIN(RADIANS('Second Approx.'!$D$18*A775))+'Second Approx.'!$D$39*SIN(RADIANS('Second Approx.'!$D$19*A775))))))))))</f>
        <v>#N/A</v>
      </c>
    </row>
    <row r="776" spans="1:4" x14ac:dyDescent="0.25">
      <c r="A776" s="71">
        <v>387</v>
      </c>
      <c r="B776" s="71" t="e">
        <f>IF(A776&lt;='Second Approx.'!$D$20,A776,#N/A)</f>
        <v>#N/A</v>
      </c>
      <c r="C776" s="1" t="e">
        <f>IF(B776="",#N/A,
IF('Second Approx.'!$G$15="Error",#N/A,
IF('Second Approx.'!$G$16="Error",#N/A,
IF('Second Approx.'!$G$17="Error",#N/A,
IF('Second Approx.'!$G$18="Error",#N/A,
IF('Second Approx.'!$G$19="Error",#N/A,
IF('Second Approx.'!$G$20="Error",#N/A,
IF('Second Approx.'!$G$29="Error",#N/A,
'Second Approx.'!$D$38*COS(RADIANS('Second Approx.'!$D$18*A776))+'Second Approx.'!$D$39*COS(RADIANS('Second Approx.'!$D$19*A776))))))))))</f>
        <v>#N/A</v>
      </c>
      <c r="D776" s="1" t="e">
        <f>IF(B776="",#N/A,
IF('Second Approx.'!$G$15="Error",#N/A,
IF('Second Approx.'!$G$16="Error",#N/A,
IF('Second Approx.'!$G$17="Error",#N/A,
IF('Second Approx.'!$G$18="Error",#N/A,
IF('Second Approx.'!$G$19="Error",#N/A,
IF('Second Approx.'!$G$20="Error",#N/A,
IF('Second Approx.'!$G$29="Error",#N/A,
'Second Approx.'!$D$38*SIN(RADIANS('Second Approx.'!$D$18*A776))+'Second Approx.'!$D$39*SIN(RADIANS('Second Approx.'!$D$19*A776))))))))))</f>
        <v>#N/A</v>
      </c>
    </row>
    <row r="777" spans="1:4" x14ac:dyDescent="0.25">
      <c r="A777">
        <v>387.5</v>
      </c>
      <c r="B777" s="71" t="e">
        <f>IF(A777&lt;='Second Approx.'!$D$20,A777,#N/A)</f>
        <v>#N/A</v>
      </c>
      <c r="C777" s="1" t="e">
        <f>IF(B777="",#N/A,
IF('Second Approx.'!$G$15="Error",#N/A,
IF('Second Approx.'!$G$16="Error",#N/A,
IF('Second Approx.'!$G$17="Error",#N/A,
IF('Second Approx.'!$G$18="Error",#N/A,
IF('Second Approx.'!$G$19="Error",#N/A,
IF('Second Approx.'!$G$20="Error",#N/A,
IF('Second Approx.'!$G$29="Error",#N/A,
'Second Approx.'!$D$38*COS(RADIANS('Second Approx.'!$D$18*A777))+'Second Approx.'!$D$39*COS(RADIANS('Second Approx.'!$D$19*A777))))))))))</f>
        <v>#N/A</v>
      </c>
      <c r="D777" s="1" t="e">
        <f>IF(B777="",#N/A,
IF('Second Approx.'!$G$15="Error",#N/A,
IF('Second Approx.'!$G$16="Error",#N/A,
IF('Second Approx.'!$G$17="Error",#N/A,
IF('Second Approx.'!$G$18="Error",#N/A,
IF('Second Approx.'!$G$19="Error",#N/A,
IF('Second Approx.'!$G$20="Error",#N/A,
IF('Second Approx.'!$G$29="Error",#N/A,
'Second Approx.'!$D$38*SIN(RADIANS('Second Approx.'!$D$18*A777))+'Second Approx.'!$D$39*SIN(RADIANS('Second Approx.'!$D$19*A777))))))))))</f>
        <v>#N/A</v>
      </c>
    </row>
    <row r="778" spans="1:4" x14ac:dyDescent="0.25">
      <c r="A778">
        <v>388</v>
      </c>
      <c r="B778" s="71" t="e">
        <f>IF(A778&lt;='Second Approx.'!$D$20,A778,#N/A)</f>
        <v>#N/A</v>
      </c>
      <c r="C778" s="1" t="e">
        <f>IF(B778="",#N/A,
IF('Second Approx.'!$G$15="Error",#N/A,
IF('Second Approx.'!$G$16="Error",#N/A,
IF('Second Approx.'!$G$17="Error",#N/A,
IF('Second Approx.'!$G$18="Error",#N/A,
IF('Second Approx.'!$G$19="Error",#N/A,
IF('Second Approx.'!$G$20="Error",#N/A,
IF('Second Approx.'!$G$29="Error",#N/A,
'Second Approx.'!$D$38*COS(RADIANS('Second Approx.'!$D$18*A778))+'Second Approx.'!$D$39*COS(RADIANS('Second Approx.'!$D$19*A778))))))))))</f>
        <v>#N/A</v>
      </c>
      <c r="D778" s="1" t="e">
        <f>IF(B778="",#N/A,
IF('Second Approx.'!$G$15="Error",#N/A,
IF('Second Approx.'!$G$16="Error",#N/A,
IF('Second Approx.'!$G$17="Error",#N/A,
IF('Second Approx.'!$G$18="Error",#N/A,
IF('Second Approx.'!$G$19="Error",#N/A,
IF('Second Approx.'!$G$20="Error",#N/A,
IF('Second Approx.'!$G$29="Error",#N/A,
'Second Approx.'!$D$38*SIN(RADIANS('Second Approx.'!$D$18*A778))+'Second Approx.'!$D$39*SIN(RADIANS('Second Approx.'!$D$19*A778))))))))))</f>
        <v>#N/A</v>
      </c>
    </row>
    <row r="779" spans="1:4" x14ac:dyDescent="0.25">
      <c r="A779" s="71">
        <v>388.5</v>
      </c>
      <c r="B779" s="71" t="e">
        <f>IF(A779&lt;='Second Approx.'!$D$20,A779,#N/A)</f>
        <v>#N/A</v>
      </c>
      <c r="C779" s="1" t="e">
        <f>IF(B779="",#N/A,
IF('Second Approx.'!$G$15="Error",#N/A,
IF('Second Approx.'!$G$16="Error",#N/A,
IF('Second Approx.'!$G$17="Error",#N/A,
IF('Second Approx.'!$G$18="Error",#N/A,
IF('Second Approx.'!$G$19="Error",#N/A,
IF('Second Approx.'!$G$20="Error",#N/A,
IF('Second Approx.'!$G$29="Error",#N/A,
'Second Approx.'!$D$38*COS(RADIANS('Second Approx.'!$D$18*A779))+'Second Approx.'!$D$39*COS(RADIANS('Second Approx.'!$D$19*A779))))))))))</f>
        <v>#N/A</v>
      </c>
      <c r="D779" s="1" t="e">
        <f>IF(B779="",#N/A,
IF('Second Approx.'!$G$15="Error",#N/A,
IF('Second Approx.'!$G$16="Error",#N/A,
IF('Second Approx.'!$G$17="Error",#N/A,
IF('Second Approx.'!$G$18="Error",#N/A,
IF('Second Approx.'!$G$19="Error",#N/A,
IF('Second Approx.'!$G$20="Error",#N/A,
IF('Second Approx.'!$G$29="Error",#N/A,
'Second Approx.'!$D$38*SIN(RADIANS('Second Approx.'!$D$18*A779))+'Second Approx.'!$D$39*SIN(RADIANS('Second Approx.'!$D$19*A779))))))))))</f>
        <v>#N/A</v>
      </c>
    </row>
    <row r="780" spans="1:4" x14ac:dyDescent="0.25">
      <c r="A780">
        <v>389</v>
      </c>
      <c r="B780" s="71" t="e">
        <f>IF(A780&lt;='Second Approx.'!$D$20,A780,#N/A)</f>
        <v>#N/A</v>
      </c>
      <c r="C780" s="1" t="e">
        <f>IF(B780="",#N/A,
IF('Second Approx.'!$G$15="Error",#N/A,
IF('Second Approx.'!$G$16="Error",#N/A,
IF('Second Approx.'!$G$17="Error",#N/A,
IF('Second Approx.'!$G$18="Error",#N/A,
IF('Second Approx.'!$G$19="Error",#N/A,
IF('Second Approx.'!$G$20="Error",#N/A,
IF('Second Approx.'!$G$29="Error",#N/A,
'Second Approx.'!$D$38*COS(RADIANS('Second Approx.'!$D$18*A780))+'Second Approx.'!$D$39*COS(RADIANS('Second Approx.'!$D$19*A780))))))))))</f>
        <v>#N/A</v>
      </c>
      <c r="D780" s="1" t="e">
        <f>IF(B780="",#N/A,
IF('Second Approx.'!$G$15="Error",#N/A,
IF('Second Approx.'!$G$16="Error",#N/A,
IF('Second Approx.'!$G$17="Error",#N/A,
IF('Second Approx.'!$G$18="Error",#N/A,
IF('Second Approx.'!$G$19="Error",#N/A,
IF('Second Approx.'!$G$20="Error",#N/A,
IF('Second Approx.'!$G$29="Error",#N/A,
'Second Approx.'!$D$38*SIN(RADIANS('Second Approx.'!$D$18*A780))+'Second Approx.'!$D$39*SIN(RADIANS('Second Approx.'!$D$19*A780))))))))))</f>
        <v>#N/A</v>
      </c>
    </row>
    <row r="781" spans="1:4" x14ac:dyDescent="0.25">
      <c r="A781" s="71">
        <v>389.5</v>
      </c>
      <c r="B781" s="71" t="e">
        <f>IF(A781&lt;='Second Approx.'!$D$20,A781,#N/A)</f>
        <v>#N/A</v>
      </c>
      <c r="C781" s="1" t="e">
        <f>IF(B781="",#N/A,
IF('Second Approx.'!$G$15="Error",#N/A,
IF('Second Approx.'!$G$16="Error",#N/A,
IF('Second Approx.'!$G$17="Error",#N/A,
IF('Second Approx.'!$G$18="Error",#N/A,
IF('Second Approx.'!$G$19="Error",#N/A,
IF('Second Approx.'!$G$20="Error",#N/A,
IF('Second Approx.'!$G$29="Error",#N/A,
'Second Approx.'!$D$38*COS(RADIANS('Second Approx.'!$D$18*A781))+'Second Approx.'!$D$39*COS(RADIANS('Second Approx.'!$D$19*A781))))))))))</f>
        <v>#N/A</v>
      </c>
      <c r="D781" s="1" t="e">
        <f>IF(B781="",#N/A,
IF('Second Approx.'!$G$15="Error",#N/A,
IF('Second Approx.'!$G$16="Error",#N/A,
IF('Second Approx.'!$G$17="Error",#N/A,
IF('Second Approx.'!$G$18="Error",#N/A,
IF('Second Approx.'!$G$19="Error",#N/A,
IF('Second Approx.'!$G$20="Error",#N/A,
IF('Second Approx.'!$G$29="Error",#N/A,
'Second Approx.'!$D$38*SIN(RADIANS('Second Approx.'!$D$18*A781))+'Second Approx.'!$D$39*SIN(RADIANS('Second Approx.'!$D$19*A781))))))))))</f>
        <v>#N/A</v>
      </c>
    </row>
    <row r="782" spans="1:4" x14ac:dyDescent="0.25">
      <c r="A782">
        <v>390</v>
      </c>
      <c r="B782" s="71" t="e">
        <f>IF(A782&lt;='Second Approx.'!$D$20,A782,#N/A)</f>
        <v>#N/A</v>
      </c>
      <c r="C782" s="1" t="e">
        <f>IF(B782="",#N/A,
IF('Second Approx.'!$G$15="Error",#N/A,
IF('Second Approx.'!$G$16="Error",#N/A,
IF('Second Approx.'!$G$17="Error",#N/A,
IF('Second Approx.'!$G$18="Error",#N/A,
IF('Second Approx.'!$G$19="Error",#N/A,
IF('Second Approx.'!$G$20="Error",#N/A,
IF('Second Approx.'!$G$29="Error",#N/A,
'Second Approx.'!$D$38*COS(RADIANS('Second Approx.'!$D$18*A782))+'Second Approx.'!$D$39*COS(RADIANS('Second Approx.'!$D$19*A782))))))))))</f>
        <v>#N/A</v>
      </c>
      <c r="D782" s="1" t="e">
        <f>IF(B782="",#N/A,
IF('Second Approx.'!$G$15="Error",#N/A,
IF('Second Approx.'!$G$16="Error",#N/A,
IF('Second Approx.'!$G$17="Error",#N/A,
IF('Second Approx.'!$G$18="Error",#N/A,
IF('Second Approx.'!$G$19="Error",#N/A,
IF('Second Approx.'!$G$20="Error",#N/A,
IF('Second Approx.'!$G$29="Error",#N/A,
'Second Approx.'!$D$38*SIN(RADIANS('Second Approx.'!$D$18*A782))+'Second Approx.'!$D$39*SIN(RADIANS('Second Approx.'!$D$19*A782))))))))))</f>
        <v>#N/A</v>
      </c>
    </row>
    <row r="783" spans="1:4" x14ac:dyDescent="0.25">
      <c r="A783">
        <v>390.5</v>
      </c>
      <c r="B783" s="71" t="e">
        <f>IF(A783&lt;='Second Approx.'!$D$20,A783,#N/A)</f>
        <v>#N/A</v>
      </c>
      <c r="C783" s="1" t="e">
        <f>IF(B783="",#N/A,
IF('Second Approx.'!$G$15="Error",#N/A,
IF('Second Approx.'!$G$16="Error",#N/A,
IF('Second Approx.'!$G$17="Error",#N/A,
IF('Second Approx.'!$G$18="Error",#N/A,
IF('Second Approx.'!$G$19="Error",#N/A,
IF('Second Approx.'!$G$20="Error",#N/A,
IF('Second Approx.'!$G$29="Error",#N/A,
'Second Approx.'!$D$38*COS(RADIANS('Second Approx.'!$D$18*A783))+'Second Approx.'!$D$39*COS(RADIANS('Second Approx.'!$D$19*A783))))))))))</f>
        <v>#N/A</v>
      </c>
      <c r="D783" s="1" t="e">
        <f>IF(B783="",#N/A,
IF('Second Approx.'!$G$15="Error",#N/A,
IF('Second Approx.'!$G$16="Error",#N/A,
IF('Second Approx.'!$G$17="Error",#N/A,
IF('Second Approx.'!$G$18="Error",#N/A,
IF('Second Approx.'!$G$19="Error",#N/A,
IF('Second Approx.'!$G$20="Error",#N/A,
IF('Second Approx.'!$G$29="Error",#N/A,
'Second Approx.'!$D$38*SIN(RADIANS('Second Approx.'!$D$18*A783))+'Second Approx.'!$D$39*SIN(RADIANS('Second Approx.'!$D$19*A783))))))))))</f>
        <v>#N/A</v>
      </c>
    </row>
    <row r="784" spans="1:4" x14ac:dyDescent="0.25">
      <c r="A784" s="71">
        <v>391</v>
      </c>
      <c r="B784" s="71" t="e">
        <f>IF(A784&lt;='Second Approx.'!$D$20,A784,#N/A)</f>
        <v>#N/A</v>
      </c>
      <c r="C784" s="1" t="e">
        <f>IF(B784="",#N/A,
IF('Second Approx.'!$G$15="Error",#N/A,
IF('Second Approx.'!$G$16="Error",#N/A,
IF('Second Approx.'!$G$17="Error",#N/A,
IF('Second Approx.'!$G$18="Error",#N/A,
IF('Second Approx.'!$G$19="Error",#N/A,
IF('Second Approx.'!$G$20="Error",#N/A,
IF('Second Approx.'!$G$29="Error",#N/A,
'Second Approx.'!$D$38*COS(RADIANS('Second Approx.'!$D$18*A784))+'Second Approx.'!$D$39*COS(RADIANS('Second Approx.'!$D$19*A784))))))))))</f>
        <v>#N/A</v>
      </c>
      <c r="D784" s="1" t="e">
        <f>IF(B784="",#N/A,
IF('Second Approx.'!$G$15="Error",#N/A,
IF('Second Approx.'!$G$16="Error",#N/A,
IF('Second Approx.'!$G$17="Error",#N/A,
IF('Second Approx.'!$G$18="Error",#N/A,
IF('Second Approx.'!$G$19="Error",#N/A,
IF('Second Approx.'!$G$20="Error",#N/A,
IF('Second Approx.'!$G$29="Error",#N/A,
'Second Approx.'!$D$38*SIN(RADIANS('Second Approx.'!$D$18*A784))+'Second Approx.'!$D$39*SIN(RADIANS('Second Approx.'!$D$19*A784))))))))))</f>
        <v>#N/A</v>
      </c>
    </row>
    <row r="785" spans="1:4" x14ac:dyDescent="0.25">
      <c r="A785">
        <v>391.5</v>
      </c>
      <c r="B785" s="71" t="e">
        <f>IF(A785&lt;='Second Approx.'!$D$20,A785,#N/A)</f>
        <v>#N/A</v>
      </c>
      <c r="C785" s="1" t="e">
        <f>IF(B785="",#N/A,
IF('Second Approx.'!$G$15="Error",#N/A,
IF('Second Approx.'!$G$16="Error",#N/A,
IF('Second Approx.'!$G$17="Error",#N/A,
IF('Second Approx.'!$G$18="Error",#N/A,
IF('Second Approx.'!$G$19="Error",#N/A,
IF('Second Approx.'!$G$20="Error",#N/A,
IF('Second Approx.'!$G$29="Error",#N/A,
'Second Approx.'!$D$38*COS(RADIANS('Second Approx.'!$D$18*A785))+'Second Approx.'!$D$39*COS(RADIANS('Second Approx.'!$D$19*A785))))))))))</f>
        <v>#N/A</v>
      </c>
      <c r="D785" s="1" t="e">
        <f>IF(B785="",#N/A,
IF('Second Approx.'!$G$15="Error",#N/A,
IF('Second Approx.'!$G$16="Error",#N/A,
IF('Second Approx.'!$G$17="Error",#N/A,
IF('Second Approx.'!$G$18="Error",#N/A,
IF('Second Approx.'!$G$19="Error",#N/A,
IF('Second Approx.'!$G$20="Error",#N/A,
IF('Second Approx.'!$G$29="Error",#N/A,
'Second Approx.'!$D$38*SIN(RADIANS('Second Approx.'!$D$18*A785))+'Second Approx.'!$D$39*SIN(RADIANS('Second Approx.'!$D$19*A785))))))))))</f>
        <v>#N/A</v>
      </c>
    </row>
    <row r="786" spans="1:4" x14ac:dyDescent="0.25">
      <c r="A786" s="71">
        <v>392</v>
      </c>
      <c r="B786" s="71" t="e">
        <f>IF(A786&lt;='Second Approx.'!$D$20,A786,#N/A)</f>
        <v>#N/A</v>
      </c>
      <c r="C786" s="1" t="e">
        <f>IF(B786="",#N/A,
IF('Second Approx.'!$G$15="Error",#N/A,
IF('Second Approx.'!$G$16="Error",#N/A,
IF('Second Approx.'!$G$17="Error",#N/A,
IF('Second Approx.'!$G$18="Error",#N/A,
IF('Second Approx.'!$G$19="Error",#N/A,
IF('Second Approx.'!$G$20="Error",#N/A,
IF('Second Approx.'!$G$29="Error",#N/A,
'Second Approx.'!$D$38*COS(RADIANS('Second Approx.'!$D$18*A786))+'Second Approx.'!$D$39*COS(RADIANS('Second Approx.'!$D$19*A786))))))))))</f>
        <v>#N/A</v>
      </c>
      <c r="D786" s="1" t="e">
        <f>IF(B786="",#N/A,
IF('Second Approx.'!$G$15="Error",#N/A,
IF('Second Approx.'!$G$16="Error",#N/A,
IF('Second Approx.'!$G$17="Error",#N/A,
IF('Second Approx.'!$G$18="Error",#N/A,
IF('Second Approx.'!$G$19="Error",#N/A,
IF('Second Approx.'!$G$20="Error",#N/A,
IF('Second Approx.'!$G$29="Error",#N/A,
'Second Approx.'!$D$38*SIN(RADIANS('Second Approx.'!$D$18*A786))+'Second Approx.'!$D$39*SIN(RADIANS('Second Approx.'!$D$19*A786))))))))))</f>
        <v>#N/A</v>
      </c>
    </row>
    <row r="787" spans="1:4" x14ac:dyDescent="0.25">
      <c r="A787">
        <v>392.5</v>
      </c>
      <c r="B787" s="71" t="e">
        <f>IF(A787&lt;='Second Approx.'!$D$20,A787,#N/A)</f>
        <v>#N/A</v>
      </c>
      <c r="C787" s="1" t="e">
        <f>IF(B787="",#N/A,
IF('Second Approx.'!$G$15="Error",#N/A,
IF('Second Approx.'!$G$16="Error",#N/A,
IF('Second Approx.'!$G$17="Error",#N/A,
IF('Second Approx.'!$G$18="Error",#N/A,
IF('Second Approx.'!$G$19="Error",#N/A,
IF('Second Approx.'!$G$20="Error",#N/A,
IF('Second Approx.'!$G$29="Error",#N/A,
'Second Approx.'!$D$38*COS(RADIANS('Second Approx.'!$D$18*A787))+'Second Approx.'!$D$39*COS(RADIANS('Second Approx.'!$D$19*A787))))))))))</f>
        <v>#N/A</v>
      </c>
      <c r="D787" s="1" t="e">
        <f>IF(B787="",#N/A,
IF('Second Approx.'!$G$15="Error",#N/A,
IF('Second Approx.'!$G$16="Error",#N/A,
IF('Second Approx.'!$G$17="Error",#N/A,
IF('Second Approx.'!$G$18="Error",#N/A,
IF('Second Approx.'!$G$19="Error",#N/A,
IF('Second Approx.'!$G$20="Error",#N/A,
IF('Second Approx.'!$G$29="Error",#N/A,
'Second Approx.'!$D$38*SIN(RADIANS('Second Approx.'!$D$18*A787))+'Second Approx.'!$D$39*SIN(RADIANS('Second Approx.'!$D$19*A787))))))))))</f>
        <v>#N/A</v>
      </c>
    </row>
    <row r="788" spans="1:4" x14ac:dyDescent="0.25">
      <c r="A788">
        <v>393</v>
      </c>
      <c r="B788" s="71" t="e">
        <f>IF(A788&lt;='Second Approx.'!$D$20,A788,#N/A)</f>
        <v>#N/A</v>
      </c>
      <c r="C788" s="1" t="e">
        <f>IF(B788="",#N/A,
IF('Second Approx.'!$G$15="Error",#N/A,
IF('Second Approx.'!$G$16="Error",#N/A,
IF('Second Approx.'!$G$17="Error",#N/A,
IF('Second Approx.'!$G$18="Error",#N/A,
IF('Second Approx.'!$G$19="Error",#N/A,
IF('Second Approx.'!$G$20="Error",#N/A,
IF('Second Approx.'!$G$29="Error",#N/A,
'Second Approx.'!$D$38*COS(RADIANS('Second Approx.'!$D$18*A788))+'Second Approx.'!$D$39*COS(RADIANS('Second Approx.'!$D$19*A788))))))))))</f>
        <v>#N/A</v>
      </c>
      <c r="D788" s="1" t="e">
        <f>IF(B788="",#N/A,
IF('Second Approx.'!$G$15="Error",#N/A,
IF('Second Approx.'!$G$16="Error",#N/A,
IF('Second Approx.'!$G$17="Error",#N/A,
IF('Second Approx.'!$G$18="Error",#N/A,
IF('Second Approx.'!$G$19="Error",#N/A,
IF('Second Approx.'!$G$20="Error",#N/A,
IF('Second Approx.'!$G$29="Error",#N/A,
'Second Approx.'!$D$38*SIN(RADIANS('Second Approx.'!$D$18*A788))+'Second Approx.'!$D$39*SIN(RADIANS('Second Approx.'!$D$19*A788))))))))))</f>
        <v>#N/A</v>
      </c>
    </row>
    <row r="789" spans="1:4" x14ac:dyDescent="0.25">
      <c r="A789" s="71">
        <v>393.5</v>
      </c>
      <c r="B789" s="71" t="e">
        <f>IF(A789&lt;='Second Approx.'!$D$20,A789,#N/A)</f>
        <v>#N/A</v>
      </c>
      <c r="C789" s="1" t="e">
        <f>IF(B789="",#N/A,
IF('Second Approx.'!$G$15="Error",#N/A,
IF('Second Approx.'!$G$16="Error",#N/A,
IF('Second Approx.'!$G$17="Error",#N/A,
IF('Second Approx.'!$G$18="Error",#N/A,
IF('Second Approx.'!$G$19="Error",#N/A,
IF('Second Approx.'!$G$20="Error",#N/A,
IF('Second Approx.'!$G$29="Error",#N/A,
'Second Approx.'!$D$38*COS(RADIANS('Second Approx.'!$D$18*A789))+'Second Approx.'!$D$39*COS(RADIANS('Second Approx.'!$D$19*A789))))))))))</f>
        <v>#N/A</v>
      </c>
      <c r="D789" s="1" t="e">
        <f>IF(B789="",#N/A,
IF('Second Approx.'!$G$15="Error",#N/A,
IF('Second Approx.'!$G$16="Error",#N/A,
IF('Second Approx.'!$G$17="Error",#N/A,
IF('Second Approx.'!$G$18="Error",#N/A,
IF('Second Approx.'!$G$19="Error",#N/A,
IF('Second Approx.'!$G$20="Error",#N/A,
IF('Second Approx.'!$G$29="Error",#N/A,
'Second Approx.'!$D$38*SIN(RADIANS('Second Approx.'!$D$18*A789))+'Second Approx.'!$D$39*SIN(RADIANS('Second Approx.'!$D$19*A789))))))))))</f>
        <v>#N/A</v>
      </c>
    </row>
    <row r="790" spans="1:4" x14ac:dyDescent="0.25">
      <c r="A790">
        <v>394</v>
      </c>
      <c r="B790" s="71" t="e">
        <f>IF(A790&lt;='Second Approx.'!$D$20,A790,#N/A)</f>
        <v>#N/A</v>
      </c>
      <c r="C790" s="1" t="e">
        <f>IF(B790="",#N/A,
IF('Second Approx.'!$G$15="Error",#N/A,
IF('Second Approx.'!$G$16="Error",#N/A,
IF('Second Approx.'!$G$17="Error",#N/A,
IF('Second Approx.'!$G$18="Error",#N/A,
IF('Second Approx.'!$G$19="Error",#N/A,
IF('Second Approx.'!$G$20="Error",#N/A,
IF('Second Approx.'!$G$29="Error",#N/A,
'Second Approx.'!$D$38*COS(RADIANS('Second Approx.'!$D$18*A790))+'Second Approx.'!$D$39*COS(RADIANS('Second Approx.'!$D$19*A790))))))))))</f>
        <v>#N/A</v>
      </c>
      <c r="D790" s="1" t="e">
        <f>IF(B790="",#N/A,
IF('Second Approx.'!$G$15="Error",#N/A,
IF('Second Approx.'!$G$16="Error",#N/A,
IF('Second Approx.'!$G$17="Error",#N/A,
IF('Second Approx.'!$G$18="Error",#N/A,
IF('Second Approx.'!$G$19="Error",#N/A,
IF('Second Approx.'!$G$20="Error",#N/A,
IF('Second Approx.'!$G$29="Error",#N/A,
'Second Approx.'!$D$38*SIN(RADIANS('Second Approx.'!$D$18*A790))+'Second Approx.'!$D$39*SIN(RADIANS('Second Approx.'!$D$19*A790))))))))))</f>
        <v>#N/A</v>
      </c>
    </row>
    <row r="791" spans="1:4" x14ac:dyDescent="0.25">
      <c r="A791" s="71">
        <v>394.5</v>
      </c>
      <c r="B791" s="71" t="e">
        <f>IF(A791&lt;='Second Approx.'!$D$20,A791,#N/A)</f>
        <v>#N/A</v>
      </c>
      <c r="C791" s="1" t="e">
        <f>IF(B791="",#N/A,
IF('Second Approx.'!$G$15="Error",#N/A,
IF('Second Approx.'!$G$16="Error",#N/A,
IF('Second Approx.'!$G$17="Error",#N/A,
IF('Second Approx.'!$G$18="Error",#N/A,
IF('Second Approx.'!$G$19="Error",#N/A,
IF('Second Approx.'!$G$20="Error",#N/A,
IF('Second Approx.'!$G$29="Error",#N/A,
'Second Approx.'!$D$38*COS(RADIANS('Second Approx.'!$D$18*A791))+'Second Approx.'!$D$39*COS(RADIANS('Second Approx.'!$D$19*A791))))))))))</f>
        <v>#N/A</v>
      </c>
      <c r="D791" s="1" t="e">
        <f>IF(B791="",#N/A,
IF('Second Approx.'!$G$15="Error",#N/A,
IF('Second Approx.'!$G$16="Error",#N/A,
IF('Second Approx.'!$G$17="Error",#N/A,
IF('Second Approx.'!$G$18="Error",#N/A,
IF('Second Approx.'!$G$19="Error",#N/A,
IF('Second Approx.'!$G$20="Error",#N/A,
IF('Second Approx.'!$G$29="Error",#N/A,
'Second Approx.'!$D$38*SIN(RADIANS('Second Approx.'!$D$18*A791))+'Second Approx.'!$D$39*SIN(RADIANS('Second Approx.'!$D$19*A791))))))))))</f>
        <v>#N/A</v>
      </c>
    </row>
    <row r="792" spans="1:4" x14ac:dyDescent="0.25">
      <c r="A792">
        <v>395</v>
      </c>
      <c r="B792" s="71" t="e">
        <f>IF(A792&lt;='Second Approx.'!$D$20,A792,#N/A)</f>
        <v>#N/A</v>
      </c>
      <c r="C792" s="1" t="e">
        <f>IF(B792="",#N/A,
IF('Second Approx.'!$G$15="Error",#N/A,
IF('Second Approx.'!$G$16="Error",#N/A,
IF('Second Approx.'!$G$17="Error",#N/A,
IF('Second Approx.'!$G$18="Error",#N/A,
IF('Second Approx.'!$G$19="Error",#N/A,
IF('Second Approx.'!$G$20="Error",#N/A,
IF('Second Approx.'!$G$29="Error",#N/A,
'Second Approx.'!$D$38*COS(RADIANS('Second Approx.'!$D$18*A792))+'Second Approx.'!$D$39*COS(RADIANS('Second Approx.'!$D$19*A792))))))))))</f>
        <v>#N/A</v>
      </c>
      <c r="D792" s="1" t="e">
        <f>IF(B792="",#N/A,
IF('Second Approx.'!$G$15="Error",#N/A,
IF('Second Approx.'!$G$16="Error",#N/A,
IF('Second Approx.'!$G$17="Error",#N/A,
IF('Second Approx.'!$G$18="Error",#N/A,
IF('Second Approx.'!$G$19="Error",#N/A,
IF('Second Approx.'!$G$20="Error",#N/A,
IF('Second Approx.'!$G$29="Error",#N/A,
'Second Approx.'!$D$38*SIN(RADIANS('Second Approx.'!$D$18*A792))+'Second Approx.'!$D$39*SIN(RADIANS('Second Approx.'!$D$19*A792))))))))))</f>
        <v>#N/A</v>
      </c>
    </row>
    <row r="793" spans="1:4" x14ac:dyDescent="0.25">
      <c r="A793">
        <v>395.5</v>
      </c>
      <c r="B793" s="71" t="e">
        <f>IF(A793&lt;='Second Approx.'!$D$20,A793,#N/A)</f>
        <v>#N/A</v>
      </c>
      <c r="C793" s="1" t="e">
        <f>IF(B793="",#N/A,
IF('Second Approx.'!$G$15="Error",#N/A,
IF('Second Approx.'!$G$16="Error",#N/A,
IF('Second Approx.'!$G$17="Error",#N/A,
IF('Second Approx.'!$G$18="Error",#N/A,
IF('Second Approx.'!$G$19="Error",#N/A,
IF('Second Approx.'!$G$20="Error",#N/A,
IF('Second Approx.'!$G$29="Error",#N/A,
'Second Approx.'!$D$38*COS(RADIANS('Second Approx.'!$D$18*A793))+'Second Approx.'!$D$39*COS(RADIANS('Second Approx.'!$D$19*A793))))))))))</f>
        <v>#N/A</v>
      </c>
      <c r="D793" s="1" t="e">
        <f>IF(B793="",#N/A,
IF('Second Approx.'!$G$15="Error",#N/A,
IF('Second Approx.'!$G$16="Error",#N/A,
IF('Second Approx.'!$G$17="Error",#N/A,
IF('Second Approx.'!$G$18="Error",#N/A,
IF('Second Approx.'!$G$19="Error",#N/A,
IF('Second Approx.'!$G$20="Error",#N/A,
IF('Second Approx.'!$G$29="Error",#N/A,
'Second Approx.'!$D$38*SIN(RADIANS('Second Approx.'!$D$18*A793))+'Second Approx.'!$D$39*SIN(RADIANS('Second Approx.'!$D$19*A793))))))))))</f>
        <v>#N/A</v>
      </c>
    </row>
    <row r="794" spans="1:4" x14ac:dyDescent="0.25">
      <c r="A794" s="71">
        <v>396</v>
      </c>
      <c r="B794" s="71" t="e">
        <f>IF(A794&lt;='Second Approx.'!$D$20,A794,#N/A)</f>
        <v>#N/A</v>
      </c>
      <c r="C794" s="1" t="e">
        <f>IF(B794="",#N/A,
IF('Second Approx.'!$G$15="Error",#N/A,
IF('Second Approx.'!$G$16="Error",#N/A,
IF('Second Approx.'!$G$17="Error",#N/A,
IF('Second Approx.'!$G$18="Error",#N/A,
IF('Second Approx.'!$G$19="Error",#N/A,
IF('Second Approx.'!$G$20="Error",#N/A,
IF('Second Approx.'!$G$29="Error",#N/A,
'Second Approx.'!$D$38*COS(RADIANS('Second Approx.'!$D$18*A794))+'Second Approx.'!$D$39*COS(RADIANS('Second Approx.'!$D$19*A794))))))))))</f>
        <v>#N/A</v>
      </c>
      <c r="D794" s="1" t="e">
        <f>IF(B794="",#N/A,
IF('Second Approx.'!$G$15="Error",#N/A,
IF('Second Approx.'!$G$16="Error",#N/A,
IF('Second Approx.'!$G$17="Error",#N/A,
IF('Second Approx.'!$G$18="Error",#N/A,
IF('Second Approx.'!$G$19="Error",#N/A,
IF('Second Approx.'!$G$20="Error",#N/A,
IF('Second Approx.'!$G$29="Error",#N/A,
'Second Approx.'!$D$38*SIN(RADIANS('Second Approx.'!$D$18*A794))+'Second Approx.'!$D$39*SIN(RADIANS('Second Approx.'!$D$19*A794))))))))))</f>
        <v>#N/A</v>
      </c>
    </row>
    <row r="795" spans="1:4" x14ac:dyDescent="0.25">
      <c r="A795">
        <v>396.5</v>
      </c>
      <c r="B795" s="71" t="e">
        <f>IF(A795&lt;='Second Approx.'!$D$20,A795,#N/A)</f>
        <v>#N/A</v>
      </c>
      <c r="C795" s="1" t="e">
        <f>IF(B795="",#N/A,
IF('Second Approx.'!$G$15="Error",#N/A,
IF('Second Approx.'!$G$16="Error",#N/A,
IF('Second Approx.'!$G$17="Error",#N/A,
IF('Second Approx.'!$G$18="Error",#N/A,
IF('Second Approx.'!$G$19="Error",#N/A,
IF('Second Approx.'!$G$20="Error",#N/A,
IF('Second Approx.'!$G$29="Error",#N/A,
'Second Approx.'!$D$38*COS(RADIANS('Second Approx.'!$D$18*A795))+'Second Approx.'!$D$39*COS(RADIANS('Second Approx.'!$D$19*A795))))))))))</f>
        <v>#N/A</v>
      </c>
      <c r="D795" s="1" t="e">
        <f>IF(B795="",#N/A,
IF('Second Approx.'!$G$15="Error",#N/A,
IF('Second Approx.'!$G$16="Error",#N/A,
IF('Second Approx.'!$G$17="Error",#N/A,
IF('Second Approx.'!$G$18="Error",#N/A,
IF('Second Approx.'!$G$19="Error",#N/A,
IF('Second Approx.'!$G$20="Error",#N/A,
IF('Second Approx.'!$G$29="Error",#N/A,
'Second Approx.'!$D$38*SIN(RADIANS('Second Approx.'!$D$18*A795))+'Second Approx.'!$D$39*SIN(RADIANS('Second Approx.'!$D$19*A795))))))))))</f>
        <v>#N/A</v>
      </c>
    </row>
    <row r="796" spans="1:4" x14ac:dyDescent="0.25">
      <c r="A796" s="71">
        <v>397</v>
      </c>
      <c r="B796" s="71" t="e">
        <f>IF(A796&lt;='Second Approx.'!$D$20,A796,#N/A)</f>
        <v>#N/A</v>
      </c>
      <c r="C796" s="1" t="e">
        <f>IF(B796="",#N/A,
IF('Second Approx.'!$G$15="Error",#N/A,
IF('Second Approx.'!$G$16="Error",#N/A,
IF('Second Approx.'!$G$17="Error",#N/A,
IF('Second Approx.'!$G$18="Error",#N/A,
IF('Second Approx.'!$G$19="Error",#N/A,
IF('Second Approx.'!$G$20="Error",#N/A,
IF('Second Approx.'!$G$29="Error",#N/A,
'Second Approx.'!$D$38*COS(RADIANS('Second Approx.'!$D$18*A796))+'Second Approx.'!$D$39*COS(RADIANS('Second Approx.'!$D$19*A796))))))))))</f>
        <v>#N/A</v>
      </c>
      <c r="D796" s="1" t="e">
        <f>IF(B796="",#N/A,
IF('Second Approx.'!$G$15="Error",#N/A,
IF('Second Approx.'!$G$16="Error",#N/A,
IF('Second Approx.'!$G$17="Error",#N/A,
IF('Second Approx.'!$G$18="Error",#N/A,
IF('Second Approx.'!$G$19="Error",#N/A,
IF('Second Approx.'!$G$20="Error",#N/A,
IF('Second Approx.'!$G$29="Error",#N/A,
'Second Approx.'!$D$38*SIN(RADIANS('Second Approx.'!$D$18*A796))+'Second Approx.'!$D$39*SIN(RADIANS('Second Approx.'!$D$19*A796))))))))))</f>
        <v>#N/A</v>
      </c>
    </row>
    <row r="797" spans="1:4" x14ac:dyDescent="0.25">
      <c r="A797">
        <v>397.5</v>
      </c>
      <c r="B797" s="71" t="e">
        <f>IF(A797&lt;='Second Approx.'!$D$20,A797,#N/A)</f>
        <v>#N/A</v>
      </c>
      <c r="C797" s="1" t="e">
        <f>IF(B797="",#N/A,
IF('Second Approx.'!$G$15="Error",#N/A,
IF('Second Approx.'!$G$16="Error",#N/A,
IF('Second Approx.'!$G$17="Error",#N/A,
IF('Second Approx.'!$G$18="Error",#N/A,
IF('Second Approx.'!$G$19="Error",#N/A,
IF('Second Approx.'!$G$20="Error",#N/A,
IF('Second Approx.'!$G$29="Error",#N/A,
'Second Approx.'!$D$38*COS(RADIANS('Second Approx.'!$D$18*A797))+'Second Approx.'!$D$39*COS(RADIANS('Second Approx.'!$D$19*A797))))))))))</f>
        <v>#N/A</v>
      </c>
      <c r="D797" s="1" t="e">
        <f>IF(B797="",#N/A,
IF('Second Approx.'!$G$15="Error",#N/A,
IF('Second Approx.'!$G$16="Error",#N/A,
IF('Second Approx.'!$G$17="Error",#N/A,
IF('Second Approx.'!$G$18="Error",#N/A,
IF('Second Approx.'!$G$19="Error",#N/A,
IF('Second Approx.'!$G$20="Error",#N/A,
IF('Second Approx.'!$G$29="Error",#N/A,
'Second Approx.'!$D$38*SIN(RADIANS('Second Approx.'!$D$18*A797))+'Second Approx.'!$D$39*SIN(RADIANS('Second Approx.'!$D$19*A797))))))))))</f>
        <v>#N/A</v>
      </c>
    </row>
    <row r="798" spans="1:4" x14ac:dyDescent="0.25">
      <c r="A798">
        <v>398</v>
      </c>
      <c r="B798" s="71" t="e">
        <f>IF(A798&lt;='Second Approx.'!$D$20,A798,#N/A)</f>
        <v>#N/A</v>
      </c>
      <c r="C798" s="1" t="e">
        <f>IF(B798="",#N/A,
IF('Second Approx.'!$G$15="Error",#N/A,
IF('Second Approx.'!$G$16="Error",#N/A,
IF('Second Approx.'!$G$17="Error",#N/A,
IF('Second Approx.'!$G$18="Error",#N/A,
IF('Second Approx.'!$G$19="Error",#N/A,
IF('Second Approx.'!$G$20="Error",#N/A,
IF('Second Approx.'!$G$29="Error",#N/A,
'Second Approx.'!$D$38*COS(RADIANS('Second Approx.'!$D$18*A798))+'Second Approx.'!$D$39*COS(RADIANS('Second Approx.'!$D$19*A798))))))))))</f>
        <v>#N/A</v>
      </c>
      <c r="D798" s="1" t="e">
        <f>IF(B798="",#N/A,
IF('Second Approx.'!$G$15="Error",#N/A,
IF('Second Approx.'!$G$16="Error",#N/A,
IF('Second Approx.'!$G$17="Error",#N/A,
IF('Second Approx.'!$G$18="Error",#N/A,
IF('Second Approx.'!$G$19="Error",#N/A,
IF('Second Approx.'!$G$20="Error",#N/A,
IF('Second Approx.'!$G$29="Error",#N/A,
'Second Approx.'!$D$38*SIN(RADIANS('Second Approx.'!$D$18*A798))+'Second Approx.'!$D$39*SIN(RADIANS('Second Approx.'!$D$19*A798))))))))))</f>
        <v>#N/A</v>
      </c>
    </row>
    <row r="799" spans="1:4" x14ac:dyDescent="0.25">
      <c r="A799" s="71">
        <v>398.5</v>
      </c>
      <c r="B799" s="71" t="e">
        <f>IF(A799&lt;='Second Approx.'!$D$20,A799,#N/A)</f>
        <v>#N/A</v>
      </c>
      <c r="C799" s="1" t="e">
        <f>IF(B799="",#N/A,
IF('Second Approx.'!$G$15="Error",#N/A,
IF('Second Approx.'!$G$16="Error",#N/A,
IF('Second Approx.'!$G$17="Error",#N/A,
IF('Second Approx.'!$G$18="Error",#N/A,
IF('Second Approx.'!$G$19="Error",#N/A,
IF('Second Approx.'!$G$20="Error",#N/A,
IF('Second Approx.'!$G$29="Error",#N/A,
'Second Approx.'!$D$38*COS(RADIANS('Second Approx.'!$D$18*A799))+'Second Approx.'!$D$39*COS(RADIANS('Second Approx.'!$D$19*A799))))))))))</f>
        <v>#N/A</v>
      </c>
      <c r="D799" s="1" t="e">
        <f>IF(B799="",#N/A,
IF('Second Approx.'!$G$15="Error",#N/A,
IF('Second Approx.'!$G$16="Error",#N/A,
IF('Second Approx.'!$G$17="Error",#N/A,
IF('Second Approx.'!$G$18="Error",#N/A,
IF('Second Approx.'!$G$19="Error",#N/A,
IF('Second Approx.'!$G$20="Error",#N/A,
IF('Second Approx.'!$G$29="Error",#N/A,
'Second Approx.'!$D$38*SIN(RADIANS('Second Approx.'!$D$18*A799))+'Second Approx.'!$D$39*SIN(RADIANS('Second Approx.'!$D$19*A799))))))))))</f>
        <v>#N/A</v>
      </c>
    </row>
    <row r="800" spans="1:4" x14ac:dyDescent="0.25">
      <c r="A800">
        <v>399</v>
      </c>
      <c r="B800" s="71" t="e">
        <f>IF(A800&lt;='Second Approx.'!$D$20,A800,#N/A)</f>
        <v>#N/A</v>
      </c>
      <c r="C800" s="1" t="e">
        <f>IF(B800="",#N/A,
IF('Second Approx.'!$G$15="Error",#N/A,
IF('Second Approx.'!$G$16="Error",#N/A,
IF('Second Approx.'!$G$17="Error",#N/A,
IF('Second Approx.'!$G$18="Error",#N/A,
IF('Second Approx.'!$G$19="Error",#N/A,
IF('Second Approx.'!$G$20="Error",#N/A,
IF('Second Approx.'!$G$29="Error",#N/A,
'Second Approx.'!$D$38*COS(RADIANS('Second Approx.'!$D$18*A800))+'Second Approx.'!$D$39*COS(RADIANS('Second Approx.'!$D$19*A800))))))))))</f>
        <v>#N/A</v>
      </c>
      <c r="D800" s="1" t="e">
        <f>IF(B800="",#N/A,
IF('Second Approx.'!$G$15="Error",#N/A,
IF('Second Approx.'!$G$16="Error",#N/A,
IF('Second Approx.'!$G$17="Error",#N/A,
IF('Second Approx.'!$G$18="Error",#N/A,
IF('Second Approx.'!$G$19="Error",#N/A,
IF('Second Approx.'!$G$20="Error",#N/A,
IF('Second Approx.'!$G$29="Error",#N/A,
'Second Approx.'!$D$38*SIN(RADIANS('Second Approx.'!$D$18*A800))+'Second Approx.'!$D$39*SIN(RADIANS('Second Approx.'!$D$19*A800))))))))))</f>
        <v>#N/A</v>
      </c>
    </row>
    <row r="801" spans="1:4" x14ac:dyDescent="0.25">
      <c r="A801" s="71">
        <v>399.5</v>
      </c>
      <c r="B801" s="71" t="e">
        <f>IF(A801&lt;='Second Approx.'!$D$20,A801,#N/A)</f>
        <v>#N/A</v>
      </c>
      <c r="C801" s="1" t="e">
        <f>IF(B801="",#N/A,
IF('Second Approx.'!$G$15="Error",#N/A,
IF('Second Approx.'!$G$16="Error",#N/A,
IF('Second Approx.'!$G$17="Error",#N/A,
IF('Second Approx.'!$G$18="Error",#N/A,
IF('Second Approx.'!$G$19="Error",#N/A,
IF('Second Approx.'!$G$20="Error",#N/A,
IF('Second Approx.'!$G$29="Error",#N/A,
'Second Approx.'!$D$38*COS(RADIANS('Second Approx.'!$D$18*A801))+'Second Approx.'!$D$39*COS(RADIANS('Second Approx.'!$D$19*A801))))))))))</f>
        <v>#N/A</v>
      </c>
      <c r="D801" s="1" t="e">
        <f>IF(B801="",#N/A,
IF('Second Approx.'!$G$15="Error",#N/A,
IF('Second Approx.'!$G$16="Error",#N/A,
IF('Second Approx.'!$G$17="Error",#N/A,
IF('Second Approx.'!$G$18="Error",#N/A,
IF('Second Approx.'!$G$19="Error",#N/A,
IF('Second Approx.'!$G$20="Error",#N/A,
IF('Second Approx.'!$G$29="Error",#N/A,
'Second Approx.'!$D$38*SIN(RADIANS('Second Approx.'!$D$18*A801))+'Second Approx.'!$D$39*SIN(RADIANS('Second Approx.'!$D$19*A801))))))))))</f>
        <v>#N/A</v>
      </c>
    </row>
    <row r="802" spans="1:4" x14ac:dyDescent="0.25">
      <c r="A802">
        <v>400</v>
      </c>
      <c r="B802" s="71" t="e">
        <f>IF(A802&lt;='Second Approx.'!$D$20,A802,#N/A)</f>
        <v>#N/A</v>
      </c>
      <c r="C802" s="1" t="e">
        <f>IF(B802="",#N/A,
IF('Second Approx.'!$G$15="Error",#N/A,
IF('Second Approx.'!$G$16="Error",#N/A,
IF('Second Approx.'!$G$17="Error",#N/A,
IF('Second Approx.'!$G$18="Error",#N/A,
IF('Second Approx.'!$G$19="Error",#N/A,
IF('Second Approx.'!$G$20="Error",#N/A,
IF('Second Approx.'!$G$29="Error",#N/A,
'Second Approx.'!$D$38*COS(RADIANS('Second Approx.'!$D$18*A802))+'Second Approx.'!$D$39*COS(RADIANS('Second Approx.'!$D$19*A802))))))))))</f>
        <v>#N/A</v>
      </c>
      <c r="D802" s="1" t="e">
        <f>IF(B802="",#N/A,
IF('Second Approx.'!$G$15="Error",#N/A,
IF('Second Approx.'!$G$16="Error",#N/A,
IF('Second Approx.'!$G$17="Error",#N/A,
IF('Second Approx.'!$G$18="Error",#N/A,
IF('Second Approx.'!$G$19="Error",#N/A,
IF('Second Approx.'!$G$20="Error",#N/A,
IF('Second Approx.'!$G$29="Error",#N/A,
'Second Approx.'!$D$38*SIN(RADIANS('Second Approx.'!$D$18*A802))+'Second Approx.'!$D$39*SIN(RADIANS('Second Approx.'!$D$19*A802))))))))))</f>
        <v>#N/A</v>
      </c>
    </row>
    <row r="803" spans="1:4" x14ac:dyDescent="0.25">
      <c r="A803">
        <v>400.5</v>
      </c>
      <c r="B803" s="71" t="e">
        <f>IF(A803&lt;='Second Approx.'!$D$20,A803,#N/A)</f>
        <v>#N/A</v>
      </c>
      <c r="C803" s="1" t="e">
        <f>IF(B803="",#N/A,
IF('Second Approx.'!$G$15="Error",#N/A,
IF('Second Approx.'!$G$16="Error",#N/A,
IF('Second Approx.'!$G$17="Error",#N/A,
IF('Second Approx.'!$G$18="Error",#N/A,
IF('Second Approx.'!$G$19="Error",#N/A,
IF('Second Approx.'!$G$20="Error",#N/A,
IF('Second Approx.'!$G$29="Error",#N/A,
'Second Approx.'!$D$38*COS(RADIANS('Second Approx.'!$D$18*A803))+'Second Approx.'!$D$39*COS(RADIANS('Second Approx.'!$D$19*A803))))))))))</f>
        <v>#N/A</v>
      </c>
      <c r="D803" s="1" t="e">
        <f>IF(B803="",#N/A,
IF('Second Approx.'!$G$15="Error",#N/A,
IF('Second Approx.'!$G$16="Error",#N/A,
IF('Second Approx.'!$G$17="Error",#N/A,
IF('Second Approx.'!$G$18="Error",#N/A,
IF('Second Approx.'!$G$19="Error",#N/A,
IF('Second Approx.'!$G$20="Error",#N/A,
IF('Second Approx.'!$G$29="Error",#N/A,
'Second Approx.'!$D$38*SIN(RADIANS('Second Approx.'!$D$18*A803))+'Second Approx.'!$D$39*SIN(RADIANS('Second Approx.'!$D$19*A803))))))))))</f>
        <v>#N/A</v>
      </c>
    </row>
    <row r="804" spans="1:4" x14ac:dyDescent="0.25">
      <c r="A804" s="71">
        <v>401</v>
      </c>
      <c r="B804" s="71" t="e">
        <f>IF(A804&lt;='Second Approx.'!$D$20,A804,#N/A)</f>
        <v>#N/A</v>
      </c>
      <c r="C804" s="1" t="e">
        <f>IF(B804="",#N/A,
IF('Second Approx.'!$G$15="Error",#N/A,
IF('Second Approx.'!$G$16="Error",#N/A,
IF('Second Approx.'!$G$17="Error",#N/A,
IF('Second Approx.'!$G$18="Error",#N/A,
IF('Second Approx.'!$G$19="Error",#N/A,
IF('Second Approx.'!$G$20="Error",#N/A,
IF('Second Approx.'!$G$29="Error",#N/A,
'Second Approx.'!$D$38*COS(RADIANS('Second Approx.'!$D$18*A804))+'Second Approx.'!$D$39*COS(RADIANS('Second Approx.'!$D$19*A804))))))))))</f>
        <v>#N/A</v>
      </c>
      <c r="D804" s="1" t="e">
        <f>IF(B804="",#N/A,
IF('Second Approx.'!$G$15="Error",#N/A,
IF('Second Approx.'!$G$16="Error",#N/A,
IF('Second Approx.'!$G$17="Error",#N/A,
IF('Second Approx.'!$G$18="Error",#N/A,
IF('Second Approx.'!$G$19="Error",#N/A,
IF('Second Approx.'!$G$20="Error",#N/A,
IF('Second Approx.'!$G$29="Error",#N/A,
'Second Approx.'!$D$38*SIN(RADIANS('Second Approx.'!$D$18*A804))+'Second Approx.'!$D$39*SIN(RADIANS('Second Approx.'!$D$19*A804))))))))))</f>
        <v>#N/A</v>
      </c>
    </row>
    <row r="805" spans="1:4" x14ac:dyDescent="0.25">
      <c r="A805">
        <v>401.5</v>
      </c>
      <c r="B805" s="71" t="e">
        <f>IF(A805&lt;='Second Approx.'!$D$20,A805,#N/A)</f>
        <v>#N/A</v>
      </c>
      <c r="C805" s="1" t="e">
        <f>IF(B805="",#N/A,
IF('Second Approx.'!$G$15="Error",#N/A,
IF('Second Approx.'!$G$16="Error",#N/A,
IF('Second Approx.'!$G$17="Error",#N/A,
IF('Second Approx.'!$G$18="Error",#N/A,
IF('Second Approx.'!$G$19="Error",#N/A,
IF('Second Approx.'!$G$20="Error",#N/A,
IF('Second Approx.'!$G$29="Error",#N/A,
'Second Approx.'!$D$38*COS(RADIANS('Second Approx.'!$D$18*A805))+'Second Approx.'!$D$39*COS(RADIANS('Second Approx.'!$D$19*A805))))))))))</f>
        <v>#N/A</v>
      </c>
      <c r="D805" s="1" t="e">
        <f>IF(B805="",#N/A,
IF('Second Approx.'!$G$15="Error",#N/A,
IF('Second Approx.'!$G$16="Error",#N/A,
IF('Second Approx.'!$G$17="Error",#N/A,
IF('Second Approx.'!$G$18="Error",#N/A,
IF('Second Approx.'!$G$19="Error",#N/A,
IF('Second Approx.'!$G$20="Error",#N/A,
IF('Second Approx.'!$G$29="Error",#N/A,
'Second Approx.'!$D$38*SIN(RADIANS('Second Approx.'!$D$18*A805))+'Second Approx.'!$D$39*SIN(RADIANS('Second Approx.'!$D$19*A805))))))))))</f>
        <v>#N/A</v>
      </c>
    </row>
    <row r="806" spans="1:4" x14ac:dyDescent="0.25">
      <c r="A806" s="71">
        <v>402</v>
      </c>
      <c r="B806" s="71" t="e">
        <f>IF(A806&lt;='Second Approx.'!$D$20,A806,#N/A)</f>
        <v>#N/A</v>
      </c>
      <c r="C806" s="1" t="e">
        <f>IF(B806="",#N/A,
IF('Second Approx.'!$G$15="Error",#N/A,
IF('Second Approx.'!$G$16="Error",#N/A,
IF('Second Approx.'!$G$17="Error",#N/A,
IF('Second Approx.'!$G$18="Error",#N/A,
IF('Second Approx.'!$G$19="Error",#N/A,
IF('Second Approx.'!$G$20="Error",#N/A,
IF('Second Approx.'!$G$29="Error",#N/A,
'Second Approx.'!$D$38*COS(RADIANS('Second Approx.'!$D$18*A806))+'Second Approx.'!$D$39*COS(RADIANS('Second Approx.'!$D$19*A806))))))))))</f>
        <v>#N/A</v>
      </c>
      <c r="D806" s="1" t="e">
        <f>IF(B806="",#N/A,
IF('Second Approx.'!$G$15="Error",#N/A,
IF('Second Approx.'!$G$16="Error",#N/A,
IF('Second Approx.'!$G$17="Error",#N/A,
IF('Second Approx.'!$G$18="Error",#N/A,
IF('Second Approx.'!$G$19="Error",#N/A,
IF('Second Approx.'!$G$20="Error",#N/A,
IF('Second Approx.'!$G$29="Error",#N/A,
'Second Approx.'!$D$38*SIN(RADIANS('Second Approx.'!$D$18*A806))+'Second Approx.'!$D$39*SIN(RADIANS('Second Approx.'!$D$19*A806))))))))))</f>
        <v>#N/A</v>
      </c>
    </row>
    <row r="807" spans="1:4" x14ac:dyDescent="0.25">
      <c r="A807">
        <v>402.5</v>
      </c>
      <c r="B807" s="71" t="e">
        <f>IF(A807&lt;='Second Approx.'!$D$20,A807,#N/A)</f>
        <v>#N/A</v>
      </c>
      <c r="C807" s="1" t="e">
        <f>IF(B807="",#N/A,
IF('Second Approx.'!$G$15="Error",#N/A,
IF('Second Approx.'!$G$16="Error",#N/A,
IF('Second Approx.'!$G$17="Error",#N/A,
IF('Second Approx.'!$G$18="Error",#N/A,
IF('Second Approx.'!$G$19="Error",#N/A,
IF('Second Approx.'!$G$20="Error",#N/A,
IF('Second Approx.'!$G$29="Error",#N/A,
'Second Approx.'!$D$38*COS(RADIANS('Second Approx.'!$D$18*A807))+'Second Approx.'!$D$39*COS(RADIANS('Second Approx.'!$D$19*A807))))))))))</f>
        <v>#N/A</v>
      </c>
      <c r="D807" s="1" t="e">
        <f>IF(B807="",#N/A,
IF('Second Approx.'!$G$15="Error",#N/A,
IF('Second Approx.'!$G$16="Error",#N/A,
IF('Second Approx.'!$G$17="Error",#N/A,
IF('Second Approx.'!$G$18="Error",#N/A,
IF('Second Approx.'!$G$19="Error",#N/A,
IF('Second Approx.'!$G$20="Error",#N/A,
IF('Second Approx.'!$G$29="Error",#N/A,
'Second Approx.'!$D$38*SIN(RADIANS('Second Approx.'!$D$18*A807))+'Second Approx.'!$D$39*SIN(RADIANS('Second Approx.'!$D$19*A807))))))))))</f>
        <v>#N/A</v>
      </c>
    </row>
    <row r="808" spans="1:4" x14ac:dyDescent="0.25">
      <c r="A808">
        <v>403</v>
      </c>
      <c r="B808" s="71" t="e">
        <f>IF(A808&lt;='Second Approx.'!$D$20,A808,#N/A)</f>
        <v>#N/A</v>
      </c>
      <c r="C808" s="1" t="e">
        <f>IF(B808="",#N/A,
IF('Second Approx.'!$G$15="Error",#N/A,
IF('Second Approx.'!$G$16="Error",#N/A,
IF('Second Approx.'!$G$17="Error",#N/A,
IF('Second Approx.'!$G$18="Error",#N/A,
IF('Second Approx.'!$G$19="Error",#N/A,
IF('Second Approx.'!$G$20="Error",#N/A,
IF('Second Approx.'!$G$29="Error",#N/A,
'Second Approx.'!$D$38*COS(RADIANS('Second Approx.'!$D$18*A808))+'Second Approx.'!$D$39*COS(RADIANS('Second Approx.'!$D$19*A808))))))))))</f>
        <v>#N/A</v>
      </c>
      <c r="D808" s="1" t="e">
        <f>IF(B808="",#N/A,
IF('Second Approx.'!$G$15="Error",#N/A,
IF('Second Approx.'!$G$16="Error",#N/A,
IF('Second Approx.'!$G$17="Error",#N/A,
IF('Second Approx.'!$G$18="Error",#N/A,
IF('Second Approx.'!$G$19="Error",#N/A,
IF('Second Approx.'!$G$20="Error",#N/A,
IF('Second Approx.'!$G$29="Error",#N/A,
'Second Approx.'!$D$38*SIN(RADIANS('Second Approx.'!$D$18*A808))+'Second Approx.'!$D$39*SIN(RADIANS('Second Approx.'!$D$19*A808))))))))))</f>
        <v>#N/A</v>
      </c>
    </row>
    <row r="809" spans="1:4" x14ac:dyDescent="0.25">
      <c r="A809" s="71">
        <v>403.5</v>
      </c>
      <c r="B809" s="71" t="e">
        <f>IF(A809&lt;='Second Approx.'!$D$20,A809,#N/A)</f>
        <v>#N/A</v>
      </c>
      <c r="C809" s="1" t="e">
        <f>IF(B809="",#N/A,
IF('Second Approx.'!$G$15="Error",#N/A,
IF('Second Approx.'!$G$16="Error",#N/A,
IF('Second Approx.'!$G$17="Error",#N/A,
IF('Second Approx.'!$G$18="Error",#N/A,
IF('Second Approx.'!$G$19="Error",#N/A,
IF('Second Approx.'!$G$20="Error",#N/A,
IF('Second Approx.'!$G$29="Error",#N/A,
'Second Approx.'!$D$38*COS(RADIANS('Second Approx.'!$D$18*A809))+'Second Approx.'!$D$39*COS(RADIANS('Second Approx.'!$D$19*A809))))))))))</f>
        <v>#N/A</v>
      </c>
      <c r="D809" s="1" t="e">
        <f>IF(B809="",#N/A,
IF('Second Approx.'!$G$15="Error",#N/A,
IF('Second Approx.'!$G$16="Error",#N/A,
IF('Second Approx.'!$G$17="Error",#N/A,
IF('Second Approx.'!$G$18="Error",#N/A,
IF('Second Approx.'!$G$19="Error",#N/A,
IF('Second Approx.'!$G$20="Error",#N/A,
IF('Second Approx.'!$G$29="Error",#N/A,
'Second Approx.'!$D$38*SIN(RADIANS('Second Approx.'!$D$18*A809))+'Second Approx.'!$D$39*SIN(RADIANS('Second Approx.'!$D$19*A809))))))))))</f>
        <v>#N/A</v>
      </c>
    </row>
    <row r="810" spans="1:4" x14ac:dyDescent="0.25">
      <c r="A810">
        <v>404</v>
      </c>
      <c r="B810" s="71" t="e">
        <f>IF(A810&lt;='Second Approx.'!$D$20,A810,#N/A)</f>
        <v>#N/A</v>
      </c>
      <c r="C810" s="1" t="e">
        <f>IF(B810="",#N/A,
IF('Second Approx.'!$G$15="Error",#N/A,
IF('Second Approx.'!$G$16="Error",#N/A,
IF('Second Approx.'!$G$17="Error",#N/A,
IF('Second Approx.'!$G$18="Error",#N/A,
IF('Second Approx.'!$G$19="Error",#N/A,
IF('Second Approx.'!$G$20="Error",#N/A,
IF('Second Approx.'!$G$29="Error",#N/A,
'Second Approx.'!$D$38*COS(RADIANS('Second Approx.'!$D$18*A810))+'Second Approx.'!$D$39*COS(RADIANS('Second Approx.'!$D$19*A810))))))))))</f>
        <v>#N/A</v>
      </c>
      <c r="D810" s="1" t="e">
        <f>IF(B810="",#N/A,
IF('Second Approx.'!$G$15="Error",#N/A,
IF('Second Approx.'!$G$16="Error",#N/A,
IF('Second Approx.'!$G$17="Error",#N/A,
IF('Second Approx.'!$G$18="Error",#N/A,
IF('Second Approx.'!$G$19="Error",#N/A,
IF('Second Approx.'!$G$20="Error",#N/A,
IF('Second Approx.'!$G$29="Error",#N/A,
'Second Approx.'!$D$38*SIN(RADIANS('Second Approx.'!$D$18*A810))+'Second Approx.'!$D$39*SIN(RADIANS('Second Approx.'!$D$19*A810))))))))))</f>
        <v>#N/A</v>
      </c>
    </row>
    <row r="811" spans="1:4" x14ac:dyDescent="0.25">
      <c r="A811" s="71">
        <v>404.5</v>
      </c>
      <c r="B811" s="71" t="e">
        <f>IF(A811&lt;='Second Approx.'!$D$20,A811,#N/A)</f>
        <v>#N/A</v>
      </c>
      <c r="C811" s="1" t="e">
        <f>IF(B811="",#N/A,
IF('Second Approx.'!$G$15="Error",#N/A,
IF('Second Approx.'!$G$16="Error",#N/A,
IF('Second Approx.'!$G$17="Error",#N/A,
IF('Second Approx.'!$G$18="Error",#N/A,
IF('Second Approx.'!$G$19="Error",#N/A,
IF('Second Approx.'!$G$20="Error",#N/A,
IF('Second Approx.'!$G$29="Error",#N/A,
'Second Approx.'!$D$38*COS(RADIANS('Second Approx.'!$D$18*A811))+'Second Approx.'!$D$39*COS(RADIANS('Second Approx.'!$D$19*A811))))))))))</f>
        <v>#N/A</v>
      </c>
      <c r="D811" s="1" t="e">
        <f>IF(B811="",#N/A,
IF('Second Approx.'!$G$15="Error",#N/A,
IF('Second Approx.'!$G$16="Error",#N/A,
IF('Second Approx.'!$G$17="Error",#N/A,
IF('Second Approx.'!$G$18="Error",#N/A,
IF('Second Approx.'!$G$19="Error",#N/A,
IF('Second Approx.'!$G$20="Error",#N/A,
IF('Second Approx.'!$G$29="Error",#N/A,
'Second Approx.'!$D$38*SIN(RADIANS('Second Approx.'!$D$18*A811))+'Second Approx.'!$D$39*SIN(RADIANS('Second Approx.'!$D$19*A811))))))))))</f>
        <v>#N/A</v>
      </c>
    </row>
    <row r="812" spans="1:4" x14ac:dyDescent="0.25">
      <c r="A812">
        <v>405</v>
      </c>
      <c r="B812" s="71" t="e">
        <f>IF(A812&lt;='Second Approx.'!$D$20,A812,#N/A)</f>
        <v>#N/A</v>
      </c>
      <c r="C812" s="1" t="e">
        <f>IF(B812="",#N/A,
IF('Second Approx.'!$G$15="Error",#N/A,
IF('Second Approx.'!$G$16="Error",#N/A,
IF('Second Approx.'!$G$17="Error",#N/A,
IF('Second Approx.'!$G$18="Error",#N/A,
IF('Second Approx.'!$G$19="Error",#N/A,
IF('Second Approx.'!$G$20="Error",#N/A,
IF('Second Approx.'!$G$29="Error",#N/A,
'Second Approx.'!$D$38*COS(RADIANS('Second Approx.'!$D$18*A812))+'Second Approx.'!$D$39*COS(RADIANS('Second Approx.'!$D$19*A812))))))))))</f>
        <v>#N/A</v>
      </c>
      <c r="D812" s="1" t="e">
        <f>IF(B812="",#N/A,
IF('Second Approx.'!$G$15="Error",#N/A,
IF('Second Approx.'!$G$16="Error",#N/A,
IF('Second Approx.'!$G$17="Error",#N/A,
IF('Second Approx.'!$G$18="Error",#N/A,
IF('Second Approx.'!$G$19="Error",#N/A,
IF('Second Approx.'!$G$20="Error",#N/A,
IF('Second Approx.'!$G$29="Error",#N/A,
'Second Approx.'!$D$38*SIN(RADIANS('Second Approx.'!$D$18*A812))+'Second Approx.'!$D$39*SIN(RADIANS('Second Approx.'!$D$19*A812))))))))))</f>
        <v>#N/A</v>
      </c>
    </row>
    <row r="813" spans="1:4" x14ac:dyDescent="0.25">
      <c r="A813">
        <v>405.5</v>
      </c>
      <c r="B813" s="71" t="e">
        <f>IF(A813&lt;='Second Approx.'!$D$20,A813,#N/A)</f>
        <v>#N/A</v>
      </c>
      <c r="C813" s="1" t="e">
        <f>IF(B813="",#N/A,
IF('Second Approx.'!$G$15="Error",#N/A,
IF('Second Approx.'!$G$16="Error",#N/A,
IF('Second Approx.'!$G$17="Error",#N/A,
IF('Second Approx.'!$G$18="Error",#N/A,
IF('Second Approx.'!$G$19="Error",#N/A,
IF('Second Approx.'!$G$20="Error",#N/A,
IF('Second Approx.'!$G$29="Error",#N/A,
'Second Approx.'!$D$38*COS(RADIANS('Second Approx.'!$D$18*A813))+'Second Approx.'!$D$39*COS(RADIANS('Second Approx.'!$D$19*A813))))))))))</f>
        <v>#N/A</v>
      </c>
      <c r="D813" s="1" t="e">
        <f>IF(B813="",#N/A,
IF('Second Approx.'!$G$15="Error",#N/A,
IF('Second Approx.'!$G$16="Error",#N/A,
IF('Second Approx.'!$G$17="Error",#N/A,
IF('Second Approx.'!$G$18="Error",#N/A,
IF('Second Approx.'!$G$19="Error",#N/A,
IF('Second Approx.'!$G$20="Error",#N/A,
IF('Second Approx.'!$G$29="Error",#N/A,
'Second Approx.'!$D$38*SIN(RADIANS('Second Approx.'!$D$18*A813))+'Second Approx.'!$D$39*SIN(RADIANS('Second Approx.'!$D$19*A813))))))))))</f>
        <v>#N/A</v>
      </c>
    </row>
    <row r="814" spans="1:4" x14ac:dyDescent="0.25">
      <c r="A814" s="71">
        <v>406</v>
      </c>
      <c r="B814" s="71" t="e">
        <f>IF(A814&lt;='Second Approx.'!$D$20,A814,#N/A)</f>
        <v>#N/A</v>
      </c>
      <c r="C814" s="1" t="e">
        <f>IF(B814="",#N/A,
IF('Second Approx.'!$G$15="Error",#N/A,
IF('Second Approx.'!$G$16="Error",#N/A,
IF('Second Approx.'!$G$17="Error",#N/A,
IF('Second Approx.'!$G$18="Error",#N/A,
IF('Second Approx.'!$G$19="Error",#N/A,
IF('Second Approx.'!$G$20="Error",#N/A,
IF('Second Approx.'!$G$29="Error",#N/A,
'Second Approx.'!$D$38*COS(RADIANS('Second Approx.'!$D$18*A814))+'Second Approx.'!$D$39*COS(RADIANS('Second Approx.'!$D$19*A814))))))))))</f>
        <v>#N/A</v>
      </c>
      <c r="D814" s="1" t="e">
        <f>IF(B814="",#N/A,
IF('Second Approx.'!$G$15="Error",#N/A,
IF('Second Approx.'!$G$16="Error",#N/A,
IF('Second Approx.'!$G$17="Error",#N/A,
IF('Second Approx.'!$G$18="Error",#N/A,
IF('Second Approx.'!$G$19="Error",#N/A,
IF('Second Approx.'!$G$20="Error",#N/A,
IF('Second Approx.'!$G$29="Error",#N/A,
'Second Approx.'!$D$38*SIN(RADIANS('Second Approx.'!$D$18*A814))+'Second Approx.'!$D$39*SIN(RADIANS('Second Approx.'!$D$19*A814))))))))))</f>
        <v>#N/A</v>
      </c>
    </row>
    <row r="815" spans="1:4" x14ac:dyDescent="0.25">
      <c r="A815">
        <v>406.5</v>
      </c>
      <c r="B815" s="71" t="e">
        <f>IF(A815&lt;='Second Approx.'!$D$20,A815,#N/A)</f>
        <v>#N/A</v>
      </c>
      <c r="C815" s="1" t="e">
        <f>IF(B815="",#N/A,
IF('Second Approx.'!$G$15="Error",#N/A,
IF('Second Approx.'!$G$16="Error",#N/A,
IF('Second Approx.'!$G$17="Error",#N/A,
IF('Second Approx.'!$G$18="Error",#N/A,
IF('Second Approx.'!$G$19="Error",#N/A,
IF('Second Approx.'!$G$20="Error",#N/A,
IF('Second Approx.'!$G$29="Error",#N/A,
'Second Approx.'!$D$38*COS(RADIANS('Second Approx.'!$D$18*A815))+'Second Approx.'!$D$39*COS(RADIANS('Second Approx.'!$D$19*A815))))))))))</f>
        <v>#N/A</v>
      </c>
      <c r="D815" s="1" t="e">
        <f>IF(B815="",#N/A,
IF('Second Approx.'!$G$15="Error",#N/A,
IF('Second Approx.'!$G$16="Error",#N/A,
IF('Second Approx.'!$G$17="Error",#N/A,
IF('Second Approx.'!$G$18="Error",#N/A,
IF('Second Approx.'!$G$19="Error",#N/A,
IF('Second Approx.'!$G$20="Error",#N/A,
IF('Second Approx.'!$G$29="Error",#N/A,
'Second Approx.'!$D$38*SIN(RADIANS('Second Approx.'!$D$18*A815))+'Second Approx.'!$D$39*SIN(RADIANS('Second Approx.'!$D$19*A815))))))))))</f>
        <v>#N/A</v>
      </c>
    </row>
    <row r="816" spans="1:4" x14ac:dyDescent="0.25">
      <c r="A816" s="71">
        <v>407</v>
      </c>
      <c r="B816" s="71" t="e">
        <f>IF(A816&lt;='Second Approx.'!$D$20,A816,#N/A)</f>
        <v>#N/A</v>
      </c>
      <c r="C816" s="1" t="e">
        <f>IF(B816="",#N/A,
IF('Second Approx.'!$G$15="Error",#N/A,
IF('Second Approx.'!$G$16="Error",#N/A,
IF('Second Approx.'!$G$17="Error",#N/A,
IF('Second Approx.'!$G$18="Error",#N/A,
IF('Second Approx.'!$G$19="Error",#N/A,
IF('Second Approx.'!$G$20="Error",#N/A,
IF('Second Approx.'!$G$29="Error",#N/A,
'Second Approx.'!$D$38*COS(RADIANS('Second Approx.'!$D$18*A816))+'Second Approx.'!$D$39*COS(RADIANS('Second Approx.'!$D$19*A816))))))))))</f>
        <v>#N/A</v>
      </c>
      <c r="D816" s="1" t="e">
        <f>IF(B816="",#N/A,
IF('Second Approx.'!$G$15="Error",#N/A,
IF('Second Approx.'!$G$16="Error",#N/A,
IF('Second Approx.'!$G$17="Error",#N/A,
IF('Second Approx.'!$G$18="Error",#N/A,
IF('Second Approx.'!$G$19="Error",#N/A,
IF('Second Approx.'!$G$20="Error",#N/A,
IF('Second Approx.'!$G$29="Error",#N/A,
'Second Approx.'!$D$38*SIN(RADIANS('Second Approx.'!$D$18*A816))+'Second Approx.'!$D$39*SIN(RADIANS('Second Approx.'!$D$19*A816))))))))))</f>
        <v>#N/A</v>
      </c>
    </row>
    <row r="817" spans="1:4" x14ac:dyDescent="0.25">
      <c r="A817">
        <v>407.5</v>
      </c>
      <c r="B817" s="71" t="e">
        <f>IF(A817&lt;='Second Approx.'!$D$20,A817,#N/A)</f>
        <v>#N/A</v>
      </c>
      <c r="C817" s="1" t="e">
        <f>IF(B817="",#N/A,
IF('Second Approx.'!$G$15="Error",#N/A,
IF('Second Approx.'!$G$16="Error",#N/A,
IF('Second Approx.'!$G$17="Error",#N/A,
IF('Second Approx.'!$G$18="Error",#N/A,
IF('Second Approx.'!$G$19="Error",#N/A,
IF('Second Approx.'!$G$20="Error",#N/A,
IF('Second Approx.'!$G$29="Error",#N/A,
'Second Approx.'!$D$38*COS(RADIANS('Second Approx.'!$D$18*A817))+'Second Approx.'!$D$39*COS(RADIANS('Second Approx.'!$D$19*A817))))))))))</f>
        <v>#N/A</v>
      </c>
      <c r="D817" s="1" t="e">
        <f>IF(B817="",#N/A,
IF('Second Approx.'!$G$15="Error",#N/A,
IF('Second Approx.'!$G$16="Error",#N/A,
IF('Second Approx.'!$G$17="Error",#N/A,
IF('Second Approx.'!$G$18="Error",#N/A,
IF('Second Approx.'!$G$19="Error",#N/A,
IF('Second Approx.'!$G$20="Error",#N/A,
IF('Second Approx.'!$G$29="Error",#N/A,
'Second Approx.'!$D$38*SIN(RADIANS('Second Approx.'!$D$18*A817))+'Second Approx.'!$D$39*SIN(RADIANS('Second Approx.'!$D$19*A817))))))))))</f>
        <v>#N/A</v>
      </c>
    </row>
    <row r="818" spans="1:4" x14ac:dyDescent="0.25">
      <c r="A818">
        <v>408</v>
      </c>
      <c r="B818" s="71" t="e">
        <f>IF(A818&lt;='Second Approx.'!$D$20,A818,#N/A)</f>
        <v>#N/A</v>
      </c>
      <c r="C818" s="1" t="e">
        <f>IF(B818="",#N/A,
IF('Second Approx.'!$G$15="Error",#N/A,
IF('Second Approx.'!$G$16="Error",#N/A,
IF('Second Approx.'!$G$17="Error",#N/A,
IF('Second Approx.'!$G$18="Error",#N/A,
IF('Second Approx.'!$G$19="Error",#N/A,
IF('Second Approx.'!$G$20="Error",#N/A,
IF('Second Approx.'!$G$29="Error",#N/A,
'Second Approx.'!$D$38*COS(RADIANS('Second Approx.'!$D$18*A818))+'Second Approx.'!$D$39*COS(RADIANS('Second Approx.'!$D$19*A818))))))))))</f>
        <v>#N/A</v>
      </c>
      <c r="D818" s="1" t="e">
        <f>IF(B818="",#N/A,
IF('Second Approx.'!$G$15="Error",#N/A,
IF('Second Approx.'!$G$16="Error",#N/A,
IF('Second Approx.'!$G$17="Error",#N/A,
IF('Second Approx.'!$G$18="Error",#N/A,
IF('Second Approx.'!$G$19="Error",#N/A,
IF('Second Approx.'!$G$20="Error",#N/A,
IF('Second Approx.'!$G$29="Error",#N/A,
'Second Approx.'!$D$38*SIN(RADIANS('Second Approx.'!$D$18*A818))+'Second Approx.'!$D$39*SIN(RADIANS('Second Approx.'!$D$19*A818))))))))))</f>
        <v>#N/A</v>
      </c>
    </row>
    <row r="819" spans="1:4" x14ac:dyDescent="0.25">
      <c r="A819" s="71">
        <v>408.5</v>
      </c>
      <c r="B819" s="71" t="e">
        <f>IF(A819&lt;='Second Approx.'!$D$20,A819,#N/A)</f>
        <v>#N/A</v>
      </c>
      <c r="C819" s="1" t="e">
        <f>IF(B819="",#N/A,
IF('Second Approx.'!$G$15="Error",#N/A,
IF('Second Approx.'!$G$16="Error",#N/A,
IF('Second Approx.'!$G$17="Error",#N/A,
IF('Second Approx.'!$G$18="Error",#N/A,
IF('Second Approx.'!$G$19="Error",#N/A,
IF('Second Approx.'!$G$20="Error",#N/A,
IF('Second Approx.'!$G$29="Error",#N/A,
'Second Approx.'!$D$38*COS(RADIANS('Second Approx.'!$D$18*A819))+'Second Approx.'!$D$39*COS(RADIANS('Second Approx.'!$D$19*A819))))))))))</f>
        <v>#N/A</v>
      </c>
      <c r="D819" s="1" t="e">
        <f>IF(B819="",#N/A,
IF('Second Approx.'!$G$15="Error",#N/A,
IF('Second Approx.'!$G$16="Error",#N/A,
IF('Second Approx.'!$G$17="Error",#N/A,
IF('Second Approx.'!$G$18="Error",#N/A,
IF('Second Approx.'!$G$19="Error",#N/A,
IF('Second Approx.'!$G$20="Error",#N/A,
IF('Second Approx.'!$G$29="Error",#N/A,
'Second Approx.'!$D$38*SIN(RADIANS('Second Approx.'!$D$18*A819))+'Second Approx.'!$D$39*SIN(RADIANS('Second Approx.'!$D$19*A819))))))))))</f>
        <v>#N/A</v>
      </c>
    </row>
    <row r="820" spans="1:4" x14ac:dyDescent="0.25">
      <c r="A820">
        <v>409</v>
      </c>
      <c r="B820" s="71" t="e">
        <f>IF(A820&lt;='Second Approx.'!$D$20,A820,#N/A)</f>
        <v>#N/A</v>
      </c>
      <c r="C820" s="1" t="e">
        <f>IF(B820="",#N/A,
IF('Second Approx.'!$G$15="Error",#N/A,
IF('Second Approx.'!$G$16="Error",#N/A,
IF('Second Approx.'!$G$17="Error",#N/A,
IF('Second Approx.'!$G$18="Error",#N/A,
IF('Second Approx.'!$G$19="Error",#N/A,
IF('Second Approx.'!$G$20="Error",#N/A,
IF('Second Approx.'!$G$29="Error",#N/A,
'Second Approx.'!$D$38*COS(RADIANS('Second Approx.'!$D$18*A820))+'Second Approx.'!$D$39*COS(RADIANS('Second Approx.'!$D$19*A820))))))))))</f>
        <v>#N/A</v>
      </c>
      <c r="D820" s="1" t="e">
        <f>IF(B820="",#N/A,
IF('Second Approx.'!$G$15="Error",#N/A,
IF('Second Approx.'!$G$16="Error",#N/A,
IF('Second Approx.'!$G$17="Error",#N/A,
IF('Second Approx.'!$G$18="Error",#N/A,
IF('Second Approx.'!$G$19="Error",#N/A,
IF('Second Approx.'!$G$20="Error",#N/A,
IF('Second Approx.'!$G$29="Error",#N/A,
'Second Approx.'!$D$38*SIN(RADIANS('Second Approx.'!$D$18*A820))+'Second Approx.'!$D$39*SIN(RADIANS('Second Approx.'!$D$19*A820))))))))))</f>
        <v>#N/A</v>
      </c>
    </row>
    <row r="821" spans="1:4" x14ac:dyDescent="0.25">
      <c r="A821" s="71">
        <v>409.5</v>
      </c>
      <c r="B821" s="71" t="e">
        <f>IF(A821&lt;='Second Approx.'!$D$20,A821,#N/A)</f>
        <v>#N/A</v>
      </c>
      <c r="C821" s="1" t="e">
        <f>IF(B821="",#N/A,
IF('Second Approx.'!$G$15="Error",#N/A,
IF('Second Approx.'!$G$16="Error",#N/A,
IF('Second Approx.'!$G$17="Error",#N/A,
IF('Second Approx.'!$G$18="Error",#N/A,
IF('Second Approx.'!$G$19="Error",#N/A,
IF('Second Approx.'!$G$20="Error",#N/A,
IF('Second Approx.'!$G$29="Error",#N/A,
'Second Approx.'!$D$38*COS(RADIANS('Second Approx.'!$D$18*A821))+'Second Approx.'!$D$39*COS(RADIANS('Second Approx.'!$D$19*A821))))))))))</f>
        <v>#N/A</v>
      </c>
      <c r="D821" s="1" t="e">
        <f>IF(B821="",#N/A,
IF('Second Approx.'!$G$15="Error",#N/A,
IF('Second Approx.'!$G$16="Error",#N/A,
IF('Second Approx.'!$G$17="Error",#N/A,
IF('Second Approx.'!$G$18="Error",#N/A,
IF('Second Approx.'!$G$19="Error",#N/A,
IF('Second Approx.'!$G$20="Error",#N/A,
IF('Second Approx.'!$G$29="Error",#N/A,
'Second Approx.'!$D$38*SIN(RADIANS('Second Approx.'!$D$18*A821))+'Second Approx.'!$D$39*SIN(RADIANS('Second Approx.'!$D$19*A821))))))))))</f>
        <v>#N/A</v>
      </c>
    </row>
    <row r="822" spans="1:4" x14ac:dyDescent="0.25">
      <c r="A822">
        <v>410</v>
      </c>
      <c r="B822" s="71" t="e">
        <f>IF(A822&lt;='Second Approx.'!$D$20,A822,#N/A)</f>
        <v>#N/A</v>
      </c>
      <c r="C822" s="1" t="e">
        <f>IF(B822="",#N/A,
IF('Second Approx.'!$G$15="Error",#N/A,
IF('Second Approx.'!$G$16="Error",#N/A,
IF('Second Approx.'!$G$17="Error",#N/A,
IF('Second Approx.'!$G$18="Error",#N/A,
IF('Second Approx.'!$G$19="Error",#N/A,
IF('Second Approx.'!$G$20="Error",#N/A,
IF('Second Approx.'!$G$29="Error",#N/A,
'Second Approx.'!$D$38*COS(RADIANS('Second Approx.'!$D$18*A822))+'Second Approx.'!$D$39*COS(RADIANS('Second Approx.'!$D$19*A822))))))))))</f>
        <v>#N/A</v>
      </c>
      <c r="D822" s="1" t="e">
        <f>IF(B822="",#N/A,
IF('Second Approx.'!$G$15="Error",#N/A,
IF('Second Approx.'!$G$16="Error",#N/A,
IF('Second Approx.'!$G$17="Error",#N/A,
IF('Second Approx.'!$G$18="Error",#N/A,
IF('Second Approx.'!$G$19="Error",#N/A,
IF('Second Approx.'!$G$20="Error",#N/A,
IF('Second Approx.'!$G$29="Error",#N/A,
'Second Approx.'!$D$38*SIN(RADIANS('Second Approx.'!$D$18*A822))+'Second Approx.'!$D$39*SIN(RADIANS('Second Approx.'!$D$19*A822))))))))))</f>
        <v>#N/A</v>
      </c>
    </row>
    <row r="823" spans="1:4" x14ac:dyDescent="0.25">
      <c r="A823">
        <v>410.5</v>
      </c>
      <c r="B823" s="71" t="e">
        <f>IF(A823&lt;='Second Approx.'!$D$20,A823,#N/A)</f>
        <v>#N/A</v>
      </c>
      <c r="C823" s="1" t="e">
        <f>IF(B823="",#N/A,
IF('Second Approx.'!$G$15="Error",#N/A,
IF('Second Approx.'!$G$16="Error",#N/A,
IF('Second Approx.'!$G$17="Error",#N/A,
IF('Second Approx.'!$G$18="Error",#N/A,
IF('Second Approx.'!$G$19="Error",#N/A,
IF('Second Approx.'!$G$20="Error",#N/A,
IF('Second Approx.'!$G$29="Error",#N/A,
'Second Approx.'!$D$38*COS(RADIANS('Second Approx.'!$D$18*A823))+'Second Approx.'!$D$39*COS(RADIANS('Second Approx.'!$D$19*A823))))))))))</f>
        <v>#N/A</v>
      </c>
      <c r="D823" s="1" t="e">
        <f>IF(B823="",#N/A,
IF('Second Approx.'!$G$15="Error",#N/A,
IF('Second Approx.'!$G$16="Error",#N/A,
IF('Second Approx.'!$G$17="Error",#N/A,
IF('Second Approx.'!$G$18="Error",#N/A,
IF('Second Approx.'!$G$19="Error",#N/A,
IF('Second Approx.'!$G$20="Error",#N/A,
IF('Second Approx.'!$G$29="Error",#N/A,
'Second Approx.'!$D$38*SIN(RADIANS('Second Approx.'!$D$18*A823))+'Second Approx.'!$D$39*SIN(RADIANS('Second Approx.'!$D$19*A823))))))))))</f>
        <v>#N/A</v>
      </c>
    </row>
    <row r="824" spans="1:4" x14ac:dyDescent="0.25">
      <c r="A824" s="71">
        <v>411</v>
      </c>
      <c r="B824" s="71" t="e">
        <f>IF(A824&lt;='Second Approx.'!$D$20,A824,#N/A)</f>
        <v>#N/A</v>
      </c>
      <c r="C824" s="1" t="e">
        <f>IF(B824="",#N/A,
IF('Second Approx.'!$G$15="Error",#N/A,
IF('Second Approx.'!$G$16="Error",#N/A,
IF('Second Approx.'!$G$17="Error",#N/A,
IF('Second Approx.'!$G$18="Error",#N/A,
IF('Second Approx.'!$G$19="Error",#N/A,
IF('Second Approx.'!$G$20="Error",#N/A,
IF('Second Approx.'!$G$29="Error",#N/A,
'Second Approx.'!$D$38*COS(RADIANS('Second Approx.'!$D$18*A824))+'Second Approx.'!$D$39*COS(RADIANS('Second Approx.'!$D$19*A824))))))))))</f>
        <v>#N/A</v>
      </c>
      <c r="D824" s="1" t="e">
        <f>IF(B824="",#N/A,
IF('Second Approx.'!$G$15="Error",#N/A,
IF('Second Approx.'!$G$16="Error",#N/A,
IF('Second Approx.'!$G$17="Error",#N/A,
IF('Second Approx.'!$G$18="Error",#N/A,
IF('Second Approx.'!$G$19="Error",#N/A,
IF('Second Approx.'!$G$20="Error",#N/A,
IF('Second Approx.'!$G$29="Error",#N/A,
'Second Approx.'!$D$38*SIN(RADIANS('Second Approx.'!$D$18*A824))+'Second Approx.'!$D$39*SIN(RADIANS('Second Approx.'!$D$19*A824))))))))))</f>
        <v>#N/A</v>
      </c>
    </row>
    <row r="825" spans="1:4" x14ac:dyDescent="0.25">
      <c r="A825">
        <v>411.5</v>
      </c>
      <c r="B825" s="71" t="e">
        <f>IF(A825&lt;='Second Approx.'!$D$20,A825,#N/A)</f>
        <v>#N/A</v>
      </c>
      <c r="C825" s="1" t="e">
        <f>IF(B825="",#N/A,
IF('Second Approx.'!$G$15="Error",#N/A,
IF('Second Approx.'!$G$16="Error",#N/A,
IF('Second Approx.'!$G$17="Error",#N/A,
IF('Second Approx.'!$G$18="Error",#N/A,
IF('Second Approx.'!$G$19="Error",#N/A,
IF('Second Approx.'!$G$20="Error",#N/A,
IF('Second Approx.'!$G$29="Error",#N/A,
'Second Approx.'!$D$38*COS(RADIANS('Second Approx.'!$D$18*A825))+'Second Approx.'!$D$39*COS(RADIANS('Second Approx.'!$D$19*A825))))))))))</f>
        <v>#N/A</v>
      </c>
      <c r="D825" s="1" t="e">
        <f>IF(B825="",#N/A,
IF('Second Approx.'!$G$15="Error",#N/A,
IF('Second Approx.'!$G$16="Error",#N/A,
IF('Second Approx.'!$G$17="Error",#N/A,
IF('Second Approx.'!$G$18="Error",#N/A,
IF('Second Approx.'!$G$19="Error",#N/A,
IF('Second Approx.'!$G$20="Error",#N/A,
IF('Second Approx.'!$G$29="Error",#N/A,
'Second Approx.'!$D$38*SIN(RADIANS('Second Approx.'!$D$18*A825))+'Second Approx.'!$D$39*SIN(RADIANS('Second Approx.'!$D$19*A825))))))))))</f>
        <v>#N/A</v>
      </c>
    </row>
    <row r="826" spans="1:4" x14ac:dyDescent="0.25">
      <c r="A826" s="71">
        <v>412</v>
      </c>
      <c r="B826" s="71" t="e">
        <f>IF(A826&lt;='Second Approx.'!$D$20,A826,#N/A)</f>
        <v>#N/A</v>
      </c>
      <c r="C826" s="1" t="e">
        <f>IF(B826="",#N/A,
IF('Second Approx.'!$G$15="Error",#N/A,
IF('Second Approx.'!$G$16="Error",#N/A,
IF('Second Approx.'!$G$17="Error",#N/A,
IF('Second Approx.'!$G$18="Error",#N/A,
IF('Second Approx.'!$G$19="Error",#N/A,
IF('Second Approx.'!$G$20="Error",#N/A,
IF('Second Approx.'!$G$29="Error",#N/A,
'Second Approx.'!$D$38*COS(RADIANS('Second Approx.'!$D$18*A826))+'Second Approx.'!$D$39*COS(RADIANS('Second Approx.'!$D$19*A826))))))))))</f>
        <v>#N/A</v>
      </c>
      <c r="D826" s="1" t="e">
        <f>IF(B826="",#N/A,
IF('Second Approx.'!$G$15="Error",#N/A,
IF('Second Approx.'!$G$16="Error",#N/A,
IF('Second Approx.'!$G$17="Error",#N/A,
IF('Second Approx.'!$G$18="Error",#N/A,
IF('Second Approx.'!$G$19="Error",#N/A,
IF('Second Approx.'!$G$20="Error",#N/A,
IF('Second Approx.'!$G$29="Error",#N/A,
'Second Approx.'!$D$38*SIN(RADIANS('Second Approx.'!$D$18*A826))+'Second Approx.'!$D$39*SIN(RADIANS('Second Approx.'!$D$19*A826))))))))))</f>
        <v>#N/A</v>
      </c>
    </row>
    <row r="827" spans="1:4" x14ac:dyDescent="0.25">
      <c r="A827">
        <v>412.5</v>
      </c>
      <c r="B827" s="71" t="e">
        <f>IF(A827&lt;='Second Approx.'!$D$20,A827,#N/A)</f>
        <v>#N/A</v>
      </c>
      <c r="C827" s="1" t="e">
        <f>IF(B827="",#N/A,
IF('Second Approx.'!$G$15="Error",#N/A,
IF('Second Approx.'!$G$16="Error",#N/A,
IF('Second Approx.'!$G$17="Error",#N/A,
IF('Second Approx.'!$G$18="Error",#N/A,
IF('Second Approx.'!$G$19="Error",#N/A,
IF('Second Approx.'!$G$20="Error",#N/A,
IF('Second Approx.'!$G$29="Error",#N/A,
'Second Approx.'!$D$38*COS(RADIANS('Second Approx.'!$D$18*A827))+'Second Approx.'!$D$39*COS(RADIANS('Second Approx.'!$D$19*A827))))))))))</f>
        <v>#N/A</v>
      </c>
      <c r="D827" s="1" t="e">
        <f>IF(B827="",#N/A,
IF('Second Approx.'!$G$15="Error",#N/A,
IF('Second Approx.'!$G$16="Error",#N/A,
IF('Second Approx.'!$G$17="Error",#N/A,
IF('Second Approx.'!$G$18="Error",#N/A,
IF('Second Approx.'!$G$19="Error",#N/A,
IF('Second Approx.'!$G$20="Error",#N/A,
IF('Second Approx.'!$G$29="Error",#N/A,
'Second Approx.'!$D$38*SIN(RADIANS('Second Approx.'!$D$18*A827))+'Second Approx.'!$D$39*SIN(RADIANS('Second Approx.'!$D$19*A827))))))))))</f>
        <v>#N/A</v>
      </c>
    </row>
    <row r="828" spans="1:4" x14ac:dyDescent="0.25">
      <c r="A828">
        <v>413</v>
      </c>
      <c r="B828" s="71" t="e">
        <f>IF(A828&lt;='Second Approx.'!$D$20,A828,#N/A)</f>
        <v>#N/A</v>
      </c>
      <c r="C828" s="1" t="e">
        <f>IF(B828="",#N/A,
IF('Second Approx.'!$G$15="Error",#N/A,
IF('Second Approx.'!$G$16="Error",#N/A,
IF('Second Approx.'!$G$17="Error",#N/A,
IF('Second Approx.'!$G$18="Error",#N/A,
IF('Second Approx.'!$G$19="Error",#N/A,
IF('Second Approx.'!$G$20="Error",#N/A,
IF('Second Approx.'!$G$29="Error",#N/A,
'Second Approx.'!$D$38*COS(RADIANS('Second Approx.'!$D$18*A828))+'Second Approx.'!$D$39*COS(RADIANS('Second Approx.'!$D$19*A828))))))))))</f>
        <v>#N/A</v>
      </c>
      <c r="D828" s="1" t="e">
        <f>IF(B828="",#N/A,
IF('Second Approx.'!$G$15="Error",#N/A,
IF('Second Approx.'!$G$16="Error",#N/A,
IF('Second Approx.'!$G$17="Error",#N/A,
IF('Second Approx.'!$G$18="Error",#N/A,
IF('Second Approx.'!$G$19="Error",#N/A,
IF('Second Approx.'!$G$20="Error",#N/A,
IF('Second Approx.'!$G$29="Error",#N/A,
'Second Approx.'!$D$38*SIN(RADIANS('Second Approx.'!$D$18*A828))+'Second Approx.'!$D$39*SIN(RADIANS('Second Approx.'!$D$19*A828))))))))))</f>
        <v>#N/A</v>
      </c>
    </row>
    <row r="829" spans="1:4" x14ac:dyDescent="0.25">
      <c r="A829" s="71">
        <v>413.5</v>
      </c>
      <c r="B829" s="71" t="e">
        <f>IF(A829&lt;='Second Approx.'!$D$20,A829,#N/A)</f>
        <v>#N/A</v>
      </c>
      <c r="C829" s="1" t="e">
        <f>IF(B829="",#N/A,
IF('Second Approx.'!$G$15="Error",#N/A,
IF('Second Approx.'!$G$16="Error",#N/A,
IF('Second Approx.'!$G$17="Error",#N/A,
IF('Second Approx.'!$G$18="Error",#N/A,
IF('Second Approx.'!$G$19="Error",#N/A,
IF('Second Approx.'!$G$20="Error",#N/A,
IF('Second Approx.'!$G$29="Error",#N/A,
'Second Approx.'!$D$38*COS(RADIANS('Second Approx.'!$D$18*A829))+'Second Approx.'!$D$39*COS(RADIANS('Second Approx.'!$D$19*A829))))))))))</f>
        <v>#N/A</v>
      </c>
      <c r="D829" s="1" t="e">
        <f>IF(B829="",#N/A,
IF('Second Approx.'!$G$15="Error",#N/A,
IF('Second Approx.'!$G$16="Error",#N/A,
IF('Second Approx.'!$G$17="Error",#N/A,
IF('Second Approx.'!$G$18="Error",#N/A,
IF('Second Approx.'!$G$19="Error",#N/A,
IF('Second Approx.'!$G$20="Error",#N/A,
IF('Second Approx.'!$G$29="Error",#N/A,
'Second Approx.'!$D$38*SIN(RADIANS('Second Approx.'!$D$18*A829))+'Second Approx.'!$D$39*SIN(RADIANS('Second Approx.'!$D$19*A829))))))))))</f>
        <v>#N/A</v>
      </c>
    </row>
    <row r="830" spans="1:4" x14ac:dyDescent="0.25">
      <c r="A830">
        <v>414</v>
      </c>
      <c r="B830" s="71" t="e">
        <f>IF(A830&lt;='Second Approx.'!$D$20,A830,#N/A)</f>
        <v>#N/A</v>
      </c>
      <c r="C830" s="1" t="e">
        <f>IF(B830="",#N/A,
IF('Second Approx.'!$G$15="Error",#N/A,
IF('Second Approx.'!$G$16="Error",#N/A,
IF('Second Approx.'!$G$17="Error",#N/A,
IF('Second Approx.'!$G$18="Error",#N/A,
IF('Second Approx.'!$G$19="Error",#N/A,
IF('Second Approx.'!$G$20="Error",#N/A,
IF('Second Approx.'!$G$29="Error",#N/A,
'Second Approx.'!$D$38*COS(RADIANS('Second Approx.'!$D$18*A830))+'Second Approx.'!$D$39*COS(RADIANS('Second Approx.'!$D$19*A830))))))))))</f>
        <v>#N/A</v>
      </c>
      <c r="D830" s="1" t="e">
        <f>IF(B830="",#N/A,
IF('Second Approx.'!$G$15="Error",#N/A,
IF('Second Approx.'!$G$16="Error",#N/A,
IF('Second Approx.'!$G$17="Error",#N/A,
IF('Second Approx.'!$G$18="Error",#N/A,
IF('Second Approx.'!$G$19="Error",#N/A,
IF('Second Approx.'!$G$20="Error",#N/A,
IF('Second Approx.'!$G$29="Error",#N/A,
'Second Approx.'!$D$38*SIN(RADIANS('Second Approx.'!$D$18*A830))+'Second Approx.'!$D$39*SIN(RADIANS('Second Approx.'!$D$19*A830))))))))))</f>
        <v>#N/A</v>
      </c>
    </row>
    <row r="831" spans="1:4" x14ac:dyDescent="0.25">
      <c r="A831" s="71">
        <v>414.5</v>
      </c>
      <c r="B831" s="71" t="e">
        <f>IF(A831&lt;='Second Approx.'!$D$20,A831,#N/A)</f>
        <v>#N/A</v>
      </c>
      <c r="C831" s="1" t="e">
        <f>IF(B831="",#N/A,
IF('Second Approx.'!$G$15="Error",#N/A,
IF('Second Approx.'!$G$16="Error",#N/A,
IF('Second Approx.'!$G$17="Error",#N/A,
IF('Second Approx.'!$G$18="Error",#N/A,
IF('Second Approx.'!$G$19="Error",#N/A,
IF('Second Approx.'!$G$20="Error",#N/A,
IF('Second Approx.'!$G$29="Error",#N/A,
'Second Approx.'!$D$38*COS(RADIANS('Second Approx.'!$D$18*A831))+'Second Approx.'!$D$39*COS(RADIANS('Second Approx.'!$D$19*A831))))))))))</f>
        <v>#N/A</v>
      </c>
      <c r="D831" s="1" t="e">
        <f>IF(B831="",#N/A,
IF('Second Approx.'!$G$15="Error",#N/A,
IF('Second Approx.'!$G$16="Error",#N/A,
IF('Second Approx.'!$G$17="Error",#N/A,
IF('Second Approx.'!$G$18="Error",#N/A,
IF('Second Approx.'!$G$19="Error",#N/A,
IF('Second Approx.'!$G$20="Error",#N/A,
IF('Second Approx.'!$G$29="Error",#N/A,
'Second Approx.'!$D$38*SIN(RADIANS('Second Approx.'!$D$18*A831))+'Second Approx.'!$D$39*SIN(RADIANS('Second Approx.'!$D$19*A831))))))))))</f>
        <v>#N/A</v>
      </c>
    </row>
    <row r="832" spans="1:4" x14ac:dyDescent="0.25">
      <c r="A832">
        <v>415</v>
      </c>
      <c r="B832" s="71" t="e">
        <f>IF(A832&lt;='Second Approx.'!$D$20,A832,#N/A)</f>
        <v>#N/A</v>
      </c>
      <c r="C832" s="1" t="e">
        <f>IF(B832="",#N/A,
IF('Second Approx.'!$G$15="Error",#N/A,
IF('Second Approx.'!$G$16="Error",#N/A,
IF('Second Approx.'!$G$17="Error",#N/A,
IF('Second Approx.'!$G$18="Error",#N/A,
IF('Second Approx.'!$G$19="Error",#N/A,
IF('Second Approx.'!$G$20="Error",#N/A,
IF('Second Approx.'!$G$29="Error",#N/A,
'Second Approx.'!$D$38*COS(RADIANS('Second Approx.'!$D$18*A832))+'Second Approx.'!$D$39*COS(RADIANS('Second Approx.'!$D$19*A832))))))))))</f>
        <v>#N/A</v>
      </c>
      <c r="D832" s="1" t="e">
        <f>IF(B832="",#N/A,
IF('Second Approx.'!$G$15="Error",#N/A,
IF('Second Approx.'!$G$16="Error",#N/A,
IF('Second Approx.'!$G$17="Error",#N/A,
IF('Second Approx.'!$G$18="Error",#N/A,
IF('Second Approx.'!$G$19="Error",#N/A,
IF('Second Approx.'!$G$20="Error",#N/A,
IF('Second Approx.'!$G$29="Error",#N/A,
'Second Approx.'!$D$38*SIN(RADIANS('Second Approx.'!$D$18*A832))+'Second Approx.'!$D$39*SIN(RADIANS('Second Approx.'!$D$19*A832))))))))))</f>
        <v>#N/A</v>
      </c>
    </row>
    <row r="833" spans="1:4" x14ac:dyDescent="0.25">
      <c r="A833">
        <v>415.5</v>
      </c>
      <c r="B833" s="71" t="e">
        <f>IF(A833&lt;='Second Approx.'!$D$20,A833,#N/A)</f>
        <v>#N/A</v>
      </c>
      <c r="C833" s="1" t="e">
        <f>IF(B833="",#N/A,
IF('Second Approx.'!$G$15="Error",#N/A,
IF('Second Approx.'!$G$16="Error",#N/A,
IF('Second Approx.'!$G$17="Error",#N/A,
IF('Second Approx.'!$G$18="Error",#N/A,
IF('Second Approx.'!$G$19="Error",#N/A,
IF('Second Approx.'!$G$20="Error",#N/A,
IF('Second Approx.'!$G$29="Error",#N/A,
'Second Approx.'!$D$38*COS(RADIANS('Second Approx.'!$D$18*A833))+'Second Approx.'!$D$39*COS(RADIANS('Second Approx.'!$D$19*A833))))))))))</f>
        <v>#N/A</v>
      </c>
      <c r="D833" s="1" t="e">
        <f>IF(B833="",#N/A,
IF('Second Approx.'!$G$15="Error",#N/A,
IF('Second Approx.'!$G$16="Error",#N/A,
IF('Second Approx.'!$G$17="Error",#N/A,
IF('Second Approx.'!$G$18="Error",#N/A,
IF('Second Approx.'!$G$19="Error",#N/A,
IF('Second Approx.'!$G$20="Error",#N/A,
IF('Second Approx.'!$G$29="Error",#N/A,
'Second Approx.'!$D$38*SIN(RADIANS('Second Approx.'!$D$18*A833))+'Second Approx.'!$D$39*SIN(RADIANS('Second Approx.'!$D$19*A833))))))))))</f>
        <v>#N/A</v>
      </c>
    </row>
    <row r="834" spans="1:4" x14ac:dyDescent="0.25">
      <c r="A834" s="71">
        <v>416</v>
      </c>
      <c r="B834" s="71" t="e">
        <f>IF(A834&lt;='Second Approx.'!$D$20,A834,#N/A)</f>
        <v>#N/A</v>
      </c>
      <c r="C834" s="1" t="e">
        <f>IF(B834="",#N/A,
IF('Second Approx.'!$G$15="Error",#N/A,
IF('Second Approx.'!$G$16="Error",#N/A,
IF('Second Approx.'!$G$17="Error",#N/A,
IF('Second Approx.'!$G$18="Error",#N/A,
IF('Second Approx.'!$G$19="Error",#N/A,
IF('Second Approx.'!$G$20="Error",#N/A,
IF('Second Approx.'!$G$29="Error",#N/A,
'Second Approx.'!$D$38*COS(RADIANS('Second Approx.'!$D$18*A834))+'Second Approx.'!$D$39*COS(RADIANS('Second Approx.'!$D$19*A834))))))))))</f>
        <v>#N/A</v>
      </c>
      <c r="D834" s="1" t="e">
        <f>IF(B834="",#N/A,
IF('Second Approx.'!$G$15="Error",#N/A,
IF('Second Approx.'!$G$16="Error",#N/A,
IF('Second Approx.'!$G$17="Error",#N/A,
IF('Second Approx.'!$G$18="Error",#N/A,
IF('Second Approx.'!$G$19="Error",#N/A,
IF('Second Approx.'!$G$20="Error",#N/A,
IF('Second Approx.'!$G$29="Error",#N/A,
'Second Approx.'!$D$38*SIN(RADIANS('Second Approx.'!$D$18*A834))+'Second Approx.'!$D$39*SIN(RADIANS('Second Approx.'!$D$19*A834))))))))))</f>
        <v>#N/A</v>
      </c>
    </row>
    <row r="835" spans="1:4" x14ac:dyDescent="0.25">
      <c r="A835">
        <v>416.5</v>
      </c>
      <c r="B835" s="71" t="e">
        <f>IF(A835&lt;='Second Approx.'!$D$20,A835,#N/A)</f>
        <v>#N/A</v>
      </c>
      <c r="C835" s="1" t="e">
        <f>IF(B835="",#N/A,
IF('Second Approx.'!$G$15="Error",#N/A,
IF('Second Approx.'!$G$16="Error",#N/A,
IF('Second Approx.'!$G$17="Error",#N/A,
IF('Second Approx.'!$G$18="Error",#N/A,
IF('Second Approx.'!$G$19="Error",#N/A,
IF('Second Approx.'!$G$20="Error",#N/A,
IF('Second Approx.'!$G$29="Error",#N/A,
'Second Approx.'!$D$38*COS(RADIANS('Second Approx.'!$D$18*A835))+'Second Approx.'!$D$39*COS(RADIANS('Second Approx.'!$D$19*A835))))))))))</f>
        <v>#N/A</v>
      </c>
      <c r="D835" s="1" t="e">
        <f>IF(B835="",#N/A,
IF('Second Approx.'!$G$15="Error",#N/A,
IF('Second Approx.'!$G$16="Error",#N/A,
IF('Second Approx.'!$G$17="Error",#N/A,
IF('Second Approx.'!$G$18="Error",#N/A,
IF('Second Approx.'!$G$19="Error",#N/A,
IF('Second Approx.'!$G$20="Error",#N/A,
IF('Second Approx.'!$G$29="Error",#N/A,
'Second Approx.'!$D$38*SIN(RADIANS('Second Approx.'!$D$18*A835))+'Second Approx.'!$D$39*SIN(RADIANS('Second Approx.'!$D$19*A835))))))))))</f>
        <v>#N/A</v>
      </c>
    </row>
    <row r="836" spans="1:4" x14ac:dyDescent="0.25">
      <c r="A836" s="71">
        <v>417</v>
      </c>
      <c r="B836" s="71" t="e">
        <f>IF(A836&lt;='Second Approx.'!$D$20,A836,#N/A)</f>
        <v>#N/A</v>
      </c>
      <c r="C836" s="1" t="e">
        <f>IF(B836="",#N/A,
IF('Second Approx.'!$G$15="Error",#N/A,
IF('Second Approx.'!$G$16="Error",#N/A,
IF('Second Approx.'!$G$17="Error",#N/A,
IF('Second Approx.'!$G$18="Error",#N/A,
IF('Second Approx.'!$G$19="Error",#N/A,
IF('Second Approx.'!$G$20="Error",#N/A,
IF('Second Approx.'!$G$29="Error",#N/A,
'Second Approx.'!$D$38*COS(RADIANS('Second Approx.'!$D$18*A836))+'Second Approx.'!$D$39*COS(RADIANS('Second Approx.'!$D$19*A836))))))))))</f>
        <v>#N/A</v>
      </c>
      <c r="D836" s="1" t="e">
        <f>IF(B836="",#N/A,
IF('Second Approx.'!$G$15="Error",#N/A,
IF('Second Approx.'!$G$16="Error",#N/A,
IF('Second Approx.'!$G$17="Error",#N/A,
IF('Second Approx.'!$G$18="Error",#N/A,
IF('Second Approx.'!$G$19="Error",#N/A,
IF('Second Approx.'!$G$20="Error",#N/A,
IF('Second Approx.'!$G$29="Error",#N/A,
'Second Approx.'!$D$38*SIN(RADIANS('Second Approx.'!$D$18*A836))+'Second Approx.'!$D$39*SIN(RADIANS('Second Approx.'!$D$19*A836))))))))))</f>
        <v>#N/A</v>
      </c>
    </row>
    <row r="837" spans="1:4" x14ac:dyDescent="0.25">
      <c r="A837">
        <v>417.5</v>
      </c>
      <c r="B837" s="71" t="e">
        <f>IF(A837&lt;='Second Approx.'!$D$20,A837,#N/A)</f>
        <v>#N/A</v>
      </c>
      <c r="C837" s="1" t="e">
        <f>IF(B837="",#N/A,
IF('Second Approx.'!$G$15="Error",#N/A,
IF('Second Approx.'!$G$16="Error",#N/A,
IF('Second Approx.'!$G$17="Error",#N/A,
IF('Second Approx.'!$G$18="Error",#N/A,
IF('Second Approx.'!$G$19="Error",#N/A,
IF('Second Approx.'!$G$20="Error",#N/A,
IF('Second Approx.'!$G$29="Error",#N/A,
'Second Approx.'!$D$38*COS(RADIANS('Second Approx.'!$D$18*A837))+'Second Approx.'!$D$39*COS(RADIANS('Second Approx.'!$D$19*A837))))))))))</f>
        <v>#N/A</v>
      </c>
      <c r="D837" s="1" t="e">
        <f>IF(B837="",#N/A,
IF('Second Approx.'!$G$15="Error",#N/A,
IF('Second Approx.'!$G$16="Error",#N/A,
IF('Second Approx.'!$G$17="Error",#N/A,
IF('Second Approx.'!$G$18="Error",#N/A,
IF('Second Approx.'!$G$19="Error",#N/A,
IF('Second Approx.'!$G$20="Error",#N/A,
IF('Second Approx.'!$G$29="Error",#N/A,
'Second Approx.'!$D$38*SIN(RADIANS('Second Approx.'!$D$18*A837))+'Second Approx.'!$D$39*SIN(RADIANS('Second Approx.'!$D$19*A837))))))))))</f>
        <v>#N/A</v>
      </c>
    </row>
    <row r="838" spans="1:4" x14ac:dyDescent="0.25">
      <c r="A838">
        <v>418</v>
      </c>
      <c r="B838" s="71" t="e">
        <f>IF(A838&lt;='Second Approx.'!$D$20,A838,#N/A)</f>
        <v>#N/A</v>
      </c>
      <c r="C838" s="1" t="e">
        <f>IF(B838="",#N/A,
IF('Second Approx.'!$G$15="Error",#N/A,
IF('Second Approx.'!$G$16="Error",#N/A,
IF('Second Approx.'!$G$17="Error",#N/A,
IF('Second Approx.'!$G$18="Error",#N/A,
IF('Second Approx.'!$G$19="Error",#N/A,
IF('Second Approx.'!$G$20="Error",#N/A,
IF('Second Approx.'!$G$29="Error",#N/A,
'Second Approx.'!$D$38*COS(RADIANS('Second Approx.'!$D$18*A838))+'Second Approx.'!$D$39*COS(RADIANS('Second Approx.'!$D$19*A838))))))))))</f>
        <v>#N/A</v>
      </c>
      <c r="D838" s="1" t="e">
        <f>IF(B838="",#N/A,
IF('Second Approx.'!$G$15="Error",#N/A,
IF('Second Approx.'!$G$16="Error",#N/A,
IF('Second Approx.'!$G$17="Error",#N/A,
IF('Second Approx.'!$G$18="Error",#N/A,
IF('Second Approx.'!$G$19="Error",#N/A,
IF('Second Approx.'!$G$20="Error",#N/A,
IF('Second Approx.'!$G$29="Error",#N/A,
'Second Approx.'!$D$38*SIN(RADIANS('Second Approx.'!$D$18*A838))+'Second Approx.'!$D$39*SIN(RADIANS('Second Approx.'!$D$19*A838))))))))))</f>
        <v>#N/A</v>
      </c>
    </row>
    <row r="839" spans="1:4" x14ac:dyDescent="0.25">
      <c r="A839" s="71">
        <v>418.5</v>
      </c>
      <c r="B839" s="71" t="e">
        <f>IF(A839&lt;='Second Approx.'!$D$20,A839,#N/A)</f>
        <v>#N/A</v>
      </c>
      <c r="C839" s="1" t="e">
        <f>IF(B839="",#N/A,
IF('Second Approx.'!$G$15="Error",#N/A,
IF('Second Approx.'!$G$16="Error",#N/A,
IF('Second Approx.'!$G$17="Error",#N/A,
IF('Second Approx.'!$G$18="Error",#N/A,
IF('Second Approx.'!$G$19="Error",#N/A,
IF('Second Approx.'!$G$20="Error",#N/A,
IF('Second Approx.'!$G$29="Error",#N/A,
'Second Approx.'!$D$38*COS(RADIANS('Second Approx.'!$D$18*A839))+'Second Approx.'!$D$39*COS(RADIANS('Second Approx.'!$D$19*A839))))))))))</f>
        <v>#N/A</v>
      </c>
      <c r="D839" s="1" t="e">
        <f>IF(B839="",#N/A,
IF('Second Approx.'!$G$15="Error",#N/A,
IF('Second Approx.'!$G$16="Error",#N/A,
IF('Second Approx.'!$G$17="Error",#N/A,
IF('Second Approx.'!$G$18="Error",#N/A,
IF('Second Approx.'!$G$19="Error",#N/A,
IF('Second Approx.'!$G$20="Error",#N/A,
IF('Second Approx.'!$G$29="Error",#N/A,
'Second Approx.'!$D$38*SIN(RADIANS('Second Approx.'!$D$18*A839))+'Second Approx.'!$D$39*SIN(RADIANS('Second Approx.'!$D$19*A839))))))))))</f>
        <v>#N/A</v>
      </c>
    </row>
    <row r="840" spans="1:4" x14ac:dyDescent="0.25">
      <c r="A840">
        <v>419</v>
      </c>
      <c r="B840" s="71" t="e">
        <f>IF(A840&lt;='Second Approx.'!$D$20,A840,#N/A)</f>
        <v>#N/A</v>
      </c>
      <c r="C840" s="1" t="e">
        <f>IF(B840="",#N/A,
IF('Second Approx.'!$G$15="Error",#N/A,
IF('Second Approx.'!$G$16="Error",#N/A,
IF('Second Approx.'!$G$17="Error",#N/A,
IF('Second Approx.'!$G$18="Error",#N/A,
IF('Second Approx.'!$G$19="Error",#N/A,
IF('Second Approx.'!$G$20="Error",#N/A,
IF('Second Approx.'!$G$29="Error",#N/A,
'Second Approx.'!$D$38*COS(RADIANS('Second Approx.'!$D$18*A840))+'Second Approx.'!$D$39*COS(RADIANS('Second Approx.'!$D$19*A840))))))))))</f>
        <v>#N/A</v>
      </c>
      <c r="D840" s="1" t="e">
        <f>IF(B840="",#N/A,
IF('Second Approx.'!$G$15="Error",#N/A,
IF('Second Approx.'!$G$16="Error",#N/A,
IF('Second Approx.'!$G$17="Error",#N/A,
IF('Second Approx.'!$G$18="Error",#N/A,
IF('Second Approx.'!$G$19="Error",#N/A,
IF('Second Approx.'!$G$20="Error",#N/A,
IF('Second Approx.'!$G$29="Error",#N/A,
'Second Approx.'!$D$38*SIN(RADIANS('Second Approx.'!$D$18*A840))+'Second Approx.'!$D$39*SIN(RADIANS('Second Approx.'!$D$19*A840))))))))))</f>
        <v>#N/A</v>
      </c>
    </row>
    <row r="841" spans="1:4" x14ac:dyDescent="0.25">
      <c r="A841" s="71">
        <v>419.5</v>
      </c>
      <c r="B841" s="71" t="e">
        <f>IF(A841&lt;='Second Approx.'!$D$20,A841,#N/A)</f>
        <v>#N/A</v>
      </c>
      <c r="C841" s="1" t="e">
        <f>IF(B841="",#N/A,
IF('Second Approx.'!$G$15="Error",#N/A,
IF('Second Approx.'!$G$16="Error",#N/A,
IF('Second Approx.'!$G$17="Error",#N/A,
IF('Second Approx.'!$G$18="Error",#N/A,
IF('Second Approx.'!$G$19="Error",#N/A,
IF('Second Approx.'!$G$20="Error",#N/A,
IF('Second Approx.'!$G$29="Error",#N/A,
'Second Approx.'!$D$38*COS(RADIANS('Second Approx.'!$D$18*A841))+'Second Approx.'!$D$39*COS(RADIANS('Second Approx.'!$D$19*A841))))))))))</f>
        <v>#N/A</v>
      </c>
      <c r="D841" s="1" t="e">
        <f>IF(B841="",#N/A,
IF('Second Approx.'!$G$15="Error",#N/A,
IF('Second Approx.'!$G$16="Error",#N/A,
IF('Second Approx.'!$G$17="Error",#N/A,
IF('Second Approx.'!$G$18="Error",#N/A,
IF('Second Approx.'!$G$19="Error",#N/A,
IF('Second Approx.'!$G$20="Error",#N/A,
IF('Second Approx.'!$G$29="Error",#N/A,
'Second Approx.'!$D$38*SIN(RADIANS('Second Approx.'!$D$18*A841))+'Second Approx.'!$D$39*SIN(RADIANS('Second Approx.'!$D$19*A841))))))))))</f>
        <v>#N/A</v>
      </c>
    </row>
    <row r="842" spans="1:4" x14ac:dyDescent="0.25">
      <c r="A842">
        <v>420</v>
      </c>
      <c r="B842" s="71" t="e">
        <f>IF(A842&lt;='Second Approx.'!$D$20,A842,#N/A)</f>
        <v>#N/A</v>
      </c>
      <c r="C842" s="1" t="e">
        <f>IF(B842="",#N/A,
IF('Second Approx.'!$G$15="Error",#N/A,
IF('Second Approx.'!$G$16="Error",#N/A,
IF('Second Approx.'!$G$17="Error",#N/A,
IF('Second Approx.'!$G$18="Error",#N/A,
IF('Second Approx.'!$G$19="Error",#N/A,
IF('Second Approx.'!$G$20="Error",#N/A,
IF('Second Approx.'!$G$29="Error",#N/A,
'Second Approx.'!$D$38*COS(RADIANS('Second Approx.'!$D$18*A842))+'Second Approx.'!$D$39*COS(RADIANS('Second Approx.'!$D$19*A842))))))))))</f>
        <v>#N/A</v>
      </c>
      <c r="D842" s="1" t="e">
        <f>IF(B842="",#N/A,
IF('Second Approx.'!$G$15="Error",#N/A,
IF('Second Approx.'!$G$16="Error",#N/A,
IF('Second Approx.'!$G$17="Error",#N/A,
IF('Second Approx.'!$G$18="Error",#N/A,
IF('Second Approx.'!$G$19="Error",#N/A,
IF('Second Approx.'!$G$20="Error",#N/A,
IF('Second Approx.'!$G$29="Error",#N/A,
'Second Approx.'!$D$38*SIN(RADIANS('Second Approx.'!$D$18*A842))+'Second Approx.'!$D$39*SIN(RADIANS('Second Approx.'!$D$19*A842))))))))))</f>
        <v>#N/A</v>
      </c>
    </row>
    <row r="843" spans="1:4" x14ac:dyDescent="0.25">
      <c r="A843">
        <v>420.5</v>
      </c>
      <c r="B843" s="71" t="e">
        <f>IF(A843&lt;='Second Approx.'!$D$20,A843,#N/A)</f>
        <v>#N/A</v>
      </c>
      <c r="C843" s="1" t="e">
        <f>IF(B843="",#N/A,
IF('Second Approx.'!$G$15="Error",#N/A,
IF('Second Approx.'!$G$16="Error",#N/A,
IF('Second Approx.'!$G$17="Error",#N/A,
IF('Second Approx.'!$G$18="Error",#N/A,
IF('Second Approx.'!$G$19="Error",#N/A,
IF('Second Approx.'!$G$20="Error",#N/A,
IF('Second Approx.'!$G$29="Error",#N/A,
'Second Approx.'!$D$38*COS(RADIANS('Second Approx.'!$D$18*A843))+'Second Approx.'!$D$39*COS(RADIANS('Second Approx.'!$D$19*A843))))))))))</f>
        <v>#N/A</v>
      </c>
      <c r="D843" s="1" t="e">
        <f>IF(B843="",#N/A,
IF('Second Approx.'!$G$15="Error",#N/A,
IF('Second Approx.'!$G$16="Error",#N/A,
IF('Second Approx.'!$G$17="Error",#N/A,
IF('Second Approx.'!$G$18="Error",#N/A,
IF('Second Approx.'!$G$19="Error",#N/A,
IF('Second Approx.'!$G$20="Error",#N/A,
IF('Second Approx.'!$G$29="Error",#N/A,
'Second Approx.'!$D$38*SIN(RADIANS('Second Approx.'!$D$18*A843))+'Second Approx.'!$D$39*SIN(RADIANS('Second Approx.'!$D$19*A843))))))))))</f>
        <v>#N/A</v>
      </c>
    </row>
    <row r="844" spans="1:4" x14ac:dyDescent="0.25">
      <c r="A844" s="71">
        <v>421</v>
      </c>
      <c r="B844" s="71" t="e">
        <f>IF(A844&lt;='Second Approx.'!$D$20,A844,#N/A)</f>
        <v>#N/A</v>
      </c>
      <c r="C844" s="1" t="e">
        <f>IF(B844="",#N/A,
IF('Second Approx.'!$G$15="Error",#N/A,
IF('Second Approx.'!$G$16="Error",#N/A,
IF('Second Approx.'!$G$17="Error",#N/A,
IF('Second Approx.'!$G$18="Error",#N/A,
IF('Second Approx.'!$G$19="Error",#N/A,
IF('Second Approx.'!$G$20="Error",#N/A,
IF('Second Approx.'!$G$29="Error",#N/A,
'Second Approx.'!$D$38*COS(RADIANS('Second Approx.'!$D$18*A844))+'Second Approx.'!$D$39*COS(RADIANS('Second Approx.'!$D$19*A844))))))))))</f>
        <v>#N/A</v>
      </c>
      <c r="D844" s="1" t="e">
        <f>IF(B844="",#N/A,
IF('Second Approx.'!$G$15="Error",#N/A,
IF('Second Approx.'!$G$16="Error",#N/A,
IF('Second Approx.'!$G$17="Error",#N/A,
IF('Second Approx.'!$G$18="Error",#N/A,
IF('Second Approx.'!$G$19="Error",#N/A,
IF('Second Approx.'!$G$20="Error",#N/A,
IF('Second Approx.'!$G$29="Error",#N/A,
'Second Approx.'!$D$38*SIN(RADIANS('Second Approx.'!$D$18*A844))+'Second Approx.'!$D$39*SIN(RADIANS('Second Approx.'!$D$19*A844))))))))))</f>
        <v>#N/A</v>
      </c>
    </row>
    <row r="845" spans="1:4" x14ac:dyDescent="0.25">
      <c r="A845">
        <v>421.5</v>
      </c>
      <c r="B845" s="71" t="e">
        <f>IF(A845&lt;='Second Approx.'!$D$20,A845,#N/A)</f>
        <v>#N/A</v>
      </c>
      <c r="C845" s="1" t="e">
        <f>IF(B845="",#N/A,
IF('Second Approx.'!$G$15="Error",#N/A,
IF('Second Approx.'!$G$16="Error",#N/A,
IF('Second Approx.'!$G$17="Error",#N/A,
IF('Second Approx.'!$G$18="Error",#N/A,
IF('Second Approx.'!$G$19="Error",#N/A,
IF('Second Approx.'!$G$20="Error",#N/A,
IF('Second Approx.'!$G$29="Error",#N/A,
'Second Approx.'!$D$38*COS(RADIANS('Second Approx.'!$D$18*A845))+'Second Approx.'!$D$39*COS(RADIANS('Second Approx.'!$D$19*A845))))))))))</f>
        <v>#N/A</v>
      </c>
      <c r="D845" s="1" t="e">
        <f>IF(B845="",#N/A,
IF('Second Approx.'!$G$15="Error",#N/A,
IF('Second Approx.'!$G$16="Error",#N/A,
IF('Second Approx.'!$G$17="Error",#N/A,
IF('Second Approx.'!$G$18="Error",#N/A,
IF('Second Approx.'!$G$19="Error",#N/A,
IF('Second Approx.'!$G$20="Error",#N/A,
IF('Second Approx.'!$G$29="Error",#N/A,
'Second Approx.'!$D$38*SIN(RADIANS('Second Approx.'!$D$18*A845))+'Second Approx.'!$D$39*SIN(RADIANS('Second Approx.'!$D$19*A845))))))))))</f>
        <v>#N/A</v>
      </c>
    </row>
    <row r="846" spans="1:4" x14ac:dyDescent="0.25">
      <c r="A846" s="71">
        <v>422</v>
      </c>
      <c r="B846" s="71" t="e">
        <f>IF(A846&lt;='Second Approx.'!$D$20,A846,#N/A)</f>
        <v>#N/A</v>
      </c>
      <c r="C846" s="1" t="e">
        <f>IF(B846="",#N/A,
IF('Second Approx.'!$G$15="Error",#N/A,
IF('Second Approx.'!$G$16="Error",#N/A,
IF('Second Approx.'!$G$17="Error",#N/A,
IF('Second Approx.'!$G$18="Error",#N/A,
IF('Second Approx.'!$G$19="Error",#N/A,
IF('Second Approx.'!$G$20="Error",#N/A,
IF('Second Approx.'!$G$29="Error",#N/A,
'Second Approx.'!$D$38*COS(RADIANS('Second Approx.'!$D$18*A846))+'Second Approx.'!$D$39*COS(RADIANS('Second Approx.'!$D$19*A846))))))))))</f>
        <v>#N/A</v>
      </c>
      <c r="D846" s="1" t="e">
        <f>IF(B846="",#N/A,
IF('Second Approx.'!$G$15="Error",#N/A,
IF('Second Approx.'!$G$16="Error",#N/A,
IF('Second Approx.'!$G$17="Error",#N/A,
IF('Second Approx.'!$G$18="Error",#N/A,
IF('Second Approx.'!$G$19="Error",#N/A,
IF('Second Approx.'!$G$20="Error",#N/A,
IF('Second Approx.'!$G$29="Error",#N/A,
'Second Approx.'!$D$38*SIN(RADIANS('Second Approx.'!$D$18*A846))+'Second Approx.'!$D$39*SIN(RADIANS('Second Approx.'!$D$19*A846))))))))))</f>
        <v>#N/A</v>
      </c>
    </row>
    <row r="847" spans="1:4" x14ac:dyDescent="0.25">
      <c r="A847">
        <v>422.5</v>
      </c>
      <c r="B847" s="71" t="e">
        <f>IF(A847&lt;='Second Approx.'!$D$20,A847,#N/A)</f>
        <v>#N/A</v>
      </c>
      <c r="C847" s="1" t="e">
        <f>IF(B847="",#N/A,
IF('Second Approx.'!$G$15="Error",#N/A,
IF('Second Approx.'!$G$16="Error",#N/A,
IF('Second Approx.'!$G$17="Error",#N/A,
IF('Second Approx.'!$G$18="Error",#N/A,
IF('Second Approx.'!$G$19="Error",#N/A,
IF('Second Approx.'!$G$20="Error",#N/A,
IF('Second Approx.'!$G$29="Error",#N/A,
'Second Approx.'!$D$38*COS(RADIANS('Second Approx.'!$D$18*A847))+'Second Approx.'!$D$39*COS(RADIANS('Second Approx.'!$D$19*A847))))))))))</f>
        <v>#N/A</v>
      </c>
      <c r="D847" s="1" t="e">
        <f>IF(B847="",#N/A,
IF('Second Approx.'!$G$15="Error",#N/A,
IF('Second Approx.'!$G$16="Error",#N/A,
IF('Second Approx.'!$G$17="Error",#N/A,
IF('Second Approx.'!$G$18="Error",#N/A,
IF('Second Approx.'!$G$19="Error",#N/A,
IF('Second Approx.'!$G$20="Error",#N/A,
IF('Second Approx.'!$G$29="Error",#N/A,
'Second Approx.'!$D$38*SIN(RADIANS('Second Approx.'!$D$18*A847))+'Second Approx.'!$D$39*SIN(RADIANS('Second Approx.'!$D$19*A847))))))))))</f>
        <v>#N/A</v>
      </c>
    </row>
    <row r="848" spans="1:4" x14ac:dyDescent="0.25">
      <c r="A848">
        <v>423</v>
      </c>
      <c r="B848" s="71" t="e">
        <f>IF(A848&lt;='Second Approx.'!$D$20,A848,#N/A)</f>
        <v>#N/A</v>
      </c>
      <c r="C848" s="1" t="e">
        <f>IF(B848="",#N/A,
IF('Second Approx.'!$G$15="Error",#N/A,
IF('Second Approx.'!$G$16="Error",#N/A,
IF('Second Approx.'!$G$17="Error",#N/A,
IF('Second Approx.'!$G$18="Error",#N/A,
IF('Second Approx.'!$G$19="Error",#N/A,
IF('Second Approx.'!$G$20="Error",#N/A,
IF('Second Approx.'!$G$29="Error",#N/A,
'Second Approx.'!$D$38*COS(RADIANS('Second Approx.'!$D$18*A848))+'Second Approx.'!$D$39*COS(RADIANS('Second Approx.'!$D$19*A848))))))))))</f>
        <v>#N/A</v>
      </c>
      <c r="D848" s="1" t="e">
        <f>IF(B848="",#N/A,
IF('Second Approx.'!$G$15="Error",#N/A,
IF('Second Approx.'!$G$16="Error",#N/A,
IF('Second Approx.'!$G$17="Error",#N/A,
IF('Second Approx.'!$G$18="Error",#N/A,
IF('Second Approx.'!$G$19="Error",#N/A,
IF('Second Approx.'!$G$20="Error",#N/A,
IF('Second Approx.'!$G$29="Error",#N/A,
'Second Approx.'!$D$38*SIN(RADIANS('Second Approx.'!$D$18*A848))+'Second Approx.'!$D$39*SIN(RADIANS('Second Approx.'!$D$19*A848))))))))))</f>
        <v>#N/A</v>
      </c>
    </row>
    <row r="849" spans="1:4" x14ac:dyDescent="0.25">
      <c r="A849" s="71">
        <v>423.5</v>
      </c>
      <c r="B849" s="71" t="e">
        <f>IF(A849&lt;='Second Approx.'!$D$20,A849,#N/A)</f>
        <v>#N/A</v>
      </c>
      <c r="C849" s="1" t="e">
        <f>IF(B849="",#N/A,
IF('Second Approx.'!$G$15="Error",#N/A,
IF('Second Approx.'!$G$16="Error",#N/A,
IF('Second Approx.'!$G$17="Error",#N/A,
IF('Second Approx.'!$G$18="Error",#N/A,
IF('Second Approx.'!$G$19="Error",#N/A,
IF('Second Approx.'!$G$20="Error",#N/A,
IF('Second Approx.'!$G$29="Error",#N/A,
'Second Approx.'!$D$38*COS(RADIANS('Second Approx.'!$D$18*A849))+'Second Approx.'!$D$39*COS(RADIANS('Second Approx.'!$D$19*A849))))))))))</f>
        <v>#N/A</v>
      </c>
      <c r="D849" s="1" t="e">
        <f>IF(B849="",#N/A,
IF('Second Approx.'!$G$15="Error",#N/A,
IF('Second Approx.'!$G$16="Error",#N/A,
IF('Second Approx.'!$G$17="Error",#N/A,
IF('Second Approx.'!$G$18="Error",#N/A,
IF('Second Approx.'!$G$19="Error",#N/A,
IF('Second Approx.'!$G$20="Error",#N/A,
IF('Second Approx.'!$G$29="Error",#N/A,
'Second Approx.'!$D$38*SIN(RADIANS('Second Approx.'!$D$18*A849))+'Second Approx.'!$D$39*SIN(RADIANS('Second Approx.'!$D$19*A849))))))))))</f>
        <v>#N/A</v>
      </c>
    </row>
    <row r="850" spans="1:4" x14ac:dyDescent="0.25">
      <c r="A850">
        <v>424</v>
      </c>
      <c r="B850" s="71" t="e">
        <f>IF(A850&lt;='Second Approx.'!$D$20,A850,#N/A)</f>
        <v>#N/A</v>
      </c>
      <c r="C850" s="1" t="e">
        <f>IF(B850="",#N/A,
IF('Second Approx.'!$G$15="Error",#N/A,
IF('Second Approx.'!$G$16="Error",#N/A,
IF('Second Approx.'!$G$17="Error",#N/A,
IF('Second Approx.'!$G$18="Error",#N/A,
IF('Second Approx.'!$G$19="Error",#N/A,
IF('Second Approx.'!$G$20="Error",#N/A,
IF('Second Approx.'!$G$29="Error",#N/A,
'Second Approx.'!$D$38*COS(RADIANS('Second Approx.'!$D$18*A850))+'Second Approx.'!$D$39*COS(RADIANS('Second Approx.'!$D$19*A850))))))))))</f>
        <v>#N/A</v>
      </c>
      <c r="D850" s="1" t="e">
        <f>IF(B850="",#N/A,
IF('Second Approx.'!$G$15="Error",#N/A,
IF('Second Approx.'!$G$16="Error",#N/A,
IF('Second Approx.'!$G$17="Error",#N/A,
IF('Second Approx.'!$G$18="Error",#N/A,
IF('Second Approx.'!$G$19="Error",#N/A,
IF('Second Approx.'!$G$20="Error",#N/A,
IF('Second Approx.'!$G$29="Error",#N/A,
'Second Approx.'!$D$38*SIN(RADIANS('Second Approx.'!$D$18*A850))+'Second Approx.'!$D$39*SIN(RADIANS('Second Approx.'!$D$19*A850))))))))))</f>
        <v>#N/A</v>
      </c>
    </row>
    <row r="851" spans="1:4" x14ac:dyDescent="0.25">
      <c r="A851" s="71">
        <v>424.5</v>
      </c>
      <c r="B851" s="71" t="e">
        <f>IF(A851&lt;='Second Approx.'!$D$20,A851,#N/A)</f>
        <v>#N/A</v>
      </c>
      <c r="C851" s="1" t="e">
        <f>IF(B851="",#N/A,
IF('Second Approx.'!$G$15="Error",#N/A,
IF('Second Approx.'!$G$16="Error",#N/A,
IF('Second Approx.'!$G$17="Error",#N/A,
IF('Second Approx.'!$G$18="Error",#N/A,
IF('Second Approx.'!$G$19="Error",#N/A,
IF('Second Approx.'!$G$20="Error",#N/A,
IF('Second Approx.'!$G$29="Error",#N/A,
'Second Approx.'!$D$38*COS(RADIANS('Second Approx.'!$D$18*A851))+'Second Approx.'!$D$39*COS(RADIANS('Second Approx.'!$D$19*A851))))))))))</f>
        <v>#N/A</v>
      </c>
      <c r="D851" s="1" t="e">
        <f>IF(B851="",#N/A,
IF('Second Approx.'!$G$15="Error",#N/A,
IF('Second Approx.'!$G$16="Error",#N/A,
IF('Second Approx.'!$G$17="Error",#N/A,
IF('Second Approx.'!$G$18="Error",#N/A,
IF('Second Approx.'!$G$19="Error",#N/A,
IF('Second Approx.'!$G$20="Error",#N/A,
IF('Second Approx.'!$G$29="Error",#N/A,
'Second Approx.'!$D$38*SIN(RADIANS('Second Approx.'!$D$18*A851))+'Second Approx.'!$D$39*SIN(RADIANS('Second Approx.'!$D$19*A851))))))))))</f>
        <v>#N/A</v>
      </c>
    </row>
    <row r="852" spans="1:4" x14ac:dyDescent="0.25">
      <c r="A852">
        <v>425</v>
      </c>
      <c r="B852" s="71" t="e">
        <f>IF(A852&lt;='Second Approx.'!$D$20,A852,#N/A)</f>
        <v>#N/A</v>
      </c>
      <c r="C852" s="1" t="e">
        <f>IF(B852="",#N/A,
IF('Second Approx.'!$G$15="Error",#N/A,
IF('Second Approx.'!$G$16="Error",#N/A,
IF('Second Approx.'!$G$17="Error",#N/A,
IF('Second Approx.'!$G$18="Error",#N/A,
IF('Second Approx.'!$G$19="Error",#N/A,
IF('Second Approx.'!$G$20="Error",#N/A,
IF('Second Approx.'!$G$29="Error",#N/A,
'Second Approx.'!$D$38*COS(RADIANS('Second Approx.'!$D$18*A852))+'Second Approx.'!$D$39*COS(RADIANS('Second Approx.'!$D$19*A852))))))))))</f>
        <v>#N/A</v>
      </c>
      <c r="D852" s="1" t="e">
        <f>IF(B852="",#N/A,
IF('Second Approx.'!$G$15="Error",#N/A,
IF('Second Approx.'!$G$16="Error",#N/A,
IF('Second Approx.'!$G$17="Error",#N/A,
IF('Second Approx.'!$G$18="Error",#N/A,
IF('Second Approx.'!$G$19="Error",#N/A,
IF('Second Approx.'!$G$20="Error",#N/A,
IF('Second Approx.'!$G$29="Error",#N/A,
'Second Approx.'!$D$38*SIN(RADIANS('Second Approx.'!$D$18*A852))+'Second Approx.'!$D$39*SIN(RADIANS('Second Approx.'!$D$19*A852))))))))))</f>
        <v>#N/A</v>
      </c>
    </row>
    <row r="853" spans="1:4" x14ac:dyDescent="0.25">
      <c r="A853">
        <v>425.5</v>
      </c>
      <c r="B853" s="71" t="e">
        <f>IF(A853&lt;='Second Approx.'!$D$20,A853,#N/A)</f>
        <v>#N/A</v>
      </c>
      <c r="C853" s="1" t="e">
        <f>IF(B853="",#N/A,
IF('Second Approx.'!$G$15="Error",#N/A,
IF('Second Approx.'!$G$16="Error",#N/A,
IF('Second Approx.'!$G$17="Error",#N/A,
IF('Second Approx.'!$G$18="Error",#N/A,
IF('Second Approx.'!$G$19="Error",#N/A,
IF('Second Approx.'!$G$20="Error",#N/A,
IF('Second Approx.'!$G$29="Error",#N/A,
'Second Approx.'!$D$38*COS(RADIANS('Second Approx.'!$D$18*A853))+'Second Approx.'!$D$39*COS(RADIANS('Second Approx.'!$D$19*A853))))))))))</f>
        <v>#N/A</v>
      </c>
      <c r="D853" s="1" t="e">
        <f>IF(B853="",#N/A,
IF('Second Approx.'!$G$15="Error",#N/A,
IF('Second Approx.'!$G$16="Error",#N/A,
IF('Second Approx.'!$G$17="Error",#N/A,
IF('Second Approx.'!$G$18="Error",#N/A,
IF('Second Approx.'!$G$19="Error",#N/A,
IF('Second Approx.'!$G$20="Error",#N/A,
IF('Second Approx.'!$G$29="Error",#N/A,
'Second Approx.'!$D$38*SIN(RADIANS('Second Approx.'!$D$18*A853))+'Second Approx.'!$D$39*SIN(RADIANS('Second Approx.'!$D$19*A853))))))))))</f>
        <v>#N/A</v>
      </c>
    </row>
    <row r="854" spans="1:4" x14ac:dyDescent="0.25">
      <c r="A854" s="71">
        <v>426</v>
      </c>
      <c r="B854" s="71" t="e">
        <f>IF(A854&lt;='Second Approx.'!$D$20,A854,#N/A)</f>
        <v>#N/A</v>
      </c>
      <c r="C854" s="1" t="e">
        <f>IF(B854="",#N/A,
IF('Second Approx.'!$G$15="Error",#N/A,
IF('Second Approx.'!$G$16="Error",#N/A,
IF('Second Approx.'!$G$17="Error",#N/A,
IF('Second Approx.'!$G$18="Error",#N/A,
IF('Second Approx.'!$G$19="Error",#N/A,
IF('Second Approx.'!$G$20="Error",#N/A,
IF('Second Approx.'!$G$29="Error",#N/A,
'Second Approx.'!$D$38*COS(RADIANS('Second Approx.'!$D$18*A854))+'Second Approx.'!$D$39*COS(RADIANS('Second Approx.'!$D$19*A854))))))))))</f>
        <v>#N/A</v>
      </c>
      <c r="D854" s="1" t="e">
        <f>IF(B854="",#N/A,
IF('Second Approx.'!$G$15="Error",#N/A,
IF('Second Approx.'!$G$16="Error",#N/A,
IF('Second Approx.'!$G$17="Error",#N/A,
IF('Second Approx.'!$G$18="Error",#N/A,
IF('Second Approx.'!$G$19="Error",#N/A,
IF('Second Approx.'!$G$20="Error",#N/A,
IF('Second Approx.'!$G$29="Error",#N/A,
'Second Approx.'!$D$38*SIN(RADIANS('Second Approx.'!$D$18*A854))+'Second Approx.'!$D$39*SIN(RADIANS('Second Approx.'!$D$19*A854))))))))))</f>
        <v>#N/A</v>
      </c>
    </row>
    <row r="855" spans="1:4" x14ac:dyDescent="0.25">
      <c r="A855">
        <v>426.5</v>
      </c>
      <c r="B855" s="71" t="e">
        <f>IF(A855&lt;='Second Approx.'!$D$20,A855,#N/A)</f>
        <v>#N/A</v>
      </c>
      <c r="C855" s="1" t="e">
        <f>IF(B855="",#N/A,
IF('Second Approx.'!$G$15="Error",#N/A,
IF('Second Approx.'!$G$16="Error",#N/A,
IF('Second Approx.'!$G$17="Error",#N/A,
IF('Second Approx.'!$G$18="Error",#N/A,
IF('Second Approx.'!$G$19="Error",#N/A,
IF('Second Approx.'!$G$20="Error",#N/A,
IF('Second Approx.'!$G$29="Error",#N/A,
'Second Approx.'!$D$38*COS(RADIANS('Second Approx.'!$D$18*A855))+'Second Approx.'!$D$39*COS(RADIANS('Second Approx.'!$D$19*A855))))))))))</f>
        <v>#N/A</v>
      </c>
      <c r="D855" s="1" t="e">
        <f>IF(B855="",#N/A,
IF('Second Approx.'!$G$15="Error",#N/A,
IF('Second Approx.'!$G$16="Error",#N/A,
IF('Second Approx.'!$G$17="Error",#N/A,
IF('Second Approx.'!$G$18="Error",#N/A,
IF('Second Approx.'!$G$19="Error",#N/A,
IF('Second Approx.'!$G$20="Error",#N/A,
IF('Second Approx.'!$G$29="Error",#N/A,
'Second Approx.'!$D$38*SIN(RADIANS('Second Approx.'!$D$18*A855))+'Second Approx.'!$D$39*SIN(RADIANS('Second Approx.'!$D$19*A855))))))))))</f>
        <v>#N/A</v>
      </c>
    </row>
    <row r="856" spans="1:4" x14ac:dyDescent="0.25">
      <c r="A856" s="71">
        <v>427</v>
      </c>
      <c r="B856" s="71" t="e">
        <f>IF(A856&lt;='Second Approx.'!$D$20,A856,#N/A)</f>
        <v>#N/A</v>
      </c>
      <c r="C856" s="1" t="e">
        <f>IF(B856="",#N/A,
IF('Second Approx.'!$G$15="Error",#N/A,
IF('Second Approx.'!$G$16="Error",#N/A,
IF('Second Approx.'!$G$17="Error",#N/A,
IF('Second Approx.'!$G$18="Error",#N/A,
IF('Second Approx.'!$G$19="Error",#N/A,
IF('Second Approx.'!$G$20="Error",#N/A,
IF('Second Approx.'!$G$29="Error",#N/A,
'Second Approx.'!$D$38*COS(RADIANS('Second Approx.'!$D$18*A856))+'Second Approx.'!$D$39*COS(RADIANS('Second Approx.'!$D$19*A856))))))))))</f>
        <v>#N/A</v>
      </c>
      <c r="D856" s="1" t="e">
        <f>IF(B856="",#N/A,
IF('Second Approx.'!$G$15="Error",#N/A,
IF('Second Approx.'!$G$16="Error",#N/A,
IF('Second Approx.'!$G$17="Error",#N/A,
IF('Second Approx.'!$G$18="Error",#N/A,
IF('Second Approx.'!$G$19="Error",#N/A,
IF('Second Approx.'!$G$20="Error",#N/A,
IF('Second Approx.'!$G$29="Error",#N/A,
'Second Approx.'!$D$38*SIN(RADIANS('Second Approx.'!$D$18*A856))+'Second Approx.'!$D$39*SIN(RADIANS('Second Approx.'!$D$19*A856))))))))))</f>
        <v>#N/A</v>
      </c>
    </row>
    <row r="857" spans="1:4" x14ac:dyDescent="0.25">
      <c r="A857">
        <v>427.5</v>
      </c>
      <c r="B857" s="71" t="e">
        <f>IF(A857&lt;='Second Approx.'!$D$20,A857,#N/A)</f>
        <v>#N/A</v>
      </c>
      <c r="C857" s="1" t="e">
        <f>IF(B857="",#N/A,
IF('Second Approx.'!$G$15="Error",#N/A,
IF('Second Approx.'!$G$16="Error",#N/A,
IF('Second Approx.'!$G$17="Error",#N/A,
IF('Second Approx.'!$G$18="Error",#N/A,
IF('Second Approx.'!$G$19="Error",#N/A,
IF('Second Approx.'!$G$20="Error",#N/A,
IF('Second Approx.'!$G$29="Error",#N/A,
'Second Approx.'!$D$38*COS(RADIANS('Second Approx.'!$D$18*A857))+'Second Approx.'!$D$39*COS(RADIANS('Second Approx.'!$D$19*A857))))))))))</f>
        <v>#N/A</v>
      </c>
      <c r="D857" s="1" t="e">
        <f>IF(B857="",#N/A,
IF('Second Approx.'!$G$15="Error",#N/A,
IF('Second Approx.'!$G$16="Error",#N/A,
IF('Second Approx.'!$G$17="Error",#N/A,
IF('Second Approx.'!$G$18="Error",#N/A,
IF('Second Approx.'!$G$19="Error",#N/A,
IF('Second Approx.'!$G$20="Error",#N/A,
IF('Second Approx.'!$G$29="Error",#N/A,
'Second Approx.'!$D$38*SIN(RADIANS('Second Approx.'!$D$18*A857))+'Second Approx.'!$D$39*SIN(RADIANS('Second Approx.'!$D$19*A857))))))))))</f>
        <v>#N/A</v>
      </c>
    </row>
    <row r="858" spans="1:4" x14ac:dyDescent="0.25">
      <c r="A858">
        <v>428</v>
      </c>
      <c r="B858" s="71" t="e">
        <f>IF(A858&lt;='Second Approx.'!$D$20,A858,#N/A)</f>
        <v>#N/A</v>
      </c>
      <c r="C858" s="1" t="e">
        <f>IF(B858="",#N/A,
IF('Second Approx.'!$G$15="Error",#N/A,
IF('Second Approx.'!$G$16="Error",#N/A,
IF('Second Approx.'!$G$17="Error",#N/A,
IF('Second Approx.'!$G$18="Error",#N/A,
IF('Second Approx.'!$G$19="Error",#N/A,
IF('Second Approx.'!$G$20="Error",#N/A,
IF('Second Approx.'!$G$29="Error",#N/A,
'Second Approx.'!$D$38*COS(RADIANS('Second Approx.'!$D$18*A858))+'Second Approx.'!$D$39*COS(RADIANS('Second Approx.'!$D$19*A858))))))))))</f>
        <v>#N/A</v>
      </c>
      <c r="D858" s="1" t="e">
        <f>IF(B858="",#N/A,
IF('Second Approx.'!$G$15="Error",#N/A,
IF('Second Approx.'!$G$16="Error",#N/A,
IF('Second Approx.'!$G$17="Error",#N/A,
IF('Second Approx.'!$G$18="Error",#N/A,
IF('Second Approx.'!$G$19="Error",#N/A,
IF('Second Approx.'!$G$20="Error",#N/A,
IF('Second Approx.'!$G$29="Error",#N/A,
'Second Approx.'!$D$38*SIN(RADIANS('Second Approx.'!$D$18*A858))+'Second Approx.'!$D$39*SIN(RADIANS('Second Approx.'!$D$19*A858))))))))))</f>
        <v>#N/A</v>
      </c>
    </row>
    <row r="859" spans="1:4" x14ac:dyDescent="0.25">
      <c r="A859" s="71">
        <v>428.5</v>
      </c>
      <c r="B859" s="71" t="e">
        <f>IF(A859&lt;='Second Approx.'!$D$20,A859,#N/A)</f>
        <v>#N/A</v>
      </c>
      <c r="C859" s="1" t="e">
        <f>IF(B859="",#N/A,
IF('Second Approx.'!$G$15="Error",#N/A,
IF('Second Approx.'!$G$16="Error",#N/A,
IF('Second Approx.'!$G$17="Error",#N/A,
IF('Second Approx.'!$G$18="Error",#N/A,
IF('Second Approx.'!$G$19="Error",#N/A,
IF('Second Approx.'!$G$20="Error",#N/A,
IF('Second Approx.'!$G$29="Error",#N/A,
'Second Approx.'!$D$38*COS(RADIANS('Second Approx.'!$D$18*A859))+'Second Approx.'!$D$39*COS(RADIANS('Second Approx.'!$D$19*A859))))))))))</f>
        <v>#N/A</v>
      </c>
      <c r="D859" s="1" t="e">
        <f>IF(B859="",#N/A,
IF('Second Approx.'!$G$15="Error",#N/A,
IF('Second Approx.'!$G$16="Error",#N/A,
IF('Second Approx.'!$G$17="Error",#N/A,
IF('Second Approx.'!$G$18="Error",#N/A,
IF('Second Approx.'!$G$19="Error",#N/A,
IF('Second Approx.'!$G$20="Error",#N/A,
IF('Second Approx.'!$G$29="Error",#N/A,
'Second Approx.'!$D$38*SIN(RADIANS('Second Approx.'!$D$18*A859))+'Second Approx.'!$D$39*SIN(RADIANS('Second Approx.'!$D$19*A859))))))))))</f>
        <v>#N/A</v>
      </c>
    </row>
    <row r="860" spans="1:4" x14ac:dyDescent="0.25">
      <c r="A860">
        <v>429</v>
      </c>
      <c r="B860" s="71" t="e">
        <f>IF(A860&lt;='Second Approx.'!$D$20,A860,#N/A)</f>
        <v>#N/A</v>
      </c>
      <c r="C860" s="1" t="e">
        <f>IF(B860="",#N/A,
IF('Second Approx.'!$G$15="Error",#N/A,
IF('Second Approx.'!$G$16="Error",#N/A,
IF('Second Approx.'!$G$17="Error",#N/A,
IF('Second Approx.'!$G$18="Error",#N/A,
IF('Second Approx.'!$G$19="Error",#N/A,
IF('Second Approx.'!$G$20="Error",#N/A,
IF('Second Approx.'!$G$29="Error",#N/A,
'Second Approx.'!$D$38*COS(RADIANS('Second Approx.'!$D$18*A860))+'Second Approx.'!$D$39*COS(RADIANS('Second Approx.'!$D$19*A860))))))))))</f>
        <v>#N/A</v>
      </c>
      <c r="D860" s="1" t="e">
        <f>IF(B860="",#N/A,
IF('Second Approx.'!$G$15="Error",#N/A,
IF('Second Approx.'!$G$16="Error",#N/A,
IF('Second Approx.'!$G$17="Error",#N/A,
IF('Second Approx.'!$G$18="Error",#N/A,
IF('Second Approx.'!$G$19="Error",#N/A,
IF('Second Approx.'!$G$20="Error",#N/A,
IF('Second Approx.'!$G$29="Error",#N/A,
'Second Approx.'!$D$38*SIN(RADIANS('Second Approx.'!$D$18*A860))+'Second Approx.'!$D$39*SIN(RADIANS('Second Approx.'!$D$19*A860))))))))))</f>
        <v>#N/A</v>
      </c>
    </row>
    <row r="861" spans="1:4" x14ac:dyDescent="0.25">
      <c r="A861" s="71">
        <v>429.5</v>
      </c>
      <c r="B861" s="71" t="e">
        <f>IF(A861&lt;='Second Approx.'!$D$20,A861,#N/A)</f>
        <v>#N/A</v>
      </c>
      <c r="C861" s="1" t="e">
        <f>IF(B861="",#N/A,
IF('Second Approx.'!$G$15="Error",#N/A,
IF('Second Approx.'!$G$16="Error",#N/A,
IF('Second Approx.'!$G$17="Error",#N/A,
IF('Second Approx.'!$G$18="Error",#N/A,
IF('Second Approx.'!$G$19="Error",#N/A,
IF('Second Approx.'!$G$20="Error",#N/A,
IF('Second Approx.'!$G$29="Error",#N/A,
'Second Approx.'!$D$38*COS(RADIANS('Second Approx.'!$D$18*A861))+'Second Approx.'!$D$39*COS(RADIANS('Second Approx.'!$D$19*A861))))))))))</f>
        <v>#N/A</v>
      </c>
      <c r="D861" s="1" t="e">
        <f>IF(B861="",#N/A,
IF('Second Approx.'!$G$15="Error",#N/A,
IF('Second Approx.'!$G$16="Error",#N/A,
IF('Second Approx.'!$G$17="Error",#N/A,
IF('Second Approx.'!$G$18="Error",#N/A,
IF('Second Approx.'!$G$19="Error",#N/A,
IF('Second Approx.'!$G$20="Error",#N/A,
IF('Second Approx.'!$G$29="Error",#N/A,
'Second Approx.'!$D$38*SIN(RADIANS('Second Approx.'!$D$18*A861))+'Second Approx.'!$D$39*SIN(RADIANS('Second Approx.'!$D$19*A861))))))))))</f>
        <v>#N/A</v>
      </c>
    </row>
    <row r="862" spans="1:4" x14ac:dyDescent="0.25">
      <c r="A862">
        <v>430</v>
      </c>
      <c r="B862" s="71" t="e">
        <f>IF(A862&lt;='Second Approx.'!$D$20,A862,#N/A)</f>
        <v>#N/A</v>
      </c>
      <c r="C862" s="1" t="e">
        <f>IF(B862="",#N/A,
IF('Second Approx.'!$G$15="Error",#N/A,
IF('Second Approx.'!$G$16="Error",#N/A,
IF('Second Approx.'!$G$17="Error",#N/A,
IF('Second Approx.'!$G$18="Error",#N/A,
IF('Second Approx.'!$G$19="Error",#N/A,
IF('Second Approx.'!$G$20="Error",#N/A,
IF('Second Approx.'!$G$29="Error",#N/A,
'Second Approx.'!$D$38*COS(RADIANS('Second Approx.'!$D$18*A862))+'Second Approx.'!$D$39*COS(RADIANS('Second Approx.'!$D$19*A862))))))))))</f>
        <v>#N/A</v>
      </c>
      <c r="D862" s="1" t="e">
        <f>IF(B862="",#N/A,
IF('Second Approx.'!$G$15="Error",#N/A,
IF('Second Approx.'!$G$16="Error",#N/A,
IF('Second Approx.'!$G$17="Error",#N/A,
IF('Second Approx.'!$G$18="Error",#N/A,
IF('Second Approx.'!$G$19="Error",#N/A,
IF('Second Approx.'!$G$20="Error",#N/A,
IF('Second Approx.'!$G$29="Error",#N/A,
'Second Approx.'!$D$38*SIN(RADIANS('Second Approx.'!$D$18*A862))+'Second Approx.'!$D$39*SIN(RADIANS('Second Approx.'!$D$19*A862))))))))))</f>
        <v>#N/A</v>
      </c>
    </row>
    <row r="863" spans="1:4" x14ac:dyDescent="0.25">
      <c r="A863">
        <v>430.5</v>
      </c>
      <c r="B863" s="71" t="e">
        <f>IF(A863&lt;='Second Approx.'!$D$20,A863,#N/A)</f>
        <v>#N/A</v>
      </c>
      <c r="C863" s="1" t="e">
        <f>IF(B863="",#N/A,
IF('Second Approx.'!$G$15="Error",#N/A,
IF('Second Approx.'!$G$16="Error",#N/A,
IF('Second Approx.'!$G$17="Error",#N/A,
IF('Second Approx.'!$G$18="Error",#N/A,
IF('Second Approx.'!$G$19="Error",#N/A,
IF('Second Approx.'!$G$20="Error",#N/A,
IF('Second Approx.'!$G$29="Error",#N/A,
'Second Approx.'!$D$38*COS(RADIANS('Second Approx.'!$D$18*A863))+'Second Approx.'!$D$39*COS(RADIANS('Second Approx.'!$D$19*A863))))))))))</f>
        <v>#N/A</v>
      </c>
      <c r="D863" s="1" t="e">
        <f>IF(B863="",#N/A,
IF('Second Approx.'!$G$15="Error",#N/A,
IF('Second Approx.'!$G$16="Error",#N/A,
IF('Second Approx.'!$G$17="Error",#N/A,
IF('Second Approx.'!$G$18="Error",#N/A,
IF('Second Approx.'!$G$19="Error",#N/A,
IF('Second Approx.'!$G$20="Error",#N/A,
IF('Second Approx.'!$G$29="Error",#N/A,
'Second Approx.'!$D$38*SIN(RADIANS('Second Approx.'!$D$18*A863))+'Second Approx.'!$D$39*SIN(RADIANS('Second Approx.'!$D$19*A863))))))))))</f>
        <v>#N/A</v>
      </c>
    </row>
    <row r="864" spans="1:4" x14ac:dyDescent="0.25">
      <c r="A864" s="71">
        <v>431</v>
      </c>
      <c r="B864" s="71" t="e">
        <f>IF(A864&lt;='Second Approx.'!$D$20,A864,#N/A)</f>
        <v>#N/A</v>
      </c>
      <c r="C864" s="1" t="e">
        <f>IF(B864="",#N/A,
IF('Second Approx.'!$G$15="Error",#N/A,
IF('Second Approx.'!$G$16="Error",#N/A,
IF('Second Approx.'!$G$17="Error",#N/A,
IF('Second Approx.'!$G$18="Error",#N/A,
IF('Second Approx.'!$G$19="Error",#N/A,
IF('Second Approx.'!$G$20="Error",#N/A,
IF('Second Approx.'!$G$29="Error",#N/A,
'Second Approx.'!$D$38*COS(RADIANS('Second Approx.'!$D$18*A864))+'Second Approx.'!$D$39*COS(RADIANS('Second Approx.'!$D$19*A864))))))))))</f>
        <v>#N/A</v>
      </c>
      <c r="D864" s="1" t="e">
        <f>IF(B864="",#N/A,
IF('Second Approx.'!$G$15="Error",#N/A,
IF('Second Approx.'!$G$16="Error",#N/A,
IF('Second Approx.'!$G$17="Error",#N/A,
IF('Second Approx.'!$G$18="Error",#N/A,
IF('Second Approx.'!$G$19="Error",#N/A,
IF('Second Approx.'!$G$20="Error",#N/A,
IF('Second Approx.'!$G$29="Error",#N/A,
'Second Approx.'!$D$38*SIN(RADIANS('Second Approx.'!$D$18*A864))+'Second Approx.'!$D$39*SIN(RADIANS('Second Approx.'!$D$19*A864))))))))))</f>
        <v>#N/A</v>
      </c>
    </row>
    <row r="865" spans="1:4" x14ac:dyDescent="0.25">
      <c r="A865">
        <v>431.5</v>
      </c>
      <c r="B865" s="71" t="e">
        <f>IF(A865&lt;='Second Approx.'!$D$20,A865,#N/A)</f>
        <v>#N/A</v>
      </c>
      <c r="C865" s="1" t="e">
        <f>IF(B865="",#N/A,
IF('Second Approx.'!$G$15="Error",#N/A,
IF('Second Approx.'!$G$16="Error",#N/A,
IF('Second Approx.'!$G$17="Error",#N/A,
IF('Second Approx.'!$G$18="Error",#N/A,
IF('Second Approx.'!$G$19="Error",#N/A,
IF('Second Approx.'!$G$20="Error",#N/A,
IF('Second Approx.'!$G$29="Error",#N/A,
'Second Approx.'!$D$38*COS(RADIANS('Second Approx.'!$D$18*A865))+'Second Approx.'!$D$39*COS(RADIANS('Second Approx.'!$D$19*A865))))))))))</f>
        <v>#N/A</v>
      </c>
      <c r="D865" s="1" t="e">
        <f>IF(B865="",#N/A,
IF('Second Approx.'!$G$15="Error",#N/A,
IF('Second Approx.'!$G$16="Error",#N/A,
IF('Second Approx.'!$G$17="Error",#N/A,
IF('Second Approx.'!$G$18="Error",#N/A,
IF('Second Approx.'!$G$19="Error",#N/A,
IF('Second Approx.'!$G$20="Error",#N/A,
IF('Second Approx.'!$G$29="Error",#N/A,
'Second Approx.'!$D$38*SIN(RADIANS('Second Approx.'!$D$18*A865))+'Second Approx.'!$D$39*SIN(RADIANS('Second Approx.'!$D$19*A865))))))))))</f>
        <v>#N/A</v>
      </c>
    </row>
    <row r="866" spans="1:4" x14ac:dyDescent="0.25">
      <c r="A866" s="71">
        <v>432</v>
      </c>
      <c r="B866" s="71" t="e">
        <f>IF(A866&lt;='Second Approx.'!$D$20,A866,#N/A)</f>
        <v>#N/A</v>
      </c>
      <c r="C866" s="1" t="e">
        <f>IF(B866="",#N/A,
IF('Second Approx.'!$G$15="Error",#N/A,
IF('Second Approx.'!$G$16="Error",#N/A,
IF('Second Approx.'!$G$17="Error",#N/A,
IF('Second Approx.'!$G$18="Error",#N/A,
IF('Second Approx.'!$G$19="Error",#N/A,
IF('Second Approx.'!$G$20="Error",#N/A,
IF('Second Approx.'!$G$29="Error",#N/A,
'Second Approx.'!$D$38*COS(RADIANS('Second Approx.'!$D$18*A866))+'Second Approx.'!$D$39*COS(RADIANS('Second Approx.'!$D$19*A866))))))))))</f>
        <v>#N/A</v>
      </c>
      <c r="D866" s="1" t="e">
        <f>IF(B866="",#N/A,
IF('Second Approx.'!$G$15="Error",#N/A,
IF('Second Approx.'!$G$16="Error",#N/A,
IF('Second Approx.'!$G$17="Error",#N/A,
IF('Second Approx.'!$G$18="Error",#N/A,
IF('Second Approx.'!$G$19="Error",#N/A,
IF('Second Approx.'!$G$20="Error",#N/A,
IF('Second Approx.'!$G$29="Error",#N/A,
'Second Approx.'!$D$38*SIN(RADIANS('Second Approx.'!$D$18*A866))+'Second Approx.'!$D$39*SIN(RADIANS('Second Approx.'!$D$19*A866))))))))))</f>
        <v>#N/A</v>
      </c>
    </row>
    <row r="867" spans="1:4" x14ac:dyDescent="0.25">
      <c r="A867">
        <v>432.5</v>
      </c>
      <c r="B867" s="71" t="e">
        <f>IF(A867&lt;='Second Approx.'!$D$20,A867,#N/A)</f>
        <v>#N/A</v>
      </c>
      <c r="C867" s="1" t="e">
        <f>IF(B867="",#N/A,
IF('Second Approx.'!$G$15="Error",#N/A,
IF('Second Approx.'!$G$16="Error",#N/A,
IF('Second Approx.'!$G$17="Error",#N/A,
IF('Second Approx.'!$G$18="Error",#N/A,
IF('Second Approx.'!$G$19="Error",#N/A,
IF('Second Approx.'!$G$20="Error",#N/A,
IF('Second Approx.'!$G$29="Error",#N/A,
'Second Approx.'!$D$38*COS(RADIANS('Second Approx.'!$D$18*A867))+'Second Approx.'!$D$39*COS(RADIANS('Second Approx.'!$D$19*A867))))))))))</f>
        <v>#N/A</v>
      </c>
      <c r="D867" s="1" t="e">
        <f>IF(B867="",#N/A,
IF('Second Approx.'!$G$15="Error",#N/A,
IF('Second Approx.'!$G$16="Error",#N/A,
IF('Second Approx.'!$G$17="Error",#N/A,
IF('Second Approx.'!$G$18="Error",#N/A,
IF('Second Approx.'!$G$19="Error",#N/A,
IF('Second Approx.'!$G$20="Error",#N/A,
IF('Second Approx.'!$G$29="Error",#N/A,
'Second Approx.'!$D$38*SIN(RADIANS('Second Approx.'!$D$18*A867))+'Second Approx.'!$D$39*SIN(RADIANS('Second Approx.'!$D$19*A867))))))))))</f>
        <v>#N/A</v>
      </c>
    </row>
    <row r="868" spans="1:4" x14ac:dyDescent="0.25">
      <c r="A868">
        <v>433</v>
      </c>
      <c r="B868" s="71" t="e">
        <f>IF(A868&lt;='Second Approx.'!$D$20,A868,#N/A)</f>
        <v>#N/A</v>
      </c>
      <c r="C868" s="1" t="e">
        <f>IF(B868="",#N/A,
IF('Second Approx.'!$G$15="Error",#N/A,
IF('Second Approx.'!$G$16="Error",#N/A,
IF('Second Approx.'!$G$17="Error",#N/A,
IF('Second Approx.'!$G$18="Error",#N/A,
IF('Second Approx.'!$G$19="Error",#N/A,
IF('Second Approx.'!$G$20="Error",#N/A,
IF('Second Approx.'!$G$29="Error",#N/A,
'Second Approx.'!$D$38*COS(RADIANS('Second Approx.'!$D$18*A868))+'Second Approx.'!$D$39*COS(RADIANS('Second Approx.'!$D$19*A868))))))))))</f>
        <v>#N/A</v>
      </c>
      <c r="D868" s="1" t="e">
        <f>IF(B868="",#N/A,
IF('Second Approx.'!$G$15="Error",#N/A,
IF('Second Approx.'!$G$16="Error",#N/A,
IF('Second Approx.'!$G$17="Error",#N/A,
IF('Second Approx.'!$G$18="Error",#N/A,
IF('Second Approx.'!$G$19="Error",#N/A,
IF('Second Approx.'!$G$20="Error",#N/A,
IF('Second Approx.'!$G$29="Error",#N/A,
'Second Approx.'!$D$38*SIN(RADIANS('Second Approx.'!$D$18*A868))+'Second Approx.'!$D$39*SIN(RADIANS('Second Approx.'!$D$19*A868))))))))))</f>
        <v>#N/A</v>
      </c>
    </row>
    <row r="869" spans="1:4" x14ac:dyDescent="0.25">
      <c r="A869" s="71">
        <v>433.5</v>
      </c>
      <c r="B869" s="71" t="e">
        <f>IF(A869&lt;='Second Approx.'!$D$20,A869,#N/A)</f>
        <v>#N/A</v>
      </c>
      <c r="C869" s="1" t="e">
        <f>IF(B869="",#N/A,
IF('Second Approx.'!$G$15="Error",#N/A,
IF('Second Approx.'!$G$16="Error",#N/A,
IF('Second Approx.'!$G$17="Error",#N/A,
IF('Second Approx.'!$G$18="Error",#N/A,
IF('Second Approx.'!$G$19="Error",#N/A,
IF('Second Approx.'!$G$20="Error",#N/A,
IF('Second Approx.'!$G$29="Error",#N/A,
'Second Approx.'!$D$38*COS(RADIANS('Second Approx.'!$D$18*A869))+'Second Approx.'!$D$39*COS(RADIANS('Second Approx.'!$D$19*A869))))))))))</f>
        <v>#N/A</v>
      </c>
      <c r="D869" s="1" t="e">
        <f>IF(B869="",#N/A,
IF('Second Approx.'!$G$15="Error",#N/A,
IF('Second Approx.'!$G$16="Error",#N/A,
IF('Second Approx.'!$G$17="Error",#N/A,
IF('Second Approx.'!$G$18="Error",#N/A,
IF('Second Approx.'!$G$19="Error",#N/A,
IF('Second Approx.'!$G$20="Error",#N/A,
IF('Second Approx.'!$G$29="Error",#N/A,
'Second Approx.'!$D$38*SIN(RADIANS('Second Approx.'!$D$18*A869))+'Second Approx.'!$D$39*SIN(RADIANS('Second Approx.'!$D$19*A869))))))))))</f>
        <v>#N/A</v>
      </c>
    </row>
    <row r="870" spans="1:4" x14ac:dyDescent="0.25">
      <c r="A870">
        <v>434</v>
      </c>
      <c r="B870" s="71" t="e">
        <f>IF(A870&lt;='Second Approx.'!$D$20,A870,#N/A)</f>
        <v>#N/A</v>
      </c>
      <c r="C870" s="1" t="e">
        <f>IF(B870="",#N/A,
IF('Second Approx.'!$G$15="Error",#N/A,
IF('Second Approx.'!$G$16="Error",#N/A,
IF('Second Approx.'!$G$17="Error",#N/A,
IF('Second Approx.'!$G$18="Error",#N/A,
IF('Second Approx.'!$G$19="Error",#N/A,
IF('Second Approx.'!$G$20="Error",#N/A,
IF('Second Approx.'!$G$29="Error",#N/A,
'Second Approx.'!$D$38*COS(RADIANS('Second Approx.'!$D$18*A870))+'Second Approx.'!$D$39*COS(RADIANS('Second Approx.'!$D$19*A870))))))))))</f>
        <v>#N/A</v>
      </c>
      <c r="D870" s="1" t="e">
        <f>IF(B870="",#N/A,
IF('Second Approx.'!$G$15="Error",#N/A,
IF('Second Approx.'!$G$16="Error",#N/A,
IF('Second Approx.'!$G$17="Error",#N/A,
IF('Second Approx.'!$G$18="Error",#N/A,
IF('Second Approx.'!$G$19="Error",#N/A,
IF('Second Approx.'!$G$20="Error",#N/A,
IF('Second Approx.'!$G$29="Error",#N/A,
'Second Approx.'!$D$38*SIN(RADIANS('Second Approx.'!$D$18*A870))+'Second Approx.'!$D$39*SIN(RADIANS('Second Approx.'!$D$19*A870))))))))))</f>
        <v>#N/A</v>
      </c>
    </row>
    <row r="871" spans="1:4" x14ac:dyDescent="0.25">
      <c r="A871" s="71">
        <v>434.5</v>
      </c>
      <c r="B871" s="71" t="e">
        <f>IF(A871&lt;='Second Approx.'!$D$20,A871,#N/A)</f>
        <v>#N/A</v>
      </c>
      <c r="C871" s="1" t="e">
        <f>IF(B871="",#N/A,
IF('Second Approx.'!$G$15="Error",#N/A,
IF('Second Approx.'!$G$16="Error",#N/A,
IF('Second Approx.'!$G$17="Error",#N/A,
IF('Second Approx.'!$G$18="Error",#N/A,
IF('Second Approx.'!$G$19="Error",#N/A,
IF('Second Approx.'!$G$20="Error",#N/A,
IF('Second Approx.'!$G$29="Error",#N/A,
'Second Approx.'!$D$38*COS(RADIANS('Second Approx.'!$D$18*A871))+'Second Approx.'!$D$39*COS(RADIANS('Second Approx.'!$D$19*A871))))))))))</f>
        <v>#N/A</v>
      </c>
      <c r="D871" s="1" t="e">
        <f>IF(B871="",#N/A,
IF('Second Approx.'!$G$15="Error",#N/A,
IF('Second Approx.'!$G$16="Error",#N/A,
IF('Second Approx.'!$G$17="Error",#N/A,
IF('Second Approx.'!$G$18="Error",#N/A,
IF('Second Approx.'!$G$19="Error",#N/A,
IF('Second Approx.'!$G$20="Error",#N/A,
IF('Second Approx.'!$G$29="Error",#N/A,
'Second Approx.'!$D$38*SIN(RADIANS('Second Approx.'!$D$18*A871))+'Second Approx.'!$D$39*SIN(RADIANS('Second Approx.'!$D$19*A871))))))))))</f>
        <v>#N/A</v>
      </c>
    </row>
    <row r="872" spans="1:4" x14ac:dyDescent="0.25">
      <c r="A872">
        <v>435</v>
      </c>
      <c r="B872" s="71" t="e">
        <f>IF(A872&lt;='Second Approx.'!$D$20,A872,#N/A)</f>
        <v>#N/A</v>
      </c>
      <c r="C872" s="1" t="e">
        <f>IF(B872="",#N/A,
IF('Second Approx.'!$G$15="Error",#N/A,
IF('Second Approx.'!$G$16="Error",#N/A,
IF('Second Approx.'!$G$17="Error",#N/A,
IF('Second Approx.'!$G$18="Error",#N/A,
IF('Second Approx.'!$G$19="Error",#N/A,
IF('Second Approx.'!$G$20="Error",#N/A,
IF('Second Approx.'!$G$29="Error",#N/A,
'Second Approx.'!$D$38*COS(RADIANS('Second Approx.'!$D$18*A872))+'Second Approx.'!$D$39*COS(RADIANS('Second Approx.'!$D$19*A872))))))))))</f>
        <v>#N/A</v>
      </c>
      <c r="D872" s="1" t="e">
        <f>IF(B872="",#N/A,
IF('Second Approx.'!$G$15="Error",#N/A,
IF('Second Approx.'!$G$16="Error",#N/A,
IF('Second Approx.'!$G$17="Error",#N/A,
IF('Second Approx.'!$G$18="Error",#N/A,
IF('Second Approx.'!$G$19="Error",#N/A,
IF('Second Approx.'!$G$20="Error",#N/A,
IF('Second Approx.'!$G$29="Error",#N/A,
'Second Approx.'!$D$38*SIN(RADIANS('Second Approx.'!$D$18*A872))+'Second Approx.'!$D$39*SIN(RADIANS('Second Approx.'!$D$19*A872))))))))))</f>
        <v>#N/A</v>
      </c>
    </row>
    <row r="873" spans="1:4" x14ac:dyDescent="0.25">
      <c r="A873">
        <v>435.5</v>
      </c>
      <c r="B873" s="71" t="e">
        <f>IF(A873&lt;='Second Approx.'!$D$20,A873,#N/A)</f>
        <v>#N/A</v>
      </c>
      <c r="C873" s="1" t="e">
        <f>IF(B873="",#N/A,
IF('Second Approx.'!$G$15="Error",#N/A,
IF('Second Approx.'!$G$16="Error",#N/A,
IF('Second Approx.'!$G$17="Error",#N/A,
IF('Second Approx.'!$G$18="Error",#N/A,
IF('Second Approx.'!$G$19="Error",#N/A,
IF('Second Approx.'!$G$20="Error",#N/A,
IF('Second Approx.'!$G$29="Error",#N/A,
'Second Approx.'!$D$38*COS(RADIANS('Second Approx.'!$D$18*A873))+'Second Approx.'!$D$39*COS(RADIANS('Second Approx.'!$D$19*A873))))))))))</f>
        <v>#N/A</v>
      </c>
      <c r="D873" s="1" t="e">
        <f>IF(B873="",#N/A,
IF('Second Approx.'!$G$15="Error",#N/A,
IF('Second Approx.'!$G$16="Error",#N/A,
IF('Second Approx.'!$G$17="Error",#N/A,
IF('Second Approx.'!$G$18="Error",#N/A,
IF('Second Approx.'!$G$19="Error",#N/A,
IF('Second Approx.'!$G$20="Error",#N/A,
IF('Second Approx.'!$G$29="Error",#N/A,
'Second Approx.'!$D$38*SIN(RADIANS('Second Approx.'!$D$18*A873))+'Second Approx.'!$D$39*SIN(RADIANS('Second Approx.'!$D$19*A873))))))))))</f>
        <v>#N/A</v>
      </c>
    </row>
    <row r="874" spans="1:4" x14ac:dyDescent="0.25">
      <c r="A874" s="71">
        <v>436</v>
      </c>
      <c r="B874" s="71" t="e">
        <f>IF(A874&lt;='Second Approx.'!$D$20,A874,#N/A)</f>
        <v>#N/A</v>
      </c>
      <c r="C874" s="1" t="e">
        <f>IF(B874="",#N/A,
IF('Second Approx.'!$G$15="Error",#N/A,
IF('Second Approx.'!$G$16="Error",#N/A,
IF('Second Approx.'!$G$17="Error",#N/A,
IF('Second Approx.'!$G$18="Error",#N/A,
IF('Second Approx.'!$G$19="Error",#N/A,
IF('Second Approx.'!$G$20="Error",#N/A,
IF('Second Approx.'!$G$29="Error",#N/A,
'Second Approx.'!$D$38*COS(RADIANS('Second Approx.'!$D$18*A874))+'Second Approx.'!$D$39*COS(RADIANS('Second Approx.'!$D$19*A874))))))))))</f>
        <v>#N/A</v>
      </c>
      <c r="D874" s="1" t="e">
        <f>IF(B874="",#N/A,
IF('Second Approx.'!$G$15="Error",#N/A,
IF('Second Approx.'!$G$16="Error",#N/A,
IF('Second Approx.'!$G$17="Error",#N/A,
IF('Second Approx.'!$G$18="Error",#N/A,
IF('Second Approx.'!$G$19="Error",#N/A,
IF('Second Approx.'!$G$20="Error",#N/A,
IF('Second Approx.'!$G$29="Error",#N/A,
'Second Approx.'!$D$38*SIN(RADIANS('Second Approx.'!$D$18*A874))+'Second Approx.'!$D$39*SIN(RADIANS('Second Approx.'!$D$19*A874))))))))))</f>
        <v>#N/A</v>
      </c>
    </row>
    <row r="875" spans="1:4" x14ac:dyDescent="0.25">
      <c r="A875">
        <v>436.5</v>
      </c>
      <c r="B875" s="71" t="e">
        <f>IF(A875&lt;='Second Approx.'!$D$20,A875,#N/A)</f>
        <v>#N/A</v>
      </c>
      <c r="C875" s="1" t="e">
        <f>IF(B875="",#N/A,
IF('Second Approx.'!$G$15="Error",#N/A,
IF('Second Approx.'!$G$16="Error",#N/A,
IF('Second Approx.'!$G$17="Error",#N/A,
IF('Second Approx.'!$G$18="Error",#N/A,
IF('Second Approx.'!$G$19="Error",#N/A,
IF('Second Approx.'!$G$20="Error",#N/A,
IF('Second Approx.'!$G$29="Error",#N/A,
'Second Approx.'!$D$38*COS(RADIANS('Second Approx.'!$D$18*A875))+'Second Approx.'!$D$39*COS(RADIANS('Second Approx.'!$D$19*A875))))))))))</f>
        <v>#N/A</v>
      </c>
      <c r="D875" s="1" t="e">
        <f>IF(B875="",#N/A,
IF('Second Approx.'!$G$15="Error",#N/A,
IF('Second Approx.'!$G$16="Error",#N/A,
IF('Second Approx.'!$G$17="Error",#N/A,
IF('Second Approx.'!$G$18="Error",#N/A,
IF('Second Approx.'!$G$19="Error",#N/A,
IF('Second Approx.'!$G$20="Error",#N/A,
IF('Second Approx.'!$G$29="Error",#N/A,
'Second Approx.'!$D$38*SIN(RADIANS('Second Approx.'!$D$18*A875))+'Second Approx.'!$D$39*SIN(RADIANS('Second Approx.'!$D$19*A875))))))))))</f>
        <v>#N/A</v>
      </c>
    </row>
    <row r="876" spans="1:4" x14ac:dyDescent="0.25">
      <c r="A876" s="71">
        <v>437</v>
      </c>
      <c r="B876" s="71" t="e">
        <f>IF(A876&lt;='Second Approx.'!$D$20,A876,#N/A)</f>
        <v>#N/A</v>
      </c>
      <c r="C876" s="1" t="e">
        <f>IF(B876="",#N/A,
IF('Second Approx.'!$G$15="Error",#N/A,
IF('Second Approx.'!$G$16="Error",#N/A,
IF('Second Approx.'!$G$17="Error",#N/A,
IF('Second Approx.'!$G$18="Error",#N/A,
IF('Second Approx.'!$G$19="Error",#N/A,
IF('Second Approx.'!$G$20="Error",#N/A,
IF('Second Approx.'!$G$29="Error",#N/A,
'Second Approx.'!$D$38*COS(RADIANS('Second Approx.'!$D$18*A876))+'Second Approx.'!$D$39*COS(RADIANS('Second Approx.'!$D$19*A876))))))))))</f>
        <v>#N/A</v>
      </c>
      <c r="D876" s="1" t="e">
        <f>IF(B876="",#N/A,
IF('Second Approx.'!$G$15="Error",#N/A,
IF('Second Approx.'!$G$16="Error",#N/A,
IF('Second Approx.'!$G$17="Error",#N/A,
IF('Second Approx.'!$G$18="Error",#N/A,
IF('Second Approx.'!$G$19="Error",#N/A,
IF('Second Approx.'!$G$20="Error",#N/A,
IF('Second Approx.'!$G$29="Error",#N/A,
'Second Approx.'!$D$38*SIN(RADIANS('Second Approx.'!$D$18*A876))+'Second Approx.'!$D$39*SIN(RADIANS('Second Approx.'!$D$19*A876))))))))))</f>
        <v>#N/A</v>
      </c>
    </row>
    <row r="877" spans="1:4" x14ac:dyDescent="0.25">
      <c r="A877">
        <v>437.5</v>
      </c>
      <c r="B877" s="71" t="e">
        <f>IF(A877&lt;='Second Approx.'!$D$20,A877,#N/A)</f>
        <v>#N/A</v>
      </c>
      <c r="C877" s="1" t="e">
        <f>IF(B877="",#N/A,
IF('Second Approx.'!$G$15="Error",#N/A,
IF('Second Approx.'!$G$16="Error",#N/A,
IF('Second Approx.'!$G$17="Error",#N/A,
IF('Second Approx.'!$G$18="Error",#N/A,
IF('Second Approx.'!$G$19="Error",#N/A,
IF('Second Approx.'!$G$20="Error",#N/A,
IF('Second Approx.'!$G$29="Error",#N/A,
'Second Approx.'!$D$38*COS(RADIANS('Second Approx.'!$D$18*A877))+'Second Approx.'!$D$39*COS(RADIANS('Second Approx.'!$D$19*A877))))))))))</f>
        <v>#N/A</v>
      </c>
      <c r="D877" s="1" t="e">
        <f>IF(B877="",#N/A,
IF('Second Approx.'!$G$15="Error",#N/A,
IF('Second Approx.'!$G$16="Error",#N/A,
IF('Second Approx.'!$G$17="Error",#N/A,
IF('Second Approx.'!$G$18="Error",#N/A,
IF('Second Approx.'!$G$19="Error",#N/A,
IF('Second Approx.'!$G$20="Error",#N/A,
IF('Second Approx.'!$G$29="Error",#N/A,
'Second Approx.'!$D$38*SIN(RADIANS('Second Approx.'!$D$18*A877))+'Second Approx.'!$D$39*SIN(RADIANS('Second Approx.'!$D$19*A877))))))))))</f>
        <v>#N/A</v>
      </c>
    </row>
    <row r="878" spans="1:4" x14ac:dyDescent="0.25">
      <c r="A878">
        <v>438</v>
      </c>
      <c r="B878" s="71" t="e">
        <f>IF(A878&lt;='Second Approx.'!$D$20,A878,#N/A)</f>
        <v>#N/A</v>
      </c>
      <c r="C878" s="1" t="e">
        <f>IF(B878="",#N/A,
IF('Second Approx.'!$G$15="Error",#N/A,
IF('Second Approx.'!$G$16="Error",#N/A,
IF('Second Approx.'!$G$17="Error",#N/A,
IF('Second Approx.'!$G$18="Error",#N/A,
IF('Second Approx.'!$G$19="Error",#N/A,
IF('Second Approx.'!$G$20="Error",#N/A,
IF('Second Approx.'!$G$29="Error",#N/A,
'Second Approx.'!$D$38*COS(RADIANS('Second Approx.'!$D$18*A878))+'Second Approx.'!$D$39*COS(RADIANS('Second Approx.'!$D$19*A878))))))))))</f>
        <v>#N/A</v>
      </c>
      <c r="D878" s="1" t="e">
        <f>IF(B878="",#N/A,
IF('Second Approx.'!$G$15="Error",#N/A,
IF('Second Approx.'!$G$16="Error",#N/A,
IF('Second Approx.'!$G$17="Error",#N/A,
IF('Second Approx.'!$G$18="Error",#N/A,
IF('Second Approx.'!$G$19="Error",#N/A,
IF('Second Approx.'!$G$20="Error",#N/A,
IF('Second Approx.'!$G$29="Error",#N/A,
'Second Approx.'!$D$38*SIN(RADIANS('Second Approx.'!$D$18*A878))+'Second Approx.'!$D$39*SIN(RADIANS('Second Approx.'!$D$19*A878))))))))))</f>
        <v>#N/A</v>
      </c>
    </row>
    <row r="879" spans="1:4" x14ac:dyDescent="0.25">
      <c r="A879" s="71">
        <v>438.5</v>
      </c>
      <c r="B879" s="71" t="e">
        <f>IF(A879&lt;='Second Approx.'!$D$20,A879,#N/A)</f>
        <v>#N/A</v>
      </c>
      <c r="C879" s="1" t="e">
        <f>IF(B879="",#N/A,
IF('Second Approx.'!$G$15="Error",#N/A,
IF('Second Approx.'!$G$16="Error",#N/A,
IF('Second Approx.'!$G$17="Error",#N/A,
IF('Second Approx.'!$G$18="Error",#N/A,
IF('Second Approx.'!$G$19="Error",#N/A,
IF('Second Approx.'!$G$20="Error",#N/A,
IF('Second Approx.'!$G$29="Error",#N/A,
'Second Approx.'!$D$38*COS(RADIANS('Second Approx.'!$D$18*A879))+'Second Approx.'!$D$39*COS(RADIANS('Second Approx.'!$D$19*A879))))))))))</f>
        <v>#N/A</v>
      </c>
      <c r="D879" s="1" t="e">
        <f>IF(B879="",#N/A,
IF('Second Approx.'!$G$15="Error",#N/A,
IF('Second Approx.'!$G$16="Error",#N/A,
IF('Second Approx.'!$G$17="Error",#N/A,
IF('Second Approx.'!$G$18="Error",#N/A,
IF('Second Approx.'!$G$19="Error",#N/A,
IF('Second Approx.'!$G$20="Error",#N/A,
IF('Second Approx.'!$G$29="Error",#N/A,
'Second Approx.'!$D$38*SIN(RADIANS('Second Approx.'!$D$18*A879))+'Second Approx.'!$D$39*SIN(RADIANS('Second Approx.'!$D$19*A879))))))))))</f>
        <v>#N/A</v>
      </c>
    </row>
    <row r="880" spans="1:4" x14ac:dyDescent="0.25">
      <c r="A880">
        <v>439</v>
      </c>
      <c r="B880" s="71" t="e">
        <f>IF(A880&lt;='Second Approx.'!$D$20,A880,#N/A)</f>
        <v>#N/A</v>
      </c>
      <c r="C880" s="1" t="e">
        <f>IF(B880="",#N/A,
IF('Second Approx.'!$G$15="Error",#N/A,
IF('Second Approx.'!$G$16="Error",#N/A,
IF('Second Approx.'!$G$17="Error",#N/A,
IF('Second Approx.'!$G$18="Error",#N/A,
IF('Second Approx.'!$G$19="Error",#N/A,
IF('Second Approx.'!$G$20="Error",#N/A,
IF('Second Approx.'!$G$29="Error",#N/A,
'Second Approx.'!$D$38*COS(RADIANS('Second Approx.'!$D$18*A880))+'Second Approx.'!$D$39*COS(RADIANS('Second Approx.'!$D$19*A880))))))))))</f>
        <v>#N/A</v>
      </c>
      <c r="D880" s="1" t="e">
        <f>IF(B880="",#N/A,
IF('Second Approx.'!$G$15="Error",#N/A,
IF('Second Approx.'!$G$16="Error",#N/A,
IF('Second Approx.'!$G$17="Error",#N/A,
IF('Second Approx.'!$G$18="Error",#N/A,
IF('Second Approx.'!$G$19="Error",#N/A,
IF('Second Approx.'!$G$20="Error",#N/A,
IF('Second Approx.'!$G$29="Error",#N/A,
'Second Approx.'!$D$38*SIN(RADIANS('Second Approx.'!$D$18*A880))+'Second Approx.'!$D$39*SIN(RADIANS('Second Approx.'!$D$19*A880))))))))))</f>
        <v>#N/A</v>
      </c>
    </row>
    <row r="881" spans="1:4" x14ac:dyDescent="0.25">
      <c r="A881" s="71">
        <v>439.5</v>
      </c>
      <c r="B881" s="71" t="e">
        <f>IF(A881&lt;='Second Approx.'!$D$20,A881,#N/A)</f>
        <v>#N/A</v>
      </c>
      <c r="C881" s="1" t="e">
        <f>IF(B881="",#N/A,
IF('Second Approx.'!$G$15="Error",#N/A,
IF('Second Approx.'!$G$16="Error",#N/A,
IF('Second Approx.'!$G$17="Error",#N/A,
IF('Second Approx.'!$G$18="Error",#N/A,
IF('Second Approx.'!$G$19="Error",#N/A,
IF('Second Approx.'!$G$20="Error",#N/A,
IF('Second Approx.'!$G$29="Error",#N/A,
'Second Approx.'!$D$38*COS(RADIANS('Second Approx.'!$D$18*A881))+'Second Approx.'!$D$39*COS(RADIANS('Second Approx.'!$D$19*A881))))))))))</f>
        <v>#N/A</v>
      </c>
      <c r="D881" s="1" t="e">
        <f>IF(B881="",#N/A,
IF('Second Approx.'!$G$15="Error",#N/A,
IF('Second Approx.'!$G$16="Error",#N/A,
IF('Second Approx.'!$G$17="Error",#N/A,
IF('Second Approx.'!$G$18="Error",#N/A,
IF('Second Approx.'!$G$19="Error",#N/A,
IF('Second Approx.'!$G$20="Error",#N/A,
IF('Second Approx.'!$G$29="Error",#N/A,
'Second Approx.'!$D$38*SIN(RADIANS('Second Approx.'!$D$18*A881))+'Second Approx.'!$D$39*SIN(RADIANS('Second Approx.'!$D$19*A881))))))))))</f>
        <v>#N/A</v>
      </c>
    </row>
    <row r="882" spans="1:4" x14ac:dyDescent="0.25">
      <c r="A882">
        <v>440</v>
      </c>
      <c r="B882" s="71" t="e">
        <f>IF(A882&lt;='Second Approx.'!$D$20,A882,#N/A)</f>
        <v>#N/A</v>
      </c>
      <c r="C882" s="1" t="e">
        <f>IF(B882="",#N/A,
IF('Second Approx.'!$G$15="Error",#N/A,
IF('Second Approx.'!$G$16="Error",#N/A,
IF('Second Approx.'!$G$17="Error",#N/A,
IF('Second Approx.'!$G$18="Error",#N/A,
IF('Second Approx.'!$G$19="Error",#N/A,
IF('Second Approx.'!$G$20="Error",#N/A,
IF('Second Approx.'!$G$29="Error",#N/A,
'Second Approx.'!$D$38*COS(RADIANS('Second Approx.'!$D$18*A882))+'Second Approx.'!$D$39*COS(RADIANS('Second Approx.'!$D$19*A882))))))))))</f>
        <v>#N/A</v>
      </c>
      <c r="D882" s="1" t="e">
        <f>IF(B882="",#N/A,
IF('Second Approx.'!$G$15="Error",#N/A,
IF('Second Approx.'!$G$16="Error",#N/A,
IF('Second Approx.'!$G$17="Error",#N/A,
IF('Second Approx.'!$G$18="Error",#N/A,
IF('Second Approx.'!$G$19="Error",#N/A,
IF('Second Approx.'!$G$20="Error",#N/A,
IF('Second Approx.'!$G$29="Error",#N/A,
'Second Approx.'!$D$38*SIN(RADIANS('Second Approx.'!$D$18*A882))+'Second Approx.'!$D$39*SIN(RADIANS('Second Approx.'!$D$19*A882))))))))))</f>
        <v>#N/A</v>
      </c>
    </row>
    <row r="883" spans="1:4" x14ac:dyDescent="0.25">
      <c r="A883">
        <v>440.5</v>
      </c>
      <c r="B883" s="71" t="e">
        <f>IF(A883&lt;='Second Approx.'!$D$20,A883,#N/A)</f>
        <v>#N/A</v>
      </c>
      <c r="C883" s="1" t="e">
        <f>IF(B883="",#N/A,
IF('Second Approx.'!$G$15="Error",#N/A,
IF('Second Approx.'!$G$16="Error",#N/A,
IF('Second Approx.'!$G$17="Error",#N/A,
IF('Second Approx.'!$G$18="Error",#N/A,
IF('Second Approx.'!$G$19="Error",#N/A,
IF('Second Approx.'!$G$20="Error",#N/A,
IF('Second Approx.'!$G$29="Error",#N/A,
'Second Approx.'!$D$38*COS(RADIANS('Second Approx.'!$D$18*A883))+'Second Approx.'!$D$39*COS(RADIANS('Second Approx.'!$D$19*A883))))))))))</f>
        <v>#N/A</v>
      </c>
      <c r="D883" s="1" t="e">
        <f>IF(B883="",#N/A,
IF('Second Approx.'!$G$15="Error",#N/A,
IF('Second Approx.'!$G$16="Error",#N/A,
IF('Second Approx.'!$G$17="Error",#N/A,
IF('Second Approx.'!$G$18="Error",#N/A,
IF('Second Approx.'!$G$19="Error",#N/A,
IF('Second Approx.'!$G$20="Error",#N/A,
IF('Second Approx.'!$G$29="Error",#N/A,
'Second Approx.'!$D$38*SIN(RADIANS('Second Approx.'!$D$18*A883))+'Second Approx.'!$D$39*SIN(RADIANS('Second Approx.'!$D$19*A883))))))))))</f>
        <v>#N/A</v>
      </c>
    </row>
    <row r="884" spans="1:4" x14ac:dyDescent="0.25">
      <c r="A884" s="71">
        <v>441</v>
      </c>
      <c r="B884" s="71" t="e">
        <f>IF(A884&lt;='Second Approx.'!$D$20,A884,#N/A)</f>
        <v>#N/A</v>
      </c>
      <c r="C884" s="1" t="e">
        <f>IF(B884="",#N/A,
IF('Second Approx.'!$G$15="Error",#N/A,
IF('Second Approx.'!$G$16="Error",#N/A,
IF('Second Approx.'!$G$17="Error",#N/A,
IF('Second Approx.'!$G$18="Error",#N/A,
IF('Second Approx.'!$G$19="Error",#N/A,
IF('Second Approx.'!$G$20="Error",#N/A,
IF('Second Approx.'!$G$29="Error",#N/A,
'Second Approx.'!$D$38*COS(RADIANS('Second Approx.'!$D$18*A884))+'Second Approx.'!$D$39*COS(RADIANS('Second Approx.'!$D$19*A884))))))))))</f>
        <v>#N/A</v>
      </c>
      <c r="D884" s="1" t="e">
        <f>IF(B884="",#N/A,
IF('Second Approx.'!$G$15="Error",#N/A,
IF('Second Approx.'!$G$16="Error",#N/A,
IF('Second Approx.'!$G$17="Error",#N/A,
IF('Second Approx.'!$G$18="Error",#N/A,
IF('Second Approx.'!$G$19="Error",#N/A,
IF('Second Approx.'!$G$20="Error",#N/A,
IF('Second Approx.'!$G$29="Error",#N/A,
'Second Approx.'!$D$38*SIN(RADIANS('Second Approx.'!$D$18*A884))+'Second Approx.'!$D$39*SIN(RADIANS('Second Approx.'!$D$19*A884))))))))))</f>
        <v>#N/A</v>
      </c>
    </row>
    <row r="885" spans="1:4" x14ac:dyDescent="0.25">
      <c r="A885">
        <v>441.5</v>
      </c>
      <c r="B885" s="71" t="e">
        <f>IF(A885&lt;='Second Approx.'!$D$20,A885,#N/A)</f>
        <v>#N/A</v>
      </c>
      <c r="C885" s="1" t="e">
        <f>IF(B885="",#N/A,
IF('Second Approx.'!$G$15="Error",#N/A,
IF('Second Approx.'!$G$16="Error",#N/A,
IF('Second Approx.'!$G$17="Error",#N/A,
IF('Second Approx.'!$G$18="Error",#N/A,
IF('Second Approx.'!$G$19="Error",#N/A,
IF('Second Approx.'!$G$20="Error",#N/A,
IF('Second Approx.'!$G$29="Error",#N/A,
'Second Approx.'!$D$38*COS(RADIANS('Second Approx.'!$D$18*A885))+'Second Approx.'!$D$39*COS(RADIANS('Second Approx.'!$D$19*A885))))))))))</f>
        <v>#N/A</v>
      </c>
      <c r="D885" s="1" t="e">
        <f>IF(B885="",#N/A,
IF('Second Approx.'!$G$15="Error",#N/A,
IF('Second Approx.'!$G$16="Error",#N/A,
IF('Second Approx.'!$G$17="Error",#N/A,
IF('Second Approx.'!$G$18="Error",#N/A,
IF('Second Approx.'!$G$19="Error",#N/A,
IF('Second Approx.'!$G$20="Error",#N/A,
IF('Second Approx.'!$G$29="Error",#N/A,
'Second Approx.'!$D$38*SIN(RADIANS('Second Approx.'!$D$18*A885))+'Second Approx.'!$D$39*SIN(RADIANS('Second Approx.'!$D$19*A885))))))))))</f>
        <v>#N/A</v>
      </c>
    </row>
    <row r="886" spans="1:4" x14ac:dyDescent="0.25">
      <c r="A886" s="71">
        <v>442</v>
      </c>
      <c r="B886" s="71" t="e">
        <f>IF(A886&lt;='Second Approx.'!$D$20,A886,#N/A)</f>
        <v>#N/A</v>
      </c>
      <c r="C886" s="1" t="e">
        <f>IF(B886="",#N/A,
IF('Second Approx.'!$G$15="Error",#N/A,
IF('Second Approx.'!$G$16="Error",#N/A,
IF('Second Approx.'!$G$17="Error",#N/A,
IF('Second Approx.'!$G$18="Error",#N/A,
IF('Second Approx.'!$G$19="Error",#N/A,
IF('Second Approx.'!$G$20="Error",#N/A,
IF('Second Approx.'!$G$29="Error",#N/A,
'Second Approx.'!$D$38*COS(RADIANS('Second Approx.'!$D$18*A886))+'Second Approx.'!$D$39*COS(RADIANS('Second Approx.'!$D$19*A886))))))))))</f>
        <v>#N/A</v>
      </c>
      <c r="D886" s="1" t="e">
        <f>IF(B886="",#N/A,
IF('Second Approx.'!$G$15="Error",#N/A,
IF('Second Approx.'!$G$16="Error",#N/A,
IF('Second Approx.'!$G$17="Error",#N/A,
IF('Second Approx.'!$G$18="Error",#N/A,
IF('Second Approx.'!$G$19="Error",#N/A,
IF('Second Approx.'!$G$20="Error",#N/A,
IF('Second Approx.'!$G$29="Error",#N/A,
'Second Approx.'!$D$38*SIN(RADIANS('Second Approx.'!$D$18*A886))+'Second Approx.'!$D$39*SIN(RADIANS('Second Approx.'!$D$19*A886))))))))))</f>
        <v>#N/A</v>
      </c>
    </row>
    <row r="887" spans="1:4" x14ac:dyDescent="0.25">
      <c r="A887">
        <v>442.5</v>
      </c>
      <c r="B887" s="71" t="e">
        <f>IF(A887&lt;='Second Approx.'!$D$20,A887,#N/A)</f>
        <v>#N/A</v>
      </c>
      <c r="C887" s="1" t="e">
        <f>IF(B887="",#N/A,
IF('Second Approx.'!$G$15="Error",#N/A,
IF('Second Approx.'!$G$16="Error",#N/A,
IF('Second Approx.'!$G$17="Error",#N/A,
IF('Second Approx.'!$G$18="Error",#N/A,
IF('Second Approx.'!$G$19="Error",#N/A,
IF('Second Approx.'!$G$20="Error",#N/A,
IF('Second Approx.'!$G$29="Error",#N/A,
'Second Approx.'!$D$38*COS(RADIANS('Second Approx.'!$D$18*A887))+'Second Approx.'!$D$39*COS(RADIANS('Second Approx.'!$D$19*A887))))))))))</f>
        <v>#N/A</v>
      </c>
      <c r="D887" s="1" t="e">
        <f>IF(B887="",#N/A,
IF('Second Approx.'!$G$15="Error",#N/A,
IF('Second Approx.'!$G$16="Error",#N/A,
IF('Second Approx.'!$G$17="Error",#N/A,
IF('Second Approx.'!$G$18="Error",#N/A,
IF('Second Approx.'!$G$19="Error",#N/A,
IF('Second Approx.'!$G$20="Error",#N/A,
IF('Second Approx.'!$G$29="Error",#N/A,
'Second Approx.'!$D$38*SIN(RADIANS('Second Approx.'!$D$18*A887))+'Second Approx.'!$D$39*SIN(RADIANS('Second Approx.'!$D$19*A887))))))))))</f>
        <v>#N/A</v>
      </c>
    </row>
    <row r="888" spans="1:4" x14ac:dyDescent="0.25">
      <c r="A888">
        <v>443</v>
      </c>
      <c r="B888" s="71" t="e">
        <f>IF(A888&lt;='Second Approx.'!$D$20,A888,#N/A)</f>
        <v>#N/A</v>
      </c>
      <c r="C888" s="1" t="e">
        <f>IF(B888="",#N/A,
IF('Second Approx.'!$G$15="Error",#N/A,
IF('Second Approx.'!$G$16="Error",#N/A,
IF('Second Approx.'!$G$17="Error",#N/A,
IF('Second Approx.'!$G$18="Error",#N/A,
IF('Second Approx.'!$G$19="Error",#N/A,
IF('Second Approx.'!$G$20="Error",#N/A,
IF('Second Approx.'!$G$29="Error",#N/A,
'Second Approx.'!$D$38*COS(RADIANS('Second Approx.'!$D$18*A888))+'Second Approx.'!$D$39*COS(RADIANS('Second Approx.'!$D$19*A888))))))))))</f>
        <v>#N/A</v>
      </c>
      <c r="D888" s="1" t="e">
        <f>IF(B888="",#N/A,
IF('Second Approx.'!$G$15="Error",#N/A,
IF('Second Approx.'!$G$16="Error",#N/A,
IF('Second Approx.'!$G$17="Error",#N/A,
IF('Second Approx.'!$G$18="Error",#N/A,
IF('Second Approx.'!$G$19="Error",#N/A,
IF('Second Approx.'!$G$20="Error",#N/A,
IF('Second Approx.'!$G$29="Error",#N/A,
'Second Approx.'!$D$38*SIN(RADIANS('Second Approx.'!$D$18*A888))+'Second Approx.'!$D$39*SIN(RADIANS('Second Approx.'!$D$19*A888))))))))))</f>
        <v>#N/A</v>
      </c>
    </row>
    <row r="889" spans="1:4" x14ac:dyDescent="0.25">
      <c r="A889" s="71">
        <v>443.5</v>
      </c>
      <c r="B889" s="71" t="e">
        <f>IF(A889&lt;='Second Approx.'!$D$20,A889,#N/A)</f>
        <v>#N/A</v>
      </c>
      <c r="C889" s="1" t="e">
        <f>IF(B889="",#N/A,
IF('Second Approx.'!$G$15="Error",#N/A,
IF('Second Approx.'!$G$16="Error",#N/A,
IF('Second Approx.'!$G$17="Error",#N/A,
IF('Second Approx.'!$G$18="Error",#N/A,
IF('Second Approx.'!$G$19="Error",#N/A,
IF('Second Approx.'!$G$20="Error",#N/A,
IF('Second Approx.'!$G$29="Error",#N/A,
'Second Approx.'!$D$38*COS(RADIANS('Second Approx.'!$D$18*A889))+'Second Approx.'!$D$39*COS(RADIANS('Second Approx.'!$D$19*A889))))))))))</f>
        <v>#N/A</v>
      </c>
      <c r="D889" s="1" t="e">
        <f>IF(B889="",#N/A,
IF('Second Approx.'!$G$15="Error",#N/A,
IF('Second Approx.'!$G$16="Error",#N/A,
IF('Second Approx.'!$G$17="Error",#N/A,
IF('Second Approx.'!$G$18="Error",#N/A,
IF('Second Approx.'!$G$19="Error",#N/A,
IF('Second Approx.'!$G$20="Error",#N/A,
IF('Second Approx.'!$G$29="Error",#N/A,
'Second Approx.'!$D$38*SIN(RADIANS('Second Approx.'!$D$18*A889))+'Second Approx.'!$D$39*SIN(RADIANS('Second Approx.'!$D$19*A889))))))))))</f>
        <v>#N/A</v>
      </c>
    </row>
    <row r="890" spans="1:4" x14ac:dyDescent="0.25">
      <c r="A890">
        <v>444</v>
      </c>
      <c r="B890" s="71" t="e">
        <f>IF(A890&lt;='Second Approx.'!$D$20,A890,#N/A)</f>
        <v>#N/A</v>
      </c>
      <c r="C890" s="1" t="e">
        <f>IF(B890="",#N/A,
IF('Second Approx.'!$G$15="Error",#N/A,
IF('Second Approx.'!$G$16="Error",#N/A,
IF('Second Approx.'!$G$17="Error",#N/A,
IF('Second Approx.'!$G$18="Error",#N/A,
IF('Second Approx.'!$G$19="Error",#N/A,
IF('Second Approx.'!$G$20="Error",#N/A,
IF('Second Approx.'!$G$29="Error",#N/A,
'Second Approx.'!$D$38*COS(RADIANS('Second Approx.'!$D$18*A890))+'Second Approx.'!$D$39*COS(RADIANS('Second Approx.'!$D$19*A890))))))))))</f>
        <v>#N/A</v>
      </c>
      <c r="D890" s="1" t="e">
        <f>IF(B890="",#N/A,
IF('Second Approx.'!$G$15="Error",#N/A,
IF('Second Approx.'!$G$16="Error",#N/A,
IF('Second Approx.'!$G$17="Error",#N/A,
IF('Second Approx.'!$G$18="Error",#N/A,
IF('Second Approx.'!$G$19="Error",#N/A,
IF('Second Approx.'!$G$20="Error",#N/A,
IF('Second Approx.'!$G$29="Error",#N/A,
'Second Approx.'!$D$38*SIN(RADIANS('Second Approx.'!$D$18*A890))+'Second Approx.'!$D$39*SIN(RADIANS('Second Approx.'!$D$19*A890))))))))))</f>
        <v>#N/A</v>
      </c>
    </row>
    <row r="891" spans="1:4" x14ac:dyDescent="0.25">
      <c r="A891" s="71">
        <v>444.5</v>
      </c>
      <c r="B891" s="71" t="e">
        <f>IF(A891&lt;='Second Approx.'!$D$20,A891,#N/A)</f>
        <v>#N/A</v>
      </c>
      <c r="C891" s="1" t="e">
        <f>IF(B891="",#N/A,
IF('Second Approx.'!$G$15="Error",#N/A,
IF('Second Approx.'!$G$16="Error",#N/A,
IF('Second Approx.'!$G$17="Error",#N/A,
IF('Second Approx.'!$G$18="Error",#N/A,
IF('Second Approx.'!$G$19="Error",#N/A,
IF('Second Approx.'!$G$20="Error",#N/A,
IF('Second Approx.'!$G$29="Error",#N/A,
'Second Approx.'!$D$38*COS(RADIANS('Second Approx.'!$D$18*A891))+'Second Approx.'!$D$39*COS(RADIANS('Second Approx.'!$D$19*A891))))))))))</f>
        <v>#N/A</v>
      </c>
      <c r="D891" s="1" t="e">
        <f>IF(B891="",#N/A,
IF('Second Approx.'!$G$15="Error",#N/A,
IF('Second Approx.'!$G$16="Error",#N/A,
IF('Second Approx.'!$G$17="Error",#N/A,
IF('Second Approx.'!$G$18="Error",#N/A,
IF('Second Approx.'!$G$19="Error",#N/A,
IF('Second Approx.'!$G$20="Error",#N/A,
IF('Second Approx.'!$G$29="Error",#N/A,
'Second Approx.'!$D$38*SIN(RADIANS('Second Approx.'!$D$18*A891))+'Second Approx.'!$D$39*SIN(RADIANS('Second Approx.'!$D$19*A891))))))))))</f>
        <v>#N/A</v>
      </c>
    </row>
    <row r="892" spans="1:4" x14ac:dyDescent="0.25">
      <c r="A892">
        <v>445</v>
      </c>
      <c r="B892" s="71" t="e">
        <f>IF(A892&lt;='Second Approx.'!$D$20,A892,#N/A)</f>
        <v>#N/A</v>
      </c>
      <c r="C892" s="1" t="e">
        <f>IF(B892="",#N/A,
IF('Second Approx.'!$G$15="Error",#N/A,
IF('Second Approx.'!$G$16="Error",#N/A,
IF('Second Approx.'!$G$17="Error",#N/A,
IF('Second Approx.'!$G$18="Error",#N/A,
IF('Second Approx.'!$G$19="Error",#N/A,
IF('Second Approx.'!$G$20="Error",#N/A,
IF('Second Approx.'!$G$29="Error",#N/A,
'Second Approx.'!$D$38*COS(RADIANS('Second Approx.'!$D$18*A892))+'Second Approx.'!$D$39*COS(RADIANS('Second Approx.'!$D$19*A892))))))))))</f>
        <v>#N/A</v>
      </c>
      <c r="D892" s="1" t="e">
        <f>IF(B892="",#N/A,
IF('Second Approx.'!$G$15="Error",#N/A,
IF('Second Approx.'!$G$16="Error",#N/A,
IF('Second Approx.'!$G$17="Error",#N/A,
IF('Second Approx.'!$G$18="Error",#N/A,
IF('Second Approx.'!$G$19="Error",#N/A,
IF('Second Approx.'!$G$20="Error",#N/A,
IF('Second Approx.'!$G$29="Error",#N/A,
'Second Approx.'!$D$38*SIN(RADIANS('Second Approx.'!$D$18*A892))+'Second Approx.'!$D$39*SIN(RADIANS('Second Approx.'!$D$19*A892))))))))))</f>
        <v>#N/A</v>
      </c>
    </row>
    <row r="893" spans="1:4" x14ac:dyDescent="0.25">
      <c r="A893">
        <v>445.5</v>
      </c>
      <c r="B893" s="71" t="e">
        <f>IF(A893&lt;='Second Approx.'!$D$20,A893,#N/A)</f>
        <v>#N/A</v>
      </c>
      <c r="C893" s="1" t="e">
        <f>IF(B893="",#N/A,
IF('Second Approx.'!$G$15="Error",#N/A,
IF('Second Approx.'!$G$16="Error",#N/A,
IF('Second Approx.'!$G$17="Error",#N/A,
IF('Second Approx.'!$G$18="Error",#N/A,
IF('Second Approx.'!$G$19="Error",#N/A,
IF('Second Approx.'!$G$20="Error",#N/A,
IF('Second Approx.'!$G$29="Error",#N/A,
'Second Approx.'!$D$38*COS(RADIANS('Second Approx.'!$D$18*A893))+'Second Approx.'!$D$39*COS(RADIANS('Second Approx.'!$D$19*A893))))))))))</f>
        <v>#N/A</v>
      </c>
      <c r="D893" s="1" t="e">
        <f>IF(B893="",#N/A,
IF('Second Approx.'!$G$15="Error",#N/A,
IF('Second Approx.'!$G$16="Error",#N/A,
IF('Second Approx.'!$G$17="Error",#N/A,
IF('Second Approx.'!$G$18="Error",#N/A,
IF('Second Approx.'!$G$19="Error",#N/A,
IF('Second Approx.'!$G$20="Error",#N/A,
IF('Second Approx.'!$G$29="Error",#N/A,
'Second Approx.'!$D$38*SIN(RADIANS('Second Approx.'!$D$18*A893))+'Second Approx.'!$D$39*SIN(RADIANS('Second Approx.'!$D$19*A893))))))))))</f>
        <v>#N/A</v>
      </c>
    </row>
    <row r="894" spans="1:4" x14ac:dyDescent="0.25">
      <c r="A894" s="71">
        <v>446</v>
      </c>
      <c r="B894" s="71" t="e">
        <f>IF(A894&lt;='Second Approx.'!$D$20,A894,#N/A)</f>
        <v>#N/A</v>
      </c>
      <c r="C894" s="1" t="e">
        <f>IF(B894="",#N/A,
IF('Second Approx.'!$G$15="Error",#N/A,
IF('Second Approx.'!$G$16="Error",#N/A,
IF('Second Approx.'!$G$17="Error",#N/A,
IF('Second Approx.'!$G$18="Error",#N/A,
IF('Second Approx.'!$G$19="Error",#N/A,
IF('Second Approx.'!$G$20="Error",#N/A,
IF('Second Approx.'!$G$29="Error",#N/A,
'Second Approx.'!$D$38*COS(RADIANS('Second Approx.'!$D$18*A894))+'Second Approx.'!$D$39*COS(RADIANS('Second Approx.'!$D$19*A894))))))))))</f>
        <v>#N/A</v>
      </c>
      <c r="D894" s="1" t="e">
        <f>IF(B894="",#N/A,
IF('Second Approx.'!$G$15="Error",#N/A,
IF('Second Approx.'!$G$16="Error",#N/A,
IF('Second Approx.'!$G$17="Error",#N/A,
IF('Second Approx.'!$G$18="Error",#N/A,
IF('Second Approx.'!$G$19="Error",#N/A,
IF('Second Approx.'!$G$20="Error",#N/A,
IF('Second Approx.'!$G$29="Error",#N/A,
'Second Approx.'!$D$38*SIN(RADIANS('Second Approx.'!$D$18*A894))+'Second Approx.'!$D$39*SIN(RADIANS('Second Approx.'!$D$19*A894))))))))))</f>
        <v>#N/A</v>
      </c>
    </row>
    <row r="895" spans="1:4" x14ac:dyDescent="0.25">
      <c r="A895">
        <v>446.5</v>
      </c>
      <c r="B895" s="71" t="e">
        <f>IF(A895&lt;='Second Approx.'!$D$20,A895,#N/A)</f>
        <v>#N/A</v>
      </c>
      <c r="C895" s="1" t="e">
        <f>IF(B895="",#N/A,
IF('Second Approx.'!$G$15="Error",#N/A,
IF('Second Approx.'!$G$16="Error",#N/A,
IF('Second Approx.'!$G$17="Error",#N/A,
IF('Second Approx.'!$G$18="Error",#N/A,
IF('Second Approx.'!$G$19="Error",#N/A,
IF('Second Approx.'!$G$20="Error",#N/A,
IF('Second Approx.'!$G$29="Error",#N/A,
'Second Approx.'!$D$38*COS(RADIANS('Second Approx.'!$D$18*A895))+'Second Approx.'!$D$39*COS(RADIANS('Second Approx.'!$D$19*A895))))))))))</f>
        <v>#N/A</v>
      </c>
      <c r="D895" s="1" t="e">
        <f>IF(B895="",#N/A,
IF('Second Approx.'!$G$15="Error",#N/A,
IF('Second Approx.'!$G$16="Error",#N/A,
IF('Second Approx.'!$G$17="Error",#N/A,
IF('Second Approx.'!$G$18="Error",#N/A,
IF('Second Approx.'!$G$19="Error",#N/A,
IF('Second Approx.'!$G$20="Error",#N/A,
IF('Second Approx.'!$G$29="Error",#N/A,
'Second Approx.'!$D$38*SIN(RADIANS('Second Approx.'!$D$18*A895))+'Second Approx.'!$D$39*SIN(RADIANS('Second Approx.'!$D$19*A895))))))))))</f>
        <v>#N/A</v>
      </c>
    </row>
    <row r="896" spans="1:4" x14ac:dyDescent="0.25">
      <c r="A896" s="71">
        <v>447</v>
      </c>
      <c r="B896" s="71" t="e">
        <f>IF(A896&lt;='Second Approx.'!$D$20,A896,#N/A)</f>
        <v>#N/A</v>
      </c>
      <c r="C896" s="1" t="e">
        <f>IF(B896="",#N/A,
IF('Second Approx.'!$G$15="Error",#N/A,
IF('Second Approx.'!$G$16="Error",#N/A,
IF('Second Approx.'!$G$17="Error",#N/A,
IF('Second Approx.'!$G$18="Error",#N/A,
IF('Second Approx.'!$G$19="Error",#N/A,
IF('Second Approx.'!$G$20="Error",#N/A,
IF('Second Approx.'!$G$29="Error",#N/A,
'Second Approx.'!$D$38*COS(RADIANS('Second Approx.'!$D$18*A896))+'Second Approx.'!$D$39*COS(RADIANS('Second Approx.'!$D$19*A896))))))))))</f>
        <v>#N/A</v>
      </c>
      <c r="D896" s="1" t="e">
        <f>IF(B896="",#N/A,
IF('Second Approx.'!$G$15="Error",#N/A,
IF('Second Approx.'!$G$16="Error",#N/A,
IF('Second Approx.'!$G$17="Error",#N/A,
IF('Second Approx.'!$G$18="Error",#N/A,
IF('Second Approx.'!$G$19="Error",#N/A,
IF('Second Approx.'!$G$20="Error",#N/A,
IF('Second Approx.'!$G$29="Error",#N/A,
'Second Approx.'!$D$38*SIN(RADIANS('Second Approx.'!$D$18*A896))+'Second Approx.'!$D$39*SIN(RADIANS('Second Approx.'!$D$19*A896))))))))))</f>
        <v>#N/A</v>
      </c>
    </row>
    <row r="897" spans="1:4" x14ac:dyDescent="0.25">
      <c r="A897">
        <v>447.5</v>
      </c>
      <c r="B897" s="71" t="e">
        <f>IF(A897&lt;='Second Approx.'!$D$20,A897,#N/A)</f>
        <v>#N/A</v>
      </c>
      <c r="C897" s="1" t="e">
        <f>IF(B897="",#N/A,
IF('Second Approx.'!$G$15="Error",#N/A,
IF('Second Approx.'!$G$16="Error",#N/A,
IF('Second Approx.'!$G$17="Error",#N/A,
IF('Second Approx.'!$G$18="Error",#N/A,
IF('Second Approx.'!$G$19="Error",#N/A,
IF('Second Approx.'!$G$20="Error",#N/A,
IF('Second Approx.'!$G$29="Error",#N/A,
'Second Approx.'!$D$38*COS(RADIANS('Second Approx.'!$D$18*A897))+'Second Approx.'!$D$39*COS(RADIANS('Second Approx.'!$D$19*A897))))))))))</f>
        <v>#N/A</v>
      </c>
      <c r="D897" s="1" t="e">
        <f>IF(B897="",#N/A,
IF('Second Approx.'!$G$15="Error",#N/A,
IF('Second Approx.'!$G$16="Error",#N/A,
IF('Second Approx.'!$G$17="Error",#N/A,
IF('Second Approx.'!$G$18="Error",#N/A,
IF('Second Approx.'!$G$19="Error",#N/A,
IF('Second Approx.'!$G$20="Error",#N/A,
IF('Second Approx.'!$G$29="Error",#N/A,
'Second Approx.'!$D$38*SIN(RADIANS('Second Approx.'!$D$18*A897))+'Second Approx.'!$D$39*SIN(RADIANS('Second Approx.'!$D$19*A897))))))))))</f>
        <v>#N/A</v>
      </c>
    </row>
    <row r="898" spans="1:4" x14ac:dyDescent="0.25">
      <c r="A898">
        <v>448</v>
      </c>
      <c r="B898" s="71" t="e">
        <f>IF(A898&lt;='Second Approx.'!$D$20,A898,#N/A)</f>
        <v>#N/A</v>
      </c>
      <c r="C898" s="1" t="e">
        <f>IF(B898="",#N/A,
IF('Second Approx.'!$G$15="Error",#N/A,
IF('Second Approx.'!$G$16="Error",#N/A,
IF('Second Approx.'!$G$17="Error",#N/A,
IF('Second Approx.'!$G$18="Error",#N/A,
IF('Second Approx.'!$G$19="Error",#N/A,
IF('Second Approx.'!$G$20="Error",#N/A,
IF('Second Approx.'!$G$29="Error",#N/A,
'Second Approx.'!$D$38*COS(RADIANS('Second Approx.'!$D$18*A898))+'Second Approx.'!$D$39*COS(RADIANS('Second Approx.'!$D$19*A898))))))))))</f>
        <v>#N/A</v>
      </c>
      <c r="D898" s="1" t="e">
        <f>IF(B898="",#N/A,
IF('Second Approx.'!$G$15="Error",#N/A,
IF('Second Approx.'!$G$16="Error",#N/A,
IF('Second Approx.'!$G$17="Error",#N/A,
IF('Second Approx.'!$G$18="Error",#N/A,
IF('Second Approx.'!$G$19="Error",#N/A,
IF('Second Approx.'!$G$20="Error",#N/A,
IF('Second Approx.'!$G$29="Error",#N/A,
'Second Approx.'!$D$38*SIN(RADIANS('Second Approx.'!$D$18*A898))+'Second Approx.'!$D$39*SIN(RADIANS('Second Approx.'!$D$19*A898))))))))))</f>
        <v>#N/A</v>
      </c>
    </row>
    <row r="899" spans="1:4" x14ac:dyDescent="0.25">
      <c r="A899" s="71">
        <v>448.5</v>
      </c>
      <c r="B899" s="71" t="e">
        <f>IF(A899&lt;='Second Approx.'!$D$20,A899,#N/A)</f>
        <v>#N/A</v>
      </c>
      <c r="C899" s="1" t="e">
        <f>IF(B899="",#N/A,
IF('Second Approx.'!$G$15="Error",#N/A,
IF('Second Approx.'!$G$16="Error",#N/A,
IF('Second Approx.'!$G$17="Error",#N/A,
IF('Second Approx.'!$G$18="Error",#N/A,
IF('Second Approx.'!$G$19="Error",#N/A,
IF('Second Approx.'!$G$20="Error",#N/A,
IF('Second Approx.'!$G$29="Error",#N/A,
'Second Approx.'!$D$38*COS(RADIANS('Second Approx.'!$D$18*A899))+'Second Approx.'!$D$39*COS(RADIANS('Second Approx.'!$D$19*A899))))))))))</f>
        <v>#N/A</v>
      </c>
      <c r="D899" s="1" t="e">
        <f>IF(B899="",#N/A,
IF('Second Approx.'!$G$15="Error",#N/A,
IF('Second Approx.'!$G$16="Error",#N/A,
IF('Second Approx.'!$G$17="Error",#N/A,
IF('Second Approx.'!$G$18="Error",#N/A,
IF('Second Approx.'!$G$19="Error",#N/A,
IF('Second Approx.'!$G$20="Error",#N/A,
IF('Second Approx.'!$G$29="Error",#N/A,
'Second Approx.'!$D$38*SIN(RADIANS('Second Approx.'!$D$18*A899))+'Second Approx.'!$D$39*SIN(RADIANS('Second Approx.'!$D$19*A899))))))))))</f>
        <v>#N/A</v>
      </c>
    </row>
    <row r="900" spans="1:4" x14ac:dyDescent="0.25">
      <c r="A900">
        <v>449</v>
      </c>
      <c r="B900" s="71" t="e">
        <f>IF(A900&lt;='Second Approx.'!$D$20,A900,#N/A)</f>
        <v>#N/A</v>
      </c>
      <c r="C900" s="1" t="e">
        <f>IF(B900="",#N/A,
IF('Second Approx.'!$G$15="Error",#N/A,
IF('Second Approx.'!$G$16="Error",#N/A,
IF('Second Approx.'!$G$17="Error",#N/A,
IF('Second Approx.'!$G$18="Error",#N/A,
IF('Second Approx.'!$G$19="Error",#N/A,
IF('Second Approx.'!$G$20="Error",#N/A,
IF('Second Approx.'!$G$29="Error",#N/A,
'Second Approx.'!$D$38*COS(RADIANS('Second Approx.'!$D$18*A900))+'Second Approx.'!$D$39*COS(RADIANS('Second Approx.'!$D$19*A900))))))))))</f>
        <v>#N/A</v>
      </c>
      <c r="D900" s="1" t="e">
        <f>IF(B900="",#N/A,
IF('Second Approx.'!$G$15="Error",#N/A,
IF('Second Approx.'!$G$16="Error",#N/A,
IF('Second Approx.'!$G$17="Error",#N/A,
IF('Second Approx.'!$G$18="Error",#N/A,
IF('Second Approx.'!$G$19="Error",#N/A,
IF('Second Approx.'!$G$20="Error",#N/A,
IF('Second Approx.'!$G$29="Error",#N/A,
'Second Approx.'!$D$38*SIN(RADIANS('Second Approx.'!$D$18*A900))+'Second Approx.'!$D$39*SIN(RADIANS('Second Approx.'!$D$19*A900))))))))))</f>
        <v>#N/A</v>
      </c>
    </row>
    <row r="901" spans="1:4" x14ac:dyDescent="0.25">
      <c r="A901" s="71">
        <v>449.5</v>
      </c>
      <c r="B901" s="71" t="e">
        <f>IF(A901&lt;='Second Approx.'!$D$20,A901,#N/A)</f>
        <v>#N/A</v>
      </c>
      <c r="C901" s="1" t="e">
        <f>IF(B901="",#N/A,
IF('Second Approx.'!$G$15="Error",#N/A,
IF('Second Approx.'!$G$16="Error",#N/A,
IF('Second Approx.'!$G$17="Error",#N/A,
IF('Second Approx.'!$G$18="Error",#N/A,
IF('Second Approx.'!$G$19="Error",#N/A,
IF('Second Approx.'!$G$20="Error",#N/A,
IF('Second Approx.'!$G$29="Error",#N/A,
'Second Approx.'!$D$38*COS(RADIANS('Second Approx.'!$D$18*A901))+'Second Approx.'!$D$39*COS(RADIANS('Second Approx.'!$D$19*A901))))))))))</f>
        <v>#N/A</v>
      </c>
      <c r="D901" s="1" t="e">
        <f>IF(B901="",#N/A,
IF('Second Approx.'!$G$15="Error",#N/A,
IF('Second Approx.'!$G$16="Error",#N/A,
IF('Second Approx.'!$G$17="Error",#N/A,
IF('Second Approx.'!$G$18="Error",#N/A,
IF('Second Approx.'!$G$19="Error",#N/A,
IF('Second Approx.'!$G$20="Error",#N/A,
IF('Second Approx.'!$G$29="Error",#N/A,
'Second Approx.'!$D$38*SIN(RADIANS('Second Approx.'!$D$18*A901))+'Second Approx.'!$D$39*SIN(RADIANS('Second Approx.'!$D$19*A901))))))))))</f>
        <v>#N/A</v>
      </c>
    </row>
    <row r="902" spans="1:4" x14ac:dyDescent="0.25">
      <c r="A902">
        <v>450</v>
      </c>
      <c r="B902" s="71" t="e">
        <f>IF(A902&lt;='Second Approx.'!$D$20,A902,#N/A)</f>
        <v>#N/A</v>
      </c>
      <c r="C902" s="1" t="e">
        <f>IF(B902="",#N/A,
IF('Second Approx.'!$G$15="Error",#N/A,
IF('Second Approx.'!$G$16="Error",#N/A,
IF('Second Approx.'!$G$17="Error",#N/A,
IF('Second Approx.'!$G$18="Error",#N/A,
IF('Second Approx.'!$G$19="Error",#N/A,
IF('Second Approx.'!$G$20="Error",#N/A,
IF('Second Approx.'!$G$29="Error",#N/A,
'Second Approx.'!$D$38*COS(RADIANS('Second Approx.'!$D$18*A902))+'Second Approx.'!$D$39*COS(RADIANS('Second Approx.'!$D$19*A902))))))))))</f>
        <v>#N/A</v>
      </c>
      <c r="D902" s="1" t="e">
        <f>IF(B902="",#N/A,
IF('Second Approx.'!$G$15="Error",#N/A,
IF('Second Approx.'!$G$16="Error",#N/A,
IF('Second Approx.'!$G$17="Error",#N/A,
IF('Second Approx.'!$G$18="Error",#N/A,
IF('Second Approx.'!$G$19="Error",#N/A,
IF('Second Approx.'!$G$20="Error",#N/A,
IF('Second Approx.'!$G$29="Error",#N/A,
'Second Approx.'!$D$38*SIN(RADIANS('Second Approx.'!$D$18*A902))+'Second Approx.'!$D$39*SIN(RADIANS('Second Approx.'!$D$19*A902))))))))))</f>
        <v>#N/A</v>
      </c>
    </row>
    <row r="903" spans="1:4" x14ac:dyDescent="0.25">
      <c r="A903">
        <v>450.5</v>
      </c>
      <c r="B903" s="71" t="e">
        <f>IF(A903&lt;='Second Approx.'!$D$20,A903,#N/A)</f>
        <v>#N/A</v>
      </c>
      <c r="C903" s="1" t="e">
        <f>IF(B903="",#N/A,
IF('Second Approx.'!$G$15="Error",#N/A,
IF('Second Approx.'!$G$16="Error",#N/A,
IF('Second Approx.'!$G$17="Error",#N/A,
IF('Second Approx.'!$G$18="Error",#N/A,
IF('Second Approx.'!$G$19="Error",#N/A,
IF('Second Approx.'!$G$20="Error",#N/A,
IF('Second Approx.'!$G$29="Error",#N/A,
'Second Approx.'!$D$38*COS(RADIANS('Second Approx.'!$D$18*A903))+'Second Approx.'!$D$39*COS(RADIANS('Second Approx.'!$D$19*A903))))))))))</f>
        <v>#N/A</v>
      </c>
      <c r="D903" s="1" t="e">
        <f>IF(B903="",#N/A,
IF('Second Approx.'!$G$15="Error",#N/A,
IF('Second Approx.'!$G$16="Error",#N/A,
IF('Second Approx.'!$G$17="Error",#N/A,
IF('Second Approx.'!$G$18="Error",#N/A,
IF('Second Approx.'!$G$19="Error",#N/A,
IF('Second Approx.'!$G$20="Error",#N/A,
IF('Second Approx.'!$G$29="Error",#N/A,
'Second Approx.'!$D$38*SIN(RADIANS('Second Approx.'!$D$18*A903))+'Second Approx.'!$D$39*SIN(RADIANS('Second Approx.'!$D$19*A903))))))))))</f>
        <v>#N/A</v>
      </c>
    </row>
    <row r="904" spans="1:4" x14ac:dyDescent="0.25">
      <c r="A904" s="71">
        <v>451</v>
      </c>
      <c r="B904" s="71" t="e">
        <f>IF(A904&lt;='Second Approx.'!$D$20,A904,#N/A)</f>
        <v>#N/A</v>
      </c>
      <c r="C904" s="1" t="e">
        <f>IF(B904="",#N/A,
IF('Second Approx.'!$G$15="Error",#N/A,
IF('Second Approx.'!$G$16="Error",#N/A,
IF('Second Approx.'!$G$17="Error",#N/A,
IF('Second Approx.'!$G$18="Error",#N/A,
IF('Second Approx.'!$G$19="Error",#N/A,
IF('Second Approx.'!$G$20="Error",#N/A,
IF('Second Approx.'!$G$29="Error",#N/A,
'Second Approx.'!$D$38*COS(RADIANS('Second Approx.'!$D$18*A904))+'Second Approx.'!$D$39*COS(RADIANS('Second Approx.'!$D$19*A904))))))))))</f>
        <v>#N/A</v>
      </c>
      <c r="D904" s="1" t="e">
        <f>IF(B904="",#N/A,
IF('Second Approx.'!$G$15="Error",#N/A,
IF('Second Approx.'!$G$16="Error",#N/A,
IF('Second Approx.'!$G$17="Error",#N/A,
IF('Second Approx.'!$G$18="Error",#N/A,
IF('Second Approx.'!$G$19="Error",#N/A,
IF('Second Approx.'!$G$20="Error",#N/A,
IF('Second Approx.'!$G$29="Error",#N/A,
'Second Approx.'!$D$38*SIN(RADIANS('Second Approx.'!$D$18*A904))+'Second Approx.'!$D$39*SIN(RADIANS('Second Approx.'!$D$19*A904))))))))))</f>
        <v>#N/A</v>
      </c>
    </row>
    <row r="905" spans="1:4" x14ac:dyDescent="0.25">
      <c r="A905">
        <v>451.5</v>
      </c>
      <c r="B905" s="71" t="e">
        <f>IF(A905&lt;='Second Approx.'!$D$20,A905,#N/A)</f>
        <v>#N/A</v>
      </c>
      <c r="C905" s="1" t="e">
        <f>IF(B905="",#N/A,
IF('Second Approx.'!$G$15="Error",#N/A,
IF('Second Approx.'!$G$16="Error",#N/A,
IF('Second Approx.'!$G$17="Error",#N/A,
IF('Second Approx.'!$G$18="Error",#N/A,
IF('Second Approx.'!$G$19="Error",#N/A,
IF('Second Approx.'!$G$20="Error",#N/A,
IF('Second Approx.'!$G$29="Error",#N/A,
'Second Approx.'!$D$38*COS(RADIANS('Second Approx.'!$D$18*A905))+'Second Approx.'!$D$39*COS(RADIANS('Second Approx.'!$D$19*A905))))))))))</f>
        <v>#N/A</v>
      </c>
      <c r="D905" s="1" t="e">
        <f>IF(B905="",#N/A,
IF('Second Approx.'!$G$15="Error",#N/A,
IF('Second Approx.'!$G$16="Error",#N/A,
IF('Second Approx.'!$G$17="Error",#N/A,
IF('Second Approx.'!$G$18="Error",#N/A,
IF('Second Approx.'!$G$19="Error",#N/A,
IF('Second Approx.'!$G$20="Error",#N/A,
IF('Second Approx.'!$G$29="Error",#N/A,
'Second Approx.'!$D$38*SIN(RADIANS('Second Approx.'!$D$18*A905))+'Second Approx.'!$D$39*SIN(RADIANS('Second Approx.'!$D$19*A905))))))))))</f>
        <v>#N/A</v>
      </c>
    </row>
    <row r="906" spans="1:4" x14ac:dyDescent="0.25">
      <c r="A906" s="71">
        <v>452</v>
      </c>
      <c r="B906" s="71" t="e">
        <f>IF(A906&lt;='Second Approx.'!$D$20,A906,#N/A)</f>
        <v>#N/A</v>
      </c>
      <c r="C906" s="1" t="e">
        <f>IF(B906="",#N/A,
IF('Second Approx.'!$G$15="Error",#N/A,
IF('Second Approx.'!$G$16="Error",#N/A,
IF('Second Approx.'!$G$17="Error",#N/A,
IF('Second Approx.'!$G$18="Error",#N/A,
IF('Second Approx.'!$G$19="Error",#N/A,
IF('Second Approx.'!$G$20="Error",#N/A,
IF('Second Approx.'!$G$29="Error",#N/A,
'Second Approx.'!$D$38*COS(RADIANS('Second Approx.'!$D$18*A906))+'Second Approx.'!$D$39*COS(RADIANS('Second Approx.'!$D$19*A906))))))))))</f>
        <v>#N/A</v>
      </c>
      <c r="D906" s="1" t="e">
        <f>IF(B906="",#N/A,
IF('Second Approx.'!$G$15="Error",#N/A,
IF('Second Approx.'!$G$16="Error",#N/A,
IF('Second Approx.'!$G$17="Error",#N/A,
IF('Second Approx.'!$G$18="Error",#N/A,
IF('Second Approx.'!$G$19="Error",#N/A,
IF('Second Approx.'!$G$20="Error",#N/A,
IF('Second Approx.'!$G$29="Error",#N/A,
'Second Approx.'!$D$38*SIN(RADIANS('Second Approx.'!$D$18*A906))+'Second Approx.'!$D$39*SIN(RADIANS('Second Approx.'!$D$19*A906))))))))))</f>
        <v>#N/A</v>
      </c>
    </row>
    <row r="907" spans="1:4" x14ac:dyDescent="0.25">
      <c r="A907">
        <v>452.5</v>
      </c>
      <c r="B907" s="71" t="e">
        <f>IF(A907&lt;='Second Approx.'!$D$20,A907,#N/A)</f>
        <v>#N/A</v>
      </c>
      <c r="C907" s="1" t="e">
        <f>IF(B907="",#N/A,
IF('Second Approx.'!$G$15="Error",#N/A,
IF('Second Approx.'!$G$16="Error",#N/A,
IF('Second Approx.'!$G$17="Error",#N/A,
IF('Second Approx.'!$G$18="Error",#N/A,
IF('Second Approx.'!$G$19="Error",#N/A,
IF('Second Approx.'!$G$20="Error",#N/A,
IF('Second Approx.'!$G$29="Error",#N/A,
'Second Approx.'!$D$38*COS(RADIANS('Second Approx.'!$D$18*A907))+'Second Approx.'!$D$39*COS(RADIANS('Second Approx.'!$D$19*A907))))))))))</f>
        <v>#N/A</v>
      </c>
      <c r="D907" s="1" t="e">
        <f>IF(B907="",#N/A,
IF('Second Approx.'!$G$15="Error",#N/A,
IF('Second Approx.'!$G$16="Error",#N/A,
IF('Second Approx.'!$G$17="Error",#N/A,
IF('Second Approx.'!$G$18="Error",#N/A,
IF('Second Approx.'!$G$19="Error",#N/A,
IF('Second Approx.'!$G$20="Error",#N/A,
IF('Second Approx.'!$G$29="Error",#N/A,
'Second Approx.'!$D$38*SIN(RADIANS('Second Approx.'!$D$18*A907))+'Second Approx.'!$D$39*SIN(RADIANS('Second Approx.'!$D$19*A907))))))))))</f>
        <v>#N/A</v>
      </c>
    </row>
    <row r="908" spans="1:4" x14ac:dyDescent="0.25">
      <c r="A908">
        <v>453</v>
      </c>
      <c r="B908" s="71" t="e">
        <f>IF(A908&lt;='Second Approx.'!$D$20,A908,#N/A)</f>
        <v>#N/A</v>
      </c>
      <c r="C908" s="1" t="e">
        <f>IF(B908="",#N/A,
IF('Second Approx.'!$G$15="Error",#N/A,
IF('Second Approx.'!$G$16="Error",#N/A,
IF('Second Approx.'!$G$17="Error",#N/A,
IF('Second Approx.'!$G$18="Error",#N/A,
IF('Second Approx.'!$G$19="Error",#N/A,
IF('Second Approx.'!$G$20="Error",#N/A,
IF('Second Approx.'!$G$29="Error",#N/A,
'Second Approx.'!$D$38*COS(RADIANS('Second Approx.'!$D$18*A908))+'Second Approx.'!$D$39*COS(RADIANS('Second Approx.'!$D$19*A908))))))))))</f>
        <v>#N/A</v>
      </c>
      <c r="D908" s="1" t="e">
        <f>IF(B908="",#N/A,
IF('Second Approx.'!$G$15="Error",#N/A,
IF('Second Approx.'!$G$16="Error",#N/A,
IF('Second Approx.'!$G$17="Error",#N/A,
IF('Second Approx.'!$G$18="Error",#N/A,
IF('Second Approx.'!$G$19="Error",#N/A,
IF('Second Approx.'!$G$20="Error",#N/A,
IF('Second Approx.'!$G$29="Error",#N/A,
'Second Approx.'!$D$38*SIN(RADIANS('Second Approx.'!$D$18*A908))+'Second Approx.'!$D$39*SIN(RADIANS('Second Approx.'!$D$19*A908))))))))))</f>
        <v>#N/A</v>
      </c>
    </row>
    <row r="909" spans="1:4" x14ac:dyDescent="0.25">
      <c r="A909" s="71">
        <v>453.5</v>
      </c>
      <c r="B909" s="71" t="e">
        <f>IF(A909&lt;='Second Approx.'!$D$20,A909,#N/A)</f>
        <v>#N/A</v>
      </c>
      <c r="C909" s="1" t="e">
        <f>IF(B909="",#N/A,
IF('Second Approx.'!$G$15="Error",#N/A,
IF('Second Approx.'!$G$16="Error",#N/A,
IF('Second Approx.'!$G$17="Error",#N/A,
IF('Second Approx.'!$G$18="Error",#N/A,
IF('Second Approx.'!$G$19="Error",#N/A,
IF('Second Approx.'!$G$20="Error",#N/A,
IF('Second Approx.'!$G$29="Error",#N/A,
'Second Approx.'!$D$38*COS(RADIANS('Second Approx.'!$D$18*A909))+'Second Approx.'!$D$39*COS(RADIANS('Second Approx.'!$D$19*A909))))))))))</f>
        <v>#N/A</v>
      </c>
      <c r="D909" s="1" t="e">
        <f>IF(B909="",#N/A,
IF('Second Approx.'!$G$15="Error",#N/A,
IF('Second Approx.'!$G$16="Error",#N/A,
IF('Second Approx.'!$G$17="Error",#N/A,
IF('Second Approx.'!$G$18="Error",#N/A,
IF('Second Approx.'!$G$19="Error",#N/A,
IF('Second Approx.'!$G$20="Error",#N/A,
IF('Second Approx.'!$G$29="Error",#N/A,
'Second Approx.'!$D$38*SIN(RADIANS('Second Approx.'!$D$18*A909))+'Second Approx.'!$D$39*SIN(RADIANS('Second Approx.'!$D$19*A909))))))))))</f>
        <v>#N/A</v>
      </c>
    </row>
    <row r="910" spans="1:4" x14ac:dyDescent="0.25">
      <c r="A910">
        <v>454</v>
      </c>
      <c r="B910" s="71" t="e">
        <f>IF(A910&lt;='Second Approx.'!$D$20,A910,#N/A)</f>
        <v>#N/A</v>
      </c>
      <c r="C910" s="1" t="e">
        <f>IF(B910="",#N/A,
IF('Second Approx.'!$G$15="Error",#N/A,
IF('Second Approx.'!$G$16="Error",#N/A,
IF('Second Approx.'!$G$17="Error",#N/A,
IF('Second Approx.'!$G$18="Error",#N/A,
IF('Second Approx.'!$G$19="Error",#N/A,
IF('Second Approx.'!$G$20="Error",#N/A,
IF('Second Approx.'!$G$29="Error",#N/A,
'Second Approx.'!$D$38*COS(RADIANS('Second Approx.'!$D$18*A910))+'Second Approx.'!$D$39*COS(RADIANS('Second Approx.'!$D$19*A910))))))))))</f>
        <v>#N/A</v>
      </c>
      <c r="D910" s="1" t="e">
        <f>IF(B910="",#N/A,
IF('Second Approx.'!$G$15="Error",#N/A,
IF('Second Approx.'!$G$16="Error",#N/A,
IF('Second Approx.'!$G$17="Error",#N/A,
IF('Second Approx.'!$G$18="Error",#N/A,
IF('Second Approx.'!$G$19="Error",#N/A,
IF('Second Approx.'!$G$20="Error",#N/A,
IF('Second Approx.'!$G$29="Error",#N/A,
'Second Approx.'!$D$38*SIN(RADIANS('Second Approx.'!$D$18*A910))+'Second Approx.'!$D$39*SIN(RADIANS('Second Approx.'!$D$19*A910))))))))))</f>
        <v>#N/A</v>
      </c>
    </row>
    <row r="911" spans="1:4" x14ac:dyDescent="0.25">
      <c r="A911" s="71">
        <v>454.5</v>
      </c>
      <c r="B911" s="71" t="e">
        <f>IF(A911&lt;='Second Approx.'!$D$20,A911,#N/A)</f>
        <v>#N/A</v>
      </c>
      <c r="C911" s="1" t="e">
        <f>IF(B911="",#N/A,
IF('Second Approx.'!$G$15="Error",#N/A,
IF('Second Approx.'!$G$16="Error",#N/A,
IF('Second Approx.'!$G$17="Error",#N/A,
IF('Second Approx.'!$G$18="Error",#N/A,
IF('Second Approx.'!$G$19="Error",#N/A,
IF('Second Approx.'!$G$20="Error",#N/A,
IF('Second Approx.'!$G$29="Error",#N/A,
'Second Approx.'!$D$38*COS(RADIANS('Second Approx.'!$D$18*A911))+'Second Approx.'!$D$39*COS(RADIANS('Second Approx.'!$D$19*A911))))))))))</f>
        <v>#N/A</v>
      </c>
      <c r="D911" s="1" t="e">
        <f>IF(B911="",#N/A,
IF('Second Approx.'!$G$15="Error",#N/A,
IF('Second Approx.'!$G$16="Error",#N/A,
IF('Second Approx.'!$G$17="Error",#N/A,
IF('Second Approx.'!$G$18="Error",#N/A,
IF('Second Approx.'!$G$19="Error",#N/A,
IF('Second Approx.'!$G$20="Error",#N/A,
IF('Second Approx.'!$G$29="Error",#N/A,
'Second Approx.'!$D$38*SIN(RADIANS('Second Approx.'!$D$18*A911))+'Second Approx.'!$D$39*SIN(RADIANS('Second Approx.'!$D$19*A911))))))))))</f>
        <v>#N/A</v>
      </c>
    </row>
    <row r="912" spans="1:4" x14ac:dyDescent="0.25">
      <c r="A912">
        <v>455</v>
      </c>
      <c r="B912" s="71" t="e">
        <f>IF(A912&lt;='Second Approx.'!$D$20,A912,#N/A)</f>
        <v>#N/A</v>
      </c>
      <c r="C912" s="1" t="e">
        <f>IF(B912="",#N/A,
IF('Second Approx.'!$G$15="Error",#N/A,
IF('Second Approx.'!$G$16="Error",#N/A,
IF('Second Approx.'!$G$17="Error",#N/A,
IF('Second Approx.'!$G$18="Error",#N/A,
IF('Second Approx.'!$G$19="Error",#N/A,
IF('Second Approx.'!$G$20="Error",#N/A,
IF('Second Approx.'!$G$29="Error",#N/A,
'Second Approx.'!$D$38*COS(RADIANS('Second Approx.'!$D$18*A912))+'Second Approx.'!$D$39*COS(RADIANS('Second Approx.'!$D$19*A912))))))))))</f>
        <v>#N/A</v>
      </c>
      <c r="D912" s="1" t="e">
        <f>IF(B912="",#N/A,
IF('Second Approx.'!$G$15="Error",#N/A,
IF('Second Approx.'!$G$16="Error",#N/A,
IF('Second Approx.'!$G$17="Error",#N/A,
IF('Second Approx.'!$G$18="Error",#N/A,
IF('Second Approx.'!$G$19="Error",#N/A,
IF('Second Approx.'!$G$20="Error",#N/A,
IF('Second Approx.'!$G$29="Error",#N/A,
'Second Approx.'!$D$38*SIN(RADIANS('Second Approx.'!$D$18*A912))+'Second Approx.'!$D$39*SIN(RADIANS('Second Approx.'!$D$19*A912))))))))))</f>
        <v>#N/A</v>
      </c>
    </row>
    <row r="913" spans="1:4" x14ac:dyDescent="0.25">
      <c r="A913">
        <v>455.5</v>
      </c>
      <c r="B913" s="71" t="e">
        <f>IF(A913&lt;='Second Approx.'!$D$20,A913,#N/A)</f>
        <v>#N/A</v>
      </c>
      <c r="C913" s="1" t="e">
        <f>IF(B913="",#N/A,
IF('Second Approx.'!$G$15="Error",#N/A,
IF('Second Approx.'!$G$16="Error",#N/A,
IF('Second Approx.'!$G$17="Error",#N/A,
IF('Second Approx.'!$G$18="Error",#N/A,
IF('Second Approx.'!$G$19="Error",#N/A,
IF('Second Approx.'!$G$20="Error",#N/A,
IF('Second Approx.'!$G$29="Error",#N/A,
'Second Approx.'!$D$38*COS(RADIANS('Second Approx.'!$D$18*A913))+'Second Approx.'!$D$39*COS(RADIANS('Second Approx.'!$D$19*A913))))))))))</f>
        <v>#N/A</v>
      </c>
      <c r="D913" s="1" t="e">
        <f>IF(B913="",#N/A,
IF('Second Approx.'!$G$15="Error",#N/A,
IF('Second Approx.'!$G$16="Error",#N/A,
IF('Second Approx.'!$G$17="Error",#N/A,
IF('Second Approx.'!$G$18="Error",#N/A,
IF('Second Approx.'!$G$19="Error",#N/A,
IF('Second Approx.'!$G$20="Error",#N/A,
IF('Second Approx.'!$G$29="Error",#N/A,
'Second Approx.'!$D$38*SIN(RADIANS('Second Approx.'!$D$18*A913))+'Second Approx.'!$D$39*SIN(RADIANS('Second Approx.'!$D$19*A913))))))))))</f>
        <v>#N/A</v>
      </c>
    </row>
    <row r="914" spans="1:4" x14ac:dyDescent="0.25">
      <c r="A914" s="71">
        <v>456</v>
      </c>
      <c r="B914" s="71" t="e">
        <f>IF(A914&lt;='Second Approx.'!$D$20,A914,#N/A)</f>
        <v>#N/A</v>
      </c>
      <c r="C914" s="1" t="e">
        <f>IF(B914="",#N/A,
IF('Second Approx.'!$G$15="Error",#N/A,
IF('Second Approx.'!$G$16="Error",#N/A,
IF('Second Approx.'!$G$17="Error",#N/A,
IF('Second Approx.'!$G$18="Error",#N/A,
IF('Second Approx.'!$G$19="Error",#N/A,
IF('Second Approx.'!$G$20="Error",#N/A,
IF('Second Approx.'!$G$29="Error",#N/A,
'Second Approx.'!$D$38*COS(RADIANS('Second Approx.'!$D$18*A914))+'Second Approx.'!$D$39*COS(RADIANS('Second Approx.'!$D$19*A914))))))))))</f>
        <v>#N/A</v>
      </c>
      <c r="D914" s="1" t="e">
        <f>IF(B914="",#N/A,
IF('Second Approx.'!$G$15="Error",#N/A,
IF('Second Approx.'!$G$16="Error",#N/A,
IF('Second Approx.'!$G$17="Error",#N/A,
IF('Second Approx.'!$G$18="Error",#N/A,
IF('Second Approx.'!$G$19="Error",#N/A,
IF('Second Approx.'!$G$20="Error",#N/A,
IF('Second Approx.'!$G$29="Error",#N/A,
'Second Approx.'!$D$38*SIN(RADIANS('Second Approx.'!$D$18*A914))+'Second Approx.'!$D$39*SIN(RADIANS('Second Approx.'!$D$19*A914))))))))))</f>
        <v>#N/A</v>
      </c>
    </row>
    <row r="915" spans="1:4" x14ac:dyDescent="0.25">
      <c r="A915">
        <v>456.5</v>
      </c>
      <c r="B915" s="71" t="e">
        <f>IF(A915&lt;='Second Approx.'!$D$20,A915,#N/A)</f>
        <v>#N/A</v>
      </c>
      <c r="C915" s="1" t="e">
        <f>IF(B915="",#N/A,
IF('Second Approx.'!$G$15="Error",#N/A,
IF('Second Approx.'!$G$16="Error",#N/A,
IF('Second Approx.'!$G$17="Error",#N/A,
IF('Second Approx.'!$G$18="Error",#N/A,
IF('Second Approx.'!$G$19="Error",#N/A,
IF('Second Approx.'!$G$20="Error",#N/A,
IF('Second Approx.'!$G$29="Error",#N/A,
'Second Approx.'!$D$38*COS(RADIANS('Second Approx.'!$D$18*A915))+'Second Approx.'!$D$39*COS(RADIANS('Second Approx.'!$D$19*A915))))))))))</f>
        <v>#N/A</v>
      </c>
      <c r="D915" s="1" t="e">
        <f>IF(B915="",#N/A,
IF('Second Approx.'!$G$15="Error",#N/A,
IF('Second Approx.'!$G$16="Error",#N/A,
IF('Second Approx.'!$G$17="Error",#N/A,
IF('Second Approx.'!$G$18="Error",#N/A,
IF('Second Approx.'!$G$19="Error",#N/A,
IF('Second Approx.'!$G$20="Error",#N/A,
IF('Second Approx.'!$G$29="Error",#N/A,
'Second Approx.'!$D$38*SIN(RADIANS('Second Approx.'!$D$18*A915))+'Second Approx.'!$D$39*SIN(RADIANS('Second Approx.'!$D$19*A915))))))))))</f>
        <v>#N/A</v>
      </c>
    </row>
    <row r="916" spans="1:4" x14ac:dyDescent="0.25">
      <c r="A916" s="71">
        <v>457</v>
      </c>
      <c r="B916" s="71" t="e">
        <f>IF(A916&lt;='Second Approx.'!$D$20,A916,#N/A)</f>
        <v>#N/A</v>
      </c>
      <c r="C916" s="1" t="e">
        <f>IF(B916="",#N/A,
IF('Second Approx.'!$G$15="Error",#N/A,
IF('Second Approx.'!$G$16="Error",#N/A,
IF('Second Approx.'!$G$17="Error",#N/A,
IF('Second Approx.'!$G$18="Error",#N/A,
IF('Second Approx.'!$G$19="Error",#N/A,
IF('Second Approx.'!$G$20="Error",#N/A,
IF('Second Approx.'!$G$29="Error",#N/A,
'Second Approx.'!$D$38*COS(RADIANS('Second Approx.'!$D$18*A916))+'Second Approx.'!$D$39*COS(RADIANS('Second Approx.'!$D$19*A916))))))))))</f>
        <v>#N/A</v>
      </c>
      <c r="D916" s="1" t="e">
        <f>IF(B916="",#N/A,
IF('Second Approx.'!$G$15="Error",#N/A,
IF('Second Approx.'!$G$16="Error",#N/A,
IF('Second Approx.'!$G$17="Error",#N/A,
IF('Second Approx.'!$G$18="Error",#N/A,
IF('Second Approx.'!$G$19="Error",#N/A,
IF('Second Approx.'!$G$20="Error",#N/A,
IF('Second Approx.'!$G$29="Error",#N/A,
'Second Approx.'!$D$38*SIN(RADIANS('Second Approx.'!$D$18*A916))+'Second Approx.'!$D$39*SIN(RADIANS('Second Approx.'!$D$19*A916))))))))))</f>
        <v>#N/A</v>
      </c>
    </row>
    <row r="917" spans="1:4" x14ac:dyDescent="0.25">
      <c r="A917">
        <v>457.5</v>
      </c>
      <c r="B917" s="71" t="e">
        <f>IF(A917&lt;='Second Approx.'!$D$20,A917,#N/A)</f>
        <v>#N/A</v>
      </c>
      <c r="C917" s="1" t="e">
        <f>IF(B917="",#N/A,
IF('Second Approx.'!$G$15="Error",#N/A,
IF('Second Approx.'!$G$16="Error",#N/A,
IF('Second Approx.'!$G$17="Error",#N/A,
IF('Second Approx.'!$G$18="Error",#N/A,
IF('Second Approx.'!$G$19="Error",#N/A,
IF('Second Approx.'!$G$20="Error",#N/A,
IF('Second Approx.'!$G$29="Error",#N/A,
'Second Approx.'!$D$38*COS(RADIANS('Second Approx.'!$D$18*A917))+'Second Approx.'!$D$39*COS(RADIANS('Second Approx.'!$D$19*A917))))))))))</f>
        <v>#N/A</v>
      </c>
      <c r="D917" s="1" t="e">
        <f>IF(B917="",#N/A,
IF('Second Approx.'!$G$15="Error",#N/A,
IF('Second Approx.'!$G$16="Error",#N/A,
IF('Second Approx.'!$G$17="Error",#N/A,
IF('Second Approx.'!$G$18="Error",#N/A,
IF('Second Approx.'!$G$19="Error",#N/A,
IF('Second Approx.'!$G$20="Error",#N/A,
IF('Second Approx.'!$G$29="Error",#N/A,
'Second Approx.'!$D$38*SIN(RADIANS('Second Approx.'!$D$18*A917))+'Second Approx.'!$D$39*SIN(RADIANS('Second Approx.'!$D$19*A917))))))))))</f>
        <v>#N/A</v>
      </c>
    </row>
    <row r="918" spans="1:4" x14ac:dyDescent="0.25">
      <c r="A918">
        <v>458</v>
      </c>
      <c r="B918" s="71" t="e">
        <f>IF(A918&lt;='Second Approx.'!$D$20,A918,#N/A)</f>
        <v>#N/A</v>
      </c>
      <c r="C918" s="1" t="e">
        <f>IF(B918="",#N/A,
IF('Second Approx.'!$G$15="Error",#N/A,
IF('Second Approx.'!$G$16="Error",#N/A,
IF('Second Approx.'!$G$17="Error",#N/A,
IF('Second Approx.'!$G$18="Error",#N/A,
IF('Second Approx.'!$G$19="Error",#N/A,
IF('Second Approx.'!$G$20="Error",#N/A,
IF('Second Approx.'!$G$29="Error",#N/A,
'Second Approx.'!$D$38*COS(RADIANS('Second Approx.'!$D$18*A918))+'Second Approx.'!$D$39*COS(RADIANS('Second Approx.'!$D$19*A918))))))))))</f>
        <v>#N/A</v>
      </c>
      <c r="D918" s="1" t="e">
        <f>IF(B918="",#N/A,
IF('Second Approx.'!$G$15="Error",#N/A,
IF('Second Approx.'!$G$16="Error",#N/A,
IF('Second Approx.'!$G$17="Error",#N/A,
IF('Second Approx.'!$G$18="Error",#N/A,
IF('Second Approx.'!$G$19="Error",#N/A,
IF('Second Approx.'!$G$20="Error",#N/A,
IF('Second Approx.'!$G$29="Error",#N/A,
'Second Approx.'!$D$38*SIN(RADIANS('Second Approx.'!$D$18*A918))+'Second Approx.'!$D$39*SIN(RADIANS('Second Approx.'!$D$19*A918))))))))))</f>
        <v>#N/A</v>
      </c>
    </row>
    <row r="919" spans="1:4" x14ac:dyDescent="0.25">
      <c r="A919" s="71">
        <v>458.5</v>
      </c>
      <c r="B919" s="71" t="e">
        <f>IF(A919&lt;='Second Approx.'!$D$20,A919,#N/A)</f>
        <v>#N/A</v>
      </c>
      <c r="C919" s="1" t="e">
        <f>IF(B919="",#N/A,
IF('Second Approx.'!$G$15="Error",#N/A,
IF('Second Approx.'!$G$16="Error",#N/A,
IF('Second Approx.'!$G$17="Error",#N/A,
IF('Second Approx.'!$G$18="Error",#N/A,
IF('Second Approx.'!$G$19="Error",#N/A,
IF('Second Approx.'!$G$20="Error",#N/A,
IF('Second Approx.'!$G$29="Error",#N/A,
'Second Approx.'!$D$38*COS(RADIANS('Second Approx.'!$D$18*A919))+'Second Approx.'!$D$39*COS(RADIANS('Second Approx.'!$D$19*A919))))))))))</f>
        <v>#N/A</v>
      </c>
      <c r="D919" s="1" t="e">
        <f>IF(B919="",#N/A,
IF('Second Approx.'!$G$15="Error",#N/A,
IF('Second Approx.'!$G$16="Error",#N/A,
IF('Second Approx.'!$G$17="Error",#N/A,
IF('Second Approx.'!$G$18="Error",#N/A,
IF('Second Approx.'!$G$19="Error",#N/A,
IF('Second Approx.'!$G$20="Error",#N/A,
IF('Second Approx.'!$G$29="Error",#N/A,
'Second Approx.'!$D$38*SIN(RADIANS('Second Approx.'!$D$18*A919))+'Second Approx.'!$D$39*SIN(RADIANS('Second Approx.'!$D$19*A919))))))))))</f>
        <v>#N/A</v>
      </c>
    </row>
    <row r="920" spans="1:4" x14ac:dyDescent="0.25">
      <c r="A920">
        <v>459</v>
      </c>
      <c r="B920" s="71" t="e">
        <f>IF(A920&lt;='Second Approx.'!$D$20,A920,#N/A)</f>
        <v>#N/A</v>
      </c>
      <c r="C920" s="1" t="e">
        <f>IF(B920="",#N/A,
IF('Second Approx.'!$G$15="Error",#N/A,
IF('Second Approx.'!$G$16="Error",#N/A,
IF('Second Approx.'!$G$17="Error",#N/A,
IF('Second Approx.'!$G$18="Error",#N/A,
IF('Second Approx.'!$G$19="Error",#N/A,
IF('Second Approx.'!$G$20="Error",#N/A,
IF('Second Approx.'!$G$29="Error",#N/A,
'Second Approx.'!$D$38*COS(RADIANS('Second Approx.'!$D$18*A920))+'Second Approx.'!$D$39*COS(RADIANS('Second Approx.'!$D$19*A920))))))))))</f>
        <v>#N/A</v>
      </c>
      <c r="D920" s="1" t="e">
        <f>IF(B920="",#N/A,
IF('Second Approx.'!$G$15="Error",#N/A,
IF('Second Approx.'!$G$16="Error",#N/A,
IF('Second Approx.'!$G$17="Error",#N/A,
IF('Second Approx.'!$G$18="Error",#N/A,
IF('Second Approx.'!$G$19="Error",#N/A,
IF('Second Approx.'!$G$20="Error",#N/A,
IF('Second Approx.'!$G$29="Error",#N/A,
'Second Approx.'!$D$38*SIN(RADIANS('Second Approx.'!$D$18*A920))+'Second Approx.'!$D$39*SIN(RADIANS('Second Approx.'!$D$19*A920))))))))))</f>
        <v>#N/A</v>
      </c>
    </row>
    <row r="921" spans="1:4" x14ac:dyDescent="0.25">
      <c r="A921" s="71">
        <v>459.5</v>
      </c>
      <c r="B921" s="71" t="e">
        <f>IF(A921&lt;='Second Approx.'!$D$20,A921,#N/A)</f>
        <v>#N/A</v>
      </c>
      <c r="C921" s="1" t="e">
        <f>IF(B921="",#N/A,
IF('Second Approx.'!$G$15="Error",#N/A,
IF('Second Approx.'!$G$16="Error",#N/A,
IF('Second Approx.'!$G$17="Error",#N/A,
IF('Second Approx.'!$G$18="Error",#N/A,
IF('Second Approx.'!$G$19="Error",#N/A,
IF('Second Approx.'!$G$20="Error",#N/A,
IF('Second Approx.'!$G$29="Error",#N/A,
'Second Approx.'!$D$38*COS(RADIANS('Second Approx.'!$D$18*A921))+'Second Approx.'!$D$39*COS(RADIANS('Second Approx.'!$D$19*A921))))))))))</f>
        <v>#N/A</v>
      </c>
      <c r="D921" s="1" t="e">
        <f>IF(B921="",#N/A,
IF('Second Approx.'!$G$15="Error",#N/A,
IF('Second Approx.'!$G$16="Error",#N/A,
IF('Second Approx.'!$G$17="Error",#N/A,
IF('Second Approx.'!$G$18="Error",#N/A,
IF('Second Approx.'!$G$19="Error",#N/A,
IF('Second Approx.'!$G$20="Error",#N/A,
IF('Second Approx.'!$G$29="Error",#N/A,
'Second Approx.'!$D$38*SIN(RADIANS('Second Approx.'!$D$18*A921))+'Second Approx.'!$D$39*SIN(RADIANS('Second Approx.'!$D$19*A921))))))))))</f>
        <v>#N/A</v>
      </c>
    </row>
    <row r="922" spans="1:4" x14ac:dyDescent="0.25">
      <c r="A922">
        <v>460</v>
      </c>
      <c r="B922" s="71" t="e">
        <f>IF(A922&lt;='Second Approx.'!$D$20,A922,#N/A)</f>
        <v>#N/A</v>
      </c>
      <c r="C922" s="1" t="e">
        <f>IF(B922="",#N/A,
IF('Second Approx.'!$G$15="Error",#N/A,
IF('Second Approx.'!$G$16="Error",#N/A,
IF('Second Approx.'!$G$17="Error",#N/A,
IF('Second Approx.'!$G$18="Error",#N/A,
IF('Second Approx.'!$G$19="Error",#N/A,
IF('Second Approx.'!$G$20="Error",#N/A,
IF('Second Approx.'!$G$29="Error",#N/A,
'Second Approx.'!$D$38*COS(RADIANS('Second Approx.'!$D$18*A922))+'Second Approx.'!$D$39*COS(RADIANS('Second Approx.'!$D$19*A922))))))))))</f>
        <v>#N/A</v>
      </c>
      <c r="D922" s="1" t="e">
        <f>IF(B922="",#N/A,
IF('Second Approx.'!$G$15="Error",#N/A,
IF('Second Approx.'!$G$16="Error",#N/A,
IF('Second Approx.'!$G$17="Error",#N/A,
IF('Second Approx.'!$G$18="Error",#N/A,
IF('Second Approx.'!$G$19="Error",#N/A,
IF('Second Approx.'!$G$20="Error",#N/A,
IF('Second Approx.'!$G$29="Error",#N/A,
'Second Approx.'!$D$38*SIN(RADIANS('Second Approx.'!$D$18*A922))+'Second Approx.'!$D$39*SIN(RADIANS('Second Approx.'!$D$19*A922))))))))))</f>
        <v>#N/A</v>
      </c>
    </row>
    <row r="923" spans="1:4" x14ac:dyDescent="0.25">
      <c r="A923">
        <v>460.5</v>
      </c>
      <c r="B923" s="71" t="e">
        <f>IF(A923&lt;='Second Approx.'!$D$20,A923,#N/A)</f>
        <v>#N/A</v>
      </c>
      <c r="C923" s="1" t="e">
        <f>IF(B923="",#N/A,
IF('Second Approx.'!$G$15="Error",#N/A,
IF('Second Approx.'!$G$16="Error",#N/A,
IF('Second Approx.'!$G$17="Error",#N/A,
IF('Second Approx.'!$G$18="Error",#N/A,
IF('Second Approx.'!$G$19="Error",#N/A,
IF('Second Approx.'!$G$20="Error",#N/A,
IF('Second Approx.'!$G$29="Error",#N/A,
'Second Approx.'!$D$38*COS(RADIANS('Second Approx.'!$D$18*A923))+'Second Approx.'!$D$39*COS(RADIANS('Second Approx.'!$D$19*A923))))))))))</f>
        <v>#N/A</v>
      </c>
      <c r="D923" s="1" t="e">
        <f>IF(B923="",#N/A,
IF('Second Approx.'!$G$15="Error",#N/A,
IF('Second Approx.'!$G$16="Error",#N/A,
IF('Second Approx.'!$G$17="Error",#N/A,
IF('Second Approx.'!$G$18="Error",#N/A,
IF('Second Approx.'!$G$19="Error",#N/A,
IF('Second Approx.'!$G$20="Error",#N/A,
IF('Second Approx.'!$G$29="Error",#N/A,
'Second Approx.'!$D$38*SIN(RADIANS('Second Approx.'!$D$18*A923))+'Second Approx.'!$D$39*SIN(RADIANS('Second Approx.'!$D$19*A923))))))))))</f>
        <v>#N/A</v>
      </c>
    </row>
    <row r="924" spans="1:4" x14ac:dyDescent="0.25">
      <c r="A924" s="71">
        <v>461</v>
      </c>
      <c r="B924" s="71" t="e">
        <f>IF(A924&lt;='Second Approx.'!$D$20,A924,#N/A)</f>
        <v>#N/A</v>
      </c>
      <c r="C924" s="1" t="e">
        <f>IF(B924="",#N/A,
IF('Second Approx.'!$G$15="Error",#N/A,
IF('Second Approx.'!$G$16="Error",#N/A,
IF('Second Approx.'!$G$17="Error",#N/A,
IF('Second Approx.'!$G$18="Error",#N/A,
IF('Second Approx.'!$G$19="Error",#N/A,
IF('Second Approx.'!$G$20="Error",#N/A,
IF('Second Approx.'!$G$29="Error",#N/A,
'Second Approx.'!$D$38*COS(RADIANS('Second Approx.'!$D$18*A924))+'Second Approx.'!$D$39*COS(RADIANS('Second Approx.'!$D$19*A924))))))))))</f>
        <v>#N/A</v>
      </c>
      <c r="D924" s="1" t="e">
        <f>IF(B924="",#N/A,
IF('Second Approx.'!$G$15="Error",#N/A,
IF('Second Approx.'!$G$16="Error",#N/A,
IF('Second Approx.'!$G$17="Error",#N/A,
IF('Second Approx.'!$G$18="Error",#N/A,
IF('Second Approx.'!$G$19="Error",#N/A,
IF('Second Approx.'!$G$20="Error",#N/A,
IF('Second Approx.'!$G$29="Error",#N/A,
'Second Approx.'!$D$38*SIN(RADIANS('Second Approx.'!$D$18*A924))+'Second Approx.'!$D$39*SIN(RADIANS('Second Approx.'!$D$19*A924))))))))))</f>
        <v>#N/A</v>
      </c>
    </row>
    <row r="925" spans="1:4" x14ac:dyDescent="0.25">
      <c r="A925">
        <v>461.5</v>
      </c>
      <c r="B925" s="71" t="e">
        <f>IF(A925&lt;='Second Approx.'!$D$20,A925,#N/A)</f>
        <v>#N/A</v>
      </c>
      <c r="C925" s="1" t="e">
        <f>IF(B925="",#N/A,
IF('Second Approx.'!$G$15="Error",#N/A,
IF('Second Approx.'!$G$16="Error",#N/A,
IF('Second Approx.'!$G$17="Error",#N/A,
IF('Second Approx.'!$G$18="Error",#N/A,
IF('Second Approx.'!$G$19="Error",#N/A,
IF('Second Approx.'!$G$20="Error",#N/A,
IF('Second Approx.'!$G$29="Error",#N/A,
'Second Approx.'!$D$38*COS(RADIANS('Second Approx.'!$D$18*A925))+'Second Approx.'!$D$39*COS(RADIANS('Second Approx.'!$D$19*A925))))))))))</f>
        <v>#N/A</v>
      </c>
      <c r="D925" s="1" t="e">
        <f>IF(B925="",#N/A,
IF('Second Approx.'!$G$15="Error",#N/A,
IF('Second Approx.'!$G$16="Error",#N/A,
IF('Second Approx.'!$G$17="Error",#N/A,
IF('Second Approx.'!$G$18="Error",#N/A,
IF('Second Approx.'!$G$19="Error",#N/A,
IF('Second Approx.'!$G$20="Error",#N/A,
IF('Second Approx.'!$G$29="Error",#N/A,
'Second Approx.'!$D$38*SIN(RADIANS('Second Approx.'!$D$18*A925))+'Second Approx.'!$D$39*SIN(RADIANS('Second Approx.'!$D$19*A925))))))))))</f>
        <v>#N/A</v>
      </c>
    </row>
    <row r="926" spans="1:4" x14ac:dyDescent="0.25">
      <c r="A926" s="71">
        <v>462</v>
      </c>
      <c r="B926" s="71" t="e">
        <f>IF(A926&lt;='Second Approx.'!$D$20,A926,#N/A)</f>
        <v>#N/A</v>
      </c>
      <c r="C926" s="1" t="e">
        <f>IF(B926="",#N/A,
IF('Second Approx.'!$G$15="Error",#N/A,
IF('Second Approx.'!$G$16="Error",#N/A,
IF('Second Approx.'!$G$17="Error",#N/A,
IF('Second Approx.'!$G$18="Error",#N/A,
IF('Second Approx.'!$G$19="Error",#N/A,
IF('Second Approx.'!$G$20="Error",#N/A,
IF('Second Approx.'!$G$29="Error",#N/A,
'Second Approx.'!$D$38*COS(RADIANS('Second Approx.'!$D$18*A926))+'Second Approx.'!$D$39*COS(RADIANS('Second Approx.'!$D$19*A926))))))))))</f>
        <v>#N/A</v>
      </c>
      <c r="D926" s="1" t="e">
        <f>IF(B926="",#N/A,
IF('Second Approx.'!$G$15="Error",#N/A,
IF('Second Approx.'!$G$16="Error",#N/A,
IF('Second Approx.'!$G$17="Error",#N/A,
IF('Second Approx.'!$G$18="Error",#N/A,
IF('Second Approx.'!$G$19="Error",#N/A,
IF('Second Approx.'!$G$20="Error",#N/A,
IF('Second Approx.'!$G$29="Error",#N/A,
'Second Approx.'!$D$38*SIN(RADIANS('Second Approx.'!$D$18*A926))+'Second Approx.'!$D$39*SIN(RADIANS('Second Approx.'!$D$19*A926))))))))))</f>
        <v>#N/A</v>
      </c>
    </row>
    <row r="927" spans="1:4" x14ac:dyDescent="0.25">
      <c r="A927">
        <v>462.5</v>
      </c>
      <c r="B927" s="71" t="e">
        <f>IF(A927&lt;='Second Approx.'!$D$20,A927,#N/A)</f>
        <v>#N/A</v>
      </c>
      <c r="C927" s="1" t="e">
        <f>IF(B927="",#N/A,
IF('Second Approx.'!$G$15="Error",#N/A,
IF('Second Approx.'!$G$16="Error",#N/A,
IF('Second Approx.'!$G$17="Error",#N/A,
IF('Second Approx.'!$G$18="Error",#N/A,
IF('Second Approx.'!$G$19="Error",#N/A,
IF('Second Approx.'!$G$20="Error",#N/A,
IF('Second Approx.'!$G$29="Error",#N/A,
'Second Approx.'!$D$38*COS(RADIANS('Second Approx.'!$D$18*A927))+'Second Approx.'!$D$39*COS(RADIANS('Second Approx.'!$D$19*A927))))))))))</f>
        <v>#N/A</v>
      </c>
      <c r="D927" s="1" t="e">
        <f>IF(B927="",#N/A,
IF('Second Approx.'!$G$15="Error",#N/A,
IF('Second Approx.'!$G$16="Error",#N/A,
IF('Second Approx.'!$G$17="Error",#N/A,
IF('Second Approx.'!$G$18="Error",#N/A,
IF('Second Approx.'!$G$19="Error",#N/A,
IF('Second Approx.'!$G$20="Error",#N/A,
IF('Second Approx.'!$G$29="Error",#N/A,
'Second Approx.'!$D$38*SIN(RADIANS('Second Approx.'!$D$18*A927))+'Second Approx.'!$D$39*SIN(RADIANS('Second Approx.'!$D$19*A927))))))))))</f>
        <v>#N/A</v>
      </c>
    </row>
    <row r="928" spans="1:4" x14ac:dyDescent="0.25">
      <c r="A928">
        <v>463</v>
      </c>
      <c r="B928" s="71" t="e">
        <f>IF(A928&lt;='Second Approx.'!$D$20,A928,#N/A)</f>
        <v>#N/A</v>
      </c>
      <c r="C928" s="1" t="e">
        <f>IF(B928="",#N/A,
IF('Second Approx.'!$G$15="Error",#N/A,
IF('Second Approx.'!$G$16="Error",#N/A,
IF('Second Approx.'!$G$17="Error",#N/A,
IF('Second Approx.'!$G$18="Error",#N/A,
IF('Second Approx.'!$G$19="Error",#N/A,
IF('Second Approx.'!$G$20="Error",#N/A,
IF('Second Approx.'!$G$29="Error",#N/A,
'Second Approx.'!$D$38*COS(RADIANS('Second Approx.'!$D$18*A928))+'Second Approx.'!$D$39*COS(RADIANS('Second Approx.'!$D$19*A928))))))))))</f>
        <v>#N/A</v>
      </c>
      <c r="D928" s="1" t="e">
        <f>IF(B928="",#N/A,
IF('Second Approx.'!$G$15="Error",#N/A,
IF('Second Approx.'!$G$16="Error",#N/A,
IF('Second Approx.'!$G$17="Error",#N/A,
IF('Second Approx.'!$G$18="Error",#N/A,
IF('Second Approx.'!$G$19="Error",#N/A,
IF('Second Approx.'!$G$20="Error",#N/A,
IF('Second Approx.'!$G$29="Error",#N/A,
'Second Approx.'!$D$38*SIN(RADIANS('Second Approx.'!$D$18*A928))+'Second Approx.'!$D$39*SIN(RADIANS('Second Approx.'!$D$19*A928))))))))))</f>
        <v>#N/A</v>
      </c>
    </row>
    <row r="929" spans="1:4" x14ac:dyDescent="0.25">
      <c r="A929" s="71">
        <v>463.5</v>
      </c>
      <c r="B929" s="71" t="e">
        <f>IF(A929&lt;='Second Approx.'!$D$20,A929,#N/A)</f>
        <v>#N/A</v>
      </c>
      <c r="C929" s="1" t="e">
        <f>IF(B929="",#N/A,
IF('Second Approx.'!$G$15="Error",#N/A,
IF('Second Approx.'!$G$16="Error",#N/A,
IF('Second Approx.'!$G$17="Error",#N/A,
IF('Second Approx.'!$G$18="Error",#N/A,
IF('Second Approx.'!$G$19="Error",#N/A,
IF('Second Approx.'!$G$20="Error",#N/A,
IF('Second Approx.'!$G$29="Error",#N/A,
'Second Approx.'!$D$38*COS(RADIANS('Second Approx.'!$D$18*A929))+'Second Approx.'!$D$39*COS(RADIANS('Second Approx.'!$D$19*A929))))))))))</f>
        <v>#N/A</v>
      </c>
      <c r="D929" s="1" t="e">
        <f>IF(B929="",#N/A,
IF('Second Approx.'!$G$15="Error",#N/A,
IF('Second Approx.'!$G$16="Error",#N/A,
IF('Second Approx.'!$G$17="Error",#N/A,
IF('Second Approx.'!$G$18="Error",#N/A,
IF('Second Approx.'!$G$19="Error",#N/A,
IF('Second Approx.'!$G$20="Error",#N/A,
IF('Second Approx.'!$G$29="Error",#N/A,
'Second Approx.'!$D$38*SIN(RADIANS('Second Approx.'!$D$18*A929))+'Second Approx.'!$D$39*SIN(RADIANS('Second Approx.'!$D$19*A929))))))))))</f>
        <v>#N/A</v>
      </c>
    </row>
    <row r="930" spans="1:4" x14ac:dyDescent="0.25">
      <c r="A930">
        <v>464</v>
      </c>
      <c r="B930" s="71" t="e">
        <f>IF(A930&lt;='Second Approx.'!$D$20,A930,#N/A)</f>
        <v>#N/A</v>
      </c>
      <c r="C930" s="1" t="e">
        <f>IF(B930="",#N/A,
IF('Second Approx.'!$G$15="Error",#N/A,
IF('Second Approx.'!$G$16="Error",#N/A,
IF('Second Approx.'!$G$17="Error",#N/A,
IF('Second Approx.'!$G$18="Error",#N/A,
IF('Second Approx.'!$G$19="Error",#N/A,
IF('Second Approx.'!$G$20="Error",#N/A,
IF('Second Approx.'!$G$29="Error",#N/A,
'Second Approx.'!$D$38*COS(RADIANS('Second Approx.'!$D$18*A930))+'Second Approx.'!$D$39*COS(RADIANS('Second Approx.'!$D$19*A930))))))))))</f>
        <v>#N/A</v>
      </c>
      <c r="D930" s="1" t="e">
        <f>IF(B930="",#N/A,
IF('Second Approx.'!$G$15="Error",#N/A,
IF('Second Approx.'!$G$16="Error",#N/A,
IF('Second Approx.'!$G$17="Error",#N/A,
IF('Second Approx.'!$G$18="Error",#N/A,
IF('Second Approx.'!$G$19="Error",#N/A,
IF('Second Approx.'!$G$20="Error",#N/A,
IF('Second Approx.'!$G$29="Error",#N/A,
'Second Approx.'!$D$38*SIN(RADIANS('Second Approx.'!$D$18*A930))+'Second Approx.'!$D$39*SIN(RADIANS('Second Approx.'!$D$19*A930))))))))))</f>
        <v>#N/A</v>
      </c>
    </row>
    <row r="931" spans="1:4" x14ac:dyDescent="0.25">
      <c r="A931" s="71">
        <v>464.5</v>
      </c>
      <c r="B931" s="71" t="e">
        <f>IF(A931&lt;='Second Approx.'!$D$20,A931,#N/A)</f>
        <v>#N/A</v>
      </c>
      <c r="C931" s="1" t="e">
        <f>IF(B931="",#N/A,
IF('Second Approx.'!$G$15="Error",#N/A,
IF('Second Approx.'!$G$16="Error",#N/A,
IF('Second Approx.'!$G$17="Error",#N/A,
IF('Second Approx.'!$G$18="Error",#N/A,
IF('Second Approx.'!$G$19="Error",#N/A,
IF('Second Approx.'!$G$20="Error",#N/A,
IF('Second Approx.'!$G$29="Error",#N/A,
'Second Approx.'!$D$38*COS(RADIANS('Second Approx.'!$D$18*A931))+'Second Approx.'!$D$39*COS(RADIANS('Second Approx.'!$D$19*A931))))))))))</f>
        <v>#N/A</v>
      </c>
      <c r="D931" s="1" t="e">
        <f>IF(B931="",#N/A,
IF('Second Approx.'!$G$15="Error",#N/A,
IF('Second Approx.'!$G$16="Error",#N/A,
IF('Second Approx.'!$G$17="Error",#N/A,
IF('Second Approx.'!$G$18="Error",#N/A,
IF('Second Approx.'!$G$19="Error",#N/A,
IF('Second Approx.'!$G$20="Error",#N/A,
IF('Second Approx.'!$G$29="Error",#N/A,
'Second Approx.'!$D$38*SIN(RADIANS('Second Approx.'!$D$18*A931))+'Second Approx.'!$D$39*SIN(RADIANS('Second Approx.'!$D$19*A931))))))))))</f>
        <v>#N/A</v>
      </c>
    </row>
    <row r="932" spans="1:4" x14ac:dyDescent="0.25">
      <c r="A932">
        <v>465</v>
      </c>
      <c r="B932" s="71" t="e">
        <f>IF(A932&lt;='Second Approx.'!$D$20,A932,#N/A)</f>
        <v>#N/A</v>
      </c>
      <c r="C932" s="1" t="e">
        <f>IF(B932="",#N/A,
IF('Second Approx.'!$G$15="Error",#N/A,
IF('Second Approx.'!$G$16="Error",#N/A,
IF('Second Approx.'!$G$17="Error",#N/A,
IF('Second Approx.'!$G$18="Error",#N/A,
IF('Second Approx.'!$G$19="Error",#N/A,
IF('Second Approx.'!$G$20="Error",#N/A,
IF('Second Approx.'!$G$29="Error",#N/A,
'Second Approx.'!$D$38*COS(RADIANS('Second Approx.'!$D$18*A932))+'Second Approx.'!$D$39*COS(RADIANS('Second Approx.'!$D$19*A932))))))))))</f>
        <v>#N/A</v>
      </c>
      <c r="D932" s="1" t="e">
        <f>IF(B932="",#N/A,
IF('Second Approx.'!$G$15="Error",#N/A,
IF('Second Approx.'!$G$16="Error",#N/A,
IF('Second Approx.'!$G$17="Error",#N/A,
IF('Second Approx.'!$G$18="Error",#N/A,
IF('Second Approx.'!$G$19="Error",#N/A,
IF('Second Approx.'!$G$20="Error",#N/A,
IF('Second Approx.'!$G$29="Error",#N/A,
'Second Approx.'!$D$38*SIN(RADIANS('Second Approx.'!$D$18*A932))+'Second Approx.'!$D$39*SIN(RADIANS('Second Approx.'!$D$19*A932))))))))))</f>
        <v>#N/A</v>
      </c>
    </row>
    <row r="933" spans="1:4" x14ac:dyDescent="0.25">
      <c r="A933">
        <v>465.5</v>
      </c>
      <c r="B933" s="71" t="e">
        <f>IF(A933&lt;='Second Approx.'!$D$20,A933,#N/A)</f>
        <v>#N/A</v>
      </c>
      <c r="C933" s="1" t="e">
        <f>IF(B933="",#N/A,
IF('Second Approx.'!$G$15="Error",#N/A,
IF('Second Approx.'!$G$16="Error",#N/A,
IF('Second Approx.'!$G$17="Error",#N/A,
IF('Second Approx.'!$G$18="Error",#N/A,
IF('Second Approx.'!$G$19="Error",#N/A,
IF('Second Approx.'!$G$20="Error",#N/A,
IF('Second Approx.'!$G$29="Error",#N/A,
'Second Approx.'!$D$38*COS(RADIANS('Second Approx.'!$D$18*A933))+'Second Approx.'!$D$39*COS(RADIANS('Second Approx.'!$D$19*A933))))))))))</f>
        <v>#N/A</v>
      </c>
      <c r="D933" s="1" t="e">
        <f>IF(B933="",#N/A,
IF('Second Approx.'!$G$15="Error",#N/A,
IF('Second Approx.'!$G$16="Error",#N/A,
IF('Second Approx.'!$G$17="Error",#N/A,
IF('Second Approx.'!$G$18="Error",#N/A,
IF('Second Approx.'!$G$19="Error",#N/A,
IF('Second Approx.'!$G$20="Error",#N/A,
IF('Second Approx.'!$G$29="Error",#N/A,
'Second Approx.'!$D$38*SIN(RADIANS('Second Approx.'!$D$18*A933))+'Second Approx.'!$D$39*SIN(RADIANS('Second Approx.'!$D$19*A933))))))))))</f>
        <v>#N/A</v>
      </c>
    </row>
    <row r="934" spans="1:4" x14ac:dyDescent="0.25">
      <c r="A934" s="71">
        <v>466</v>
      </c>
      <c r="B934" s="71" t="e">
        <f>IF(A934&lt;='Second Approx.'!$D$20,A934,#N/A)</f>
        <v>#N/A</v>
      </c>
      <c r="C934" s="1" t="e">
        <f>IF(B934="",#N/A,
IF('Second Approx.'!$G$15="Error",#N/A,
IF('Second Approx.'!$G$16="Error",#N/A,
IF('Second Approx.'!$G$17="Error",#N/A,
IF('Second Approx.'!$G$18="Error",#N/A,
IF('Second Approx.'!$G$19="Error",#N/A,
IF('Second Approx.'!$G$20="Error",#N/A,
IF('Second Approx.'!$G$29="Error",#N/A,
'Second Approx.'!$D$38*COS(RADIANS('Second Approx.'!$D$18*A934))+'Second Approx.'!$D$39*COS(RADIANS('Second Approx.'!$D$19*A934))))))))))</f>
        <v>#N/A</v>
      </c>
      <c r="D934" s="1" t="e">
        <f>IF(B934="",#N/A,
IF('Second Approx.'!$G$15="Error",#N/A,
IF('Second Approx.'!$G$16="Error",#N/A,
IF('Second Approx.'!$G$17="Error",#N/A,
IF('Second Approx.'!$G$18="Error",#N/A,
IF('Second Approx.'!$G$19="Error",#N/A,
IF('Second Approx.'!$G$20="Error",#N/A,
IF('Second Approx.'!$G$29="Error",#N/A,
'Second Approx.'!$D$38*SIN(RADIANS('Second Approx.'!$D$18*A934))+'Second Approx.'!$D$39*SIN(RADIANS('Second Approx.'!$D$19*A934))))))))))</f>
        <v>#N/A</v>
      </c>
    </row>
    <row r="935" spans="1:4" x14ac:dyDescent="0.25">
      <c r="A935">
        <v>466.5</v>
      </c>
      <c r="B935" s="71" t="e">
        <f>IF(A935&lt;='Second Approx.'!$D$20,A935,#N/A)</f>
        <v>#N/A</v>
      </c>
      <c r="C935" s="1" t="e">
        <f>IF(B935="",#N/A,
IF('Second Approx.'!$G$15="Error",#N/A,
IF('Second Approx.'!$G$16="Error",#N/A,
IF('Second Approx.'!$G$17="Error",#N/A,
IF('Second Approx.'!$G$18="Error",#N/A,
IF('Second Approx.'!$G$19="Error",#N/A,
IF('Second Approx.'!$G$20="Error",#N/A,
IF('Second Approx.'!$G$29="Error",#N/A,
'Second Approx.'!$D$38*COS(RADIANS('Second Approx.'!$D$18*A935))+'Second Approx.'!$D$39*COS(RADIANS('Second Approx.'!$D$19*A935))))))))))</f>
        <v>#N/A</v>
      </c>
      <c r="D935" s="1" t="e">
        <f>IF(B935="",#N/A,
IF('Second Approx.'!$G$15="Error",#N/A,
IF('Second Approx.'!$G$16="Error",#N/A,
IF('Second Approx.'!$G$17="Error",#N/A,
IF('Second Approx.'!$G$18="Error",#N/A,
IF('Second Approx.'!$G$19="Error",#N/A,
IF('Second Approx.'!$G$20="Error",#N/A,
IF('Second Approx.'!$G$29="Error",#N/A,
'Second Approx.'!$D$38*SIN(RADIANS('Second Approx.'!$D$18*A935))+'Second Approx.'!$D$39*SIN(RADIANS('Second Approx.'!$D$19*A935))))))))))</f>
        <v>#N/A</v>
      </c>
    </row>
    <row r="936" spans="1:4" x14ac:dyDescent="0.25">
      <c r="A936" s="71">
        <v>467</v>
      </c>
      <c r="B936" s="71" t="e">
        <f>IF(A936&lt;='Second Approx.'!$D$20,A936,#N/A)</f>
        <v>#N/A</v>
      </c>
      <c r="C936" s="1" t="e">
        <f>IF(B936="",#N/A,
IF('Second Approx.'!$G$15="Error",#N/A,
IF('Second Approx.'!$G$16="Error",#N/A,
IF('Second Approx.'!$G$17="Error",#N/A,
IF('Second Approx.'!$G$18="Error",#N/A,
IF('Second Approx.'!$G$19="Error",#N/A,
IF('Second Approx.'!$G$20="Error",#N/A,
IF('Second Approx.'!$G$29="Error",#N/A,
'Second Approx.'!$D$38*COS(RADIANS('Second Approx.'!$D$18*A936))+'Second Approx.'!$D$39*COS(RADIANS('Second Approx.'!$D$19*A936))))))))))</f>
        <v>#N/A</v>
      </c>
      <c r="D936" s="1" t="e">
        <f>IF(B936="",#N/A,
IF('Second Approx.'!$G$15="Error",#N/A,
IF('Second Approx.'!$G$16="Error",#N/A,
IF('Second Approx.'!$G$17="Error",#N/A,
IF('Second Approx.'!$G$18="Error",#N/A,
IF('Second Approx.'!$G$19="Error",#N/A,
IF('Second Approx.'!$G$20="Error",#N/A,
IF('Second Approx.'!$G$29="Error",#N/A,
'Second Approx.'!$D$38*SIN(RADIANS('Second Approx.'!$D$18*A936))+'Second Approx.'!$D$39*SIN(RADIANS('Second Approx.'!$D$19*A936))))))))))</f>
        <v>#N/A</v>
      </c>
    </row>
    <row r="937" spans="1:4" x14ac:dyDescent="0.25">
      <c r="A937">
        <v>467.5</v>
      </c>
      <c r="B937" s="71" t="e">
        <f>IF(A937&lt;='Second Approx.'!$D$20,A937,#N/A)</f>
        <v>#N/A</v>
      </c>
      <c r="C937" s="1" t="e">
        <f>IF(B937="",#N/A,
IF('Second Approx.'!$G$15="Error",#N/A,
IF('Second Approx.'!$G$16="Error",#N/A,
IF('Second Approx.'!$G$17="Error",#N/A,
IF('Second Approx.'!$G$18="Error",#N/A,
IF('Second Approx.'!$G$19="Error",#N/A,
IF('Second Approx.'!$G$20="Error",#N/A,
IF('Second Approx.'!$G$29="Error",#N/A,
'Second Approx.'!$D$38*COS(RADIANS('Second Approx.'!$D$18*A937))+'Second Approx.'!$D$39*COS(RADIANS('Second Approx.'!$D$19*A937))))))))))</f>
        <v>#N/A</v>
      </c>
      <c r="D937" s="1" t="e">
        <f>IF(B937="",#N/A,
IF('Second Approx.'!$G$15="Error",#N/A,
IF('Second Approx.'!$G$16="Error",#N/A,
IF('Second Approx.'!$G$17="Error",#N/A,
IF('Second Approx.'!$G$18="Error",#N/A,
IF('Second Approx.'!$G$19="Error",#N/A,
IF('Second Approx.'!$G$20="Error",#N/A,
IF('Second Approx.'!$G$29="Error",#N/A,
'Second Approx.'!$D$38*SIN(RADIANS('Second Approx.'!$D$18*A937))+'Second Approx.'!$D$39*SIN(RADIANS('Second Approx.'!$D$19*A937))))))))))</f>
        <v>#N/A</v>
      </c>
    </row>
    <row r="938" spans="1:4" x14ac:dyDescent="0.25">
      <c r="A938">
        <v>468</v>
      </c>
      <c r="B938" s="71" t="e">
        <f>IF(A938&lt;='Second Approx.'!$D$20,A938,#N/A)</f>
        <v>#N/A</v>
      </c>
      <c r="C938" s="1" t="e">
        <f>IF(B938="",#N/A,
IF('Second Approx.'!$G$15="Error",#N/A,
IF('Second Approx.'!$G$16="Error",#N/A,
IF('Second Approx.'!$G$17="Error",#N/A,
IF('Second Approx.'!$G$18="Error",#N/A,
IF('Second Approx.'!$G$19="Error",#N/A,
IF('Second Approx.'!$G$20="Error",#N/A,
IF('Second Approx.'!$G$29="Error",#N/A,
'Second Approx.'!$D$38*COS(RADIANS('Second Approx.'!$D$18*A938))+'Second Approx.'!$D$39*COS(RADIANS('Second Approx.'!$D$19*A938))))))))))</f>
        <v>#N/A</v>
      </c>
      <c r="D938" s="1" t="e">
        <f>IF(B938="",#N/A,
IF('Second Approx.'!$G$15="Error",#N/A,
IF('Second Approx.'!$G$16="Error",#N/A,
IF('Second Approx.'!$G$17="Error",#N/A,
IF('Second Approx.'!$G$18="Error",#N/A,
IF('Second Approx.'!$G$19="Error",#N/A,
IF('Second Approx.'!$G$20="Error",#N/A,
IF('Second Approx.'!$G$29="Error",#N/A,
'Second Approx.'!$D$38*SIN(RADIANS('Second Approx.'!$D$18*A938))+'Second Approx.'!$D$39*SIN(RADIANS('Second Approx.'!$D$19*A938))))))))))</f>
        <v>#N/A</v>
      </c>
    </row>
    <row r="939" spans="1:4" x14ac:dyDescent="0.25">
      <c r="A939" s="71">
        <v>468.5</v>
      </c>
      <c r="B939" s="71" t="e">
        <f>IF(A939&lt;='Second Approx.'!$D$20,A939,#N/A)</f>
        <v>#N/A</v>
      </c>
      <c r="C939" s="1" t="e">
        <f>IF(B939="",#N/A,
IF('Second Approx.'!$G$15="Error",#N/A,
IF('Second Approx.'!$G$16="Error",#N/A,
IF('Second Approx.'!$G$17="Error",#N/A,
IF('Second Approx.'!$G$18="Error",#N/A,
IF('Second Approx.'!$G$19="Error",#N/A,
IF('Second Approx.'!$G$20="Error",#N/A,
IF('Second Approx.'!$G$29="Error",#N/A,
'Second Approx.'!$D$38*COS(RADIANS('Second Approx.'!$D$18*A939))+'Second Approx.'!$D$39*COS(RADIANS('Second Approx.'!$D$19*A939))))))))))</f>
        <v>#N/A</v>
      </c>
      <c r="D939" s="1" t="e">
        <f>IF(B939="",#N/A,
IF('Second Approx.'!$G$15="Error",#N/A,
IF('Second Approx.'!$G$16="Error",#N/A,
IF('Second Approx.'!$G$17="Error",#N/A,
IF('Second Approx.'!$G$18="Error",#N/A,
IF('Second Approx.'!$G$19="Error",#N/A,
IF('Second Approx.'!$G$20="Error",#N/A,
IF('Second Approx.'!$G$29="Error",#N/A,
'Second Approx.'!$D$38*SIN(RADIANS('Second Approx.'!$D$18*A939))+'Second Approx.'!$D$39*SIN(RADIANS('Second Approx.'!$D$19*A939))))))))))</f>
        <v>#N/A</v>
      </c>
    </row>
    <row r="940" spans="1:4" x14ac:dyDescent="0.25">
      <c r="A940">
        <v>469</v>
      </c>
      <c r="B940" s="71" t="e">
        <f>IF(A940&lt;='Second Approx.'!$D$20,A940,#N/A)</f>
        <v>#N/A</v>
      </c>
      <c r="C940" s="1" t="e">
        <f>IF(B940="",#N/A,
IF('Second Approx.'!$G$15="Error",#N/A,
IF('Second Approx.'!$G$16="Error",#N/A,
IF('Second Approx.'!$G$17="Error",#N/A,
IF('Second Approx.'!$G$18="Error",#N/A,
IF('Second Approx.'!$G$19="Error",#N/A,
IF('Second Approx.'!$G$20="Error",#N/A,
IF('Second Approx.'!$G$29="Error",#N/A,
'Second Approx.'!$D$38*COS(RADIANS('Second Approx.'!$D$18*A940))+'Second Approx.'!$D$39*COS(RADIANS('Second Approx.'!$D$19*A940))))))))))</f>
        <v>#N/A</v>
      </c>
      <c r="D940" s="1" t="e">
        <f>IF(B940="",#N/A,
IF('Second Approx.'!$G$15="Error",#N/A,
IF('Second Approx.'!$G$16="Error",#N/A,
IF('Second Approx.'!$G$17="Error",#N/A,
IF('Second Approx.'!$G$18="Error",#N/A,
IF('Second Approx.'!$G$19="Error",#N/A,
IF('Second Approx.'!$G$20="Error",#N/A,
IF('Second Approx.'!$G$29="Error",#N/A,
'Second Approx.'!$D$38*SIN(RADIANS('Second Approx.'!$D$18*A940))+'Second Approx.'!$D$39*SIN(RADIANS('Second Approx.'!$D$19*A940))))))))))</f>
        <v>#N/A</v>
      </c>
    </row>
    <row r="941" spans="1:4" x14ac:dyDescent="0.25">
      <c r="A941" s="71">
        <v>469.5</v>
      </c>
      <c r="B941" s="71" t="e">
        <f>IF(A941&lt;='Second Approx.'!$D$20,A941,#N/A)</f>
        <v>#N/A</v>
      </c>
      <c r="C941" s="1" t="e">
        <f>IF(B941="",#N/A,
IF('Second Approx.'!$G$15="Error",#N/A,
IF('Second Approx.'!$G$16="Error",#N/A,
IF('Second Approx.'!$G$17="Error",#N/A,
IF('Second Approx.'!$G$18="Error",#N/A,
IF('Second Approx.'!$G$19="Error",#N/A,
IF('Second Approx.'!$G$20="Error",#N/A,
IF('Second Approx.'!$G$29="Error",#N/A,
'Second Approx.'!$D$38*COS(RADIANS('Second Approx.'!$D$18*A941))+'Second Approx.'!$D$39*COS(RADIANS('Second Approx.'!$D$19*A941))))))))))</f>
        <v>#N/A</v>
      </c>
      <c r="D941" s="1" t="e">
        <f>IF(B941="",#N/A,
IF('Second Approx.'!$G$15="Error",#N/A,
IF('Second Approx.'!$G$16="Error",#N/A,
IF('Second Approx.'!$G$17="Error",#N/A,
IF('Second Approx.'!$G$18="Error",#N/A,
IF('Second Approx.'!$G$19="Error",#N/A,
IF('Second Approx.'!$G$20="Error",#N/A,
IF('Second Approx.'!$G$29="Error",#N/A,
'Second Approx.'!$D$38*SIN(RADIANS('Second Approx.'!$D$18*A941))+'Second Approx.'!$D$39*SIN(RADIANS('Second Approx.'!$D$19*A941))))))))))</f>
        <v>#N/A</v>
      </c>
    </row>
    <row r="942" spans="1:4" x14ac:dyDescent="0.25">
      <c r="A942">
        <v>470</v>
      </c>
      <c r="B942" s="71" t="e">
        <f>IF(A942&lt;='Second Approx.'!$D$20,A942,#N/A)</f>
        <v>#N/A</v>
      </c>
      <c r="C942" s="1" t="e">
        <f>IF(B942="",#N/A,
IF('Second Approx.'!$G$15="Error",#N/A,
IF('Second Approx.'!$G$16="Error",#N/A,
IF('Second Approx.'!$G$17="Error",#N/A,
IF('Second Approx.'!$G$18="Error",#N/A,
IF('Second Approx.'!$G$19="Error",#N/A,
IF('Second Approx.'!$G$20="Error",#N/A,
IF('Second Approx.'!$G$29="Error",#N/A,
'Second Approx.'!$D$38*COS(RADIANS('Second Approx.'!$D$18*A942))+'Second Approx.'!$D$39*COS(RADIANS('Second Approx.'!$D$19*A942))))))))))</f>
        <v>#N/A</v>
      </c>
      <c r="D942" s="1" t="e">
        <f>IF(B942="",#N/A,
IF('Second Approx.'!$G$15="Error",#N/A,
IF('Second Approx.'!$G$16="Error",#N/A,
IF('Second Approx.'!$G$17="Error",#N/A,
IF('Second Approx.'!$G$18="Error",#N/A,
IF('Second Approx.'!$G$19="Error",#N/A,
IF('Second Approx.'!$G$20="Error",#N/A,
IF('Second Approx.'!$G$29="Error",#N/A,
'Second Approx.'!$D$38*SIN(RADIANS('Second Approx.'!$D$18*A942))+'Second Approx.'!$D$39*SIN(RADIANS('Second Approx.'!$D$19*A942))))))))))</f>
        <v>#N/A</v>
      </c>
    </row>
    <row r="943" spans="1:4" x14ac:dyDescent="0.25">
      <c r="A943">
        <v>470.5</v>
      </c>
      <c r="B943" s="71" t="e">
        <f>IF(A943&lt;='Second Approx.'!$D$20,A943,#N/A)</f>
        <v>#N/A</v>
      </c>
      <c r="C943" s="1" t="e">
        <f>IF(B943="",#N/A,
IF('Second Approx.'!$G$15="Error",#N/A,
IF('Second Approx.'!$G$16="Error",#N/A,
IF('Second Approx.'!$G$17="Error",#N/A,
IF('Second Approx.'!$G$18="Error",#N/A,
IF('Second Approx.'!$G$19="Error",#N/A,
IF('Second Approx.'!$G$20="Error",#N/A,
IF('Second Approx.'!$G$29="Error",#N/A,
'Second Approx.'!$D$38*COS(RADIANS('Second Approx.'!$D$18*A943))+'Second Approx.'!$D$39*COS(RADIANS('Second Approx.'!$D$19*A943))))))))))</f>
        <v>#N/A</v>
      </c>
      <c r="D943" s="1" t="e">
        <f>IF(B943="",#N/A,
IF('Second Approx.'!$G$15="Error",#N/A,
IF('Second Approx.'!$G$16="Error",#N/A,
IF('Second Approx.'!$G$17="Error",#N/A,
IF('Second Approx.'!$G$18="Error",#N/A,
IF('Second Approx.'!$G$19="Error",#N/A,
IF('Second Approx.'!$G$20="Error",#N/A,
IF('Second Approx.'!$G$29="Error",#N/A,
'Second Approx.'!$D$38*SIN(RADIANS('Second Approx.'!$D$18*A943))+'Second Approx.'!$D$39*SIN(RADIANS('Second Approx.'!$D$19*A943))))))))))</f>
        <v>#N/A</v>
      </c>
    </row>
    <row r="944" spans="1:4" x14ac:dyDescent="0.25">
      <c r="A944" s="71">
        <v>471</v>
      </c>
      <c r="B944" s="71" t="e">
        <f>IF(A944&lt;='Second Approx.'!$D$20,A944,#N/A)</f>
        <v>#N/A</v>
      </c>
      <c r="C944" s="1" t="e">
        <f>IF(B944="",#N/A,
IF('Second Approx.'!$G$15="Error",#N/A,
IF('Second Approx.'!$G$16="Error",#N/A,
IF('Second Approx.'!$G$17="Error",#N/A,
IF('Second Approx.'!$G$18="Error",#N/A,
IF('Second Approx.'!$G$19="Error",#N/A,
IF('Second Approx.'!$G$20="Error",#N/A,
IF('Second Approx.'!$G$29="Error",#N/A,
'Second Approx.'!$D$38*COS(RADIANS('Second Approx.'!$D$18*A944))+'Second Approx.'!$D$39*COS(RADIANS('Second Approx.'!$D$19*A944))))))))))</f>
        <v>#N/A</v>
      </c>
      <c r="D944" s="1" t="e">
        <f>IF(B944="",#N/A,
IF('Second Approx.'!$G$15="Error",#N/A,
IF('Second Approx.'!$G$16="Error",#N/A,
IF('Second Approx.'!$G$17="Error",#N/A,
IF('Second Approx.'!$G$18="Error",#N/A,
IF('Second Approx.'!$G$19="Error",#N/A,
IF('Second Approx.'!$G$20="Error",#N/A,
IF('Second Approx.'!$G$29="Error",#N/A,
'Second Approx.'!$D$38*SIN(RADIANS('Second Approx.'!$D$18*A944))+'Second Approx.'!$D$39*SIN(RADIANS('Second Approx.'!$D$19*A944))))))))))</f>
        <v>#N/A</v>
      </c>
    </row>
    <row r="945" spans="1:4" x14ac:dyDescent="0.25">
      <c r="A945">
        <v>471.5</v>
      </c>
      <c r="B945" s="71" t="e">
        <f>IF(A945&lt;='Second Approx.'!$D$20,A945,#N/A)</f>
        <v>#N/A</v>
      </c>
      <c r="C945" s="1" t="e">
        <f>IF(B945="",#N/A,
IF('Second Approx.'!$G$15="Error",#N/A,
IF('Second Approx.'!$G$16="Error",#N/A,
IF('Second Approx.'!$G$17="Error",#N/A,
IF('Second Approx.'!$G$18="Error",#N/A,
IF('Second Approx.'!$G$19="Error",#N/A,
IF('Second Approx.'!$G$20="Error",#N/A,
IF('Second Approx.'!$G$29="Error",#N/A,
'Second Approx.'!$D$38*COS(RADIANS('Second Approx.'!$D$18*A945))+'Second Approx.'!$D$39*COS(RADIANS('Second Approx.'!$D$19*A945))))))))))</f>
        <v>#N/A</v>
      </c>
      <c r="D945" s="1" t="e">
        <f>IF(B945="",#N/A,
IF('Second Approx.'!$G$15="Error",#N/A,
IF('Second Approx.'!$G$16="Error",#N/A,
IF('Second Approx.'!$G$17="Error",#N/A,
IF('Second Approx.'!$G$18="Error",#N/A,
IF('Second Approx.'!$G$19="Error",#N/A,
IF('Second Approx.'!$G$20="Error",#N/A,
IF('Second Approx.'!$G$29="Error",#N/A,
'Second Approx.'!$D$38*SIN(RADIANS('Second Approx.'!$D$18*A945))+'Second Approx.'!$D$39*SIN(RADIANS('Second Approx.'!$D$19*A945))))))))))</f>
        <v>#N/A</v>
      </c>
    </row>
    <row r="946" spans="1:4" x14ac:dyDescent="0.25">
      <c r="A946" s="71">
        <v>472</v>
      </c>
      <c r="B946" s="71" t="e">
        <f>IF(A946&lt;='Second Approx.'!$D$20,A946,#N/A)</f>
        <v>#N/A</v>
      </c>
      <c r="C946" s="1" t="e">
        <f>IF(B946="",#N/A,
IF('Second Approx.'!$G$15="Error",#N/A,
IF('Second Approx.'!$G$16="Error",#N/A,
IF('Second Approx.'!$G$17="Error",#N/A,
IF('Second Approx.'!$G$18="Error",#N/A,
IF('Second Approx.'!$G$19="Error",#N/A,
IF('Second Approx.'!$G$20="Error",#N/A,
IF('Second Approx.'!$G$29="Error",#N/A,
'Second Approx.'!$D$38*COS(RADIANS('Second Approx.'!$D$18*A946))+'Second Approx.'!$D$39*COS(RADIANS('Second Approx.'!$D$19*A946))))))))))</f>
        <v>#N/A</v>
      </c>
      <c r="D946" s="1" t="e">
        <f>IF(B946="",#N/A,
IF('Second Approx.'!$G$15="Error",#N/A,
IF('Second Approx.'!$G$16="Error",#N/A,
IF('Second Approx.'!$G$17="Error",#N/A,
IF('Second Approx.'!$G$18="Error",#N/A,
IF('Second Approx.'!$G$19="Error",#N/A,
IF('Second Approx.'!$G$20="Error",#N/A,
IF('Second Approx.'!$G$29="Error",#N/A,
'Second Approx.'!$D$38*SIN(RADIANS('Second Approx.'!$D$18*A946))+'Second Approx.'!$D$39*SIN(RADIANS('Second Approx.'!$D$19*A946))))))))))</f>
        <v>#N/A</v>
      </c>
    </row>
    <row r="947" spans="1:4" x14ac:dyDescent="0.25">
      <c r="A947">
        <v>472.5</v>
      </c>
      <c r="B947" s="71" t="e">
        <f>IF(A947&lt;='Second Approx.'!$D$20,A947,#N/A)</f>
        <v>#N/A</v>
      </c>
      <c r="C947" s="1" t="e">
        <f>IF(B947="",#N/A,
IF('Second Approx.'!$G$15="Error",#N/A,
IF('Second Approx.'!$G$16="Error",#N/A,
IF('Second Approx.'!$G$17="Error",#N/A,
IF('Second Approx.'!$G$18="Error",#N/A,
IF('Second Approx.'!$G$19="Error",#N/A,
IF('Second Approx.'!$G$20="Error",#N/A,
IF('Second Approx.'!$G$29="Error",#N/A,
'Second Approx.'!$D$38*COS(RADIANS('Second Approx.'!$D$18*A947))+'Second Approx.'!$D$39*COS(RADIANS('Second Approx.'!$D$19*A947))))))))))</f>
        <v>#N/A</v>
      </c>
      <c r="D947" s="1" t="e">
        <f>IF(B947="",#N/A,
IF('Second Approx.'!$G$15="Error",#N/A,
IF('Second Approx.'!$G$16="Error",#N/A,
IF('Second Approx.'!$G$17="Error",#N/A,
IF('Second Approx.'!$G$18="Error",#N/A,
IF('Second Approx.'!$G$19="Error",#N/A,
IF('Second Approx.'!$G$20="Error",#N/A,
IF('Second Approx.'!$G$29="Error",#N/A,
'Second Approx.'!$D$38*SIN(RADIANS('Second Approx.'!$D$18*A947))+'Second Approx.'!$D$39*SIN(RADIANS('Second Approx.'!$D$19*A947))))))))))</f>
        <v>#N/A</v>
      </c>
    </row>
    <row r="948" spans="1:4" x14ac:dyDescent="0.25">
      <c r="A948">
        <v>473</v>
      </c>
      <c r="B948" s="71" t="e">
        <f>IF(A948&lt;='Second Approx.'!$D$20,A948,#N/A)</f>
        <v>#N/A</v>
      </c>
      <c r="C948" s="1" t="e">
        <f>IF(B948="",#N/A,
IF('Second Approx.'!$G$15="Error",#N/A,
IF('Second Approx.'!$G$16="Error",#N/A,
IF('Second Approx.'!$G$17="Error",#N/A,
IF('Second Approx.'!$G$18="Error",#N/A,
IF('Second Approx.'!$G$19="Error",#N/A,
IF('Second Approx.'!$G$20="Error",#N/A,
IF('Second Approx.'!$G$29="Error",#N/A,
'Second Approx.'!$D$38*COS(RADIANS('Second Approx.'!$D$18*A948))+'Second Approx.'!$D$39*COS(RADIANS('Second Approx.'!$D$19*A948))))))))))</f>
        <v>#N/A</v>
      </c>
      <c r="D948" s="1" t="e">
        <f>IF(B948="",#N/A,
IF('Second Approx.'!$G$15="Error",#N/A,
IF('Second Approx.'!$G$16="Error",#N/A,
IF('Second Approx.'!$G$17="Error",#N/A,
IF('Second Approx.'!$G$18="Error",#N/A,
IF('Second Approx.'!$G$19="Error",#N/A,
IF('Second Approx.'!$G$20="Error",#N/A,
IF('Second Approx.'!$G$29="Error",#N/A,
'Second Approx.'!$D$38*SIN(RADIANS('Second Approx.'!$D$18*A948))+'Second Approx.'!$D$39*SIN(RADIANS('Second Approx.'!$D$19*A948))))))))))</f>
        <v>#N/A</v>
      </c>
    </row>
    <row r="949" spans="1:4" x14ac:dyDescent="0.25">
      <c r="A949" s="71">
        <v>473.5</v>
      </c>
      <c r="B949" s="71" t="e">
        <f>IF(A949&lt;='Second Approx.'!$D$20,A949,#N/A)</f>
        <v>#N/A</v>
      </c>
      <c r="C949" s="1" t="e">
        <f>IF(B949="",#N/A,
IF('Second Approx.'!$G$15="Error",#N/A,
IF('Second Approx.'!$G$16="Error",#N/A,
IF('Second Approx.'!$G$17="Error",#N/A,
IF('Second Approx.'!$G$18="Error",#N/A,
IF('Second Approx.'!$G$19="Error",#N/A,
IF('Second Approx.'!$G$20="Error",#N/A,
IF('Second Approx.'!$G$29="Error",#N/A,
'Second Approx.'!$D$38*COS(RADIANS('Second Approx.'!$D$18*A949))+'Second Approx.'!$D$39*COS(RADIANS('Second Approx.'!$D$19*A949))))))))))</f>
        <v>#N/A</v>
      </c>
      <c r="D949" s="1" t="e">
        <f>IF(B949="",#N/A,
IF('Second Approx.'!$G$15="Error",#N/A,
IF('Second Approx.'!$G$16="Error",#N/A,
IF('Second Approx.'!$G$17="Error",#N/A,
IF('Second Approx.'!$G$18="Error",#N/A,
IF('Second Approx.'!$G$19="Error",#N/A,
IF('Second Approx.'!$G$20="Error",#N/A,
IF('Second Approx.'!$G$29="Error",#N/A,
'Second Approx.'!$D$38*SIN(RADIANS('Second Approx.'!$D$18*A949))+'Second Approx.'!$D$39*SIN(RADIANS('Second Approx.'!$D$19*A949))))))))))</f>
        <v>#N/A</v>
      </c>
    </row>
    <row r="950" spans="1:4" x14ac:dyDescent="0.25">
      <c r="A950">
        <v>474</v>
      </c>
      <c r="B950" s="71" t="e">
        <f>IF(A950&lt;='Second Approx.'!$D$20,A950,#N/A)</f>
        <v>#N/A</v>
      </c>
      <c r="C950" s="1" t="e">
        <f>IF(B950="",#N/A,
IF('Second Approx.'!$G$15="Error",#N/A,
IF('Second Approx.'!$G$16="Error",#N/A,
IF('Second Approx.'!$G$17="Error",#N/A,
IF('Second Approx.'!$G$18="Error",#N/A,
IF('Second Approx.'!$G$19="Error",#N/A,
IF('Second Approx.'!$G$20="Error",#N/A,
IF('Second Approx.'!$G$29="Error",#N/A,
'Second Approx.'!$D$38*COS(RADIANS('Second Approx.'!$D$18*A950))+'Second Approx.'!$D$39*COS(RADIANS('Second Approx.'!$D$19*A950))))))))))</f>
        <v>#N/A</v>
      </c>
      <c r="D950" s="1" t="e">
        <f>IF(B950="",#N/A,
IF('Second Approx.'!$G$15="Error",#N/A,
IF('Second Approx.'!$G$16="Error",#N/A,
IF('Second Approx.'!$G$17="Error",#N/A,
IF('Second Approx.'!$G$18="Error",#N/A,
IF('Second Approx.'!$G$19="Error",#N/A,
IF('Second Approx.'!$G$20="Error",#N/A,
IF('Second Approx.'!$G$29="Error",#N/A,
'Second Approx.'!$D$38*SIN(RADIANS('Second Approx.'!$D$18*A950))+'Second Approx.'!$D$39*SIN(RADIANS('Second Approx.'!$D$19*A950))))))))))</f>
        <v>#N/A</v>
      </c>
    </row>
    <row r="951" spans="1:4" x14ac:dyDescent="0.25">
      <c r="A951" s="71">
        <v>474.5</v>
      </c>
      <c r="B951" s="71" t="e">
        <f>IF(A951&lt;='Second Approx.'!$D$20,A951,#N/A)</f>
        <v>#N/A</v>
      </c>
      <c r="C951" s="1" t="e">
        <f>IF(B951="",#N/A,
IF('Second Approx.'!$G$15="Error",#N/A,
IF('Second Approx.'!$G$16="Error",#N/A,
IF('Second Approx.'!$G$17="Error",#N/A,
IF('Second Approx.'!$G$18="Error",#N/A,
IF('Second Approx.'!$G$19="Error",#N/A,
IF('Second Approx.'!$G$20="Error",#N/A,
IF('Second Approx.'!$G$29="Error",#N/A,
'Second Approx.'!$D$38*COS(RADIANS('Second Approx.'!$D$18*A951))+'Second Approx.'!$D$39*COS(RADIANS('Second Approx.'!$D$19*A951))))))))))</f>
        <v>#N/A</v>
      </c>
      <c r="D951" s="1" t="e">
        <f>IF(B951="",#N/A,
IF('Second Approx.'!$G$15="Error",#N/A,
IF('Second Approx.'!$G$16="Error",#N/A,
IF('Second Approx.'!$G$17="Error",#N/A,
IF('Second Approx.'!$G$18="Error",#N/A,
IF('Second Approx.'!$G$19="Error",#N/A,
IF('Second Approx.'!$G$20="Error",#N/A,
IF('Second Approx.'!$G$29="Error",#N/A,
'Second Approx.'!$D$38*SIN(RADIANS('Second Approx.'!$D$18*A951))+'Second Approx.'!$D$39*SIN(RADIANS('Second Approx.'!$D$19*A951))))))))))</f>
        <v>#N/A</v>
      </c>
    </row>
    <row r="952" spans="1:4" x14ac:dyDescent="0.25">
      <c r="A952">
        <v>475</v>
      </c>
      <c r="B952" s="71" t="e">
        <f>IF(A952&lt;='Second Approx.'!$D$20,A952,#N/A)</f>
        <v>#N/A</v>
      </c>
      <c r="C952" s="1" t="e">
        <f>IF(B952="",#N/A,
IF('Second Approx.'!$G$15="Error",#N/A,
IF('Second Approx.'!$G$16="Error",#N/A,
IF('Second Approx.'!$G$17="Error",#N/A,
IF('Second Approx.'!$G$18="Error",#N/A,
IF('Second Approx.'!$G$19="Error",#N/A,
IF('Second Approx.'!$G$20="Error",#N/A,
IF('Second Approx.'!$G$29="Error",#N/A,
'Second Approx.'!$D$38*COS(RADIANS('Second Approx.'!$D$18*A952))+'Second Approx.'!$D$39*COS(RADIANS('Second Approx.'!$D$19*A952))))))))))</f>
        <v>#N/A</v>
      </c>
      <c r="D952" s="1" t="e">
        <f>IF(B952="",#N/A,
IF('Second Approx.'!$G$15="Error",#N/A,
IF('Second Approx.'!$G$16="Error",#N/A,
IF('Second Approx.'!$G$17="Error",#N/A,
IF('Second Approx.'!$G$18="Error",#N/A,
IF('Second Approx.'!$G$19="Error",#N/A,
IF('Second Approx.'!$G$20="Error",#N/A,
IF('Second Approx.'!$G$29="Error",#N/A,
'Second Approx.'!$D$38*SIN(RADIANS('Second Approx.'!$D$18*A952))+'Second Approx.'!$D$39*SIN(RADIANS('Second Approx.'!$D$19*A952))))))))))</f>
        <v>#N/A</v>
      </c>
    </row>
    <row r="953" spans="1:4" x14ac:dyDescent="0.25">
      <c r="A953">
        <v>475.5</v>
      </c>
      <c r="B953" s="71" t="e">
        <f>IF(A953&lt;='Second Approx.'!$D$20,A953,#N/A)</f>
        <v>#N/A</v>
      </c>
      <c r="C953" s="1" t="e">
        <f>IF(B953="",#N/A,
IF('Second Approx.'!$G$15="Error",#N/A,
IF('Second Approx.'!$G$16="Error",#N/A,
IF('Second Approx.'!$G$17="Error",#N/A,
IF('Second Approx.'!$G$18="Error",#N/A,
IF('Second Approx.'!$G$19="Error",#N/A,
IF('Second Approx.'!$G$20="Error",#N/A,
IF('Second Approx.'!$G$29="Error",#N/A,
'Second Approx.'!$D$38*COS(RADIANS('Second Approx.'!$D$18*A953))+'Second Approx.'!$D$39*COS(RADIANS('Second Approx.'!$D$19*A953))))))))))</f>
        <v>#N/A</v>
      </c>
      <c r="D953" s="1" t="e">
        <f>IF(B953="",#N/A,
IF('Second Approx.'!$G$15="Error",#N/A,
IF('Second Approx.'!$G$16="Error",#N/A,
IF('Second Approx.'!$G$17="Error",#N/A,
IF('Second Approx.'!$G$18="Error",#N/A,
IF('Second Approx.'!$G$19="Error",#N/A,
IF('Second Approx.'!$G$20="Error",#N/A,
IF('Second Approx.'!$G$29="Error",#N/A,
'Second Approx.'!$D$38*SIN(RADIANS('Second Approx.'!$D$18*A953))+'Second Approx.'!$D$39*SIN(RADIANS('Second Approx.'!$D$19*A953))))))))))</f>
        <v>#N/A</v>
      </c>
    </row>
    <row r="954" spans="1:4" x14ac:dyDescent="0.25">
      <c r="A954" s="71">
        <v>476</v>
      </c>
      <c r="B954" s="71" t="e">
        <f>IF(A954&lt;='Second Approx.'!$D$20,A954,#N/A)</f>
        <v>#N/A</v>
      </c>
      <c r="C954" s="1" t="e">
        <f>IF(B954="",#N/A,
IF('Second Approx.'!$G$15="Error",#N/A,
IF('Second Approx.'!$G$16="Error",#N/A,
IF('Second Approx.'!$G$17="Error",#N/A,
IF('Second Approx.'!$G$18="Error",#N/A,
IF('Second Approx.'!$G$19="Error",#N/A,
IF('Second Approx.'!$G$20="Error",#N/A,
IF('Second Approx.'!$G$29="Error",#N/A,
'Second Approx.'!$D$38*COS(RADIANS('Second Approx.'!$D$18*A954))+'Second Approx.'!$D$39*COS(RADIANS('Second Approx.'!$D$19*A954))))))))))</f>
        <v>#N/A</v>
      </c>
      <c r="D954" s="1" t="e">
        <f>IF(B954="",#N/A,
IF('Second Approx.'!$G$15="Error",#N/A,
IF('Second Approx.'!$G$16="Error",#N/A,
IF('Second Approx.'!$G$17="Error",#N/A,
IF('Second Approx.'!$G$18="Error",#N/A,
IF('Second Approx.'!$G$19="Error",#N/A,
IF('Second Approx.'!$G$20="Error",#N/A,
IF('Second Approx.'!$G$29="Error",#N/A,
'Second Approx.'!$D$38*SIN(RADIANS('Second Approx.'!$D$18*A954))+'Second Approx.'!$D$39*SIN(RADIANS('Second Approx.'!$D$19*A954))))))))))</f>
        <v>#N/A</v>
      </c>
    </row>
    <row r="955" spans="1:4" x14ac:dyDescent="0.25">
      <c r="A955">
        <v>476.5</v>
      </c>
      <c r="B955" s="71" t="e">
        <f>IF(A955&lt;='Second Approx.'!$D$20,A955,#N/A)</f>
        <v>#N/A</v>
      </c>
      <c r="C955" s="1" t="e">
        <f>IF(B955="",#N/A,
IF('Second Approx.'!$G$15="Error",#N/A,
IF('Second Approx.'!$G$16="Error",#N/A,
IF('Second Approx.'!$G$17="Error",#N/A,
IF('Second Approx.'!$G$18="Error",#N/A,
IF('Second Approx.'!$G$19="Error",#N/A,
IF('Second Approx.'!$G$20="Error",#N/A,
IF('Second Approx.'!$G$29="Error",#N/A,
'Second Approx.'!$D$38*COS(RADIANS('Second Approx.'!$D$18*A955))+'Second Approx.'!$D$39*COS(RADIANS('Second Approx.'!$D$19*A955))))))))))</f>
        <v>#N/A</v>
      </c>
      <c r="D955" s="1" t="e">
        <f>IF(B955="",#N/A,
IF('Second Approx.'!$G$15="Error",#N/A,
IF('Second Approx.'!$G$16="Error",#N/A,
IF('Second Approx.'!$G$17="Error",#N/A,
IF('Second Approx.'!$G$18="Error",#N/A,
IF('Second Approx.'!$G$19="Error",#N/A,
IF('Second Approx.'!$G$20="Error",#N/A,
IF('Second Approx.'!$G$29="Error",#N/A,
'Second Approx.'!$D$38*SIN(RADIANS('Second Approx.'!$D$18*A955))+'Second Approx.'!$D$39*SIN(RADIANS('Second Approx.'!$D$19*A955))))))))))</f>
        <v>#N/A</v>
      </c>
    </row>
    <row r="956" spans="1:4" x14ac:dyDescent="0.25">
      <c r="A956" s="71">
        <v>477</v>
      </c>
      <c r="B956" s="71" t="e">
        <f>IF(A956&lt;='Second Approx.'!$D$20,A956,#N/A)</f>
        <v>#N/A</v>
      </c>
      <c r="C956" s="1" t="e">
        <f>IF(B956="",#N/A,
IF('Second Approx.'!$G$15="Error",#N/A,
IF('Second Approx.'!$G$16="Error",#N/A,
IF('Second Approx.'!$G$17="Error",#N/A,
IF('Second Approx.'!$G$18="Error",#N/A,
IF('Second Approx.'!$G$19="Error",#N/A,
IF('Second Approx.'!$G$20="Error",#N/A,
IF('Second Approx.'!$G$29="Error",#N/A,
'Second Approx.'!$D$38*COS(RADIANS('Second Approx.'!$D$18*A956))+'Second Approx.'!$D$39*COS(RADIANS('Second Approx.'!$D$19*A956))))))))))</f>
        <v>#N/A</v>
      </c>
      <c r="D956" s="1" t="e">
        <f>IF(B956="",#N/A,
IF('Second Approx.'!$G$15="Error",#N/A,
IF('Second Approx.'!$G$16="Error",#N/A,
IF('Second Approx.'!$G$17="Error",#N/A,
IF('Second Approx.'!$G$18="Error",#N/A,
IF('Second Approx.'!$G$19="Error",#N/A,
IF('Second Approx.'!$G$20="Error",#N/A,
IF('Second Approx.'!$G$29="Error",#N/A,
'Second Approx.'!$D$38*SIN(RADIANS('Second Approx.'!$D$18*A956))+'Second Approx.'!$D$39*SIN(RADIANS('Second Approx.'!$D$19*A956))))))))))</f>
        <v>#N/A</v>
      </c>
    </row>
    <row r="957" spans="1:4" x14ac:dyDescent="0.25">
      <c r="A957">
        <v>477.5</v>
      </c>
      <c r="B957" s="71" t="e">
        <f>IF(A957&lt;='Second Approx.'!$D$20,A957,#N/A)</f>
        <v>#N/A</v>
      </c>
      <c r="C957" s="1" t="e">
        <f>IF(B957="",#N/A,
IF('Second Approx.'!$G$15="Error",#N/A,
IF('Second Approx.'!$G$16="Error",#N/A,
IF('Second Approx.'!$G$17="Error",#N/A,
IF('Second Approx.'!$G$18="Error",#N/A,
IF('Second Approx.'!$G$19="Error",#N/A,
IF('Second Approx.'!$G$20="Error",#N/A,
IF('Second Approx.'!$G$29="Error",#N/A,
'Second Approx.'!$D$38*COS(RADIANS('Second Approx.'!$D$18*A957))+'Second Approx.'!$D$39*COS(RADIANS('Second Approx.'!$D$19*A957))))))))))</f>
        <v>#N/A</v>
      </c>
      <c r="D957" s="1" t="e">
        <f>IF(B957="",#N/A,
IF('Second Approx.'!$G$15="Error",#N/A,
IF('Second Approx.'!$G$16="Error",#N/A,
IF('Second Approx.'!$G$17="Error",#N/A,
IF('Second Approx.'!$G$18="Error",#N/A,
IF('Second Approx.'!$G$19="Error",#N/A,
IF('Second Approx.'!$G$20="Error",#N/A,
IF('Second Approx.'!$G$29="Error",#N/A,
'Second Approx.'!$D$38*SIN(RADIANS('Second Approx.'!$D$18*A957))+'Second Approx.'!$D$39*SIN(RADIANS('Second Approx.'!$D$19*A957))))))))))</f>
        <v>#N/A</v>
      </c>
    </row>
    <row r="958" spans="1:4" x14ac:dyDescent="0.25">
      <c r="A958">
        <v>478</v>
      </c>
      <c r="B958" s="71" t="e">
        <f>IF(A958&lt;='Second Approx.'!$D$20,A958,#N/A)</f>
        <v>#N/A</v>
      </c>
      <c r="C958" s="1" t="e">
        <f>IF(B958="",#N/A,
IF('Second Approx.'!$G$15="Error",#N/A,
IF('Second Approx.'!$G$16="Error",#N/A,
IF('Second Approx.'!$G$17="Error",#N/A,
IF('Second Approx.'!$G$18="Error",#N/A,
IF('Second Approx.'!$G$19="Error",#N/A,
IF('Second Approx.'!$G$20="Error",#N/A,
IF('Second Approx.'!$G$29="Error",#N/A,
'Second Approx.'!$D$38*COS(RADIANS('Second Approx.'!$D$18*A958))+'Second Approx.'!$D$39*COS(RADIANS('Second Approx.'!$D$19*A958))))))))))</f>
        <v>#N/A</v>
      </c>
      <c r="D958" s="1" t="e">
        <f>IF(B958="",#N/A,
IF('Second Approx.'!$G$15="Error",#N/A,
IF('Second Approx.'!$G$16="Error",#N/A,
IF('Second Approx.'!$G$17="Error",#N/A,
IF('Second Approx.'!$G$18="Error",#N/A,
IF('Second Approx.'!$G$19="Error",#N/A,
IF('Second Approx.'!$G$20="Error",#N/A,
IF('Second Approx.'!$G$29="Error",#N/A,
'Second Approx.'!$D$38*SIN(RADIANS('Second Approx.'!$D$18*A958))+'Second Approx.'!$D$39*SIN(RADIANS('Second Approx.'!$D$19*A958))))))))))</f>
        <v>#N/A</v>
      </c>
    </row>
    <row r="959" spans="1:4" x14ac:dyDescent="0.25">
      <c r="A959" s="71">
        <v>478.5</v>
      </c>
      <c r="B959" s="71" t="e">
        <f>IF(A959&lt;='Second Approx.'!$D$20,A959,#N/A)</f>
        <v>#N/A</v>
      </c>
      <c r="C959" s="1" t="e">
        <f>IF(B959="",#N/A,
IF('Second Approx.'!$G$15="Error",#N/A,
IF('Second Approx.'!$G$16="Error",#N/A,
IF('Second Approx.'!$G$17="Error",#N/A,
IF('Second Approx.'!$G$18="Error",#N/A,
IF('Second Approx.'!$G$19="Error",#N/A,
IF('Second Approx.'!$G$20="Error",#N/A,
IF('Second Approx.'!$G$29="Error",#N/A,
'Second Approx.'!$D$38*COS(RADIANS('Second Approx.'!$D$18*A959))+'Second Approx.'!$D$39*COS(RADIANS('Second Approx.'!$D$19*A959))))))))))</f>
        <v>#N/A</v>
      </c>
      <c r="D959" s="1" t="e">
        <f>IF(B959="",#N/A,
IF('Second Approx.'!$G$15="Error",#N/A,
IF('Second Approx.'!$G$16="Error",#N/A,
IF('Second Approx.'!$G$17="Error",#N/A,
IF('Second Approx.'!$G$18="Error",#N/A,
IF('Second Approx.'!$G$19="Error",#N/A,
IF('Second Approx.'!$G$20="Error",#N/A,
IF('Second Approx.'!$G$29="Error",#N/A,
'Second Approx.'!$D$38*SIN(RADIANS('Second Approx.'!$D$18*A959))+'Second Approx.'!$D$39*SIN(RADIANS('Second Approx.'!$D$19*A959))))))))))</f>
        <v>#N/A</v>
      </c>
    </row>
    <row r="960" spans="1:4" x14ac:dyDescent="0.25">
      <c r="A960">
        <v>479</v>
      </c>
      <c r="B960" s="71" t="e">
        <f>IF(A960&lt;='Second Approx.'!$D$20,A960,#N/A)</f>
        <v>#N/A</v>
      </c>
      <c r="C960" s="1" t="e">
        <f>IF(B960="",#N/A,
IF('Second Approx.'!$G$15="Error",#N/A,
IF('Second Approx.'!$G$16="Error",#N/A,
IF('Second Approx.'!$G$17="Error",#N/A,
IF('Second Approx.'!$G$18="Error",#N/A,
IF('Second Approx.'!$G$19="Error",#N/A,
IF('Second Approx.'!$G$20="Error",#N/A,
IF('Second Approx.'!$G$29="Error",#N/A,
'Second Approx.'!$D$38*COS(RADIANS('Second Approx.'!$D$18*A960))+'Second Approx.'!$D$39*COS(RADIANS('Second Approx.'!$D$19*A960))))))))))</f>
        <v>#N/A</v>
      </c>
      <c r="D960" s="1" t="e">
        <f>IF(B960="",#N/A,
IF('Second Approx.'!$G$15="Error",#N/A,
IF('Second Approx.'!$G$16="Error",#N/A,
IF('Second Approx.'!$G$17="Error",#N/A,
IF('Second Approx.'!$G$18="Error",#N/A,
IF('Second Approx.'!$G$19="Error",#N/A,
IF('Second Approx.'!$G$20="Error",#N/A,
IF('Second Approx.'!$G$29="Error",#N/A,
'Second Approx.'!$D$38*SIN(RADIANS('Second Approx.'!$D$18*A960))+'Second Approx.'!$D$39*SIN(RADIANS('Second Approx.'!$D$19*A960))))))))))</f>
        <v>#N/A</v>
      </c>
    </row>
    <row r="961" spans="1:4" x14ac:dyDescent="0.25">
      <c r="A961" s="71">
        <v>479.5</v>
      </c>
      <c r="B961" s="71" t="e">
        <f>IF(A961&lt;='Second Approx.'!$D$20,A961,#N/A)</f>
        <v>#N/A</v>
      </c>
      <c r="C961" s="1" t="e">
        <f>IF(B961="",#N/A,
IF('Second Approx.'!$G$15="Error",#N/A,
IF('Second Approx.'!$G$16="Error",#N/A,
IF('Second Approx.'!$G$17="Error",#N/A,
IF('Second Approx.'!$G$18="Error",#N/A,
IF('Second Approx.'!$G$19="Error",#N/A,
IF('Second Approx.'!$G$20="Error",#N/A,
IF('Second Approx.'!$G$29="Error",#N/A,
'Second Approx.'!$D$38*COS(RADIANS('Second Approx.'!$D$18*A961))+'Second Approx.'!$D$39*COS(RADIANS('Second Approx.'!$D$19*A961))))))))))</f>
        <v>#N/A</v>
      </c>
      <c r="D961" s="1" t="e">
        <f>IF(B961="",#N/A,
IF('Second Approx.'!$G$15="Error",#N/A,
IF('Second Approx.'!$G$16="Error",#N/A,
IF('Second Approx.'!$G$17="Error",#N/A,
IF('Second Approx.'!$G$18="Error",#N/A,
IF('Second Approx.'!$G$19="Error",#N/A,
IF('Second Approx.'!$G$20="Error",#N/A,
IF('Second Approx.'!$G$29="Error",#N/A,
'Second Approx.'!$D$38*SIN(RADIANS('Second Approx.'!$D$18*A961))+'Second Approx.'!$D$39*SIN(RADIANS('Second Approx.'!$D$19*A961))))))))))</f>
        <v>#N/A</v>
      </c>
    </row>
    <row r="962" spans="1:4" x14ac:dyDescent="0.25">
      <c r="A962">
        <v>480</v>
      </c>
      <c r="B962" s="71" t="e">
        <f>IF(A962&lt;='Second Approx.'!$D$20,A962,#N/A)</f>
        <v>#N/A</v>
      </c>
      <c r="C962" s="1" t="e">
        <f>IF(B962="",#N/A,
IF('Second Approx.'!$G$15="Error",#N/A,
IF('Second Approx.'!$G$16="Error",#N/A,
IF('Second Approx.'!$G$17="Error",#N/A,
IF('Second Approx.'!$G$18="Error",#N/A,
IF('Second Approx.'!$G$19="Error",#N/A,
IF('Second Approx.'!$G$20="Error",#N/A,
IF('Second Approx.'!$G$29="Error",#N/A,
'Second Approx.'!$D$38*COS(RADIANS('Second Approx.'!$D$18*A962))+'Second Approx.'!$D$39*COS(RADIANS('Second Approx.'!$D$19*A962))))))))))</f>
        <v>#N/A</v>
      </c>
      <c r="D962" s="1" t="e">
        <f>IF(B962="",#N/A,
IF('Second Approx.'!$G$15="Error",#N/A,
IF('Second Approx.'!$G$16="Error",#N/A,
IF('Second Approx.'!$G$17="Error",#N/A,
IF('Second Approx.'!$G$18="Error",#N/A,
IF('Second Approx.'!$G$19="Error",#N/A,
IF('Second Approx.'!$G$20="Error",#N/A,
IF('Second Approx.'!$G$29="Error",#N/A,
'Second Approx.'!$D$38*SIN(RADIANS('Second Approx.'!$D$18*A962))+'Second Approx.'!$D$39*SIN(RADIANS('Second Approx.'!$D$19*A962))))))))))</f>
        <v>#N/A</v>
      </c>
    </row>
    <row r="963" spans="1:4" x14ac:dyDescent="0.25">
      <c r="A963">
        <v>480.5</v>
      </c>
      <c r="B963" s="71" t="e">
        <f>IF(A963&lt;='Second Approx.'!$D$20,A963,#N/A)</f>
        <v>#N/A</v>
      </c>
      <c r="C963" s="1" t="e">
        <f>IF(B963="",#N/A,
IF('Second Approx.'!$G$15="Error",#N/A,
IF('Second Approx.'!$G$16="Error",#N/A,
IF('Second Approx.'!$G$17="Error",#N/A,
IF('Second Approx.'!$G$18="Error",#N/A,
IF('Second Approx.'!$G$19="Error",#N/A,
IF('Second Approx.'!$G$20="Error",#N/A,
IF('Second Approx.'!$G$29="Error",#N/A,
'Second Approx.'!$D$38*COS(RADIANS('Second Approx.'!$D$18*A963))+'Second Approx.'!$D$39*COS(RADIANS('Second Approx.'!$D$19*A963))))))))))</f>
        <v>#N/A</v>
      </c>
      <c r="D963" s="1" t="e">
        <f>IF(B963="",#N/A,
IF('Second Approx.'!$G$15="Error",#N/A,
IF('Second Approx.'!$G$16="Error",#N/A,
IF('Second Approx.'!$G$17="Error",#N/A,
IF('Second Approx.'!$G$18="Error",#N/A,
IF('Second Approx.'!$G$19="Error",#N/A,
IF('Second Approx.'!$G$20="Error",#N/A,
IF('Second Approx.'!$G$29="Error",#N/A,
'Second Approx.'!$D$38*SIN(RADIANS('Second Approx.'!$D$18*A963))+'Second Approx.'!$D$39*SIN(RADIANS('Second Approx.'!$D$19*A963))))))))))</f>
        <v>#N/A</v>
      </c>
    </row>
    <row r="964" spans="1:4" x14ac:dyDescent="0.25">
      <c r="A964" s="71">
        <v>481</v>
      </c>
      <c r="B964" s="71" t="e">
        <f>IF(A964&lt;='Second Approx.'!$D$20,A964,#N/A)</f>
        <v>#N/A</v>
      </c>
      <c r="C964" s="1" t="e">
        <f>IF(B964="",#N/A,
IF('Second Approx.'!$G$15="Error",#N/A,
IF('Second Approx.'!$G$16="Error",#N/A,
IF('Second Approx.'!$G$17="Error",#N/A,
IF('Second Approx.'!$G$18="Error",#N/A,
IF('Second Approx.'!$G$19="Error",#N/A,
IF('Second Approx.'!$G$20="Error",#N/A,
IF('Second Approx.'!$G$29="Error",#N/A,
'Second Approx.'!$D$38*COS(RADIANS('Second Approx.'!$D$18*A964))+'Second Approx.'!$D$39*COS(RADIANS('Second Approx.'!$D$19*A964))))))))))</f>
        <v>#N/A</v>
      </c>
      <c r="D964" s="1" t="e">
        <f>IF(B964="",#N/A,
IF('Second Approx.'!$G$15="Error",#N/A,
IF('Second Approx.'!$G$16="Error",#N/A,
IF('Second Approx.'!$G$17="Error",#N/A,
IF('Second Approx.'!$G$18="Error",#N/A,
IF('Second Approx.'!$G$19="Error",#N/A,
IF('Second Approx.'!$G$20="Error",#N/A,
IF('Second Approx.'!$G$29="Error",#N/A,
'Second Approx.'!$D$38*SIN(RADIANS('Second Approx.'!$D$18*A964))+'Second Approx.'!$D$39*SIN(RADIANS('Second Approx.'!$D$19*A964))))))))))</f>
        <v>#N/A</v>
      </c>
    </row>
    <row r="965" spans="1:4" x14ac:dyDescent="0.25">
      <c r="A965">
        <v>481.5</v>
      </c>
      <c r="B965" s="71" t="e">
        <f>IF(A965&lt;='Second Approx.'!$D$20,A965,#N/A)</f>
        <v>#N/A</v>
      </c>
      <c r="C965" s="1" t="e">
        <f>IF(B965="",#N/A,
IF('Second Approx.'!$G$15="Error",#N/A,
IF('Second Approx.'!$G$16="Error",#N/A,
IF('Second Approx.'!$G$17="Error",#N/A,
IF('Second Approx.'!$G$18="Error",#N/A,
IF('Second Approx.'!$G$19="Error",#N/A,
IF('Second Approx.'!$G$20="Error",#N/A,
IF('Second Approx.'!$G$29="Error",#N/A,
'Second Approx.'!$D$38*COS(RADIANS('Second Approx.'!$D$18*A965))+'Second Approx.'!$D$39*COS(RADIANS('Second Approx.'!$D$19*A965))))))))))</f>
        <v>#N/A</v>
      </c>
      <c r="D965" s="1" t="e">
        <f>IF(B965="",#N/A,
IF('Second Approx.'!$G$15="Error",#N/A,
IF('Second Approx.'!$G$16="Error",#N/A,
IF('Second Approx.'!$G$17="Error",#N/A,
IF('Second Approx.'!$G$18="Error",#N/A,
IF('Second Approx.'!$G$19="Error",#N/A,
IF('Second Approx.'!$G$20="Error",#N/A,
IF('Second Approx.'!$G$29="Error",#N/A,
'Second Approx.'!$D$38*SIN(RADIANS('Second Approx.'!$D$18*A965))+'Second Approx.'!$D$39*SIN(RADIANS('Second Approx.'!$D$19*A965))))))))))</f>
        <v>#N/A</v>
      </c>
    </row>
    <row r="966" spans="1:4" x14ac:dyDescent="0.25">
      <c r="A966" s="71">
        <v>482</v>
      </c>
      <c r="B966" s="71" t="e">
        <f>IF(A966&lt;='Second Approx.'!$D$20,A966,#N/A)</f>
        <v>#N/A</v>
      </c>
      <c r="C966" s="1" t="e">
        <f>IF(B966="",#N/A,
IF('Second Approx.'!$G$15="Error",#N/A,
IF('Second Approx.'!$G$16="Error",#N/A,
IF('Second Approx.'!$G$17="Error",#N/A,
IF('Second Approx.'!$G$18="Error",#N/A,
IF('Second Approx.'!$G$19="Error",#N/A,
IF('Second Approx.'!$G$20="Error",#N/A,
IF('Second Approx.'!$G$29="Error",#N/A,
'Second Approx.'!$D$38*COS(RADIANS('Second Approx.'!$D$18*A966))+'Second Approx.'!$D$39*COS(RADIANS('Second Approx.'!$D$19*A966))))))))))</f>
        <v>#N/A</v>
      </c>
      <c r="D966" s="1" t="e">
        <f>IF(B966="",#N/A,
IF('Second Approx.'!$G$15="Error",#N/A,
IF('Second Approx.'!$G$16="Error",#N/A,
IF('Second Approx.'!$G$17="Error",#N/A,
IF('Second Approx.'!$G$18="Error",#N/A,
IF('Second Approx.'!$G$19="Error",#N/A,
IF('Second Approx.'!$G$20="Error",#N/A,
IF('Second Approx.'!$G$29="Error",#N/A,
'Second Approx.'!$D$38*SIN(RADIANS('Second Approx.'!$D$18*A966))+'Second Approx.'!$D$39*SIN(RADIANS('Second Approx.'!$D$19*A966))))))))))</f>
        <v>#N/A</v>
      </c>
    </row>
    <row r="967" spans="1:4" x14ac:dyDescent="0.25">
      <c r="A967">
        <v>482.5</v>
      </c>
      <c r="B967" s="71" t="e">
        <f>IF(A967&lt;='Second Approx.'!$D$20,A967,#N/A)</f>
        <v>#N/A</v>
      </c>
      <c r="C967" s="1" t="e">
        <f>IF(B967="",#N/A,
IF('Second Approx.'!$G$15="Error",#N/A,
IF('Second Approx.'!$G$16="Error",#N/A,
IF('Second Approx.'!$G$17="Error",#N/A,
IF('Second Approx.'!$G$18="Error",#N/A,
IF('Second Approx.'!$G$19="Error",#N/A,
IF('Second Approx.'!$G$20="Error",#N/A,
IF('Second Approx.'!$G$29="Error",#N/A,
'Second Approx.'!$D$38*COS(RADIANS('Second Approx.'!$D$18*A967))+'Second Approx.'!$D$39*COS(RADIANS('Second Approx.'!$D$19*A967))))))))))</f>
        <v>#N/A</v>
      </c>
      <c r="D967" s="1" t="e">
        <f>IF(B967="",#N/A,
IF('Second Approx.'!$G$15="Error",#N/A,
IF('Second Approx.'!$G$16="Error",#N/A,
IF('Second Approx.'!$G$17="Error",#N/A,
IF('Second Approx.'!$G$18="Error",#N/A,
IF('Second Approx.'!$G$19="Error",#N/A,
IF('Second Approx.'!$G$20="Error",#N/A,
IF('Second Approx.'!$G$29="Error",#N/A,
'Second Approx.'!$D$38*SIN(RADIANS('Second Approx.'!$D$18*A967))+'Second Approx.'!$D$39*SIN(RADIANS('Second Approx.'!$D$19*A967))))))))))</f>
        <v>#N/A</v>
      </c>
    </row>
    <row r="968" spans="1:4" x14ac:dyDescent="0.25">
      <c r="A968">
        <v>483</v>
      </c>
      <c r="B968" s="71" t="e">
        <f>IF(A968&lt;='Second Approx.'!$D$20,A968,#N/A)</f>
        <v>#N/A</v>
      </c>
      <c r="C968" s="1" t="e">
        <f>IF(B968="",#N/A,
IF('Second Approx.'!$G$15="Error",#N/A,
IF('Second Approx.'!$G$16="Error",#N/A,
IF('Second Approx.'!$G$17="Error",#N/A,
IF('Second Approx.'!$G$18="Error",#N/A,
IF('Second Approx.'!$G$19="Error",#N/A,
IF('Second Approx.'!$G$20="Error",#N/A,
IF('Second Approx.'!$G$29="Error",#N/A,
'Second Approx.'!$D$38*COS(RADIANS('Second Approx.'!$D$18*A968))+'Second Approx.'!$D$39*COS(RADIANS('Second Approx.'!$D$19*A968))))))))))</f>
        <v>#N/A</v>
      </c>
      <c r="D968" s="1" t="e">
        <f>IF(B968="",#N/A,
IF('Second Approx.'!$G$15="Error",#N/A,
IF('Second Approx.'!$G$16="Error",#N/A,
IF('Second Approx.'!$G$17="Error",#N/A,
IF('Second Approx.'!$G$18="Error",#N/A,
IF('Second Approx.'!$G$19="Error",#N/A,
IF('Second Approx.'!$G$20="Error",#N/A,
IF('Second Approx.'!$G$29="Error",#N/A,
'Second Approx.'!$D$38*SIN(RADIANS('Second Approx.'!$D$18*A968))+'Second Approx.'!$D$39*SIN(RADIANS('Second Approx.'!$D$19*A968))))))))))</f>
        <v>#N/A</v>
      </c>
    </row>
    <row r="969" spans="1:4" x14ac:dyDescent="0.25">
      <c r="A969" s="71">
        <v>483.5</v>
      </c>
      <c r="B969" s="71" t="e">
        <f>IF(A969&lt;='Second Approx.'!$D$20,A969,#N/A)</f>
        <v>#N/A</v>
      </c>
      <c r="C969" s="1" t="e">
        <f>IF(B969="",#N/A,
IF('Second Approx.'!$G$15="Error",#N/A,
IF('Second Approx.'!$G$16="Error",#N/A,
IF('Second Approx.'!$G$17="Error",#N/A,
IF('Second Approx.'!$G$18="Error",#N/A,
IF('Second Approx.'!$G$19="Error",#N/A,
IF('Second Approx.'!$G$20="Error",#N/A,
IF('Second Approx.'!$G$29="Error",#N/A,
'Second Approx.'!$D$38*COS(RADIANS('Second Approx.'!$D$18*A969))+'Second Approx.'!$D$39*COS(RADIANS('Second Approx.'!$D$19*A969))))))))))</f>
        <v>#N/A</v>
      </c>
      <c r="D969" s="1" t="e">
        <f>IF(B969="",#N/A,
IF('Second Approx.'!$G$15="Error",#N/A,
IF('Second Approx.'!$G$16="Error",#N/A,
IF('Second Approx.'!$G$17="Error",#N/A,
IF('Second Approx.'!$G$18="Error",#N/A,
IF('Second Approx.'!$G$19="Error",#N/A,
IF('Second Approx.'!$G$20="Error",#N/A,
IF('Second Approx.'!$G$29="Error",#N/A,
'Second Approx.'!$D$38*SIN(RADIANS('Second Approx.'!$D$18*A969))+'Second Approx.'!$D$39*SIN(RADIANS('Second Approx.'!$D$19*A969))))))))))</f>
        <v>#N/A</v>
      </c>
    </row>
    <row r="970" spans="1:4" x14ac:dyDescent="0.25">
      <c r="A970">
        <v>484</v>
      </c>
      <c r="B970" s="71" t="e">
        <f>IF(A970&lt;='Second Approx.'!$D$20,A970,#N/A)</f>
        <v>#N/A</v>
      </c>
      <c r="C970" s="1" t="e">
        <f>IF(B970="",#N/A,
IF('Second Approx.'!$G$15="Error",#N/A,
IF('Second Approx.'!$G$16="Error",#N/A,
IF('Second Approx.'!$G$17="Error",#N/A,
IF('Second Approx.'!$G$18="Error",#N/A,
IF('Second Approx.'!$G$19="Error",#N/A,
IF('Second Approx.'!$G$20="Error",#N/A,
IF('Second Approx.'!$G$29="Error",#N/A,
'Second Approx.'!$D$38*COS(RADIANS('Second Approx.'!$D$18*A970))+'Second Approx.'!$D$39*COS(RADIANS('Second Approx.'!$D$19*A970))))))))))</f>
        <v>#N/A</v>
      </c>
      <c r="D970" s="1" t="e">
        <f>IF(B970="",#N/A,
IF('Second Approx.'!$G$15="Error",#N/A,
IF('Second Approx.'!$G$16="Error",#N/A,
IF('Second Approx.'!$G$17="Error",#N/A,
IF('Second Approx.'!$G$18="Error",#N/A,
IF('Second Approx.'!$G$19="Error",#N/A,
IF('Second Approx.'!$G$20="Error",#N/A,
IF('Second Approx.'!$G$29="Error",#N/A,
'Second Approx.'!$D$38*SIN(RADIANS('Second Approx.'!$D$18*A970))+'Second Approx.'!$D$39*SIN(RADIANS('Second Approx.'!$D$19*A970))))))))))</f>
        <v>#N/A</v>
      </c>
    </row>
    <row r="971" spans="1:4" x14ac:dyDescent="0.25">
      <c r="A971" s="71">
        <v>484.5</v>
      </c>
      <c r="B971" s="71" t="e">
        <f>IF(A971&lt;='Second Approx.'!$D$20,A971,#N/A)</f>
        <v>#N/A</v>
      </c>
      <c r="C971" s="1" t="e">
        <f>IF(B971="",#N/A,
IF('Second Approx.'!$G$15="Error",#N/A,
IF('Second Approx.'!$G$16="Error",#N/A,
IF('Second Approx.'!$G$17="Error",#N/A,
IF('Second Approx.'!$G$18="Error",#N/A,
IF('Second Approx.'!$G$19="Error",#N/A,
IF('Second Approx.'!$G$20="Error",#N/A,
IF('Second Approx.'!$G$29="Error",#N/A,
'Second Approx.'!$D$38*COS(RADIANS('Second Approx.'!$D$18*A971))+'Second Approx.'!$D$39*COS(RADIANS('Second Approx.'!$D$19*A971))))))))))</f>
        <v>#N/A</v>
      </c>
      <c r="D971" s="1" t="e">
        <f>IF(B971="",#N/A,
IF('Second Approx.'!$G$15="Error",#N/A,
IF('Second Approx.'!$G$16="Error",#N/A,
IF('Second Approx.'!$G$17="Error",#N/A,
IF('Second Approx.'!$G$18="Error",#N/A,
IF('Second Approx.'!$G$19="Error",#N/A,
IF('Second Approx.'!$G$20="Error",#N/A,
IF('Second Approx.'!$G$29="Error",#N/A,
'Second Approx.'!$D$38*SIN(RADIANS('Second Approx.'!$D$18*A971))+'Second Approx.'!$D$39*SIN(RADIANS('Second Approx.'!$D$19*A971))))))))))</f>
        <v>#N/A</v>
      </c>
    </row>
    <row r="972" spans="1:4" x14ac:dyDescent="0.25">
      <c r="A972">
        <v>485</v>
      </c>
      <c r="B972" s="71" t="e">
        <f>IF(A972&lt;='Second Approx.'!$D$20,A972,#N/A)</f>
        <v>#N/A</v>
      </c>
      <c r="C972" s="1" t="e">
        <f>IF(B972="",#N/A,
IF('Second Approx.'!$G$15="Error",#N/A,
IF('Second Approx.'!$G$16="Error",#N/A,
IF('Second Approx.'!$G$17="Error",#N/A,
IF('Second Approx.'!$G$18="Error",#N/A,
IF('Second Approx.'!$G$19="Error",#N/A,
IF('Second Approx.'!$G$20="Error",#N/A,
IF('Second Approx.'!$G$29="Error",#N/A,
'Second Approx.'!$D$38*COS(RADIANS('Second Approx.'!$D$18*A972))+'Second Approx.'!$D$39*COS(RADIANS('Second Approx.'!$D$19*A972))))))))))</f>
        <v>#N/A</v>
      </c>
      <c r="D972" s="1" t="e">
        <f>IF(B972="",#N/A,
IF('Second Approx.'!$G$15="Error",#N/A,
IF('Second Approx.'!$G$16="Error",#N/A,
IF('Second Approx.'!$G$17="Error",#N/A,
IF('Second Approx.'!$G$18="Error",#N/A,
IF('Second Approx.'!$G$19="Error",#N/A,
IF('Second Approx.'!$G$20="Error",#N/A,
IF('Second Approx.'!$G$29="Error",#N/A,
'Second Approx.'!$D$38*SIN(RADIANS('Second Approx.'!$D$18*A972))+'Second Approx.'!$D$39*SIN(RADIANS('Second Approx.'!$D$19*A972))))))))))</f>
        <v>#N/A</v>
      </c>
    </row>
    <row r="973" spans="1:4" x14ac:dyDescent="0.25">
      <c r="A973">
        <v>485.5</v>
      </c>
      <c r="B973" s="71" t="e">
        <f>IF(A973&lt;='Second Approx.'!$D$20,A973,#N/A)</f>
        <v>#N/A</v>
      </c>
      <c r="C973" s="1" t="e">
        <f>IF(B973="",#N/A,
IF('Second Approx.'!$G$15="Error",#N/A,
IF('Second Approx.'!$G$16="Error",#N/A,
IF('Second Approx.'!$G$17="Error",#N/A,
IF('Second Approx.'!$G$18="Error",#N/A,
IF('Second Approx.'!$G$19="Error",#N/A,
IF('Second Approx.'!$G$20="Error",#N/A,
IF('Second Approx.'!$G$29="Error",#N/A,
'Second Approx.'!$D$38*COS(RADIANS('Second Approx.'!$D$18*A973))+'Second Approx.'!$D$39*COS(RADIANS('Second Approx.'!$D$19*A973))))))))))</f>
        <v>#N/A</v>
      </c>
      <c r="D973" s="1" t="e">
        <f>IF(B973="",#N/A,
IF('Second Approx.'!$G$15="Error",#N/A,
IF('Second Approx.'!$G$16="Error",#N/A,
IF('Second Approx.'!$G$17="Error",#N/A,
IF('Second Approx.'!$G$18="Error",#N/A,
IF('Second Approx.'!$G$19="Error",#N/A,
IF('Second Approx.'!$G$20="Error",#N/A,
IF('Second Approx.'!$G$29="Error",#N/A,
'Second Approx.'!$D$38*SIN(RADIANS('Second Approx.'!$D$18*A973))+'Second Approx.'!$D$39*SIN(RADIANS('Second Approx.'!$D$19*A973))))))))))</f>
        <v>#N/A</v>
      </c>
    </row>
    <row r="974" spans="1:4" x14ac:dyDescent="0.25">
      <c r="A974" s="71">
        <v>486</v>
      </c>
      <c r="B974" s="71" t="e">
        <f>IF(A974&lt;='Second Approx.'!$D$20,A974,#N/A)</f>
        <v>#N/A</v>
      </c>
      <c r="C974" s="1" t="e">
        <f>IF(B974="",#N/A,
IF('Second Approx.'!$G$15="Error",#N/A,
IF('Second Approx.'!$G$16="Error",#N/A,
IF('Second Approx.'!$G$17="Error",#N/A,
IF('Second Approx.'!$G$18="Error",#N/A,
IF('Second Approx.'!$G$19="Error",#N/A,
IF('Second Approx.'!$G$20="Error",#N/A,
IF('Second Approx.'!$G$29="Error",#N/A,
'Second Approx.'!$D$38*COS(RADIANS('Second Approx.'!$D$18*A974))+'Second Approx.'!$D$39*COS(RADIANS('Second Approx.'!$D$19*A974))))))))))</f>
        <v>#N/A</v>
      </c>
      <c r="D974" s="1" t="e">
        <f>IF(B974="",#N/A,
IF('Second Approx.'!$G$15="Error",#N/A,
IF('Second Approx.'!$G$16="Error",#N/A,
IF('Second Approx.'!$G$17="Error",#N/A,
IF('Second Approx.'!$G$18="Error",#N/A,
IF('Second Approx.'!$G$19="Error",#N/A,
IF('Second Approx.'!$G$20="Error",#N/A,
IF('Second Approx.'!$G$29="Error",#N/A,
'Second Approx.'!$D$38*SIN(RADIANS('Second Approx.'!$D$18*A974))+'Second Approx.'!$D$39*SIN(RADIANS('Second Approx.'!$D$19*A974))))))))))</f>
        <v>#N/A</v>
      </c>
    </row>
    <row r="975" spans="1:4" x14ac:dyDescent="0.25">
      <c r="A975">
        <v>486.5</v>
      </c>
      <c r="B975" s="71" t="e">
        <f>IF(A975&lt;='Second Approx.'!$D$20,A975,#N/A)</f>
        <v>#N/A</v>
      </c>
      <c r="C975" s="1" t="e">
        <f>IF(B975="",#N/A,
IF('Second Approx.'!$G$15="Error",#N/A,
IF('Second Approx.'!$G$16="Error",#N/A,
IF('Second Approx.'!$G$17="Error",#N/A,
IF('Second Approx.'!$G$18="Error",#N/A,
IF('Second Approx.'!$G$19="Error",#N/A,
IF('Second Approx.'!$G$20="Error",#N/A,
IF('Second Approx.'!$G$29="Error",#N/A,
'Second Approx.'!$D$38*COS(RADIANS('Second Approx.'!$D$18*A975))+'Second Approx.'!$D$39*COS(RADIANS('Second Approx.'!$D$19*A975))))))))))</f>
        <v>#N/A</v>
      </c>
      <c r="D975" s="1" t="e">
        <f>IF(B975="",#N/A,
IF('Second Approx.'!$G$15="Error",#N/A,
IF('Second Approx.'!$G$16="Error",#N/A,
IF('Second Approx.'!$G$17="Error",#N/A,
IF('Second Approx.'!$G$18="Error",#N/A,
IF('Second Approx.'!$G$19="Error",#N/A,
IF('Second Approx.'!$G$20="Error",#N/A,
IF('Second Approx.'!$G$29="Error",#N/A,
'Second Approx.'!$D$38*SIN(RADIANS('Second Approx.'!$D$18*A975))+'Second Approx.'!$D$39*SIN(RADIANS('Second Approx.'!$D$19*A975))))))))))</f>
        <v>#N/A</v>
      </c>
    </row>
    <row r="976" spans="1:4" x14ac:dyDescent="0.25">
      <c r="A976" s="71">
        <v>487</v>
      </c>
      <c r="B976" s="71" t="e">
        <f>IF(A976&lt;='Second Approx.'!$D$20,A976,#N/A)</f>
        <v>#N/A</v>
      </c>
      <c r="C976" s="1" t="e">
        <f>IF(B976="",#N/A,
IF('Second Approx.'!$G$15="Error",#N/A,
IF('Second Approx.'!$G$16="Error",#N/A,
IF('Second Approx.'!$G$17="Error",#N/A,
IF('Second Approx.'!$G$18="Error",#N/A,
IF('Second Approx.'!$G$19="Error",#N/A,
IF('Second Approx.'!$G$20="Error",#N/A,
IF('Second Approx.'!$G$29="Error",#N/A,
'Second Approx.'!$D$38*COS(RADIANS('Second Approx.'!$D$18*A976))+'Second Approx.'!$D$39*COS(RADIANS('Second Approx.'!$D$19*A976))))))))))</f>
        <v>#N/A</v>
      </c>
      <c r="D976" s="1" t="e">
        <f>IF(B976="",#N/A,
IF('Second Approx.'!$G$15="Error",#N/A,
IF('Second Approx.'!$G$16="Error",#N/A,
IF('Second Approx.'!$G$17="Error",#N/A,
IF('Second Approx.'!$G$18="Error",#N/A,
IF('Second Approx.'!$G$19="Error",#N/A,
IF('Second Approx.'!$G$20="Error",#N/A,
IF('Second Approx.'!$G$29="Error",#N/A,
'Second Approx.'!$D$38*SIN(RADIANS('Second Approx.'!$D$18*A976))+'Second Approx.'!$D$39*SIN(RADIANS('Second Approx.'!$D$19*A976))))))))))</f>
        <v>#N/A</v>
      </c>
    </row>
    <row r="977" spans="1:4" x14ac:dyDescent="0.25">
      <c r="A977">
        <v>487.5</v>
      </c>
      <c r="B977" s="71" t="e">
        <f>IF(A977&lt;='Second Approx.'!$D$20,A977,#N/A)</f>
        <v>#N/A</v>
      </c>
      <c r="C977" s="1" t="e">
        <f>IF(B977="",#N/A,
IF('Second Approx.'!$G$15="Error",#N/A,
IF('Second Approx.'!$G$16="Error",#N/A,
IF('Second Approx.'!$G$17="Error",#N/A,
IF('Second Approx.'!$G$18="Error",#N/A,
IF('Second Approx.'!$G$19="Error",#N/A,
IF('Second Approx.'!$G$20="Error",#N/A,
IF('Second Approx.'!$G$29="Error",#N/A,
'Second Approx.'!$D$38*COS(RADIANS('Second Approx.'!$D$18*A977))+'Second Approx.'!$D$39*COS(RADIANS('Second Approx.'!$D$19*A977))))))))))</f>
        <v>#N/A</v>
      </c>
      <c r="D977" s="1" t="e">
        <f>IF(B977="",#N/A,
IF('Second Approx.'!$G$15="Error",#N/A,
IF('Second Approx.'!$G$16="Error",#N/A,
IF('Second Approx.'!$G$17="Error",#N/A,
IF('Second Approx.'!$G$18="Error",#N/A,
IF('Second Approx.'!$G$19="Error",#N/A,
IF('Second Approx.'!$G$20="Error",#N/A,
IF('Second Approx.'!$G$29="Error",#N/A,
'Second Approx.'!$D$38*SIN(RADIANS('Second Approx.'!$D$18*A977))+'Second Approx.'!$D$39*SIN(RADIANS('Second Approx.'!$D$19*A977))))))))))</f>
        <v>#N/A</v>
      </c>
    </row>
    <row r="978" spans="1:4" x14ac:dyDescent="0.25">
      <c r="A978">
        <v>488</v>
      </c>
      <c r="B978" s="71" t="e">
        <f>IF(A978&lt;='Second Approx.'!$D$20,A978,#N/A)</f>
        <v>#N/A</v>
      </c>
      <c r="C978" s="1" t="e">
        <f>IF(B978="",#N/A,
IF('Second Approx.'!$G$15="Error",#N/A,
IF('Second Approx.'!$G$16="Error",#N/A,
IF('Second Approx.'!$G$17="Error",#N/A,
IF('Second Approx.'!$G$18="Error",#N/A,
IF('Second Approx.'!$G$19="Error",#N/A,
IF('Second Approx.'!$G$20="Error",#N/A,
IF('Second Approx.'!$G$29="Error",#N/A,
'Second Approx.'!$D$38*COS(RADIANS('Second Approx.'!$D$18*A978))+'Second Approx.'!$D$39*COS(RADIANS('Second Approx.'!$D$19*A978))))))))))</f>
        <v>#N/A</v>
      </c>
      <c r="D978" s="1" t="e">
        <f>IF(B978="",#N/A,
IF('Second Approx.'!$G$15="Error",#N/A,
IF('Second Approx.'!$G$16="Error",#N/A,
IF('Second Approx.'!$G$17="Error",#N/A,
IF('Second Approx.'!$G$18="Error",#N/A,
IF('Second Approx.'!$G$19="Error",#N/A,
IF('Second Approx.'!$G$20="Error",#N/A,
IF('Second Approx.'!$G$29="Error",#N/A,
'Second Approx.'!$D$38*SIN(RADIANS('Second Approx.'!$D$18*A978))+'Second Approx.'!$D$39*SIN(RADIANS('Second Approx.'!$D$19*A978))))))))))</f>
        <v>#N/A</v>
      </c>
    </row>
    <row r="979" spans="1:4" x14ac:dyDescent="0.25">
      <c r="A979" s="71">
        <v>488.5</v>
      </c>
      <c r="B979" s="71" t="e">
        <f>IF(A979&lt;='Second Approx.'!$D$20,A979,#N/A)</f>
        <v>#N/A</v>
      </c>
      <c r="C979" s="1" t="e">
        <f>IF(B979="",#N/A,
IF('Second Approx.'!$G$15="Error",#N/A,
IF('Second Approx.'!$G$16="Error",#N/A,
IF('Second Approx.'!$G$17="Error",#N/A,
IF('Second Approx.'!$G$18="Error",#N/A,
IF('Second Approx.'!$G$19="Error",#N/A,
IF('Second Approx.'!$G$20="Error",#N/A,
IF('Second Approx.'!$G$29="Error",#N/A,
'Second Approx.'!$D$38*COS(RADIANS('Second Approx.'!$D$18*A979))+'Second Approx.'!$D$39*COS(RADIANS('Second Approx.'!$D$19*A979))))))))))</f>
        <v>#N/A</v>
      </c>
      <c r="D979" s="1" t="e">
        <f>IF(B979="",#N/A,
IF('Second Approx.'!$G$15="Error",#N/A,
IF('Second Approx.'!$G$16="Error",#N/A,
IF('Second Approx.'!$G$17="Error",#N/A,
IF('Second Approx.'!$G$18="Error",#N/A,
IF('Second Approx.'!$G$19="Error",#N/A,
IF('Second Approx.'!$G$20="Error",#N/A,
IF('Second Approx.'!$G$29="Error",#N/A,
'Second Approx.'!$D$38*SIN(RADIANS('Second Approx.'!$D$18*A979))+'Second Approx.'!$D$39*SIN(RADIANS('Second Approx.'!$D$19*A979))))))))))</f>
        <v>#N/A</v>
      </c>
    </row>
    <row r="980" spans="1:4" x14ac:dyDescent="0.25">
      <c r="A980">
        <v>489</v>
      </c>
      <c r="B980" s="71" t="e">
        <f>IF(A980&lt;='Second Approx.'!$D$20,A980,#N/A)</f>
        <v>#N/A</v>
      </c>
      <c r="C980" s="1" t="e">
        <f>IF(B980="",#N/A,
IF('Second Approx.'!$G$15="Error",#N/A,
IF('Second Approx.'!$G$16="Error",#N/A,
IF('Second Approx.'!$G$17="Error",#N/A,
IF('Second Approx.'!$G$18="Error",#N/A,
IF('Second Approx.'!$G$19="Error",#N/A,
IF('Second Approx.'!$G$20="Error",#N/A,
IF('Second Approx.'!$G$29="Error",#N/A,
'Second Approx.'!$D$38*COS(RADIANS('Second Approx.'!$D$18*A980))+'Second Approx.'!$D$39*COS(RADIANS('Second Approx.'!$D$19*A980))))))))))</f>
        <v>#N/A</v>
      </c>
      <c r="D980" s="1" t="e">
        <f>IF(B980="",#N/A,
IF('Second Approx.'!$G$15="Error",#N/A,
IF('Second Approx.'!$G$16="Error",#N/A,
IF('Second Approx.'!$G$17="Error",#N/A,
IF('Second Approx.'!$G$18="Error",#N/A,
IF('Second Approx.'!$G$19="Error",#N/A,
IF('Second Approx.'!$G$20="Error",#N/A,
IF('Second Approx.'!$G$29="Error",#N/A,
'Second Approx.'!$D$38*SIN(RADIANS('Second Approx.'!$D$18*A980))+'Second Approx.'!$D$39*SIN(RADIANS('Second Approx.'!$D$19*A980))))))))))</f>
        <v>#N/A</v>
      </c>
    </row>
    <row r="981" spans="1:4" x14ac:dyDescent="0.25">
      <c r="A981" s="71">
        <v>489.5</v>
      </c>
      <c r="B981" s="71" t="e">
        <f>IF(A981&lt;='Second Approx.'!$D$20,A981,#N/A)</f>
        <v>#N/A</v>
      </c>
      <c r="C981" s="1" t="e">
        <f>IF(B981="",#N/A,
IF('Second Approx.'!$G$15="Error",#N/A,
IF('Second Approx.'!$G$16="Error",#N/A,
IF('Second Approx.'!$G$17="Error",#N/A,
IF('Second Approx.'!$G$18="Error",#N/A,
IF('Second Approx.'!$G$19="Error",#N/A,
IF('Second Approx.'!$G$20="Error",#N/A,
IF('Second Approx.'!$G$29="Error",#N/A,
'Second Approx.'!$D$38*COS(RADIANS('Second Approx.'!$D$18*A981))+'Second Approx.'!$D$39*COS(RADIANS('Second Approx.'!$D$19*A981))))))))))</f>
        <v>#N/A</v>
      </c>
      <c r="D981" s="1" t="e">
        <f>IF(B981="",#N/A,
IF('Second Approx.'!$G$15="Error",#N/A,
IF('Second Approx.'!$G$16="Error",#N/A,
IF('Second Approx.'!$G$17="Error",#N/A,
IF('Second Approx.'!$G$18="Error",#N/A,
IF('Second Approx.'!$G$19="Error",#N/A,
IF('Second Approx.'!$G$20="Error",#N/A,
IF('Second Approx.'!$G$29="Error",#N/A,
'Second Approx.'!$D$38*SIN(RADIANS('Second Approx.'!$D$18*A981))+'Second Approx.'!$D$39*SIN(RADIANS('Second Approx.'!$D$19*A981))))))))))</f>
        <v>#N/A</v>
      </c>
    </row>
    <row r="982" spans="1:4" x14ac:dyDescent="0.25">
      <c r="A982">
        <v>490</v>
      </c>
      <c r="B982" s="71" t="e">
        <f>IF(A982&lt;='Second Approx.'!$D$20,A982,#N/A)</f>
        <v>#N/A</v>
      </c>
      <c r="C982" s="1" t="e">
        <f>IF(B982="",#N/A,
IF('Second Approx.'!$G$15="Error",#N/A,
IF('Second Approx.'!$G$16="Error",#N/A,
IF('Second Approx.'!$G$17="Error",#N/A,
IF('Second Approx.'!$G$18="Error",#N/A,
IF('Second Approx.'!$G$19="Error",#N/A,
IF('Second Approx.'!$G$20="Error",#N/A,
IF('Second Approx.'!$G$29="Error",#N/A,
'Second Approx.'!$D$38*COS(RADIANS('Second Approx.'!$D$18*A982))+'Second Approx.'!$D$39*COS(RADIANS('Second Approx.'!$D$19*A982))))))))))</f>
        <v>#N/A</v>
      </c>
      <c r="D982" s="1" t="e">
        <f>IF(B982="",#N/A,
IF('Second Approx.'!$G$15="Error",#N/A,
IF('Second Approx.'!$G$16="Error",#N/A,
IF('Second Approx.'!$G$17="Error",#N/A,
IF('Second Approx.'!$G$18="Error",#N/A,
IF('Second Approx.'!$G$19="Error",#N/A,
IF('Second Approx.'!$G$20="Error",#N/A,
IF('Second Approx.'!$G$29="Error",#N/A,
'Second Approx.'!$D$38*SIN(RADIANS('Second Approx.'!$D$18*A982))+'Second Approx.'!$D$39*SIN(RADIANS('Second Approx.'!$D$19*A982))))))))))</f>
        <v>#N/A</v>
      </c>
    </row>
    <row r="983" spans="1:4" x14ac:dyDescent="0.25">
      <c r="A983">
        <v>490.5</v>
      </c>
      <c r="B983" s="71" t="e">
        <f>IF(A983&lt;='Second Approx.'!$D$20,A983,#N/A)</f>
        <v>#N/A</v>
      </c>
      <c r="C983" s="1" t="e">
        <f>IF(B983="",#N/A,
IF('Second Approx.'!$G$15="Error",#N/A,
IF('Second Approx.'!$G$16="Error",#N/A,
IF('Second Approx.'!$G$17="Error",#N/A,
IF('Second Approx.'!$G$18="Error",#N/A,
IF('Second Approx.'!$G$19="Error",#N/A,
IF('Second Approx.'!$G$20="Error",#N/A,
IF('Second Approx.'!$G$29="Error",#N/A,
'Second Approx.'!$D$38*COS(RADIANS('Second Approx.'!$D$18*A983))+'Second Approx.'!$D$39*COS(RADIANS('Second Approx.'!$D$19*A983))))))))))</f>
        <v>#N/A</v>
      </c>
      <c r="D983" s="1" t="e">
        <f>IF(B983="",#N/A,
IF('Second Approx.'!$G$15="Error",#N/A,
IF('Second Approx.'!$G$16="Error",#N/A,
IF('Second Approx.'!$G$17="Error",#N/A,
IF('Second Approx.'!$G$18="Error",#N/A,
IF('Second Approx.'!$G$19="Error",#N/A,
IF('Second Approx.'!$G$20="Error",#N/A,
IF('Second Approx.'!$G$29="Error",#N/A,
'Second Approx.'!$D$38*SIN(RADIANS('Second Approx.'!$D$18*A983))+'Second Approx.'!$D$39*SIN(RADIANS('Second Approx.'!$D$19*A983))))))))))</f>
        <v>#N/A</v>
      </c>
    </row>
    <row r="984" spans="1:4" x14ac:dyDescent="0.25">
      <c r="A984" s="71">
        <v>491</v>
      </c>
      <c r="B984" s="71" t="e">
        <f>IF(A984&lt;='Second Approx.'!$D$20,A984,#N/A)</f>
        <v>#N/A</v>
      </c>
      <c r="C984" s="1" t="e">
        <f>IF(B984="",#N/A,
IF('Second Approx.'!$G$15="Error",#N/A,
IF('Second Approx.'!$G$16="Error",#N/A,
IF('Second Approx.'!$G$17="Error",#N/A,
IF('Second Approx.'!$G$18="Error",#N/A,
IF('Second Approx.'!$G$19="Error",#N/A,
IF('Second Approx.'!$G$20="Error",#N/A,
IF('Second Approx.'!$G$29="Error",#N/A,
'Second Approx.'!$D$38*COS(RADIANS('Second Approx.'!$D$18*A984))+'Second Approx.'!$D$39*COS(RADIANS('Second Approx.'!$D$19*A984))))))))))</f>
        <v>#N/A</v>
      </c>
      <c r="D984" s="1" t="e">
        <f>IF(B984="",#N/A,
IF('Second Approx.'!$G$15="Error",#N/A,
IF('Second Approx.'!$G$16="Error",#N/A,
IF('Second Approx.'!$G$17="Error",#N/A,
IF('Second Approx.'!$G$18="Error",#N/A,
IF('Second Approx.'!$G$19="Error",#N/A,
IF('Second Approx.'!$G$20="Error",#N/A,
IF('Second Approx.'!$G$29="Error",#N/A,
'Second Approx.'!$D$38*SIN(RADIANS('Second Approx.'!$D$18*A984))+'Second Approx.'!$D$39*SIN(RADIANS('Second Approx.'!$D$19*A984))))))))))</f>
        <v>#N/A</v>
      </c>
    </row>
    <row r="985" spans="1:4" x14ac:dyDescent="0.25">
      <c r="A985">
        <v>491.5</v>
      </c>
      <c r="B985" s="71" t="e">
        <f>IF(A985&lt;='Second Approx.'!$D$20,A985,#N/A)</f>
        <v>#N/A</v>
      </c>
      <c r="C985" s="1" t="e">
        <f>IF(B985="",#N/A,
IF('Second Approx.'!$G$15="Error",#N/A,
IF('Second Approx.'!$G$16="Error",#N/A,
IF('Second Approx.'!$G$17="Error",#N/A,
IF('Second Approx.'!$G$18="Error",#N/A,
IF('Second Approx.'!$G$19="Error",#N/A,
IF('Second Approx.'!$G$20="Error",#N/A,
IF('Second Approx.'!$G$29="Error",#N/A,
'Second Approx.'!$D$38*COS(RADIANS('Second Approx.'!$D$18*A985))+'Second Approx.'!$D$39*COS(RADIANS('Second Approx.'!$D$19*A985))))))))))</f>
        <v>#N/A</v>
      </c>
      <c r="D985" s="1" t="e">
        <f>IF(B985="",#N/A,
IF('Second Approx.'!$G$15="Error",#N/A,
IF('Second Approx.'!$G$16="Error",#N/A,
IF('Second Approx.'!$G$17="Error",#N/A,
IF('Second Approx.'!$G$18="Error",#N/A,
IF('Second Approx.'!$G$19="Error",#N/A,
IF('Second Approx.'!$G$20="Error",#N/A,
IF('Second Approx.'!$G$29="Error",#N/A,
'Second Approx.'!$D$38*SIN(RADIANS('Second Approx.'!$D$18*A985))+'Second Approx.'!$D$39*SIN(RADIANS('Second Approx.'!$D$19*A985))))))))))</f>
        <v>#N/A</v>
      </c>
    </row>
    <row r="986" spans="1:4" x14ac:dyDescent="0.25">
      <c r="A986" s="71">
        <v>492</v>
      </c>
      <c r="B986" s="71" t="e">
        <f>IF(A986&lt;='Second Approx.'!$D$20,A986,#N/A)</f>
        <v>#N/A</v>
      </c>
      <c r="C986" s="1" t="e">
        <f>IF(B986="",#N/A,
IF('Second Approx.'!$G$15="Error",#N/A,
IF('Second Approx.'!$G$16="Error",#N/A,
IF('Second Approx.'!$G$17="Error",#N/A,
IF('Second Approx.'!$G$18="Error",#N/A,
IF('Second Approx.'!$G$19="Error",#N/A,
IF('Second Approx.'!$G$20="Error",#N/A,
IF('Second Approx.'!$G$29="Error",#N/A,
'Second Approx.'!$D$38*COS(RADIANS('Second Approx.'!$D$18*A986))+'Second Approx.'!$D$39*COS(RADIANS('Second Approx.'!$D$19*A986))))))))))</f>
        <v>#N/A</v>
      </c>
      <c r="D986" s="1" t="e">
        <f>IF(B986="",#N/A,
IF('Second Approx.'!$G$15="Error",#N/A,
IF('Second Approx.'!$G$16="Error",#N/A,
IF('Second Approx.'!$G$17="Error",#N/A,
IF('Second Approx.'!$G$18="Error",#N/A,
IF('Second Approx.'!$G$19="Error",#N/A,
IF('Second Approx.'!$G$20="Error",#N/A,
IF('Second Approx.'!$G$29="Error",#N/A,
'Second Approx.'!$D$38*SIN(RADIANS('Second Approx.'!$D$18*A986))+'Second Approx.'!$D$39*SIN(RADIANS('Second Approx.'!$D$19*A986))))))))))</f>
        <v>#N/A</v>
      </c>
    </row>
    <row r="987" spans="1:4" x14ac:dyDescent="0.25">
      <c r="A987">
        <v>492.5</v>
      </c>
      <c r="B987" s="71" t="e">
        <f>IF(A987&lt;='Second Approx.'!$D$20,A987,#N/A)</f>
        <v>#N/A</v>
      </c>
      <c r="C987" s="1" t="e">
        <f>IF(B987="",#N/A,
IF('Second Approx.'!$G$15="Error",#N/A,
IF('Second Approx.'!$G$16="Error",#N/A,
IF('Second Approx.'!$G$17="Error",#N/A,
IF('Second Approx.'!$G$18="Error",#N/A,
IF('Second Approx.'!$G$19="Error",#N/A,
IF('Second Approx.'!$G$20="Error",#N/A,
IF('Second Approx.'!$G$29="Error",#N/A,
'Second Approx.'!$D$38*COS(RADIANS('Second Approx.'!$D$18*A987))+'Second Approx.'!$D$39*COS(RADIANS('Second Approx.'!$D$19*A987))))))))))</f>
        <v>#N/A</v>
      </c>
      <c r="D987" s="1" t="e">
        <f>IF(B987="",#N/A,
IF('Second Approx.'!$G$15="Error",#N/A,
IF('Second Approx.'!$G$16="Error",#N/A,
IF('Second Approx.'!$G$17="Error",#N/A,
IF('Second Approx.'!$G$18="Error",#N/A,
IF('Second Approx.'!$G$19="Error",#N/A,
IF('Second Approx.'!$G$20="Error",#N/A,
IF('Second Approx.'!$G$29="Error",#N/A,
'Second Approx.'!$D$38*SIN(RADIANS('Second Approx.'!$D$18*A987))+'Second Approx.'!$D$39*SIN(RADIANS('Second Approx.'!$D$19*A987))))))))))</f>
        <v>#N/A</v>
      </c>
    </row>
    <row r="988" spans="1:4" x14ac:dyDescent="0.25">
      <c r="A988">
        <v>493</v>
      </c>
      <c r="B988" s="71" t="e">
        <f>IF(A988&lt;='Second Approx.'!$D$20,A988,#N/A)</f>
        <v>#N/A</v>
      </c>
      <c r="C988" s="1" t="e">
        <f>IF(B988="",#N/A,
IF('Second Approx.'!$G$15="Error",#N/A,
IF('Second Approx.'!$G$16="Error",#N/A,
IF('Second Approx.'!$G$17="Error",#N/A,
IF('Second Approx.'!$G$18="Error",#N/A,
IF('Second Approx.'!$G$19="Error",#N/A,
IF('Second Approx.'!$G$20="Error",#N/A,
IF('Second Approx.'!$G$29="Error",#N/A,
'Second Approx.'!$D$38*COS(RADIANS('Second Approx.'!$D$18*A988))+'Second Approx.'!$D$39*COS(RADIANS('Second Approx.'!$D$19*A988))))))))))</f>
        <v>#N/A</v>
      </c>
      <c r="D988" s="1" t="e">
        <f>IF(B988="",#N/A,
IF('Second Approx.'!$G$15="Error",#N/A,
IF('Second Approx.'!$G$16="Error",#N/A,
IF('Second Approx.'!$G$17="Error",#N/A,
IF('Second Approx.'!$G$18="Error",#N/A,
IF('Second Approx.'!$G$19="Error",#N/A,
IF('Second Approx.'!$G$20="Error",#N/A,
IF('Second Approx.'!$G$29="Error",#N/A,
'Second Approx.'!$D$38*SIN(RADIANS('Second Approx.'!$D$18*A988))+'Second Approx.'!$D$39*SIN(RADIANS('Second Approx.'!$D$19*A988))))))))))</f>
        <v>#N/A</v>
      </c>
    </row>
    <row r="989" spans="1:4" x14ac:dyDescent="0.25">
      <c r="A989" s="71">
        <v>493.5</v>
      </c>
      <c r="B989" s="71" t="e">
        <f>IF(A989&lt;='Second Approx.'!$D$20,A989,#N/A)</f>
        <v>#N/A</v>
      </c>
      <c r="C989" s="1" t="e">
        <f>IF(B989="",#N/A,
IF('Second Approx.'!$G$15="Error",#N/A,
IF('Second Approx.'!$G$16="Error",#N/A,
IF('Second Approx.'!$G$17="Error",#N/A,
IF('Second Approx.'!$G$18="Error",#N/A,
IF('Second Approx.'!$G$19="Error",#N/A,
IF('Second Approx.'!$G$20="Error",#N/A,
IF('Second Approx.'!$G$29="Error",#N/A,
'Second Approx.'!$D$38*COS(RADIANS('Second Approx.'!$D$18*A989))+'Second Approx.'!$D$39*COS(RADIANS('Second Approx.'!$D$19*A989))))))))))</f>
        <v>#N/A</v>
      </c>
      <c r="D989" s="1" t="e">
        <f>IF(B989="",#N/A,
IF('Second Approx.'!$G$15="Error",#N/A,
IF('Second Approx.'!$G$16="Error",#N/A,
IF('Second Approx.'!$G$17="Error",#N/A,
IF('Second Approx.'!$G$18="Error",#N/A,
IF('Second Approx.'!$G$19="Error",#N/A,
IF('Second Approx.'!$G$20="Error",#N/A,
IF('Second Approx.'!$G$29="Error",#N/A,
'Second Approx.'!$D$38*SIN(RADIANS('Second Approx.'!$D$18*A989))+'Second Approx.'!$D$39*SIN(RADIANS('Second Approx.'!$D$19*A989))))))))))</f>
        <v>#N/A</v>
      </c>
    </row>
    <row r="990" spans="1:4" x14ac:dyDescent="0.25">
      <c r="A990">
        <v>494</v>
      </c>
      <c r="B990" s="71" t="e">
        <f>IF(A990&lt;='Second Approx.'!$D$20,A990,#N/A)</f>
        <v>#N/A</v>
      </c>
      <c r="C990" s="1" t="e">
        <f>IF(B990="",#N/A,
IF('Second Approx.'!$G$15="Error",#N/A,
IF('Second Approx.'!$G$16="Error",#N/A,
IF('Second Approx.'!$G$17="Error",#N/A,
IF('Second Approx.'!$G$18="Error",#N/A,
IF('Second Approx.'!$G$19="Error",#N/A,
IF('Second Approx.'!$G$20="Error",#N/A,
IF('Second Approx.'!$G$29="Error",#N/A,
'Second Approx.'!$D$38*COS(RADIANS('Second Approx.'!$D$18*A990))+'Second Approx.'!$D$39*COS(RADIANS('Second Approx.'!$D$19*A990))))))))))</f>
        <v>#N/A</v>
      </c>
      <c r="D990" s="1" t="e">
        <f>IF(B990="",#N/A,
IF('Second Approx.'!$G$15="Error",#N/A,
IF('Second Approx.'!$G$16="Error",#N/A,
IF('Second Approx.'!$G$17="Error",#N/A,
IF('Second Approx.'!$G$18="Error",#N/A,
IF('Second Approx.'!$G$19="Error",#N/A,
IF('Second Approx.'!$G$20="Error",#N/A,
IF('Second Approx.'!$G$29="Error",#N/A,
'Second Approx.'!$D$38*SIN(RADIANS('Second Approx.'!$D$18*A990))+'Second Approx.'!$D$39*SIN(RADIANS('Second Approx.'!$D$19*A990))))))))))</f>
        <v>#N/A</v>
      </c>
    </row>
    <row r="991" spans="1:4" x14ac:dyDescent="0.25">
      <c r="A991" s="71">
        <v>494.5</v>
      </c>
      <c r="B991" s="71" t="e">
        <f>IF(A991&lt;='Second Approx.'!$D$20,A991,#N/A)</f>
        <v>#N/A</v>
      </c>
      <c r="C991" s="1" t="e">
        <f>IF(B991="",#N/A,
IF('Second Approx.'!$G$15="Error",#N/A,
IF('Second Approx.'!$G$16="Error",#N/A,
IF('Second Approx.'!$G$17="Error",#N/A,
IF('Second Approx.'!$G$18="Error",#N/A,
IF('Second Approx.'!$G$19="Error",#N/A,
IF('Second Approx.'!$G$20="Error",#N/A,
IF('Second Approx.'!$G$29="Error",#N/A,
'Second Approx.'!$D$38*COS(RADIANS('Second Approx.'!$D$18*A991))+'Second Approx.'!$D$39*COS(RADIANS('Second Approx.'!$D$19*A991))))))))))</f>
        <v>#N/A</v>
      </c>
      <c r="D991" s="1" t="e">
        <f>IF(B991="",#N/A,
IF('Second Approx.'!$G$15="Error",#N/A,
IF('Second Approx.'!$G$16="Error",#N/A,
IF('Second Approx.'!$G$17="Error",#N/A,
IF('Second Approx.'!$G$18="Error",#N/A,
IF('Second Approx.'!$G$19="Error",#N/A,
IF('Second Approx.'!$G$20="Error",#N/A,
IF('Second Approx.'!$G$29="Error",#N/A,
'Second Approx.'!$D$38*SIN(RADIANS('Second Approx.'!$D$18*A991))+'Second Approx.'!$D$39*SIN(RADIANS('Second Approx.'!$D$19*A991))))))))))</f>
        <v>#N/A</v>
      </c>
    </row>
    <row r="992" spans="1:4" x14ac:dyDescent="0.25">
      <c r="A992">
        <v>495</v>
      </c>
      <c r="B992" s="71" t="e">
        <f>IF(A992&lt;='Second Approx.'!$D$20,A992,#N/A)</f>
        <v>#N/A</v>
      </c>
      <c r="C992" s="1" t="e">
        <f>IF(B992="",#N/A,
IF('Second Approx.'!$G$15="Error",#N/A,
IF('Second Approx.'!$G$16="Error",#N/A,
IF('Second Approx.'!$G$17="Error",#N/A,
IF('Second Approx.'!$G$18="Error",#N/A,
IF('Second Approx.'!$G$19="Error",#N/A,
IF('Second Approx.'!$G$20="Error",#N/A,
IF('Second Approx.'!$G$29="Error",#N/A,
'Second Approx.'!$D$38*COS(RADIANS('Second Approx.'!$D$18*A992))+'Second Approx.'!$D$39*COS(RADIANS('Second Approx.'!$D$19*A992))))))))))</f>
        <v>#N/A</v>
      </c>
      <c r="D992" s="1" t="e">
        <f>IF(B992="",#N/A,
IF('Second Approx.'!$G$15="Error",#N/A,
IF('Second Approx.'!$G$16="Error",#N/A,
IF('Second Approx.'!$G$17="Error",#N/A,
IF('Second Approx.'!$G$18="Error",#N/A,
IF('Second Approx.'!$G$19="Error",#N/A,
IF('Second Approx.'!$G$20="Error",#N/A,
IF('Second Approx.'!$G$29="Error",#N/A,
'Second Approx.'!$D$38*SIN(RADIANS('Second Approx.'!$D$18*A992))+'Second Approx.'!$D$39*SIN(RADIANS('Second Approx.'!$D$19*A992))))))))))</f>
        <v>#N/A</v>
      </c>
    </row>
    <row r="993" spans="1:4" x14ac:dyDescent="0.25">
      <c r="A993">
        <v>495.5</v>
      </c>
      <c r="B993" s="71" t="e">
        <f>IF(A993&lt;='Second Approx.'!$D$20,A993,#N/A)</f>
        <v>#N/A</v>
      </c>
      <c r="C993" s="1" t="e">
        <f>IF(B993="",#N/A,
IF('Second Approx.'!$G$15="Error",#N/A,
IF('Second Approx.'!$G$16="Error",#N/A,
IF('Second Approx.'!$G$17="Error",#N/A,
IF('Second Approx.'!$G$18="Error",#N/A,
IF('Second Approx.'!$G$19="Error",#N/A,
IF('Second Approx.'!$G$20="Error",#N/A,
IF('Second Approx.'!$G$29="Error",#N/A,
'Second Approx.'!$D$38*COS(RADIANS('Second Approx.'!$D$18*A993))+'Second Approx.'!$D$39*COS(RADIANS('Second Approx.'!$D$19*A993))))))))))</f>
        <v>#N/A</v>
      </c>
      <c r="D993" s="1" t="e">
        <f>IF(B993="",#N/A,
IF('Second Approx.'!$G$15="Error",#N/A,
IF('Second Approx.'!$G$16="Error",#N/A,
IF('Second Approx.'!$G$17="Error",#N/A,
IF('Second Approx.'!$G$18="Error",#N/A,
IF('Second Approx.'!$G$19="Error",#N/A,
IF('Second Approx.'!$G$20="Error",#N/A,
IF('Second Approx.'!$G$29="Error",#N/A,
'Second Approx.'!$D$38*SIN(RADIANS('Second Approx.'!$D$18*A993))+'Second Approx.'!$D$39*SIN(RADIANS('Second Approx.'!$D$19*A993))))))))))</f>
        <v>#N/A</v>
      </c>
    </row>
    <row r="994" spans="1:4" x14ac:dyDescent="0.25">
      <c r="A994" s="71">
        <v>496</v>
      </c>
      <c r="B994" s="71" t="e">
        <f>IF(A994&lt;='Second Approx.'!$D$20,A994,#N/A)</f>
        <v>#N/A</v>
      </c>
      <c r="C994" s="1" t="e">
        <f>IF(B994="",#N/A,
IF('Second Approx.'!$G$15="Error",#N/A,
IF('Second Approx.'!$G$16="Error",#N/A,
IF('Second Approx.'!$G$17="Error",#N/A,
IF('Second Approx.'!$G$18="Error",#N/A,
IF('Second Approx.'!$G$19="Error",#N/A,
IF('Second Approx.'!$G$20="Error",#N/A,
IF('Second Approx.'!$G$29="Error",#N/A,
'Second Approx.'!$D$38*COS(RADIANS('Second Approx.'!$D$18*A994))+'Second Approx.'!$D$39*COS(RADIANS('Second Approx.'!$D$19*A994))))))))))</f>
        <v>#N/A</v>
      </c>
      <c r="D994" s="1" t="e">
        <f>IF(B994="",#N/A,
IF('Second Approx.'!$G$15="Error",#N/A,
IF('Second Approx.'!$G$16="Error",#N/A,
IF('Second Approx.'!$G$17="Error",#N/A,
IF('Second Approx.'!$G$18="Error",#N/A,
IF('Second Approx.'!$G$19="Error",#N/A,
IF('Second Approx.'!$G$20="Error",#N/A,
IF('Second Approx.'!$G$29="Error",#N/A,
'Second Approx.'!$D$38*SIN(RADIANS('Second Approx.'!$D$18*A994))+'Second Approx.'!$D$39*SIN(RADIANS('Second Approx.'!$D$19*A994))))))))))</f>
        <v>#N/A</v>
      </c>
    </row>
    <row r="995" spans="1:4" x14ac:dyDescent="0.25">
      <c r="A995">
        <v>496.5</v>
      </c>
      <c r="B995" s="71" t="e">
        <f>IF(A995&lt;='Second Approx.'!$D$20,A995,#N/A)</f>
        <v>#N/A</v>
      </c>
      <c r="C995" s="1" t="e">
        <f>IF(B995="",#N/A,
IF('Second Approx.'!$G$15="Error",#N/A,
IF('Second Approx.'!$G$16="Error",#N/A,
IF('Second Approx.'!$G$17="Error",#N/A,
IF('Second Approx.'!$G$18="Error",#N/A,
IF('Second Approx.'!$G$19="Error",#N/A,
IF('Second Approx.'!$G$20="Error",#N/A,
IF('Second Approx.'!$G$29="Error",#N/A,
'Second Approx.'!$D$38*COS(RADIANS('Second Approx.'!$D$18*A995))+'Second Approx.'!$D$39*COS(RADIANS('Second Approx.'!$D$19*A995))))))))))</f>
        <v>#N/A</v>
      </c>
      <c r="D995" s="1" t="e">
        <f>IF(B995="",#N/A,
IF('Second Approx.'!$G$15="Error",#N/A,
IF('Second Approx.'!$G$16="Error",#N/A,
IF('Second Approx.'!$G$17="Error",#N/A,
IF('Second Approx.'!$G$18="Error",#N/A,
IF('Second Approx.'!$G$19="Error",#N/A,
IF('Second Approx.'!$G$20="Error",#N/A,
IF('Second Approx.'!$G$29="Error",#N/A,
'Second Approx.'!$D$38*SIN(RADIANS('Second Approx.'!$D$18*A995))+'Second Approx.'!$D$39*SIN(RADIANS('Second Approx.'!$D$19*A995))))))))))</f>
        <v>#N/A</v>
      </c>
    </row>
    <row r="996" spans="1:4" x14ac:dyDescent="0.25">
      <c r="A996" s="71">
        <v>497</v>
      </c>
      <c r="B996" s="71" t="e">
        <f>IF(A996&lt;='Second Approx.'!$D$20,A996,#N/A)</f>
        <v>#N/A</v>
      </c>
      <c r="C996" s="1" t="e">
        <f>IF(B996="",#N/A,
IF('Second Approx.'!$G$15="Error",#N/A,
IF('Second Approx.'!$G$16="Error",#N/A,
IF('Second Approx.'!$G$17="Error",#N/A,
IF('Second Approx.'!$G$18="Error",#N/A,
IF('Second Approx.'!$G$19="Error",#N/A,
IF('Second Approx.'!$G$20="Error",#N/A,
IF('Second Approx.'!$G$29="Error",#N/A,
'Second Approx.'!$D$38*COS(RADIANS('Second Approx.'!$D$18*A996))+'Second Approx.'!$D$39*COS(RADIANS('Second Approx.'!$D$19*A996))))))))))</f>
        <v>#N/A</v>
      </c>
      <c r="D996" s="1" t="e">
        <f>IF(B996="",#N/A,
IF('Second Approx.'!$G$15="Error",#N/A,
IF('Second Approx.'!$G$16="Error",#N/A,
IF('Second Approx.'!$G$17="Error",#N/A,
IF('Second Approx.'!$G$18="Error",#N/A,
IF('Second Approx.'!$G$19="Error",#N/A,
IF('Second Approx.'!$G$20="Error",#N/A,
IF('Second Approx.'!$G$29="Error",#N/A,
'Second Approx.'!$D$38*SIN(RADIANS('Second Approx.'!$D$18*A996))+'Second Approx.'!$D$39*SIN(RADIANS('Second Approx.'!$D$19*A996))))))))))</f>
        <v>#N/A</v>
      </c>
    </row>
    <row r="997" spans="1:4" x14ac:dyDescent="0.25">
      <c r="A997">
        <v>497.5</v>
      </c>
      <c r="B997" s="71" t="e">
        <f>IF(A997&lt;='Second Approx.'!$D$20,A997,#N/A)</f>
        <v>#N/A</v>
      </c>
      <c r="C997" s="1" t="e">
        <f>IF(B997="",#N/A,
IF('Second Approx.'!$G$15="Error",#N/A,
IF('Second Approx.'!$G$16="Error",#N/A,
IF('Second Approx.'!$G$17="Error",#N/A,
IF('Second Approx.'!$G$18="Error",#N/A,
IF('Second Approx.'!$G$19="Error",#N/A,
IF('Second Approx.'!$G$20="Error",#N/A,
IF('Second Approx.'!$G$29="Error",#N/A,
'Second Approx.'!$D$38*COS(RADIANS('Second Approx.'!$D$18*A997))+'Second Approx.'!$D$39*COS(RADIANS('Second Approx.'!$D$19*A997))))))))))</f>
        <v>#N/A</v>
      </c>
      <c r="D997" s="1" t="e">
        <f>IF(B997="",#N/A,
IF('Second Approx.'!$G$15="Error",#N/A,
IF('Second Approx.'!$G$16="Error",#N/A,
IF('Second Approx.'!$G$17="Error",#N/A,
IF('Second Approx.'!$G$18="Error",#N/A,
IF('Second Approx.'!$G$19="Error",#N/A,
IF('Second Approx.'!$G$20="Error",#N/A,
IF('Second Approx.'!$G$29="Error",#N/A,
'Second Approx.'!$D$38*SIN(RADIANS('Second Approx.'!$D$18*A997))+'Second Approx.'!$D$39*SIN(RADIANS('Second Approx.'!$D$19*A997))))))))))</f>
        <v>#N/A</v>
      </c>
    </row>
    <row r="998" spans="1:4" x14ac:dyDescent="0.25">
      <c r="A998">
        <v>498</v>
      </c>
      <c r="B998" s="71" t="e">
        <f>IF(A998&lt;='Second Approx.'!$D$20,A998,#N/A)</f>
        <v>#N/A</v>
      </c>
      <c r="C998" s="1" t="e">
        <f>IF(B998="",#N/A,
IF('Second Approx.'!$G$15="Error",#N/A,
IF('Second Approx.'!$G$16="Error",#N/A,
IF('Second Approx.'!$G$17="Error",#N/A,
IF('Second Approx.'!$G$18="Error",#N/A,
IF('Second Approx.'!$G$19="Error",#N/A,
IF('Second Approx.'!$G$20="Error",#N/A,
IF('Second Approx.'!$G$29="Error",#N/A,
'Second Approx.'!$D$38*COS(RADIANS('Second Approx.'!$D$18*A998))+'Second Approx.'!$D$39*COS(RADIANS('Second Approx.'!$D$19*A998))))))))))</f>
        <v>#N/A</v>
      </c>
      <c r="D998" s="1" t="e">
        <f>IF(B998="",#N/A,
IF('Second Approx.'!$G$15="Error",#N/A,
IF('Second Approx.'!$G$16="Error",#N/A,
IF('Second Approx.'!$G$17="Error",#N/A,
IF('Second Approx.'!$G$18="Error",#N/A,
IF('Second Approx.'!$G$19="Error",#N/A,
IF('Second Approx.'!$G$20="Error",#N/A,
IF('Second Approx.'!$G$29="Error",#N/A,
'Second Approx.'!$D$38*SIN(RADIANS('Second Approx.'!$D$18*A998))+'Second Approx.'!$D$39*SIN(RADIANS('Second Approx.'!$D$19*A998))))))))))</f>
        <v>#N/A</v>
      </c>
    </row>
    <row r="999" spans="1:4" x14ac:dyDescent="0.25">
      <c r="A999" s="71">
        <v>498.5</v>
      </c>
      <c r="B999" s="71" t="e">
        <f>IF(A999&lt;='Second Approx.'!$D$20,A999,#N/A)</f>
        <v>#N/A</v>
      </c>
      <c r="C999" s="1" t="e">
        <f>IF(B999="",#N/A,
IF('Second Approx.'!$G$15="Error",#N/A,
IF('Second Approx.'!$G$16="Error",#N/A,
IF('Second Approx.'!$G$17="Error",#N/A,
IF('Second Approx.'!$G$18="Error",#N/A,
IF('Second Approx.'!$G$19="Error",#N/A,
IF('Second Approx.'!$G$20="Error",#N/A,
IF('Second Approx.'!$G$29="Error",#N/A,
'Second Approx.'!$D$38*COS(RADIANS('Second Approx.'!$D$18*A999))+'Second Approx.'!$D$39*COS(RADIANS('Second Approx.'!$D$19*A999))))))))))</f>
        <v>#N/A</v>
      </c>
      <c r="D999" s="1" t="e">
        <f>IF(B999="",#N/A,
IF('Second Approx.'!$G$15="Error",#N/A,
IF('Second Approx.'!$G$16="Error",#N/A,
IF('Second Approx.'!$G$17="Error",#N/A,
IF('Second Approx.'!$G$18="Error",#N/A,
IF('Second Approx.'!$G$19="Error",#N/A,
IF('Second Approx.'!$G$20="Error",#N/A,
IF('Second Approx.'!$G$29="Error",#N/A,
'Second Approx.'!$D$38*SIN(RADIANS('Second Approx.'!$D$18*A999))+'Second Approx.'!$D$39*SIN(RADIANS('Second Approx.'!$D$19*A999))))))))))</f>
        <v>#N/A</v>
      </c>
    </row>
    <row r="1000" spans="1:4" x14ac:dyDescent="0.25">
      <c r="A1000">
        <v>499</v>
      </c>
      <c r="B1000" s="71" t="e">
        <f>IF(A1000&lt;='Second Approx.'!$D$20,A1000,#N/A)</f>
        <v>#N/A</v>
      </c>
      <c r="C1000" s="1" t="e">
        <f>IF(B1000="",#N/A,
IF('Second Approx.'!$G$15="Error",#N/A,
IF('Second Approx.'!$G$16="Error",#N/A,
IF('Second Approx.'!$G$17="Error",#N/A,
IF('Second Approx.'!$G$18="Error",#N/A,
IF('Second Approx.'!$G$19="Error",#N/A,
IF('Second Approx.'!$G$20="Error",#N/A,
IF('Second Approx.'!$G$29="Error",#N/A,
'Second Approx.'!$D$38*COS(RADIANS('Second Approx.'!$D$18*A1000))+'Second Approx.'!$D$39*COS(RADIANS('Second Approx.'!$D$19*A1000))))))))))</f>
        <v>#N/A</v>
      </c>
      <c r="D1000" s="1" t="e">
        <f>IF(B1000="",#N/A,
IF('Second Approx.'!$G$15="Error",#N/A,
IF('Second Approx.'!$G$16="Error",#N/A,
IF('Second Approx.'!$G$17="Error",#N/A,
IF('Second Approx.'!$G$18="Error",#N/A,
IF('Second Approx.'!$G$19="Error",#N/A,
IF('Second Approx.'!$G$20="Error",#N/A,
IF('Second Approx.'!$G$29="Error",#N/A,
'Second Approx.'!$D$38*SIN(RADIANS('Second Approx.'!$D$18*A1000))+'Second Approx.'!$D$39*SIN(RADIANS('Second Approx.'!$D$19*A1000))))))))))</f>
        <v>#N/A</v>
      </c>
    </row>
    <row r="1001" spans="1:4" x14ac:dyDescent="0.25">
      <c r="A1001" s="71">
        <v>499.5</v>
      </c>
      <c r="B1001" s="71" t="e">
        <f>IF(A1001&lt;='Second Approx.'!$D$20,A1001,#N/A)</f>
        <v>#N/A</v>
      </c>
      <c r="C1001" s="1" t="e">
        <f>IF(B1001="",#N/A,
IF('Second Approx.'!$G$15="Error",#N/A,
IF('Second Approx.'!$G$16="Error",#N/A,
IF('Second Approx.'!$G$17="Error",#N/A,
IF('Second Approx.'!$G$18="Error",#N/A,
IF('Second Approx.'!$G$19="Error",#N/A,
IF('Second Approx.'!$G$20="Error",#N/A,
IF('Second Approx.'!$G$29="Error",#N/A,
'Second Approx.'!$D$38*COS(RADIANS('Second Approx.'!$D$18*A1001))+'Second Approx.'!$D$39*COS(RADIANS('Second Approx.'!$D$19*A1001))))))))))</f>
        <v>#N/A</v>
      </c>
      <c r="D1001" s="1" t="e">
        <f>IF(B1001="",#N/A,
IF('Second Approx.'!$G$15="Error",#N/A,
IF('Second Approx.'!$G$16="Error",#N/A,
IF('Second Approx.'!$G$17="Error",#N/A,
IF('Second Approx.'!$G$18="Error",#N/A,
IF('Second Approx.'!$G$19="Error",#N/A,
IF('Second Approx.'!$G$20="Error",#N/A,
IF('Second Approx.'!$G$29="Error",#N/A,
'Second Approx.'!$D$38*SIN(RADIANS('Second Approx.'!$D$18*A1001))+'Second Approx.'!$D$39*SIN(RADIANS('Second Approx.'!$D$19*A1001))))))))))</f>
        <v>#N/A</v>
      </c>
    </row>
    <row r="1002" spans="1:4" x14ac:dyDescent="0.25">
      <c r="A1002">
        <v>500</v>
      </c>
      <c r="B1002" s="71" t="e">
        <f>IF(A1002&lt;='Second Approx.'!$D$20,A1002,#N/A)</f>
        <v>#N/A</v>
      </c>
      <c r="C1002" s="1" t="e">
        <f>IF(B1002="",#N/A,
IF('Second Approx.'!$G$15="Error",#N/A,
IF('Second Approx.'!$G$16="Error",#N/A,
IF('Second Approx.'!$G$17="Error",#N/A,
IF('Second Approx.'!$G$18="Error",#N/A,
IF('Second Approx.'!$G$19="Error",#N/A,
IF('Second Approx.'!$G$20="Error",#N/A,
IF('Second Approx.'!$G$29="Error",#N/A,
'Second Approx.'!$D$38*COS(RADIANS('Second Approx.'!$D$18*A1002))+'Second Approx.'!$D$39*COS(RADIANS('Second Approx.'!$D$19*A1002))))))))))</f>
        <v>#N/A</v>
      </c>
      <c r="D1002" s="1" t="e">
        <f>IF(B1002="",#N/A,
IF('Second Approx.'!$G$15="Error",#N/A,
IF('Second Approx.'!$G$16="Error",#N/A,
IF('Second Approx.'!$G$17="Error",#N/A,
IF('Second Approx.'!$G$18="Error",#N/A,
IF('Second Approx.'!$G$19="Error",#N/A,
IF('Second Approx.'!$G$20="Error",#N/A,
IF('Second Approx.'!$G$29="Error",#N/A,
'Second Approx.'!$D$38*SIN(RADIANS('Second Approx.'!$D$18*A1002))+'Second Approx.'!$D$39*SIN(RADIANS('Second Approx.'!$D$19*A1002))))))))))</f>
        <v>#N/A</v>
      </c>
    </row>
    <row r="1003" spans="1:4" x14ac:dyDescent="0.25">
      <c r="A1003">
        <v>500.5</v>
      </c>
      <c r="B1003" s="71" t="e">
        <f>IF(A1003&lt;='Second Approx.'!$D$20,A1003,#N/A)</f>
        <v>#N/A</v>
      </c>
      <c r="C1003" s="1" t="e">
        <f>IF(B1003="",#N/A,
IF('Second Approx.'!$G$15="Error",#N/A,
IF('Second Approx.'!$G$16="Error",#N/A,
IF('Second Approx.'!$G$17="Error",#N/A,
IF('Second Approx.'!$G$18="Error",#N/A,
IF('Second Approx.'!$G$19="Error",#N/A,
IF('Second Approx.'!$G$20="Error",#N/A,
IF('Second Approx.'!$G$29="Error",#N/A,
'Second Approx.'!$D$38*COS(RADIANS('Second Approx.'!$D$18*A1003))+'Second Approx.'!$D$39*COS(RADIANS('Second Approx.'!$D$19*A1003))))))))))</f>
        <v>#N/A</v>
      </c>
      <c r="D1003" s="1" t="e">
        <f>IF(B1003="",#N/A,
IF('Second Approx.'!$G$15="Error",#N/A,
IF('Second Approx.'!$G$16="Error",#N/A,
IF('Second Approx.'!$G$17="Error",#N/A,
IF('Second Approx.'!$G$18="Error",#N/A,
IF('Second Approx.'!$G$19="Error",#N/A,
IF('Second Approx.'!$G$20="Error",#N/A,
IF('Second Approx.'!$G$29="Error",#N/A,
'Second Approx.'!$D$38*SIN(RADIANS('Second Approx.'!$D$18*A1003))+'Second Approx.'!$D$39*SIN(RADIANS('Second Approx.'!$D$19*A1003))))))))))</f>
        <v>#N/A</v>
      </c>
    </row>
    <row r="1004" spans="1:4" x14ac:dyDescent="0.25">
      <c r="A1004" s="71">
        <v>501</v>
      </c>
      <c r="B1004" s="71" t="e">
        <f>IF(A1004&lt;='Second Approx.'!$D$20,A1004,#N/A)</f>
        <v>#N/A</v>
      </c>
      <c r="C1004" s="1" t="e">
        <f>IF(B1004="",#N/A,
IF('Second Approx.'!$G$15="Error",#N/A,
IF('Second Approx.'!$G$16="Error",#N/A,
IF('Second Approx.'!$G$17="Error",#N/A,
IF('Second Approx.'!$G$18="Error",#N/A,
IF('Second Approx.'!$G$19="Error",#N/A,
IF('Second Approx.'!$G$20="Error",#N/A,
IF('Second Approx.'!$G$29="Error",#N/A,
'Second Approx.'!$D$38*COS(RADIANS('Second Approx.'!$D$18*A1004))+'Second Approx.'!$D$39*COS(RADIANS('Second Approx.'!$D$19*A1004))))))))))</f>
        <v>#N/A</v>
      </c>
      <c r="D1004" s="1" t="e">
        <f>IF(B1004="",#N/A,
IF('Second Approx.'!$G$15="Error",#N/A,
IF('Second Approx.'!$G$16="Error",#N/A,
IF('Second Approx.'!$G$17="Error",#N/A,
IF('Second Approx.'!$G$18="Error",#N/A,
IF('Second Approx.'!$G$19="Error",#N/A,
IF('Second Approx.'!$G$20="Error",#N/A,
IF('Second Approx.'!$G$29="Error",#N/A,
'Second Approx.'!$D$38*SIN(RADIANS('Second Approx.'!$D$18*A1004))+'Second Approx.'!$D$39*SIN(RADIANS('Second Approx.'!$D$19*A1004))))))))))</f>
        <v>#N/A</v>
      </c>
    </row>
    <row r="1005" spans="1:4" x14ac:dyDescent="0.25">
      <c r="A1005">
        <v>501.5</v>
      </c>
      <c r="B1005" s="71" t="e">
        <f>IF(A1005&lt;='Second Approx.'!$D$20,A1005,#N/A)</f>
        <v>#N/A</v>
      </c>
      <c r="C1005" s="1" t="e">
        <f>IF(B1005="",#N/A,
IF('Second Approx.'!$G$15="Error",#N/A,
IF('Second Approx.'!$G$16="Error",#N/A,
IF('Second Approx.'!$G$17="Error",#N/A,
IF('Second Approx.'!$G$18="Error",#N/A,
IF('Second Approx.'!$G$19="Error",#N/A,
IF('Second Approx.'!$G$20="Error",#N/A,
IF('Second Approx.'!$G$29="Error",#N/A,
'Second Approx.'!$D$38*COS(RADIANS('Second Approx.'!$D$18*A1005))+'Second Approx.'!$D$39*COS(RADIANS('Second Approx.'!$D$19*A1005))))))))))</f>
        <v>#N/A</v>
      </c>
      <c r="D1005" s="1" t="e">
        <f>IF(B1005="",#N/A,
IF('Second Approx.'!$G$15="Error",#N/A,
IF('Second Approx.'!$G$16="Error",#N/A,
IF('Second Approx.'!$G$17="Error",#N/A,
IF('Second Approx.'!$G$18="Error",#N/A,
IF('Second Approx.'!$G$19="Error",#N/A,
IF('Second Approx.'!$G$20="Error",#N/A,
IF('Second Approx.'!$G$29="Error",#N/A,
'Second Approx.'!$D$38*SIN(RADIANS('Second Approx.'!$D$18*A1005))+'Second Approx.'!$D$39*SIN(RADIANS('Second Approx.'!$D$19*A1005))))))))))</f>
        <v>#N/A</v>
      </c>
    </row>
    <row r="1006" spans="1:4" x14ac:dyDescent="0.25">
      <c r="A1006" s="71">
        <v>502</v>
      </c>
      <c r="B1006" s="71" t="e">
        <f>IF(A1006&lt;='Second Approx.'!$D$20,A1006,#N/A)</f>
        <v>#N/A</v>
      </c>
      <c r="C1006" s="1" t="e">
        <f>IF(B1006="",#N/A,
IF('Second Approx.'!$G$15="Error",#N/A,
IF('Second Approx.'!$G$16="Error",#N/A,
IF('Second Approx.'!$G$17="Error",#N/A,
IF('Second Approx.'!$G$18="Error",#N/A,
IF('Second Approx.'!$G$19="Error",#N/A,
IF('Second Approx.'!$G$20="Error",#N/A,
IF('Second Approx.'!$G$29="Error",#N/A,
'Second Approx.'!$D$38*COS(RADIANS('Second Approx.'!$D$18*A1006))+'Second Approx.'!$D$39*COS(RADIANS('Second Approx.'!$D$19*A1006))))))))))</f>
        <v>#N/A</v>
      </c>
      <c r="D1006" s="1" t="e">
        <f>IF(B1006="",#N/A,
IF('Second Approx.'!$G$15="Error",#N/A,
IF('Second Approx.'!$G$16="Error",#N/A,
IF('Second Approx.'!$G$17="Error",#N/A,
IF('Second Approx.'!$G$18="Error",#N/A,
IF('Second Approx.'!$G$19="Error",#N/A,
IF('Second Approx.'!$G$20="Error",#N/A,
IF('Second Approx.'!$G$29="Error",#N/A,
'Second Approx.'!$D$38*SIN(RADIANS('Second Approx.'!$D$18*A1006))+'Second Approx.'!$D$39*SIN(RADIANS('Second Approx.'!$D$19*A1006))))))))))</f>
        <v>#N/A</v>
      </c>
    </row>
    <row r="1007" spans="1:4" x14ac:dyDescent="0.25">
      <c r="A1007">
        <v>502.5</v>
      </c>
      <c r="B1007" s="71" t="e">
        <f>IF(A1007&lt;='Second Approx.'!$D$20,A1007,#N/A)</f>
        <v>#N/A</v>
      </c>
      <c r="C1007" s="1" t="e">
        <f>IF(B1007="",#N/A,
IF('Second Approx.'!$G$15="Error",#N/A,
IF('Second Approx.'!$G$16="Error",#N/A,
IF('Second Approx.'!$G$17="Error",#N/A,
IF('Second Approx.'!$G$18="Error",#N/A,
IF('Second Approx.'!$G$19="Error",#N/A,
IF('Second Approx.'!$G$20="Error",#N/A,
IF('Second Approx.'!$G$29="Error",#N/A,
'Second Approx.'!$D$38*COS(RADIANS('Second Approx.'!$D$18*A1007))+'Second Approx.'!$D$39*COS(RADIANS('Second Approx.'!$D$19*A1007))))))))))</f>
        <v>#N/A</v>
      </c>
      <c r="D1007" s="1" t="e">
        <f>IF(B1007="",#N/A,
IF('Second Approx.'!$G$15="Error",#N/A,
IF('Second Approx.'!$G$16="Error",#N/A,
IF('Second Approx.'!$G$17="Error",#N/A,
IF('Second Approx.'!$G$18="Error",#N/A,
IF('Second Approx.'!$G$19="Error",#N/A,
IF('Second Approx.'!$G$20="Error",#N/A,
IF('Second Approx.'!$G$29="Error",#N/A,
'Second Approx.'!$D$38*SIN(RADIANS('Second Approx.'!$D$18*A1007))+'Second Approx.'!$D$39*SIN(RADIANS('Second Approx.'!$D$19*A1007))))))))))</f>
        <v>#N/A</v>
      </c>
    </row>
    <row r="1008" spans="1:4" x14ac:dyDescent="0.25">
      <c r="A1008">
        <v>503</v>
      </c>
      <c r="B1008" s="71" t="e">
        <f>IF(A1008&lt;='Second Approx.'!$D$20,A1008,#N/A)</f>
        <v>#N/A</v>
      </c>
      <c r="C1008" s="1" t="e">
        <f>IF(B1008="",#N/A,
IF('Second Approx.'!$G$15="Error",#N/A,
IF('Second Approx.'!$G$16="Error",#N/A,
IF('Second Approx.'!$G$17="Error",#N/A,
IF('Second Approx.'!$G$18="Error",#N/A,
IF('Second Approx.'!$G$19="Error",#N/A,
IF('Second Approx.'!$G$20="Error",#N/A,
IF('Second Approx.'!$G$29="Error",#N/A,
'Second Approx.'!$D$38*COS(RADIANS('Second Approx.'!$D$18*A1008))+'Second Approx.'!$D$39*COS(RADIANS('Second Approx.'!$D$19*A1008))))))))))</f>
        <v>#N/A</v>
      </c>
      <c r="D1008" s="1" t="e">
        <f>IF(B1008="",#N/A,
IF('Second Approx.'!$G$15="Error",#N/A,
IF('Second Approx.'!$G$16="Error",#N/A,
IF('Second Approx.'!$G$17="Error",#N/A,
IF('Second Approx.'!$G$18="Error",#N/A,
IF('Second Approx.'!$G$19="Error",#N/A,
IF('Second Approx.'!$G$20="Error",#N/A,
IF('Second Approx.'!$G$29="Error",#N/A,
'Second Approx.'!$D$38*SIN(RADIANS('Second Approx.'!$D$18*A1008))+'Second Approx.'!$D$39*SIN(RADIANS('Second Approx.'!$D$19*A1008))))))))))</f>
        <v>#N/A</v>
      </c>
    </row>
    <row r="1009" spans="1:4" x14ac:dyDescent="0.25">
      <c r="A1009" s="71">
        <v>503.5</v>
      </c>
      <c r="B1009" s="71" t="e">
        <f>IF(A1009&lt;='Second Approx.'!$D$20,A1009,#N/A)</f>
        <v>#N/A</v>
      </c>
      <c r="C1009" s="1" t="e">
        <f>IF(B1009="",#N/A,
IF('Second Approx.'!$G$15="Error",#N/A,
IF('Second Approx.'!$G$16="Error",#N/A,
IF('Second Approx.'!$G$17="Error",#N/A,
IF('Second Approx.'!$G$18="Error",#N/A,
IF('Second Approx.'!$G$19="Error",#N/A,
IF('Second Approx.'!$G$20="Error",#N/A,
IF('Second Approx.'!$G$29="Error",#N/A,
'Second Approx.'!$D$38*COS(RADIANS('Second Approx.'!$D$18*A1009))+'Second Approx.'!$D$39*COS(RADIANS('Second Approx.'!$D$19*A1009))))))))))</f>
        <v>#N/A</v>
      </c>
      <c r="D1009" s="1" t="e">
        <f>IF(B1009="",#N/A,
IF('Second Approx.'!$G$15="Error",#N/A,
IF('Second Approx.'!$G$16="Error",#N/A,
IF('Second Approx.'!$G$17="Error",#N/A,
IF('Second Approx.'!$G$18="Error",#N/A,
IF('Second Approx.'!$G$19="Error",#N/A,
IF('Second Approx.'!$G$20="Error",#N/A,
IF('Second Approx.'!$G$29="Error",#N/A,
'Second Approx.'!$D$38*SIN(RADIANS('Second Approx.'!$D$18*A1009))+'Second Approx.'!$D$39*SIN(RADIANS('Second Approx.'!$D$19*A1009))))))))))</f>
        <v>#N/A</v>
      </c>
    </row>
    <row r="1010" spans="1:4" x14ac:dyDescent="0.25">
      <c r="A1010">
        <v>504</v>
      </c>
      <c r="B1010" s="71" t="e">
        <f>IF(A1010&lt;='Second Approx.'!$D$20,A1010,#N/A)</f>
        <v>#N/A</v>
      </c>
      <c r="C1010" s="1" t="e">
        <f>IF(B1010="",#N/A,
IF('Second Approx.'!$G$15="Error",#N/A,
IF('Second Approx.'!$G$16="Error",#N/A,
IF('Second Approx.'!$G$17="Error",#N/A,
IF('Second Approx.'!$G$18="Error",#N/A,
IF('Second Approx.'!$G$19="Error",#N/A,
IF('Second Approx.'!$G$20="Error",#N/A,
IF('Second Approx.'!$G$29="Error",#N/A,
'Second Approx.'!$D$38*COS(RADIANS('Second Approx.'!$D$18*A1010))+'Second Approx.'!$D$39*COS(RADIANS('Second Approx.'!$D$19*A1010))))))))))</f>
        <v>#N/A</v>
      </c>
      <c r="D1010" s="1" t="e">
        <f>IF(B1010="",#N/A,
IF('Second Approx.'!$G$15="Error",#N/A,
IF('Second Approx.'!$G$16="Error",#N/A,
IF('Second Approx.'!$G$17="Error",#N/A,
IF('Second Approx.'!$G$18="Error",#N/A,
IF('Second Approx.'!$G$19="Error",#N/A,
IF('Second Approx.'!$G$20="Error",#N/A,
IF('Second Approx.'!$G$29="Error",#N/A,
'Second Approx.'!$D$38*SIN(RADIANS('Second Approx.'!$D$18*A1010))+'Second Approx.'!$D$39*SIN(RADIANS('Second Approx.'!$D$19*A1010))))))))))</f>
        <v>#N/A</v>
      </c>
    </row>
    <row r="1011" spans="1:4" x14ac:dyDescent="0.25">
      <c r="A1011" s="71">
        <v>504.5</v>
      </c>
      <c r="B1011" s="71" t="e">
        <f>IF(A1011&lt;='Second Approx.'!$D$20,A1011,#N/A)</f>
        <v>#N/A</v>
      </c>
      <c r="C1011" s="1" t="e">
        <f>IF(B1011="",#N/A,
IF('Second Approx.'!$G$15="Error",#N/A,
IF('Second Approx.'!$G$16="Error",#N/A,
IF('Second Approx.'!$G$17="Error",#N/A,
IF('Second Approx.'!$G$18="Error",#N/A,
IF('Second Approx.'!$G$19="Error",#N/A,
IF('Second Approx.'!$G$20="Error",#N/A,
IF('Second Approx.'!$G$29="Error",#N/A,
'Second Approx.'!$D$38*COS(RADIANS('Second Approx.'!$D$18*A1011))+'Second Approx.'!$D$39*COS(RADIANS('Second Approx.'!$D$19*A1011))))))))))</f>
        <v>#N/A</v>
      </c>
      <c r="D1011" s="1" t="e">
        <f>IF(B1011="",#N/A,
IF('Second Approx.'!$G$15="Error",#N/A,
IF('Second Approx.'!$G$16="Error",#N/A,
IF('Second Approx.'!$G$17="Error",#N/A,
IF('Second Approx.'!$G$18="Error",#N/A,
IF('Second Approx.'!$G$19="Error",#N/A,
IF('Second Approx.'!$G$20="Error",#N/A,
IF('Second Approx.'!$G$29="Error",#N/A,
'Second Approx.'!$D$38*SIN(RADIANS('Second Approx.'!$D$18*A1011))+'Second Approx.'!$D$39*SIN(RADIANS('Second Approx.'!$D$19*A1011))))))))))</f>
        <v>#N/A</v>
      </c>
    </row>
    <row r="1012" spans="1:4" x14ac:dyDescent="0.25">
      <c r="A1012">
        <v>505</v>
      </c>
      <c r="B1012" s="71" t="e">
        <f>IF(A1012&lt;='Second Approx.'!$D$20,A1012,#N/A)</f>
        <v>#N/A</v>
      </c>
      <c r="C1012" s="1" t="e">
        <f>IF(B1012="",#N/A,
IF('Second Approx.'!$G$15="Error",#N/A,
IF('Second Approx.'!$G$16="Error",#N/A,
IF('Second Approx.'!$G$17="Error",#N/A,
IF('Second Approx.'!$G$18="Error",#N/A,
IF('Second Approx.'!$G$19="Error",#N/A,
IF('Second Approx.'!$G$20="Error",#N/A,
IF('Second Approx.'!$G$29="Error",#N/A,
'Second Approx.'!$D$38*COS(RADIANS('Second Approx.'!$D$18*A1012))+'Second Approx.'!$D$39*COS(RADIANS('Second Approx.'!$D$19*A1012))))))))))</f>
        <v>#N/A</v>
      </c>
      <c r="D1012" s="1" t="e">
        <f>IF(B1012="",#N/A,
IF('Second Approx.'!$G$15="Error",#N/A,
IF('Second Approx.'!$G$16="Error",#N/A,
IF('Second Approx.'!$G$17="Error",#N/A,
IF('Second Approx.'!$G$18="Error",#N/A,
IF('Second Approx.'!$G$19="Error",#N/A,
IF('Second Approx.'!$G$20="Error",#N/A,
IF('Second Approx.'!$G$29="Error",#N/A,
'Second Approx.'!$D$38*SIN(RADIANS('Second Approx.'!$D$18*A1012))+'Second Approx.'!$D$39*SIN(RADIANS('Second Approx.'!$D$19*A1012))))))))))</f>
        <v>#N/A</v>
      </c>
    </row>
    <row r="1013" spans="1:4" x14ac:dyDescent="0.25">
      <c r="A1013">
        <v>505.5</v>
      </c>
      <c r="B1013" s="71" t="e">
        <f>IF(A1013&lt;='Second Approx.'!$D$20,A1013,#N/A)</f>
        <v>#N/A</v>
      </c>
      <c r="C1013" s="1" t="e">
        <f>IF(B1013="",#N/A,
IF('Second Approx.'!$G$15="Error",#N/A,
IF('Second Approx.'!$G$16="Error",#N/A,
IF('Second Approx.'!$G$17="Error",#N/A,
IF('Second Approx.'!$G$18="Error",#N/A,
IF('Second Approx.'!$G$19="Error",#N/A,
IF('Second Approx.'!$G$20="Error",#N/A,
IF('Second Approx.'!$G$29="Error",#N/A,
'Second Approx.'!$D$38*COS(RADIANS('Second Approx.'!$D$18*A1013))+'Second Approx.'!$D$39*COS(RADIANS('Second Approx.'!$D$19*A1013))))))))))</f>
        <v>#N/A</v>
      </c>
      <c r="D1013" s="1" t="e">
        <f>IF(B1013="",#N/A,
IF('Second Approx.'!$G$15="Error",#N/A,
IF('Second Approx.'!$G$16="Error",#N/A,
IF('Second Approx.'!$G$17="Error",#N/A,
IF('Second Approx.'!$G$18="Error",#N/A,
IF('Second Approx.'!$G$19="Error",#N/A,
IF('Second Approx.'!$G$20="Error",#N/A,
IF('Second Approx.'!$G$29="Error",#N/A,
'Second Approx.'!$D$38*SIN(RADIANS('Second Approx.'!$D$18*A1013))+'Second Approx.'!$D$39*SIN(RADIANS('Second Approx.'!$D$19*A1013))))))))))</f>
        <v>#N/A</v>
      </c>
    </row>
    <row r="1014" spans="1:4" x14ac:dyDescent="0.25">
      <c r="A1014" s="71">
        <v>506</v>
      </c>
      <c r="B1014" s="71" t="e">
        <f>IF(A1014&lt;='Second Approx.'!$D$20,A1014,#N/A)</f>
        <v>#N/A</v>
      </c>
      <c r="C1014" s="1" t="e">
        <f>IF(B1014="",#N/A,
IF('Second Approx.'!$G$15="Error",#N/A,
IF('Second Approx.'!$G$16="Error",#N/A,
IF('Second Approx.'!$G$17="Error",#N/A,
IF('Second Approx.'!$G$18="Error",#N/A,
IF('Second Approx.'!$G$19="Error",#N/A,
IF('Second Approx.'!$G$20="Error",#N/A,
IF('Second Approx.'!$G$29="Error",#N/A,
'Second Approx.'!$D$38*COS(RADIANS('Second Approx.'!$D$18*A1014))+'Second Approx.'!$D$39*COS(RADIANS('Second Approx.'!$D$19*A1014))))))))))</f>
        <v>#N/A</v>
      </c>
      <c r="D1014" s="1" t="e">
        <f>IF(B1014="",#N/A,
IF('Second Approx.'!$G$15="Error",#N/A,
IF('Second Approx.'!$G$16="Error",#N/A,
IF('Second Approx.'!$G$17="Error",#N/A,
IF('Second Approx.'!$G$18="Error",#N/A,
IF('Second Approx.'!$G$19="Error",#N/A,
IF('Second Approx.'!$G$20="Error",#N/A,
IF('Second Approx.'!$G$29="Error",#N/A,
'Second Approx.'!$D$38*SIN(RADIANS('Second Approx.'!$D$18*A1014))+'Second Approx.'!$D$39*SIN(RADIANS('Second Approx.'!$D$19*A1014))))))))))</f>
        <v>#N/A</v>
      </c>
    </row>
    <row r="1015" spans="1:4" x14ac:dyDescent="0.25">
      <c r="A1015">
        <v>506.5</v>
      </c>
      <c r="B1015" s="71" t="e">
        <f>IF(A1015&lt;='Second Approx.'!$D$20,A1015,#N/A)</f>
        <v>#N/A</v>
      </c>
      <c r="C1015" s="1" t="e">
        <f>IF(B1015="",#N/A,
IF('Second Approx.'!$G$15="Error",#N/A,
IF('Second Approx.'!$G$16="Error",#N/A,
IF('Second Approx.'!$G$17="Error",#N/A,
IF('Second Approx.'!$G$18="Error",#N/A,
IF('Second Approx.'!$G$19="Error",#N/A,
IF('Second Approx.'!$G$20="Error",#N/A,
IF('Second Approx.'!$G$29="Error",#N/A,
'Second Approx.'!$D$38*COS(RADIANS('Second Approx.'!$D$18*A1015))+'Second Approx.'!$D$39*COS(RADIANS('Second Approx.'!$D$19*A1015))))))))))</f>
        <v>#N/A</v>
      </c>
      <c r="D1015" s="1" t="e">
        <f>IF(B1015="",#N/A,
IF('Second Approx.'!$G$15="Error",#N/A,
IF('Second Approx.'!$G$16="Error",#N/A,
IF('Second Approx.'!$G$17="Error",#N/A,
IF('Second Approx.'!$G$18="Error",#N/A,
IF('Second Approx.'!$G$19="Error",#N/A,
IF('Second Approx.'!$G$20="Error",#N/A,
IF('Second Approx.'!$G$29="Error",#N/A,
'Second Approx.'!$D$38*SIN(RADIANS('Second Approx.'!$D$18*A1015))+'Second Approx.'!$D$39*SIN(RADIANS('Second Approx.'!$D$19*A1015))))))))))</f>
        <v>#N/A</v>
      </c>
    </row>
    <row r="1016" spans="1:4" x14ac:dyDescent="0.25">
      <c r="A1016" s="71">
        <v>507</v>
      </c>
      <c r="B1016" s="71" t="e">
        <f>IF(A1016&lt;='Second Approx.'!$D$20,A1016,#N/A)</f>
        <v>#N/A</v>
      </c>
      <c r="C1016" s="1" t="e">
        <f>IF(B1016="",#N/A,
IF('Second Approx.'!$G$15="Error",#N/A,
IF('Second Approx.'!$G$16="Error",#N/A,
IF('Second Approx.'!$G$17="Error",#N/A,
IF('Second Approx.'!$G$18="Error",#N/A,
IF('Second Approx.'!$G$19="Error",#N/A,
IF('Second Approx.'!$G$20="Error",#N/A,
IF('Second Approx.'!$G$29="Error",#N/A,
'Second Approx.'!$D$38*COS(RADIANS('Second Approx.'!$D$18*A1016))+'Second Approx.'!$D$39*COS(RADIANS('Second Approx.'!$D$19*A1016))))))))))</f>
        <v>#N/A</v>
      </c>
      <c r="D1016" s="1" t="e">
        <f>IF(B1016="",#N/A,
IF('Second Approx.'!$G$15="Error",#N/A,
IF('Second Approx.'!$G$16="Error",#N/A,
IF('Second Approx.'!$G$17="Error",#N/A,
IF('Second Approx.'!$G$18="Error",#N/A,
IF('Second Approx.'!$G$19="Error",#N/A,
IF('Second Approx.'!$G$20="Error",#N/A,
IF('Second Approx.'!$G$29="Error",#N/A,
'Second Approx.'!$D$38*SIN(RADIANS('Second Approx.'!$D$18*A1016))+'Second Approx.'!$D$39*SIN(RADIANS('Second Approx.'!$D$19*A1016))))))))))</f>
        <v>#N/A</v>
      </c>
    </row>
    <row r="1017" spans="1:4" x14ac:dyDescent="0.25">
      <c r="A1017">
        <v>507.5</v>
      </c>
      <c r="B1017" s="71" t="e">
        <f>IF(A1017&lt;='Second Approx.'!$D$20,A1017,#N/A)</f>
        <v>#N/A</v>
      </c>
      <c r="C1017" s="1" t="e">
        <f>IF(B1017="",#N/A,
IF('Second Approx.'!$G$15="Error",#N/A,
IF('Second Approx.'!$G$16="Error",#N/A,
IF('Second Approx.'!$G$17="Error",#N/A,
IF('Second Approx.'!$G$18="Error",#N/A,
IF('Second Approx.'!$G$19="Error",#N/A,
IF('Second Approx.'!$G$20="Error",#N/A,
IF('Second Approx.'!$G$29="Error",#N/A,
'Second Approx.'!$D$38*COS(RADIANS('Second Approx.'!$D$18*A1017))+'Second Approx.'!$D$39*COS(RADIANS('Second Approx.'!$D$19*A1017))))))))))</f>
        <v>#N/A</v>
      </c>
      <c r="D1017" s="1" t="e">
        <f>IF(B1017="",#N/A,
IF('Second Approx.'!$G$15="Error",#N/A,
IF('Second Approx.'!$G$16="Error",#N/A,
IF('Second Approx.'!$G$17="Error",#N/A,
IF('Second Approx.'!$G$18="Error",#N/A,
IF('Second Approx.'!$G$19="Error",#N/A,
IF('Second Approx.'!$G$20="Error",#N/A,
IF('Second Approx.'!$G$29="Error",#N/A,
'Second Approx.'!$D$38*SIN(RADIANS('Second Approx.'!$D$18*A1017))+'Second Approx.'!$D$39*SIN(RADIANS('Second Approx.'!$D$19*A1017))))))))))</f>
        <v>#N/A</v>
      </c>
    </row>
    <row r="1018" spans="1:4" x14ac:dyDescent="0.25">
      <c r="A1018">
        <v>508</v>
      </c>
      <c r="B1018" s="71" t="e">
        <f>IF(A1018&lt;='Second Approx.'!$D$20,A1018,#N/A)</f>
        <v>#N/A</v>
      </c>
      <c r="C1018" s="1" t="e">
        <f>IF(B1018="",#N/A,
IF('Second Approx.'!$G$15="Error",#N/A,
IF('Second Approx.'!$G$16="Error",#N/A,
IF('Second Approx.'!$G$17="Error",#N/A,
IF('Second Approx.'!$G$18="Error",#N/A,
IF('Second Approx.'!$G$19="Error",#N/A,
IF('Second Approx.'!$G$20="Error",#N/A,
IF('Second Approx.'!$G$29="Error",#N/A,
'Second Approx.'!$D$38*COS(RADIANS('Second Approx.'!$D$18*A1018))+'Second Approx.'!$D$39*COS(RADIANS('Second Approx.'!$D$19*A1018))))))))))</f>
        <v>#N/A</v>
      </c>
      <c r="D1018" s="1" t="e">
        <f>IF(B1018="",#N/A,
IF('Second Approx.'!$G$15="Error",#N/A,
IF('Second Approx.'!$G$16="Error",#N/A,
IF('Second Approx.'!$G$17="Error",#N/A,
IF('Second Approx.'!$G$18="Error",#N/A,
IF('Second Approx.'!$G$19="Error",#N/A,
IF('Second Approx.'!$G$20="Error",#N/A,
IF('Second Approx.'!$G$29="Error",#N/A,
'Second Approx.'!$D$38*SIN(RADIANS('Second Approx.'!$D$18*A1018))+'Second Approx.'!$D$39*SIN(RADIANS('Second Approx.'!$D$19*A1018))))))))))</f>
        <v>#N/A</v>
      </c>
    </row>
    <row r="1019" spans="1:4" x14ac:dyDescent="0.25">
      <c r="A1019" s="71">
        <v>508.5</v>
      </c>
      <c r="B1019" s="71" t="e">
        <f>IF(A1019&lt;='Second Approx.'!$D$20,A1019,#N/A)</f>
        <v>#N/A</v>
      </c>
      <c r="C1019" s="1" t="e">
        <f>IF(B1019="",#N/A,
IF('Second Approx.'!$G$15="Error",#N/A,
IF('Second Approx.'!$G$16="Error",#N/A,
IF('Second Approx.'!$G$17="Error",#N/A,
IF('Second Approx.'!$G$18="Error",#N/A,
IF('Second Approx.'!$G$19="Error",#N/A,
IF('Second Approx.'!$G$20="Error",#N/A,
IF('Second Approx.'!$G$29="Error",#N/A,
'Second Approx.'!$D$38*COS(RADIANS('Second Approx.'!$D$18*A1019))+'Second Approx.'!$D$39*COS(RADIANS('Second Approx.'!$D$19*A1019))))))))))</f>
        <v>#N/A</v>
      </c>
      <c r="D1019" s="1" t="e">
        <f>IF(B1019="",#N/A,
IF('Second Approx.'!$G$15="Error",#N/A,
IF('Second Approx.'!$G$16="Error",#N/A,
IF('Second Approx.'!$G$17="Error",#N/A,
IF('Second Approx.'!$G$18="Error",#N/A,
IF('Second Approx.'!$G$19="Error",#N/A,
IF('Second Approx.'!$G$20="Error",#N/A,
IF('Second Approx.'!$G$29="Error",#N/A,
'Second Approx.'!$D$38*SIN(RADIANS('Second Approx.'!$D$18*A1019))+'Second Approx.'!$D$39*SIN(RADIANS('Second Approx.'!$D$19*A1019))))))))))</f>
        <v>#N/A</v>
      </c>
    </row>
    <row r="1020" spans="1:4" x14ac:dyDescent="0.25">
      <c r="A1020">
        <v>509</v>
      </c>
      <c r="B1020" s="71" t="e">
        <f>IF(A1020&lt;='Second Approx.'!$D$20,A1020,#N/A)</f>
        <v>#N/A</v>
      </c>
      <c r="C1020" s="1" t="e">
        <f>IF(B1020="",#N/A,
IF('Second Approx.'!$G$15="Error",#N/A,
IF('Second Approx.'!$G$16="Error",#N/A,
IF('Second Approx.'!$G$17="Error",#N/A,
IF('Second Approx.'!$G$18="Error",#N/A,
IF('Second Approx.'!$G$19="Error",#N/A,
IF('Second Approx.'!$G$20="Error",#N/A,
IF('Second Approx.'!$G$29="Error",#N/A,
'Second Approx.'!$D$38*COS(RADIANS('Second Approx.'!$D$18*A1020))+'Second Approx.'!$D$39*COS(RADIANS('Second Approx.'!$D$19*A1020))))))))))</f>
        <v>#N/A</v>
      </c>
      <c r="D1020" s="1" t="e">
        <f>IF(B1020="",#N/A,
IF('Second Approx.'!$G$15="Error",#N/A,
IF('Second Approx.'!$G$16="Error",#N/A,
IF('Second Approx.'!$G$17="Error",#N/A,
IF('Second Approx.'!$G$18="Error",#N/A,
IF('Second Approx.'!$G$19="Error",#N/A,
IF('Second Approx.'!$G$20="Error",#N/A,
IF('Second Approx.'!$G$29="Error",#N/A,
'Second Approx.'!$D$38*SIN(RADIANS('Second Approx.'!$D$18*A1020))+'Second Approx.'!$D$39*SIN(RADIANS('Second Approx.'!$D$19*A1020))))))))))</f>
        <v>#N/A</v>
      </c>
    </row>
    <row r="1021" spans="1:4" x14ac:dyDescent="0.25">
      <c r="A1021" s="71">
        <v>509.5</v>
      </c>
      <c r="B1021" s="71" t="e">
        <f>IF(A1021&lt;='Second Approx.'!$D$20,A1021,#N/A)</f>
        <v>#N/A</v>
      </c>
      <c r="C1021" s="1" t="e">
        <f>IF(B1021="",#N/A,
IF('Second Approx.'!$G$15="Error",#N/A,
IF('Second Approx.'!$G$16="Error",#N/A,
IF('Second Approx.'!$G$17="Error",#N/A,
IF('Second Approx.'!$G$18="Error",#N/A,
IF('Second Approx.'!$G$19="Error",#N/A,
IF('Second Approx.'!$G$20="Error",#N/A,
IF('Second Approx.'!$G$29="Error",#N/A,
'Second Approx.'!$D$38*COS(RADIANS('Second Approx.'!$D$18*A1021))+'Second Approx.'!$D$39*COS(RADIANS('Second Approx.'!$D$19*A1021))))))))))</f>
        <v>#N/A</v>
      </c>
      <c r="D1021" s="1" t="e">
        <f>IF(B1021="",#N/A,
IF('Second Approx.'!$G$15="Error",#N/A,
IF('Second Approx.'!$G$16="Error",#N/A,
IF('Second Approx.'!$G$17="Error",#N/A,
IF('Second Approx.'!$G$18="Error",#N/A,
IF('Second Approx.'!$G$19="Error",#N/A,
IF('Second Approx.'!$G$20="Error",#N/A,
IF('Second Approx.'!$G$29="Error",#N/A,
'Second Approx.'!$D$38*SIN(RADIANS('Second Approx.'!$D$18*A1021))+'Second Approx.'!$D$39*SIN(RADIANS('Second Approx.'!$D$19*A1021))))))))))</f>
        <v>#N/A</v>
      </c>
    </row>
    <row r="1022" spans="1:4" x14ac:dyDescent="0.25">
      <c r="A1022">
        <v>510</v>
      </c>
      <c r="B1022" s="71" t="e">
        <f>IF(A1022&lt;='Second Approx.'!$D$20,A1022,#N/A)</f>
        <v>#N/A</v>
      </c>
      <c r="C1022" s="1" t="e">
        <f>IF(B1022="",#N/A,
IF('Second Approx.'!$G$15="Error",#N/A,
IF('Second Approx.'!$G$16="Error",#N/A,
IF('Second Approx.'!$G$17="Error",#N/A,
IF('Second Approx.'!$G$18="Error",#N/A,
IF('Second Approx.'!$G$19="Error",#N/A,
IF('Second Approx.'!$G$20="Error",#N/A,
IF('Second Approx.'!$G$29="Error",#N/A,
'Second Approx.'!$D$38*COS(RADIANS('Second Approx.'!$D$18*A1022))+'Second Approx.'!$D$39*COS(RADIANS('Second Approx.'!$D$19*A1022))))))))))</f>
        <v>#N/A</v>
      </c>
      <c r="D1022" s="1" t="e">
        <f>IF(B1022="",#N/A,
IF('Second Approx.'!$G$15="Error",#N/A,
IF('Second Approx.'!$G$16="Error",#N/A,
IF('Second Approx.'!$G$17="Error",#N/A,
IF('Second Approx.'!$G$18="Error",#N/A,
IF('Second Approx.'!$G$19="Error",#N/A,
IF('Second Approx.'!$G$20="Error",#N/A,
IF('Second Approx.'!$G$29="Error",#N/A,
'Second Approx.'!$D$38*SIN(RADIANS('Second Approx.'!$D$18*A1022))+'Second Approx.'!$D$39*SIN(RADIANS('Second Approx.'!$D$19*A1022))))))))))</f>
        <v>#N/A</v>
      </c>
    </row>
    <row r="1023" spans="1:4" x14ac:dyDescent="0.25">
      <c r="A1023">
        <v>510.5</v>
      </c>
      <c r="B1023" s="71" t="e">
        <f>IF(A1023&lt;='Second Approx.'!$D$20,A1023,#N/A)</f>
        <v>#N/A</v>
      </c>
      <c r="C1023" s="1" t="e">
        <f>IF(B1023="",#N/A,
IF('Second Approx.'!$G$15="Error",#N/A,
IF('Second Approx.'!$G$16="Error",#N/A,
IF('Second Approx.'!$G$17="Error",#N/A,
IF('Second Approx.'!$G$18="Error",#N/A,
IF('Second Approx.'!$G$19="Error",#N/A,
IF('Second Approx.'!$G$20="Error",#N/A,
IF('Second Approx.'!$G$29="Error",#N/A,
'Second Approx.'!$D$38*COS(RADIANS('Second Approx.'!$D$18*A1023))+'Second Approx.'!$D$39*COS(RADIANS('Second Approx.'!$D$19*A1023))))))))))</f>
        <v>#N/A</v>
      </c>
      <c r="D1023" s="1" t="e">
        <f>IF(B1023="",#N/A,
IF('Second Approx.'!$G$15="Error",#N/A,
IF('Second Approx.'!$G$16="Error",#N/A,
IF('Second Approx.'!$G$17="Error",#N/A,
IF('Second Approx.'!$G$18="Error",#N/A,
IF('Second Approx.'!$G$19="Error",#N/A,
IF('Second Approx.'!$G$20="Error",#N/A,
IF('Second Approx.'!$G$29="Error",#N/A,
'Second Approx.'!$D$38*SIN(RADIANS('Second Approx.'!$D$18*A1023))+'Second Approx.'!$D$39*SIN(RADIANS('Second Approx.'!$D$19*A1023))))))))))</f>
        <v>#N/A</v>
      </c>
    </row>
    <row r="1024" spans="1:4" x14ac:dyDescent="0.25">
      <c r="A1024" s="71">
        <v>511</v>
      </c>
      <c r="B1024" s="71" t="e">
        <f>IF(A1024&lt;='Second Approx.'!$D$20,A1024,#N/A)</f>
        <v>#N/A</v>
      </c>
      <c r="C1024" s="1" t="e">
        <f>IF(B1024="",#N/A,
IF('Second Approx.'!$G$15="Error",#N/A,
IF('Second Approx.'!$G$16="Error",#N/A,
IF('Second Approx.'!$G$17="Error",#N/A,
IF('Second Approx.'!$G$18="Error",#N/A,
IF('Second Approx.'!$G$19="Error",#N/A,
IF('Second Approx.'!$G$20="Error",#N/A,
IF('Second Approx.'!$G$29="Error",#N/A,
'Second Approx.'!$D$38*COS(RADIANS('Second Approx.'!$D$18*A1024))+'Second Approx.'!$D$39*COS(RADIANS('Second Approx.'!$D$19*A1024))))))))))</f>
        <v>#N/A</v>
      </c>
      <c r="D1024" s="1" t="e">
        <f>IF(B1024="",#N/A,
IF('Second Approx.'!$G$15="Error",#N/A,
IF('Second Approx.'!$G$16="Error",#N/A,
IF('Second Approx.'!$G$17="Error",#N/A,
IF('Second Approx.'!$G$18="Error",#N/A,
IF('Second Approx.'!$G$19="Error",#N/A,
IF('Second Approx.'!$G$20="Error",#N/A,
IF('Second Approx.'!$G$29="Error",#N/A,
'Second Approx.'!$D$38*SIN(RADIANS('Second Approx.'!$D$18*A1024))+'Second Approx.'!$D$39*SIN(RADIANS('Second Approx.'!$D$19*A1024))))))))))</f>
        <v>#N/A</v>
      </c>
    </row>
    <row r="1025" spans="1:4" x14ac:dyDescent="0.25">
      <c r="A1025">
        <v>511.5</v>
      </c>
      <c r="B1025" s="71" t="e">
        <f>IF(A1025&lt;='Second Approx.'!$D$20,A1025,#N/A)</f>
        <v>#N/A</v>
      </c>
      <c r="C1025" s="1" t="e">
        <f>IF(B1025="",#N/A,
IF('Second Approx.'!$G$15="Error",#N/A,
IF('Second Approx.'!$G$16="Error",#N/A,
IF('Second Approx.'!$G$17="Error",#N/A,
IF('Second Approx.'!$G$18="Error",#N/A,
IF('Second Approx.'!$G$19="Error",#N/A,
IF('Second Approx.'!$G$20="Error",#N/A,
IF('Second Approx.'!$G$29="Error",#N/A,
'Second Approx.'!$D$38*COS(RADIANS('Second Approx.'!$D$18*A1025))+'Second Approx.'!$D$39*COS(RADIANS('Second Approx.'!$D$19*A1025))))))))))</f>
        <v>#N/A</v>
      </c>
      <c r="D1025" s="1" t="e">
        <f>IF(B1025="",#N/A,
IF('Second Approx.'!$G$15="Error",#N/A,
IF('Second Approx.'!$G$16="Error",#N/A,
IF('Second Approx.'!$G$17="Error",#N/A,
IF('Second Approx.'!$G$18="Error",#N/A,
IF('Second Approx.'!$G$19="Error",#N/A,
IF('Second Approx.'!$G$20="Error",#N/A,
IF('Second Approx.'!$G$29="Error",#N/A,
'Second Approx.'!$D$38*SIN(RADIANS('Second Approx.'!$D$18*A1025))+'Second Approx.'!$D$39*SIN(RADIANS('Second Approx.'!$D$19*A1025))))))))))</f>
        <v>#N/A</v>
      </c>
    </row>
    <row r="1026" spans="1:4" x14ac:dyDescent="0.25">
      <c r="A1026" s="71">
        <v>512</v>
      </c>
      <c r="B1026" s="71" t="e">
        <f>IF(A1026&lt;='Second Approx.'!$D$20,A1026,#N/A)</f>
        <v>#N/A</v>
      </c>
      <c r="C1026" s="1" t="e">
        <f>IF(B1026="",#N/A,
IF('Second Approx.'!$G$15="Error",#N/A,
IF('Second Approx.'!$G$16="Error",#N/A,
IF('Second Approx.'!$G$17="Error",#N/A,
IF('Second Approx.'!$G$18="Error",#N/A,
IF('Second Approx.'!$G$19="Error",#N/A,
IF('Second Approx.'!$G$20="Error",#N/A,
IF('Second Approx.'!$G$29="Error",#N/A,
'Second Approx.'!$D$38*COS(RADIANS('Second Approx.'!$D$18*A1026))+'Second Approx.'!$D$39*COS(RADIANS('Second Approx.'!$D$19*A1026))))))))))</f>
        <v>#N/A</v>
      </c>
      <c r="D1026" s="1" t="e">
        <f>IF(B1026="",#N/A,
IF('Second Approx.'!$G$15="Error",#N/A,
IF('Second Approx.'!$G$16="Error",#N/A,
IF('Second Approx.'!$G$17="Error",#N/A,
IF('Second Approx.'!$G$18="Error",#N/A,
IF('Second Approx.'!$G$19="Error",#N/A,
IF('Second Approx.'!$G$20="Error",#N/A,
IF('Second Approx.'!$G$29="Error",#N/A,
'Second Approx.'!$D$38*SIN(RADIANS('Second Approx.'!$D$18*A1026))+'Second Approx.'!$D$39*SIN(RADIANS('Second Approx.'!$D$19*A1026))))))))))</f>
        <v>#N/A</v>
      </c>
    </row>
    <row r="1027" spans="1:4" x14ac:dyDescent="0.25">
      <c r="A1027">
        <v>512.5</v>
      </c>
      <c r="B1027" s="71" t="e">
        <f>IF(A1027&lt;='Second Approx.'!$D$20,A1027,#N/A)</f>
        <v>#N/A</v>
      </c>
      <c r="C1027" s="1" t="e">
        <f>IF(B1027="",#N/A,
IF('Second Approx.'!$G$15="Error",#N/A,
IF('Second Approx.'!$G$16="Error",#N/A,
IF('Second Approx.'!$G$17="Error",#N/A,
IF('Second Approx.'!$G$18="Error",#N/A,
IF('Second Approx.'!$G$19="Error",#N/A,
IF('Second Approx.'!$G$20="Error",#N/A,
IF('Second Approx.'!$G$29="Error",#N/A,
'Second Approx.'!$D$38*COS(RADIANS('Second Approx.'!$D$18*A1027))+'Second Approx.'!$D$39*COS(RADIANS('Second Approx.'!$D$19*A1027))))))))))</f>
        <v>#N/A</v>
      </c>
      <c r="D1027" s="1" t="e">
        <f>IF(B1027="",#N/A,
IF('Second Approx.'!$G$15="Error",#N/A,
IF('Second Approx.'!$G$16="Error",#N/A,
IF('Second Approx.'!$G$17="Error",#N/A,
IF('Second Approx.'!$G$18="Error",#N/A,
IF('Second Approx.'!$G$19="Error",#N/A,
IF('Second Approx.'!$G$20="Error",#N/A,
IF('Second Approx.'!$G$29="Error",#N/A,
'Second Approx.'!$D$38*SIN(RADIANS('Second Approx.'!$D$18*A1027))+'Second Approx.'!$D$39*SIN(RADIANS('Second Approx.'!$D$19*A1027))))))))))</f>
        <v>#N/A</v>
      </c>
    </row>
    <row r="1028" spans="1:4" x14ac:dyDescent="0.25">
      <c r="A1028">
        <v>513</v>
      </c>
      <c r="B1028" s="71" t="e">
        <f>IF(A1028&lt;='Second Approx.'!$D$20,A1028,#N/A)</f>
        <v>#N/A</v>
      </c>
      <c r="C1028" s="1" t="e">
        <f>IF(B1028="",#N/A,
IF('Second Approx.'!$G$15="Error",#N/A,
IF('Second Approx.'!$G$16="Error",#N/A,
IF('Second Approx.'!$G$17="Error",#N/A,
IF('Second Approx.'!$G$18="Error",#N/A,
IF('Second Approx.'!$G$19="Error",#N/A,
IF('Second Approx.'!$G$20="Error",#N/A,
IF('Second Approx.'!$G$29="Error",#N/A,
'Second Approx.'!$D$38*COS(RADIANS('Second Approx.'!$D$18*A1028))+'Second Approx.'!$D$39*COS(RADIANS('Second Approx.'!$D$19*A1028))))))))))</f>
        <v>#N/A</v>
      </c>
      <c r="D1028" s="1" t="e">
        <f>IF(B1028="",#N/A,
IF('Second Approx.'!$G$15="Error",#N/A,
IF('Second Approx.'!$G$16="Error",#N/A,
IF('Second Approx.'!$G$17="Error",#N/A,
IF('Second Approx.'!$G$18="Error",#N/A,
IF('Second Approx.'!$G$19="Error",#N/A,
IF('Second Approx.'!$G$20="Error",#N/A,
IF('Second Approx.'!$G$29="Error",#N/A,
'Second Approx.'!$D$38*SIN(RADIANS('Second Approx.'!$D$18*A1028))+'Second Approx.'!$D$39*SIN(RADIANS('Second Approx.'!$D$19*A1028))))))))))</f>
        <v>#N/A</v>
      </c>
    </row>
    <row r="1029" spans="1:4" x14ac:dyDescent="0.25">
      <c r="A1029" s="71">
        <v>513.5</v>
      </c>
      <c r="B1029" s="71" t="e">
        <f>IF(A1029&lt;='Second Approx.'!$D$20,A1029,#N/A)</f>
        <v>#N/A</v>
      </c>
      <c r="C1029" s="1" t="e">
        <f>IF(B1029="",#N/A,
IF('Second Approx.'!$G$15="Error",#N/A,
IF('Second Approx.'!$G$16="Error",#N/A,
IF('Second Approx.'!$G$17="Error",#N/A,
IF('Second Approx.'!$G$18="Error",#N/A,
IF('Second Approx.'!$G$19="Error",#N/A,
IF('Second Approx.'!$G$20="Error",#N/A,
IF('Second Approx.'!$G$29="Error",#N/A,
'Second Approx.'!$D$38*COS(RADIANS('Second Approx.'!$D$18*A1029))+'Second Approx.'!$D$39*COS(RADIANS('Second Approx.'!$D$19*A1029))))))))))</f>
        <v>#N/A</v>
      </c>
      <c r="D1029" s="1" t="e">
        <f>IF(B1029="",#N/A,
IF('Second Approx.'!$G$15="Error",#N/A,
IF('Second Approx.'!$G$16="Error",#N/A,
IF('Second Approx.'!$G$17="Error",#N/A,
IF('Second Approx.'!$G$18="Error",#N/A,
IF('Second Approx.'!$G$19="Error",#N/A,
IF('Second Approx.'!$G$20="Error",#N/A,
IF('Second Approx.'!$G$29="Error",#N/A,
'Second Approx.'!$D$38*SIN(RADIANS('Second Approx.'!$D$18*A1029))+'Second Approx.'!$D$39*SIN(RADIANS('Second Approx.'!$D$19*A1029))))))))))</f>
        <v>#N/A</v>
      </c>
    </row>
    <row r="1030" spans="1:4" x14ac:dyDescent="0.25">
      <c r="A1030">
        <v>514</v>
      </c>
      <c r="B1030" s="71" t="e">
        <f>IF(A1030&lt;='Second Approx.'!$D$20,A1030,#N/A)</f>
        <v>#N/A</v>
      </c>
      <c r="C1030" s="1" t="e">
        <f>IF(B1030="",#N/A,
IF('Second Approx.'!$G$15="Error",#N/A,
IF('Second Approx.'!$G$16="Error",#N/A,
IF('Second Approx.'!$G$17="Error",#N/A,
IF('Second Approx.'!$G$18="Error",#N/A,
IF('Second Approx.'!$G$19="Error",#N/A,
IF('Second Approx.'!$G$20="Error",#N/A,
IF('Second Approx.'!$G$29="Error",#N/A,
'Second Approx.'!$D$38*COS(RADIANS('Second Approx.'!$D$18*A1030))+'Second Approx.'!$D$39*COS(RADIANS('Second Approx.'!$D$19*A1030))))))))))</f>
        <v>#N/A</v>
      </c>
      <c r="D1030" s="1" t="e">
        <f>IF(B1030="",#N/A,
IF('Second Approx.'!$G$15="Error",#N/A,
IF('Second Approx.'!$G$16="Error",#N/A,
IF('Second Approx.'!$G$17="Error",#N/A,
IF('Second Approx.'!$G$18="Error",#N/A,
IF('Second Approx.'!$G$19="Error",#N/A,
IF('Second Approx.'!$G$20="Error",#N/A,
IF('Second Approx.'!$G$29="Error",#N/A,
'Second Approx.'!$D$38*SIN(RADIANS('Second Approx.'!$D$18*A1030))+'Second Approx.'!$D$39*SIN(RADIANS('Second Approx.'!$D$19*A1030))))))))))</f>
        <v>#N/A</v>
      </c>
    </row>
    <row r="1031" spans="1:4" x14ac:dyDescent="0.25">
      <c r="A1031" s="71">
        <v>514.5</v>
      </c>
      <c r="B1031" s="71" t="e">
        <f>IF(A1031&lt;='Second Approx.'!$D$20,A1031,#N/A)</f>
        <v>#N/A</v>
      </c>
      <c r="C1031" s="1" t="e">
        <f>IF(B1031="",#N/A,
IF('Second Approx.'!$G$15="Error",#N/A,
IF('Second Approx.'!$G$16="Error",#N/A,
IF('Second Approx.'!$G$17="Error",#N/A,
IF('Second Approx.'!$G$18="Error",#N/A,
IF('Second Approx.'!$G$19="Error",#N/A,
IF('Second Approx.'!$G$20="Error",#N/A,
IF('Second Approx.'!$G$29="Error",#N/A,
'Second Approx.'!$D$38*COS(RADIANS('Second Approx.'!$D$18*A1031))+'Second Approx.'!$D$39*COS(RADIANS('Second Approx.'!$D$19*A1031))))))))))</f>
        <v>#N/A</v>
      </c>
      <c r="D1031" s="1" t="e">
        <f>IF(B1031="",#N/A,
IF('Second Approx.'!$G$15="Error",#N/A,
IF('Second Approx.'!$G$16="Error",#N/A,
IF('Second Approx.'!$G$17="Error",#N/A,
IF('Second Approx.'!$G$18="Error",#N/A,
IF('Second Approx.'!$G$19="Error",#N/A,
IF('Second Approx.'!$G$20="Error",#N/A,
IF('Second Approx.'!$G$29="Error",#N/A,
'Second Approx.'!$D$38*SIN(RADIANS('Second Approx.'!$D$18*A1031))+'Second Approx.'!$D$39*SIN(RADIANS('Second Approx.'!$D$19*A1031))))))))))</f>
        <v>#N/A</v>
      </c>
    </row>
    <row r="1032" spans="1:4" x14ac:dyDescent="0.25">
      <c r="A1032">
        <v>515</v>
      </c>
      <c r="B1032" s="71" t="e">
        <f>IF(A1032&lt;='Second Approx.'!$D$20,A1032,#N/A)</f>
        <v>#N/A</v>
      </c>
      <c r="C1032" s="1" t="e">
        <f>IF(B1032="",#N/A,
IF('Second Approx.'!$G$15="Error",#N/A,
IF('Second Approx.'!$G$16="Error",#N/A,
IF('Second Approx.'!$G$17="Error",#N/A,
IF('Second Approx.'!$G$18="Error",#N/A,
IF('Second Approx.'!$G$19="Error",#N/A,
IF('Second Approx.'!$G$20="Error",#N/A,
IF('Second Approx.'!$G$29="Error",#N/A,
'Second Approx.'!$D$38*COS(RADIANS('Second Approx.'!$D$18*A1032))+'Second Approx.'!$D$39*COS(RADIANS('Second Approx.'!$D$19*A1032))))))))))</f>
        <v>#N/A</v>
      </c>
      <c r="D1032" s="1" t="e">
        <f>IF(B1032="",#N/A,
IF('Second Approx.'!$G$15="Error",#N/A,
IF('Second Approx.'!$G$16="Error",#N/A,
IF('Second Approx.'!$G$17="Error",#N/A,
IF('Second Approx.'!$G$18="Error",#N/A,
IF('Second Approx.'!$G$19="Error",#N/A,
IF('Second Approx.'!$G$20="Error",#N/A,
IF('Second Approx.'!$G$29="Error",#N/A,
'Second Approx.'!$D$38*SIN(RADIANS('Second Approx.'!$D$18*A1032))+'Second Approx.'!$D$39*SIN(RADIANS('Second Approx.'!$D$19*A1032))))))))))</f>
        <v>#N/A</v>
      </c>
    </row>
    <row r="1033" spans="1:4" x14ac:dyDescent="0.25">
      <c r="A1033">
        <v>515.5</v>
      </c>
      <c r="B1033" s="71" t="e">
        <f>IF(A1033&lt;='Second Approx.'!$D$20,A1033,#N/A)</f>
        <v>#N/A</v>
      </c>
      <c r="C1033" s="1" t="e">
        <f>IF(B1033="",#N/A,
IF('Second Approx.'!$G$15="Error",#N/A,
IF('Second Approx.'!$G$16="Error",#N/A,
IF('Second Approx.'!$G$17="Error",#N/A,
IF('Second Approx.'!$G$18="Error",#N/A,
IF('Second Approx.'!$G$19="Error",#N/A,
IF('Second Approx.'!$G$20="Error",#N/A,
IF('Second Approx.'!$G$29="Error",#N/A,
'Second Approx.'!$D$38*COS(RADIANS('Second Approx.'!$D$18*A1033))+'Second Approx.'!$D$39*COS(RADIANS('Second Approx.'!$D$19*A1033))))))))))</f>
        <v>#N/A</v>
      </c>
      <c r="D1033" s="1" t="e">
        <f>IF(B1033="",#N/A,
IF('Second Approx.'!$G$15="Error",#N/A,
IF('Second Approx.'!$G$16="Error",#N/A,
IF('Second Approx.'!$G$17="Error",#N/A,
IF('Second Approx.'!$G$18="Error",#N/A,
IF('Second Approx.'!$G$19="Error",#N/A,
IF('Second Approx.'!$G$20="Error",#N/A,
IF('Second Approx.'!$G$29="Error",#N/A,
'Second Approx.'!$D$38*SIN(RADIANS('Second Approx.'!$D$18*A1033))+'Second Approx.'!$D$39*SIN(RADIANS('Second Approx.'!$D$19*A1033))))))))))</f>
        <v>#N/A</v>
      </c>
    </row>
    <row r="1034" spans="1:4" x14ac:dyDescent="0.25">
      <c r="A1034" s="71">
        <v>516</v>
      </c>
      <c r="B1034" s="71" t="e">
        <f>IF(A1034&lt;='Second Approx.'!$D$20,A1034,#N/A)</f>
        <v>#N/A</v>
      </c>
      <c r="C1034" s="1" t="e">
        <f>IF(B1034="",#N/A,
IF('Second Approx.'!$G$15="Error",#N/A,
IF('Second Approx.'!$G$16="Error",#N/A,
IF('Second Approx.'!$G$17="Error",#N/A,
IF('Second Approx.'!$G$18="Error",#N/A,
IF('Second Approx.'!$G$19="Error",#N/A,
IF('Second Approx.'!$G$20="Error",#N/A,
IF('Second Approx.'!$G$29="Error",#N/A,
'Second Approx.'!$D$38*COS(RADIANS('Second Approx.'!$D$18*A1034))+'Second Approx.'!$D$39*COS(RADIANS('Second Approx.'!$D$19*A1034))))))))))</f>
        <v>#N/A</v>
      </c>
      <c r="D1034" s="1" t="e">
        <f>IF(B1034="",#N/A,
IF('Second Approx.'!$G$15="Error",#N/A,
IF('Second Approx.'!$G$16="Error",#N/A,
IF('Second Approx.'!$G$17="Error",#N/A,
IF('Second Approx.'!$G$18="Error",#N/A,
IF('Second Approx.'!$G$19="Error",#N/A,
IF('Second Approx.'!$G$20="Error",#N/A,
IF('Second Approx.'!$G$29="Error",#N/A,
'Second Approx.'!$D$38*SIN(RADIANS('Second Approx.'!$D$18*A1034))+'Second Approx.'!$D$39*SIN(RADIANS('Second Approx.'!$D$19*A1034))))))))))</f>
        <v>#N/A</v>
      </c>
    </row>
    <row r="1035" spans="1:4" x14ac:dyDescent="0.25">
      <c r="A1035">
        <v>516.5</v>
      </c>
      <c r="B1035" s="71" t="e">
        <f>IF(A1035&lt;='Second Approx.'!$D$20,A1035,#N/A)</f>
        <v>#N/A</v>
      </c>
      <c r="C1035" s="1" t="e">
        <f>IF(B1035="",#N/A,
IF('Second Approx.'!$G$15="Error",#N/A,
IF('Second Approx.'!$G$16="Error",#N/A,
IF('Second Approx.'!$G$17="Error",#N/A,
IF('Second Approx.'!$G$18="Error",#N/A,
IF('Second Approx.'!$G$19="Error",#N/A,
IF('Second Approx.'!$G$20="Error",#N/A,
IF('Second Approx.'!$G$29="Error",#N/A,
'Second Approx.'!$D$38*COS(RADIANS('Second Approx.'!$D$18*A1035))+'Second Approx.'!$D$39*COS(RADIANS('Second Approx.'!$D$19*A1035))))))))))</f>
        <v>#N/A</v>
      </c>
      <c r="D1035" s="1" t="e">
        <f>IF(B1035="",#N/A,
IF('Second Approx.'!$G$15="Error",#N/A,
IF('Second Approx.'!$G$16="Error",#N/A,
IF('Second Approx.'!$G$17="Error",#N/A,
IF('Second Approx.'!$G$18="Error",#N/A,
IF('Second Approx.'!$G$19="Error",#N/A,
IF('Second Approx.'!$G$20="Error",#N/A,
IF('Second Approx.'!$G$29="Error",#N/A,
'Second Approx.'!$D$38*SIN(RADIANS('Second Approx.'!$D$18*A1035))+'Second Approx.'!$D$39*SIN(RADIANS('Second Approx.'!$D$19*A1035))))))))))</f>
        <v>#N/A</v>
      </c>
    </row>
    <row r="1036" spans="1:4" x14ac:dyDescent="0.25">
      <c r="A1036" s="71">
        <v>517</v>
      </c>
      <c r="B1036" s="71" t="e">
        <f>IF(A1036&lt;='Second Approx.'!$D$20,A1036,#N/A)</f>
        <v>#N/A</v>
      </c>
      <c r="C1036" s="1" t="e">
        <f>IF(B1036="",#N/A,
IF('Second Approx.'!$G$15="Error",#N/A,
IF('Second Approx.'!$G$16="Error",#N/A,
IF('Second Approx.'!$G$17="Error",#N/A,
IF('Second Approx.'!$G$18="Error",#N/A,
IF('Second Approx.'!$G$19="Error",#N/A,
IF('Second Approx.'!$G$20="Error",#N/A,
IF('Second Approx.'!$G$29="Error",#N/A,
'Second Approx.'!$D$38*COS(RADIANS('Second Approx.'!$D$18*A1036))+'Second Approx.'!$D$39*COS(RADIANS('Second Approx.'!$D$19*A1036))))))))))</f>
        <v>#N/A</v>
      </c>
      <c r="D1036" s="1" t="e">
        <f>IF(B1036="",#N/A,
IF('Second Approx.'!$G$15="Error",#N/A,
IF('Second Approx.'!$G$16="Error",#N/A,
IF('Second Approx.'!$G$17="Error",#N/A,
IF('Second Approx.'!$G$18="Error",#N/A,
IF('Second Approx.'!$G$19="Error",#N/A,
IF('Second Approx.'!$G$20="Error",#N/A,
IF('Second Approx.'!$G$29="Error",#N/A,
'Second Approx.'!$D$38*SIN(RADIANS('Second Approx.'!$D$18*A1036))+'Second Approx.'!$D$39*SIN(RADIANS('Second Approx.'!$D$19*A1036))))))))))</f>
        <v>#N/A</v>
      </c>
    </row>
    <row r="1037" spans="1:4" x14ac:dyDescent="0.25">
      <c r="A1037">
        <v>517.5</v>
      </c>
      <c r="B1037" s="71" t="e">
        <f>IF(A1037&lt;='Second Approx.'!$D$20,A1037,#N/A)</f>
        <v>#N/A</v>
      </c>
      <c r="C1037" s="1" t="e">
        <f>IF(B1037="",#N/A,
IF('Second Approx.'!$G$15="Error",#N/A,
IF('Second Approx.'!$G$16="Error",#N/A,
IF('Second Approx.'!$G$17="Error",#N/A,
IF('Second Approx.'!$G$18="Error",#N/A,
IF('Second Approx.'!$G$19="Error",#N/A,
IF('Second Approx.'!$G$20="Error",#N/A,
IF('Second Approx.'!$G$29="Error",#N/A,
'Second Approx.'!$D$38*COS(RADIANS('Second Approx.'!$D$18*A1037))+'Second Approx.'!$D$39*COS(RADIANS('Second Approx.'!$D$19*A1037))))))))))</f>
        <v>#N/A</v>
      </c>
      <c r="D1037" s="1" t="e">
        <f>IF(B1037="",#N/A,
IF('Second Approx.'!$G$15="Error",#N/A,
IF('Second Approx.'!$G$16="Error",#N/A,
IF('Second Approx.'!$G$17="Error",#N/A,
IF('Second Approx.'!$G$18="Error",#N/A,
IF('Second Approx.'!$G$19="Error",#N/A,
IF('Second Approx.'!$G$20="Error",#N/A,
IF('Second Approx.'!$G$29="Error",#N/A,
'Second Approx.'!$D$38*SIN(RADIANS('Second Approx.'!$D$18*A1037))+'Second Approx.'!$D$39*SIN(RADIANS('Second Approx.'!$D$19*A1037))))))))))</f>
        <v>#N/A</v>
      </c>
    </row>
    <row r="1038" spans="1:4" x14ac:dyDescent="0.25">
      <c r="A1038">
        <v>518</v>
      </c>
      <c r="B1038" s="71" t="e">
        <f>IF(A1038&lt;='Second Approx.'!$D$20,A1038,#N/A)</f>
        <v>#N/A</v>
      </c>
      <c r="C1038" s="1" t="e">
        <f>IF(B1038="",#N/A,
IF('Second Approx.'!$G$15="Error",#N/A,
IF('Second Approx.'!$G$16="Error",#N/A,
IF('Second Approx.'!$G$17="Error",#N/A,
IF('Second Approx.'!$G$18="Error",#N/A,
IF('Second Approx.'!$G$19="Error",#N/A,
IF('Second Approx.'!$G$20="Error",#N/A,
IF('Second Approx.'!$G$29="Error",#N/A,
'Second Approx.'!$D$38*COS(RADIANS('Second Approx.'!$D$18*A1038))+'Second Approx.'!$D$39*COS(RADIANS('Second Approx.'!$D$19*A1038))))))))))</f>
        <v>#N/A</v>
      </c>
      <c r="D1038" s="1" t="e">
        <f>IF(B1038="",#N/A,
IF('Second Approx.'!$G$15="Error",#N/A,
IF('Second Approx.'!$G$16="Error",#N/A,
IF('Second Approx.'!$G$17="Error",#N/A,
IF('Second Approx.'!$G$18="Error",#N/A,
IF('Second Approx.'!$G$19="Error",#N/A,
IF('Second Approx.'!$G$20="Error",#N/A,
IF('Second Approx.'!$G$29="Error",#N/A,
'Second Approx.'!$D$38*SIN(RADIANS('Second Approx.'!$D$18*A1038))+'Second Approx.'!$D$39*SIN(RADIANS('Second Approx.'!$D$19*A1038))))))))))</f>
        <v>#N/A</v>
      </c>
    </row>
    <row r="1039" spans="1:4" x14ac:dyDescent="0.25">
      <c r="A1039" s="71">
        <v>518.5</v>
      </c>
      <c r="B1039" s="71" t="e">
        <f>IF(A1039&lt;='Second Approx.'!$D$20,A1039,#N/A)</f>
        <v>#N/A</v>
      </c>
      <c r="C1039" s="1" t="e">
        <f>IF(B1039="",#N/A,
IF('Second Approx.'!$G$15="Error",#N/A,
IF('Second Approx.'!$G$16="Error",#N/A,
IF('Second Approx.'!$G$17="Error",#N/A,
IF('Second Approx.'!$G$18="Error",#N/A,
IF('Second Approx.'!$G$19="Error",#N/A,
IF('Second Approx.'!$G$20="Error",#N/A,
IF('Second Approx.'!$G$29="Error",#N/A,
'Second Approx.'!$D$38*COS(RADIANS('Second Approx.'!$D$18*A1039))+'Second Approx.'!$D$39*COS(RADIANS('Second Approx.'!$D$19*A1039))))))))))</f>
        <v>#N/A</v>
      </c>
      <c r="D1039" s="1" t="e">
        <f>IF(B1039="",#N/A,
IF('Second Approx.'!$G$15="Error",#N/A,
IF('Second Approx.'!$G$16="Error",#N/A,
IF('Second Approx.'!$G$17="Error",#N/A,
IF('Second Approx.'!$G$18="Error",#N/A,
IF('Second Approx.'!$G$19="Error",#N/A,
IF('Second Approx.'!$G$20="Error",#N/A,
IF('Second Approx.'!$G$29="Error",#N/A,
'Second Approx.'!$D$38*SIN(RADIANS('Second Approx.'!$D$18*A1039))+'Second Approx.'!$D$39*SIN(RADIANS('Second Approx.'!$D$19*A1039))))))))))</f>
        <v>#N/A</v>
      </c>
    </row>
    <row r="1040" spans="1:4" x14ac:dyDescent="0.25">
      <c r="A1040">
        <v>519</v>
      </c>
      <c r="B1040" s="71" t="e">
        <f>IF(A1040&lt;='Second Approx.'!$D$20,A1040,#N/A)</f>
        <v>#N/A</v>
      </c>
      <c r="C1040" s="1" t="e">
        <f>IF(B1040="",#N/A,
IF('Second Approx.'!$G$15="Error",#N/A,
IF('Second Approx.'!$G$16="Error",#N/A,
IF('Second Approx.'!$G$17="Error",#N/A,
IF('Second Approx.'!$G$18="Error",#N/A,
IF('Second Approx.'!$G$19="Error",#N/A,
IF('Second Approx.'!$G$20="Error",#N/A,
IF('Second Approx.'!$G$29="Error",#N/A,
'Second Approx.'!$D$38*COS(RADIANS('Second Approx.'!$D$18*A1040))+'Second Approx.'!$D$39*COS(RADIANS('Second Approx.'!$D$19*A1040))))))))))</f>
        <v>#N/A</v>
      </c>
      <c r="D1040" s="1" t="e">
        <f>IF(B1040="",#N/A,
IF('Second Approx.'!$G$15="Error",#N/A,
IF('Second Approx.'!$G$16="Error",#N/A,
IF('Second Approx.'!$G$17="Error",#N/A,
IF('Second Approx.'!$G$18="Error",#N/A,
IF('Second Approx.'!$G$19="Error",#N/A,
IF('Second Approx.'!$G$20="Error",#N/A,
IF('Second Approx.'!$G$29="Error",#N/A,
'Second Approx.'!$D$38*SIN(RADIANS('Second Approx.'!$D$18*A1040))+'Second Approx.'!$D$39*SIN(RADIANS('Second Approx.'!$D$19*A1040))))))))))</f>
        <v>#N/A</v>
      </c>
    </row>
    <row r="1041" spans="1:4" x14ac:dyDescent="0.25">
      <c r="A1041" s="71">
        <v>519.5</v>
      </c>
      <c r="B1041" s="71" t="e">
        <f>IF(A1041&lt;='Second Approx.'!$D$20,A1041,#N/A)</f>
        <v>#N/A</v>
      </c>
      <c r="C1041" s="1" t="e">
        <f>IF(B1041="",#N/A,
IF('Second Approx.'!$G$15="Error",#N/A,
IF('Second Approx.'!$G$16="Error",#N/A,
IF('Second Approx.'!$G$17="Error",#N/A,
IF('Second Approx.'!$G$18="Error",#N/A,
IF('Second Approx.'!$G$19="Error",#N/A,
IF('Second Approx.'!$G$20="Error",#N/A,
IF('Second Approx.'!$G$29="Error",#N/A,
'Second Approx.'!$D$38*COS(RADIANS('Second Approx.'!$D$18*A1041))+'Second Approx.'!$D$39*COS(RADIANS('Second Approx.'!$D$19*A1041))))))))))</f>
        <v>#N/A</v>
      </c>
      <c r="D1041" s="1" t="e">
        <f>IF(B1041="",#N/A,
IF('Second Approx.'!$G$15="Error",#N/A,
IF('Second Approx.'!$G$16="Error",#N/A,
IF('Second Approx.'!$G$17="Error",#N/A,
IF('Second Approx.'!$G$18="Error",#N/A,
IF('Second Approx.'!$G$19="Error",#N/A,
IF('Second Approx.'!$G$20="Error",#N/A,
IF('Second Approx.'!$G$29="Error",#N/A,
'Second Approx.'!$D$38*SIN(RADIANS('Second Approx.'!$D$18*A1041))+'Second Approx.'!$D$39*SIN(RADIANS('Second Approx.'!$D$19*A1041))))))))))</f>
        <v>#N/A</v>
      </c>
    </row>
    <row r="1042" spans="1:4" x14ac:dyDescent="0.25">
      <c r="A1042">
        <v>520</v>
      </c>
      <c r="B1042" s="71" t="e">
        <f>IF(A1042&lt;='Second Approx.'!$D$20,A1042,#N/A)</f>
        <v>#N/A</v>
      </c>
      <c r="C1042" s="1" t="e">
        <f>IF(B1042="",#N/A,
IF('Second Approx.'!$G$15="Error",#N/A,
IF('Second Approx.'!$G$16="Error",#N/A,
IF('Second Approx.'!$G$17="Error",#N/A,
IF('Second Approx.'!$G$18="Error",#N/A,
IF('Second Approx.'!$G$19="Error",#N/A,
IF('Second Approx.'!$G$20="Error",#N/A,
IF('Second Approx.'!$G$29="Error",#N/A,
'Second Approx.'!$D$38*COS(RADIANS('Second Approx.'!$D$18*A1042))+'Second Approx.'!$D$39*COS(RADIANS('Second Approx.'!$D$19*A1042))))))))))</f>
        <v>#N/A</v>
      </c>
      <c r="D1042" s="1" t="e">
        <f>IF(B1042="",#N/A,
IF('Second Approx.'!$G$15="Error",#N/A,
IF('Second Approx.'!$G$16="Error",#N/A,
IF('Second Approx.'!$G$17="Error",#N/A,
IF('Second Approx.'!$G$18="Error",#N/A,
IF('Second Approx.'!$G$19="Error",#N/A,
IF('Second Approx.'!$G$20="Error",#N/A,
IF('Second Approx.'!$G$29="Error",#N/A,
'Second Approx.'!$D$38*SIN(RADIANS('Second Approx.'!$D$18*A1042))+'Second Approx.'!$D$39*SIN(RADIANS('Second Approx.'!$D$19*A1042))))))))))</f>
        <v>#N/A</v>
      </c>
    </row>
    <row r="1043" spans="1:4" x14ac:dyDescent="0.25">
      <c r="A1043">
        <v>520.5</v>
      </c>
      <c r="B1043" s="71" t="e">
        <f>IF(A1043&lt;='Second Approx.'!$D$20,A1043,#N/A)</f>
        <v>#N/A</v>
      </c>
      <c r="C1043" s="1" t="e">
        <f>IF(B1043="",#N/A,
IF('Second Approx.'!$G$15="Error",#N/A,
IF('Second Approx.'!$G$16="Error",#N/A,
IF('Second Approx.'!$G$17="Error",#N/A,
IF('Second Approx.'!$G$18="Error",#N/A,
IF('Second Approx.'!$G$19="Error",#N/A,
IF('Second Approx.'!$G$20="Error",#N/A,
IF('Second Approx.'!$G$29="Error",#N/A,
'Second Approx.'!$D$38*COS(RADIANS('Second Approx.'!$D$18*A1043))+'Second Approx.'!$D$39*COS(RADIANS('Second Approx.'!$D$19*A1043))))))))))</f>
        <v>#N/A</v>
      </c>
      <c r="D1043" s="1" t="e">
        <f>IF(B1043="",#N/A,
IF('Second Approx.'!$G$15="Error",#N/A,
IF('Second Approx.'!$G$16="Error",#N/A,
IF('Second Approx.'!$G$17="Error",#N/A,
IF('Second Approx.'!$G$18="Error",#N/A,
IF('Second Approx.'!$G$19="Error",#N/A,
IF('Second Approx.'!$G$20="Error",#N/A,
IF('Second Approx.'!$G$29="Error",#N/A,
'Second Approx.'!$D$38*SIN(RADIANS('Second Approx.'!$D$18*A1043))+'Second Approx.'!$D$39*SIN(RADIANS('Second Approx.'!$D$19*A1043))))))))))</f>
        <v>#N/A</v>
      </c>
    </row>
    <row r="1044" spans="1:4" x14ac:dyDescent="0.25">
      <c r="A1044" s="71">
        <v>521</v>
      </c>
      <c r="B1044" s="71" t="e">
        <f>IF(A1044&lt;='Second Approx.'!$D$20,A1044,#N/A)</f>
        <v>#N/A</v>
      </c>
      <c r="C1044" s="1" t="e">
        <f>IF(B1044="",#N/A,
IF('Second Approx.'!$G$15="Error",#N/A,
IF('Second Approx.'!$G$16="Error",#N/A,
IF('Second Approx.'!$G$17="Error",#N/A,
IF('Second Approx.'!$G$18="Error",#N/A,
IF('Second Approx.'!$G$19="Error",#N/A,
IF('Second Approx.'!$G$20="Error",#N/A,
IF('Second Approx.'!$G$29="Error",#N/A,
'Second Approx.'!$D$38*COS(RADIANS('Second Approx.'!$D$18*A1044))+'Second Approx.'!$D$39*COS(RADIANS('Second Approx.'!$D$19*A1044))))))))))</f>
        <v>#N/A</v>
      </c>
      <c r="D1044" s="1" t="e">
        <f>IF(B1044="",#N/A,
IF('Second Approx.'!$G$15="Error",#N/A,
IF('Second Approx.'!$G$16="Error",#N/A,
IF('Second Approx.'!$G$17="Error",#N/A,
IF('Second Approx.'!$G$18="Error",#N/A,
IF('Second Approx.'!$G$19="Error",#N/A,
IF('Second Approx.'!$G$20="Error",#N/A,
IF('Second Approx.'!$G$29="Error",#N/A,
'Second Approx.'!$D$38*SIN(RADIANS('Second Approx.'!$D$18*A1044))+'Second Approx.'!$D$39*SIN(RADIANS('Second Approx.'!$D$19*A1044))))))))))</f>
        <v>#N/A</v>
      </c>
    </row>
    <row r="1045" spans="1:4" x14ac:dyDescent="0.25">
      <c r="A1045">
        <v>521.5</v>
      </c>
      <c r="B1045" s="71" t="e">
        <f>IF(A1045&lt;='Second Approx.'!$D$20,A1045,#N/A)</f>
        <v>#N/A</v>
      </c>
      <c r="C1045" s="1" t="e">
        <f>IF(B1045="",#N/A,
IF('Second Approx.'!$G$15="Error",#N/A,
IF('Second Approx.'!$G$16="Error",#N/A,
IF('Second Approx.'!$G$17="Error",#N/A,
IF('Second Approx.'!$G$18="Error",#N/A,
IF('Second Approx.'!$G$19="Error",#N/A,
IF('Second Approx.'!$G$20="Error",#N/A,
IF('Second Approx.'!$G$29="Error",#N/A,
'Second Approx.'!$D$38*COS(RADIANS('Second Approx.'!$D$18*A1045))+'Second Approx.'!$D$39*COS(RADIANS('Second Approx.'!$D$19*A1045))))))))))</f>
        <v>#N/A</v>
      </c>
      <c r="D1045" s="1" t="e">
        <f>IF(B1045="",#N/A,
IF('Second Approx.'!$G$15="Error",#N/A,
IF('Second Approx.'!$G$16="Error",#N/A,
IF('Second Approx.'!$G$17="Error",#N/A,
IF('Second Approx.'!$G$18="Error",#N/A,
IF('Second Approx.'!$G$19="Error",#N/A,
IF('Second Approx.'!$G$20="Error",#N/A,
IF('Second Approx.'!$G$29="Error",#N/A,
'Second Approx.'!$D$38*SIN(RADIANS('Second Approx.'!$D$18*A1045))+'Second Approx.'!$D$39*SIN(RADIANS('Second Approx.'!$D$19*A1045))))))))))</f>
        <v>#N/A</v>
      </c>
    </row>
    <row r="1046" spans="1:4" x14ac:dyDescent="0.25">
      <c r="A1046" s="71">
        <v>522</v>
      </c>
      <c r="B1046" s="71" t="e">
        <f>IF(A1046&lt;='Second Approx.'!$D$20,A1046,#N/A)</f>
        <v>#N/A</v>
      </c>
      <c r="C1046" s="1" t="e">
        <f>IF(B1046="",#N/A,
IF('Second Approx.'!$G$15="Error",#N/A,
IF('Second Approx.'!$G$16="Error",#N/A,
IF('Second Approx.'!$G$17="Error",#N/A,
IF('Second Approx.'!$G$18="Error",#N/A,
IF('Second Approx.'!$G$19="Error",#N/A,
IF('Second Approx.'!$G$20="Error",#N/A,
IF('Second Approx.'!$G$29="Error",#N/A,
'Second Approx.'!$D$38*COS(RADIANS('Second Approx.'!$D$18*A1046))+'Second Approx.'!$D$39*COS(RADIANS('Second Approx.'!$D$19*A1046))))))))))</f>
        <v>#N/A</v>
      </c>
      <c r="D1046" s="1" t="e">
        <f>IF(B1046="",#N/A,
IF('Second Approx.'!$G$15="Error",#N/A,
IF('Second Approx.'!$G$16="Error",#N/A,
IF('Second Approx.'!$G$17="Error",#N/A,
IF('Second Approx.'!$G$18="Error",#N/A,
IF('Second Approx.'!$G$19="Error",#N/A,
IF('Second Approx.'!$G$20="Error",#N/A,
IF('Second Approx.'!$G$29="Error",#N/A,
'Second Approx.'!$D$38*SIN(RADIANS('Second Approx.'!$D$18*A1046))+'Second Approx.'!$D$39*SIN(RADIANS('Second Approx.'!$D$19*A1046))))))))))</f>
        <v>#N/A</v>
      </c>
    </row>
    <row r="1047" spans="1:4" x14ac:dyDescent="0.25">
      <c r="A1047">
        <v>522.5</v>
      </c>
      <c r="B1047" s="71" t="e">
        <f>IF(A1047&lt;='Second Approx.'!$D$20,A1047,#N/A)</f>
        <v>#N/A</v>
      </c>
      <c r="C1047" s="1" t="e">
        <f>IF(B1047="",#N/A,
IF('Second Approx.'!$G$15="Error",#N/A,
IF('Second Approx.'!$G$16="Error",#N/A,
IF('Second Approx.'!$G$17="Error",#N/A,
IF('Second Approx.'!$G$18="Error",#N/A,
IF('Second Approx.'!$G$19="Error",#N/A,
IF('Second Approx.'!$G$20="Error",#N/A,
IF('Second Approx.'!$G$29="Error",#N/A,
'Second Approx.'!$D$38*COS(RADIANS('Second Approx.'!$D$18*A1047))+'Second Approx.'!$D$39*COS(RADIANS('Second Approx.'!$D$19*A1047))))))))))</f>
        <v>#N/A</v>
      </c>
      <c r="D1047" s="1" t="e">
        <f>IF(B1047="",#N/A,
IF('Second Approx.'!$G$15="Error",#N/A,
IF('Second Approx.'!$G$16="Error",#N/A,
IF('Second Approx.'!$G$17="Error",#N/A,
IF('Second Approx.'!$G$18="Error",#N/A,
IF('Second Approx.'!$G$19="Error",#N/A,
IF('Second Approx.'!$G$20="Error",#N/A,
IF('Second Approx.'!$G$29="Error",#N/A,
'Second Approx.'!$D$38*SIN(RADIANS('Second Approx.'!$D$18*A1047))+'Second Approx.'!$D$39*SIN(RADIANS('Second Approx.'!$D$19*A1047))))))))))</f>
        <v>#N/A</v>
      </c>
    </row>
    <row r="1048" spans="1:4" x14ac:dyDescent="0.25">
      <c r="A1048">
        <v>523</v>
      </c>
      <c r="B1048" s="71" t="e">
        <f>IF(A1048&lt;='Second Approx.'!$D$20,A1048,#N/A)</f>
        <v>#N/A</v>
      </c>
      <c r="C1048" s="1" t="e">
        <f>IF(B1048="",#N/A,
IF('Second Approx.'!$G$15="Error",#N/A,
IF('Second Approx.'!$G$16="Error",#N/A,
IF('Second Approx.'!$G$17="Error",#N/A,
IF('Second Approx.'!$G$18="Error",#N/A,
IF('Second Approx.'!$G$19="Error",#N/A,
IF('Second Approx.'!$G$20="Error",#N/A,
IF('Second Approx.'!$G$29="Error",#N/A,
'Second Approx.'!$D$38*COS(RADIANS('Second Approx.'!$D$18*A1048))+'Second Approx.'!$D$39*COS(RADIANS('Second Approx.'!$D$19*A1048))))))))))</f>
        <v>#N/A</v>
      </c>
      <c r="D1048" s="1" t="e">
        <f>IF(B1048="",#N/A,
IF('Second Approx.'!$G$15="Error",#N/A,
IF('Second Approx.'!$G$16="Error",#N/A,
IF('Second Approx.'!$G$17="Error",#N/A,
IF('Second Approx.'!$G$18="Error",#N/A,
IF('Second Approx.'!$G$19="Error",#N/A,
IF('Second Approx.'!$G$20="Error",#N/A,
IF('Second Approx.'!$G$29="Error",#N/A,
'Second Approx.'!$D$38*SIN(RADIANS('Second Approx.'!$D$18*A1048))+'Second Approx.'!$D$39*SIN(RADIANS('Second Approx.'!$D$19*A1048))))))))))</f>
        <v>#N/A</v>
      </c>
    </row>
    <row r="1049" spans="1:4" x14ac:dyDescent="0.25">
      <c r="A1049" s="71">
        <v>523.5</v>
      </c>
      <c r="B1049" s="71" t="e">
        <f>IF(A1049&lt;='Second Approx.'!$D$20,A1049,#N/A)</f>
        <v>#N/A</v>
      </c>
      <c r="C1049" s="1" t="e">
        <f>IF(B1049="",#N/A,
IF('Second Approx.'!$G$15="Error",#N/A,
IF('Second Approx.'!$G$16="Error",#N/A,
IF('Second Approx.'!$G$17="Error",#N/A,
IF('Second Approx.'!$G$18="Error",#N/A,
IF('Second Approx.'!$G$19="Error",#N/A,
IF('Second Approx.'!$G$20="Error",#N/A,
IF('Second Approx.'!$G$29="Error",#N/A,
'Second Approx.'!$D$38*COS(RADIANS('Second Approx.'!$D$18*A1049))+'Second Approx.'!$D$39*COS(RADIANS('Second Approx.'!$D$19*A1049))))))))))</f>
        <v>#N/A</v>
      </c>
      <c r="D1049" s="1" t="e">
        <f>IF(B1049="",#N/A,
IF('Second Approx.'!$G$15="Error",#N/A,
IF('Second Approx.'!$G$16="Error",#N/A,
IF('Second Approx.'!$G$17="Error",#N/A,
IF('Second Approx.'!$G$18="Error",#N/A,
IF('Second Approx.'!$G$19="Error",#N/A,
IF('Second Approx.'!$G$20="Error",#N/A,
IF('Second Approx.'!$G$29="Error",#N/A,
'Second Approx.'!$D$38*SIN(RADIANS('Second Approx.'!$D$18*A1049))+'Second Approx.'!$D$39*SIN(RADIANS('Second Approx.'!$D$19*A1049))))))))))</f>
        <v>#N/A</v>
      </c>
    </row>
    <row r="1050" spans="1:4" x14ac:dyDescent="0.25">
      <c r="A1050">
        <v>524</v>
      </c>
      <c r="B1050" s="71" t="e">
        <f>IF(A1050&lt;='Second Approx.'!$D$20,A1050,#N/A)</f>
        <v>#N/A</v>
      </c>
      <c r="C1050" s="1" t="e">
        <f>IF(B1050="",#N/A,
IF('Second Approx.'!$G$15="Error",#N/A,
IF('Second Approx.'!$G$16="Error",#N/A,
IF('Second Approx.'!$G$17="Error",#N/A,
IF('Second Approx.'!$G$18="Error",#N/A,
IF('Second Approx.'!$G$19="Error",#N/A,
IF('Second Approx.'!$G$20="Error",#N/A,
IF('Second Approx.'!$G$29="Error",#N/A,
'Second Approx.'!$D$38*COS(RADIANS('Second Approx.'!$D$18*A1050))+'Second Approx.'!$D$39*COS(RADIANS('Second Approx.'!$D$19*A1050))))))))))</f>
        <v>#N/A</v>
      </c>
      <c r="D1050" s="1" t="e">
        <f>IF(B1050="",#N/A,
IF('Second Approx.'!$G$15="Error",#N/A,
IF('Second Approx.'!$G$16="Error",#N/A,
IF('Second Approx.'!$G$17="Error",#N/A,
IF('Second Approx.'!$G$18="Error",#N/A,
IF('Second Approx.'!$G$19="Error",#N/A,
IF('Second Approx.'!$G$20="Error",#N/A,
IF('Second Approx.'!$G$29="Error",#N/A,
'Second Approx.'!$D$38*SIN(RADIANS('Second Approx.'!$D$18*A1050))+'Second Approx.'!$D$39*SIN(RADIANS('Second Approx.'!$D$19*A1050))))))))))</f>
        <v>#N/A</v>
      </c>
    </row>
    <row r="1051" spans="1:4" x14ac:dyDescent="0.25">
      <c r="A1051" s="71">
        <v>524.5</v>
      </c>
      <c r="B1051" s="71" t="e">
        <f>IF(A1051&lt;='Second Approx.'!$D$20,A1051,#N/A)</f>
        <v>#N/A</v>
      </c>
      <c r="C1051" s="1" t="e">
        <f>IF(B1051="",#N/A,
IF('Second Approx.'!$G$15="Error",#N/A,
IF('Second Approx.'!$G$16="Error",#N/A,
IF('Second Approx.'!$G$17="Error",#N/A,
IF('Second Approx.'!$G$18="Error",#N/A,
IF('Second Approx.'!$G$19="Error",#N/A,
IF('Second Approx.'!$G$20="Error",#N/A,
IF('Second Approx.'!$G$29="Error",#N/A,
'Second Approx.'!$D$38*COS(RADIANS('Second Approx.'!$D$18*A1051))+'Second Approx.'!$D$39*COS(RADIANS('Second Approx.'!$D$19*A1051))))))))))</f>
        <v>#N/A</v>
      </c>
      <c r="D1051" s="1" t="e">
        <f>IF(B1051="",#N/A,
IF('Second Approx.'!$G$15="Error",#N/A,
IF('Second Approx.'!$G$16="Error",#N/A,
IF('Second Approx.'!$G$17="Error",#N/A,
IF('Second Approx.'!$G$18="Error",#N/A,
IF('Second Approx.'!$G$19="Error",#N/A,
IF('Second Approx.'!$G$20="Error",#N/A,
IF('Second Approx.'!$G$29="Error",#N/A,
'Second Approx.'!$D$38*SIN(RADIANS('Second Approx.'!$D$18*A1051))+'Second Approx.'!$D$39*SIN(RADIANS('Second Approx.'!$D$19*A1051))))))))))</f>
        <v>#N/A</v>
      </c>
    </row>
    <row r="1052" spans="1:4" x14ac:dyDescent="0.25">
      <c r="A1052">
        <v>525</v>
      </c>
      <c r="B1052" s="71" t="e">
        <f>IF(A1052&lt;='Second Approx.'!$D$20,A1052,#N/A)</f>
        <v>#N/A</v>
      </c>
      <c r="C1052" s="1" t="e">
        <f>IF(B1052="",#N/A,
IF('Second Approx.'!$G$15="Error",#N/A,
IF('Second Approx.'!$G$16="Error",#N/A,
IF('Second Approx.'!$G$17="Error",#N/A,
IF('Second Approx.'!$G$18="Error",#N/A,
IF('Second Approx.'!$G$19="Error",#N/A,
IF('Second Approx.'!$G$20="Error",#N/A,
IF('Second Approx.'!$G$29="Error",#N/A,
'Second Approx.'!$D$38*COS(RADIANS('Second Approx.'!$D$18*A1052))+'Second Approx.'!$D$39*COS(RADIANS('Second Approx.'!$D$19*A1052))))))))))</f>
        <v>#N/A</v>
      </c>
      <c r="D1052" s="1" t="e">
        <f>IF(B1052="",#N/A,
IF('Second Approx.'!$G$15="Error",#N/A,
IF('Second Approx.'!$G$16="Error",#N/A,
IF('Second Approx.'!$G$17="Error",#N/A,
IF('Second Approx.'!$G$18="Error",#N/A,
IF('Second Approx.'!$G$19="Error",#N/A,
IF('Second Approx.'!$G$20="Error",#N/A,
IF('Second Approx.'!$G$29="Error",#N/A,
'Second Approx.'!$D$38*SIN(RADIANS('Second Approx.'!$D$18*A1052))+'Second Approx.'!$D$39*SIN(RADIANS('Second Approx.'!$D$19*A1052))))))))))</f>
        <v>#N/A</v>
      </c>
    </row>
    <row r="1053" spans="1:4" x14ac:dyDescent="0.25">
      <c r="A1053">
        <v>525.5</v>
      </c>
      <c r="B1053" s="71" t="e">
        <f>IF(A1053&lt;='Second Approx.'!$D$20,A1053,#N/A)</f>
        <v>#N/A</v>
      </c>
      <c r="C1053" s="1" t="e">
        <f>IF(B1053="",#N/A,
IF('Second Approx.'!$G$15="Error",#N/A,
IF('Second Approx.'!$G$16="Error",#N/A,
IF('Second Approx.'!$G$17="Error",#N/A,
IF('Second Approx.'!$G$18="Error",#N/A,
IF('Second Approx.'!$G$19="Error",#N/A,
IF('Second Approx.'!$G$20="Error",#N/A,
IF('Second Approx.'!$G$29="Error",#N/A,
'Second Approx.'!$D$38*COS(RADIANS('Second Approx.'!$D$18*A1053))+'Second Approx.'!$D$39*COS(RADIANS('Second Approx.'!$D$19*A1053))))))))))</f>
        <v>#N/A</v>
      </c>
      <c r="D1053" s="1" t="e">
        <f>IF(B1053="",#N/A,
IF('Second Approx.'!$G$15="Error",#N/A,
IF('Second Approx.'!$G$16="Error",#N/A,
IF('Second Approx.'!$G$17="Error",#N/A,
IF('Second Approx.'!$G$18="Error",#N/A,
IF('Second Approx.'!$G$19="Error",#N/A,
IF('Second Approx.'!$G$20="Error",#N/A,
IF('Second Approx.'!$G$29="Error",#N/A,
'Second Approx.'!$D$38*SIN(RADIANS('Second Approx.'!$D$18*A1053))+'Second Approx.'!$D$39*SIN(RADIANS('Second Approx.'!$D$19*A1053))))))))))</f>
        <v>#N/A</v>
      </c>
    </row>
    <row r="1054" spans="1:4" x14ac:dyDescent="0.25">
      <c r="A1054" s="71">
        <v>526</v>
      </c>
      <c r="B1054" s="71" t="e">
        <f>IF(A1054&lt;='Second Approx.'!$D$20,A1054,#N/A)</f>
        <v>#N/A</v>
      </c>
      <c r="C1054" s="1" t="e">
        <f>IF(B1054="",#N/A,
IF('Second Approx.'!$G$15="Error",#N/A,
IF('Second Approx.'!$G$16="Error",#N/A,
IF('Second Approx.'!$G$17="Error",#N/A,
IF('Second Approx.'!$G$18="Error",#N/A,
IF('Second Approx.'!$G$19="Error",#N/A,
IF('Second Approx.'!$G$20="Error",#N/A,
IF('Second Approx.'!$G$29="Error",#N/A,
'Second Approx.'!$D$38*COS(RADIANS('Second Approx.'!$D$18*A1054))+'Second Approx.'!$D$39*COS(RADIANS('Second Approx.'!$D$19*A1054))))))))))</f>
        <v>#N/A</v>
      </c>
      <c r="D1054" s="1" t="e">
        <f>IF(B1054="",#N/A,
IF('Second Approx.'!$G$15="Error",#N/A,
IF('Second Approx.'!$G$16="Error",#N/A,
IF('Second Approx.'!$G$17="Error",#N/A,
IF('Second Approx.'!$G$18="Error",#N/A,
IF('Second Approx.'!$G$19="Error",#N/A,
IF('Second Approx.'!$G$20="Error",#N/A,
IF('Second Approx.'!$G$29="Error",#N/A,
'Second Approx.'!$D$38*SIN(RADIANS('Second Approx.'!$D$18*A1054))+'Second Approx.'!$D$39*SIN(RADIANS('Second Approx.'!$D$19*A1054))))))))))</f>
        <v>#N/A</v>
      </c>
    </row>
    <row r="1055" spans="1:4" x14ac:dyDescent="0.25">
      <c r="A1055">
        <v>526.5</v>
      </c>
      <c r="B1055" s="71" t="e">
        <f>IF(A1055&lt;='Second Approx.'!$D$20,A1055,#N/A)</f>
        <v>#N/A</v>
      </c>
      <c r="C1055" s="1" t="e">
        <f>IF(B1055="",#N/A,
IF('Second Approx.'!$G$15="Error",#N/A,
IF('Second Approx.'!$G$16="Error",#N/A,
IF('Second Approx.'!$G$17="Error",#N/A,
IF('Second Approx.'!$G$18="Error",#N/A,
IF('Second Approx.'!$G$19="Error",#N/A,
IF('Second Approx.'!$G$20="Error",#N/A,
IF('Second Approx.'!$G$29="Error",#N/A,
'Second Approx.'!$D$38*COS(RADIANS('Second Approx.'!$D$18*A1055))+'Second Approx.'!$D$39*COS(RADIANS('Second Approx.'!$D$19*A1055))))))))))</f>
        <v>#N/A</v>
      </c>
      <c r="D1055" s="1" t="e">
        <f>IF(B1055="",#N/A,
IF('Second Approx.'!$G$15="Error",#N/A,
IF('Second Approx.'!$G$16="Error",#N/A,
IF('Second Approx.'!$G$17="Error",#N/A,
IF('Second Approx.'!$G$18="Error",#N/A,
IF('Second Approx.'!$G$19="Error",#N/A,
IF('Second Approx.'!$G$20="Error",#N/A,
IF('Second Approx.'!$G$29="Error",#N/A,
'Second Approx.'!$D$38*SIN(RADIANS('Second Approx.'!$D$18*A1055))+'Second Approx.'!$D$39*SIN(RADIANS('Second Approx.'!$D$19*A1055))))))))))</f>
        <v>#N/A</v>
      </c>
    </row>
    <row r="1056" spans="1:4" x14ac:dyDescent="0.25">
      <c r="A1056" s="71">
        <v>527</v>
      </c>
      <c r="B1056" s="71" t="e">
        <f>IF(A1056&lt;='Second Approx.'!$D$20,A1056,#N/A)</f>
        <v>#N/A</v>
      </c>
      <c r="C1056" s="1" t="e">
        <f>IF(B1056="",#N/A,
IF('Second Approx.'!$G$15="Error",#N/A,
IF('Second Approx.'!$G$16="Error",#N/A,
IF('Second Approx.'!$G$17="Error",#N/A,
IF('Second Approx.'!$G$18="Error",#N/A,
IF('Second Approx.'!$G$19="Error",#N/A,
IF('Second Approx.'!$G$20="Error",#N/A,
IF('Second Approx.'!$G$29="Error",#N/A,
'Second Approx.'!$D$38*COS(RADIANS('Second Approx.'!$D$18*A1056))+'Second Approx.'!$D$39*COS(RADIANS('Second Approx.'!$D$19*A1056))))))))))</f>
        <v>#N/A</v>
      </c>
      <c r="D1056" s="1" t="e">
        <f>IF(B1056="",#N/A,
IF('Second Approx.'!$G$15="Error",#N/A,
IF('Second Approx.'!$G$16="Error",#N/A,
IF('Second Approx.'!$G$17="Error",#N/A,
IF('Second Approx.'!$G$18="Error",#N/A,
IF('Second Approx.'!$G$19="Error",#N/A,
IF('Second Approx.'!$G$20="Error",#N/A,
IF('Second Approx.'!$G$29="Error",#N/A,
'Second Approx.'!$D$38*SIN(RADIANS('Second Approx.'!$D$18*A1056))+'Second Approx.'!$D$39*SIN(RADIANS('Second Approx.'!$D$19*A1056))))))))))</f>
        <v>#N/A</v>
      </c>
    </row>
    <row r="1057" spans="1:4" x14ac:dyDescent="0.25">
      <c r="A1057">
        <v>527.5</v>
      </c>
      <c r="B1057" s="71" t="e">
        <f>IF(A1057&lt;='Second Approx.'!$D$20,A1057,#N/A)</f>
        <v>#N/A</v>
      </c>
      <c r="C1057" s="1" t="e">
        <f>IF(B1057="",#N/A,
IF('Second Approx.'!$G$15="Error",#N/A,
IF('Second Approx.'!$G$16="Error",#N/A,
IF('Second Approx.'!$G$17="Error",#N/A,
IF('Second Approx.'!$G$18="Error",#N/A,
IF('Second Approx.'!$G$19="Error",#N/A,
IF('Second Approx.'!$G$20="Error",#N/A,
IF('Second Approx.'!$G$29="Error",#N/A,
'Second Approx.'!$D$38*COS(RADIANS('Second Approx.'!$D$18*A1057))+'Second Approx.'!$D$39*COS(RADIANS('Second Approx.'!$D$19*A1057))))))))))</f>
        <v>#N/A</v>
      </c>
      <c r="D1057" s="1" t="e">
        <f>IF(B1057="",#N/A,
IF('Second Approx.'!$G$15="Error",#N/A,
IF('Second Approx.'!$G$16="Error",#N/A,
IF('Second Approx.'!$G$17="Error",#N/A,
IF('Second Approx.'!$G$18="Error",#N/A,
IF('Second Approx.'!$G$19="Error",#N/A,
IF('Second Approx.'!$G$20="Error",#N/A,
IF('Second Approx.'!$G$29="Error",#N/A,
'Second Approx.'!$D$38*SIN(RADIANS('Second Approx.'!$D$18*A1057))+'Second Approx.'!$D$39*SIN(RADIANS('Second Approx.'!$D$19*A1057))))))))))</f>
        <v>#N/A</v>
      </c>
    </row>
    <row r="1058" spans="1:4" x14ac:dyDescent="0.25">
      <c r="A1058">
        <v>528</v>
      </c>
      <c r="B1058" s="71" t="e">
        <f>IF(A1058&lt;='Second Approx.'!$D$20,A1058,#N/A)</f>
        <v>#N/A</v>
      </c>
      <c r="C1058" s="1" t="e">
        <f>IF(B1058="",#N/A,
IF('Second Approx.'!$G$15="Error",#N/A,
IF('Second Approx.'!$G$16="Error",#N/A,
IF('Second Approx.'!$G$17="Error",#N/A,
IF('Second Approx.'!$G$18="Error",#N/A,
IF('Second Approx.'!$G$19="Error",#N/A,
IF('Second Approx.'!$G$20="Error",#N/A,
IF('Second Approx.'!$G$29="Error",#N/A,
'Second Approx.'!$D$38*COS(RADIANS('Second Approx.'!$D$18*A1058))+'Second Approx.'!$D$39*COS(RADIANS('Second Approx.'!$D$19*A1058))))))))))</f>
        <v>#N/A</v>
      </c>
      <c r="D1058" s="1" t="e">
        <f>IF(B1058="",#N/A,
IF('Second Approx.'!$G$15="Error",#N/A,
IF('Second Approx.'!$G$16="Error",#N/A,
IF('Second Approx.'!$G$17="Error",#N/A,
IF('Second Approx.'!$G$18="Error",#N/A,
IF('Second Approx.'!$G$19="Error",#N/A,
IF('Second Approx.'!$G$20="Error",#N/A,
IF('Second Approx.'!$G$29="Error",#N/A,
'Second Approx.'!$D$38*SIN(RADIANS('Second Approx.'!$D$18*A1058))+'Second Approx.'!$D$39*SIN(RADIANS('Second Approx.'!$D$19*A1058))))))))))</f>
        <v>#N/A</v>
      </c>
    </row>
    <row r="1059" spans="1:4" x14ac:dyDescent="0.25">
      <c r="A1059" s="71">
        <v>528.5</v>
      </c>
      <c r="B1059" s="71" t="e">
        <f>IF(A1059&lt;='Second Approx.'!$D$20,A1059,#N/A)</f>
        <v>#N/A</v>
      </c>
      <c r="C1059" s="1" t="e">
        <f>IF(B1059="",#N/A,
IF('Second Approx.'!$G$15="Error",#N/A,
IF('Second Approx.'!$G$16="Error",#N/A,
IF('Second Approx.'!$G$17="Error",#N/A,
IF('Second Approx.'!$G$18="Error",#N/A,
IF('Second Approx.'!$G$19="Error",#N/A,
IF('Second Approx.'!$G$20="Error",#N/A,
IF('Second Approx.'!$G$29="Error",#N/A,
'Second Approx.'!$D$38*COS(RADIANS('Second Approx.'!$D$18*A1059))+'Second Approx.'!$D$39*COS(RADIANS('Second Approx.'!$D$19*A1059))))))))))</f>
        <v>#N/A</v>
      </c>
      <c r="D1059" s="1" t="e">
        <f>IF(B1059="",#N/A,
IF('Second Approx.'!$G$15="Error",#N/A,
IF('Second Approx.'!$G$16="Error",#N/A,
IF('Second Approx.'!$G$17="Error",#N/A,
IF('Second Approx.'!$G$18="Error",#N/A,
IF('Second Approx.'!$G$19="Error",#N/A,
IF('Second Approx.'!$G$20="Error",#N/A,
IF('Second Approx.'!$G$29="Error",#N/A,
'Second Approx.'!$D$38*SIN(RADIANS('Second Approx.'!$D$18*A1059))+'Second Approx.'!$D$39*SIN(RADIANS('Second Approx.'!$D$19*A1059))))))))))</f>
        <v>#N/A</v>
      </c>
    </row>
    <row r="1060" spans="1:4" x14ac:dyDescent="0.25">
      <c r="A1060">
        <v>529</v>
      </c>
      <c r="B1060" s="71" t="e">
        <f>IF(A1060&lt;='Second Approx.'!$D$20,A1060,#N/A)</f>
        <v>#N/A</v>
      </c>
      <c r="C1060" s="1" t="e">
        <f>IF(B1060="",#N/A,
IF('Second Approx.'!$G$15="Error",#N/A,
IF('Second Approx.'!$G$16="Error",#N/A,
IF('Second Approx.'!$G$17="Error",#N/A,
IF('Second Approx.'!$G$18="Error",#N/A,
IF('Second Approx.'!$G$19="Error",#N/A,
IF('Second Approx.'!$G$20="Error",#N/A,
IF('Second Approx.'!$G$29="Error",#N/A,
'Second Approx.'!$D$38*COS(RADIANS('Second Approx.'!$D$18*A1060))+'Second Approx.'!$D$39*COS(RADIANS('Second Approx.'!$D$19*A1060))))))))))</f>
        <v>#N/A</v>
      </c>
      <c r="D1060" s="1" t="e">
        <f>IF(B1060="",#N/A,
IF('Second Approx.'!$G$15="Error",#N/A,
IF('Second Approx.'!$G$16="Error",#N/A,
IF('Second Approx.'!$G$17="Error",#N/A,
IF('Second Approx.'!$G$18="Error",#N/A,
IF('Second Approx.'!$G$19="Error",#N/A,
IF('Second Approx.'!$G$20="Error",#N/A,
IF('Second Approx.'!$G$29="Error",#N/A,
'Second Approx.'!$D$38*SIN(RADIANS('Second Approx.'!$D$18*A1060))+'Second Approx.'!$D$39*SIN(RADIANS('Second Approx.'!$D$19*A1060))))))))))</f>
        <v>#N/A</v>
      </c>
    </row>
    <row r="1061" spans="1:4" x14ac:dyDescent="0.25">
      <c r="A1061" s="71">
        <v>529.5</v>
      </c>
      <c r="B1061" s="71" t="e">
        <f>IF(A1061&lt;='Second Approx.'!$D$20,A1061,#N/A)</f>
        <v>#N/A</v>
      </c>
      <c r="C1061" s="1" t="e">
        <f>IF(B1061="",#N/A,
IF('Second Approx.'!$G$15="Error",#N/A,
IF('Second Approx.'!$G$16="Error",#N/A,
IF('Second Approx.'!$G$17="Error",#N/A,
IF('Second Approx.'!$G$18="Error",#N/A,
IF('Second Approx.'!$G$19="Error",#N/A,
IF('Second Approx.'!$G$20="Error",#N/A,
IF('Second Approx.'!$G$29="Error",#N/A,
'Second Approx.'!$D$38*COS(RADIANS('Second Approx.'!$D$18*A1061))+'Second Approx.'!$D$39*COS(RADIANS('Second Approx.'!$D$19*A1061))))))))))</f>
        <v>#N/A</v>
      </c>
      <c r="D1061" s="1" t="e">
        <f>IF(B1061="",#N/A,
IF('Second Approx.'!$G$15="Error",#N/A,
IF('Second Approx.'!$G$16="Error",#N/A,
IF('Second Approx.'!$G$17="Error",#N/A,
IF('Second Approx.'!$G$18="Error",#N/A,
IF('Second Approx.'!$G$19="Error",#N/A,
IF('Second Approx.'!$G$20="Error",#N/A,
IF('Second Approx.'!$G$29="Error",#N/A,
'Second Approx.'!$D$38*SIN(RADIANS('Second Approx.'!$D$18*A1061))+'Second Approx.'!$D$39*SIN(RADIANS('Second Approx.'!$D$19*A1061))))))))))</f>
        <v>#N/A</v>
      </c>
    </row>
    <row r="1062" spans="1:4" x14ac:dyDescent="0.25">
      <c r="A1062">
        <v>530</v>
      </c>
      <c r="B1062" s="71" t="e">
        <f>IF(A1062&lt;='Second Approx.'!$D$20,A1062,#N/A)</f>
        <v>#N/A</v>
      </c>
      <c r="C1062" s="1" t="e">
        <f>IF(B1062="",#N/A,
IF('Second Approx.'!$G$15="Error",#N/A,
IF('Second Approx.'!$G$16="Error",#N/A,
IF('Second Approx.'!$G$17="Error",#N/A,
IF('Second Approx.'!$G$18="Error",#N/A,
IF('Second Approx.'!$G$19="Error",#N/A,
IF('Second Approx.'!$G$20="Error",#N/A,
IF('Second Approx.'!$G$29="Error",#N/A,
'Second Approx.'!$D$38*COS(RADIANS('Second Approx.'!$D$18*A1062))+'Second Approx.'!$D$39*COS(RADIANS('Second Approx.'!$D$19*A1062))))))))))</f>
        <v>#N/A</v>
      </c>
      <c r="D1062" s="1" t="e">
        <f>IF(B1062="",#N/A,
IF('Second Approx.'!$G$15="Error",#N/A,
IF('Second Approx.'!$G$16="Error",#N/A,
IF('Second Approx.'!$G$17="Error",#N/A,
IF('Second Approx.'!$G$18="Error",#N/A,
IF('Second Approx.'!$G$19="Error",#N/A,
IF('Second Approx.'!$G$20="Error",#N/A,
IF('Second Approx.'!$G$29="Error",#N/A,
'Second Approx.'!$D$38*SIN(RADIANS('Second Approx.'!$D$18*A1062))+'Second Approx.'!$D$39*SIN(RADIANS('Second Approx.'!$D$19*A1062))))))))))</f>
        <v>#N/A</v>
      </c>
    </row>
    <row r="1063" spans="1:4" x14ac:dyDescent="0.25">
      <c r="A1063">
        <v>530.5</v>
      </c>
      <c r="B1063" s="71" t="e">
        <f>IF(A1063&lt;='Second Approx.'!$D$20,A1063,#N/A)</f>
        <v>#N/A</v>
      </c>
      <c r="C1063" s="1" t="e">
        <f>IF(B1063="",#N/A,
IF('Second Approx.'!$G$15="Error",#N/A,
IF('Second Approx.'!$G$16="Error",#N/A,
IF('Second Approx.'!$G$17="Error",#N/A,
IF('Second Approx.'!$G$18="Error",#N/A,
IF('Second Approx.'!$G$19="Error",#N/A,
IF('Second Approx.'!$G$20="Error",#N/A,
IF('Second Approx.'!$G$29="Error",#N/A,
'Second Approx.'!$D$38*COS(RADIANS('Second Approx.'!$D$18*A1063))+'Second Approx.'!$D$39*COS(RADIANS('Second Approx.'!$D$19*A1063))))))))))</f>
        <v>#N/A</v>
      </c>
      <c r="D1063" s="1" t="e">
        <f>IF(B1063="",#N/A,
IF('Second Approx.'!$G$15="Error",#N/A,
IF('Second Approx.'!$G$16="Error",#N/A,
IF('Second Approx.'!$G$17="Error",#N/A,
IF('Second Approx.'!$G$18="Error",#N/A,
IF('Second Approx.'!$G$19="Error",#N/A,
IF('Second Approx.'!$G$20="Error",#N/A,
IF('Second Approx.'!$G$29="Error",#N/A,
'Second Approx.'!$D$38*SIN(RADIANS('Second Approx.'!$D$18*A1063))+'Second Approx.'!$D$39*SIN(RADIANS('Second Approx.'!$D$19*A1063))))))))))</f>
        <v>#N/A</v>
      </c>
    </row>
    <row r="1064" spans="1:4" x14ac:dyDescent="0.25">
      <c r="A1064" s="71">
        <v>531</v>
      </c>
      <c r="B1064" s="71" t="e">
        <f>IF(A1064&lt;='Second Approx.'!$D$20,A1064,#N/A)</f>
        <v>#N/A</v>
      </c>
      <c r="C1064" s="1" t="e">
        <f>IF(B1064="",#N/A,
IF('Second Approx.'!$G$15="Error",#N/A,
IF('Second Approx.'!$G$16="Error",#N/A,
IF('Second Approx.'!$G$17="Error",#N/A,
IF('Second Approx.'!$G$18="Error",#N/A,
IF('Second Approx.'!$G$19="Error",#N/A,
IF('Second Approx.'!$G$20="Error",#N/A,
IF('Second Approx.'!$G$29="Error",#N/A,
'Second Approx.'!$D$38*COS(RADIANS('Second Approx.'!$D$18*A1064))+'Second Approx.'!$D$39*COS(RADIANS('Second Approx.'!$D$19*A1064))))))))))</f>
        <v>#N/A</v>
      </c>
      <c r="D1064" s="1" t="e">
        <f>IF(B1064="",#N/A,
IF('Second Approx.'!$G$15="Error",#N/A,
IF('Second Approx.'!$G$16="Error",#N/A,
IF('Second Approx.'!$G$17="Error",#N/A,
IF('Second Approx.'!$G$18="Error",#N/A,
IF('Second Approx.'!$G$19="Error",#N/A,
IF('Second Approx.'!$G$20="Error",#N/A,
IF('Second Approx.'!$G$29="Error",#N/A,
'Second Approx.'!$D$38*SIN(RADIANS('Second Approx.'!$D$18*A1064))+'Second Approx.'!$D$39*SIN(RADIANS('Second Approx.'!$D$19*A1064))))))))))</f>
        <v>#N/A</v>
      </c>
    </row>
    <row r="1065" spans="1:4" x14ac:dyDescent="0.25">
      <c r="A1065">
        <v>531.5</v>
      </c>
      <c r="B1065" s="71" t="e">
        <f>IF(A1065&lt;='Second Approx.'!$D$20,A1065,#N/A)</f>
        <v>#N/A</v>
      </c>
      <c r="C1065" s="1" t="e">
        <f>IF(B1065="",#N/A,
IF('Second Approx.'!$G$15="Error",#N/A,
IF('Second Approx.'!$G$16="Error",#N/A,
IF('Second Approx.'!$G$17="Error",#N/A,
IF('Second Approx.'!$G$18="Error",#N/A,
IF('Second Approx.'!$G$19="Error",#N/A,
IF('Second Approx.'!$G$20="Error",#N/A,
IF('Second Approx.'!$G$29="Error",#N/A,
'Second Approx.'!$D$38*COS(RADIANS('Second Approx.'!$D$18*A1065))+'Second Approx.'!$D$39*COS(RADIANS('Second Approx.'!$D$19*A1065))))))))))</f>
        <v>#N/A</v>
      </c>
      <c r="D1065" s="1" t="e">
        <f>IF(B1065="",#N/A,
IF('Second Approx.'!$G$15="Error",#N/A,
IF('Second Approx.'!$G$16="Error",#N/A,
IF('Second Approx.'!$G$17="Error",#N/A,
IF('Second Approx.'!$G$18="Error",#N/A,
IF('Second Approx.'!$G$19="Error",#N/A,
IF('Second Approx.'!$G$20="Error",#N/A,
IF('Second Approx.'!$G$29="Error",#N/A,
'Second Approx.'!$D$38*SIN(RADIANS('Second Approx.'!$D$18*A1065))+'Second Approx.'!$D$39*SIN(RADIANS('Second Approx.'!$D$19*A1065))))))))))</f>
        <v>#N/A</v>
      </c>
    </row>
    <row r="1066" spans="1:4" x14ac:dyDescent="0.25">
      <c r="A1066" s="71">
        <v>532</v>
      </c>
      <c r="B1066" s="71" t="e">
        <f>IF(A1066&lt;='Second Approx.'!$D$20,A1066,#N/A)</f>
        <v>#N/A</v>
      </c>
      <c r="C1066" s="1" t="e">
        <f>IF(B1066="",#N/A,
IF('Second Approx.'!$G$15="Error",#N/A,
IF('Second Approx.'!$G$16="Error",#N/A,
IF('Second Approx.'!$G$17="Error",#N/A,
IF('Second Approx.'!$G$18="Error",#N/A,
IF('Second Approx.'!$G$19="Error",#N/A,
IF('Second Approx.'!$G$20="Error",#N/A,
IF('Second Approx.'!$G$29="Error",#N/A,
'Second Approx.'!$D$38*COS(RADIANS('Second Approx.'!$D$18*A1066))+'Second Approx.'!$D$39*COS(RADIANS('Second Approx.'!$D$19*A1066))))))))))</f>
        <v>#N/A</v>
      </c>
      <c r="D1066" s="1" t="e">
        <f>IF(B1066="",#N/A,
IF('Second Approx.'!$G$15="Error",#N/A,
IF('Second Approx.'!$G$16="Error",#N/A,
IF('Second Approx.'!$G$17="Error",#N/A,
IF('Second Approx.'!$G$18="Error",#N/A,
IF('Second Approx.'!$G$19="Error",#N/A,
IF('Second Approx.'!$G$20="Error",#N/A,
IF('Second Approx.'!$G$29="Error",#N/A,
'Second Approx.'!$D$38*SIN(RADIANS('Second Approx.'!$D$18*A1066))+'Second Approx.'!$D$39*SIN(RADIANS('Second Approx.'!$D$19*A1066))))))))))</f>
        <v>#N/A</v>
      </c>
    </row>
    <row r="1067" spans="1:4" x14ac:dyDescent="0.25">
      <c r="A1067">
        <v>532.5</v>
      </c>
      <c r="B1067" s="71" t="e">
        <f>IF(A1067&lt;='Second Approx.'!$D$20,A1067,#N/A)</f>
        <v>#N/A</v>
      </c>
      <c r="C1067" s="1" t="e">
        <f>IF(B1067="",#N/A,
IF('Second Approx.'!$G$15="Error",#N/A,
IF('Second Approx.'!$G$16="Error",#N/A,
IF('Second Approx.'!$G$17="Error",#N/A,
IF('Second Approx.'!$G$18="Error",#N/A,
IF('Second Approx.'!$G$19="Error",#N/A,
IF('Second Approx.'!$G$20="Error",#N/A,
IF('Second Approx.'!$G$29="Error",#N/A,
'Second Approx.'!$D$38*COS(RADIANS('Second Approx.'!$D$18*A1067))+'Second Approx.'!$D$39*COS(RADIANS('Second Approx.'!$D$19*A1067))))))))))</f>
        <v>#N/A</v>
      </c>
      <c r="D1067" s="1" t="e">
        <f>IF(B1067="",#N/A,
IF('Second Approx.'!$G$15="Error",#N/A,
IF('Second Approx.'!$G$16="Error",#N/A,
IF('Second Approx.'!$G$17="Error",#N/A,
IF('Second Approx.'!$G$18="Error",#N/A,
IF('Second Approx.'!$G$19="Error",#N/A,
IF('Second Approx.'!$G$20="Error",#N/A,
IF('Second Approx.'!$G$29="Error",#N/A,
'Second Approx.'!$D$38*SIN(RADIANS('Second Approx.'!$D$18*A1067))+'Second Approx.'!$D$39*SIN(RADIANS('Second Approx.'!$D$19*A1067))))))))))</f>
        <v>#N/A</v>
      </c>
    </row>
    <row r="1068" spans="1:4" x14ac:dyDescent="0.25">
      <c r="A1068">
        <v>533</v>
      </c>
      <c r="B1068" s="71" t="e">
        <f>IF(A1068&lt;='Second Approx.'!$D$20,A1068,#N/A)</f>
        <v>#N/A</v>
      </c>
      <c r="C1068" s="1" t="e">
        <f>IF(B1068="",#N/A,
IF('Second Approx.'!$G$15="Error",#N/A,
IF('Second Approx.'!$G$16="Error",#N/A,
IF('Second Approx.'!$G$17="Error",#N/A,
IF('Second Approx.'!$G$18="Error",#N/A,
IF('Second Approx.'!$G$19="Error",#N/A,
IF('Second Approx.'!$G$20="Error",#N/A,
IF('Second Approx.'!$G$29="Error",#N/A,
'Second Approx.'!$D$38*COS(RADIANS('Second Approx.'!$D$18*A1068))+'Second Approx.'!$D$39*COS(RADIANS('Second Approx.'!$D$19*A1068))))))))))</f>
        <v>#N/A</v>
      </c>
      <c r="D1068" s="1" t="e">
        <f>IF(B1068="",#N/A,
IF('Second Approx.'!$G$15="Error",#N/A,
IF('Second Approx.'!$G$16="Error",#N/A,
IF('Second Approx.'!$G$17="Error",#N/A,
IF('Second Approx.'!$G$18="Error",#N/A,
IF('Second Approx.'!$G$19="Error",#N/A,
IF('Second Approx.'!$G$20="Error",#N/A,
IF('Second Approx.'!$G$29="Error",#N/A,
'Second Approx.'!$D$38*SIN(RADIANS('Second Approx.'!$D$18*A1068))+'Second Approx.'!$D$39*SIN(RADIANS('Second Approx.'!$D$19*A1068))))))))))</f>
        <v>#N/A</v>
      </c>
    </row>
    <row r="1069" spans="1:4" x14ac:dyDescent="0.25">
      <c r="A1069" s="71">
        <v>533.5</v>
      </c>
      <c r="B1069" s="71" t="e">
        <f>IF(A1069&lt;='Second Approx.'!$D$20,A1069,#N/A)</f>
        <v>#N/A</v>
      </c>
      <c r="C1069" s="1" t="e">
        <f>IF(B1069="",#N/A,
IF('Second Approx.'!$G$15="Error",#N/A,
IF('Second Approx.'!$G$16="Error",#N/A,
IF('Second Approx.'!$G$17="Error",#N/A,
IF('Second Approx.'!$G$18="Error",#N/A,
IF('Second Approx.'!$G$19="Error",#N/A,
IF('Second Approx.'!$G$20="Error",#N/A,
IF('Second Approx.'!$G$29="Error",#N/A,
'Second Approx.'!$D$38*COS(RADIANS('Second Approx.'!$D$18*A1069))+'Second Approx.'!$D$39*COS(RADIANS('Second Approx.'!$D$19*A1069))))))))))</f>
        <v>#N/A</v>
      </c>
      <c r="D1069" s="1" t="e">
        <f>IF(B1069="",#N/A,
IF('Second Approx.'!$G$15="Error",#N/A,
IF('Second Approx.'!$G$16="Error",#N/A,
IF('Second Approx.'!$G$17="Error",#N/A,
IF('Second Approx.'!$G$18="Error",#N/A,
IF('Second Approx.'!$G$19="Error",#N/A,
IF('Second Approx.'!$G$20="Error",#N/A,
IF('Second Approx.'!$G$29="Error",#N/A,
'Second Approx.'!$D$38*SIN(RADIANS('Second Approx.'!$D$18*A1069))+'Second Approx.'!$D$39*SIN(RADIANS('Second Approx.'!$D$19*A1069))))))))))</f>
        <v>#N/A</v>
      </c>
    </row>
    <row r="1070" spans="1:4" x14ac:dyDescent="0.25">
      <c r="A1070">
        <v>534</v>
      </c>
      <c r="B1070" s="71" t="e">
        <f>IF(A1070&lt;='Second Approx.'!$D$20,A1070,#N/A)</f>
        <v>#N/A</v>
      </c>
      <c r="C1070" s="1" t="e">
        <f>IF(B1070="",#N/A,
IF('Second Approx.'!$G$15="Error",#N/A,
IF('Second Approx.'!$G$16="Error",#N/A,
IF('Second Approx.'!$G$17="Error",#N/A,
IF('Second Approx.'!$G$18="Error",#N/A,
IF('Second Approx.'!$G$19="Error",#N/A,
IF('Second Approx.'!$G$20="Error",#N/A,
IF('Second Approx.'!$G$29="Error",#N/A,
'Second Approx.'!$D$38*COS(RADIANS('Second Approx.'!$D$18*A1070))+'Second Approx.'!$D$39*COS(RADIANS('Second Approx.'!$D$19*A1070))))))))))</f>
        <v>#N/A</v>
      </c>
      <c r="D1070" s="1" t="e">
        <f>IF(B1070="",#N/A,
IF('Second Approx.'!$G$15="Error",#N/A,
IF('Second Approx.'!$G$16="Error",#N/A,
IF('Second Approx.'!$G$17="Error",#N/A,
IF('Second Approx.'!$G$18="Error",#N/A,
IF('Second Approx.'!$G$19="Error",#N/A,
IF('Second Approx.'!$G$20="Error",#N/A,
IF('Second Approx.'!$G$29="Error",#N/A,
'Second Approx.'!$D$38*SIN(RADIANS('Second Approx.'!$D$18*A1070))+'Second Approx.'!$D$39*SIN(RADIANS('Second Approx.'!$D$19*A1070))))))))))</f>
        <v>#N/A</v>
      </c>
    </row>
    <row r="1071" spans="1:4" x14ac:dyDescent="0.25">
      <c r="A1071" s="71">
        <v>534.5</v>
      </c>
      <c r="B1071" s="71" t="e">
        <f>IF(A1071&lt;='Second Approx.'!$D$20,A1071,#N/A)</f>
        <v>#N/A</v>
      </c>
      <c r="C1071" s="1" t="e">
        <f>IF(B1071="",#N/A,
IF('Second Approx.'!$G$15="Error",#N/A,
IF('Second Approx.'!$G$16="Error",#N/A,
IF('Second Approx.'!$G$17="Error",#N/A,
IF('Second Approx.'!$G$18="Error",#N/A,
IF('Second Approx.'!$G$19="Error",#N/A,
IF('Second Approx.'!$G$20="Error",#N/A,
IF('Second Approx.'!$G$29="Error",#N/A,
'Second Approx.'!$D$38*COS(RADIANS('Second Approx.'!$D$18*A1071))+'Second Approx.'!$D$39*COS(RADIANS('Second Approx.'!$D$19*A1071))))))))))</f>
        <v>#N/A</v>
      </c>
      <c r="D1071" s="1" t="e">
        <f>IF(B1071="",#N/A,
IF('Second Approx.'!$G$15="Error",#N/A,
IF('Second Approx.'!$G$16="Error",#N/A,
IF('Second Approx.'!$G$17="Error",#N/A,
IF('Second Approx.'!$G$18="Error",#N/A,
IF('Second Approx.'!$G$19="Error",#N/A,
IF('Second Approx.'!$G$20="Error",#N/A,
IF('Second Approx.'!$G$29="Error",#N/A,
'Second Approx.'!$D$38*SIN(RADIANS('Second Approx.'!$D$18*A1071))+'Second Approx.'!$D$39*SIN(RADIANS('Second Approx.'!$D$19*A1071))))))))))</f>
        <v>#N/A</v>
      </c>
    </row>
    <row r="1072" spans="1:4" x14ac:dyDescent="0.25">
      <c r="A1072">
        <v>535</v>
      </c>
      <c r="B1072" s="71" t="e">
        <f>IF(A1072&lt;='Second Approx.'!$D$20,A1072,#N/A)</f>
        <v>#N/A</v>
      </c>
      <c r="C1072" s="1" t="e">
        <f>IF(B1072="",#N/A,
IF('Second Approx.'!$G$15="Error",#N/A,
IF('Second Approx.'!$G$16="Error",#N/A,
IF('Second Approx.'!$G$17="Error",#N/A,
IF('Second Approx.'!$G$18="Error",#N/A,
IF('Second Approx.'!$G$19="Error",#N/A,
IF('Second Approx.'!$G$20="Error",#N/A,
IF('Second Approx.'!$G$29="Error",#N/A,
'Second Approx.'!$D$38*COS(RADIANS('Second Approx.'!$D$18*A1072))+'Second Approx.'!$D$39*COS(RADIANS('Second Approx.'!$D$19*A1072))))))))))</f>
        <v>#N/A</v>
      </c>
      <c r="D1072" s="1" t="e">
        <f>IF(B1072="",#N/A,
IF('Second Approx.'!$G$15="Error",#N/A,
IF('Second Approx.'!$G$16="Error",#N/A,
IF('Second Approx.'!$G$17="Error",#N/A,
IF('Second Approx.'!$G$18="Error",#N/A,
IF('Second Approx.'!$G$19="Error",#N/A,
IF('Second Approx.'!$G$20="Error",#N/A,
IF('Second Approx.'!$G$29="Error",#N/A,
'Second Approx.'!$D$38*SIN(RADIANS('Second Approx.'!$D$18*A1072))+'Second Approx.'!$D$39*SIN(RADIANS('Second Approx.'!$D$19*A1072))))))))))</f>
        <v>#N/A</v>
      </c>
    </row>
    <row r="1073" spans="1:4" x14ac:dyDescent="0.25">
      <c r="A1073">
        <v>535.5</v>
      </c>
      <c r="B1073" s="71" t="e">
        <f>IF(A1073&lt;='Second Approx.'!$D$20,A1073,#N/A)</f>
        <v>#N/A</v>
      </c>
      <c r="C1073" s="1" t="e">
        <f>IF(B1073="",#N/A,
IF('Second Approx.'!$G$15="Error",#N/A,
IF('Second Approx.'!$G$16="Error",#N/A,
IF('Second Approx.'!$G$17="Error",#N/A,
IF('Second Approx.'!$G$18="Error",#N/A,
IF('Second Approx.'!$G$19="Error",#N/A,
IF('Second Approx.'!$G$20="Error",#N/A,
IF('Second Approx.'!$G$29="Error",#N/A,
'Second Approx.'!$D$38*COS(RADIANS('Second Approx.'!$D$18*A1073))+'Second Approx.'!$D$39*COS(RADIANS('Second Approx.'!$D$19*A1073))))))))))</f>
        <v>#N/A</v>
      </c>
      <c r="D1073" s="1" t="e">
        <f>IF(B1073="",#N/A,
IF('Second Approx.'!$G$15="Error",#N/A,
IF('Second Approx.'!$G$16="Error",#N/A,
IF('Second Approx.'!$G$17="Error",#N/A,
IF('Second Approx.'!$G$18="Error",#N/A,
IF('Second Approx.'!$G$19="Error",#N/A,
IF('Second Approx.'!$G$20="Error",#N/A,
IF('Second Approx.'!$G$29="Error",#N/A,
'Second Approx.'!$D$38*SIN(RADIANS('Second Approx.'!$D$18*A1073))+'Second Approx.'!$D$39*SIN(RADIANS('Second Approx.'!$D$19*A1073))))))))))</f>
        <v>#N/A</v>
      </c>
    </row>
    <row r="1074" spans="1:4" x14ac:dyDescent="0.25">
      <c r="A1074" s="71">
        <v>536</v>
      </c>
      <c r="B1074" s="71" t="e">
        <f>IF(A1074&lt;='Second Approx.'!$D$20,A1074,#N/A)</f>
        <v>#N/A</v>
      </c>
      <c r="C1074" s="1" t="e">
        <f>IF(B1074="",#N/A,
IF('Second Approx.'!$G$15="Error",#N/A,
IF('Second Approx.'!$G$16="Error",#N/A,
IF('Second Approx.'!$G$17="Error",#N/A,
IF('Second Approx.'!$G$18="Error",#N/A,
IF('Second Approx.'!$G$19="Error",#N/A,
IF('Second Approx.'!$G$20="Error",#N/A,
IF('Second Approx.'!$G$29="Error",#N/A,
'Second Approx.'!$D$38*COS(RADIANS('Second Approx.'!$D$18*A1074))+'Second Approx.'!$D$39*COS(RADIANS('Second Approx.'!$D$19*A1074))))))))))</f>
        <v>#N/A</v>
      </c>
      <c r="D1074" s="1" t="e">
        <f>IF(B1074="",#N/A,
IF('Second Approx.'!$G$15="Error",#N/A,
IF('Second Approx.'!$G$16="Error",#N/A,
IF('Second Approx.'!$G$17="Error",#N/A,
IF('Second Approx.'!$G$18="Error",#N/A,
IF('Second Approx.'!$G$19="Error",#N/A,
IF('Second Approx.'!$G$20="Error",#N/A,
IF('Second Approx.'!$G$29="Error",#N/A,
'Second Approx.'!$D$38*SIN(RADIANS('Second Approx.'!$D$18*A1074))+'Second Approx.'!$D$39*SIN(RADIANS('Second Approx.'!$D$19*A1074))))))))))</f>
        <v>#N/A</v>
      </c>
    </row>
    <row r="1075" spans="1:4" x14ac:dyDescent="0.25">
      <c r="A1075">
        <v>536.5</v>
      </c>
      <c r="B1075" s="71" t="e">
        <f>IF(A1075&lt;='Second Approx.'!$D$20,A1075,#N/A)</f>
        <v>#N/A</v>
      </c>
      <c r="C1075" s="1" t="e">
        <f>IF(B1075="",#N/A,
IF('Second Approx.'!$G$15="Error",#N/A,
IF('Second Approx.'!$G$16="Error",#N/A,
IF('Second Approx.'!$G$17="Error",#N/A,
IF('Second Approx.'!$G$18="Error",#N/A,
IF('Second Approx.'!$G$19="Error",#N/A,
IF('Second Approx.'!$G$20="Error",#N/A,
IF('Second Approx.'!$G$29="Error",#N/A,
'Second Approx.'!$D$38*COS(RADIANS('Second Approx.'!$D$18*A1075))+'Second Approx.'!$D$39*COS(RADIANS('Second Approx.'!$D$19*A1075))))))))))</f>
        <v>#N/A</v>
      </c>
      <c r="D1075" s="1" t="e">
        <f>IF(B1075="",#N/A,
IF('Second Approx.'!$G$15="Error",#N/A,
IF('Second Approx.'!$G$16="Error",#N/A,
IF('Second Approx.'!$G$17="Error",#N/A,
IF('Second Approx.'!$G$18="Error",#N/A,
IF('Second Approx.'!$G$19="Error",#N/A,
IF('Second Approx.'!$G$20="Error",#N/A,
IF('Second Approx.'!$G$29="Error",#N/A,
'Second Approx.'!$D$38*SIN(RADIANS('Second Approx.'!$D$18*A1075))+'Second Approx.'!$D$39*SIN(RADIANS('Second Approx.'!$D$19*A1075))))))))))</f>
        <v>#N/A</v>
      </c>
    </row>
    <row r="1076" spans="1:4" x14ac:dyDescent="0.25">
      <c r="A1076" s="71">
        <v>537</v>
      </c>
      <c r="B1076" s="71" t="e">
        <f>IF(A1076&lt;='Second Approx.'!$D$20,A1076,#N/A)</f>
        <v>#N/A</v>
      </c>
      <c r="C1076" s="1" t="e">
        <f>IF(B1076="",#N/A,
IF('Second Approx.'!$G$15="Error",#N/A,
IF('Second Approx.'!$G$16="Error",#N/A,
IF('Second Approx.'!$G$17="Error",#N/A,
IF('Second Approx.'!$G$18="Error",#N/A,
IF('Second Approx.'!$G$19="Error",#N/A,
IF('Second Approx.'!$G$20="Error",#N/A,
IF('Second Approx.'!$G$29="Error",#N/A,
'Second Approx.'!$D$38*COS(RADIANS('Second Approx.'!$D$18*A1076))+'Second Approx.'!$D$39*COS(RADIANS('Second Approx.'!$D$19*A1076))))))))))</f>
        <v>#N/A</v>
      </c>
      <c r="D1076" s="1" t="e">
        <f>IF(B1076="",#N/A,
IF('Second Approx.'!$G$15="Error",#N/A,
IF('Second Approx.'!$G$16="Error",#N/A,
IF('Second Approx.'!$G$17="Error",#N/A,
IF('Second Approx.'!$G$18="Error",#N/A,
IF('Second Approx.'!$G$19="Error",#N/A,
IF('Second Approx.'!$G$20="Error",#N/A,
IF('Second Approx.'!$G$29="Error",#N/A,
'Second Approx.'!$D$38*SIN(RADIANS('Second Approx.'!$D$18*A1076))+'Second Approx.'!$D$39*SIN(RADIANS('Second Approx.'!$D$19*A1076))))))))))</f>
        <v>#N/A</v>
      </c>
    </row>
    <row r="1077" spans="1:4" x14ac:dyDescent="0.25">
      <c r="A1077">
        <v>537.5</v>
      </c>
      <c r="B1077" s="71" t="e">
        <f>IF(A1077&lt;='Second Approx.'!$D$20,A1077,#N/A)</f>
        <v>#N/A</v>
      </c>
      <c r="C1077" s="1" t="e">
        <f>IF(B1077="",#N/A,
IF('Second Approx.'!$G$15="Error",#N/A,
IF('Second Approx.'!$G$16="Error",#N/A,
IF('Second Approx.'!$G$17="Error",#N/A,
IF('Second Approx.'!$G$18="Error",#N/A,
IF('Second Approx.'!$G$19="Error",#N/A,
IF('Second Approx.'!$G$20="Error",#N/A,
IF('Second Approx.'!$G$29="Error",#N/A,
'Second Approx.'!$D$38*COS(RADIANS('Second Approx.'!$D$18*A1077))+'Second Approx.'!$D$39*COS(RADIANS('Second Approx.'!$D$19*A1077))))))))))</f>
        <v>#N/A</v>
      </c>
      <c r="D1077" s="1" t="e">
        <f>IF(B1077="",#N/A,
IF('Second Approx.'!$G$15="Error",#N/A,
IF('Second Approx.'!$G$16="Error",#N/A,
IF('Second Approx.'!$G$17="Error",#N/A,
IF('Second Approx.'!$G$18="Error",#N/A,
IF('Second Approx.'!$G$19="Error",#N/A,
IF('Second Approx.'!$G$20="Error",#N/A,
IF('Second Approx.'!$G$29="Error",#N/A,
'Second Approx.'!$D$38*SIN(RADIANS('Second Approx.'!$D$18*A1077))+'Second Approx.'!$D$39*SIN(RADIANS('Second Approx.'!$D$19*A1077))))))))))</f>
        <v>#N/A</v>
      </c>
    </row>
    <row r="1078" spans="1:4" x14ac:dyDescent="0.25">
      <c r="A1078">
        <v>538</v>
      </c>
      <c r="B1078" s="71" t="e">
        <f>IF(A1078&lt;='Second Approx.'!$D$20,A1078,#N/A)</f>
        <v>#N/A</v>
      </c>
      <c r="C1078" s="1" t="e">
        <f>IF(B1078="",#N/A,
IF('Second Approx.'!$G$15="Error",#N/A,
IF('Second Approx.'!$G$16="Error",#N/A,
IF('Second Approx.'!$G$17="Error",#N/A,
IF('Second Approx.'!$G$18="Error",#N/A,
IF('Second Approx.'!$G$19="Error",#N/A,
IF('Second Approx.'!$G$20="Error",#N/A,
IF('Second Approx.'!$G$29="Error",#N/A,
'Second Approx.'!$D$38*COS(RADIANS('Second Approx.'!$D$18*A1078))+'Second Approx.'!$D$39*COS(RADIANS('Second Approx.'!$D$19*A1078))))))))))</f>
        <v>#N/A</v>
      </c>
      <c r="D1078" s="1" t="e">
        <f>IF(B1078="",#N/A,
IF('Second Approx.'!$G$15="Error",#N/A,
IF('Second Approx.'!$G$16="Error",#N/A,
IF('Second Approx.'!$G$17="Error",#N/A,
IF('Second Approx.'!$G$18="Error",#N/A,
IF('Second Approx.'!$G$19="Error",#N/A,
IF('Second Approx.'!$G$20="Error",#N/A,
IF('Second Approx.'!$G$29="Error",#N/A,
'Second Approx.'!$D$38*SIN(RADIANS('Second Approx.'!$D$18*A1078))+'Second Approx.'!$D$39*SIN(RADIANS('Second Approx.'!$D$19*A1078))))))))))</f>
        <v>#N/A</v>
      </c>
    </row>
    <row r="1079" spans="1:4" x14ac:dyDescent="0.25">
      <c r="A1079" s="71">
        <v>538.5</v>
      </c>
      <c r="B1079" s="71" t="e">
        <f>IF(A1079&lt;='Second Approx.'!$D$20,A1079,#N/A)</f>
        <v>#N/A</v>
      </c>
      <c r="C1079" s="1" t="e">
        <f>IF(B1079="",#N/A,
IF('Second Approx.'!$G$15="Error",#N/A,
IF('Second Approx.'!$G$16="Error",#N/A,
IF('Second Approx.'!$G$17="Error",#N/A,
IF('Second Approx.'!$G$18="Error",#N/A,
IF('Second Approx.'!$G$19="Error",#N/A,
IF('Second Approx.'!$G$20="Error",#N/A,
IF('Second Approx.'!$G$29="Error",#N/A,
'Second Approx.'!$D$38*COS(RADIANS('Second Approx.'!$D$18*A1079))+'Second Approx.'!$D$39*COS(RADIANS('Second Approx.'!$D$19*A1079))))))))))</f>
        <v>#N/A</v>
      </c>
      <c r="D1079" s="1" t="e">
        <f>IF(B1079="",#N/A,
IF('Second Approx.'!$G$15="Error",#N/A,
IF('Second Approx.'!$G$16="Error",#N/A,
IF('Second Approx.'!$G$17="Error",#N/A,
IF('Second Approx.'!$G$18="Error",#N/A,
IF('Second Approx.'!$G$19="Error",#N/A,
IF('Second Approx.'!$G$20="Error",#N/A,
IF('Second Approx.'!$G$29="Error",#N/A,
'Second Approx.'!$D$38*SIN(RADIANS('Second Approx.'!$D$18*A1079))+'Second Approx.'!$D$39*SIN(RADIANS('Second Approx.'!$D$19*A1079))))))))))</f>
        <v>#N/A</v>
      </c>
    </row>
    <row r="1080" spans="1:4" x14ac:dyDescent="0.25">
      <c r="A1080">
        <v>539</v>
      </c>
      <c r="B1080" s="71" t="e">
        <f>IF(A1080&lt;='Second Approx.'!$D$20,A1080,#N/A)</f>
        <v>#N/A</v>
      </c>
      <c r="C1080" s="1" t="e">
        <f>IF(B1080="",#N/A,
IF('Second Approx.'!$G$15="Error",#N/A,
IF('Second Approx.'!$G$16="Error",#N/A,
IF('Second Approx.'!$G$17="Error",#N/A,
IF('Second Approx.'!$G$18="Error",#N/A,
IF('Second Approx.'!$G$19="Error",#N/A,
IF('Second Approx.'!$G$20="Error",#N/A,
IF('Second Approx.'!$G$29="Error",#N/A,
'Second Approx.'!$D$38*COS(RADIANS('Second Approx.'!$D$18*A1080))+'Second Approx.'!$D$39*COS(RADIANS('Second Approx.'!$D$19*A1080))))))))))</f>
        <v>#N/A</v>
      </c>
      <c r="D1080" s="1" t="e">
        <f>IF(B1080="",#N/A,
IF('Second Approx.'!$G$15="Error",#N/A,
IF('Second Approx.'!$G$16="Error",#N/A,
IF('Second Approx.'!$G$17="Error",#N/A,
IF('Second Approx.'!$G$18="Error",#N/A,
IF('Second Approx.'!$G$19="Error",#N/A,
IF('Second Approx.'!$G$20="Error",#N/A,
IF('Second Approx.'!$G$29="Error",#N/A,
'Second Approx.'!$D$38*SIN(RADIANS('Second Approx.'!$D$18*A1080))+'Second Approx.'!$D$39*SIN(RADIANS('Second Approx.'!$D$19*A1080))))))))))</f>
        <v>#N/A</v>
      </c>
    </row>
    <row r="1081" spans="1:4" x14ac:dyDescent="0.25">
      <c r="A1081" s="71">
        <v>539.5</v>
      </c>
      <c r="B1081" s="71" t="e">
        <f>IF(A1081&lt;='Second Approx.'!$D$20,A1081,#N/A)</f>
        <v>#N/A</v>
      </c>
      <c r="C1081" s="1" t="e">
        <f>IF(B1081="",#N/A,
IF('Second Approx.'!$G$15="Error",#N/A,
IF('Second Approx.'!$G$16="Error",#N/A,
IF('Second Approx.'!$G$17="Error",#N/A,
IF('Second Approx.'!$G$18="Error",#N/A,
IF('Second Approx.'!$G$19="Error",#N/A,
IF('Second Approx.'!$G$20="Error",#N/A,
IF('Second Approx.'!$G$29="Error",#N/A,
'Second Approx.'!$D$38*COS(RADIANS('Second Approx.'!$D$18*A1081))+'Second Approx.'!$D$39*COS(RADIANS('Second Approx.'!$D$19*A1081))))))))))</f>
        <v>#N/A</v>
      </c>
      <c r="D1081" s="1" t="e">
        <f>IF(B1081="",#N/A,
IF('Second Approx.'!$G$15="Error",#N/A,
IF('Second Approx.'!$G$16="Error",#N/A,
IF('Second Approx.'!$G$17="Error",#N/A,
IF('Second Approx.'!$G$18="Error",#N/A,
IF('Second Approx.'!$G$19="Error",#N/A,
IF('Second Approx.'!$G$20="Error",#N/A,
IF('Second Approx.'!$G$29="Error",#N/A,
'Second Approx.'!$D$38*SIN(RADIANS('Second Approx.'!$D$18*A1081))+'Second Approx.'!$D$39*SIN(RADIANS('Second Approx.'!$D$19*A1081))))))))))</f>
        <v>#N/A</v>
      </c>
    </row>
    <row r="1082" spans="1:4" x14ac:dyDescent="0.25">
      <c r="A1082">
        <v>540</v>
      </c>
      <c r="B1082" s="71" t="e">
        <f>IF(A1082&lt;='Second Approx.'!$D$20,A1082,#N/A)</f>
        <v>#N/A</v>
      </c>
      <c r="C1082" s="1" t="e">
        <f>IF(B1082="",#N/A,
IF('Second Approx.'!$G$15="Error",#N/A,
IF('Second Approx.'!$G$16="Error",#N/A,
IF('Second Approx.'!$G$17="Error",#N/A,
IF('Second Approx.'!$G$18="Error",#N/A,
IF('Second Approx.'!$G$19="Error",#N/A,
IF('Second Approx.'!$G$20="Error",#N/A,
IF('Second Approx.'!$G$29="Error",#N/A,
'Second Approx.'!$D$38*COS(RADIANS('Second Approx.'!$D$18*A1082))+'Second Approx.'!$D$39*COS(RADIANS('Second Approx.'!$D$19*A1082))))))))))</f>
        <v>#N/A</v>
      </c>
      <c r="D1082" s="1" t="e">
        <f>IF(B1082="",#N/A,
IF('Second Approx.'!$G$15="Error",#N/A,
IF('Second Approx.'!$G$16="Error",#N/A,
IF('Second Approx.'!$G$17="Error",#N/A,
IF('Second Approx.'!$G$18="Error",#N/A,
IF('Second Approx.'!$G$19="Error",#N/A,
IF('Second Approx.'!$G$20="Error",#N/A,
IF('Second Approx.'!$G$29="Error",#N/A,
'Second Approx.'!$D$38*SIN(RADIANS('Second Approx.'!$D$18*A1082))+'Second Approx.'!$D$39*SIN(RADIANS('Second Approx.'!$D$19*A1082))))))))))</f>
        <v>#N/A</v>
      </c>
    </row>
    <row r="1083" spans="1:4" x14ac:dyDescent="0.25">
      <c r="A1083">
        <v>540.5</v>
      </c>
      <c r="B1083" s="71" t="e">
        <f>IF(A1083&lt;='Second Approx.'!$D$20,A1083,#N/A)</f>
        <v>#N/A</v>
      </c>
      <c r="C1083" s="1" t="e">
        <f>IF(B1083="",#N/A,
IF('Second Approx.'!$G$15="Error",#N/A,
IF('Second Approx.'!$G$16="Error",#N/A,
IF('Second Approx.'!$G$17="Error",#N/A,
IF('Second Approx.'!$G$18="Error",#N/A,
IF('Second Approx.'!$G$19="Error",#N/A,
IF('Second Approx.'!$G$20="Error",#N/A,
IF('Second Approx.'!$G$29="Error",#N/A,
'Second Approx.'!$D$38*COS(RADIANS('Second Approx.'!$D$18*A1083))+'Second Approx.'!$D$39*COS(RADIANS('Second Approx.'!$D$19*A1083))))))))))</f>
        <v>#N/A</v>
      </c>
      <c r="D1083" s="1" t="e">
        <f>IF(B1083="",#N/A,
IF('Second Approx.'!$G$15="Error",#N/A,
IF('Second Approx.'!$G$16="Error",#N/A,
IF('Second Approx.'!$G$17="Error",#N/A,
IF('Second Approx.'!$G$18="Error",#N/A,
IF('Second Approx.'!$G$19="Error",#N/A,
IF('Second Approx.'!$G$20="Error",#N/A,
IF('Second Approx.'!$G$29="Error",#N/A,
'Second Approx.'!$D$38*SIN(RADIANS('Second Approx.'!$D$18*A1083))+'Second Approx.'!$D$39*SIN(RADIANS('Second Approx.'!$D$19*A1083))))))))))</f>
        <v>#N/A</v>
      </c>
    </row>
    <row r="1084" spans="1:4" x14ac:dyDescent="0.25">
      <c r="A1084" s="71">
        <v>541</v>
      </c>
      <c r="B1084" s="71" t="e">
        <f>IF(A1084&lt;='Second Approx.'!$D$20,A1084,#N/A)</f>
        <v>#N/A</v>
      </c>
      <c r="C1084" s="1" t="e">
        <f>IF(B1084="",#N/A,
IF('Second Approx.'!$G$15="Error",#N/A,
IF('Second Approx.'!$G$16="Error",#N/A,
IF('Second Approx.'!$G$17="Error",#N/A,
IF('Second Approx.'!$G$18="Error",#N/A,
IF('Second Approx.'!$G$19="Error",#N/A,
IF('Second Approx.'!$G$20="Error",#N/A,
IF('Second Approx.'!$G$29="Error",#N/A,
'Second Approx.'!$D$38*COS(RADIANS('Second Approx.'!$D$18*A1084))+'Second Approx.'!$D$39*COS(RADIANS('Second Approx.'!$D$19*A1084))))))))))</f>
        <v>#N/A</v>
      </c>
      <c r="D1084" s="1" t="e">
        <f>IF(B1084="",#N/A,
IF('Second Approx.'!$G$15="Error",#N/A,
IF('Second Approx.'!$G$16="Error",#N/A,
IF('Second Approx.'!$G$17="Error",#N/A,
IF('Second Approx.'!$G$18="Error",#N/A,
IF('Second Approx.'!$G$19="Error",#N/A,
IF('Second Approx.'!$G$20="Error",#N/A,
IF('Second Approx.'!$G$29="Error",#N/A,
'Second Approx.'!$D$38*SIN(RADIANS('Second Approx.'!$D$18*A1084))+'Second Approx.'!$D$39*SIN(RADIANS('Second Approx.'!$D$19*A1084))))))))))</f>
        <v>#N/A</v>
      </c>
    </row>
    <row r="1085" spans="1:4" x14ac:dyDescent="0.25">
      <c r="A1085">
        <v>541.5</v>
      </c>
      <c r="B1085" s="71" t="e">
        <f>IF(A1085&lt;='Second Approx.'!$D$20,A1085,#N/A)</f>
        <v>#N/A</v>
      </c>
      <c r="C1085" s="1" t="e">
        <f>IF(B1085="",#N/A,
IF('Second Approx.'!$G$15="Error",#N/A,
IF('Second Approx.'!$G$16="Error",#N/A,
IF('Second Approx.'!$G$17="Error",#N/A,
IF('Second Approx.'!$G$18="Error",#N/A,
IF('Second Approx.'!$G$19="Error",#N/A,
IF('Second Approx.'!$G$20="Error",#N/A,
IF('Second Approx.'!$G$29="Error",#N/A,
'Second Approx.'!$D$38*COS(RADIANS('Second Approx.'!$D$18*A1085))+'Second Approx.'!$D$39*COS(RADIANS('Second Approx.'!$D$19*A1085))))))))))</f>
        <v>#N/A</v>
      </c>
      <c r="D1085" s="1" t="e">
        <f>IF(B1085="",#N/A,
IF('Second Approx.'!$G$15="Error",#N/A,
IF('Second Approx.'!$G$16="Error",#N/A,
IF('Second Approx.'!$G$17="Error",#N/A,
IF('Second Approx.'!$G$18="Error",#N/A,
IF('Second Approx.'!$G$19="Error",#N/A,
IF('Second Approx.'!$G$20="Error",#N/A,
IF('Second Approx.'!$G$29="Error",#N/A,
'Second Approx.'!$D$38*SIN(RADIANS('Second Approx.'!$D$18*A1085))+'Second Approx.'!$D$39*SIN(RADIANS('Second Approx.'!$D$19*A1085))))))))))</f>
        <v>#N/A</v>
      </c>
    </row>
    <row r="1086" spans="1:4" x14ac:dyDescent="0.25">
      <c r="A1086" s="71">
        <v>542</v>
      </c>
      <c r="B1086" s="71" t="e">
        <f>IF(A1086&lt;='Second Approx.'!$D$20,A1086,#N/A)</f>
        <v>#N/A</v>
      </c>
      <c r="C1086" s="1" t="e">
        <f>IF(B1086="",#N/A,
IF('Second Approx.'!$G$15="Error",#N/A,
IF('Second Approx.'!$G$16="Error",#N/A,
IF('Second Approx.'!$G$17="Error",#N/A,
IF('Second Approx.'!$G$18="Error",#N/A,
IF('Second Approx.'!$G$19="Error",#N/A,
IF('Second Approx.'!$G$20="Error",#N/A,
IF('Second Approx.'!$G$29="Error",#N/A,
'Second Approx.'!$D$38*COS(RADIANS('Second Approx.'!$D$18*A1086))+'Second Approx.'!$D$39*COS(RADIANS('Second Approx.'!$D$19*A1086))))))))))</f>
        <v>#N/A</v>
      </c>
      <c r="D1086" s="1" t="e">
        <f>IF(B1086="",#N/A,
IF('Second Approx.'!$G$15="Error",#N/A,
IF('Second Approx.'!$G$16="Error",#N/A,
IF('Second Approx.'!$G$17="Error",#N/A,
IF('Second Approx.'!$G$18="Error",#N/A,
IF('Second Approx.'!$G$19="Error",#N/A,
IF('Second Approx.'!$G$20="Error",#N/A,
IF('Second Approx.'!$G$29="Error",#N/A,
'Second Approx.'!$D$38*SIN(RADIANS('Second Approx.'!$D$18*A1086))+'Second Approx.'!$D$39*SIN(RADIANS('Second Approx.'!$D$19*A1086))))))))))</f>
        <v>#N/A</v>
      </c>
    </row>
    <row r="1087" spans="1:4" x14ac:dyDescent="0.25">
      <c r="A1087">
        <v>542.5</v>
      </c>
      <c r="B1087" s="71" t="e">
        <f>IF(A1087&lt;='Second Approx.'!$D$20,A1087,#N/A)</f>
        <v>#N/A</v>
      </c>
      <c r="C1087" s="1" t="e">
        <f>IF(B1087="",#N/A,
IF('Second Approx.'!$G$15="Error",#N/A,
IF('Second Approx.'!$G$16="Error",#N/A,
IF('Second Approx.'!$G$17="Error",#N/A,
IF('Second Approx.'!$G$18="Error",#N/A,
IF('Second Approx.'!$G$19="Error",#N/A,
IF('Second Approx.'!$G$20="Error",#N/A,
IF('Second Approx.'!$G$29="Error",#N/A,
'Second Approx.'!$D$38*COS(RADIANS('Second Approx.'!$D$18*A1087))+'Second Approx.'!$D$39*COS(RADIANS('Second Approx.'!$D$19*A1087))))))))))</f>
        <v>#N/A</v>
      </c>
      <c r="D1087" s="1" t="e">
        <f>IF(B1087="",#N/A,
IF('Second Approx.'!$G$15="Error",#N/A,
IF('Second Approx.'!$G$16="Error",#N/A,
IF('Second Approx.'!$G$17="Error",#N/A,
IF('Second Approx.'!$G$18="Error",#N/A,
IF('Second Approx.'!$G$19="Error",#N/A,
IF('Second Approx.'!$G$20="Error",#N/A,
IF('Second Approx.'!$G$29="Error",#N/A,
'Second Approx.'!$D$38*SIN(RADIANS('Second Approx.'!$D$18*A1087))+'Second Approx.'!$D$39*SIN(RADIANS('Second Approx.'!$D$19*A1087))))))))))</f>
        <v>#N/A</v>
      </c>
    </row>
    <row r="1088" spans="1:4" x14ac:dyDescent="0.25">
      <c r="A1088">
        <v>543</v>
      </c>
      <c r="B1088" s="71" t="e">
        <f>IF(A1088&lt;='Second Approx.'!$D$20,A1088,#N/A)</f>
        <v>#N/A</v>
      </c>
      <c r="C1088" s="1" t="e">
        <f>IF(B1088="",#N/A,
IF('Second Approx.'!$G$15="Error",#N/A,
IF('Second Approx.'!$G$16="Error",#N/A,
IF('Second Approx.'!$G$17="Error",#N/A,
IF('Second Approx.'!$G$18="Error",#N/A,
IF('Second Approx.'!$G$19="Error",#N/A,
IF('Second Approx.'!$G$20="Error",#N/A,
IF('Second Approx.'!$G$29="Error",#N/A,
'Second Approx.'!$D$38*COS(RADIANS('Second Approx.'!$D$18*A1088))+'Second Approx.'!$D$39*COS(RADIANS('Second Approx.'!$D$19*A1088))))))))))</f>
        <v>#N/A</v>
      </c>
      <c r="D1088" s="1" t="e">
        <f>IF(B1088="",#N/A,
IF('Second Approx.'!$G$15="Error",#N/A,
IF('Second Approx.'!$G$16="Error",#N/A,
IF('Second Approx.'!$G$17="Error",#N/A,
IF('Second Approx.'!$G$18="Error",#N/A,
IF('Second Approx.'!$G$19="Error",#N/A,
IF('Second Approx.'!$G$20="Error",#N/A,
IF('Second Approx.'!$G$29="Error",#N/A,
'Second Approx.'!$D$38*SIN(RADIANS('Second Approx.'!$D$18*A1088))+'Second Approx.'!$D$39*SIN(RADIANS('Second Approx.'!$D$19*A1088))))))))))</f>
        <v>#N/A</v>
      </c>
    </row>
    <row r="1089" spans="1:4" x14ac:dyDescent="0.25">
      <c r="A1089" s="71">
        <v>543.5</v>
      </c>
      <c r="B1089" s="71" t="e">
        <f>IF(A1089&lt;='Second Approx.'!$D$20,A1089,#N/A)</f>
        <v>#N/A</v>
      </c>
      <c r="C1089" s="1" t="e">
        <f>IF(B1089="",#N/A,
IF('Second Approx.'!$G$15="Error",#N/A,
IF('Second Approx.'!$G$16="Error",#N/A,
IF('Second Approx.'!$G$17="Error",#N/A,
IF('Second Approx.'!$G$18="Error",#N/A,
IF('Second Approx.'!$G$19="Error",#N/A,
IF('Second Approx.'!$G$20="Error",#N/A,
IF('Second Approx.'!$G$29="Error",#N/A,
'Second Approx.'!$D$38*COS(RADIANS('Second Approx.'!$D$18*A1089))+'Second Approx.'!$D$39*COS(RADIANS('Second Approx.'!$D$19*A1089))))))))))</f>
        <v>#N/A</v>
      </c>
      <c r="D1089" s="1" t="e">
        <f>IF(B1089="",#N/A,
IF('Second Approx.'!$G$15="Error",#N/A,
IF('Second Approx.'!$G$16="Error",#N/A,
IF('Second Approx.'!$G$17="Error",#N/A,
IF('Second Approx.'!$G$18="Error",#N/A,
IF('Second Approx.'!$G$19="Error",#N/A,
IF('Second Approx.'!$G$20="Error",#N/A,
IF('Second Approx.'!$G$29="Error",#N/A,
'Second Approx.'!$D$38*SIN(RADIANS('Second Approx.'!$D$18*A1089))+'Second Approx.'!$D$39*SIN(RADIANS('Second Approx.'!$D$19*A1089))))))))))</f>
        <v>#N/A</v>
      </c>
    </row>
    <row r="1090" spans="1:4" x14ac:dyDescent="0.25">
      <c r="A1090">
        <v>544</v>
      </c>
      <c r="B1090" s="71" t="e">
        <f>IF(A1090&lt;='Second Approx.'!$D$20,A1090,#N/A)</f>
        <v>#N/A</v>
      </c>
      <c r="C1090" s="1" t="e">
        <f>IF(B1090="",#N/A,
IF('Second Approx.'!$G$15="Error",#N/A,
IF('Second Approx.'!$G$16="Error",#N/A,
IF('Second Approx.'!$G$17="Error",#N/A,
IF('Second Approx.'!$G$18="Error",#N/A,
IF('Second Approx.'!$G$19="Error",#N/A,
IF('Second Approx.'!$G$20="Error",#N/A,
IF('Second Approx.'!$G$29="Error",#N/A,
'Second Approx.'!$D$38*COS(RADIANS('Second Approx.'!$D$18*A1090))+'Second Approx.'!$D$39*COS(RADIANS('Second Approx.'!$D$19*A1090))))))))))</f>
        <v>#N/A</v>
      </c>
      <c r="D1090" s="1" t="e">
        <f>IF(B1090="",#N/A,
IF('Second Approx.'!$G$15="Error",#N/A,
IF('Second Approx.'!$G$16="Error",#N/A,
IF('Second Approx.'!$G$17="Error",#N/A,
IF('Second Approx.'!$G$18="Error",#N/A,
IF('Second Approx.'!$G$19="Error",#N/A,
IF('Second Approx.'!$G$20="Error",#N/A,
IF('Second Approx.'!$G$29="Error",#N/A,
'Second Approx.'!$D$38*SIN(RADIANS('Second Approx.'!$D$18*A1090))+'Second Approx.'!$D$39*SIN(RADIANS('Second Approx.'!$D$19*A1090))))))))))</f>
        <v>#N/A</v>
      </c>
    </row>
    <row r="1091" spans="1:4" x14ac:dyDescent="0.25">
      <c r="A1091" s="71">
        <v>544.5</v>
      </c>
      <c r="B1091" s="71" t="e">
        <f>IF(A1091&lt;='Second Approx.'!$D$20,A1091,#N/A)</f>
        <v>#N/A</v>
      </c>
      <c r="C1091" s="1" t="e">
        <f>IF(B1091="",#N/A,
IF('Second Approx.'!$G$15="Error",#N/A,
IF('Second Approx.'!$G$16="Error",#N/A,
IF('Second Approx.'!$G$17="Error",#N/A,
IF('Second Approx.'!$G$18="Error",#N/A,
IF('Second Approx.'!$G$19="Error",#N/A,
IF('Second Approx.'!$G$20="Error",#N/A,
IF('Second Approx.'!$G$29="Error",#N/A,
'Second Approx.'!$D$38*COS(RADIANS('Second Approx.'!$D$18*A1091))+'Second Approx.'!$D$39*COS(RADIANS('Second Approx.'!$D$19*A1091))))))))))</f>
        <v>#N/A</v>
      </c>
      <c r="D1091" s="1" t="e">
        <f>IF(B1091="",#N/A,
IF('Second Approx.'!$G$15="Error",#N/A,
IF('Second Approx.'!$G$16="Error",#N/A,
IF('Second Approx.'!$G$17="Error",#N/A,
IF('Second Approx.'!$G$18="Error",#N/A,
IF('Second Approx.'!$G$19="Error",#N/A,
IF('Second Approx.'!$G$20="Error",#N/A,
IF('Second Approx.'!$G$29="Error",#N/A,
'Second Approx.'!$D$38*SIN(RADIANS('Second Approx.'!$D$18*A1091))+'Second Approx.'!$D$39*SIN(RADIANS('Second Approx.'!$D$19*A1091))))))))))</f>
        <v>#N/A</v>
      </c>
    </row>
    <row r="1092" spans="1:4" x14ac:dyDescent="0.25">
      <c r="A1092">
        <v>545</v>
      </c>
      <c r="B1092" s="71" t="e">
        <f>IF(A1092&lt;='Second Approx.'!$D$20,A1092,#N/A)</f>
        <v>#N/A</v>
      </c>
      <c r="C1092" s="1" t="e">
        <f>IF(B1092="",#N/A,
IF('Second Approx.'!$G$15="Error",#N/A,
IF('Second Approx.'!$G$16="Error",#N/A,
IF('Second Approx.'!$G$17="Error",#N/A,
IF('Second Approx.'!$G$18="Error",#N/A,
IF('Second Approx.'!$G$19="Error",#N/A,
IF('Second Approx.'!$G$20="Error",#N/A,
IF('Second Approx.'!$G$29="Error",#N/A,
'Second Approx.'!$D$38*COS(RADIANS('Second Approx.'!$D$18*A1092))+'Second Approx.'!$D$39*COS(RADIANS('Second Approx.'!$D$19*A1092))))))))))</f>
        <v>#N/A</v>
      </c>
      <c r="D1092" s="1" t="e">
        <f>IF(B1092="",#N/A,
IF('Second Approx.'!$G$15="Error",#N/A,
IF('Second Approx.'!$G$16="Error",#N/A,
IF('Second Approx.'!$G$17="Error",#N/A,
IF('Second Approx.'!$G$18="Error",#N/A,
IF('Second Approx.'!$G$19="Error",#N/A,
IF('Second Approx.'!$G$20="Error",#N/A,
IF('Second Approx.'!$G$29="Error",#N/A,
'Second Approx.'!$D$38*SIN(RADIANS('Second Approx.'!$D$18*A1092))+'Second Approx.'!$D$39*SIN(RADIANS('Second Approx.'!$D$19*A1092))))))))))</f>
        <v>#N/A</v>
      </c>
    </row>
    <row r="1093" spans="1:4" x14ac:dyDescent="0.25">
      <c r="A1093">
        <v>545.5</v>
      </c>
      <c r="B1093" s="71" t="e">
        <f>IF(A1093&lt;='Second Approx.'!$D$20,A1093,#N/A)</f>
        <v>#N/A</v>
      </c>
      <c r="C1093" s="1" t="e">
        <f>IF(B1093="",#N/A,
IF('Second Approx.'!$G$15="Error",#N/A,
IF('Second Approx.'!$G$16="Error",#N/A,
IF('Second Approx.'!$G$17="Error",#N/A,
IF('Second Approx.'!$G$18="Error",#N/A,
IF('Second Approx.'!$G$19="Error",#N/A,
IF('Second Approx.'!$G$20="Error",#N/A,
IF('Second Approx.'!$G$29="Error",#N/A,
'Second Approx.'!$D$38*COS(RADIANS('Second Approx.'!$D$18*A1093))+'Second Approx.'!$D$39*COS(RADIANS('Second Approx.'!$D$19*A1093))))))))))</f>
        <v>#N/A</v>
      </c>
      <c r="D1093" s="1" t="e">
        <f>IF(B1093="",#N/A,
IF('Second Approx.'!$G$15="Error",#N/A,
IF('Second Approx.'!$G$16="Error",#N/A,
IF('Second Approx.'!$G$17="Error",#N/A,
IF('Second Approx.'!$G$18="Error",#N/A,
IF('Second Approx.'!$G$19="Error",#N/A,
IF('Second Approx.'!$G$20="Error",#N/A,
IF('Second Approx.'!$G$29="Error",#N/A,
'Second Approx.'!$D$38*SIN(RADIANS('Second Approx.'!$D$18*A1093))+'Second Approx.'!$D$39*SIN(RADIANS('Second Approx.'!$D$19*A1093))))))))))</f>
        <v>#N/A</v>
      </c>
    </row>
    <row r="1094" spans="1:4" x14ac:dyDescent="0.25">
      <c r="A1094" s="71">
        <v>546</v>
      </c>
      <c r="B1094" s="71" t="e">
        <f>IF(A1094&lt;='Second Approx.'!$D$20,A1094,#N/A)</f>
        <v>#N/A</v>
      </c>
      <c r="C1094" s="1" t="e">
        <f>IF(B1094="",#N/A,
IF('Second Approx.'!$G$15="Error",#N/A,
IF('Second Approx.'!$G$16="Error",#N/A,
IF('Second Approx.'!$G$17="Error",#N/A,
IF('Second Approx.'!$G$18="Error",#N/A,
IF('Second Approx.'!$G$19="Error",#N/A,
IF('Second Approx.'!$G$20="Error",#N/A,
IF('Second Approx.'!$G$29="Error",#N/A,
'Second Approx.'!$D$38*COS(RADIANS('Second Approx.'!$D$18*A1094))+'Second Approx.'!$D$39*COS(RADIANS('Second Approx.'!$D$19*A1094))))))))))</f>
        <v>#N/A</v>
      </c>
      <c r="D1094" s="1" t="e">
        <f>IF(B1094="",#N/A,
IF('Second Approx.'!$G$15="Error",#N/A,
IF('Second Approx.'!$G$16="Error",#N/A,
IF('Second Approx.'!$G$17="Error",#N/A,
IF('Second Approx.'!$G$18="Error",#N/A,
IF('Second Approx.'!$G$19="Error",#N/A,
IF('Second Approx.'!$G$20="Error",#N/A,
IF('Second Approx.'!$G$29="Error",#N/A,
'Second Approx.'!$D$38*SIN(RADIANS('Second Approx.'!$D$18*A1094))+'Second Approx.'!$D$39*SIN(RADIANS('Second Approx.'!$D$19*A1094))))))))))</f>
        <v>#N/A</v>
      </c>
    </row>
    <row r="1095" spans="1:4" x14ac:dyDescent="0.25">
      <c r="A1095">
        <v>546.5</v>
      </c>
      <c r="B1095" s="71" t="e">
        <f>IF(A1095&lt;='Second Approx.'!$D$20,A1095,#N/A)</f>
        <v>#N/A</v>
      </c>
      <c r="C1095" s="1" t="e">
        <f>IF(B1095="",#N/A,
IF('Second Approx.'!$G$15="Error",#N/A,
IF('Second Approx.'!$G$16="Error",#N/A,
IF('Second Approx.'!$G$17="Error",#N/A,
IF('Second Approx.'!$G$18="Error",#N/A,
IF('Second Approx.'!$G$19="Error",#N/A,
IF('Second Approx.'!$G$20="Error",#N/A,
IF('Second Approx.'!$G$29="Error",#N/A,
'Second Approx.'!$D$38*COS(RADIANS('Second Approx.'!$D$18*A1095))+'Second Approx.'!$D$39*COS(RADIANS('Second Approx.'!$D$19*A1095))))))))))</f>
        <v>#N/A</v>
      </c>
      <c r="D1095" s="1" t="e">
        <f>IF(B1095="",#N/A,
IF('Second Approx.'!$G$15="Error",#N/A,
IF('Second Approx.'!$G$16="Error",#N/A,
IF('Second Approx.'!$G$17="Error",#N/A,
IF('Second Approx.'!$G$18="Error",#N/A,
IF('Second Approx.'!$G$19="Error",#N/A,
IF('Second Approx.'!$G$20="Error",#N/A,
IF('Second Approx.'!$G$29="Error",#N/A,
'Second Approx.'!$D$38*SIN(RADIANS('Second Approx.'!$D$18*A1095))+'Second Approx.'!$D$39*SIN(RADIANS('Second Approx.'!$D$19*A1095))))))))))</f>
        <v>#N/A</v>
      </c>
    </row>
    <row r="1096" spans="1:4" x14ac:dyDescent="0.25">
      <c r="A1096" s="71">
        <v>547</v>
      </c>
      <c r="B1096" s="71" t="e">
        <f>IF(A1096&lt;='Second Approx.'!$D$20,A1096,#N/A)</f>
        <v>#N/A</v>
      </c>
      <c r="C1096" s="1" t="e">
        <f>IF(B1096="",#N/A,
IF('Second Approx.'!$G$15="Error",#N/A,
IF('Second Approx.'!$G$16="Error",#N/A,
IF('Second Approx.'!$G$17="Error",#N/A,
IF('Second Approx.'!$G$18="Error",#N/A,
IF('Second Approx.'!$G$19="Error",#N/A,
IF('Second Approx.'!$G$20="Error",#N/A,
IF('Second Approx.'!$G$29="Error",#N/A,
'Second Approx.'!$D$38*COS(RADIANS('Second Approx.'!$D$18*A1096))+'Second Approx.'!$D$39*COS(RADIANS('Second Approx.'!$D$19*A1096))))))))))</f>
        <v>#N/A</v>
      </c>
      <c r="D1096" s="1" t="e">
        <f>IF(B1096="",#N/A,
IF('Second Approx.'!$G$15="Error",#N/A,
IF('Second Approx.'!$G$16="Error",#N/A,
IF('Second Approx.'!$G$17="Error",#N/A,
IF('Second Approx.'!$G$18="Error",#N/A,
IF('Second Approx.'!$G$19="Error",#N/A,
IF('Second Approx.'!$G$20="Error",#N/A,
IF('Second Approx.'!$G$29="Error",#N/A,
'Second Approx.'!$D$38*SIN(RADIANS('Second Approx.'!$D$18*A1096))+'Second Approx.'!$D$39*SIN(RADIANS('Second Approx.'!$D$19*A1096))))))))))</f>
        <v>#N/A</v>
      </c>
    </row>
    <row r="1097" spans="1:4" x14ac:dyDescent="0.25">
      <c r="A1097">
        <v>547.5</v>
      </c>
      <c r="B1097" s="71" t="e">
        <f>IF(A1097&lt;='Second Approx.'!$D$20,A1097,#N/A)</f>
        <v>#N/A</v>
      </c>
      <c r="C1097" s="1" t="e">
        <f>IF(B1097="",#N/A,
IF('Second Approx.'!$G$15="Error",#N/A,
IF('Second Approx.'!$G$16="Error",#N/A,
IF('Second Approx.'!$G$17="Error",#N/A,
IF('Second Approx.'!$G$18="Error",#N/A,
IF('Second Approx.'!$G$19="Error",#N/A,
IF('Second Approx.'!$G$20="Error",#N/A,
IF('Second Approx.'!$G$29="Error",#N/A,
'Second Approx.'!$D$38*COS(RADIANS('Second Approx.'!$D$18*A1097))+'Second Approx.'!$D$39*COS(RADIANS('Second Approx.'!$D$19*A1097))))))))))</f>
        <v>#N/A</v>
      </c>
      <c r="D1097" s="1" t="e">
        <f>IF(B1097="",#N/A,
IF('Second Approx.'!$G$15="Error",#N/A,
IF('Second Approx.'!$G$16="Error",#N/A,
IF('Second Approx.'!$G$17="Error",#N/A,
IF('Second Approx.'!$G$18="Error",#N/A,
IF('Second Approx.'!$G$19="Error",#N/A,
IF('Second Approx.'!$G$20="Error",#N/A,
IF('Second Approx.'!$G$29="Error",#N/A,
'Second Approx.'!$D$38*SIN(RADIANS('Second Approx.'!$D$18*A1097))+'Second Approx.'!$D$39*SIN(RADIANS('Second Approx.'!$D$19*A1097))))))))))</f>
        <v>#N/A</v>
      </c>
    </row>
    <row r="1098" spans="1:4" x14ac:dyDescent="0.25">
      <c r="A1098">
        <v>548</v>
      </c>
      <c r="B1098" s="71" t="e">
        <f>IF(A1098&lt;='Second Approx.'!$D$20,A1098,#N/A)</f>
        <v>#N/A</v>
      </c>
      <c r="C1098" s="1" t="e">
        <f>IF(B1098="",#N/A,
IF('Second Approx.'!$G$15="Error",#N/A,
IF('Second Approx.'!$G$16="Error",#N/A,
IF('Second Approx.'!$G$17="Error",#N/A,
IF('Second Approx.'!$G$18="Error",#N/A,
IF('Second Approx.'!$G$19="Error",#N/A,
IF('Second Approx.'!$G$20="Error",#N/A,
IF('Second Approx.'!$G$29="Error",#N/A,
'Second Approx.'!$D$38*COS(RADIANS('Second Approx.'!$D$18*A1098))+'Second Approx.'!$D$39*COS(RADIANS('Second Approx.'!$D$19*A1098))))))))))</f>
        <v>#N/A</v>
      </c>
      <c r="D1098" s="1" t="e">
        <f>IF(B1098="",#N/A,
IF('Second Approx.'!$G$15="Error",#N/A,
IF('Second Approx.'!$G$16="Error",#N/A,
IF('Second Approx.'!$G$17="Error",#N/A,
IF('Second Approx.'!$G$18="Error",#N/A,
IF('Second Approx.'!$G$19="Error",#N/A,
IF('Second Approx.'!$G$20="Error",#N/A,
IF('Second Approx.'!$G$29="Error",#N/A,
'Second Approx.'!$D$38*SIN(RADIANS('Second Approx.'!$D$18*A1098))+'Second Approx.'!$D$39*SIN(RADIANS('Second Approx.'!$D$19*A1098))))))))))</f>
        <v>#N/A</v>
      </c>
    </row>
    <row r="1099" spans="1:4" x14ac:dyDescent="0.25">
      <c r="A1099" s="71">
        <v>548.5</v>
      </c>
      <c r="B1099" s="71" t="e">
        <f>IF(A1099&lt;='Second Approx.'!$D$20,A1099,#N/A)</f>
        <v>#N/A</v>
      </c>
      <c r="C1099" s="1" t="e">
        <f>IF(B1099="",#N/A,
IF('Second Approx.'!$G$15="Error",#N/A,
IF('Second Approx.'!$G$16="Error",#N/A,
IF('Second Approx.'!$G$17="Error",#N/A,
IF('Second Approx.'!$G$18="Error",#N/A,
IF('Second Approx.'!$G$19="Error",#N/A,
IF('Second Approx.'!$G$20="Error",#N/A,
IF('Second Approx.'!$G$29="Error",#N/A,
'Second Approx.'!$D$38*COS(RADIANS('Second Approx.'!$D$18*A1099))+'Second Approx.'!$D$39*COS(RADIANS('Second Approx.'!$D$19*A1099))))))))))</f>
        <v>#N/A</v>
      </c>
      <c r="D1099" s="1" t="e">
        <f>IF(B1099="",#N/A,
IF('Second Approx.'!$G$15="Error",#N/A,
IF('Second Approx.'!$G$16="Error",#N/A,
IF('Second Approx.'!$G$17="Error",#N/A,
IF('Second Approx.'!$G$18="Error",#N/A,
IF('Second Approx.'!$G$19="Error",#N/A,
IF('Second Approx.'!$G$20="Error",#N/A,
IF('Second Approx.'!$G$29="Error",#N/A,
'Second Approx.'!$D$38*SIN(RADIANS('Second Approx.'!$D$18*A1099))+'Second Approx.'!$D$39*SIN(RADIANS('Second Approx.'!$D$19*A1099))))))))))</f>
        <v>#N/A</v>
      </c>
    </row>
    <row r="1100" spans="1:4" x14ac:dyDescent="0.25">
      <c r="A1100">
        <v>549</v>
      </c>
      <c r="B1100" s="71" t="e">
        <f>IF(A1100&lt;='Second Approx.'!$D$20,A1100,#N/A)</f>
        <v>#N/A</v>
      </c>
      <c r="C1100" s="1" t="e">
        <f>IF(B1100="",#N/A,
IF('Second Approx.'!$G$15="Error",#N/A,
IF('Second Approx.'!$G$16="Error",#N/A,
IF('Second Approx.'!$G$17="Error",#N/A,
IF('Second Approx.'!$G$18="Error",#N/A,
IF('Second Approx.'!$G$19="Error",#N/A,
IF('Second Approx.'!$G$20="Error",#N/A,
IF('Second Approx.'!$G$29="Error",#N/A,
'Second Approx.'!$D$38*COS(RADIANS('Second Approx.'!$D$18*A1100))+'Second Approx.'!$D$39*COS(RADIANS('Second Approx.'!$D$19*A1100))))))))))</f>
        <v>#N/A</v>
      </c>
      <c r="D1100" s="1" t="e">
        <f>IF(B1100="",#N/A,
IF('Second Approx.'!$G$15="Error",#N/A,
IF('Second Approx.'!$G$16="Error",#N/A,
IF('Second Approx.'!$G$17="Error",#N/A,
IF('Second Approx.'!$G$18="Error",#N/A,
IF('Second Approx.'!$G$19="Error",#N/A,
IF('Second Approx.'!$G$20="Error",#N/A,
IF('Second Approx.'!$G$29="Error",#N/A,
'Second Approx.'!$D$38*SIN(RADIANS('Second Approx.'!$D$18*A1100))+'Second Approx.'!$D$39*SIN(RADIANS('Second Approx.'!$D$19*A1100))))))))))</f>
        <v>#N/A</v>
      </c>
    </row>
    <row r="1101" spans="1:4" x14ac:dyDescent="0.25">
      <c r="A1101" s="71">
        <v>549.5</v>
      </c>
      <c r="B1101" s="71" t="e">
        <f>IF(A1101&lt;='Second Approx.'!$D$20,A1101,#N/A)</f>
        <v>#N/A</v>
      </c>
      <c r="C1101" s="1" t="e">
        <f>IF(B1101="",#N/A,
IF('Second Approx.'!$G$15="Error",#N/A,
IF('Second Approx.'!$G$16="Error",#N/A,
IF('Second Approx.'!$G$17="Error",#N/A,
IF('Second Approx.'!$G$18="Error",#N/A,
IF('Second Approx.'!$G$19="Error",#N/A,
IF('Second Approx.'!$G$20="Error",#N/A,
IF('Second Approx.'!$G$29="Error",#N/A,
'Second Approx.'!$D$38*COS(RADIANS('Second Approx.'!$D$18*A1101))+'Second Approx.'!$D$39*COS(RADIANS('Second Approx.'!$D$19*A1101))))))))))</f>
        <v>#N/A</v>
      </c>
      <c r="D1101" s="1" t="e">
        <f>IF(B1101="",#N/A,
IF('Second Approx.'!$G$15="Error",#N/A,
IF('Second Approx.'!$G$16="Error",#N/A,
IF('Second Approx.'!$G$17="Error",#N/A,
IF('Second Approx.'!$G$18="Error",#N/A,
IF('Second Approx.'!$G$19="Error",#N/A,
IF('Second Approx.'!$G$20="Error",#N/A,
IF('Second Approx.'!$G$29="Error",#N/A,
'Second Approx.'!$D$38*SIN(RADIANS('Second Approx.'!$D$18*A1101))+'Second Approx.'!$D$39*SIN(RADIANS('Second Approx.'!$D$19*A1101))))))))))</f>
        <v>#N/A</v>
      </c>
    </row>
    <row r="1102" spans="1:4" x14ac:dyDescent="0.25">
      <c r="A1102">
        <v>550</v>
      </c>
      <c r="B1102" s="71" t="e">
        <f>IF(A1102&lt;='Second Approx.'!$D$20,A1102,#N/A)</f>
        <v>#N/A</v>
      </c>
      <c r="C1102" s="1" t="e">
        <f>IF(B1102="",#N/A,
IF('Second Approx.'!$G$15="Error",#N/A,
IF('Second Approx.'!$G$16="Error",#N/A,
IF('Second Approx.'!$G$17="Error",#N/A,
IF('Second Approx.'!$G$18="Error",#N/A,
IF('Second Approx.'!$G$19="Error",#N/A,
IF('Second Approx.'!$G$20="Error",#N/A,
IF('Second Approx.'!$G$29="Error",#N/A,
'Second Approx.'!$D$38*COS(RADIANS('Second Approx.'!$D$18*A1102))+'Second Approx.'!$D$39*COS(RADIANS('Second Approx.'!$D$19*A1102))))))))))</f>
        <v>#N/A</v>
      </c>
      <c r="D1102" s="1" t="e">
        <f>IF(B1102="",#N/A,
IF('Second Approx.'!$G$15="Error",#N/A,
IF('Second Approx.'!$G$16="Error",#N/A,
IF('Second Approx.'!$G$17="Error",#N/A,
IF('Second Approx.'!$G$18="Error",#N/A,
IF('Second Approx.'!$G$19="Error",#N/A,
IF('Second Approx.'!$G$20="Error",#N/A,
IF('Second Approx.'!$G$29="Error",#N/A,
'Second Approx.'!$D$38*SIN(RADIANS('Second Approx.'!$D$18*A1102))+'Second Approx.'!$D$39*SIN(RADIANS('Second Approx.'!$D$19*A1102))))))))))</f>
        <v>#N/A</v>
      </c>
    </row>
    <row r="1103" spans="1:4" x14ac:dyDescent="0.25">
      <c r="A1103">
        <v>550.5</v>
      </c>
      <c r="B1103" s="71" t="e">
        <f>IF(A1103&lt;='Second Approx.'!$D$20,A1103,#N/A)</f>
        <v>#N/A</v>
      </c>
      <c r="C1103" s="1" t="e">
        <f>IF(B1103="",#N/A,
IF('Second Approx.'!$G$15="Error",#N/A,
IF('Second Approx.'!$G$16="Error",#N/A,
IF('Second Approx.'!$G$17="Error",#N/A,
IF('Second Approx.'!$G$18="Error",#N/A,
IF('Second Approx.'!$G$19="Error",#N/A,
IF('Second Approx.'!$G$20="Error",#N/A,
IF('Second Approx.'!$G$29="Error",#N/A,
'Second Approx.'!$D$38*COS(RADIANS('Second Approx.'!$D$18*A1103))+'Second Approx.'!$D$39*COS(RADIANS('Second Approx.'!$D$19*A1103))))))))))</f>
        <v>#N/A</v>
      </c>
      <c r="D1103" s="1" t="e">
        <f>IF(B1103="",#N/A,
IF('Second Approx.'!$G$15="Error",#N/A,
IF('Second Approx.'!$G$16="Error",#N/A,
IF('Second Approx.'!$G$17="Error",#N/A,
IF('Second Approx.'!$G$18="Error",#N/A,
IF('Second Approx.'!$G$19="Error",#N/A,
IF('Second Approx.'!$G$20="Error",#N/A,
IF('Second Approx.'!$G$29="Error",#N/A,
'Second Approx.'!$D$38*SIN(RADIANS('Second Approx.'!$D$18*A1103))+'Second Approx.'!$D$39*SIN(RADIANS('Second Approx.'!$D$19*A1103))))))))))</f>
        <v>#N/A</v>
      </c>
    </row>
    <row r="1104" spans="1:4" x14ac:dyDescent="0.25">
      <c r="A1104" s="71">
        <v>551</v>
      </c>
      <c r="B1104" s="71" t="e">
        <f>IF(A1104&lt;='Second Approx.'!$D$20,A1104,#N/A)</f>
        <v>#N/A</v>
      </c>
      <c r="C1104" s="1" t="e">
        <f>IF(B1104="",#N/A,
IF('Second Approx.'!$G$15="Error",#N/A,
IF('Second Approx.'!$G$16="Error",#N/A,
IF('Second Approx.'!$G$17="Error",#N/A,
IF('Second Approx.'!$G$18="Error",#N/A,
IF('Second Approx.'!$G$19="Error",#N/A,
IF('Second Approx.'!$G$20="Error",#N/A,
IF('Second Approx.'!$G$29="Error",#N/A,
'Second Approx.'!$D$38*COS(RADIANS('Second Approx.'!$D$18*A1104))+'Second Approx.'!$D$39*COS(RADIANS('Second Approx.'!$D$19*A1104))))))))))</f>
        <v>#N/A</v>
      </c>
      <c r="D1104" s="1" t="e">
        <f>IF(B1104="",#N/A,
IF('Second Approx.'!$G$15="Error",#N/A,
IF('Second Approx.'!$G$16="Error",#N/A,
IF('Second Approx.'!$G$17="Error",#N/A,
IF('Second Approx.'!$G$18="Error",#N/A,
IF('Second Approx.'!$G$19="Error",#N/A,
IF('Second Approx.'!$G$20="Error",#N/A,
IF('Second Approx.'!$G$29="Error",#N/A,
'Second Approx.'!$D$38*SIN(RADIANS('Second Approx.'!$D$18*A1104))+'Second Approx.'!$D$39*SIN(RADIANS('Second Approx.'!$D$19*A1104))))))))))</f>
        <v>#N/A</v>
      </c>
    </row>
    <row r="1105" spans="1:4" x14ac:dyDescent="0.25">
      <c r="A1105">
        <v>551.5</v>
      </c>
      <c r="B1105" s="71" t="e">
        <f>IF(A1105&lt;='Second Approx.'!$D$20,A1105,#N/A)</f>
        <v>#N/A</v>
      </c>
      <c r="C1105" s="1" t="e">
        <f>IF(B1105="",#N/A,
IF('Second Approx.'!$G$15="Error",#N/A,
IF('Second Approx.'!$G$16="Error",#N/A,
IF('Second Approx.'!$G$17="Error",#N/A,
IF('Second Approx.'!$G$18="Error",#N/A,
IF('Second Approx.'!$G$19="Error",#N/A,
IF('Second Approx.'!$G$20="Error",#N/A,
IF('Second Approx.'!$G$29="Error",#N/A,
'Second Approx.'!$D$38*COS(RADIANS('Second Approx.'!$D$18*A1105))+'Second Approx.'!$D$39*COS(RADIANS('Second Approx.'!$D$19*A1105))))))))))</f>
        <v>#N/A</v>
      </c>
      <c r="D1105" s="1" t="e">
        <f>IF(B1105="",#N/A,
IF('Second Approx.'!$G$15="Error",#N/A,
IF('Second Approx.'!$G$16="Error",#N/A,
IF('Second Approx.'!$G$17="Error",#N/A,
IF('Second Approx.'!$G$18="Error",#N/A,
IF('Second Approx.'!$G$19="Error",#N/A,
IF('Second Approx.'!$G$20="Error",#N/A,
IF('Second Approx.'!$G$29="Error",#N/A,
'Second Approx.'!$D$38*SIN(RADIANS('Second Approx.'!$D$18*A1105))+'Second Approx.'!$D$39*SIN(RADIANS('Second Approx.'!$D$19*A1105))))))))))</f>
        <v>#N/A</v>
      </c>
    </row>
    <row r="1106" spans="1:4" x14ac:dyDescent="0.25">
      <c r="A1106" s="71">
        <v>552</v>
      </c>
      <c r="B1106" s="71" t="e">
        <f>IF(A1106&lt;='Second Approx.'!$D$20,A1106,#N/A)</f>
        <v>#N/A</v>
      </c>
      <c r="C1106" s="1" t="e">
        <f>IF(B1106="",#N/A,
IF('Second Approx.'!$G$15="Error",#N/A,
IF('Second Approx.'!$G$16="Error",#N/A,
IF('Second Approx.'!$G$17="Error",#N/A,
IF('Second Approx.'!$G$18="Error",#N/A,
IF('Second Approx.'!$G$19="Error",#N/A,
IF('Second Approx.'!$G$20="Error",#N/A,
IF('Second Approx.'!$G$29="Error",#N/A,
'Second Approx.'!$D$38*COS(RADIANS('Second Approx.'!$D$18*A1106))+'Second Approx.'!$D$39*COS(RADIANS('Second Approx.'!$D$19*A1106))))))))))</f>
        <v>#N/A</v>
      </c>
      <c r="D1106" s="1" t="e">
        <f>IF(B1106="",#N/A,
IF('Second Approx.'!$G$15="Error",#N/A,
IF('Second Approx.'!$G$16="Error",#N/A,
IF('Second Approx.'!$G$17="Error",#N/A,
IF('Second Approx.'!$G$18="Error",#N/A,
IF('Second Approx.'!$G$19="Error",#N/A,
IF('Second Approx.'!$G$20="Error",#N/A,
IF('Second Approx.'!$G$29="Error",#N/A,
'Second Approx.'!$D$38*SIN(RADIANS('Second Approx.'!$D$18*A1106))+'Second Approx.'!$D$39*SIN(RADIANS('Second Approx.'!$D$19*A1106))))))))))</f>
        <v>#N/A</v>
      </c>
    </row>
    <row r="1107" spans="1:4" x14ac:dyDescent="0.25">
      <c r="A1107">
        <v>552.5</v>
      </c>
      <c r="B1107" s="71" t="e">
        <f>IF(A1107&lt;='Second Approx.'!$D$20,A1107,#N/A)</f>
        <v>#N/A</v>
      </c>
      <c r="C1107" s="1" t="e">
        <f>IF(B1107="",#N/A,
IF('Second Approx.'!$G$15="Error",#N/A,
IF('Second Approx.'!$G$16="Error",#N/A,
IF('Second Approx.'!$G$17="Error",#N/A,
IF('Second Approx.'!$G$18="Error",#N/A,
IF('Second Approx.'!$G$19="Error",#N/A,
IF('Second Approx.'!$G$20="Error",#N/A,
IF('Second Approx.'!$G$29="Error",#N/A,
'Second Approx.'!$D$38*COS(RADIANS('Second Approx.'!$D$18*A1107))+'Second Approx.'!$D$39*COS(RADIANS('Second Approx.'!$D$19*A1107))))))))))</f>
        <v>#N/A</v>
      </c>
      <c r="D1107" s="1" t="e">
        <f>IF(B1107="",#N/A,
IF('Second Approx.'!$G$15="Error",#N/A,
IF('Second Approx.'!$G$16="Error",#N/A,
IF('Second Approx.'!$G$17="Error",#N/A,
IF('Second Approx.'!$G$18="Error",#N/A,
IF('Second Approx.'!$G$19="Error",#N/A,
IF('Second Approx.'!$G$20="Error",#N/A,
IF('Second Approx.'!$G$29="Error",#N/A,
'Second Approx.'!$D$38*SIN(RADIANS('Second Approx.'!$D$18*A1107))+'Second Approx.'!$D$39*SIN(RADIANS('Second Approx.'!$D$19*A1107))))))))))</f>
        <v>#N/A</v>
      </c>
    </row>
    <row r="1108" spans="1:4" x14ac:dyDescent="0.25">
      <c r="A1108">
        <v>553</v>
      </c>
      <c r="B1108" s="71" t="e">
        <f>IF(A1108&lt;='Second Approx.'!$D$20,A1108,#N/A)</f>
        <v>#N/A</v>
      </c>
      <c r="C1108" s="1" t="e">
        <f>IF(B1108="",#N/A,
IF('Second Approx.'!$G$15="Error",#N/A,
IF('Second Approx.'!$G$16="Error",#N/A,
IF('Second Approx.'!$G$17="Error",#N/A,
IF('Second Approx.'!$G$18="Error",#N/A,
IF('Second Approx.'!$G$19="Error",#N/A,
IF('Second Approx.'!$G$20="Error",#N/A,
IF('Second Approx.'!$G$29="Error",#N/A,
'Second Approx.'!$D$38*COS(RADIANS('Second Approx.'!$D$18*A1108))+'Second Approx.'!$D$39*COS(RADIANS('Second Approx.'!$D$19*A1108))))))))))</f>
        <v>#N/A</v>
      </c>
      <c r="D1108" s="1" t="e">
        <f>IF(B1108="",#N/A,
IF('Second Approx.'!$G$15="Error",#N/A,
IF('Second Approx.'!$G$16="Error",#N/A,
IF('Second Approx.'!$G$17="Error",#N/A,
IF('Second Approx.'!$G$18="Error",#N/A,
IF('Second Approx.'!$G$19="Error",#N/A,
IF('Second Approx.'!$G$20="Error",#N/A,
IF('Second Approx.'!$G$29="Error",#N/A,
'Second Approx.'!$D$38*SIN(RADIANS('Second Approx.'!$D$18*A1108))+'Second Approx.'!$D$39*SIN(RADIANS('Second Approx.'!$D$19*A1108))))))))))</f>
        <v>#N/A</v>
      </c>
    </row>
    <row r="1109" spans="1:4" x14ac:dyDescent="0.25">
      <c r="A1109" s="71">
        <v>553.5</v>
      </c>
      <c r="B1109" s="71" t="e">
        <f>IF(A1109&lt;='Second Approx.'!$D$20,A1109,#N/A)</f>
        <v>#N/A</v>
      </c>
      <c r="C1109" s="1" t="e">
        <f>IF(B1109="",#N/A,
IF('Second Approx.'!$G$15="Error",#N/A,
IF('Second Approx.'!$G$16="Error",#N/A,
IF('Second Approx.'!$G$17="Error",#N/A,
IF('Second Approx.'!$G$18="Error",#N/A,
IF('Second Approx.'!$G$19="Error",#N/A,
IF('Second Approx.'!$G$20="Error",#N/A,
IF('Second Approx.'!$G$29="Error",#N/A,
'Second Approx.'!$D$38*COS(RADIANS('Second Approx.'!$D$18*A1109))+'Second Approx.'!$D$39*COS(RADIANS('Second Approx.'!$D$19*A1109))))))))))</f>
        <v>#N/A</v>
      </c>
      <c r="D1109" s="1" t="e">
        <f>IF(B1109="",#N/A,
IF('Second Approx.'!$G$15="Error",#N/A,
IF('Second Approx.'!$G$16="Error",#N/A,
IF('Second Approx.'!$G$17="Error",#N/A,
IF('Second Approx.'!$G$18="Error",#N/A,
IF('Second Approx.'!$G$19="Error",#N/A,
IF('Second Approx.'!$G$20="Error",#N/A,
IF('Second Approx.'!$G$29="Error",#N/A,
'Second Approx.'!$D$38*SIN(RADIANS('Second Approx.'!$D$18*A1109))+'Second Approx.'!$D$39*SIN(RADIANS('Second Approx.'!$D$19*A1109))))))))))</f>
        <v>#N/A</v>
      </c>
    </row>
    <row r="1110" spans="1:4" x14ac:dyDescent="0.25">
      <c r="A1110">
        <v>554</v>
      </c>
      <c r="B1110" s="71" t="e">
        <f>IF(A1110&lt;='Second Approx.'!$D$20,A1110,#N/A)</f>
        <v>#N/A</v>
      </c>
      <c r="C1110" s="1" t="e">
        <f>IF(B1110="",#N/A,
IF('Second Approx.'!$G$15="Error",#N/A,
IF('Second Approx.'!$G$16="Error",#N/A,
IF('Second Approx.'!$G$17="Error",#N/A,
IF('Second Approx.'!$G$18="Error",#N/A,
IF('Second Approx.'!$G$19="Error",#N/A,
IF('Second Approx.'!$G$20="Error",#N/A,
IF('Second Approx.'!$G$29="Error",#N/A,
'Second Approx.'!$D$38*COS(RADIANS('Second Approx.'!$D$18*A1110))+'Second Approx.'!$D$39*COS(RADIANS('Second Approx.'!$D$19*A1110))))))))))</f>
        <v>#N/A</v>
      </c>
      <c r="D1110" s="1" t="e">
        <f>IF(B1110="",#N/A,
IF('Second Approx.'!$G$15="Error",#N/A,
IF('Second Approx.'!$G$16="Error",#N/A,
IF('Second Approx.'!$G$17="Error",#N/A,
IF('Second Approx.'!$G$18="Error",#N/A,
IF('Second Approx.'!$G$19="Error",#N/A,
IF('Second Approx.'!$G$20="Error",#N/A,
IF('Second Approx.'!$G$29="Error",#N/A,
'Second Approx.'!$D$38*SIN(RADIANS('Second Approx.'!$D$18*A1110))+'Second Approx.'!$D$39*SIN(RADIANS('Second Approx.'!$D$19*A1110))))))))))</f>
        <v>#N/A</v>
      </c>
    </row>
    <row r="1111" spans="1:4" x14ac:dyDescent="0.25">
      <c r="A1111" s="71">
        <v>554.5</v>
      </c>
      <c r="B1111" s="71" t="e">
        <f>IF(A1111&lt;='Second Approx.'!$D$20,A1111,#N/A)</f>
        <v>#N/A</v>
      </c>
      <c r="C1111" s="1" t="e">
        <f>IF(B1111="",#N/A,
IF('Second Approx.'!$G$15="Error",#N/A,
IF('Second Approx.'!$G$16="Error",#N/A,
IF('Second Approx.'!$G$17="Error",#N/A,
IF('Second Approx.'!$G$18="Error",#N/A,
IF('Second Approx.'!$G$19="Error",#N/A,
IF('Second Approx.'!$G$20="Error",#N/A,
IF('Second Approx.'!$G$29="Error",#N/A,
'Second Approx.'!$D$38*COS(RADIANS('Second Approx.'!$D$18*A1111))+'Second Approx.'!$D$39*COS(RADIANS('Second Approx.'!$D$19*A1111))))))))))</f>
        <v>#N/A</v>
      </c>
      <c r="D1111" s="1" t="e">
        <f>IF(B1111="",#N/A,
IF('Second Approx.'!$G$15="Error",#N/A,
IF('Second Approx.'!$G$16="Error",#N/A,
IF('Second Approx.'!$G$17="Error",#N/A,
IF('Second Approx.'!$G$18="Error",#N/A,
IF('Second Approx.'!$G$19="Error",#N/A,
IF('Second Approx.'!$G$20="Error",#N/A,
IF('Second Approx.'!$G$29="Error",#N/A,
'Second Approx.'!$D$38*SIN(RADIANS('Second Approx.'!$D$18*A1111))+'Second Approx.'!$D$39*SIN(RADIANS('Second Approx.'!$D$19*A1111))))))))))</f>
        <v>#N/A</v>
      </c>
    </row>
    <row r="1112" spans="1:4" x14ac:dyDescent="0.25">
      <c r="A1112">
        <v>555</v>
      </c>
      <c r="B1112" s="71" t="e">
        <f>IF(A1112&lt;='Second Approx.'!$D$20,A1112,#N/A)</f>
        <v>#N/A</v>
      </c>
      <c r="C1112" s="1" t="e">
        <f>IF(B1112="",#N/A,
IF('Second Approx.'!$G$15="Error",#N/A,
IF('Second Approx.'!$G$16="Error",#N/A,
IF('Second Approx.'!$G$17="Error",#N/A,
IF('Second Approx.'!$G$18="Error",#N/A,
IF('Second Approx.'!$G$19="Error",#N/A,
IF('Second Approx.'!$G$20="Error",#N/A,
IF('Second Approx.'!$G$29="Error",#N/A,
'Second Approx.'!$D$38*COS(RADIANS('Second Approx.'!$D$18*A1112))+'Second Approx.'!$D$39*COS(RADIANS('Second Approx.'!$D$19*A1112))))))))))</f>
        <v>#N/A</v>
      </c>
      <c r="D1112" s="1" t="e">
        <f>IF(B1112="",#N/A,
IF('Second Approx.'!$G$15="Error",#N/A,
IF('Second Approx.'!$G$16="Error",#N/A,
IF('Second Approx.'!$G$17="Error",#N/A,
IF('Second Approx.'!$G$18="Error",#N/A,
IF('Second Approx.'!$G$19="Error",#N/A,
IF('Second Approx.'!$G$20="Error",#N/A,
IF('Second Approx.'!$G$29="Error",#N/A,
'Second Approx.'!$D$38*SIN(RADIANS('Second Approx.'!$D$18*A1112))+'Second Approx.'!$D$39*SIN(RADIANS('Second Approx.'!$D$19*A1112))))))))))</f>
        <v>#N/A</v>
      </c>
    </row>
    <row r="1113" spans="1:4" x14ac:dyDescent="0.25">
      <c r="A1113">
        <v>555.5</v>
      </c>
      <c r="B1113" s="71" t="e">
        <f>IF(A1113&lt;='Second Approx.'!$D$20,A1113,#N/A)</f>
        <v>#N/A</v>
      </c>
      <c r="C1113" s="1" t="e">
        <f>IF(B1113="",#N/A,
IF('Second Approx.'!$G$15="Error",#N/A,
IF('Second Approx.'!$G$16="Error",#N/A,
IF('Second Approx.'!$G$17="Error",#N/A,
IF('Second Approx.'!$G$18="Error",#N/A,
IF('Second Approx.'!$G$19="Error",#N/A,
IF('Second Approx.'!$G$20="Error",#N/A,
IF('Second Approx.'!$G$29="Error",#N/A,
'Second Approx.'!$D$38*COS(RADIANS('Second Approx.'!$D$18*A1113))+'Second Approx.'!$D$39*COS(RADIANS('Second Approx.'!$D$19*A1113))))))))))</f>
        <v>#N/A</v>
      </c>
      <c r="D1113" s="1" t="e">
        <f>IF(B1113="",#N/A,
IF('Second Approx.'!$G$15="Error",#N/A,
IF('Second Approx.'!$G$16="Error",#N/A,
IF('Second Approx.'!$G$17="Error",#N/A,
IF('Second Approx.'!$G$18="Error",#N/A,
IF('Second Approx.'!$G$19="Error",#N/A,
IF('Second Approx.'!$G$20="Error",#N/A,
IF('Second Approx.'!$G$29="Error",#N/A,
'Second Approx.'!$D$38*SIN(RADIANS('Second Approx.'!$D$18*A1113))+'Second Approx.'!$D$39*SIN(RADIANS('Second Approx.'!$D$19*A1113))))))))))</f>
        <v>#N/A</v>
      </c>
    </row>
    <row r="1114" spans="1:4" x14ac:dyDescent="0.25">
      <c r="A1114" s="71">
        <v>556</v>
      </c>
      <c r="B1114" s="71" t="e">
        <f>IF(A1114&lt;='Second Approx.'!$D$20,A1114,#N/A)</f>
        <v>#N/A</v>
      </c>
      <c r="C1114" s="1" t="e">
        <f>IF(B1114="",#N/A,
IF('Second Approx.'!$G$15="Error",#N/A,
IF('Second Approx.'!$G$16="Error",#N/A,
IF('Second Approx.'!$G$17="Error",#N/A,
IF('Second Approx.'!$G$18="Error",#N/A,
IF('Second Approx.'!$G$19="Error",#N/A,
IF('Second Approx.'!$G$20="Error",#N/A,
IF('Second Approx.'!$G$29="Error",#N/A,
'Second Approx.'!$D$38*COS(RADIANS('Second Approx.'!$D$18*A1114))+'Second Approx.'!$D$39*COS(RADIANS('Second Approx.'!$D$19*A1114))))))))))</f>
        <v>#N/A</v>
      </c>
      <c r="D1114" s="1" t="e">
        <f>IF(B1114="",#N/A,
IF('Second Approx.'!$G$15="Error",#N/A,
IF('Second Approx.'!$G$16="Error",#N/A,
IF('Second Approx.'!$G$17="Error",#N/A,
IF('Second Approx.'!$G$18="Error",#N/A,
IF('Second Approx.'!$G$19="Error",#N/A,
IF('Second Approx.'!$G$20="Error",#N/A,
IF('Second Approx.'!$G$29="Error",#N/A,
'Second Approx.'!$D$38*SIN(RADIANS('Second Approx.'!$D$18*A1114))+'Second Approx.'!$D$39*SIN(RADIANS('Second Approx.'!$D$19*A1114))))))))))</f>
        <v>#N/A</v>
      </c>
    </row>
    <row r="1115" spans="1:4" x14ac:dyDescent="0.25">
      <c r="A1115">
        <v>556.5</v>
      </c>
      <c r="B1115" s="71" t="e">
        <f>IF(A1115&lt;='Second Approx.'!$D$20,A1115,#N/A)</f>
        <v>#N/A</v>
      </c>
      <c r="C1115" s="1" t="e">
        <f>IF(B1115="",#N/A,
IF('Second Approx.'!$G$15="Error",#N/A,
IF('Second Approx.'!$G$16="Error",#N/A,
IF('Second Approx.'!$G$17="Error",#N/A,
IF('Second Approx.'!$G$18="Error",#N/A,
IF('Second Approx.'!$G$19="Error",#N/A,
IF('Second Approx.'!$G$20="Error",#N/A,
IF('Second Approx.'!$G$29="Error",#N/A,
'Second Approx.'!$D$38*COS(RADIANS('Second Approx.'!$D$18*A1115))+'Second Approx.'!$D$39*COS(RADIANS('Second Approx.'!$D$19*A1115))))))))))</f>
        <v>#N/A</v>
      </c>
      <c r="D1115" s="1" t="e">
        <f>IF(B1115="",#N/A,
IF('Second Approx.'!$G$15="Error",#N/A,
IF('Second Approx.'!$G$16="Error",#N/A,
IF('Second Approx.'!$G$17="Error",#N/A,
IF('Second Approx.'!$G$18="Error",#N/A,
IF('Second Approx.'!$G$19="Error",#N/A,
IF('Second Approx.'!$G$20="Error",#N/A,
IF('Second Approx.'!$G$29="Error",#N/A,
'Second Approx.'!$D$38*SIN(RADIANS('Second Approx.'!$D$18*A1115))+'Second Approx.'!$D$39*SIN(RADIANS('Second Approx.'!$D$19*A1115))))))))))</f>
        <v>#N/A</v>
      </c>
    </row>
    <row r="1116" spans="1:4" x14ac:dyDescent="0.25">
      <c r="A1116" s="71">
        <v>557</v>
      </c>
      <c r="B1116" s="71" t="e">
        <f>IF(A1116&lt;='Second Approx.'!$D$20,A1116,#N/A)</f>
        <v>#N/A</v>
      </c>
      <c r="C1116" s="1" t="e">
        <f>IF(B1116="",#N/A,
IF('Second Approx.'!$G$15="Error",#N/A,
IF('Second Approx.'!$G$16="Error",#N/A,
IF('Second Approx.'!$G$17="Error",#N/A,
IF('Second Approx.'!$G$18="Error",#N/A,
IF('Second Approx.'!$G$19="Error",#N/A,
IF('Second Approx.'!$G$20="Error",#N/A,
IF('Second Approx.'!$G$29="Error",#N/A,
'Second Approx.'!$D$38*COS(RADIANS('Second Approx.'!$D$18*A1116))+'Second Approx.'!$D$39*COS(RADIANS('Second Approx.'!$D$19*A1116))))))))))</f>
        <v>#N/A</v>
      </c>
      <c r="D1116" s="1" t="e">
        <f>IF(B1116="",#N/A,
IF('Second Approx.'!$G$15="Error",#N/A,
IF('Second Approx.'!$G$16="Error",#N/A,
IF('Second Approx.'!$G$17="Error",#N/A,
IF('Second Approx.'!$G$18="Error",#N/A,
IF('Second Approx.'!$G$19="Error",#N/A,
IF('Second Approx.'!$G$20="Error",#N/A,
IF('Second Approx.'!$G$29="Error",#N/A,
'Second Approx.'!$D$38*SIN(RADIANS('Second Approx.'!$D$18*A1116))+'Second Approx.'!$D$39*SIN(RADIANS('Second Approx.'!$D$19*A1116))))))))))</f>
        <v>#N/A</v>
      </c>
    </row>
    <row r="1117" spans="1:4" x14ac:dyDescent="0.25">
      <c r="A1117">
        <v>557.5</v>
      </c>
      <c r="B1117" s="71" t="e">
        <f>IF(A1117&lt;='Second Approx.'!$D$20,A1117,#N/A)</f>
        <v>#N/A</v>
      </c>
      <c r="C1117" s="1" t="e">
        <f>IF(B1117="",#N/A,
IF('Second Approx.'!$G$15="Error",#N/A,
IF('Second Approx.'!$G$16="Error",#N/A,
IF('Second Approx.'!$G$17="Error",#N/A,
IF('Second Approx.'!$G$18="Error",#N/A,
IF('Second Approx.'!$G$19="Error",#N/A,
IF('Second Approx.'!$G$20="Error",#N/A,
IF('Second Approx.'!$G$29="Error",#N/A,
'Second Approx.'!$D$38*COS(RADIANS('Second Approx.'!$D$18*A1117))+'Second Approx.'!$D$39*COS(RADIANS('Second Approx.'!$D$19*A1117))))))))))</f>
        <v>#N/A</v>
      </c>
      <c r="D1117" s="1" t="e">
        <f>IF(B1117="",#N/A,
IF('Second Approx.'!$G$15="Error",#N/A,
IF('Second Approx.'!$G$16="Error",#N/A,
IF('Second Approx.'!$G$17="Error",#N/A,
IF('Second Approx.'!$G$18="Error",#N/A,
IF('Second Approx.'!$G$19="Error",#N/A,
IF('Second Approx.'!$G$20="Error",#N/A,
IF('Second Approx.'!$G$29="Error",#N/A,
'Second Approx.'!$D$38*SIN(RADIANS('Second Approx.'!$D$18*A1117))+'Second Approx.'!$D$39*SIN(RADIANS('Second Approx.'!$D$19*A1117))))))))))</f>
        <v>#N/A</v>
      </c>
    </row>
    <row r="1118" spans="1:4" x14ac:dyDescent="0.25">
      <c r="A1118">
        <v>558</v>
      </c>
      <c r="B1118" s="71" t="e">
        <f>IF(A1118&lt;='Second Approx.'!$D$20,A1118,#N/A)</f>
        <v>#N/A</v>
      </c>
      <c r="C1118" s="1" t="e">
        <f>IF(B1118="",#N/A,
IF('Second Approx.'!$G$15="Error",#N/A,
IF('Second Approx.'!$G$16="Error",#N/A,
IF('Second Approx.'!$G$17="Error",#N/A,
IF('Second Approx.'!$G$18="Error",#N/A,
IF('Second Approx.'!$G$19="Error",#N/A,
IF('Second Approx.'!$G$20="Error",#N/A,
IF('Second Approx.'!$G$29="Error",#N/A,
'Second Approx.'!$D$38*COS(RADIANS('Second Approx.'!$D$18*A1118))+'Second Approx.'!$D$39*COS(RADIANS('Second Approx.'!$D$19*A1118))))))))))</f>
        <v>#N/A</v>
      </c>
      <c r="D1118" s="1" t="e">
        <f>IF(B1118="",#N/A,
IF('Second Approx.'!$G$15="Error",#N/A,
IF('Second Approx.'!$G$16="Error",#N/A,
IF('Second Approx.'!$G$17="Error",#N/A,
IF('Second Approx.'!$G$18="Error",#N/A,
IF('Second Approx.'!$G$19="Error",#N/A,
IF('Second Approx.'!$G$20="Error",#N/A,
IF('Second Approx.'!$G$29="Error",#N/A,
'Second Approx.'!$D$38*SIN(RADIANS('Second Approx.'!$D$18*A1118))+'Second Approx.'!$D$39*SIN(RADIANS('Second Approx.'!$D$19*A1118))))))))))</f>
        <v>#N/A</v>
      </c>
    </row>
    <row r="1119" spans="1:4" x14ac:dyDescent="0.25">
      <c r="A1119" s="71">
        <v>558.5</v>
      </c>
      <c r="B1119" s="71" t="e">
        <f>IF(A1119&lt;='Second Approx.'!$D$20,A1119,#N/A)</f>
        <v>#N/A</v>
      </c>
      <c r="C1119" s="1" t="e">
        <f>IF(B1119="",#N/A,
IF('Second Approx.'!$G$15="Error",#N/A,
IF('Second Approx.'!$G$16="Error",#N/A,
IF('Second Approx.'!$G$17="Error",#N/A,
IF('Second Approx.'!$G$18="Error",#N/A,
IF('Second Approx.'!$G$19="Error",#N/A,
IF('Second Approx.'!$G$20="Error",#N/A,
IF('Second Approx.'!$G$29="Error",#N/A,
'Second Approx.'!$D$38*COS(RADIANS('Second Approx.'!$D$18*A1119))+'Second Approx.'!$D$39*COS(RADIANS('Second Approx.'!$D$19*A1119))))))))))</f>
        <v>#N/A</v>
      </c>
      <c r="D1119" s="1" t="e">
        <f>IF(B1119="",#N/A,
IF('Second Approx.'!$G$15="Error",#N/A,
IF('Second Approx.'!$G$16="Error",#N/A,
IF('Second Approx.'!$G$17="Error",#N/A,
IF('Second Approx.'!$G$18="Error",#N/A,
IF('Second Approx.'!$G$19="Error",#N/A,
IF('Second Approx.'!$G$20="Error",#N/A,
IF('Second Approx.'!$G$29="Error",#N/A,
'Second Approx.'!$D$38*SIN(RADIANS('Second Approx.'!$D$18*A1119))+'Second Approx.'!$D$39*SIN(RADIANS('Second Approx.'!$D$19*A1119))))))))))</f>
        <v>#N/A</v>
      </c>
    </row>
    <row r="1120" spans="1:4" x14ac:dyDescent="0.25">
      <c r="A1120">
        <v>559</v>
      </c>
      <c r="B1120" s="71" t="e">
        <f>IF(A1120&lt;='Second Approx.'!$D$20,A1120,#N/A)</f>
        <v>#N/A</v>
      </c>
      <c r="C1120" s="1" t="e">
        <f>IF(B1120="",#N/A,
IF('Second Approx.'!$G$15="Error",#N/A,
IF('Second Approx.'!$G$16="Error",#N/A,
IF('Second Approx.'!$G$17="Error",#N/A,
IF('Second Approx.'!$G$18="Error",#N/A,
IF('Second Approx.'!$G$19="Error",#N/A,
IF('Second Approx.'!$G$20="Error",#N/A,
IF('Second Approx.'!$G$29="Error",#N/A,
'Second Approx.'!$D$38*COS(RADIANS('Second Approx.'!$D$18*A1120))+'Second Approx.'!$D$39*COS(RADIANS('Second Approx.'!$D$19*A1120))))))))))</f>
        <v>#N/A</v>
      </c>
      <c r="D1120" s="1" t="e">
        <f>IF(B1120="",#N/A,
IF('Second Approx.'!$G$15="Error",#N/A,
IF('Second Approx.'!$G$16="Error",#N/A,
IF('Second Approx.'!$G$17="Error",#N/A,
IF('Second Approx.'!$G$18="Error",#N/A,
IF('Second Approx.'!$G$19="Error",#N/A,
IF('Second Approx.'!$G$20="Error",#N/A,
IF('Second Approx.'!$G$29="Error",#N/A,
'Second Approx.'!$D$38*SIN(RADIANS('Second Approx.'!$D$18*A1120))+'Second Approx.'!$D$39*SIN(RADIANS('Second Approx.'!$D$19*A1120))))))))))</f>
        <v>#N/A</v>
      </c>
    </row>
    <row r="1121" spans="1:4" x14ac:dyDescent="0.25">
      <c r="A1121" s="71">
        <v>559.5</v>
      </c>
      <c r="B1121" s="71" t="e">
        <f>IF(A1121&lt;='Second Approx.'!$D$20,A1121,#N/A)</f>
        <v>#N/A</v>
      </c>
      <c r="C1121" s="1" t="e">
        <f>IF(B1121="",#N/A,
IF('Second Approx.'!$G$15="Error",#N/A,
IF('Second Approx.'!$G$16="Error",#N/A,
IF('Second Approx.'!$G$17="Error",#N/A,
IF('Second Approx.'!$G$18="Error",#N/A,
IF('Second Approx.'!$G$19="Error",#N/A,
IF('Second Approx.'!$G$20="Error",#N/A,
IF('Second Approx.'!$G$29="Error",#N/A,
'Second Approx.'!$D$38*COS(RADIANS('Second Approx.'!$D$18*A1121))+'Second Approx.'!$D$39*COS(RADIANS('Second Approx.'!$D$19*A1121))))))))))</f>
        <v>#N/A</v>
      </c>
      <c r="D1121" s="1" t="e">
        <f>IF(B1121="",#N/A,
IF('Second Approx.'!$G$15="Error",#N/A,
IF('Second Approx.'!$G$16="Error",#N/A,
IF('Second Approx.'!$G$17="Error",#N/A,
IF('Second Approx.'!$G$18="Error",#N/A,
IF('Second Approx.'!$G$19="Error",#N/A,
IF('Second Approx.'!$G$20="Error",#N/A,
IF('Second Approx.'!$G$29="Error",#N/A,
'Second Approx.'!$D$38*SIN(RADIANS('Second Approx.'!$D$18*A1121))+'Second Approx.'!$D$39*SIN(RADIANS('Second Approx.'!$D$19*A1121))))))))))</f>
        <v>#N/A</v>
      </c>
    </row>
    <row r="1122" spans="1:4" x14ac:dyDescent="0.25">
      <c r="A1122">
        <v>560</v>
      </c>
      <c r="B1122" s="71" t="e">
        <f>IF(A1122&lt;='Second Approx.'!$D$20,A1122,#N/A)</f>
        <v>#N/A</v>
      </c>
      <c r="C1122" s="1" t="e">
        <f>IF(B1122="",#N/A,
IF('Second Approx.'!$G$15="Error",#N/A,
IF('Second Approx.'!$G$16="Error",#N/A,
IF('Second Approx.'!$G$17="Error",#N/A,
IF('Second Approx.'!$G$18="Error",#N/A,
IF('Second Approx.'!$G$19="Error",#N/A,
IF('Second Approx.'!$G$20="Error",#N/A,
IF('Second Approx.'!$G$29="Error",#N/A,
'Second Approx.'!$D$38*COS(RADIANS('Second Approx.'!$D$18*A1122))+'Second Approx.'!$D$39*COS(RADIANS('Second Approx.'!$D$19*A1122))))))))))</f>
        <v>#N/A</v>
      </c>
      <c r="D1122" s="1" t="e">
        <f>IF(B1122="",#N/A,
IF('Second Approx.'!$G$15="Error",#N/A,
IF('Second Approx.'!$G$16="Error",#N/A,
IF('Second Approx.'!$G$17="Error",#N/A,
IF('Second Approx.'!$G$18="Error",#N/A,
IF('Second Approx.'!$G$19="Error",#N/A,
IF('Second Approx.'!$G$20="Error",#N/A,
IF('Second Approx.'!$G$29="Error",#N/A,
'Second Approx.'!$D$38*SIN(RADIANS('Second Approx.'!$D$18*A1122))+'Second Approx.'!$D$39*SIN(RADIANS('Second Approx.'!$D$19*A1122))))))))))</f>
        <v>#N/A</v>
      </c>
    </row>
    <row r="1123" spans="1:4" x14ac:dyDescent="0.25">
      <c r="A1123">
        <v>560.5</v>
      </c>
      <c r="B1123" s="71" t="e">
        <f>IF(A1123&lt;='Second Approx.'!$D$20,A1123,#N/A)</f>
        <v>#N/A</v>
      </c>
      <c r="C1123" s="1" t="e">
        <f>IF(B1123="",#N/A,
IF('Second Approx.'!$G$15="Error",#N/A,
IF('Second Approx.'!$G$16="Error",#N/A,
IF('Second Approx.'!$G$17="Error",#N/A,
IF('Second Approx.'!$G$18="Error",#N/A,
IF('Second Approx.'!$G$19="Error",#N/A,
IF('Second Approx.'!$G$20="Error",#N/A,
IF('Second Approx.'!$G$29="Error",#N/A,
'Second Approx.'!$D$38*COS(RADIANS('Second Approx.'!$D$18*A1123))+'Second Approx.'!$D$39*COS(RADIANS('Second Approx.'!$D$19*A1123))))))))))</f>
        <v>#N/A</v>
      </c>
      <c r="D1123" s="1" t="e">
        <f>IF(B1123="",#N/A,
IF('Second Approx.'!$G$15="Error",#N/A,
IF('Second Approx.'!$G$16="Error",#N/A,
IF('Second Approx.'!$G$17="Error",#N/A,
IF('Second Approx.'!$G$18="Error",#N/A,
IF('Second Approx.'!$G$19="Error",#N/A,
IF('Second Approx.'!$G$20="Error",#N/A,
IF('Second Approx.'!$G$29="Error",#N/A,
'Second Approx.'!$D$38*SIN(RADIANS('Second Approx.'!$D$18*A1123))+'Second Approx.'!$D$39*SIN(RADIANS('Second Approx.'!$D$19*A1123))))))))))</f>
        <v>#N/A</v>
      </c>
    </row>
    <row r="1124" spans="1:4" x14ac:dyDescent="0.25">
      <c r="A1124" s="71">
        <v>561</v>
      </c>
      <c r="B1124" s="71" t="e">
        <f>IF(A1124&lt;='Second Approx.'!$D$20,A1124,#N/A)</f>
        <v>#N/A</v>
      </c>
      <c r="C1124" s="1" t="e">
        <f>IF(B1124="",#N/A,
IF('Second Approx.'!$G$15="Error",#N/A,
IF('Second Approx.'!$G$16="Error",#N/A,
IF('Second Approx.'!$G$17="Error",#N/A,
IF('Second Approx.'!$G$18="Error",#N/A,
IF('Second Approx.'!$G$19="Error",#N/A,
IF('Second Approx.'!$G$20="Error",#N/A,
IF('Second Approx.'!$G$29="Error",#N/A,
'Second Approx.'!$D$38*COS(RADIANS('Second Approx.'!$D$18*A1124))+'Second Approx.'!$D$39*COS(RADIANS('Second Approx.'!$D$19*A1124))))))))))</f>
        <v>#N/A</v>
      </c>
      <c r="D1124" s="1" t="e">
        <f>IF(B1124="",#N/A,
IF('Second Approx.'!$G$15="Error",#N/A,
IF('Second Approx.'!$G$16="Error",#N/A,
IF('Second Approx.'!$G$17="Error",#N/A,
IF('Second Approx.'!$G$18="Error",#N/A,
IF('Second Approx.'!$G$19="Error",#N/A,
IF('Second Approx.'!$G$20="Error",#N/A,
IF('Second Approx.'!$G$29="Error",#N/A,
'Second Approx.'!$D$38*SIN(RADIANS('Second Approx.'!$D$18*A1124))+'Second Approx.'!$D$39*SIN(RADIANS('Second Approx.'!$D$19*A1124))))))))))</f>
        <v>#N/A</v>
      </c>
    </row>
    <row r="1125" spans="1:4" x14ac:dyDescent="0.25">
      <c r="A1125">
        <v>561.5</v>
      </c>
      <c r="B1125" s="71" t="e">
        <f>IF(A1125&lt;='Second Approx.'!$D$20,A1125,#N/A)</f>
        <v>#N/A</v>
      </c>
      <c r="C1125" s="1" t="e">
        <f>IF(B1125="",#N/A,
IF('Second Approx.'!$G$15="Error",#N/A,
IF('Second Approx.'!$G$16="Error",#N/A,
IF('Second Approx.'!$G$17="Error",#N/A,
IF('Second Approx.'!$G$18="Error",#N/A,
IF('Second Approx.'!$G$19="Error",#N/A,
IF('Second Approx.'!$G$20="Error",#N/A,
IF('Second Approx.'!$G$29="Error",#N/A,
'Second Approx.'!$D$38*COS(RADIANS('Second Approx.'!$D$18*A1125))+'Second Approx.'!$D$39*COS(RADIANS('Second Approx.'!$D$19*A1125))))))))))</f>
        <v>#N/A</v>
      </c>
      <c r="D1125" s="1" t="e">
        <f>IF(B1125="",#N/A,
IF('Second Approx.'!$G$15="Error",#N/A,
IF('Second Approx.'!$G$16="Error",#N/A,
IF('Second Approx.'!$G$17="Error",#N/A,
IF('Second Approx.'!$G$18="Error",#N/A,
IF('Second Approx.'!$G$19="Error",#N/A,
IF('Second Approx.'!$G$20="Error",#N/A,
IF('Second Approx.'!$G$29="Error",#N/A,
'Second Approx.'!$D$38*SIN(RADIANS('Second Approx.'!$D$18*A1125))+'Second Approx.'!$D$39*SIN(RADIANS('Second Approx.'!$D$19*A1125))))))))))</f>
        <v>#N/A</v>
      </c>
    </row>
    <row r="1126" spans="1:4" x14ac:dyDescent="0.25">
      <c r="A1126" s="71">
        <v>562</v>
      </c>
      <c r="B1126" s="71" t="e">
        <f>IF(A1126&lt;='Second Approx.'!$D$20,A1126,#N/A)</f>
        <v>#N/A</v>
      </c>
      <c r="C1126" s="1" t="e">
        <f>IF(B1126="",#N/A,
IF('Second Approx.'!$G$15="Error",#N/A,
IF('Second Approx.'!$G$16="Error",#N/A,
IF('Second Approx.'!$G$17="Error",#N/A,
IF('Second Approx.'!$G$18="Error",#N/A,
IF('Second Approx.'!$G$19="Error",#N/A,
IF('Second Approx.'!$G$20="Error",#N/A,
IF('Second Approx.'!$G$29="Error",#N/A,
'Second Approx.'!$D$38*COS(RADIANS('Second Approx.'!$D$18*A1126))+'Second Approx.'!$D$39*COS(RADIANS('Second Approx.'!$D$19*A1126))))))))))</f>
        <v>#N/A</v>
      </c>
      <c r="D1126" s="1" t="e">
        <f>IF(B1126="",#N/A,
IF('Second Approx.'!$G$15="Error",#N/A,
IF('Second Approx.'!$G$16="Error",#N/A,
IF('Second Approx.'!$G$17="Error",#N/A,
IF('Second Approx.'!$G$18="Error",#N/A,
IF('Second Approx.'!$G$19="Error",#N/A,
IF('Second Approx.'!$G$20="Error",#N/A,
IF('Second Approx.'!$G$29="Error",#N/A,
'Second Approx.'!$D$38*SIN(RADIANS('Second Approx.'!$D$18*A1126))+'Second Approx.'!$D$39*SIN(RADIANS('Second Approx.'!$D$19*A1126))))))))))</f>
        <v>#N/A</v>
      </c>
    </row>
    <row r="1127" spans="1:4" x14ac:dyDescent="0.25">
      <c r="A1127">
        <v>562.5</v>
      </c>
      <c r="B1127" s="71" t="e">
        <f>IF(A1127&lt;='Second Approx.'!$D$20,A1127,#N/A)</f>
        <v>#N/A</v>
      </c>
      <c r="C1127" s="1" t="e">
        <f>IF(B1127="",#N/A,
IF('Second Approx.'!$G$15="Error",#N/A,
IF('Second Approx.'!$G$16="Error",#N/A,
IF('Second Approx.'!$G$17="Error",#N/A,
IF('Second Approx.'!$G$18="Error",#N/A,
IF('Second Approx.'!$G$19="Error",#N/A,
IF('Second Approx.'!$G$20="Error",#N/A,
IF('Second Approx.'!$G$29="Error",#N/A,
'Second Approx.'!$D$38*COS(RADIANS('Second Approx.'!$D$18*A1127))+'Second Approx.'!$D$39*COS(RADIANS('Second Approx.'!$D$19*A1127))))))))))</f>
        <v>#N/A</v>
      </c>
      <c r="D1127" s="1" t="e">
        <f>IF(B1127="",#N/A,
IF('Second Approx.'!$G$15="Error",#N/A,
IF('Second Approx.'!$G$16="Error",#N/A,
IF('Second Approx.'!$G$17="Error",#N/A,
IF('Second Approx.'!$G$18="Error",#N/A,
IF('Second Approx.'!$G$19="Error",#N/A,
IF('Second Approx.'!$G$20="Error",#N/A,
IF('Second Approx.'!$G$29="Error",#N/A,
'Second Approx.'!$D$38*SIN(RADIANS('Second Approx.'!$D$18*A1127))+'Second Approx.'!$D$39*SIN(RADIANS('Second Approx.'!$D$19*A1127))))))))))</f>
        <v>#N/A</v>
      </c>
    </row>
    <row r="1128" spans="1:4" x14ac:dyDescent="0.25">
      <c r="A1128">
        <v>563</v>
      </c>
      <c r="B1128" s="71" t="e">
        <f>IF(A1128&lt;='Second Approx.'!$D$20,A1128,#N/A)</f>
        <v>#N/A</v>
      </c>
      <c r="C1128" s="1" t="e">
        <f>IF(B1128="",#N/A,
IF('Second Approx.'!$G$15="Error",#N/A,
IF('Second Approx.'!$G$16="Error",#N/A,
IF('Second Approx.'!$G$17="Error",#N/A,
IF('Second Approx.'!$G$18="Error",#N/A,
IF('Second Approx.'!$G$19="Error",#N/A,
IF('Second Approx.'!$G$20="Error",#N/A,
IF('Second Approx.'!$G$29="Error",#N/A,
'Second Approx.'!$D$38*COS(RADIANS('Second Approx.'!$D$18*A1128))+'Second Approx.'!$D$39*COS(RADIANS('Second Approx.'!$D$19*A1128))))))))))</f>
        <v>#N/A</v>
      </c>
      <c r="D1128" s="1" t="e">
        <f>IF(B1128="",#N/A,
IF('Second Approx.'!$G$15="Error",#N/A,
IF('Second Approx.'!$G$16="Error",#N/A,
IF('Second Approx.'!$G$17="Error",#N/A,
IF('Second Approx.'!$G$18="Error",#N/A,
IF('Second Approx.'!$G$19="Error",#N/A,
IF('Second Approx.'!$G$20="Error",#N/A,
IF('Second Approx.'!$G$29="Error",#N/A,
'Second Approx.'!$D$38*SIN(RADIANS('Second Approx.'!$D$18*A1128))+'Second Approx.'!$D$39*SIN(RADIANS('Second Approx.'!$D$19*A1128))))))))))</f>
        <v>#N/A</v>
      </c>
    </row>
    <row r="1129" spans="1:4" x14ac:dyDescent="0.25">
      <c r="A1129" s="71">
        <v>563.5</v>
      </c>
      <c r="B1129" s="71" t="e">
        <f>IF(A1129&lt;='Second Approx.'!$D$20,A1129,#N/A)</f>
        <v>#N/A</v>
      </c>
      <c r="C1129" s="1" t="e">
        <f>IF(B1129="",#N/A,
IF('Second Approx.'!$G$15="Error",#N/A,
IF('Second Approx.'!$G$16="Error",#N/A,
IF('Second Approx.'!$G$17="Error",#N/A,
IF('Second Approx.'!$G$18="Error",#N/A,
IF('Second Approx.'!$G$19="Error",#N/A,
IF('Second Approx.'!$G$20="Error",#N/A,
IF('Second Approx.'!$G$29="Error",#N/A,
'Second Approx.'!$D$38*COS(RADIANS('Second Approx.'!$D$18*A1129))+'Second Approx.'!$D$39*COS(RADIANS('Second Approx.'!$D$19*A1129))))))))))</f>
        <v>#N/A</v>
      </c>
      <c r="D1129" s="1" t="e">
        <f>IF(B1129="",#N/A,
IF('Second Approx.'!$G$15="Error",#N/A,
IF('Second Approx.'!$G$16="Error",#N/A,
IF('Second Approx.'!$G$17="Error",#N/A,
IF('Second Approx.'!$G$18="Error",#N/A,
IF('Second Approx.'!$G$19="Error",#N/A,
IF('Second Approx.'!$G$20="Error",#N/A,
IF('Second Approx.'!$G$29="Error",#N/A,
'Second Approx.'!$D$38*SIN(RADIANS('Second Approx.'!$D$18*A1129))+'Second Approx.'!$D$39*SIN(RADIANS('Second Approx.'!$D$19*A1129))))))))))</f>
        <v>#N/A</v>
      </c>
    </row>
    <row r="1130" spans="1:4" x14ac:dyDescent="0.25">
      <c r="A1130">
        <v>564</v>
      </c>
      <c r="B1130" s="71" t="e">
        <f>IF(A1130&lt;='Second Approx.'!$D$20,A1130,#N/A)</f>
        <v>#N/A</v>
      </c>
      <c r="C1130" s="1" t="e">
        <f>IF(B1130="",#N/A,
IF('Second Approx.'!$G$15="Error",#N/A,
IF('Second Approx.'!$G$16="Error",#N/A,
IF('Second Approx.'!$G$17="Error",#N/A,
IF('Second Approx.'!$G$18="Error",#N/A,
IF('Second Approx.'!$G$19="Error",#N/A,
IF('Second Approx.'!$G$20="Error",#N/A,
IF('Second Approx.'!$G$29="Error",#N/A,
'Second Approx.'!$D$38*COS(RADIANS('Second Approx.'!$D$18*A1130))+'Second Approx.'!$D$39*COS(RADIANS('Second Approx.'!$D$19*A1130))))))))))</f>
        <v>#N/A</v>
      </c>
      <c r="D1130" s="1" t="e">
        <f>IF(B1130="",#N/A,
IF('Second Approx.'!$G$15="Error",#N/A,
IF('Second Approx.'!$G$16="Error",#N/A,
IF('Second Approx.'!$G$17="Error",#N/A,
IF('Second Approx.'!$G$18="Error",#N/A,
IF('Second Approx.'!$G$19="Error",#N/A,
IF('Second Approx.'!$G$20="Error",#N/A,
IF('Second Approx.'!$G$29="Error",#N/A,
'Second Approx.'!$D$38*SIN(RADIANS('Second Approx.'!$D$18*A1130))+'Second Approx.'!$D$39*SIN(RADIANS('Second Approx.'!$D$19*A1130))))))))))</f>
        <v>#N/A</v>
      </c>
    </row>
    <row r="1131" spans="1:4" x14ac:dyDescent="0.25">
      <c r="A1131" s="71">
        <v>564.5</v>
      </c>
      <c r="B1131" s="71" t="e">
        <f>IF(A1131&lt;='Second Approx.'!$D$20,A1131,#N/A)</f>
        <v>#N/A</v>
      </c>
      <c r="C1131" s="1" t="e">
        <f>IF(B1131="",#N/A,
IF('Second Approx.'!$G$15="Error",#N/A,
IF('Second Approx.'!$G$16="Error",#N/A,
IF('Second Approx.'!$G$17="Error",#N/A,
IF('Second Approx.'!$G$18="Error",#N/A,
IF('Second Approx.'!$G$19="Error",#N/A,
IF('Second Approx.'!$G$20="Error",#N/A,
IF('Second Approx.'!$G$29="Error",#N/A,
'Second Approx.'!$D$38*COS(RADIANS('Second Approx.'!$D$18*A1131))+'Second Approx.'!$D$39*COS(RADIANS('Second Approx.'!$D$19*A1131))))))))))</f>
        <v>#N/A</v>
      </c>
      <c r="D1131" s="1" t="e">
        <f>IF(B1131="",#N/A,
IF('Second Approx.'!$G$15="Error",#N/A,
IF('Second Approx.'!$G$16="Error",#N/A,
IF('Second Approx.'!$G$17="Error",#N/A,
IF('Second Approx.'!$G$18="Error",#N/A,
IF('Second Approx.'!$G$19="Error",#N/A,
IF('Second Approx.'!$G$20="Error",#N/A,
IF('Second Approx.'!$G$29="Error",#N/A,
'Second Approx.'!$D$38*SIN(RADIANS('Second Approx.'!$D$18*A1131))+'Second Approx.'!$D$39*SIN(RADIANS('Second Approx.'!$D$19*A1131))))))))))</f>
        <v>#N/A</v>
      </c>
    </row>
    <row r="1132" spans="1:4" x14ac:dyDescent="0.25">
      <c r="A1132">
        <v>565</v>
      </c>
      <c r="B1132" s="71" t="e">
        <f>IF(A1132&lt;='Second Approx.'!$D$20,A1132,#N/A)</f>
        <v>#N/A</v>
      </c>
      <c r="C1132" s="1" t="e">
        <f>IF(B1132="",#N/A,
IF('Second Approx.'!$G$15="Error",#N/A,
IF('Second Approx.'!$G$16="Error",#N/A,
IF('Second Approx.'!$G$17="Error",#N/A,
IF('Second Approx.'!$G$18="Error",#N/A,
IF('Second Approx.'!$G$19="Error",#N/A,
IF('Second Approx.'!$G$20="Error",#N/A,
IF('Second Approx.'!$G$29="Error",#N/A,
'Second Approx.'!$D$38*COS(RADIANS('Second Approx.'!$D$18*A1132))+'Second Approx.'!$D$39*COS(RADIANS('Second Approx.'!$D$19*A1132))))))))))</f>
        <v>#N/A</v>
      </c>
      <c r="D1132" s="1" t="e">
        <f>IF(B1132="",#N/A,
IF('Second Approx.'!$G$15="Error",#N/A,
IF('Second Approx.'!$G$16="Error",#N/A,
IF('Second Approx.'!$G$17="Error",#N/A,
IF('Second Approx.'!$G$18="Error",#N/A,
IF('Second Approx.'!$G$19="Error",#N/A,
IF('Second Approx.'!$G$20="Error",#N/A,
IF('Second Approx.'!$G$29="Error",#N/A,
'Second Approx.'!$D$38*SIN(RADIANS('Second Approx.'!$D$18*A1132))+'Second Approx.'!$D$39*SIN(RADIANS('Second Approx.'!$D$19*A1132))))))))))</f>
        <v>#N/A</v>
      </c>
    </row>
    <row r="1133" spans="1:4" x14ac:dyDescent="0.25">
      <c r="A1133">
        <v>565.5</v>
      </c>
      <c r="B1133" s="71" t="e">
        <f>IF(A1133&lt;='Second Approx.'!$D$20,A1133,#N/A)</f>
        <v>#N/A</v>
      </c>
      <c r="C1133" s="1" t="e">
        <f>IF(B1133="",#N/A,
IF('Second Approx.'!$G$15="Error",#N/A,
IF('Second Approx.'!$G$16="Error",#N/A,
IF('Second Approx.'!$G$17="Error",#N/A,
IF('Second Approx.'!$G$18="Error",#N/A,
IF('Second Approx.'!$G$19="Error",#N/A,
IF('Second Approx.'!$G$20="Error",#N/A,
IF('Second Approx.'!$G$29="Error",#N/A,
'Second Approx.'!$D$38*COS(RADIANS('Second Approx.'!$D$18*A1133))+'Second Approx.'!$D$39*COS(RADIANS('Second Approx.'!$D$19*A1133))))))))))</f>
        <v>#N/A</v>
      </c>
      <c r="D1133" s="1" t="e">
        <f>IF(B1133="",#N/A,
IF('Second Approx.'!$G$15="Error",#N/A,
IF('Second Approx.'!$G$16="Error",#N/A,
IF('Second Approx.'!$G$17="Error",#N/A,
IF('Second Approx.'!$G$18="Error",#N/A,
IF('Second Approx.'!$G$19="Error",#N/A,
IF('Second Approx.'!$G$20="Error",#N/A,
IF('Second Approx.'!$G$29="Error",#N/A,
'Second Approx.'!$D$38*SIN(RADIANS('Second Approx.'!$D$18*A1133))+'Second Approx.'!$D$39*SIN(RADIANS('Second Approx.'!$D$19*A1133))))))))))</f>
        <v>#N/A</v>
      </c>
    </row>
    <row r="1134" spans="1:4" x14ac:dyDescent="0.25">
      <c r="A1134" s="71">
        <v>566</v>
      </c>
      <c r="B1134" s="71" t="e">
        <f>IF(A1134&lt;='Second Approx.'!$D$20,A1134,#N/A)</f>
        <v>#N/A</v>
      </c>
      <c r="C1134" s="1" t="e">
        <f>IF(B1134="",#N/A,
IF('Second Approx.'!$G$15="Error",#N/A,
IF('Second Approx.'!$G$16="Error",#N/A,
IF('Second Approx.'!$G$17="Error",#N/A,
IF('Second Approx.'!$G$18="Error",#N/A,
IF('Second Approx.'!$G$19="Error",#N/A,
IF('Second Approx.'!$G$20="Error",#N/A,
IF('Second Approx.'!$G$29="Error",#N/A,
'Second Approx.'!$D$38*COS(RADIANS('Second Approx.'!$D$18*A1134))+'Second Approx.'!$D$39*COS(RADIANS('Second Approx.'!$D$19*A1134))))))))))</f>
        <v>#N/A</v>
      </c>
      <c r="D1134" s="1" t="e">
        <f>IF(B1134="",#N/A,
IF('Second Approx.'!$G$15="Error",#N/A,
IF('Second Approx.'!$G$16="Error",#N/A,
IF('Second Approx.'!$G$17="Error",#N/A,
IF('Second Approx.'!$G$18="Error",#N/A,
IF('Second Approx.'!$G$19="Error",#N/A,
IF('Second Approx.'!$G$20="Error",#N/A,
IF('Second Approx.'!$G$29="Error",#N/A,
'Second Approx.'!$D$38*SIN(RADIANS('Second Approx.'!$D$18*A1134))+'Second Approx.'!$D$39*SIN(RADIANS('Second Approx.'!$D$19*A1134))))))))))</f>
        <v>#N/A</v>
      </c>
    </row>
    <row r="1135" spans="1:4" x14ac:dyDescent="0.25">
      <c r="A1135">
        <v>566.5</v>
      </c>
      <c r="B1135" s="71" t="e">
        <f>IF(A1135&lt;='Second Approx.'!$D$20,A1135,#N/A)</f>
        <v>#N/A</v>
      </c>
      <c r="C1135" s="1" t="e">
        <f>IF(B1135="",#N/A,
IF('Second Approx.'!$G$15="Error",#N/A,
IF('Second Approx.'!$G$16="Error",#N/A,
IF('Second Approx.'!$G$17="Error",#N/A,
IF('Second Approx.'!$G$18="Error",#N/A,
IF('Second Approx.'!$G$19="Error",#N/A,
IF('Second Approx.'!$G$20="Error",#N/A,
IF('Second Approx.'!$G$29="Error",#N/A,
'Second Approx.'!$D$38*COS(RADIANS('Second Approx.'!$D$18*A1135))+'Second Approx.'!$D$39*COS(RADIANS('Second Approx.'!$D$19*A1135))))))))))</f>
        <v>#N/A</v>
      </c>
      <c r="D1135" s="1" t="e">
        <f>IF(B1135="",#N/A,
IF('Second Approx.'!$G$15="Error",#N/A,
IF('Second Approx.'!$G$16="Error",#N/A,
IF('Second Approx.'!$G$17="Error",#N/A,
IF('Second Approx.'!$G$18="Error",#N/A,
IF('Second Approx.'!$G$19="Error",#N/A,
IF('Second Approx.'!$G$20="Error",#N/A,
IF('Second Approx.'!$G$29="Error",#N/A,
'Second Approx.'!$D$38*SIN(RADIANS('Second Approx.'!$D$18*A1135))+'Second Approx.'!$D$39*SIN(RADIANS('Second Approx.'!$D$19*A1135))))))))))</f>
        <v>#N/A</v>
      </c>
    </row>
    <row r="1136" spans="1:4" x14ac:dyDescent="0.25">
      <c r="A1136" s="71">
        <v>567</v>
      </c>
      <c r="B1136" s="71" t="e">
        <f>IF(A1136&lt;='Second Approx.'!$D$20,A1136,#N/A)</f>
        <v>#N/A</v>
      </c>
      <c r="C1136" s="1" t="e">
        <f>IF(B1136="",#N/A,
IF('Second Approx.'!$G$15="Error",#N/A,
IF('Second Approx.'!$G$16="Error",#N/A,
IF('Second Approx.'!$G$17="Error",#N/A,
IF('Second Approx.'!$G$18="Error",#N/A,
IF('Second Approx.'!$G$19="Error",#N/A,
IF('Second Approx.'!$G$20="Error",#N/A,
IF('Second Approx.'!$G$29="Error",#N/A,
'Second Approx.'!$D$38*COS(RADIANS('Second Approx.'!$D$18*A1136))+'Second Approx.'!$D$39*COS(RADIANS('Second Approx.'!$D$19*A1136))))))))))</f>
        <v>#N/A</v>
      </c>
      <c r="D1136" s="1" t="e">
        <f>IF(B1136="",#N/A,
IF('Second Approx.'!$G$15="Error",#N/A,
IF('Second Approx.'!$G$16="Error",#N/A,
IF('Second Approx.'!$G$17="Error",#N/A,
IF('Second Approx.'!$G$18="Error",#N/A,
IF('Second Approx.'!$G$19="Error",#N/A,
IF('Second Approx.'!$G$20="Error",#N/A,
IF('Second Approx.'!$G$29="Error",#N/A,
'Second Approx.'!$D$38*SIN(RADIANS('Second Approx.'!$D$18*A1136))+'Second Approx.'!$D$39*SIN(RADIANS('Second Approx.'!$D$19*A1136))))))))))</f>
        <v>#N/A</v>
      </c>
    </row>
    <row r="1137" spans="1:4" x14ac:dyDescent="0.25">
      <c r="A1137">
        <v>567.5</v>
      </c>
      <c r="B1137" s="71" t="e">
        <f>IF(A1137&lt;='Second Approx.'!$D$20,A1137,#N/A)</f>
        <v>#N/A</v>
      </c>
      <c r="C1137" s="1" t="e">
        <f>IF(B1137="",#N/A,
IF('Second Approx.'!$G$15="Error",#N/A,
IF('Second Approx.'!$G$16="Error",#N/A,
IF('Second Approx.'!$G$17="Error",#N/A,
IF('Second Approx.'!$G$18="Error",#N/A,
IF('Second Approx.'!$G$19="Error",#N/A,
IF('Second Approx.'!$G$20="Error",#N/A,
IF('Second Approx.'!$G$29="Error",#N/A,
'Second Approx.'!$D$38*COS(RADIANS('Second Approx.'!$D$18*A1137))+'Second Approx.'!$D$39*COS(RADIANS('Second Approx.'!$D$19*A1137))))))))))</f>
        <v>#N/A</v>
      </c>
      <c r="D1137" s="1" t="e">
        <f>IF(B1137="",#N/A,
IF('Second Approx.'!$G$15="Error",#N/A,
IF('Second Approx.'!$G$16="Error",#N/A,
IF('Second Approx.'!$G$17="Error",#N/A,
IF('Second Approx.'!$G$18="Error",#N/A,
IF('Second Approx.'!$G$19="Error",#N/A,
IF('Second Approx.'!$G$20="Error",#N/A,
IF('Second Approx.'!$G$29="Error",#N/A,
'Second Approx.'!$D$38*SIN(RADIANS('Second Approx.'!$D$18*A1137))+'Second Approx.'!$D$39*SIN(RADIANS('Second Approx.'!$D$19*A1137))))))))))</f>
        <v>#N/A</v>
      </c>
    </row>
    <row r="1138" spans="1:4" x14ac:dyDescent="0.25">
      <c r="A1138">
        <v>568</v>
      </c>
      <c r="B1138" s="71" t="e">
        <f>IF(A1138&lt;='Second Approx.'!$D$20,A1138,#N/A)</f>
        <v>#N/A</v>
      </c>
      <c r="C1138" s="1" t="e">
        <f>IF(B1138="",#N/A,
IF('Second Approx.'!$G$15="Error",#N/A,
IF('Second Approx.'!$G$16="Error",#N/A,
IF('Second Approx.'!$G$17="Error",#N/A,
IF('Second Approx.'!$G$18="Error",#N/A,
IF('Second Approx.'!$G$19="Error",#N/A,
IF('Second Approx.'!$G$20="Error",#N/A,
IF('Second Approx.'!$G$29="Error",#N/A,
'Second Approx.'!$D$38*COS(RADIANS('Second Approx.'!$D$18*A1138))+'Second Approx.'!$D$39*COS(RADIANS('Second Approx.'!$D$19*A1138))))))))))</f>
        <v>#N/A</v>
      </c>
      <c r="D1138" s="1" t="e">
        <f>IF(B1138="",#N/A,
IF('Second Approx.'!$G$15="Error",#N/A,
IF('Second Approx.'!$G$16="Error",#N/A,
IF('Second Approx.'!$G$17="Error",#N/A,
IF('Second Approx.'!$G$18="Error",#N/A,
IF('Second Approx.'!$G$19="Error",#N/A,
IF('Second Approx.'!$G$20="Error",#N/A,
IF('Second Approx.'!$G$29="Error",#N/A,
'Second Approx.'!$D$38*SIN(RADIANS('Second Approx.'!$D$18*A1138))+'Second Approx.'!$D$39*SIN(RADIANS('Second Approx.'!$D$19*A1138))))))))))</f>
        <v>#N/A</v>
      </c>
    </row>
    <row r="1139" spans="1:4" x14ac:dyDescent="0.25">
      <c r="A1139" s="71">
        <v>568.5</v>
      </c>
      <c r="B1139" s="71" t="e">
        <f>IF(A1139&lt;='Second Approx.'!$D$20,A1139,#N/A)</f>
        <v>#N/A</v>
      </c>
      <c r="C1139" s="1" t="e">
        <f>IF(B1139="",#N/A,
IF('Second Approx.'!$G$15="Error",#N/A,
IF('Second Approx.'!$G$16="Error",#N/A,
IF('Second Approx.'!$G$17="Error",#N/A,
IF('Second Approx.'!$G$18="Error",#N/A,
IF('Second Approx.'!$G$19="Error",#N/A,
IF('Second Approx.'!$G$20="Error",#N/A,
IF('Second Approx.'!$G$29="Error",#N/A,
'Second Approx.'!$D$38*COS(RADIANS('Second Approx.'!$D$18*A1139))+'Second Approx.'!$D$39*COS(RADIANS('Second Approx.'!$D$19*A1139))))))))))</f>
        <v>#N/A</v>
      </c>
      <c r="D1139" s="1" t="e">
        <f>IF(B1139="",#N/A,
IF('Second Approx.'!$G$15="Error",#N/A,
IF('Second Approx.'!$G$16="Error",#N/A,
IF('Second Approx.'!$G$17="Error",#N/A,
IF('Second Approx.'!$G$18="Error",#N/A,
IF('Second Approx.'!$G$19="Error",#N/A,
IF('Second Approx.'!$G$20="Error",#N/A,
IF('Second Approx.'!$G$29="Error",#N/A,
'Second Approx.'!$D$38*SIN(RADIANS('Second Approx.'!$D$18*A1139))+'Second Approx.'!$D$39*SIN(RADIANS('Second Approx.'!$D$19*A1139))))))))))</f>
        <v>#N/A</v>
      </c>
    </row>
    <row r="1140" spans="1:4" x14ac:dyDescent="0.25">
      <c r="A1140">
        <v>569</v>
      </c>
      <c r="B1140" s="71" t="e">
        <f>IF(A1140&lt;='Second Approx.'!$D$20,A1140,#N/A)</f>
        <v>#N/A</v>
      </c>
      <c r="C1140" s="1" t="e">
        <f>IF(B1140="",#N/A,
IF('Second Approx.'!$G$15="Error",#N/A,
IF('Second Approx.'!$G$16="Error",#N/A,
IF('Second Approx.'!$G$17="Error",#N/A,
IF('Second Approx.'!$G$18="Error",#N/A,
IF('Second Approx.'!$G$19="Error",#N/A,
IF('Second Approx.'!$G$20="Error",#N/A,
IF('Second Approx.'!$G$29="Error",#N/A,
'Second Approx.'!$D$38*COS(RADIANS('Second Approx.'!$D$18*A1140))+'Second Approx.'!$D$39*COS(RADIANS('Second Approx.'!$D$19*A1140))))))))))</f>
        <v>#N/A</v>
      </c>
      <c r="D1140" s="1" t="e">
        <f>IF(B1140="",#N/A,
IF('Second Approx.'!$G$15="Error",#N/A,
IF('Second Approx.'!$G$16="Error",#N/A,
IF('Second Approx.'!$G$17="Error",#N/A,
IF('Second Approx.'!$G$18="Error",#N/A,
IF('Second Approx.'!$G$19="Error",#N/A,
IF('Second Approx.'!$G$20="Error",#N/A,
IF('Second Approx.'!$G$29="Error",#N/A,
'Second Approx.'!$D$38*SIN(RADIANS('Second Approx.'!$D$18*A1140))+'Second Approx.'!$D$39*SIN(RADIANS('Second Approx.'!$D$19*A1140))))))))))</f>
        <v>#N/A</v>
      </c>
    </row>
    <row r="1141" spans="1:4" x14ac:dyDescent="0.25">
      <c r="A1141" s="71">
        <v>569.5</v>
      </c>
      <c r="B1141" s="71" t="e">
        <f>IF(A1141&lt;='Second Approx.'!$D$20,A1141,#N/A)</f>
        <v>#N/A</v>
      </c>
      <c r="C1141" s="1" t="e">
        <f>IF(B1141="",#N/A,
IF('Second Approx.'!$G$15="Error",#N/A,
IF('Second Approx.'!$G$16="Error",#N/A,
IF('Second Approx.'!$G$17="Error",#N/A,
IF('Second Approx.'!$G$18="Error",#N/A,
IF('Second Approx.'!$G$19="Error",#N/A,
IF('Second Approx.'!$G$20="Error",#N/A,
IF('Second Approx.'!$G$29="Error",#N/A,
'Second Approx.'!$D$38*COS(RADIANS('Second Approx.'!$D$18*A1141))+'Second Approx.'!$D$39*COS(RADIANS('Second Approx.'!$D$19*A1141))))))))))</f>
        <v>#N/A</v>
      </c>
      <c r="D1141" s="1" t="e">
        <f>IF(B1141="",#N/A,
IF('Second Approx.'!$G$15="Error",#N/A,
IF('Second Approx.'!$G$16="Error",#N/A,
IF('Second Approx.'!$G$17="Error",#N/A,
IF('Second Approx.'!$G$18="Error",#N/A,
IF('Second Approx.'!$G$19="Error",#N/A,
IF('Second Approx.'!$G$20="Error",#N/A,
IF('Second Approx.'!$G$29="Error",#N/A,
'Second Approx.'!$D$38*SIN(RADIANS('Second Approx.'!$D$18*A1141))+'Second Approx.'!$D$39*SIN(RADIANS('Second Approx.'!$D$19*A1141))))))))))</f>
        <v>#N/A</v>
      </c>
    </row>
    <row r="1142" spans="1:4" x14ac:dyDescent="0.25">
      <c r="A1142">
        <v>570</v>
      </c>
      <c r="B1142" s="71" t="e">
        <f>IF(A1142&lt;='Second Approx.'!$D$20,A1142,#N/A)</f>
        <v>#N/A</v>
      </c>
      <c r="C1142" s="1" t="e">
        <f>IF(B1142="",#N/A,
IF('Second Approx.'!$G$15="Error",#N/A,
IF('Second Approx.'!$G$16="Error",#N/A,
IF('Second Approx.'!$G$17="Error",#N/A,
IF('Second Approx.'!$G$18="Error",#N/A,
IF('Second Approx.'!$G$19="Error",#N/A,
IF('Second Approx.'!$G$20="Error",#N/A,
IF('Second Approx.'!$G$29="Error",#N/A,
'Second Approx.'!$D$38*COS(RADIANS('Second Approx.'!$D$18*A1142))+'Second Approx.'!$D$39*COS(RADIANS('Second Approx.'!$D$19*A1142))))))))))</f>
        <v>#N/A</v>
      </c>
      <c r="D1142" s="1" t="e">
        <f>IF(B1142="",#N/A,
IF('Second Approx.'!$G$15="Error",#N/A,
IF('Second Approx.'!$G$16="Error",#N/A,
IF('Second Approx.'!$G$17="Error",#N/A,
IF('Second Approx.'!$G$18="Error",#N/A,
IF('Second Approx.'!$G$19="Error",#N/A,
IF('Second Approx.'!$G$20="Error",#N/A,
IF('Second Approx.'!$G$29="Error",#N/A,
'Second Approx.'!$D$38*SIN(RADIANS('Second Approx.'!$D$18*A1142))+'Second Approx.'!$D$39*SIN(RADIANS('Second Approx.'!$D$19*A1142))))))))))</f>
        <v>#N/A</v>
      </c>
    </row>
    <row r="1143" spans="1:4" x14ac:dyDescent="0.25">
      <c r="A1143">
        <v>570.5</v>
      </c>
      <c r="B1143" s="71" t="e">
        <f>IF(A1143&lt;='Second Approx.'!$D$20,A1143,#N/A)</f>
        <v>#N/A</v>
      </c>
      <c r="C1143" s="1" t="e">
        <f>IF(B1143="",#N/A,
IF('Second Approx.'!$G$15="Error",#N/A,
IF('Second Approx.'!$G$16="Error",#N/A,
IF('Second Approx.'!$G$17="Error",#N/A,
IF('Second Approx.'!$G$18="Error",#N/A,
IF('Second Approx.'!$G$19="Error",#N/A,
IF('Second Approx.'!$G$20="Error",#N/A,
IF('Second Approx.'!$G$29="Error",#N/A,
'Second Approx.'!$D$38*COS(RADIANS('Second Approx.'!$D$18*A1143))+'Second Approx.'!$D$39*COS(RADIANS('Second Approx.'!$D$19*A1143))))))))))</f>
        <v>#N/A</v>
      </c>
      <c r="D1143" s="1" t="e">
        <f>IF(B1143="",#N/A,
IF('Second Approx.'!$G$15="Error",#N/A,
IF('Second Approx.'!$G$16="Error",#N/A,
IF('Second Approx.'!$G$17="Error",#N/A,
IF('Second Approx.'!$G$18="Error",#N/A,
IF('Second Approx.'!$G$19="Error",#N/A,
IF('Second Approx.'!$G$20="Error",#N/A,
IF('Second Approx.'!$G$29="Error",#N/A,
'Second Approx.'!$D$38*SIN(RADIANS('Second Approx.'!$D$18*A1143))+'Second Approx.'!$D$39*SIN(RADIANS('Second Approx.'!$D$19*A1143))))))))))</f>
        <v>#N/A</v>
      </c>
    </row>
    <row r="1144" spans="1:4" x14ac:dyDescent="0.25">
      <c r="A1144" s="71">
        <v>571</v>
      </c>
      <c r="B1144" s="71" t="e">
        <f>IF(A1144&lt;='Second Approx.'!$D$20,A1144,#N/A)</f>
        <v>#N/A</v>
      </c>
      <c r="C1144" s="1" t="e">
        <f>IF(B1144="",#N/A,
IF('Second Approx.'!$G$15="Error",#N/A,
IF('Second Approx.'!$G$16="Error",#N/A,
IF('Second Approx.'!$G$17="Error",#N/A,
IF('Second Approx.'!$G$18="Error",#N/A,
IF('Second Approx.'!$G$19="Error",#N/A,
IF('Second Approx.'!$G$20="Error",#N/A,
IF('Second Approx.'!$G$29="Error",#N/A,
'Second Approx.'!$D$38*COS(RADIANS('Second Approx.'!$D$18*A1144))+'Second Approx.'!$D$39*COS(RADIANS('Second Approx.'!$D$19*A1144))))))))))</f>
        <v>#N/A</v>
      </c>
      <c r="D1144" s="1" t="e">
        <f>IF(B1144="",#N/A,
IF('Second Approx.'!$G$15="Error",#N/A,
IF('Second Approx.'!$G$16="Error",#N/A,
IF('Second Approx.'!$G$17="Error",#N/A,
IF('Second Approx.'!$G$18="Error",#N/A,
IF('Second Approx.'!$G$19="Error",#N/A,
IF('Second Approx.'!$G$20="Error",#N/A,
IF('Second Approx.'!$G$29="Error",#N/A,
'Second Approx.'!$D$38*SIN(RADIANS('Second Approx.'!$D$18*A1144))+'Second Approx.'!$D$39*SIN(RADIANS('Second Approx.'!$D$19*A1144))))))))))</f>
        <v>#N/A</v>
      </c>
    </row>
    <row r="1145" spans="1:4" x14ac:dyDescent="0.25">
      <c r="A1145">
        <v>571.5</v>
      </c>
      <c r="B1145" s="71" t="e">
        <f>IF(A1145&lt;='Second Approx.'!$D$20,A1145,#N/A)</f>
        <v>#N/A</v>
      </c>
      <c r="C1145" s="1" t="e">
        <f>IF(B1145="",#N/A,
IF('Second Approx.'!$G$15="Error",#N/A,
IF('Second Approx.'!$G$16="Error",#N/A,
IF('Second Approx.'!$G$17="Error",#N/A,
IF('Second Approx.'!$G$18="Error",#N/A,
IF('Second Approx.'!$G$19="Error",#N/A,
IF('Second Approx.'!$G$20="Error",#N/A,
IF('Second Approx.'!$G$29="Error",#N/A,
'Second Approx.'!$D$38*COS(RADIANS('Second Approx.'!$D$18*A1145))+'Second Approx.'!$D$39*COS(RADIANS('Second Approx.'!$D$19*A1145))))))))))</f>
        <v>#N/A</v>
      </c>
      <c r="D1145" s="1" t="e">
        <f>IF(B1145="",#N/A,
IF('Second Approx.'!$G$15="Error",#N/A,
IF('Second Approx.'!$G$16="Error",#N/A,
IF('Second Approx.'!$G$17="Error",#N/A,
IF('Second Approx.'!$G$18="Error",#N/A,
IF('Second Approx.'!$G$19="Error",#N/A,
IF('Second Approx.'!$G$20="Error",#N/A,
IF('Second Approx.'!$G$29="Error",#N/A,
'Second Approx.'!$D$38*SIN(RADIANS('Second Approx.'!$D$18*A1145))+'Second Approx.'!$D$39*SIN(RADIANS('Second Approx.'!$D$19*A1145))))))))))</f>
        <v>#N/A</v>
      </c>
    </row>
    <row r="1146" spans="1:4" x14ac:dyDescent="0.25">
      <c r="A1146" s="71">
        <v>572</v>
      </c>
      <c r="B1146" s="71" t="e">
        <f>IF(A1146&lt;='Second Approx.'!$D$20,A1146,#N/A)</f>
        <v>#N/A</v>
      </c>
      <c r="C1146" s="1" t="e">
        <f>IF(B1146="",#N/A,
IF('Second Approx.'!$G$15="Error",#N/A,
IF('Second Approx.'!$G$16="Error",#N/A,
IF('Second Approx.'!$G$17="Error",#N/A,
IF('Second Approx.'!$G$18="Error",#N/A,
IF('Second Approx.'!$G$19="Error",#N/A,
IF('Second Approx.'!$G$20="Error",#N/A,
IF('Second Approx.'!$G$29="Error",#N/A,
'Second Approx.'!$D$38*COS(RADIANS('Second Approx.'!$D$18*A1146))+'Second Approx.'!$D$39*COS(RADIANS('Second Approx.'!$D$19*A1146))))))))))</f>
        <v>#N/A</v>
      </c>
      <c r="D1146" s="1" t="e">
        <f>IF(B1146="",#N/A,
IF('Second Approx.'!$G$15="Error",#N/A,
IF('Second Approx.'!$G$16="Error",#N/A,
IF('Second Approx.'!$G$17="Error",#N/A,
IF('Second Approx.'!$G$18="Error",#N/A,
IF('Second Approx.'!$G$19="Error",#N/A,
IF('Second Approx.'!$G$20="Error",#N/A,
IF('Second Approx.'!$G$29="Error",#N/A,
'Second Approx.'!$D$38*SIN(RADIANS('Second Approx.'!$D$18*A1146))+'Second Approx.'!$D$39*SIN(RADIANS('Second Approx.'!$D$19*A1146))))))))))</f>
        <v>#N/A</v>
      </c>
    </row>
    <row r="1147" spans="1:4" x14ac:dyDescent="0.25">
      <c r="A1147">
        <v>572.5</v>
      </c>
      <c r="B1147" s="71" t="e">
        <f>IF(A1147&lt;='Second Approx.'!$D$20,A1147,#N/A)</f>
        <v>#N/A</v>
      </c>
      <c r="C1147" s="1" t="e">
        <f>IF(B1147="",#N/A,
IF('Second Approx.'!$G$15="Error",#N/A,
IF('Second Approx.'!$G$16="Error",#N/A,
IF('Second Approx.'!$G$17="Error",#N/A,
IF('Second Approx.'!$G$18="Error",#N/A,
IF('Second Approx.'!$G$19="Error",#N/A,
IF('Second Approx.'!$G$20="Error",#N/A,
IF('Second Approx.'!$G$29="Error",#N/A,
'Second Approx.'!$D$38*COS(RADIANS('Second Approx.'!$D$18*A1147))+'Second Approx.'!$D$39*COS(RADIANS('Second Approx.'!$D$19*A1147))))))))))</f>
        <v>#N/A</v>
      </c>
      <c r="D1147" s="1" t="e">
        <f>IF(B1147="",#N/A,
IF('Second Approx.'!$G$15="Error",#N/A,
IF('Second Approx.'!$G$16="Error",#N/A,
IF('Second Approx.'!$G$17="Error",#N/A,
IF('Second Approx.'!$G$18="Error",#N/A,
IF('Second Approx.'!$G$19="Error",#N/A,
IF('Second Approx.'!$G$20="Error",#N/A,
IF('Second Approx.'!$G$29="Error",#N/A,
'Second Approx.'!$D$38*SIN(RADIANS('Second Approx.'!$D$18*A1147))+'Second Approx.'!$D$39*SIN(RADIANS('Second Approx.'!$D$19*A1147))))))))))</f>
        <v>#N/A</v>
      </c>
    </row>
    <row r="1148" spans="1:4" x14ac:dyDescent="0.25">
      <c r="A1148">
        <v>573</v>
      </c>
      <c r="B1148" s="71" t="e">
        <f>IF(A1148&lt;='Second Approx.'!$D$20,A1148,#N/A)</f>
        <v>#N/A</v>
      </c>
      <c r="C1148" s="1" t="e">
        <f>IF(B1148="",#N/A,
IF('Second Approx.'!$G$15="Error",#N/A,
IF('Second Approx.'!$G$16="Error",#N/A,
IF('Second Approx.'!$G$17="Error",#N/A,
IF('Second Approx.'!$G$18="Error",#N/A,
IF('Second Approx.'!$G$19="Error",#N/A,
IF('Second Approx.'!$G$20="Error",#N/A,
IF('Second Approx.'!$G$29="Error",#N/A,
'Second Approx.'!$D$38*COS(RADIANS('Second Approx.'!$D$18*A1148))+'Second Approx.'!$D$39*COS(RADIANS('Second Approx.'!$D$19*A1148))))))))))</f>
        <v>#N/A</v>
      </c>
      <c r="D1148" s="1" t="e">
        <f>IF(B1148="",#N/A,
IF('Second Approx.'!$G$15="Error",#N/A,
IF('Second Approx.'!$G$16="Error",#N/A,
IF('Second Approx.'!$G$17="Error",#N/A,
IF('Second Approx.'!$G$18="Error",#N/A,
IF('Second Approx.'!$G$19="Error",#N/A,
IF('Second Approx.'!$G$20="Error",#N/A,
IF('Second Approx.'!$G$29="Error",#N/A,
'Second Approx.'!$D$38*SIN(RADIANS('Second Approx.'!$D$18*A1148))+'Second Approx.'!$D$39*SIN(RADIANS('Second Approx.'!$D$19*A1148))))))))))</f>
        <v>#N/A</v>
      </c>
    </row>
    <row r="1149" spans="1:4" x14ac:dyDescent="0.25">
      <c r="A1149" s="71">
        <v>573.5</v>
      </c>
      <c r="B1149" s="71" t="e">
        <f>IF(A1149&lt;='Second Approx.'!$D$20,A1149,#N/A)</f>
        <v>#N/A</v>
      </c>
      <c r="C1149" s="1" t="e">
        <f>IF(B1149="",#N/A,
IF('Second Approx.'!$G$15="Error",#N/A,
IF('Second Approx.'!$G$16="Error",#N/A,
IF('Second Approx.'!$G$17="Error",#N/A,
IF('Second Approx.'!$G$18="Error",#N/A,
IF('Second Approx.'!$G$19="Error",#N/A,
IF('Second Approx.'!$G$20="Error",#N/A,
IF('Second Approx.'!$G$29="Error",#N/A,
'Second Approx.'!$D$38*COS(RADIANS('Second Approx.'!$D$18*A1149))+'Second Approx.'!$D$39*COS(RADIANS('Second Approx.'!$D$19*A1149))))))))))</f>
        <v>#N/A</v>
      </c>
      <c r="D1149" s="1" t="e">
        <f>IF(B1149="",#N/A,
IF('Second Approx.'!$G$15="Error",#N/A,
IF('Second Approx.'!$G$16="Error",#N/A,
IF('Second Approx.'!$G$17="Error",#N/A,
IF('Second Approx.'!$G$18="Error",#N/A,
IF('Second Approx.'!$G$19="Error",#N/A,
IF('Second Approx.'!$G$20="Error",#N/A,
IF('Second Approx.'!$G$29="Error",#N/A,
'Second Approx.'!$D$38*SIN(RADIANS('Second Approx.'!$D$18*A1149))+'Second Approx.'!$D$39*SIN(RADIANS('Second Approx.'!$D$19*A1149))))))))))</f>
        <v>#N/A</v>
      </c>
    </row>
    <row r="1150" spans="1:4" x14ac:dyDescent="0.25">
      <c r="A1150">
        <v>574</v>
      </c>
      <c r="B1150" s="71" t="e">
        <f>IF(A1150&lt;='Second Approx.'!$D$20,A1150,#N/A)</f>
        <v>#N/A</v>
      </c>
      <c r="C1150" s="1" t="e">
        <f>IF(B1150="",#N/A,
IF('Second Approx.'!$G$15="Error",#N/A,
IF('Second Approx.'!$G$16="Error",#N/A,
IF('Second Approx.'!$G$17="Error",#N/A,
IF('Second Approx.'!$G$18="Error",#N/A,
IF('Second Approx.'!$G$19="Error",#N/A,
IF('Second Approx.'!$G$20="Error",#N/A,
IF('Second Approx.'!$G$29="Error",#N/A,
'Second Approx.'!$D$38*COS(RADIANS('Second Approx.'!$D$18*A1150))+'Second Approx.'!$D$39*COS(RADIANS('Second Approx.'!$D$19*A1150))))))))))</f>
        <v>#N/A</v>
      </c>
      <c r="D1150" s="1" t="e">
        <f>IF(B1150="",#N/A,
IF('Second Approx.'!$G$15="Error",#N/A,
IF('Second Approx.'!$G$16="Error",#N/A,
IF('Second Approx.'!$G$17="Error",#N/A,
IF('Second Approx.'!$G$18="Error",#N/A,
IF('Second Approx.'!$G$19="Error",#N/A,
IF('Second Approx.'!$G$20="Error",#N/A,
IF('Second Approx.'!$G$29="Error",#N/A,
'Second Approx.'!$D$38*SIN(RADIANS('Second Approx.'!$D$18*A1150))+'Second Approx.'!$D$39*SIN(RADIANS('Second Approx.'!$D$19*A1150))))))))))</f>
        <v>#N/A</v>
      </c>
    </row>
    <row r="1151" spans="1:4" x14ac:dyDescent="0.25">
      <c r="A1151" s="71">
        <v>574.5</v>
      </c>
      <c r="B1151" s="71" t="e">
        <f>IF(A1151&lt;='Second Approx.'!$D$20,A1151,#N/A)</f>
        <v>#N/A</v>
      </c>
      <c r="C1151" s="1" t="e">
        <f>IF(B1151="",#N/A,
IF('Second Approx.'!$G$15="Error",#N/A,
IF('Second Approx.'!$G$16="Error",#N/A,
IF('Second Approx.'!$G$17="Error",#N/A,
IF('Second Approx.'!$G$18="Error",#N/A,
IF('Second Approx.'!$G$19="Error",#N/A,
IF('Second Approx.'!$G$20="Error",#N/A,
IF('Second Approx.'!$G$29="Error",#N/A,
'Second Approx.'!$D$38*COS(RADIANS('Second Approx.'!$D$18*A1151))+'Second Approx.'!$D$39*COS(RADIANS('Second Approx.'!$D$19*A1151))))))))))</f>
        <v>#N/A</v>
      </c>
      <c r="D1151" s="1" t="e">
        <f>IF(B1151="",#N/A,
IF('Second Approx.'!$G$15="Error",#N/A,
IF('Second Approx.'!$G$16="Error",#N/A,
IF('Second Approx.'!$G$17="Error",#N/A,
IF('Second Approx.'!$G$18="Error",#N/A,
IF('Second Approx.'!$G$19="Error",#N/A,
IF('Second Approx.'!$G$20="Error",#N/A,
IF('Second Approx.'!$G$29="Error",#N/A,
'Second Approx.'!$D$38*SIN(RADIANS('Second Approx.'!$D$18*A1151))+'Second Approx.'!$D$39*SIN(RADIANS('Second Approx.'!$D$19*A1151))))))))))</f>
        <v>#N/A</v>
      </c>
    </row>
    <row r="1152" spans="1:4" x14ac:dyDescent="0.25">
      <c r="A1152">
        <v>575</v>
      </c>
      <c r="B1152" s="71" t="e">
        <f>IF(A1152&lt;='Second Approx.'!$D$20,A1152,#N/A)</f>
        <v>#N/A</v>
      </c>
      <c r="C1152" s="1" t="e">
        <f>IF(B1152="",#N/A,
IF('Second Approx.'!$G$15="Error",#N/A,
IF('Second Approx.'!$G$16="Error",#N/A,
IF('Second Approx.'!$G$17="Error",#N/A,
IF('Second Approx.'!$G$18="Error",#N/A,
IF('Second Approx.'!$G$19="Error",#N/A,
IF('Second Approx.'!$G$20="Error",#N/A,
IF('Second Approx.'!$G$29="Error",#N/A,
'Second Approx.'!$D$38*COS(RADIANS('Second Approx.'!$D$18*A1152))+'Second Approx.'!$D$39*COS(RADIANS('Second Approx.'!$D$19*A1152))))))))))</f>
        <v>#N/A</v>
      </c>
      <c r="D1152" s="1" t="e">
        <f>IF(B1152="",#N/A,
IF('Second Approx.'!$G$15="Error",#N/A,
IF('Second Approx.'!$G$16="Error",#N/A,
IF('Second Approx.'!$G$17="Error",#N/A,
IF('Second Approx.'!$G$18="Error",#N/A,
IF('Second Approx.'!$G$19="Error",#N/A,
IF('Second Approx.'!$G$20="Error",#N/A,
IF('Second Approx.'!$G$29="Error",#N/A,
'Second Approx.'!$D$38*SIN(RADIANS('Second Approx.'!$D$18*A1152))+'Second Approx.'!$D$39*SIN(RADIANS('Second Approx.'!$D$19*A1152))))))))))</f>
        <v>#N/A</v>
      </c>
    </row>
    <row r="1153" spans="1:4" x14ac:dyDescent="0.25">
      <c r="A1153">
        <v>575.5</v>
      </c>
      <c r="B1153" s="71" t="e">
        <f>IF(A1153&lt;='Second Approx.'!$D$20,A1153,#N/A)</f>
        <v>#N/A</v>
      </c>
      <c r="C1153" s="1" t="e">
        <f>IF(B1153="",#N/A,
IF('Second Approx.'!$G$15="Error",#N/A,
IF('Second Approx.'!$G$16="Error",#N/A,
IF('Second Approx.'!$G$17="Error",#N/A,
IF('Second Approx.'!$G$18="Error",#N/A,
IF('Second Approx.'!$G$19="Error",#N/A,
IF('Second Approx.'!$G$20="Error",#N/A,
IF('Second Approx.'!$G$29="Error",#N/A,
'Second Approx.'!$D$38*COS(RADIANS('Second Approx.'!$D$18*A1153))+'Second Approx.'!$D$39*COS(RADIANS('Second Approx.'!$D$19*A1153))))))))))</f>
        <v>#N/A</v>
      </c>
      <c r="D1153" s="1" t="e">
        <f>IF(B1153="",#N/A,
IF('Second Approx.'!$G$15="Error",#N/A,
IF('Second Approx.'!$G$16="Error",#N/A,
IF('Second Approx.'!$G$17="Error",#N/A,
IF('Second Approx.'!$G$18="Error",#N/A,
IF('Second Approx.'!$G$19="Error",#N/A,
IF('Second Approx.'!$G$20="Error",#N/A,
IF('Second Approx.'!$G$29="Error",#N/A,
'Second Approx.'!$D$38*SIN(RADIANS('Second Approx.'!$D$18*A1153))+'Second Approx.'!$D$39*SIN(RADIANS('Second Approx.'!$D$19*A1153))))))))))</f>
        <v>#N/A</v>
      </c>
    </row>
    <row r="1154" spans="1:4" x14ac:dyDescent="0.25">
      <c r="A1154" s="71">
        <v>576</v>
      </c>
      <c r="B1154" s="71" t="e">
        <f>IF(A1154&lt;='Second Approx.'!$D$20,A1154,#N/A)</f>
        <v>#N/A</v>
      </c>
      <c r="C1154" s="1" t="e">
        <f>IF(B1154="",#N/A,
IF('Second Approx.'!$G$15="Error",#N/A,
IF('Second Approx.'!$G$16="Error",#N/A,
IF('Second Approx.'!$G$17="Error",#N/A,
IF('Second Approx.'!$G$18="Error",#N/A,
IF('Second Approx.'!$G$19="Error",#N/A,
IF('Second Approx.'!$G$20="Error",#N/A,
IF('Second Approx.'!$G$29="Error",#N/A,
'Second Approx.'!$D$38*COS(RADIANS('Second Approx.'!$D$18*A1154))+'Second Approx.'!$D$39*COS(RADIANS('Second Approx.'!$D$19*A1154))))))))))</f>
        <v>#N/A</v>
      </c>
      <c r="D1154" s="1" t="e">
        <f>IF(B1154="",#N/A,
IF('Second Approx.'!$G$15="Error",#N/A,
IF('Second Approx.'!$G$16="Error",#N/A,
IF('Second Approx.'!$G$17="Error",#N/A,
IF('Second Approx.'!$G$18="Error",#N/A,
IF('Second Approx.'!$G$19="Error",#N/A,
IF('Second Approx.'!$G$20="Error",#N/A,
IF('Second Approx.'!$G$29="Error",#N/A,
'Second Approx.'!$D$38*SIN(RADIANS('Second Approx.'!$D$18*A1154))+'Second Approx.'!$D$39*SIN(RADIANS('Second Approx.'!$D$19*A1154))))))))))</f>
        <v>#N/A</v>
      </c>
    </row>
    <row r="1155" spans="1:4" x14ac:dyDescent="0.25">
      <c r="A1155">
        <v>576.5</v>
      </c>
      <c r="B1155" s="71" t="e">
        <f>IF(A1155&lt;='Second Approx.'!$D$20,A1155,#N/A)</f>
        <v>#N/A</v>
      </c>
      <c r="C1155" s="1" t="e">
        <f>IF(B1155="",#N/A,
IF('Second Approx.'!$G$15="Error",#N/A,
IF('Second Approx.'!$G$16="Error",#N/A,
IF('Second Approx.'!$G$17="Error",#N/A,
IF('Second Approx.'!$G$18="Error",#N/A,
IF('Second Approx.'!$G$19="Error",#N/A,
IF('Second Approx.'!$G$20="Error",#N/A,
IF('Second Approx.'!$G$29="Error",#N/A,
'Second Approx.'!$D$38*COS(RADIANS('Second Approx.'!$D$18*A1155))+'Second Approx.'!$D$39*COS(RADIANS('Second Approx.'!$D$19*A1155))))))))))</f>
        <v>#N/A</v>
      </c>
      <c r="D1155" s="1" t="e">
        <f>IF(B1155="",#N/A,
IF('Second Approx.'!$G$15="Error",#N/A,
IF('Second Approx.'!$G$16="Error",#N/A,
IF('Second Approx.'!$G$17="Error",#N/A,
IF('Second Approx.'!$G$18="Error",#N/A,
IF('Second Approx.'!$G$19="Error",#N/A,
IF('Second Approx.'!$G$20="Error",#N/A,
IF('Second Approx.'!$G$29="Error",#N/A,
'Second Approx.'!$D$38*SIN(RADIANS('Second Approx.'!$D$18*A1155))+'Second Approx.'!$D$39*SIN(RADIANS('Second Approx.'!$D$19*A1155))))))))))</f>
        <v>#N/A</v>
      </c>
    </row>
    <row r="1156" spans="1:4" x14ac:dyDescent="0.25">
      <c r="A1156" s="71">
        <v>577</v>
      </c>
      <c r="B1156" s="71" t="e">
        <f>IF(A1156&lt;='Second Approx.'!$D$20,A1156,#N/A)</f>
        <v>#N/A</v>
      </c>
      <c r="C1156" s="1" t="e">
        <f>IF(B1156="",#N/A,
IF('Second Approx.'!$G$15="Error",#N/A,
IF('Second Approx.'!$G$16="Error",#N/A,
IF('Second Approx.'!$G$17="Error",#N/A,
IF('Second Approx.'!$G$18="Error",#N/A,
IF('Second Approx.'!$G$19="Error",#N/A,
IF('Second Approx.'!$G$20="Error",#N/A,
IF('Second Approx.'!$G$29="Error",#N/A,
'Second Approx.'!$D$38*COS(RADIANS('Second Approx.'!$D$18*A1156))+'Second Approx.'!$D$39*COS(RADIANS('Second Approx.'!$D$19*A1156))))))))))</f>
        <v>#N/A</v>
      </c>
      <c r="D1156" s="1" t="e">
        <f>IF(B1156="",#N/A,
IF('Second Approx.'!$G$15="Error",#N/A,
IF('Second Approx.'!$G$16="Error",#N/A,
IF('Second Approx.'!$G$17="Error",#N/A,
IF('Second Approx.'!$G$18="Error",#N/A,
IF('Second Approx.'!$G$19="Error",#N/A,
IF('Second Approx.'!$G$20="Error",#N/A,
IF('Second Approx.'!$G$29="Error",#N/A,
'Second Approx.'!$D$38*SIN(RADIANS('Second Approx.'!$D$18*A1156))+'Second Approx.'!$D$39*SIN(RADIANS('Second Approx.'!$D$19*A1156))))))))))</f>
        <v>#N/A</v>
      </c>
    </row>
    <row r="1157" spans="1:4" x14ac:dyDescent="0.25">
      <c r="A1157">
        <v>577.5</v>
      </c>
      <c r="B1157" s="71" t="e">
        <f>IF(A1157&lt;='Second Approx.'!$D$20,A1157,#N/A)</f>
        <v>#N/A</v>
      </c>
      <c r="C1157" s="1" t="e">
        <f>IF(B1157="",#N/A,
IF('Second Approx.'!$G$15="Error",#N/A,
IF('Second Approx.'!$G$16="Error",#N/A,
IF('Second Approx.'!$G$17="Error",#N/A,
IF('Second Approx.'!$G$18="Error",#N/A,
IF('Second Approx.'!$G$19="Error",#N/A,
IF('Second Approx.'!$G$20="Error",#N/A,
IF('Second Approx.'!$G$29="Error",#N/A,
'Second Approx.'!$D$38*COS(RADIANS('Second Approx.'!$D$18*A1157))+'Second Approx.'!$D$39*COS(RADIANS('Second Approx.'!$D$19*A1157))))))))))</f>
        <v>#N/A</v>
      </c>
      <c r="D1157" s="1" t="e">
        <f>IF(B1157="",#N/A,
IF('Second Approx.'!$G$15="Error",#N/A,
IF('Second Approx.'!$G$16="Error",#N/A,
IF('Second Approx.'!$G$17="Error",#N/A,
IF('Second Approx.'!$G$18="Error",#N/A,
IF('Second Approx.'!$G$19="Error",#N/A,
IF('Second Approx.'!$G$20="Error",#N/A,
IF('Second Approx.'!$G$29="Error",#N/A,
'Second Approx.'!$D$38*SIN(RADIANS('Second Approx.'!$D$18*A1157))+'Second Approx.'!$D$39*SIN(RADIANS('Second Approx.'!$D$19*A1157))))))))))</f>
        <v>#N/A</v>
      </c>
    </row>
    <row r="1158" spans="1:4" x14ac:dyDescent="0.25">
      <c r="A1158">
        <v>578</v>
      </c>
      <c r="B1158" s="71" t="e">
        <f>IF(A1158&lt;='Second Approx.'!$D$20,A1158,#N/A)</f>
        <v>#N/A</v>
      </c>
      <c r="C1158" s="1" t="e">
        <f>IF(B1158="",#N/A,
IF('Second Approx.'!$G$15="Error",#N/A,
IF('Second Approx.'!$G$16="Error",#N/A,
IF('Second Approx.'!$G$17="Error",#N/A,
IF('Second Approx.'!$G$18="Error",#N/A,
IF('Second Approx.'!$G$19="Error",#N/A,
IF('Second Approx.'!$G$20="Error",#N/A,
IF('Second Approx.'!$G$29="Error",#N/A,
'Second Approx.'!$D$38*COS(RADIANS('Second Approx.'!$D$18*A1158))+'Second Approx.'!$D$39*COS(RADIANS('Second Approx.'!$D$19*A1158))))))))))</f>
        <v>#N/A</v>
      </c>
      <c r="D1158" s="1" t="e">
        <f>IF(B1158="",#N/A,
IF('Second Approx.'!$G$15="Error",#N/A,
IF('Second Approx.'!$G$16="Error",#N/A,
IF('Second Approx.'!$G$17="Error",#N/A,
IF('Second Approx.'!$G$18="Error",#N/A,
IF('Second Approx.'!$G$19="Error",#N/A,
IF('Second Approx.'!$G$20="Error",#N/A,
IF('Second Approx.'!$G$29="Error",#N/A,
'Second Approx.'!$D$38*SIN(RADIANS('Second Approx.'!$D$18*A1158))+'Second Approx.'!$D$39*SIN(RADIANS('Second Approx.'!$D$19*A1158))))))))))</f>
        <v>#N/A</v>
      </c>
    </row>
    <row r="1159" spans="1:4" x14ac:dyDescent="0.25">
      <c r="A1159" s="71">
        <v>578.5</v>
      </c>
      <c r="B1159" s="71" t="e">
        <f>IF(A1159&lt;='Second Approx.'!$D$20,A1159,#N/A)</f>
        <v>#N/A</v>
      </c>
      <c r="C1159" s="1" t="e">
        <f>IF(B1159="",#N/A,
IF('Second Approx.'!$G$15="Error",#N/A,
IF('Second Approx.'!$G$16="Error",#N/A,
IF('Second Approx.'!$G$17="Error",#N/A,
IF('Second Approx.'!$G$18="Error",#N/A,
IF('Second Approx.'!$G$19="Error",#N/A,
IF('Second Approx.'!$G$20="Error",#N/A,
IF('Second Approx.'!$G$29="Error",#N/A,
'Second Approx.'!$D$38*COS(RADIANS('Second Approx.'!$D$18*A1159))+'Second Approx.'!$D$39*COS(RADIANS('Second Approx.'!$D$19*A1159))))))))))</f>
        <v>#N/A</v>
      </c>
      <c r="D1159" s="1" t="e">
        <f>IF(B1159="",#N/A,
IF('Second Approx.'!$G$15="Error",#N/A,
IF('Second Approx.'!$G$16="Error",#N/A,
IF('Second Approx.'!$G$17="Error",#N/A,
IF('Second Approx.'!$G$18="Error",#N/A,
IF('Second Approx.'!$G$19="Error",#N/A,
IF('Second Approx.'!$G$20="Error",#N/A,
IF('Second Approx.'!$G$29="Error",#N/A,
'Second Approx.'!$D$38*SIN(RADIANS('Second Approx.'!$D$18*A1159))+'Second Approx.'!$D$39*SIN(RADIANS('Second Approx.'!$D$19*A1159))))))))))</f>
        <v>#N/A</v>
      </c>
    </row>
    <row r="1160" spans="1:4" x14ac:dyDescent="0.25">
      <c r="A1160">
        <v>579</v>
      </c>
      <c r="B1160" s="71" t="e">
        <f>IF(A1160&lt;='Second Approx.'!$D$20,A1160,#N/A)</f>
        <v>#N/A</v>
      </c>
      <c r="C1160" s="1" t="e">
        <f>IF(B1160="",#N/A,
IF('Second Approx.'!$G$15="Error",#N/A,
IF('Second Approx.'!$G$16="Error",#N/A,
IF('Second Approx.'!$G$17="Error",#N/A,
IF('Second Approx.'!$G$18="Error",#N/A,
IF('Second Approx.'!$G$19="Error",#N/A,
IF('Second Approx.'!$G$20="Error",#N/A,
IF('Second Approx.'!$G$29="Error",#N/A,
'Second Approx.'!$D$38*COS(RADIANS('Second Approx.'!$D$18*A1160))+'Second Approx.'!$D$39*COS(RADIANS('Second Approx.'!$D$19*A1160))))))))))</f>
        <v>#N/A</v>
      </c>
      <c r="D1160" s="1" t="e">
        <f>IF(B1160="",#N/A,
IF('Second Approx.'!$G$15="Error",#N/A,
IF('Second Approx.'!$G$16="Error",#N/A,
IF('Second Approx.'!$G$17="Error",#N/A,
IF('Second Approx.'!$G$18="Error",#N/A,
IF('Second Approx.'!$G$19="Error",#N/A,
IF('Second Approx.'!$G$20="Error",#N/A,
IF('Second Approx.'!$G$29="Error",#N/A,
'Second Approx.'!$D$38*SIN(RADIANS('Second Approx.'!$D$18*A1160))+'Second Approx.'!$D$39*SIN(RADIANS('Second Approx.'!$D$19*A1160))))))))))</f>
        <v>#N/A</v>
      </c>
    </row>
    <row r="1161" spans="1:4" x14ac:dyDescent="0.25">
      <c r="A1161" s="71">
        <v>579.5</v>
      </c>
      <c r="B1161" s="71" t="e">
        <f>IF(A1161&lt;='Second Approx.'!$D$20,A1161,#N/A)</f>
        <v>#N/A</v>
      </c>
      <c r="C1161" s="1" t="e">
        <f>IF(B1161="",#N/A,
IF('Second Approx.'!$G$15="Error",#N/A,
IF('Second Approx.'!$G$16="Error",#N/A,
IF('Second Approx.'!$G$17="Error",#N/A,
IF('Second Approx.'!$G$18="Error",#N/A,
IF('Second Approx.'!$G$19="Error",#N/A,
IF('Second Approx.'!$G$20="Error",#N/A,
IF('Second Approx.'!$G$29="Error",#N/A,
'Second Approx.'!$D$38*COS(RADIANS('Second Approx.'!$D$18*A1161))+'Second Approx.'!$D$39*COS(RADIANS('Second Approx.'!$D$19*A1161))))))))))</f>
        <v>#N/A</v>
      </c>
      <c r="D1161" s="1" t="e">
        <f>IF(B1161="",#N/A,
IF('Second Approx.'!$G$15="Error",#N/A,
IF('Second Approx.'!$G$16="Error",#N/A,
IF('Second Approx.'!$G$17="Error",#N/A,
IF('Second Approx.'!$G$18="Error",#N/A,
IF('Second Approx.'!$G$19="Error",#N/A,
IF('Second Approx.'!$G$20="Error",#N/A,
IF('Second Approx.'!$G$29="Error",#N/A,
'Second Approx.'!$D$38*SIN(RADIANS('Second Approx.'!$D$18*A1161))+'Second Approx.'!$D$39*SIN(RADIANS('Second Approx.'!$D$19*A1161))))))))))</f>
        <v>#N/A</v>
      </c>
    </row>
    <row r="1162" spans="1:4" x14ac:dyDescent="0.25">
      <c r="A1162">
        <v>580</v>
      </c>
      <c r="B1162" s="71" t="e">
        <f>IF(A1162&lt;='Second Approx.'!$D$20,A1162,#N/A)</f>
        <v>#N/A</v>
      </c>
      <c r="C1162" s="1" t="e">
        <f>IF(B1162="",#N/A,
IF('Second Approx.'!$G$15="Error",#N/A,
IF('Second Approx.'!$G$16="Error",#N/A,
IF('Second Approx.'!$G$17="Error",#N/A,
IF('Second Approx.'!$G$18="Error",#N/A,
IF('Second Approx.'!$G$19="Error",#N/A,
IF('Second Approx.'!$G$20="Error",#N/A,
IF('Second Approx.'!$G$29="Error",#N/A,
'Second Approx.'!$D$38*COS(RADIANS('Second Approx.'!$D$18*A1162))+'Second Approx.'!$D$39*COS(RADIANS('Second Approx.'!$D$19*A1162))))))))))</f>
        <v>#N/A</v>
      </c>
      <c r="D1162" s="1" t="e">
        <f>IF(B1162="",#N/A,
IF('Second Approx.'!$G$15="Error",#N/A,
IF('Second Approx.'!$G$16="Error",#N/A,
IF('Second Approx.'!$G$17="Error",#N/A,
IF('Second Approx.'!$G$18="Error",#N/A,
IF('Second Approx.'!$G$19="Error",#N/A,
IF('Second Approx.'!$G$20="Error",#N/A,
IF('Second Approx.'!$G$29="Error",#N/A,
'Second Approx.'!$D$38*SIN(RADIANS('Second Approx.'!$D$18*A1162))+'Second Approx.'!$D$39*SIN(RADIANS('Second Approx.'!$D$19*A1162))))))))))</f>
        <v>#N/A</v>
      </c>
    </row>
    <row r="1163" spans="1:4" x14ac:dyDescent="0.25">
      <c r="A1163">
        <v>580.5</v>
      </c>
      <c r="B1163" s="71" t="e">
        <f>IF(A1163&lt;='Second Approx.'!$D$20,A1163,#N/A)</f>
        <v>#N/A</v>
      </c>
      <c r="C1163" s="1" t="e">
        <f>IF(B1163="",#N/A,
IF('Second Approx.'!$G$15="Error",#N/A,
IF('Second Approx.'!$G$16="Error",#N/A,
IF('Second Approx.'!$G$17="Error",#N/A,
IF('Second Approx.'!$G$18="Error",#N/A,
IF('Second Approx.'!$G$19="Error",#N/A,
IF('Second Approx.'!$G$20="Error",#N/A,
IF('Second Approx.'!$G$29="Error",#N/A,
'Second Approx.'!$D$38*COS(RADIANS('Second Approx.'!$D$18*A1163))+'Second Approx.'!$D$39*COS(RADIANS('Second Approx.'!$D$19*A1163))))))))))</f>
        <v>#N/A</v>
      </c>
      <c r="D1163" s="1" t="e">
        <f>IF(B1163="",#N/A,
IF('Second Approx.'!$G$15="Error",#N/A,
IF('Second Approx.'!$G$16="Error",#N/A,
IF('Second Approx.'!$G$17="Error",#N/A,
IF('Second Approx.'!$G$18="Error",#N/A,
IF('Second Approx.'!$G$19="Error",#N/A,
IF('Second Approx.'!$G$20="Error",#N/A,
IF('Second Approx.'!$G$29="Error",#N/A,
'Second Approx.'!$D$38*SIN(RADIANS('Second Approx.'!$D$18*A1163))+'Second Approx.'!$D$39*SIN(RADIANS('Second Approx.'!$D$19*A1163))))))))))</f>
        <v>#N/A</v>
      </c>
    </row>
    <row r="1164" spans="1:4" x14ac:dyDescent="0.25">
      <c r="A1164" s="71">
        <v>581</v>
      </c>
      <c r="B1164" s="71" t="e">
        <f>IF(A1164&lt;='Second Approx.'!$D$20,A1164,#N/A)</f>
        <v>#N/A</v>
      </c>
      <c r="C1164" s="1" t="e">
        <f>IF(B1164="",#N/A,
IF('Second Approx.'!$G$15="Error",#N/A,
IF('Second Approx.'!$G$16="Error",#N/A,
IF('Second Approx.'!$G$17="Error",#N/A,
IF('Second Approx.'!$G$18="Error",#N/A,
IF('Second Approx.'!$G$19="Error",#N/A,
IF('Second Approx.'!$G$20="Error",#N/A,
IF('Second Approx.'!$G$29="Error",#N/A,
'Second Approx.'!$D$38*COS(RADIANS('Second Approx.'!$D$18*A1164))+'Second Approx.'!$D$39*COS(RADIANS('Second Approx.'!$D$19*A1164))))))))))</f>
        <v>#N/A</v>
      </c>
      <c r="D1164" s="1" t="e">
        <f>IF(B1164="",#N/A,
IF('Second Approx.'!$G$15="Error",#N/A,
IF('Second Approx.'!$G$16="Error",#N/A,
IF('Second Approx.'!$G$17="Error",#N/A,
IF('Second Approx.'!$G$18="Error",#N/A,
IF('Second Approx.'!$G$19="Error",#N/A,
IF('Second Approx.'!$G$20="Error",#N/A,
IF('Second Approx.'!$G$29="Error",#N/A,
'Second Approx.'!$D$38*SIN(RADIANS('Second Approx.'!$D$18*A1164))+'Second Approx.'!$D$39*SIN(RADIANS('Second Approx.'!$D$19*A1164))))))))))</f>
        <v>#N/A</v>
      </c>
    </row>
    <row r="1165" spans="1:4" x14ac:dyDescent="0.25">
      <c r="A1165">
        <v>581.5</v>
      </c>
      <c r="B1165" s="71" t="e">
        <f>IF(A1165&lt;='Second Approx.'!$D$20,A1165,#N/A)</f>
        <v>#N/A</v>
      </c>
      <c r="C1165" s="1" t="e">
        <f>IF(B1165="",#N/A,
IF('Second Approx.'!$G$15="Error",#N/A,
IF('Second Approx.'!$G$16="Error",#N/A,
IF('Second Approx.'!$G$17="Error",#N/A,
IF('Second Approx.'!$G$18="Error",#N/A,
IF('Second Approx.'!$G$19="Error",#N/A,
IF('Second Approx.'!$G$20="Error",#N/A,
IF('Second Approx.'!$G$29="Error",#N/A,
'Second Approx.'!$D$38*COS(RADIANS('Second Approx.'!$D$18*A1165))+'Second Approx.'!$D$39*COS(RADIANS('Second Approx.'!$D$19*A1165))))))))))</f>
        <v>#N/A</v>
      </c>
      <c r="D1165" s="1" t="e">
        <f>IF(B1165="",#N/A,
IF('Second Approx.'!$G$15="Error",#N/A,
IF('Second Approx.'!$G$16="Error",#N/A,
IF('Second Approx.'!$G$17="Error",#N/A,
IF('Second Approx.'!$G$18="Error",#N/A,
IF('Second Approx.'!$G$19="Error",#N/A,
IF('Second Approx.'!$G$20="Error",#N/A,
IF('Second Approx.'!$G$29="Error",#N/A,
'Second Approx.'!$D$38*SIN(RADIANS('Second Approx.'!$D$18*A1165))+'Second Approx.'!$D$39*SIN(RADIANS('Second Approx.'!$D$19*A1165))))))))))</f>
        <v>#N/A</v>
      </c>
    </row>
    <row r="1166" spans="1:4" x14ac:dyDescent="0.25">
      <c r="A1166" s="71">
        <v>582</v>
      </c>
      <c r="B1166" s="71" t="e">
        <f>IF(A1166&lt;='Second Approx.'!$D$20,A1166,#N/A)</f>
        <v>#N/A</v>
      </c>
      <c r="C1166" s="1" t="e">
        <f>IF(B1166="",#N/A,
IF('Second Approx.'!$G$15="Error",#N/A,
IF('Second Approx.'!$G$16="Error",#N/A,
IF('Second Approx.'!$G$17="Error",#N/A,
IF('Second Approx.'!$G$18="Error",#N/A,
IF('Second Approx.'!$G$19="Error",#N/A,
IF('Second Approx.'!$G$20="Error",#N/A,
IF('Second Approx.'!$G$29="Error",#N/A,
'Second Approx.'!$D$38*COS(RADIANS('Second Approx.'!$D$18*A1166))+'Second Approx.'!$D$39*COS(RADIANS('Second Approx.'!$D$19*A1166))))))))))</f>
        <v>#N/A</v>
      </c>
      <c r="D1166" s="1" t="e">
        <f>IF(B1166="",#N/A,
IF('Second Approx.'!$G$15="Error",#N/A,
IF('Second Approx.'!$G$16="Error",#N/A,
IF('Second Approx.'!$G$17="Error",#N/A,
IF('Second Approx.'!$G$18="Error",#N/A,
IF('Second Approx.'!$G$19="Error",#N/A,
IF('Second Approx.'!$G$20="Error",#N/A,
IF('Second Approx.'!$G$29="Error",#N/A,
'Second Approx.'!$D$38*SIN(RADIANS('Second Approx.'!$D$18*A1166))+'Second Approx.'!$D$39*SIN(RADIANS('Second Approx.'!$D$19*A1166))))))))))</f>
        <v>#N/A</v>
      </c>
    </row>
    <row r="1167" spans="1:4" x14ac:dyDescent="0.25">
      <c r="A1167">
        <v>582.5</v>
      </c>
      <c r="B1167" s="71" t="e">
        <f>IF(A1167&lt;='Second Approx.'!$D$20,A1167,#N/A)</f>
        <v>#N/A</v>
      </c>
      <c r="C1167" s="1" t="e">
        <f>IF(B1167="",#N/A,
IF('Second Approx.'!$G$15="Error",#N/A,
IF('Second Approx.'!$G$16="Error",#N/A,
IF('Second Approx.'!$G$17="Error",#N/A,
IF('Second Approx.'!$G$18="Error",#N/A,
IF('Second Approx.'!$G$19="Error",#N/A,
IF('Second Approx.'!$G$20="Error",#N/A,
IF('Second Approx.'!$G$29="Error",#N/A,
'Second Approx.'!$D$38*COS(RADIANS('Second Approx.'!$D$18*A1167))+'Second Approx.'!$D$39*COS(RADIANS('Second Approx.'!$D$19*A1167))))))))))</f>
        <v>#N/A</v>
      </c>
      <c r="D1167" s="1" t="e">
        <f>IF(B1167="",#N/A,
IF('Second Approx.'!$G$15="Error",#N/A,
IF('Second Approx.'!$G$16="Error",#N/A,
IF('Second Approx.'!$G$17="Error",#N/A,
IF('Second Approx.'!$G$18="Error",#N/A,
IF('Second Approx.'!$G$19="Error",#N/A,
IF('Second Approx.'!$G$20="Error",#N/A,
IF('Second Approx.'!$G$29="Error",#N/A,
'Second Approx.'!$D$38*SIN(RADIANS('Second Approx.'!$D$18*A1167))+'Second Approx.'!$D$39*SIN(RADIANS('Second Approx.'!$D$19*A1167))))))))))</f>
        <v>#N/A</v>
      </c>
    </row>
    <row r="1168" spans="1:4" x14ac:dyDescent="0.25">
      <c r="A1168">
        <v>583</v>
      </c>
      <c r="B1168" s="71" t="e">
        <f>IF(A1168&lt;='Second Approx.'!$D$20,A1168,#N/A)</f>
        <v>#N/A</v>
      </c>
      <c r="C1168" s="1" t="e">
        <f>IF(B1168="",#N/A,
IF('Second Approx.'!$G$15="Error",#N/A,
IF('Second Approx.'!$G$16="Error",#N/A,
IF('Second Approx.'!$G$17="Error",#N/A,
IF('Second Approx.'!$G$18="Error",#N/A,
IF('Second Approx.'!$G$19="Error",#N/A,
IF('Second Approx.'!$G$20="Error",#N/A,
IF('Second Approx.'!$G$29="Error",#N/A,
'Second Approx.'!$D$38*COS(RADIANS('Second Approx.'!$D$18*A1168))+'Second Approx.'!$D$39*COS(RADIANS('Second Approx.'!$D$19*A1168))))))))))</f>
        <v>#N/A</v>
      </c>
      <c r="D1168" s="1" t="e">
        <f>IF(B1168="",#N/A,
IF('Second Approx.'!$G$15="Error",#N/A,
IF('Second Approx.'!$G$16="Error",#N/A,
IF('Second Approx.'!$G$17="Error",#N/A,
IF('Second Approx.'!$G$18="Error",#N/A,
IF('Second Approx.'!$G$19="Error",#N/A,
IF('Second Approx.'!$G$20="Error",#N/A,
IF('Second Approx.'!$G$29="Error",#N/A,
'Second Approx.'!$D$38*SIN(RADIANS('Second Approx.'!$D$18*A1168))+'Second Approx.'!$D$39*SIN(RADIANS('Second Approx.'!$D$19*A1168))))))))))</f>
        <v>#N/A</v>
      </c>
    </row>
    <row r="1169" spans="1:4" x14ac:dyDescent="0.25">
      <c r="A1169" s="71">
        <v>583.5</v>
      </c>
      <c r="B1169" s="71" t="e">
        <f>IF(A1169&lt;='Second Approx.'!$D$20,A1169,#N/A)</f>
        <v>#N/A</v>
      </c>
      <c r="C1169" s="1" t="e">
        <f>IF(B1169="",#N/A,
IF('Second Approx.'!$G$15="Error",#N/A,
IF('Second Approx.'!$G$16="Error",#N/A,
IF('Second Approx.'!$G$17="Error",#N/A,
IF('Second Approx.'!$G$18="Error",#N/A,
IF('Second Approx.'!$G$19="Error",#N/A,
IF('Second Approx.'!$G$20="Error",#N/A,
IF('Second Approx.'!$G$29="Error",#N/A,
'Second Approx.'!$D$38*COS(RADIANS('Second Approx.'!$D$18*A1169))+'Second Approx.'!$D$39*COS(RADIANS('Second Approx.'!$D$19*A1169))))))))))</f>
        <v>#N/A</v>
      </c>
      <c r="D1169" s="1" t="e">
        <f>IF(B1169="",#N/A,
IF('Second Approx.'!$G$15="Error",#N/A,
IF('Second Approx.'!$G$16="Error",#N/A,
IF('Second Approx.'!$G$17="Error",#N/A,
IF('Second Approx.'!$G$18="Error",#N/A,
IF('Second Approx.'!$G$19="Error",#N/A,
IF('Second Approx.'!$G$20="Error",#N/A,
IF('Second Approx.'!$G$29="Error",#N/A,
'Second Approx.'!$D$38*SIN(RADIANS('Second Approx.'!$D$18*A1169))+'Second Approx.'!$D$39*SIN(RADIANS('Second Approx.'!$D$19*A1169))))))))))</f>
        <v>#N/A</v>
      </c>
    </row>
    <row r="1170" spans="1:4" x14ac:dyDescent="0.25">
      <c r="A1170">
        <v>584</v>
      </c>
      <c r="B1170" s="71" t="e">
        <f>IF(A1170&lt;='Second Approx.'!$D$20,A1170,#N/A)</f>
        <v>#N/A</v>
      </c>
      <c r="C1170" s="1" t="e">
        <f>IF(B1170="",#N/A,
IF('Second Approx.'!$G$15="Error",#N/A,
IF('Second Approx.'!$G$16="Error",#N/A,
IF('Second Approx.'!$G$17="Error",#N/A,
IF('Second Approx.'!$G$18="Error",#N/A,
IF('Second Approx.'!$G$19="Error",#N/A,
IF('Second Approx.'!$G$20="Error",#N/A,
IF('Second Approx.'!$G$29="Error",#N/A,
'Second Approx.'!$D$38*COS(RADIANS('Second Approx.'!$D$18*A1170))+'Second Approx.'!$D$39*COS(RADIANS('Second Approx.'!$D$19*A1170))))))))))</f>
        <v>#N/A</v>
      </c>
      <c r="D1170" s="1" t="e">
        <f>IF(B1170="",#N/A,
IF('Second Approx.'!$G$15="Error",#N/A,
IF('Second Approx.'!$G$16="Error",#N/A,
IF('Second Approx.'!$G$17="Error",#N/A,
IF('Second Approx.'!$G$18="Error",#N/A,
IF('Second Approx.'!$G$19="Error",#N/A,
IF('Second Approx.'!$G$20="Error",#N/A,
IF('Second Approx.'!$G$29="Error",#N/A,
'Second Approx.'!$D$38*SIN(RADIANS('Second Approx.'!$D$18*A1170))+'Second Approx.'!$D$39*SIN(RADIANS('Second Approx.'!$D$19*A1170))))))))))</f>
        <v>#N/A</v>
      </c>
    </row>
    <row r="1171" spans="1:4" x14ac:dyDescent="0.25">
      <c r="A1171" s="71">
        <v>584.5</v>
      </c>
      <c r="B1171" s="71" t="e">
        <f>IF(A1171&lt;='Second Approx.'!$D$20,A1171,#N/A)</f>
        <v>#N/A</v>
      </c>
      <c r="C1171" s="1" t="e">
        <f>IF(B1171="",#N/A,
IF('Second Approx.'!$G$15="Error",#N/A,
IF('Second Approx.'!$G$16="Error",#N/A,
IF('Second Approx.'!$G$17="Error",#N/A,
IF('Second Approx.'!$G$18="Error",#N/A,
IF('Second Approx.'!$G$19="Error",#N/A,
IF('Second Approx.'!$G$20="Error",#N/A,
IF('Second Approx.'!$G$29="Error",#N/A,
'Second Approx.'!$D$38*COS(RADIANS('Second Approx.'!$D$18*A1171))+'Second Approx.'!$D$39*COS(RADIANS('Second Approx.'!$D$19*A1171))))))))))</f>
        <v>#N/A</v>
      </c>
      <c r="D1171" s="1" t="e">
        <f>IF(B1171="",#N/A,
IF('Second Approx.'!$G$15="Error",#N/A,
IF('Second Approx.'!$G$16="Error",#N/A,
IF('Second Approx.'!$G$17="Error",#N/A,
IF('Second Approx.'!$G$18="Error",#N/A,
IF('Second Approx.'!$G$19="Error",#N/A,
IF('Second Approx.'!$G$20="Error",#N/A,
IF('Second Approx.'!$G$29="Error",#N/A,
'Second Approx.'!$D$38*SIN(RADIANS('Second Approx.'!$D$18*A1171))+'Second Approx.'!$D$39*SIN(RADIANS('Second Approx.'!$D$19*A1171))))))))))</f>
        <v>#N/A</v>
      </c>
    </row>
    <row r="1172" spans="1:4" x14ac:dyDescent="0.25">
      <c r="A1172">
        <v>585</v>
      </c>
      <c r="B1172" s="71" t="e">
        <f>IF(A1172&lt;='Second Approx.'!$D$20,A1172,#N/A)</f>
        <v>#N/A</v>
      </c>
      <c r="C1172" s="1" t="e">
        <f>IF(B1172="",#N/A,
IF('Second Approx.'!$G$15="Error",#N/A,
IF('Second Approx.'!$G$16="Error",#N/A,
IF('Second Approx.'!$G$17="Error",#N/A,
IF('Second Approx.'!$G$18="Error",#N/A,
IF('Second Approx.'!$G$19="Error",#N/A,
IF('Second Approx.'!$G$20="Error",#N/A,
IF('Second Approx.'!$G$29="Error",#N/A,
'Second Approx.'!$D$38*COS(RADIANS('Second Approx.'!$D$18*A1172))+'Second Approx.'!$D$39*COS(RADIANS('Second Approx.'!$D$19*A1172))))))))))</f>
        <v>#N/A</v>
      </c>
      <c r="D1172" s="1" t="e">
        <f>IF(B1172="",#N/A,
IF('Second Approx.'!$G$15="Error",#N/A,
IF('Second Approx.'!$G$16="Error",#N/A,
IF('Second Approx.'!$G$17="Error",#N/A,
IF('Second Approx.'!$G$18="Error",#N/A,
IF('Second Approx.'!$G$19="Error",#N/A,
IF('Second Approx.'!$G$20="Error",#N/A,
IF('Second Approx.'!$G$29="Error",#N/A,
'Second Approx.'!$D$38*SIN(RADIANS('Second Approx.'!$D$18*A1172))+'Second Approx.'!$D$39*SIN(RADIANS('Second Approx.'!$D$19*A1172))))))))))</f>
        <v>#N/A</v>
      </c>
    </row>
    <row r="1173" spans="1:4" x14ac:dyDescent="0.25">
      <c r="A1173">
        <v>585.5</v>
      </c>
      <c r="B1173" s="71" t="e">
        <f>IF(A1173&lt;='Second Approx.'!$D$20,A1173,#N/A)</f>
        <v>#N/A</v>
      </c>
      <c r="C1173" s="1" t="e">
        <f>IF(B1173="",#N/A,
IF('Second Approx.'!$G$15="Error",#N/A,
IF('Second Approx.'!$G$16="Error",#N/A,
IF('Second Approx.'!$G$17="Error",#N/A,
IF('Second Approx.'!$G$18="Error",#N/A,
IF('Second Approx.'!$G$19="Error",#N/A,
IF('Second Approx.'!$G$20="Error",#N/A,
IF('Second Approx.'!$G$29="Error",#N/A,
'Second Approx.'!$D$38*COS(RADIANS('Second Approx.'!$D$18*A1173))+'Second Approx.'!$D$39*COS(RADIANS('Second Approx.'!$D$19*A1173))))))))))</f>
        <v>#N/A</v>
      </c>
      <c r="D1173" s="1" t="e">
        <f>IF(B1173="",#N/A,
IF('Second Approx.'!$G$15="Error",#N/A,
IF('Second Approx.'!$G$16="Error",#N/A,
IF('Second Approx.'!$G$17="Error",#N/A,
IF('Second Approx.'!$G$18="Error",#N/A,
IF('Second Approx.'!$G$19="Error",#N/A,
IF('Second Approx.'!$G$20="Error",#N/A,
IF('Second Approx.'!$G$29="Error",#N/A,
'Second Approx.'!$D$38*SIN(RADIANS('Second Approx.'!$D$18*A1173))+'Second Approx.'!$D$39*SIN(RADIANS('Second Approx.'!$D$19*A1173))))))))))</f>
        <v>#N/A</v>
      </c>
    </row>
    <row r="1174" spans="1:4" x14ac:dyDescent="0.25">
      <c r="A1174" s="71">
        <v>586</v>
      </c>
      <c r="B1174" s="71" t="e">
        <f>IF(A1174&lt;='Second Approx.'!$D$20,A1174,#N/A)</f>
        <v>#N/A</v>
      </c>
      <c r="C1174" s="1" t="e">
        <f>IF(B1174="",#N/A,
IF('Second Approx.'!$G$15="Error",#N/A,
IF('Second Approx.'!$G$16="Error",#N/A,
IF('Second Approx.'!$G$17="Error",#N/A,
IF('Second Approx.'!$G$18="Error",#N/A,
IF('Second Approx.'!$G$19="Error",#N/A,
IF('Second Approx.'!$G$20="Error",#N/A,
IF('Second Approx.'!$G$29="Error",#N/A,
'Second Approx.'!$D$38*COS(RADIANS('Second Approx.'!$D$18*A1174))+'Second Approx.'!$D$39*COS(RADIANS('Second Approx.'!$D$19*A1174))))))))))</f>
        <v>#N/A</v>
      </c>
      <c r="D1174" s="1" t="e">
        <f>IF(B1174="",#N/A,
IF('Second Approx.'!$G$15="Error",#N/A,
IF('Second Approx.'!$G$16="Error",#N/A,
IF('Second Approx.'!$G$17="Error",#N/A,
IF('Second Approx.'!$G$18="Error",#N/A,
IF('Second Approx.'!$G$19="Error",#N/A,
IF('Second Approx.'!$G$20="Error",#N/A,
IF('Second Approx.'!$G$29="Error",#N/A,
'Second Approx.'!$D$38*SIN(RADIANS('Second Approx.'!$D$18*A1174))+'Second Approx.'!$D$39*SIN(RADIANS('Second Approx.'!$D$19*A1174))))))))))</f>
        <v>#N/A</v>
      </c>
    </row>
    <row r="1175" spans="1:4" x14ac:dyDescent="0.25">
      <c r="A1175">
        <v>586.5</v>
      </c>
      <c r="B1175" s="71" t="e">
        <f>IF(A1175&lt;='Second Approx.'!$D$20,A1175,#N/A)</f>
        <v>#N/A</v>
      </c>
      <c r="C1175" s="1" t="e">
        <f>IF(B1175="",#N/A,
IF('Second Approx.'!$G$15="Error",#N/A,
IF('Second Approx.'!$G$16="Error",#N/A,
IF('Second Approx.'!$G$17="Error",#N/A,
IF('Second Approx.'!$G$18="Error",#N/A,
IF('Second Approx.'!$G$19="Error",#N/A,
IF('Second Approx.'!$G$20="Error",#N/A,
IF('Second Approx.'!$G$29="Error",#N/A,
'Second Approx.'!$D$38*COS(RADIANS('Second Approx.'!$D$18*A1175))+'Second Approx.'!$D$39*COS(RADIANS('Second Approx.'!$D$19*A1175))))))))))</f>
        <v>#N/A</v>
      </c>
      <c r="D1175" s="1" t="e">
        <f>IF(B1175="",#N/A,
IF('Second Approx.'!$G$15="Error",#N/A,
IF('Second Approx.'!$G$16="Error",#N/A,
IF('Second Approx.'!$G$17="Error",#N/A,
IF('Second Approx.'!$G$18="Error",#N/A,
IF('Second Approx.'!$G$19="Error",#N/A,
IF('Second Approx.'!$G$20="Error",#N/A,
IF('Second Approx.'!$G$29="Error",#N/A,
'Second Approx.'!$D$38*SIN(RADIANS('Second Approx.'!$D$18*A1175))+'Second Approx.'!$D$39*SIN(RADIANS('Second Approx.'!$D$19*A1175))))))))))</f>
        <v>#N/A</v>
      </c>
    </row>
    <row r="1176" spans="1:4" x14ac:dyDescent="0.25">
      <c r="A1176" s="71">
        <v>587</v>
      </c>
      <c r="B1176" s="71" t="e">
        <f>IF(A1176&lt;='Second Approx.'!$D$20,A1176,#N/A)</f>
        <v>#N/A</v>
      </c>
      <c r="C1176" s="1" t="e">
        <f>IF(B1176="",#N/A,
IF('Second Approx.'!$G$15="Error",#N/A,
IF('Second Approx.'!$G$16="Error",#N/A,
IF('Second Approx.'!$G$17="Error",#N/A,
IF('Second Approx.'!$G$18="Error",#N/A,
IF('Second Approx.'!$G$19="Error",#N/A,
IF('Second Approx.'!$G$20="Error",#N/A,
IF('Second Approx.'!$G$29="Error",#N/A,
'Second Approx.'!$D$38*COS(RADIANS('Second Approx.'!$D$18*A1176))+'Second Approx.'!$D$39*COS(RADIANS('Second Approx.'!$D$19*A1176))))))))))</f>
        <v>#N/A</v>
      </c>
      <c r="D1176" s="1" t="e">
        <f>IF(B1176="",#N/A,
IF('Second Approx.'!$G$15="Error",#N/A,
IF('Second Approx.'!$G$16="Error",#N/A,
IF('Second Approx.'!$G$17="Error",#N/A,
IF('Second Approx.'!$G$18="Error",#N/A,
IF('Second Approx.'!$G$19="Error",#N/A,
IF('Second Approx.'!$G$20="Error",#N/A,
IF('Second Approx.'!$G$29="Error",#N/A,
'Second Approx.'!$D$38*SIN(RADIANS('Second Approx.'!$D$18*A1176))+'Second Approx.'!$D$39*SIN(RADIANS('Second Approx.'!$D$19*A1176))))))))))</f>
        <v>#N/A</v>
      </c>
    </row>
    <row r="1177" spans="1:4" x14ac:dyDescent="0.25">
      <c r="A1177">
        <v>587.5</v>
      </c>
      <c r="B1177" s="71" t="e">
        <f>IF(A1177&lt;='Second Approx.'!$D$20,A1177,#N/A)</f>
        <v>#N/A</v>
      </c>
      <c r="C1177" s="1" t="e">
        <f>IF(B1177="",#N/A,
IF('Second Approx.'!$G$15="Error",#N/A,
IF('Second Approx.'!$G$16="Error",#N/A,
IF('Second Approx.'!$G$17="Error",#N/A,
IF('Second Approx.'!$G$18="Error",#N/A,
IF('Second Approx.'!$G$19="Error",#N/A,
IF('Second Approx.'!$G$20="Error",#N/A,
IF('Second Approx.'!$G$29="Error",#N/A,
'Second Approx.'!$D$38*COS(RADIANS('Second Approx.'!$D$18*A1177))+'Second Approx.'!$D$39*COS(RADIANS('Second Approx.'!$D$19*A1177))))))))))</f>
        <v>#N/A</v>
      </c>
      <c r="D1177" s="1" t="e">
        <f>IF(B1177="",#N/A,
IF('Second Approx.'!$G$15="Error",#N/A,
IF('Second Approx.'!$G$16="Error",#N/A,
IF('Second Approx.'!$G$17="Error",#N/A,
IF('Second Approx.'!$G$18="Error",#N/A,
IF('Second Approx.'!$G$19="Error",#N/A,
IF('Second Approx.'!$G$20="Error",#N/A,
IF('Second Approx.'!$G$29="Error",#N/A,
'Second Approx.'!$D$38*SIN(RADIANS('Second Approx.'!$D$18*A1177))+'Second Approx.'!$D$39*SIN(RADIANS('Second Approx.'!$D$19*A1177))))))))))</f>
        <v>#N/A</v>
      </c>
    </row>
    <row r="1178" spans="1:4" x14ac:dyDescent="0.25">
      <c r="A1178">
        <v>588</v>
      </c>
      <c r="B1178" s="71" t="e">
        <f>IF(A1178&lt;='Second Approx.'!$D$20,A1178,#N/A)</f>
        <v>#N/A</v>
      </c>
      <c r="C1178" s="1" t="e">
        <f>IF(B1178="",#N/A,
IF('Second Approx.'!$G$15="Error",#N/A,
IF('Second Approx.'!$G$16="Error",#N/A,
IF('Second Approx.'!$G$17="Error",#N/A,
IF('Second Approx.'!$G$18="Error",#N/A,
IF('Second Approx.'!$G$19="Error",#N/A,
IF('Second Approx.'!$G$20="Error",#N/A,
IF('Second Approx.'!$G$29="Error",#N/A,
'Second Approx.'!$D$38*COS(RADIANS('Second Approx.'!$D$18*A1178))+'Second Approx.'!$D$39*COS(RADIANS('Second Approx.'!$D$19*A1178))))))))))</f>
        <v>#N/A</v>
      </c>
      <c r="D1178" s="1" t="e">
        <f>IF(B1178="",#N/A,
IF('Second Approx.'!$G$15="Error",#N/A,
IF('Second Approx.'!$G$16="Error",#N/A,
IF('Second Approx.'!$G$17="Error",#N/A,
IF('Second Approx.'!$G$18="Error",#N/A,
IF('Second Approx.'!$G$19="Error",#N/A,
IF('Second Approx.'!$G$20="Error",#N/A,
IF('Second Approx.'!$G$29="Error",#N/A,
'Second Approx.'!$D$38*SIN(RADIANS('Second Approx.'!$D$18*A1178))+'Second Approx.'!$D$39*SIN(RADIANS('Second Approx.'!$D$19*A1178))))))))))</f>
        <v>#N/A</v>
      </c>
    </row>
    <row r="1179" spans="1:4" x14ac:dyDescent="0.25">
      <c r="A1179" s="71">
        <v>588.5</v>
      </c>
      <c r="B1179" s="71" t="e">
        <f>IF(A1179&lt;='Second Approx.'!$D$20,A1179,#N/A)</f>
        <v>#N/A</v>
      </c>
      <c r="C1179" s="1" t="e">
        <f>IF(B1179="",#N/A,
IF('Second Approx.'!$G$15="Error",#N/A,
IF('Second Approx.'!$G$16="Error",#N/A,
IF('Second Approx.'!$G$17="Error",#N/A,
IF('Second Approx.'!$G$18="Error",#N/A,
IF('Second Approx.'!$G$19="Error",#N/A,
IF('Second Approx.'!$G$20="Error",#N/A,
IF('Second Approx.'!$G$29="Error",#N/A,
'Second Approx.'!$D$38*COS(RADIANS('Second Approx.'!$D$18*A1179))+'Second Approx.'!$D$39*COS(RADIANS('Second Approx.'!$D$19*A1179))))))))))</f>
        <v>#N/A</v>
      </c>
      <c r="D1179" s="1" t="e">
        <f>IF(B1179="",#N/A,
IF('Second Approx.'!$G$15="Error",#N/A,
IF('Second Approx.'!$G$16="Error",#N/A,
IF('Second Approx.'!$G$17="Error",#N/A,
IF('Second Approx.'!$G$18="Error",#N/A,
IF('Second Approx.'!$G$19="Error",#N/A,
IF('Second Approx.'!$G$20="Error",#N/A,
IF('Second Approx.'!$G$29="Error",#N/A,
'Second Approx.'!$D$38*SIN(RADIANS('Second Approx.'!$D$18*A1179))+'Second Approx.'!$D$39*SIN(RADIANS('Second Approx.'!$D$19*A1179))))))))))</f>
        <v>#N/A</v>
      </c>
    </row>
    <row r="1180" spans="1:4" x14ac:dyDescent="0.25">
      <c r="A1180">
        <v>589</v>
      </c>
      <c r="B1180" s="71" t="e">
        <f>IF(A1180&lt;='Second Approx.'!$D$20,A1180,#N/A)</f>
        <v>#N/A</v>
      </c>
      <c r="C1180" s="1" t="e">
        <f>IF(B1180="",#N/A,
IF('Second Approx.'!$G$15="Error",#N/A,
IF('Second Approx.'!$G$16="Error",#N/A,
IF('Second Approx.'!$G$17="Error",#N/A,
IF('Second Approx.'!$G$18="Error",#N/A,
IF('Second Approx.'!$G$19="Error",#N/A,
IF('Second Approx.'!$G$20="Error",#N/A,
IF('Second Approx.'!$G$29="Error",#N/A,
'Second Approx.'!$D$38*COS(RADIANS('Second Approx.'!$D$18*A1180))+'Second Approx.'!$D$39*COS(RADIANS('Second Approx.'!$D$19*A1180))))))))))</f>
        <v>#N/A</v>
      </c>
      <c r="D1180" s="1" t="e">
        <f>IF(B1180="",#N/A,
IF('Second Approx.'!$G$15="Error",#N/A,
IF('Second Approx.'!$G$16="Error",#N/A,
IF('Second Approx.'!$G$17="Error",#N/A,
IF('Second Approx.'!$G$18="Error",#N/A,
IF('Second Approx.'!$G$19="Error",#N/A,
IF('Second Approx.'!$G$20="Error",#N/A,
IF('Second Approx.'!$G$29="Error",#N/A,
'Second Approx.'!$D$38*SIN(RADIANS('Second Approx.'!$D$18*A1180))+'Second Approx.'!$D$39*SIN(RADIANS('Second Approx.'!$D$19*A1180))))))))))</f>
        <v>#N/A</v>
      </c>
    </row>
    <row r="1181" spans="1:4" x14ac:dyDescent="0.25">
      <c r="A1181" s="71">
        <v>589.5</v>
      </c>
      <c r="B1181" s="71" t="e">
        <f>IF(A1181&lt;='Second Approx.'!$D$20,A1181,#N/A)</f>
        <v>#N/A</v>
      </c>
      <c r="C1181" s="1" t="e">
        <f>IF(B1181="",#N/A,
IF('Second Approx.'!$G$15="Error",#N/A,
IF('Second Approx.'!$G$16="Error",#N/A,
IF('Second Approx.'!$G$17="Error",#N/A,
IF('Second Approx.'!$G$18="Error",#N/A,
IF('Second Approx.'!$G$19="Error",#N/A,
IF('Second Approx.'!$G$20="Error",#N/A,
IF('Second Approx.'!$G$29="Error",#N/A,
'Second Approx.'!$D$38*COS(RADIANS('Second Approx.'!$D$18*A1181))+'Second Approx.'!$D$39*COS(RADIANS('Second Approx.'!$D$19*A1181))))))))))</f>
        <v>#N/A</v>
      </c>
      <c r="D1181" s="1" t="e">
        <f>IF(B1181="",#N/A,
IF('Second Approx.'!$G$15="Error",#N/A,
IF('Second Approx.'!$G$16="Error",#N/A,
IF('Second Approx.'!$G$17="Error",#N/A,
IF('Second Approx.'!$G$18="Error",#N/A,
IF('Second Approx.'!$G$19="Error",#N/A,
IF('Second Approx.'!$G$20="Error",#N/A,
IF('Second Approx.'!$G$29="Error",#N/A,
'Second Approx.'!$D$38*SIN(RADIANS('Second Approx.'!$D$18*A1181))+'Second Approx.'!$D$39*SIN(RADIANS('Second Approx.'!$D$19*A1181))))))))))</f>
        <v>#N/A</v>
      </c>
    </row>
    <row r="1182" spans="1:4" x14ac:dyDescent="0.25">
      <c r="A1182">
        <v>590</v>
      </c>
      <c r="B1182" s="71" t="e">
        <f>IF(A1182&lt;='Second Approx.'!$D$20,A1182,#N/A)</f>
        <v>#N/A</v>
      </c>
      <c r="C1182" s="1" t="e">
        <f>IF(B1182="",#N/A,
IF('Second Approx.'!$G$15="Error",#N/A,
IF('Second Approx.'!$G$16="Error",#N/A,
IF('Second Approx.'!$G$17="Error",#N/A,
IF('Second Approx.'!$G$18="Error",#N/A,
IF('Second Approx.'!$G$19="Error",#N/A,
IF('Second Approx.'!$G$20="Error",#N/A,
IF('Second Approx.'!$G$29="Error",#N/A,
'Second Approx.'!$D$38*COS(RADIANS('Second Approx.'!$D$18*A1182))+'Second Approx.'!$D$39*COS(RADIANS('Second Approx.'!$D$19*A1182))))))))))</f>
        <v>#N/A</v>
      </c>
      <c r="D1182" s="1" t="e">
        <f>IF(B1182="",#N/A,
IF('Second Approx.'!$G$15="Error",#N/A,
IF('Second Approx.'!$G$16="Error",#N/A,
IF('Second Approx.'!$G$17="Error",#N/A,
IF('Second Approx.'!$G$18="Error",#N/A,
IF('Second Approx.'!$G$19="Error",#N/A,
IF('Second Approx.'!$G$20="Error",#N/A,
IF('Second Approx.'!$G$29="Error",#N/A,
'Second Approx.'!$D$38*SIN(RADIANS('Second Approx.'!$D$18*A1182))+'Second Approx.'!$D$39*SIN(RADIANS('Second Approx.'!$D$19*A1182))))))))))</f>
        <v>#N/A</v>
      </c>
    </row>
    <row r="1183" spans="1:4" x14ac:dyDescent="0.25">
      <c r="A1183">
        <v>590.5</v>
      </c>
      <c r="B1183" s="71" t="e">
        <f>IF(A1183&lt;='Second Approx.'!$D$20,A1183,#N/A)</f>
        <v>#N/A</v>
      </c>
      <c r="C1183" s="1" t="e">
        <f>IF(B1183="",#N/A,
IF('Second Approx.'!$G$15="Error",#N/A,
IF('Second Approx.'!$G$16="Error",#N/A,
IF('Second Approx.'!$G$17="Error",#N/A,
IF('Second Approx.'!$G$18="Error",#N/A,
IF('Second Approx.'!$G$19="Error",#N/A,
IF('Second Approx.'!$G$20="Error",#N/A,
IF('Second Approx.'!$G$29="Error",#N/A,
'Second Approx.'!$D$38*COS(RADIANS('Second Approx.'!$D$18*A1183))+'Second Approx.'!$D$39*COS(RADIANS('Second Approx.'!$D$19*A1183))))))))))</f>
        <v>#N/A</v>
      </c>
      <c r="D1183" s="1" t="e">
        <f>IF(B1183="",#N/A,
IF('Second Approx.'!$G$15="Error",#N/A,
IF('Second Approx.'!$G$16="Error",#N/A,
IF('Second Approx.'!$G$17="Error",#N/A,
IF('Second Approx.'!$G$18="Error",#N/A,
IF('Second Approx.'!$G$19="Error",#N/A,
IF('Second Approx.'!$G$20="Error",#N/A,
IF('Second Approx.'!$G$29="Error",#N/A,
'Second Approx.'!$D$38*SIN(RADIANS('Second Approx.'!$D$18*A1183))+'Second Approx.'!$D$39*SIN(RADIANS('Second Approx.'!$D$19*A1183))))))))))</f>
        <v>#N/A</v>
      </c>
    </row>
    <row r="1184" spans="1:4" x14ac:dyDescent="0.25">
      <c r="A1184" s="71">
        <v>591</v>
      </c>
      <c r="B1184" s="71" t="e">
        <f>IF(A1184&lt;='Second Approx.'!$D$20,A1184,#N/A)</f>
        <v>#N/A</v>
      </c>
      <c r="C1184" s="1" t="e">
        <f>IF(B1184="",#N/A,
IF('Second Approx.'!$G$15="Error",#N/A,
IF('Second Approx.'!$G$16="Error",#N/A,
IF('Second Approx.'!$G$17="Error",#N/A,
IF('Second Approx.'!$G$18="Error",#N/A,
IF('Second Approx.'!$G$19="Error",#N/A,
IF('Second Approx.'!$G$20="Error",#N/A,
IF('Second Approx.'!$G$29="Error",#N/A,
'Second Approx.'!$D$38*COS(RADIANS('Second Approx.'!$D$18*A1184))+'Second Approx.'!$D$39*COS(RADIANS('Second Approx.'!$D$19*A1184))))))))))</f>
        <v>#N/A</v>
      </c>
      <c r="D1184" s="1" t="e">
        <f>IF(B1184="",#N/A,
IF('Second Approx.'!$G$15="Error",#N/A,
IF('Second Approx.'!$G$16="Error",#N/A,
IF('Second Approx.'!$G$17="Error",#N/A,
IF('Second Approx.'!$G$18="Error",#N/A,
IF('Second Approx.'!$G$19="Error",#N/A,
IF('Second Approx.'!$G$20="Error",#N/A,
IF('Second Approx.'!$G$29="Error",#N/A,
'Second Approx.'!$D$38*SIN(RADIANS('Second Approx.'!$D$18*A1184))+'Second Approx.'!$D$39*SIN(RADIANS('Second Approx.'!$D$19*A1184))))))))))</f>
        <v>#N/A</v>
      </c>
    </row>
    <row r="1185" spans="1:4" x14ac:dyDescent="0.25">
      <c r="A1185">
        <v>591.5</v>
      </c>
      <c r="B1185" s="71" t="e">
        <f>IF(A1185&lt;='Second Approx.'!$D$20,A1185,#N/A)</f>
        <v>#N/A</v>
      </c>
      <c r="C1185" s="1" t="e">
        <f>IF(B1185="",#N/A,
IF('Second Approx.'!$G$15="Error",#N/A,
IF('Second Approx.'!$G$16="Error",#N/A,
IF('Second Approx.'!$G$17="Error",#N/A,
IF('Second Approx.'!$G$18="Error",#N/A,
IF('Second Approx.'!$G$19="Error",#N/A,
IF('Second Approx.'!$G$20="Error",#N/A,
IF('Second Approx.'!$G$29="Error",#N/A,
'Second Approx.'!$D$38*COS(RADIANS('Second Approx.'!$D$18*A1185))+'Second Approx.'!$D$39*COS(RADIANS('Second Approx.'!$D$19*A1185))))))))))</f>
        <v>#N/A</v>
      </c>
      <c r="D1185" s="1" t="e">
        <f>IF(B1185="",#N/A,
IF('Second Approx.'!$G$15="Error",#N/A,
IF('Second Approx.'!$G$16="Error",#N/A,
IF('Second Approx.'!$G$17="Error",#N/A,
IF('Second Approx.'!$G$18="Error",#N/A,
IF('Second Approx.'!$G$19="Error",#N/A,
IF('Second Approx.'!$G$20="Error",#N/A,
IF('Second Approx.'!$G$29="Error",#N/A,
'Second Approx.'!$D$38*SIN(RADIANS('Second Approx.'!$D$18*A1185))+'Second Approx.'!$D$39*SIN(RADIANS('Second Approx.'!$D$19*A1185))))))))))</f>
        <v>#N/A</v>
      </c>
    </row>
    <row r="1186" spans="1:4" x14ac:dyDescent="0.25">
      <c r="A1186" s="71">
        <v>592</v>
      </c>
      <c r="B1186" s="71" t="e">
        <f>IF(A1186&lt;='Second Approx.'!$D$20,A1186,#N/A)</f>
        <v>#N/A</v>
      </c>
      <c r="C1186" s="1" t="e">
        <f>IF(B1186="",#N/A,
IF('Second Approx.'!$G$15="Error",#N/A,
IF('Second Approx.'!$G$16="Error",#N/A,
IF('Second Approx.'!$G$17="Error",#N/A,
IF('Second Approx.'!$G$18="Error",#N/A,
IF('Second Approx.'!$G$19="Error",#N/A,
IF('Second Approx.'!$G$20="Error",#N/A,
IF('Second Approx.'!$G$29="Error",#N/A,
'Second Approx.'!$D$38*COS(RADIANS('Second Approx.'!$D$18*A1186))+'Second Approx.'!$D$39*COS(RADIANS('Second Approx.'!$D$19*A1186))))))))))</f>
        <v>#N/A</v>
      </c>
      <c r="D1186" s="1" t="e">
        <f>IF(B1186="",#N/A,
IF('Second Approx.'!$G$15="Error",#N/A,
IF('Second Approx.'!$G$16="Error",#N/A,
IF('Second Approx.'!$G$17="Error",#N/A,
IF('Second Approx.'!$G$18="Error",#N/A,
IF('Second Approx.'!$G$19="Error",#N/A,
IF('Second Approx.'!$G$20="Error",#N/A,
IF('Second Approx.'!$G$29="Error",#N/A,
'Second Approx.'!$D$38*SIN(RADIANS('Second Approx.'!$D$18*A1186))+'Second Approx.'!$D$39*SIN(RADIANS('Second Approx.'!$D$19*A1186))))))))))</f>
        <v>#N/A</v>
      </c>
    </row>
    <row r="1187" spans="1:4" x14ac:dyDescent="0.25">
      <c r="A1187">
        <v>592.5</v>
      </c>
      <c r="B1187" s="71" t="e">
        <f>IF(A1187&lt;='Second Approx.'!$D$20,A1187,#N/A)</f>
        <v>#N/A</v>
      </c>
      <c r="C1187" s="1" t="e">
        <f>IF(B1187="",#N/A,
IF('Second Approx.'!$G$15="Error",#N/A,
IF('Second Approx.'!$G$16="Error",#N/A,
IF('Second Approx.'!$G$17="Error",#N/A,
IF('Second Approx.'!$G$18="Error",#N/A,
IF('Second Approx.'!$G$19="Error",#N/A,
IF('Second Approx.'!$G$20="Error",#N/A,
IF('Second Approx.'!$G$29="Error",#N/A,
'Second Approx.'!$D$38*COS(RADIANS('Second Approx.'!$D$18*A1187))+'Second Approx.'!$D$39*COS(RADIANS('Second Approx.'!$D$19*A1187))))))))))</f>
        <v>#N/A</v>
      </c>
      <c r="D1187" s="1" t="e">
        <f>IF(B1187="",#N/A,
IF('Second Approx.'!$G$15="Error",#N/A,
IF('Second Approx.'!$G$16="Error",#N/A,
IF('Second Approx.'!$G$17="Error",#N/A,
IF('Second Approx.'!$G$18="Error",#N/A,
IF('Second Approx.'!$G$19="Error",#N/A,
IF('Second Approx.'!$G$20="Error",#N/A,
IF('Second Approx.'!$G$29="Error",#N/A,
'Second Approx.'!$D$38*SIN(RADIANS('Second Approx.'!$D$18*A1187))+'Second Approx.'!$D$39*SIN(RADIANS('Second Approx.'!$D$19*A1187))))))))))</f>
        <v>#N/A</v>
      </c>
    </row>
    <row r="1188" spans="1:4" x14ac:dyDescent="0.25">
      <c r="A1188">
        <v>593</v>
      </c>
      <c r="B1188" s="71" t="e">
        <f>IF(A1188&lt;='Second Approx.'!$D$20,A1188,#N/A)</f>
        <v>#N/A</v>
      </c>
      <c r="C1188" s="1" t="e">
        <f>IF(B1188="",#N/A,
IF('Second Approx.'!$G$15="Error",#N/A,
IF('Second Approx.'!$G$16="Error",#N/A,
IF('Second Approx.'!$G$17="Error",#N/A,
IF('Second Approx.'!$G$18="Error",#N/A,
IF('Second Approx.'!$G$19="Error",#N/A,
IF('Second Approx.'!$G$20="Error",#N/A,
IF('Second Approx.'!$G$29="Error",#N/A,
'Second Approx.'!$D$38*COS(RADIANS('Second Approx.'!$D$18*A1188))+'Second Approx.'!$D$39*COS(RADIANS('Second Approx.'!$D$19*A1188))))))))))</f>
        <v>#N/A</v>
      </c>
      <c r="D1188" s="1" t="e">
        <f>IF(B1188="",#N/A,
IF('Second Approx.'!$G$15="Error",#N/A,
IF('Second Approx.'!$G$16="Error",#N/A,
IF('Second Approx.'!$G$17="Error",#N/A,
IF('Second Approx.'!$G$18="Error",#N/A,
IF('Second Approx.'!$G$19="Error",#N/A,
IF('Second Approx.'!$G$20="Error",#N/A,
IF('Second Approx.'!$G$29="Error",#N/A,
'Second Approx.'!$D$38*SIN(RADIANS('Second Approx.'!$D$18*A1188))+'Second Approx.'!$D$39*SIN(RADIANS('Second Approx.'!$D$19*A1188))))))))))</f>
        <v>#N/A</v>
      </c>
    </row>
    <row r="1189" spans="1:4" x14ac:dyDescent="0.25">
      <c r="A1189" s="71">
        <v>593.5</v>
      </c>
      <c r="B1189" s="71" t="e">
        <f>IF(A1189&lt;='Second Approx.'!$D$20,A1189,#N/A)</f>
        <v>#N/A</v>
      </c>
      <c r="C1189" s="1" t="e">
        <f>IF(B1189="",#N/A,
IF('Second Approx.'!$G$15="Error",#N/A,
IF('Second Approx.'!$G$16="Error",#N/A,
IF('Second Approx.'!$G$17="Error",#N/A,
IF('Second Approx.'!$G$18="Error",#N/A,
IF('Second Approx.'!$G$19="Error",#N/A,
IF('Second Approx.'!$G$20="Error",#N/A,
IF('Second Approx.'!$G$29="Error",#N/A,
'Second Approx.'!$D$38*COS(RADIANS('Second Approx.'!$D$18*A1189))+'Second Approx.'!$D$39*COS(RADIANS('Second Approx.'!$D$19*A1189))))))))))</f>
        <v>#N/A</v>
      </c>
      <c r="D1189" s="1" t="e">
        <f>IF(B1189="",#N/A,
IF('Second Approx.'!$G$15="Error",#N/A,
IF('Second Approx.'!$G$16="Error",#N/A,
IF('Second Approx.'!$G$17="Error",#N/A,
IF('Second Approx.'!$G$18="Error",#N/A,
IF('Second Approx.'!$G$19="Error",#N/A,
IF('Second Approx.'!$G$20="Error",#N/A,
IF('Second Approx.'!$G$29="Error",#N/A,
'Second Approx.'!$D$38*SIN(RADIANS('Second Approx.'!$D$18*A1189))+'Second Approx.'!$D$39*SIN(RADIANS('Second Approx.'!$D$19*A1189))))))))))</f>
        <v>#N/A</v>
      </c>
    </row>
    <row r="1190" spans="1:4" x14ac:dyDescent="0.25">
      <c r="A1190">
        <v>594</v>
      </c>
      <c r="B1190" s="71" t="e">
        <f>IF(A1190&lt;='Second Approx.'!$D$20,A1190,#N/A)</f>
        <v>#N/A</v>
      </c>
      <c r="C1190" s="1" t="e">
        <f>IF(B1190="",#N/A,
IF('Second Approx.'!$G$15="Error",#N/A,
IF('Second Approx.'!$G$16="Error",#N/A,
IF('Second Approx.'!$G$17="Error",#N/A,
IF('Second Approx.'!$G$18="Error",#N/A,
IF('Second Approx.'!$G$19="Error",#N/A,
IF('Second Approx.'!$G$20="Error",#N/A,
IF('Second Approx.'!$G$29="Error",#N/A,
'Second Approx.'!$D$38*COS(RADIANS('Second Approx.'!$D$18*A1190))+'Second Approx.'!$D$39*COS(RADIANS('Second Approx.'!$D$19*A1190))))))))))</f>
        <v>#N/A</v>
      </c>
      <c r="D1190" s="1" t="e">
        <f>IF(B1190="",#N/A,
IF('Second Approx.'!$G$15="Error",#N/A,
IF('Second Approx.'!$G$16="Error",#N/A,
IF('Second Approx.'!$G$17="Error",#N/A,
IF('Second Approx.'!$G$18="Error",#N/A,
IF('Second Approx.'!$G$19="Error",#N/A,
IF('Second Approx.'!$G$20="Error",#N/A,
IF('Second Approx.'!$G$29="Error",#N/A,
'Second Approx.'!$D$38*SIN(RADIANS('Second Approx.'!$D$18*A1190))+'Second Approx.'!$D$39*SIN(RADIANS('Second Approx.'!$D$19*A1190))))))))))</f>
        <v>#N/A</v>
      </c>
    </row>
    <row r="1191" spans="1:4" x14ac:dyDescent="0.25">
      <c r="A1191" s="71">
        <v>594.5</v>
      </c>
      <c r="B1191" s="71" t="e">
        <f>IF(A1191&lt;='Second Approx.'!$D$20,A1191,#N/A)</f>
        <v>#N/A</v>
      </c>
      <c r="C1191" s="1" t="e">
        <f>IF(B1191="",#N/A,
IF('Second Approx.'!$G$15="Error",#N/A,
IF('Second Approx.'!$G$16="Error",#N/A,
IF('Second Approx.'!$G$17="Error",#N/A,
IF('Second Approx.'!$G$18="Error",#N/A,
IF('Second Approx.'!$G$19="Error",#N/A,
IF('Second Approx.'!$G$20="Error",#N/A,
IF('Second Approx.'!$G$29="Error",#N/A,
'Second Approx.'!$D$38*COS(RADIANS('Second Approx.'!$D$18*A1191))+'Second Approx.'!$D$39*COS(RADIANS('Second Approx.'!$D$19*A1191))))))))))</f>
        <v>#N/A</v>
      </c>
      <c r="D1191" s="1" t="e">
        <f>IF(B1191="",#N/A,
IF('Second Approx.'!$G$15="Error",#N/A,
IF('Second Approx.'!$G$16="Error",#N/A,
IF('Second Approx.'!$G$17="Error",#N/A,
IF('Second Approx.'!$G$18="Error",#N/A,
IF('Second Approx.'!$G$19="Error",#N/A,
IF('Second Approx.'!$G$20="Error",#N/A,
IF('Second Approx.'!$G$29="Error",#N/A,
'Second Approx.'!$D$38*SIN(RADIANS('Second Approx.'!$D$18*A1191))+'Second Approx.'!$D$39*SIN(RADIANS('Second Approx.'!$D$19*A1191))))))))))</f>
        <v>#N/A</v>
      </c>
    </row>
    <row r="1192" spans="1:4" x14ac:dyDescent="0.25">
      <c r="A1192">
        <v>595</v>
      </c>
      <c r="B1192" s="71" t="e">
        <f>IF(A1192&lt;='Second Approx.'!$D$20,A1192,#N/A)</f>
        <v>#N/A</v>
      </c>
      <c r="C1192" s="1" t="e">
        <f>IF(B1192="",#N/A,
IF('Second Approx.'!$G$15="Error",#N/A,
IF('Second Approx.'!$G$16="Error",#N/A,
IF('Second Approx.'!$G$17="Error",#N/A,
IF('Second Approx.'!$G$18="Error",#N/A,
IF('Second Approx.'!$G$19="Error",#N/A,
IF('Second Approx.'!$G$20="Error",#N/A,
IF('Second Approx.'!$G$29="Error",#N/A,
'Second Approx.'!$D$38*COS(RADIANS('Second Approx.'!$D$18*A1192))+'Second Approx.'!$D$39*COS(RADIANS('Second Approx.'!$D$19*A1192))))))))))</f>
        <v>#N/A</v>
      </c>
      <c r="D1192" s="1" t="e">
        <f>IF(B1192="",#N/A,
IF('Second Approx.'!$G$15="Error",#N/A,
IF('Second Approx.'!$G$16="Error",#N/A,
IF('Second Approx.'!$G$17="Error",#N/A,
IF('Second Approx.'!$G$18="Error",#N/A,
IF('Second Approx.'!$G$19="Error",#N/A,
IF('Second Approx.'!$G$20="Error",#N/A,
IF('Second Approx.'!$G$29="Error",#N/A,
'Second Approx.'!$D$38*SIN(RADIANS('Second Approx.'!$D$18*A1192))+'Second Approx.'!$D$39*SIN(RADIANS('Second Approx.'!$D$19*A1192))))))))))</f>
        <v>#N/A</v>
      </c>
    </row>
    <row r="1193" spans="1:4" x14ac:dyDescent="0.25">
      <c r="A1193">
        <v>595.5</v>
      </c>
      <c r="B1193" s="71" t="e">
        <f>IF(A1193&lt;='Second Approx.'!$D$20,A1193,#N/A)</f>
        <v>#N/A</v>
      </c>
      <c r="C1193" s="1" t="e">
        <f>IF(B1193="",#N/A,
IF('Second Approx.'!$G$15="Error",#N/A,
IF('Second Approx.'!$G$16="Error",#N/A,
IF('Second Approx.'!$G$17="Error",#N/A,
IF('Second Approx.'!$G$18="Error",#N/A,
IF('Second Approx.'!$G$19="Error",#N/A,
IF('Second Approx.'!$G$20="Error",#N/A,
IF('Second Approx.'!$G$29="Error",#N/A,
'Second Approx.'!$D$38*COS(RADIANS('Second Approx.'!$D$18*A1193))+'Second Approx.'!$D$39*COS(RADIANS('Second Approx.'!$D$19*A1193))))))))))</f>
        <v>#N/A</v>
      </c>
      <c r="D1193" s="1" t="e">
        <f>IF(B1193="",#N/A,
IF('Second Approx.'!$G$15="Error",#N/A,
IF('Second Approx.'!$G$16="Error",#N/A,
IF('Second Approx.'!$G$17="Error",#N/A,
IF('Second Approx.'!$G$18="Error",#N/A,
IF('Second Approx.'!$G$19="Error",#N/A,
IF('Second Approx.'!$G$20="Error",#N/A,
IF('Second Approx.'!$G$29="Error",#N/A,
'Second Approx.'!$D$38*SIN(RADIANS('Second Approx.'!$D$18*A1193))+'Second Approx.'!$D$39*SIN(RADIANS('Second Approx.'!$D$19*A1193))))))))))</f>
        <v>#N/A</v>
      </c>
    </row>
    <row r="1194" spans="1:4" x14ac:dyDescent="0.25">
      <c r="A1194" s="71">
        <v>596</v>
      </c>
      <c r="B1194" s="71" t="e">
        <f>IF(A1194&lt;='Second Approx.'!$D$20,A1194,#N/A)</f>
        <v>#N/A</v>
      </c>
      <c r="C1194" s="1" t="e">
        <f>IF(B1194="",#N/A,
IF('Second Approx.'!$G$15="Error",#N/A,
IF('Second Approx.'!$G$16="Error",#N/A,
IF('Second Approx.'!$G$17="Error",#N/A,
IF('Second Approx.'!$G$18="Error",#N/A,
IF('Second Approx.'!$G$19="Error",#N/A,
IF('Second Approx.'!$G$20="Error",#N/A,
IF('Second Approx.'!$G$29="Error",#N/A,
'Second Approx.'!$D$38*COS(RADIANS('Second Approx.'!$D$18*A1194))+'Second Approx.'!$D$39*COS(RADIANS('Second Approx.'!$D$19*A1194))))))))))</f>
        <v>#N/A</v>
      </c>
      <c r="D1194" s="1" t="e">
        <f>IF(B1194="",#N/A,
IF('Second Approx.'!$G$15="Error",#N/A,
IF('Second Approx.'!$G$16="Error",#N/A,
IF('Second Approx.'!$G$17="Error",#N/A,
IF('Second Approx.'!$G$18="Error",#N/A,
IF('Second Approx.'!$G$19="Error",#N/A,
IF('Second Approx.'!$G$20="Error",#N/A,
IF('Second Approx.'!$G$29="Error",#N/A,
'Second Approx.'!$D$38*SIN(RADIANS('Second Approx.'!$D$18*A1194))+'Second Approx.'!$D$39*SIN(RADIANS('Second Approx.'!$D$19*A1194))))))))))</f>
        <v>#N/A</v>
      </c>
    </row>
    <row r="1195" spans="1:4" x14ac:dyDescent="0.25">
      <c r="A1195">
        <v>596.5</v>
      </c>
      <c r="B1195" s="71" t="e">
        <f>IF(A1195&lt;='Second Approx.'!$D$20,A1195,#N/A)</f>
        <v>#N/A</v>
      </c>
      <c r="C1195" s="1" t="e">
        <f>IF(B1195="",#N/A,
IF('Second Approx.'!$G$15="Error",#N/A,
IF('Second Approx.'!$G$16="Error",#N/A,
IF('Second Approx.'!$G$17="Error",#N/A,
IF('Second Approx.'!$G$18="Error",#N/A,
IF('Second Approx.'!$G$19="Error",#N/A,
IF('Second Approx.'!$G$20="Error",#N/A,
IF('Second Approx.'!$G$29="Error",#N/A,
'Second Approx.'!$D$38*COS(RADIANS('Second Approx.'!$D$18*A1195))+'Second Approx.'!$D$39*COS(RADIANS('Second Approx.'!$D$19*A1195))))))))))</f>
        <v>#N/A</v>
      </c>
      <c r="D1195" s="1" t="e">
        <f>IF(B1195="",#N/A,
IF('Second Approx.'!$G$15="Error",#N/A,
IF('Second Approx.'!$G$16="Error",#N/A,
IF('Second Approx.'!$G$17="Error",#N/A,
IF('Second Approx.'!$G$18="Error",#N/A,
IF('Second Approx.'!$G$19="Error",#N/A,
IF('Second Approx.'!$G$20="Error",#N/A,
IF('Second Approx.'!$G$29="Error",#N/A,
'Second Approx.'!$D$38*SIN(RADIANS('Second Approx.'!$D$18*A1195))+'Second Approx.'!$D$39*SIN(RADIANS('Second Approx.'!$D$19*A1195))))))))))</f>
        <v>#N/A</v>
      </c>
    </row>
    <row r="1196" spans="1:4" x14ac:dyDescent="0.25">
      <c r="A1196" s="71">
        <v>597</v>
      </c>
      <c r="B1196" s="71" t="e">
        <f>IF(A1196&lt;='Second Approx.'!$D$20,A1196,#N/A)</f>
        <v>#N/A</v>
      </c>
      <c r="C1196" s="1" t="e">
        <f>IF(B1196="",#N/A,
IF('Second Approx.'!$G$15="Error",#N/A,
IF('Second Approx.'!$G$16="Error",#N/A,
IF('Second Approx.'!$G$17="Error",#N/A,
IF('Second Approx.'!$G$18="Error",#N/A,
IF('Second Approx.'!$G$19="Error",#N/A,
IF('Second Approx.'!$G$20="Error",#N/A,
IF('Second Approx.'!$G$29="Error",#N/A,
'Second Approx.'!$D$38*COS(RADIANS('Second Approx.'!$D$18*A1196))+'Second Approx.'!$D$39*COS(RADIANS('Second Approx.'!$D$19*A1196))))))))))</f>
        <v>#N/A</v>
      </c>
      <c r="D1196" s="1" t="e">
        <f>IF(B1196="",#N/A,
IF('Second Approx.'!$G$15="Error",#N/A,
IF('Second Approx.'!$G$16="Error",#N/A,
IF('Second Approx.'!$G$17="Error",#N/A,
IF('Second Approx.'!$G$18="Error",#N/A,
IF('Second Approx.'!$G$19="Error",#N/A,
IF('Second Approx.'!$G$20="Error",#N/A,
IF('Second Approx.'!$G$29="Error",#N/A,
'Second Approx.'!$D$38*SIN(RADIANS('Second Approx.'!$D$18*A1196))+'Second Approx.'!$D$39*SIN(RADIANS('Second Approx.'!$D$19*A1196))))))))))</f>
        <v>#N/A</v>
      </c>
    </row>
    <row r="1197" spans="1:4" x14ac:dyDescent="0.25">
      <c r="A1197">
        <v>597.5</v>
      </c>
      <c r="B1197" s="71" t="e">
        <f>IF(A1197&lt;='Second Approx.'!$D$20,A1197,#N/A)</f>
        <v>#N/A</v>
      </c>
      <c r="C1197" s="1" t="e">
        <f>IF(B1197="",#N/A,
IF('Second Approx.'!$G$15="Error",#N/A,
IF('Second Approx.'!$G$16="Error",#N/A,
IF('Second Approx.'!$G$17="Error",#N/A,
IF('Second Approx.'!$G$18="Error",#N/A,
IF('Second Approx.'!$G$19="Error",#N/A,
IF('Second Approx.'!$G$20="Error",#N/A,
IF('Second Approx.'!$G$29="Error",#N/A,
'Second Approx.'!$D$38*COS(RADIANS('Second Approx.'!$D$18*A1197))+'Second Approx.'!$D$39*COS(RADIANS('Second Approx.'!$D$19*A1197))))))))))</f>
        <v>#N/A</v>
      </c>
      <c r="D1197" s="1" t="e">
        <f>IF(B1197="",#N/A,
IF('Second Approx.'!$G$15="Error",#N/A,
IF('Second Approx.'!$G$16="Error",#N/A,
IF('Second Approx.'!$G$17="Error",#N/A,
IF('Second Approx.'!$G$18="Error",#N/A,
IF('Second Approx.'!$G$19="Error",#N/A,
IF('Second Approx.'!$G$20="Error",#N/A,
IF('Second Approx.'!$G$29="Error",#N/A,
'Second Approx.'!$D$38*SIN(RADIANS('Second Approx.'!$D$18*A1197))+'Second Approx.'!$D$39*SIN(RADIANS('Second Approx.'!$D$19*A1197))))))))))</f>
        <v>#N/A</v>
      </c>
    </row>
    <row r="1198" spans="1:4" x14ac:dyDescent="0.25">
      <c r="A1198">
        <v>598</v>
      </c>
      <c r="B1198" s="71" t="e">
        <f>IF(A1198&lt;='Second Approx.'!$D$20,A1198,#N/A)</f>
        <v>#N/A</v>
      </c>
      <c r="C1198" s="1" t="e">
        <f>IF(B1198="",#N/A,
IF('Second Approx.'!$G$15="Error",#N/A,
IF('Second Approx.'!$G$16="Error",#N/A,
IF('Second Approx.'!$G$17="Error",#N/A,
IF('Second Approx.'!$G$18="Error",#N/A,
IF('Second Approx.'!$G$19="Error",#N/A,
IF('Second Approx.'!$G$20="Error",#N/A,
IF('Second Approx.'!$G$29="Error",#N/A,
'Second Approx.'!$D$38*COS(RADIANS('Second Approx.'!$D$18*A1198))+'Second Approx.'!$D$39*COS(RADIANS('Second Approx.'!$D$19*A1198))))))))))</f>
        <v>#N/A</v>
      </c>
      <c r="D1198" s="1" t="e">
        <f>IF(B1198="",#N/A,
IF('Second Approx.'!$G$15="Error",#N/A,
IF('Second Approx.'!$G$16="Error",#N/A,
IF('Second Approx.'!$G$17="Error",#N/A,
IF('Second Approx.'!$G$18="Error",#N/A,
IF('Second Approx.'!$G$19="Error",#N/A,
IF('Second Approx.'!$G$20="Error",#N/A,
IF('Second Approx.'!$G$29="Error",#N/A,
'Second Approx.'!$D$38*SIN(RADIANS('Second Approx.'!$D$18*A1198))+'Second Approx.'!$D$39*SIN(RADIANS('Second Approx.'!$D$19*A1198))))))))))</f>
        <v>#N/A</v>
      </c>
    </row>
    <row r="1199" spans="1:4" x14ac:dyDescent="0.25">
      <c r="A1199" s="71">
        <v>598.5</v>
      </c>
      <c r="B1199" s="71" t="e">
        <f>IF(A1199&lt;='Second Approx.'!$D$20,A1199,#N/A)</f>
        <v>#N/A</v>
      </c>
      <c r="C1199" s="1" t="e">
        <f>IF(B1199="",#N/A,
IF('Second Approx.'!$G$15="Error",#N/A,
IF('Second Approx.'!$G$16="Error",#N/A,
IF('Second Approx.'!$G$17="Error",#N/A,
IF('Second Approx.'!$G$18="Error",#N/A,
IF('Second Approx.'!$G$19="Error",#N/A,
IF('Second Approx.'!$G$20="Error",#N/A,
IF('Second Approx.'!$G$29="Error",#N/A,
'Second Approx.'!$D$38*COS(RADIANS('Second Approx.'!$D$18*A1199))+'Second Approx.'!$D$39*COS(RADIANS('Second Approx.'!$D$19*A1199))))))))))</f>
        <v>#N/A</v>
      </c>
      <c r="D1199" s="1" t="e">
        <f>IF(B1199="",#N/A,
IF('Second Approx.'!$G$15="Error",#N/A,
IF('Second Approx.'!$G$16="Error",#N/A,
IF('Second Approx.'!$G$17="Error",#N/A,
IF('Second Approx.'!$G$18="Error",#N/A,
IF('Second Approx.'!$G$19="Error",#N/A,
IF('Second Approx.'!$G$20="Error",#N/A,
IF('Second Approx.'!$G$29="Error",#N/A,
'Second Approx.'!$D$38*SIN(RADIANS('Second Approx.'!$D$18*A1199))+'Second Approx.'!$D$39*SIN(RADIANS('Second Approx.'!$D$19*A1199))))))))))</f>
        <v>#N/A</v>
      </c>
    </row>
    <row r="1200" spans="1:4" x14ac:dyDescent="0.25">
      <c r="A1200">
        <v>599</v>
      </c>
      <c r="B1200" s="71" t="e">
        <f>IF(A1200&lt;='Second Approx.'!$D$20,A1200,#N/A)</f>
        <v>#N/A</v>
      </c>
      <c r="C1200" s="1" t="e">
        <f>IF(B1200="",#N/A,
IF('Second Approx.'!$G$15="Error",#N/A,
IF('Second Approx.'!$G$16="Error",#N/A,
IF('Second Approx.'!$G$17="Error",#N/A,
IF('Second Approx.'!$G$18="Error",#N/A,
IF('Second Approx.'!$G$19="Error",#N/A,
IF('Second Approx.'!$G$20="Error",#N/A,
IF('Second Approx.'!$G$29="Error",#N/A,
'Second Approx.'!$D$38*COS(RADIANS('Second Approx.'!$D$18*A1200))+'Second Approx.'!$D$39*COS(RADIANS('Second Approx.'!$D$19*A1200))))))))))</f>
        <v>#N/A</v>
      </c>
      <c r="D1200" s="1" t="e">
        <f>IF(B1200="",#N/A,
IF('Second Approx.'!$G$15="Error",#N/A,
IF('Second Approx.'!$G$16="Error",#N/A,
IF('Second Approx.'!$G$17="Error",#N/A,
IF('Second Approx.'!$G$18="Error",#N/A,
IF('Second Approx.'!$G$19="Error",#N/A,
IF('Second Approx.'!$G$20="Error",#N/A,
IF('Second Approx.'!$G$29="Error",#N/A,
'Second Approx.'!$D$38*SIN(RADIANS('Second Approx.'!$D$18*A1200))+'Second Approx.'!$D$39*SIN(RADIANS('Second Approx.'!$D$19*A1200))))))))))</f>
        <v>#N/A</v>
      </c>
    </row>
    <row r="1201" spans="1:4" x14ac:dyDescent="0.25">
      <c r="A1201" s="71">
        <v>599.5</v>
      </c>
      <c r="B1201" s="71" t="e">
        <f>IF(A1201&lt;='Second Approx.'!$D$20,A1201,#N/A)</f>
        <v>#N/A</v>
      </c>
      <c r="C1201" s="1" t="e">
        <f>IF(B1201="",#N/A,
IF('Second Approx.'!$G$15="Error",#N/A,
IF('Second Approx.'!$G$16="Error",#N/A,
IF('Second Approx.'!$G$17="Error",#N/A,
IF('Second Approx.'!$G$18="Error",#N/A,
IF('Second Approx.'!$G$19="Error",#N/A,
IF('Second Approx.'!$G$20="Error",#N/A,
IF('Second Approx.'!$G$29="Error",#N/A,
'Second Approx.'!$D$38*COS(RADIANS('Second Approx.'!$D$18*A1201))+'Second Approx.'!$D$39*COS(RADIANS('Second Approx.'!$D$19*A1201))))))))))</f>
        <v>#N/A</v>
      </c>
      <c r="D1201" s="1" t="e">
        <f>IF(B1201="",#N/A,
IF('Second Approx.'!$G$15="Error",#N/A,
IF('Second Approx.'!$G$16="Error",#N/A,
IF('Second Approx.'!$G$17="Error",#N/A,
IF('Second Approx.'!$G$18="Error",#N/A,
IF('Second Approx.'!$G$19="Error",#N/A,
IF('Second Approx.'!$G$20="Error",#N/A,
IF('Second Approx.'!$G$29="Error",#N/A,
'Second Approx.'!$D$38*SIN(RADIANS('Second Approx.'!$D$18*A1201))+'Second Approx.'!$D$39*SIN(RADIANS('Second Approx.'!$D$19*A1201))))))))))</f>
        <v>#N/A</v>
      </c>
    </row>
    <row r="1202" spans="1:4" x14ac:dyDescent="0.25">
      <c r="A1202">
        <v>600</v>
      </c>
      <c r="B1202" s="71" t="e">
        <f>IF(A1202&lt;='Second Approx.'!$D$20,A1202,#N/A)</f>
        <v>#N/A</v>
      </c>
      <c r="C1202" s="1" t="e">
        <f>IF(B1202="",#N/A,
IF('Second Approx.'!$G$15="Error",#N/A,
IF('Second Approx.'!$G$16="Error",#N/A,
IF('Second Approx.'!$G$17="Error",#N/A,
IF('Second Approx.'!$G$18="Error",#N/A,
IF('Second Approx.'!$G$19="Error",#N/A,
IF('Second Approx.'!$G$20="Error",#N/A,
IF('Second Approx.'!$G$29="Error",#N/A,
'Second Approx.'!$D$38*COS(RADIANS('Second Approx.'!$D$18*A1202))+'Second Approx.'!$D$39*COS(RADIANS('Second Approx.'!$D$19*A1202))))))))))</f>
        <v>#N/A</v>
      </c>
      <c r="D1202" s="1" t="e">
        <f>IF(B1202="",#N/A,
IF('Second Approx.'!$G$15="Error",#N/A,
IF('Second Approx.'!$G$16="Error",#N/A,
IF('Second Approx.'!$G$17="Error",#N/A,
IF('Second Approx.'!$G$18="Error",#N/A,
IF('Second Approx.'!$G$19="Error",#N/A,
IF('Second Approx.'!$G$20="Error",#N/A,
IF('Second Approx.'!$G$29="Error",#N/A,
'Second Approx.'!$D$38*SIN(RADIANS('Second Approx.'!$D$18*A1202))+'Second Approx.'!$D$39*SIN(RADIANS('Second Approx.'!$D$19*A1202))))))))))</f>
        <v>#N/A</v>
      </c>
    </row>
    <row r="1203" spans="1:4" x14ac:dyDescent="0.25">
      <c r="A1203">
        <v>600.5</v>
      </c>
      <c r="B1203" s="71" t="e">
        <f>IF(A1203&lt;='Second Approx.'!$D$20,A1203,#N/A)</f>
        <v>#N/A</v>
      </c>
      <c r="C1203" s="1" t="e">
        <f>IF(B1203="",#N/A,
IF('Second Approx.'!$G$15="Error",#N/A,
IF('Second Approx.'!$G$16="Error",#N/A,
IF('Second Approx.'!$G$17="Error",#N/A,
IF('Second Approx.'!$G$18="Error",#N/A,
IF('Second Approx.'!$G$19="Error",#N/A,
IF('Second Approx.'!$G$20="Error",#N/A,
IF('Second Approx.'!$G$29="Error",#N/A,
'Second Approx.'!$D$38*COS(RADIANS('Second Approx.'!$D$18*A1203))+'Second Approx.'!$D$39*COS(RADIANS('Second Approx.'!$D$19*A1203))))))))))</f>
        <v>#N/A</v>
      </c>
      <c r="D1203" s="1" t="e">
        <f>IF(B1203="",#N/A,
IF('Second Approx.'!$G$15="Error",#N/A,
IF('Second Approx.'!$G$16="Error",#N/A,
IF('Second Approx.'!$G$17="Error",#N/A,
IF('Second Approx.'!$G$18="Error",#N/A,
IF('Second Approx.'!$G$19="Error",#N/A,
IF('Second Approx.'!$G$20="Error",#N/A,
IF('Second Approx.'!$G$29="Error",#N/A,
'Second Approx.'!$D$38*SIN(RADIANS('Second Approx.'!$D$18*A1203))+'Second Approx.'!$D$39*SIN(RADIANS('Second Approx.'!$D$19*A1203))))))))))</f>
        <v>#N/A</v>
      </c>
    </row>
    <row r="1204" spans="1:4" x14ac:dyDescent="0.25">
      <c r="A1204" s="71">
        <v>601</v>
      </c>
      <c r="B1204" s="71" t="e">
        <f>IF(A1204&lt;='Second Approx.'!$D$20,A1204,#N/A)</f>
        <v>#N/A</v>
      </c>
      <c r="C1204" s="1" t="e">
        <f>IF(B1204="",#N/A,
IF('Second Approx.'!$G$15="Error",#N/A,
IF('Second Approx.'!$G$16="Error",#N/A,
IF('Second Approx.'!$G$17="Error",#N/A,
IF('Second Approx.'!$G$18="Error",#N/A,
IF('Second Approx.'!$G$19="Error",#N/A,
IF('Second Approx.'!$G$20="Error",#N/A,
IF('Second Approx.'!$G$29="Error",#N/A,
'Second Approx.'!$D$38*COS(RADIANS('Second Approx.'!$D$18*A1204))+'Second Approx.'!$D$39*COS(RADIANS('Second Approx.'!$D$19*A1204))))))))))</f>
        <v>#N/A</v>
      </c>
      <c r="D1204" s="1" t="e">
        <f>IF(B1204="",#N/A,
IF('Second Approx.'!$G$15="Error",#N/A,
IF('Second Approx.'!$G$16="Error",#N/A,
IF('Second Approx.'!$G$17="Error",#N/A,
IF('Second Approx.'!$G$18="Error",#N/A,
IF('Second Approx.'!$G$19="Error",#N/A,
IF('Second Approx.'!$G$20="Error",#N/A,
IF('Second Approx.'!$G$29="Error",#N/A,
'Second Approx.'!$D$38*SIN(RADIANS('Second Approx.'!$D$18*A1204))+'Second Approx.'!$D$39*SIN(RADIANS('Second Approx.'!$D$19*A1204))))))))))</f>
        <v>#N/A</v>
      </c>
    </row>
    <row r="1205" spans="1:4" x14ac:dyDescent="0.25">
      <c r="A1205">
        <v>601.5</v>
      </c>
      <c r="B1205" s="71" t="e">
        <f>IF(A1205&lt;='Second Approx.'!$D$20,A1205,#N/A)</f>
        <v>#N/A</v>
      </c>
      <c r="C1205" s="1" t="e">
        <f>IF(B1205="",#N/A,
IF('Second Approx.'!$G$15="Error",#N/A,
IF('Second Approx.'!$G$16="Error",#N/A,
IF('Second Approx.'!$G$17="Error",#N/A,
IF('Second Approx.'!$G$18="Error",#N/A,
IF('Second Approx.'!$G$19="Error",#N/A,
IF('Second Approx.'!$G$20="Error",#N/A,
IF('Second Approx.'!$G$29="Error",#N/A,
'Second Approx.'!$D$38*COS(RADIANS('Second Approx.'!$D$18*A1205))+'Second Approx.'!$D$39*COS(RADIANS('Second Approx.'!$D$19*A1205))))))))))</f>
        <v>#N/A</v>
      </c>
      <c r="D1205" s="1" t="e">
        <f>IF(B1205="",#N/A,
IF('Second Approx.'!$G$15="Error",#N/A,
IF('Second Approx.'!$G$16="Error",#N/A,
IF('Second Approx.'!$G$17="Error",#N/A,
IF('Second Approx.'!$G$18="Error",#N/A,
IF('Second Approx.'!$G$19="Error",#N/A,
IF('Second Approx.'!$G$20="Error",#N/A,
IF('Second Approx.'!$G$29="Error",#N/A,
'Second Approx.'!$D$38*SIN(RADIANS('Second Approx.'!$D$18*A1205))+'Second Approx.'!$D$39*SIN(RADIANS('Second Approx.'!$D$19*A1205))))))))))</f>
        <v>#N/A</v>
      </c>
    </row>
    <row r="1206" spans="1:4" x14ac:dyDescent="0.25">
      <c r="A1206" s="71">
        <v>602</v>
      </c>
      <c r="B1206" s="71" t="e">
        <f>IF(A1206&lt;='Second Approx.'!$D$20,A1206,#N/A)</f>
        <v>#N/A</v>
      </c>
      <c r="C1206" s="1" t="e">
        <f>IF(B1206="",#N/A,
IF('Second Approx.'!$G$15="Error",#N/A,
IF('Second Approx.'!$G$16="Error",#N/A,
IF('Second Approx.'!$G$17="Error",#N/A,
IF('Second Approx.'!$G$18="Error",#N/A,
IF('Second Approx.'!$G$19="Error",#N/A,
IF('Second Approx.'!$G$20="Error",#N/A,
IF('Second Approx.'!$G$29="Error",#N/A,
'Second Approx.'!$D$38*COS(RADIANS('Second Approx.'!$D$18*A1206))+'Second Approx.'!$D$39*COS(RADIANS('Second Approx.'!$D$19*A1206))))))))))</f>
        <v>#N/A</v>
      </c>
      <c r="D1206" s="1" t="e">
        <f>IF(B1206="",#N/A,
IF('Second Approx.'!$G$15="Error",#N/A,
IF('Second Approx.'!$G$16="Error",#N/A,
IF('Second Approx.'!$G$17="Error",#N/A,
IF('Second Approx.'!$G$18="Error",#N/A,
IF('Second Approx.'!$G$19="Error",#N/A,
IF('Second Approx.'!$G$20="Error",#N/A,
IF('Second Approx.'!$G$29="Error",#N/A,
'Second Approx.'!$D$38*SIN(RADIANS('Second Approx.'!$D$18*A1206))+'Second Approx.'!$D$39*SIN(RADIANS('Second Approx.'!$D$19*A1206))))))))))</f>
        <v>#N/A</v>
      </c>
    </row>
    <row r="1207" spans="1:4" x14ac:dyDescent="0.25">
      <c r="A1207">
        <v>602.5</v>
      </c>
      <c r="B1207" s="71" t="e">
        <f>IF(A1207&lt;='Second Approx.'!$D$20,A1207,#N/A)</f>
        <v>#N/A</v>
      </c>
      <c r="C1207" s="1" t="e">
        <f>IF(B1207="",#N/A,
IF('Second Approx.'!$G$15="Error",#N/A,
IF('Second Approx.'!$G$16="Error",#N/A,
IF('Second Approx.'!$G$17="Error",#N/A,
IF('Second Approx.'!$G$18="Error",#N/A,
IF('Second Approx.'!$G$19="Error",#N/A,
IF('Second Approx.'!$G$20="Error",#N/A,
IF('Second Approx.'!$G$29="Error",#N/A,
'Second Approx.'!$D$38*COS(RADIANS('Second Approx.'!$D$18*A1207))+'Second Approx.'!$D$39*COS(RADIANS('Second Approx.'!$D$19*A1207))))))))))</f>
        <v>#N/A</v>
      </c>
      <c r="D1207" s="1" t="e">
        <f>IF(B1207="",#N/A,
IF('Second Approx.'!$G$15="Error",#N/A,
IF('Second Approx.'!$G$16="Error",#N/A,
IF('Second Approx.'!$G$17="Error",#N/A,
IF('Second Approx.'!$G$18="Error",#N/A,
IF('Second Approx.'!$G$19="Error",#N/A,
IF('Second Approx.'!$G$20="Error",#N/A,
IF('Second Approx.'!$G$29="Error",#N/A,
'Second Approx.'!$D$38*SIN(RADIANS('Second Approx.'!$D$18*A1207))+'Second Approx.'!$D$39*SIN(RADIANS('Second Approx.'!$D$19*A1207))))))))))</f>
        <v>#N/A</v>
      </c>
    </row>
    <row r="1208" spans="1:4" x14ac:dyDescent="0.25">
      <c r="A1208">
        <v>603</v>
      </c>
      <c r="B1208" s="71" t="e">
        <f>IF(A1208&lt;='Second Approx.'!$D$20,A1208,#N/A)</f>
        <v>#N/A</v>
      </c>
      <c r="C1208" s="1" t="e">
        <f>IF(B1208="",#N/A,
IF('Second Approx.'!$G$15="Error",#N/A,
IF('Second Approx.'!$G$16="Error",#N/A,
IF('Second Approx.'!$G$17="Error",#N/A,
IF('Second Approx.'!$G$18="Error",#N/A,
IF('Second Approx.'!$G$19="Error",#N/A,
IF('Second Approx.'!$G$20="Error",#N/A,
IF('Second Approx.'!$G$29="Error",#N/A,
'Second Approx.'!$D$38*COS(RADIANS('Second Approx.'!$D$18*A1208))+'Second Approx.'!$D$39*COS(RADIANS('Second Approx.'!$D$19*A1208))))))))))</f>
        <v>#N/A</v>
      </c>
      <c r="D1208" s="1" t="e">
        <f>IF(B1208="",#N/A,
IF('Second Approx.'!$G$15="Error",#N/A,
IF('Second Approx.'!$G$16="Error",#N/A,
IF('Second Approx.'!$G$17="Error",#N/A,
IF('Second Approx.'!$G$18="Error",#N/A,
IF('Second Approx.'!$G$19="Error",#N/A,
IF('Second Approx.'!$G$20="Error",#N/A,
IF('Second Approx.'!$G$29="Error",#N/A,
'Second Approx.'!$D$38*SIN(RADIANS('Second Approx.'!$D$18*A1208))+'Second Approx.'!$D$39*SIN(RADIANS('Second Approx.'!$D$19*A1208))))))))))</f>
        <v>#N/A</v>
      </c>
    </row>
    <row r="1209" spans="1:4" x14ac:dyDescent="0.25">
      <c r="A1209" s="71">
        <v>603.5</v>
      </c>
      <c r="B1209" s="71" t="e">
        <f>IF(A1209&lt;='Second Approx.'!$D$20,A1209,#N/A)</f>
        <v>#N/A</v>
      </c>
      <c r="C1209" s="1" t="e">
        <f>IF(B1209="",#N/A,
IF('Second Approx.'!$G$15="Error",#N/A,
IF('Second Approx.'!$G$16="Error",#N/A,
IF('Second Approx.'!$G$17="Error",#N/A,
IF('Second Approx.'!$G$18="Error",#N/A,
IF('Second Approx.'!$G$19="Error",#N/A,
IF('Second Approx.'!$G$20="Error",#N/A,
IF('Second Approx.'!$G$29="Error",#N/A,
'Second Approx.'!$D$38*COS(RADIANS('Second Approx.'!$D$18*A1209))+'Second Approx.'!$D$39*COS(RADIANS('Second Approx.'!$D$19*A1209))))))))))</f>
        <v>#N/A</v>
      </c>
      <c r="D1209" s="1" t="e">
        <f>IF(B1209="",#N/A,
IF('Second Approx.'!$G$15="Error",#N/A,
IF('Second Approx.'!$G$16="Error",#N/A,
IF('Second Approx.'!$G$17="Error",#N/A,
IF('Second Approx.'!$G$18="Error",#N/A,
IF('Second Approx.'!$G$19="Error",#N/A,
IF('Second Approx.'!$G$20="Error",#N/A,
IF('Second Approx.'!$G$29="Error",#N/A,
'Second Approx.'!$D$38*SIN(RADIANS('Second Approx.'!$D$18*A1209))+'Second Approx.'!$D$39*SIN(RADIANS('Second Approx.'!$D$19*A1209))))))))))</f>
        <v>#N/A</v>
      </c>
    </row>
    <row r="1210" spans="1:4" x14ac:dyDescent="0.25">
      <c r="A1210">
        <v>604</v>
      </c>
      <c r="B1210" s="71" t="e">
        <f>IF(A1210&lt;='Second Approx.'!$D$20,A1210,#N/A)</f>
        <v>#N/A</v>
      </c>
      <c r="C1210" s="1" t="e">
        <f>IF(B1210="",#N/A,
IF('Second Approx.'!$G$15="Error",#N/A,
IF('Second Approx.'!$G$16="Error",#N/A,
IF('Second Approx.'!$G$17="Error",#N/A,
IF('Second Approx.'!$G$18="Error",#N/A,
IF('Second Approx.'!$G$19="Error",#N/A,
IF('Second Approx.'!$G$20="Error",#N/A,
IF('Second Approx.'!$G$29="Error",#N/A,
'Second Approx.'!$D$38*COS(RADIANS('Second Approx.'!$D$18*A1210))+'Second Approx.'!$D$39*COS(RADIANS('Second Approx.'!$D$19*A1210))))))))))</f>
        <v>#N/A</v>
      </c>
      <c r="D1210" s="1" t="e">
        <f>IF(B1210="",#N/A,
IF('Second Approx.'!$G$15="Error",#N/A,
IF('Second Approx.'!$G$16="Error",#N/A,
IF('Second Approx.'!$G$17="Error",#N/A,
IF('Second Approx.'!$G$18="Error",#N/A,
IF('Second Approx.'!$G$19="Error",#N/A,
IF('Second Approx.'!$G$20="Error",#N/A,
IF('Second Approx.'!$G$29="Error",#N/A,
'Second Approx.'!$D$38*SIN(RADIANS('Second Approx.'!$D$18*A1210))+'Second Approx.'!$D$39*SIN(RADIANS('Second Approx.'!$D$19*A1210))))))))))</f>
        <v>#N/A</v>
      </c>
    </row>
    <row r="1211" spans="1:4" x14ac:dyDescent="0.25">
      <c r="A1211" s="71">
        <v>604.5</v>
      </c>
      <c r="B1211" s="71" t="e">
        <f>IF(A1211&lt;='Second Approx.'!$D$20,A1211,#N/A)</f>
        <v>#N/A</v>
      </c>
      <c r="C1211" s="1" t="e">
        <f>IF(B1211="",#N/A,
IF('Second Approx.'!$G$15="Error",#N/A,
IF('Second Approx.'!$G$16="Error",#N/A,
IF('Second Approx.'!$G$17="Error",#N/A,
IF('Second Approx.'!$G$18="Error",#N/A,
IF('Second Approx.'!$G$19="Error",#N/A,
IF('Second Approx.'!$G$20="Error",#N/A,
IF('Second Approx.'!$G$29="Error",#N/A,
'Second Approx.'!$D$38*COS(RADIANS('Second Approx.'!$D$18*A1211))+'Second Approx.'!$D$39*COS(RADIANS('Second Approx.'!$D$19*A1211))))))))))</f>
        <v>#N/A</v>
      </c>
      <c r="D1211" s="1" t="e">
        <f>IF(B1211="",#N/A,
IF('Second Approx.'!$G$15="Error",#N/A,
IF('Second Approx.'!$G$16="Error",#N/A,
IF('Second Approx.'!$G$17="Error",#N/A,
IF('Second Approx.'!$G$18="Error",#N/A,
IF('Second Approx.'!$G$19="Error",#N/A,
IF('Second Approx.'!$G$20="Error",#N/A,
IF('Second Approx.'!$G$29="Error",#N/A,
'Second Approx.'!$D$38*SIN(RADIANS('Second Approx.'!$D$18*A1211))+'Second Approx.'!$D$39*SIN(RADIANS('Second Approx.'!$D$19*A1211))))))))))</f>
        <v>#N/A</v>
      </c>
    </row>
    <row r="1212" spans="1:4" x14ac:dyDescent="0.25">
      <c r="A1212">
        <v>605</v>
      </c>
      <c r="B1212" s="71" t="e">
        <f>IF(A1212&lt;='Second Approx.'!$D$20,A1212,#N/A)</f>
        <v>#N/A</v>
      </c>
      <c r="C1212" s="1" t="e">
        <f>IF(B1212="",#N/A,
IF('Second Approx.'!$G$15="Error",#N/A,
IF('Second Approx.'!$G$16="Error",#N/A,
IF('Second Approx.'!$G$17="Error",#N/A,
IF('Second Approx.'!$G$18="Error",#N/A,
IF('Second Approx.'!$G$19="Error",#N/A,
IF('Second Approx.'!$G$20="Error",#N/A,
IF('Second Approx.'!$G$29="Error",#N/A,
'Second Approx.'!$D$38*COS(RADIANS('Second Approx.'!$D$18*A1212))+'Second Approx.'!$D$39*COS(RADIANS('Second Approx.'!$D$19*A1212))))))))))</f>
        <v>#N/A</v>
      </c>
      <c r="D1212" s="1" t="e">
        <f>IF(B1212="",#N/A,
IF('Second Approx.'!$G$15="Error",#N/A,
IF('Second Approx.'!$G$16="Error",#N/A,
IF('Second Approx.'!$G$17="Error",#N/A,
IF('Second Approx.'!$G$18="Error",#N/A,
IF('Second Approx.'!$G$19="Error",#N/A,
IF('Second Approx.'!$G$20="Error",#N/A,
IF('Second Approx.'!$G$29="Error",#N/A,
'Second Approx.'!$D$38*SIN(RADIANS('Second Approx.'!$D$18*A1212))+'Second Approx.'!$D$39*SIN(RADIANS('Second Approx.'!$D$19*A1212))))))))))</f>
        <v>#N/A</v>
      </c>
    </row>
    <row r="1213" spans="1:4" x14ac:dyDescent="0.25">
      <c r="A1213">
        <v>605.5</v>
      </c>
      <c r="B1213" s="71" t="e">
        <f>IF(A1213&lt;='Second Approx.'!$D$20,A1213,#N/A)</f>
        <v>#N/A</v>
      </c>
      <c r="C1213" s="1" t="e">
        <f>IF(B1213="",#N/A,
IF('Second Approx.'!$G$15="Error",#N/A,
IF('Second Approx.'!$G$16="Error",#N/A,
IF('Second Approx.'!$G$17="Error",#N/A,
IF('Second Approx.'!$G$18="Error",#N/A,
IF('Second Approx.'!$G$19="Error",#N/A,
IF('Second Approx.'!$G$20="Error",#N/A,
IF('Second Approx.'!$G$29="Error",#N/A,
'Second Approx.'!$D$38*COS(RADIANS('Second Approx.'!$D$18*A1213))+'Second Approx.'!$D$39*COS(RADIANS('Second Approx.'!$D$19*A1213))))))))))</f>
        <v>#N/A</v>
      </c>
      <c r="D1213" s="1" t="e">
        <f>IF(B1213="",#N/A,
IF('Second Approx.'!$G$15="Error",#N/A,
IF('Second Approx.'!$G$16="Error",#N/A,
IF('Second Approx.'!$G$17="Error",#N/A,
IF('Second Approx.'!$G$18="Error",#N/A,
IF('Second Approx.'!$G$19="Error",#N/A,
IF('Second Approx.'!$G$20="Error",#N/A,
IF('Second Approx.'!$G$29="Error",#N/A,
'Second Approx.'!$D$38*SIN(RADIANS('Second Approx.'!$D$18*A1213))+'Second Approx.'!$D$39*SIN(RADIANS('Second Approx.'!$D$19*A1213))))))))))</f>
        <v>#N/A</v>
      </c>
    </row>
    <row r="1214" spans="1:4" x14ac:dyDescent="0.25">
      <c r="A1214" s="71">
        <v>606</v>
      </c>
      <c r="B1214" s="71" t="e">
        <f>IF(A1214&lt;='Second Approx.'!$D$20,A1214,#N/A)</f>
        <v>#N/A</v>
      </c>
      <c r="C1214" s="1" t="e">
        <f>IF(B1214="",#N/A,
IF('Second Approx.'!$G$15="Error",#N/A,
IF('Second Approx.'!$G$16="Error",#N/A,
IF('Second Approx.'!$G$17="Error",#N/A,
IF('Second Approx.'!$G$18="Error",#N/A,
IF('Second Approx.'!$G$19="Error",#N/A,
IF('Second Approx.'!$G$20="Error",#N/A,
IF('Second Approx.'!$G$29="Error",#N/A,
'Second Approx.'!$D$38*COS(RADIANS('Second Approx.'!$D$18*A1214))+'Second Approx.'!$D$39*COS(RADIANS('Second Approx.'!$D$19*A1214))))))))))</f>
        <v>#N/A</v>
      </c>
      <c r="D1214" s="1" t="e">
        <f>IF(B1214="",#N/A,
IF('Second Approx.'!$G$15="Error",#N/A,
IF('Second Approx.'!$G$16="Error",#N/A,
IF('Second Approx.'!$G$17="Error",#N/A,
IF('Second Approx.'!$G$18="Error",#N/A,
IF('Second Approx.'!$G$19="Error",#N/A,
IF('Second Approx.'!$G$20="Error",#N/A,
IF('Second Approx.'!$G$29="Error",#N/A,
'Second Approx.'!$D$38*SIN(RADIANS('Second Approx.'!$D$18*A1214))+'Second Approx.'!$D$39*SIN(RADIANS('Second Approx.'!$D$19*A1214))))))))))</f>
        <v>#N/A</v>
      </c>
    </row>
    <row r="1215" spans="1:4" x14ac:dyDescent="0.25">
      <c r="A1215">
        <v>606.5</v>
      </c>
      <c r="B1215" s="71" t="e">
        <f>IF(A1215&lt;='Second Approx.'!$D$20,A1215,#N/A)</f>
        <v>#N/A</v>
      </c>
      <c r="C1215" s="1" t="e">
        <f>IF(B1215="",#N/A,
IF('Second Approx.'!$G$15="Error",#N/A,
IF('Second Approx.'!$G$16="Error",#N/A,
IF('Second Approx.'!$G$17="Error",#N/A,
IF('Second Approx.'!$G$18="Error",#N/A,
IF('Second Approx.'!$G$19="Error",#N/A,
IF('Second Approx.'!$G$20="Error",#N/A,
IF('Second Approx.'!$G$29="Error",#N/A,
'Second Approx.'!$D$38*COS(RADIANS('Second Approx.'!$D$18*A1215))+'Second Approx.'!$D$39*COS(RADIANS('Second Approx.'!$D$19*A1215))))))))))</f>
        <v>#N/A</v>
      </c>
      <c r="D1215" s="1" t="e">
        <f>IF(B1215="",#N/A,
IF('Second Approx.'!$G$15="Error",#N/A,
IF('Second Approx.'!$G$16="Error",#N/A,
IF('Second Approx.'!$G$17="Error",#N/A,
IF('Second Approx.'!$G$18="Error",#N/A,
IF('Second Approx.'!$G$19="Error",#N/A,
IF('Second Approx.'!$G$20="Error",#N/A,
IF('Second Approx.'!$G$29="Error",#N/A,
'Second Approx.'!$D$38*SIN(RADIANS('Second Approx.'!$D$18*A1215))+'Second Approx.'!$D$39*SIN(RADIANS('Second Approx.'!$D$19*A1215))))))))))</f>
        <v>#N/A</v>
      </c>
    </row>
    <row r="1216" spans="1:4" x14ac:dyDescent="0.25">
      <c r="A1216" s="71">
        <v>607</v>
      </c>
      <c r="B1216" s="71" t="e">
        <f>IF(A1216&lt;='Second Approx.'!$D$20,A1216,#N/A)</f>
        <v>#N/A</v>
      </c>
      <c r="C1216" s="1" t="e">
        <f>IF(B1216="",#N/A,
IF('Second Approx.'!$G$15="Error",#N/A,
IF('Second Approx.'!$G$16="Error",#N/A,
IF('Second Approx.'!$G$17="Error",#N/A,
IF('Second Approx.'!$G$18="Error",#N/A,
IF('Second Approx.'!$G$19="Error",#N/A,
IF('Second Approx.'!$G$20="Error",#N/A,
IF('Second Approx.'!$G$29="Error",#N/A,
'Second Approx.'!$D$38*COS(RADIANS('Second Approx.'!$D$18*A1216))+'Second Approx.'!$D$39*COS(RADIANS('Second Approx.'!$D$19*A1216))))))))))</f>
        <v>#N/A</v>
      </c>
      <c r="D1216" s="1" t="e">
        <f>IF(B1216="",#N/A,
IF('Second Approx.'!$G$15="Error",#N/A,
IF('Second Approx.'!$G$16="Error",#N/A,
IF('Second Approx.'!$G$17="Error",#N/A,
IF('Second Approx.'!$G$18="Error",#N/A,
IF('Second Approx.'!$G$19="Error",#N/A,
IF('Second Approx.'!$G$20="Error",#N/A,
IF('Second Approx.'!$G$29="Error",#N/A,
'Second Approx.'!$D$38*SIN(RADIANS('Second Approx.'!$D$18*A1216))+'Second Approx.'!$D$39*SIN(RADIANS('Second Approx.'!$D$19*A1216))))))))))</f>
        <v>#N/A</v>
      </c>
    </row>
    <row r="1217" spans="1:4" x14ac:dyDescent="0.25">
      <c r="A1217">
        <v>607.5</v>
      </c>
      <c r="B1217" s="71" t="e">
        <f>IF(A1217&lt;='Second Approx.'!$D$20,A1217,#N/A)</f>
        <v>#N/A</v>
      </c>
      <c r="C1217" s="1" t="e">
        <f>IF(B1217="",#N/A,
IF('Second Approx.'!$G$15="Error",#N/A,
IF('Second Approx.'!$G$16="Error",#N/A,
IF('Second Approx.'!$G$17="Error",#N/A,
IF('Second Approx.'!$G$18="Error",#N/A,
IF('Second Approx.'!$G$19="Error",#N/A,
IF('Second Approx.'!$G$20="Error",#N/A,
IF('Second Approx.'!$G$29="Error",#N/A,
'Second Approx.'!$D$38*COS(RADIANS('Second Approx.'!$D$18*A1217))+'Second Approx.'!$D$39*COS(RADIANS('Second Approx.'!$D$19*A1217))))))))))</f>
        <v>#N/A</v>
      </c>
      <c r="D1217" s="1" t="e">
        <f>IF(B1217="",#N/A,
IF('Second Approx.'!$G$15="Error",#N/A,
IF('Second Approx.'!$G$16="Error",#N/A,
IF('Second Approx.'!$G$17="Error",#N/A,
IF('Second Approx.'!$G$18="Error",#N/A,
IF('Second Approx.'!$G$19="Error",#N/A,
IF('Second Approx.'!$G$20="Error",#N/A,
IF('Second Approx.'!$G$29="Error",#N/A,
'Second Approx.'!$D$38*SIN(RADIANS('Second Approx.'!$D$18*A1217))+'Second Approx.'!$D$39*SIN(RADIANS('Second Approx.'!$D$19*A1217))))))))))</f>
        <v>#N/A</v>
      </c>
    </row>
    <row r="1218" spans="1:4" x14ac:dyDescent="0.25">
      <c r="A1218">
        <v>608</v>
      </c>
      <c r="B1218" s="71" t="e">
        <f>IF(A1218&lt;='Second Approx.'!$D$20,A1218,#N/A)</f>
        <v>#N/A</v>
      </c>
      <c r="C1218" s="1" t="e">
        <f>IF(B1218="",#N/A,
IF('Second Approx.'!$G$15="Error",#N/A,
IF('Second Approx.'!$G$16="Error",#N/A,
IF('Second Approx.'!$G$17="Error",#N/A,
IF('Second Approx.'!$G$18="Error",#N/A,
IF('Second Approx.'!$G$19="Error",#N/A,
IF('Second Approx.'!$G$20="Error",#N/A,
IF('Second Approx.'!$G$29="Error",#N/A,
'Second Approx.'!$D$38*COS(RADIANS('Second Approx.'!$D$18*A1218))+'Second Approx.'!$D$39*COS(RADIANS('Second Approx.'!$D$19*A1218))))))))))</f>
        <v>#N/A</v>
      </c>
      <c r="D1218" s="1" t="e">
        <f>IF(B1218="",#N/A,
IF('Second Approx.'!$G$15="Error",#N/A,
IF('Second Approx.'!$G$16="Error",#N/A,
IF('Second Approx.'!$G$17="Error",#N/A,
IF('Second Approx.'!$G$18="Error",#N/A,
IF('Second Approx.'!$G$19="Error",#N/A,
IF('Second Approx.'!$G$20="Error",#N/A,
IF('Second Approx.'!$G$29="Error",#N/A,
'Second Approx.'!$D$38*SIN(RADIANS('Second Approx.'!$D$18*A1218))+'Second Approx.'!$D$39*SIN(RADIANS('Second Approx.'!$D$19*A1218))))))))))</f>
        <v>#N/A</v>
      </c>
    </row>
    <row r="1219" spans="1:4" x14ac:dyDescent="0.25">
      <c r="A1219" s="71">
        <v>608.5</v>
      </c>
      <c r="B1219" s="71" t="e">
        <f>IF(A1219&lt;='Second Approx.'!$D$20,A1219,#N/A)</f>
        <v>#N/A</v>
      </c>
      <c r="C1219" s="1" t="e">
        <f>IF(B1219="",#N/A,
IF('Second Approx.'!$G$15="Error",#N/A,
IF('Second Approx.'!$G$16="Error",#N/A,
IF('Second Approx.'!$G$17="Error",#N/A,
IF('Second Approx.'!$G$18="Error",#N/A,
IF('Second Approx.'!$G$19="Error",#N/A,
IF('Second Approx.'!$G$20="Error",#N/A,
IF('Second Approx.'!$G$29="Error",#N/A,
'Second Approx.'!$D$38*COS(RADIANS('Second Approx.'!$D$18*A1219))+'Second Approx.'!$D$39*COS(RADIANS('Second Approx.'!$D$19*A1219))))))))))</f>
        <v>#N/A</v>
      </c>
      <c r="D1219" s="1" t="e">
        <f>IF(B1219="",#N/A,
IF('Second Approx.'!$G$15="Error",#N/A,
IF('Second Approx.'!$G$16="Error",#N/A,
IF('Second Approx.'!$G$17="Error",#N/A,
IF('Second Approx.'!$G$18="Error",#N/A,
IF('Second Approx.'!$G$19="Error",#N/A,
IF('Second Approx.'!$G$20="Error",#N/A,
IF('Second Approx.'!$G$29="Error",#N/A,
'Second Approx.'!$D$38*SIN(RADIANS('Second Approx.'!$D$18*A1219))+'Second Approx.'!$D$39*SIN(RADIANS('Second Approx.'!$D$19*A1219))))))))))</f>
        <v>#N/A</v>
      </c>
    </row>
    <row r="1220" spans="1:4" x14ac:dyDescent="0.25">
      <c r="A1220">
        <v>609</v>
      </c>
      <c r="B1220" s="71" t="e">
        <f>IF(A1220&lt;='Second Approx.'!$D$20,A1220,#N/A)</f>
        <v>#N/A</v>
      </c>
      <c r="C1220" s="1" t="e">
        <f>IF(B1220="",#N/A,
IF('Second Approx.'!$G$15="Error",#N/A,
IF('Second Approx.'!$G$16="Error",#N/A,
IF('Second Approx.'!$G$17="Error",#N/A,
IF('Second Approx.'!$G$18="Error",#N/A,
IF('Second Approx.'!$G$19="Error",#N/A,
IF('Second Approx.'!$G$20="Error",#N/A,
IF('Second Approx.'!$G$29="Error",#N/A,
'Second Approx.'!$D$38*COS(RADIANS('Second Approx.'!$D$18*A1220))+'Second Approx.'!$D$39*COS(RADIANS('Second Approx.'!$D$19*A1220))))))))))</f>
        <v>#N/A</v>
      </c>
      <c r="D1220" s="1" t="e">
        <f>IF(B1220="",#N/A,
IF('Second Approx.'!$G$15="Error",#N/A,
IF('Second Approx.'!$G$16="Error",#N/A,
IF('Second Approx.'!$G$17="Error",#N/A,
IF('Second Approx.'!$G$18="Error",#N/A,
IF('Second Approx.'!$G$19="Error",#N/A,
IF('Second Approx.'!$G$20="Error",#N/A,
IF('Second Approx.'!$G$29="Error",#N/A,
'Second Approx.'!$D$38*SIN(RADIANS('Second Approx.'!$D$18*A1220))+'Second Approx.'!$D$39*SIN(RADIANS('Second Approx.'!$D$19*A1220))))))))))</f>
        <v>#N/A</v>
      </c>
    </row>
    <row r="1221" spans="1:4" x14ac:dyDescent="0.25">
      <c r="A1221" s="71">
        <v>609.5</v>
      </c>
      <c r="B1221" s="71" t="e">
        <f>IF(A1221&lt;='Second Approx.'!$D$20,A1221,#N/A)</f>
        <v>#N/A</v>
      </c>
      <c r="C1221" s="1" t="e">
        <f>IF(B1221="",#N/A,
IF('Second Approx.'!$G$15="Error",#N/A,
IF('Second Approx.'!$G$16="Error",#N/A,
IF('Second Approx.'!$G$17="Error",#N/A,
IF('Second Approx.'!$G$18="Error",#N/A,
IF('Second Approx.'!$G$19="Error",#N/A,
IF('Second Approx.'!$G$20="Error",#N/A,
IF('Second Approx.'!$G$29="Error",#N/A,
'Second Approx.'!$D$38*COS(RADIANS('Second Approx.'!$D$18*A1221))+'Second Approx.'!$D$39*COS(RADIANS('Second Approx.'!$D$19*A1221))))))))))</f>
        <v>#N/A</v>
      </c>
      <c r="D1221" s="1" t="e">
        <f>IF(B1221="",#N/A,
IF('Second Approx.'!$G$15="Error",#N/A,
IF('Second Approx.'!$G$16="Error",#N/A,
IF('Second Approx.'!$G$17="Error",#N/A,
IF('Second Approx.'!$G$18="Error",#N/A,
IF('Second Approx.'!$G$19="Error",#N/A,
IF('Second Approx.'!$G$20="Error",#N/A,
IF('Second Approx.'!$G$29="Error",#N/A,
'Second Approx.'!$D$38*SIN(RADIANS('Second Approx.'!$D$18*A1221))+'Second Approx.'!$D$39*SIN(RADIANS('Second Approx.'!$D$19*A1221))))))))))</f>
        <v>#N/A</v>
      </c>
    </row>
    <row r="1222" spans="1:4" x14ac:dyDescent="0.25">
      <c r="A1222">
        <v>610</v>
      </c>
      <c r="B1222" s="71" t="e">
        <f>IF(A1222&lt;='Second Approx.'!$D$20,A1222,#N/A)</f>
        <v>#N/A</v>
      </c>
      <c r="C1222" s="1" t="e">
        <f>IF(B1222="",#N/A,
IF('Second Approx.'!$G$15="Error",#N/A,
IF('Second Approx.'!$G$16="Error",#N/A,
IF('Second Approx.'!$G$17="Error",#N/A,
IF('Second Approx.'!$G$18="Error",#N/A,
IF('Second Approx.'!$G$19="Error",#N/A,
IF('Second Approx.'!$G$20="Error",#N/A,
IF('Second Approx.'!$G$29="Error",#N/A,
'Second Approx.'!$D$38*COS(RADIANS('Second Approx.'!$D$18*A1222))+'Second Approx.'!$D$39*COS(RADIANS('Second Approx.'!$D$19*A1222))))))))))</f>
        <v>#N/A</v>
      </c>
      <c r="D1222" s="1" t="e">
        <f>IF(B1222="",#N/A,
IF('Second Approx.'!$G$15="Error",#N/A,
IF('Second Approx.'!$G$16="Error",#N/A,
IF('Second Approx.'!$G$17="Error",#N/A,
IF('Second Approx.'!$G$18="Error",#N/A,
IF('Second Approx.'!$G$19="Error",#N/A,
IF('Second Approx.'!$G$20="Error",#N/A,
IF('Second Approx.'!$G$29="Error",#N/A,
'Second Approx.'!$D$38*SIN(RADIANS('Second Approx.'!$D$18*A1222))+'Second Approx.'!$D$39*SIN(RADIANS('Second Approx.'!$D$19*A1222))))))))))</f>
        <v>#N/A</v>
      </c>
    </row>
    <row r="1223" spans="1:4" x14ac:dyDescent="0.25">
      <c r="A1223">
        <v>610.5</v>
      </c>
      <c r="B1223" s="71" t="e">
        <f>IF(A1223&lt;='Second Approx.'!$D$20,A1223,#N/A)</f>
        <v>#N/A</v>
      </c>
      <c r="C1223" s="1" t="e">
        <f>IF(B1223="",#N/A,
IF('Second Approx.'!$G$15="Error",#N/A,
IF('Second Approx.'!$G$16="Error",#N/A,
IF('Second Approx.'!$G$17="Error",#N/A,
IF('Second Approx.'!$G$18="Error",#N/A,
IF('Second Approx.'!$G$19="Error",#N/A,
IF('Second Approx.'!$G$20="Error",#N/A,
IF('Second Approx.'!$G$29="Error",#N/A,
'Second Approx.'!$D$38*COS(RADIANS('Second Approx.'!$D$18*A1223))+'Second Approx.'!$D$39*COS(RADIANS('Second Approx.'!$D$19*A1223))))))))))</f>
        <v>#N/A</v>
      </c>
      <c r="D1223" s="1" t="e">
        <f>IF(B1223="",#N/A,
IF('Second Approx.'!$G$15="Error",#N/A,
IF('Second Approx.'!$G$16="Error",#N/A,
IF('Second Approx.'!$G$17="Error",#N/A,
IF('Second Approx.'!$G$18="Error",#N/A,
IF('Second Approx.'!$G$19="Error",#N/A,
IF('Second Approx.'!$G$20="Error",#N/A,
IF('Second Approx.'!$G$29="Error",#N/A,
'Second Approx.'!$D$38*SIN(RADIANS('Second Approx.'!$D$18*A1223))+'Second Approx.'!$D$39*SIN(RADIANS('Second Approx.'!$D$19*A1223))))))))))</f>
        <v>#N/A</v>
      </c>
    </row>
    <row r="1224" spans="1:4" x14ac:dyDescent="0.25">
      <c r="A1224" s="71">
        <v>611</v>
      </c>
      <c r="B1224" s="71" t="e">
        <f>IF(A1224&lt;='Second Approx.'!$D$20,A1224,#N/A)</f>
        <v>#N/A</v>
      </c>
      <c r="C1224" s="1" t="e">
        <f>IF(B1224="",#N/A,
IF('Second Approx.'!$G$15="Error",#N/A,
IF('Second Approx.'!$G$16="Error",#N/A,
IF('Second Approx.'!$G$17="Error",#N/A,
IF('Second Approx.'!$G$18="Error",#N/A,
IF('Second Approx.'!$G$19="Error",#N/A,
IF('Second Approx.'!$G$20="Error",#N/A,
IF('Second Approx.'!$G$29="Error",#N/A,
'Second Approx.'!$D$38*COS(RADIANS('Second Approx.'!$D$18*A1224))+'Second Approx.'!$D$39*COS(RADIANS('Second Approx.'!$D$19*A1224))))))))))</f>
        <v>#N/A</v>
      </c>
      <c r="D1224" s="1" t="e">
        <f>IF(B1224="",#N/A,
IF('Second Approx.'!$G$15="Error",#N/A,
IF('Second Approx.'!$G$16="Error",#N/A,
IF('Second Approx.'!$G$17="Error",#N/A,
IF('Second Approx.'!$G$18="Error",#N/A,
IF('Second Approx.'!$G$19="Error",#N/A,
IF('Second Approx.'!$G$20="Error",#N/A,
IF('Second Approx.'!$G$29="Error",#N/A,
'Second Approx.'!$D$38*SIN(RADIANS('Second Approx.'!$D$18*A1224))+'Second Approx.'!$D$39*SIN(RADIANS('Second Approx.'!$D$19*A1224))))))))))</f>
        <v>#N/A</v>
      </c>
    </row>
    <row r="1225" spans="1:4" x14ac:dyDescent="0.25">
      <c r="A1225">
        <v>611.5</v>
      </c>
      <c r="B1225" s="71" t="e">
        <f>IF(A1225&lt;='Second Approx.'!$D$20,A1225,#N/A)</f>
        <v>#N/A</v>
      </c>
      <c r="C1225" s="1" t="e">
        <f>IF(B1225="",#N/A,
IF('Second Approx.'!$G$15="Error",#N/A,
IF('Second Approx.'!$G$16="Error",#N/A,
IF('Second Approx.'!$G$17="Error",#N/A,
IF('Second Approx.'!$G$18="Error",#N/A,
IF('Second Approx.'!$G$19="Error",#N/A,
IF('Second Approx.'!$G$20="Error",#N/A,
IF('Second Approx.'!$G$29="Error",#N/A,
'Second Approx.'!$D$38*COS(RADIANS('Second Approx.'!$D$18*A1225))+'Second Approx.'!$D$39*COS(RADIANS('Second Approx.'!$D$19*A1225))))))))))</f>
        <v>#N/A</v>
      </c>
      <c r="D1225" s="1" t="e">
        <f>IF(B1225="",#N/A,
IF('Second Approx.'!$G$15="Error",#N/A,
IF('Second Approx.'!$G$16="Error",#N/A,
IF('Second Approx.'!$G$17="Error",#N/A,
IF('Second Approx.'!$G$18="Error",#N/A,
IF('Second Approx.'!$G$19="Error",#N/A,
IF('Second Approx.'!$G$20="Error",#N/A,
IF('Second Approx.'!$G$29="Error",#N/A,
'Second Approx.'!$D$38*SIN(RADIANS('Second Approx.'!$D$18*A1225))+'Second Approx.'!$D$39*SIN(RADIANS('Second Approx.'!$D$19*A1225))))))))))</f>
        <v>#N/A</v>
      </c>
    </row>
    <row r="1226" spans="1:4" x14ac:dyDescent="0.25">
      <c r="A1226" s="71">
        <v>612</v>
      </c>
      <c r="B1226" s="71" t="e">
        <f>IF(A1226&lt;='Second Approx.'!$D$20,A1226,#N/A)</f>
        <v>#N/A</v>
      </c>
      <c r="C1226" s="1" t="e">
        <f>IF(B1226="",#N/A,
IF('Second Approx.'!$G$15="Error",#N/A,
IF('Second Approx.'!$G$16="Error",#N/A,
IF('Second Approx.'!$G$17="Error",#N/A,
IF('Second Approx.'!$G$18="Error",#N/A,
IF('Second Approx.'!$G$19="Error",#N/A,
IF('Second Approx.'!$G$20="Error",#N/A,
IF('Second Approx.'!$G$29="Error",#N/A,
'Second Approx.'!$D$38*COS(RADIANS('Second Approx.'!$D$18*A1226))+'Second Approx.'!$D$39*COS(RADIANS('Second Approx.'!$D$19*A1226))))))))))</f>
        <v>#N/A</v>
      </c>
      <c r="D1226" s="1" t="e">
        <f>IF(B1226="",#N/A,
IF('Second Approx.'!$G$15="Error",#N/A,
IF('Second Approx.'!$G$16="Error",#N/A,
IF('Second Approx.'!$G$17="Error",#N/A,
IF('Second Approx.'!$G$18="Error",#N/A,
IF('Second Approx.'!$G$19="Error",#N/A,
IF('Second Approx.'!$G$20="Error",#N/A,
IF('Second Approx.'!$G$29="Error",#N/A,
'Second Approx.'!$D$38*SIN(RADIANS('Second Approx.'!$D$18*A1226))+'Second Approx.'!$D$39*SIN(RADIANS('Second Approx.'!$D$19*A1226))))))))))</f>
        <v>#N/A</v>
      </c>
    </row>
    <row r="1227" spans="1:4" x14ac:dyDescent="0.25">
      <c r="A1227">
        <v>612.5</v>
      </c>
      <c r="B1227" s="71" t="e">
        <f>IF(A1227&lt;='Second Approx.'!$D$20,A1227,#N/A)</f>
        <v>#N/A</v>
      </c>
      <c r="C1227" s="1" t="e">
        <f>IF(B1227="",#N/A,
IF('Second Approx.'!$G$15="Error",#N/A,
IF('Second Approx.'!$G$16="Error",#N/A,
IF('Second Approx.'!$G$17="Error",#N/A,
IF('Second Approx.'!$G$18="Error",#N/A,
IF('Second Approx.'!$G$19="Error",#N/A,
IF('Second Approx.'!$G$20="Error",#N/A,
IF('Second Approx.'!$G$29="Error",#N/A,
'Second Approx.'!$D$38*COS(RADIANS('Second Approx.'!$D$18*A1227))+'Second Approx.'!$D$39*COS(RADIANS('Second Approx.'!$D$19*A1227))))))))))</f>
        <v>#N/A</v>
      </c>
      <c r="D1227" s="1" t="e">
        <f>IF(B1227="",#N/A,
IF('Second Approx.'!$G$15="Error",#N/A,
IF('Second Approx.'!$G$16="Error",#N/A,
IF('Second Approx.'!$G$17="Error",#N/A,
IF('Second Approx.'!$G$18="Error",#N/A,
IF('Second Approx.'!$G$19="Error",#N/A,
IF('Second Approx.'!$G$20="Error",#N/A,
IF('Second Approx.'!$G$29="Error",#N/A,
'Second Approx.'!$D$38*SIN(RADIANS('Second Approx.'!$D$18*A1227))+'Second Approx.'!$D$39*SIN(RADIANS('Second Approx.'!$D$19*A1227))))))))))</f>
        <v>#N/A</v>
      </c>
    </row>
    <row r="1228" spans="1:4" x14ac:dyDescent="0.25">
      <c r="A1228">
        <v>613</v>
      </c>
      <c r="B1228" s="71" t="e">
        <f>IF(A1228&lt;='Second Approx.'!$D$20,A1228,#N/A)</f>
        <v>#N/A</v>
      </c>
      <c r="C1228" s="1" t="e">
        <f>IF(B1228="",#N/A,
IF('Second Approx.'!$G$15="Error",#N/A,
IF('Second Approx.'!$G$16="Error",#N/A,
IF('Second Approx.'!$G$17="Error",#N/A,
IF('Second Approx.'!$G$18="Error",#N/A,
IF('Second Approx.'!$G$19="Error",#N/A,
IF('Second Approx.'!$G$20="Error",#N/A,
IF('Second Approx.'!$G$29="Error",#N/A,
'Second Approx.'!$D$38*COS(RADIANS('Second Approx.'!$D$18*A1228))+'Second Approx.'!$D$39*COS(RADIANS('Second Approx.'!$D$19*A1228))))))))))</f>
        <v>#N/A</v>
      </c>
      <c r="D1228" s="1" t="e">
        <f>IF(B1228="",#N/A,
IF('Second Approx.'!$G$15="Error",#N/A,
IF('Second Approx.'!$G$16="Error",#N/A,
IF('Second Approx.'!$G$17="Error",#N/A,
IF('Second Approx.'!$G$18="Error",#N/A,
IF('Second Approx.'!$G$19="Error",#N/A,
IF('Second Approx.'!$G$20="Error",#N/A,
IF('Second Approx.'!$G$29="Error",#N/A,
'Second Approx.'!$D$38*SIN(RADIANS('Second Approx.'!$D$18*A1228))+'Second Approx.'!$D$39*SIN(RADIANS('Second Approx.'!$D$19*A1228))))))))))</f>
        <v>#N/A</v>
      </c>
    </row>
    <row r="1229" spans="1:4" x14ac:dyDescent="0.25">
      <c r="A1229" s="71">
        <v>613.5</v>
      </c>
      <c r="B1229" s="71" t="e">
        <f>IF(A1229&lt;='Second Approx.'!$D$20,A1229,#N/A)</f>
        <v>#N/A</v>
      </c>
      <c r="C1229" s="1" t="e">
        <f>IF(B1229="",#N/A,
IF('Second Approx.'!$G$15="Error",#N/A,
IF('Second Approx.'!$G$16="Error",#N/A,
IF('Second Approx.'!$G$17="Error",#N/A,
IF('Second Approx.'!$G$18="Error",#N/A,
IF('Second Approx.'!$G$19="Error",#N/A,
IF('Second Approx.'!$G$20="Error",#N/A,
IF('Second Approx.'!$G$29="Error",#N/A,
'Second Approx.'!$D$38*COS(RADIANS('Second Approx.'!$D$18*A1229))+'Second Approx.'!$D$39*COS(RADIANS('Second Approx.'!$D$19*A1229))))))))))</f>
        <v>#N/A</v>
      </c>
      <c r="D1229" s="1" t="e">
        <f>IF(B1229="",#N/A,
IF('Second Approx.'!$G$15="Error",#N/A,
IF('Second Approx.'!$G$16="Error",#N/A,
IF('Second Approx.'!$G$17="Error",#N/A,
IF('Second Approx.'!$G$18="Error",#N/A,
IF('Second Approx.'!$G$19="Error",#N/A,
IF('Second Approx.'!$G$20="Error",#N/A,
IF('Second Approx.'!$G$29="Error",#N/A,
'Second Approx.'!$D$38*SIN(RADIANS('Second Approx.'!$D$18*A1229))+'Second Approx.'!$D$39*SIN(RADIANS('Second Approx.'!$D$19*A1229))))))))))</f>
        <v>#N/A</v>
      </c>
    </row>
    <row r="1230" spans="1:4" x14ac:dyDescent="0.25">
      <c r="A1230">
        <v>614</v>
      </c>
      <c r="B1230" s="71" t="e">
        <f>IF(A1230&lt;='Second Approx.'!$D$20,A1230,#N/A)</f>
        <v>#N/A</v>
      </c>
      <c r="C1230" s="1" t="e">
        <f>IF(B1230="",#N/A,
IF('Second Approx.'!$G$15="Error",#N/A,
IF('Second Approx.'!$G$16="Error",#N/A,
IF('Second Approx.'!$G$17="Error",#N/A,
IF('Second Approx.'!$G$18="Error",#N/A,
IF('Second Approx.'!$G$19="Error",#N/A,
IF('Second Approx.'!$G$20="Error",#N/A,
IF('Second Approx.'!$G$29="Error",#N/A,
'Second Approx.'!$D$38*COS(RADIANS('Second Approx.'!$D$18*A1230))+'Second Approx.'!$D$39*COS(RADIANS('Second Approx.'!$D$19*A1230))))))))))</f>
        <v>#N/A</v>
      </c>
      <c r="D1230" s="1" t="e">
        <f>IF(B1230="",#N/A,
IF('Second Approx.'!$G$15="Error",#N/A,
IF('Second Approx.'!$G$16="Error",#N/A,
IF('Second Approx.'!$G$17="Error",#N/A,
IF('Second Approx.'!$G$18="Error",#N/A,
IF('Second Approx.'!$G$19="Error",#N/A,
IF('Second Approx.'!$G$20="Error",#N/A,
IF('Second Approx.'!$G$29="Error",#N/A,
'Second Approx.'!$D$38*SIN(RADIANS('Second Approx.'!$D$18*A1230))+'Second Approx.'!$D$39*SIN(RADIANS('Second Approx.'!$D$19*A1230))))))))))</f>
        <v>#N/A</v>
      </c>
    </row>
    <row r="1231" spans="1:4" x14ac:dyDescent="0.25">
      <c r="A1231" s="71">
        <v>614.5</v>
      </c>
      <c r="B1231" s="71" t="e">
        <f>IF(A1231&lt;='Second Approx.'!$D$20,A1231,#N/A)</f>
        <v>#N/A</v>
      </c>
      <c r="C1231" s="1" t="e">
        <f>IF(B1231="",#N/A,
IF('Second Approx.'!$G$15="Error",#N/A,
IF('Second Approx.'!$G$16="Error",#N/A,
IF('Second Approx.'!$G$17="Error",#N/A,
IF('Second Approx.'!$G$18="Error",#N/A,
IF('Second Approx.'!$G$19="Error",#N/A,
IF('Second Approx.'!$G$20="Error",#N/A,
IF('Second Approx.'!$G$29="Error",#N/A,
'Second Approx.'!$D$38*COS(RADIANS('Second Approx.'!$D$18*A1231))+'Second Approx.'!$D$39*COS(RADIANS('Second Approx.'!$D$19*A1231))))))))))</f>
        <v>#N/A</v>
      </c>
      <c r="D1231" s="1" t="e">
        <f>IF(B1231="",#N/A,
IF('Second Approx.'!$G$15="Error",#N/A,
IF('Second Approx.'!$G$16="Error",#N/A,
IF('Second Approx.'!$G$17="Error",#N/A,
IF('Second Approx.'!$G$18="Error",#N/A,
IF('Second Approx.'!$G$19="Error",#N/A,
IF('Second Approx.'!$G$20="Error",#N/A,
IF('Second Approx.'!$G$29="Error",#N/A,
'Second Approx.'!$D$38*SIN(RADIANS('Second Approx.'!$D$18*A1231))+'Second Approx.'!$D$39*SIN(RADIANS('Second Approx.'!$D$19*A1231))))))))))</f>
        <v>#N/A</v>
      </c>
    </row>
    <row r="1232" spans="1:4" x14ac:dyDescent="0.25">
      <c r="A1232">
        <v>615</v>
      </c>
      <c r="B1232" s="71" t="e">
        <f>IF(A1232&lt;='Second Approx.'!$D$20,A1232,#N/A)</f>
        <v>#N/A</v>
      </c>
      <c r="C1232" s="1" t="e">
        <f>IF(B1232="",#N/A,
IF('Second Approx.'!$G$15="Error",#N/A,
IF('Second Approx.'!$G$16="Error",#N/A,
IF('Second Approx.'!$G$17="Error",#N/A,
IF('Second Approx.'!$G$18="Error",#N/A,
IF('Second Approx.'!$G$19="Error",#N/A,
IF('Second Approx.'!$G$20="Error",#N/A,
IF('Second Approx.'!$G$29="Error",#N/A,
'Second Approx.'!$D$38*COS(RADIANS('Second Approx.'!$D$18*A1232))+'Second Approx.'!$D$39*COS(RADIANS('Second Approx.'!$D$19*A1232))))))))))</f>
        <v>#N/A</v>
      </c>
      <c r="D1232" s="1" t="e">
        <f>IF(B1232="",#N/A,
IF('Second Approx.'!$G$15="Error",#N/A,
IF('Second Approx.'!$G$16="Error",#N/A,
IF('Second Approx.'!$G$17="Error",#N/A,
IF('Second Approx.'!$G$18="Error",#N/A,
IF('Second Approx.'!$G$19="Error",#N/A,
IF('Second Approx.'!$G$20="Error",#N/A,
IF('Second Approx.'!$G$29="Error",#N/A,
'Second Approx.'!$D$38*SIN(RADIANS('Second Approx.'!$D$18*A1232))+'Second Approx.'!$D$39*SIN(RADIANS('Second Approx.'!$D$19*A1232))))))))))</f>
        <v>#N/A</v>
      </c>
    </row>
    <row r="1233" spans="1:4" x14ac:dyDescent="0.25">
      <c r="A1233">
        <v>615.5</v>
      </c>
      <c r="B1233" s="71" t="e">
        <f>IF(A1233&lt;='Second Approx.'!$D$20,A1233,#N/A)</f>
        <v>#N/A</v>
      </c>
      <c r="C1233" s="1" t="e">
        <f>IF(B1233="",#N/A,
IF('Second Approx.'!$G$15="Error",#N/A,
IF('Second Approx.'!$G$16="Error",#N/A,
IF('Second Approx.'!$G$17="Error",#N/A,
IF('Second Approx.'!$G$18="Error",#N/A,
IF('Second Approx.'!$G$19="Error",#N/A,
IF('Second Approx.'!$G$20="Error",#N/A,
IF('Second Approx.'!$G$29="Error",#N/A,
'Second Approx.'!$D$38*COS(RADIANS('Second Approx.'!$D$18*A1233))+'Second Approx.'!$D$39*COS(RADIANS('Second Approx.'!$D$19*A1233))))))))))</f>
        <v>#N/A</v>
      </c>
      <c r="D1233" s="1" t="e">
        <f>IF(B1233="",#N/A,
IF('Second Approx.'!$G$15="Error",#N/A,
IF('Second Approx.'!$G$16="Error",#N/A,
IF('Second Approx.'!$G$17="Error",#N/A,
IF('Second Approx.'!$G$18="Error",#N/A,
IF('Second Approx.'!$G$19="Error",#N/A,
IF('Second Approx.'!$G$20="Error",#N/A,
IF('Second Approx.'!$G$29="Error",#N/A,
'Second Approx.'!$D$38*SIN(RADIANS('Second Approx.'!$D$18*A1233))+'Second Approx.'!$D$39*SIN(RADIANS('Second Approx.'!$D$19*A1233))))))))))</f>
        <v>#N/A</v>
      </c>
    </row>
    <row r="1234" spans="1:4" x14ac:dyDescent="0.25">
      <c r="A1234" s="71">
        <v>616</v>
      </c>
      <c r="B1234" s="71" t="e">
        <f>IF(A1234&lt;='Second Approx.'!$D$20,A1234,#N/A)</f>
        <v>#N/A</v>
      </c>
      <c r="C1234" s="1" t="e">
        <f>IF(B1234="",#N/A,
IF('Second Approx.'!$G$15="Error",#N/A,
IF('Second Approx.'!$G$16="Error",#N/A,
IF('Second Approx.'!$G$17="Error",#N/A,
IF('Second Approx.'!$G$18="Error",#N/A,
IF('Second Approx.'!$G$19="Error",#N/A,
IF('Second Approx.'!$G$20="Error",#N/A,
IF('Second Approx.'!$G$29="Error",#N/A,
'Second Approx.'!$D$38*COS(RADIANS('Second Approx.'!$D$18*A1234))+'Second Approx.'!$D$39*COS(RADIANS('Second Approx.'!$D$19*A1234))))))))))</f>
        <v>#N/A</v>
      </c>
      <c r="D1234" s="1" t="e">
        <f>IF(B1234="",#N/A,
IF('Second Approx.'!$G$15="Error",#N/A,
IF('Second Approx.'!$G$16="Error",#N/A,
IF('Second Approx.'!$G$17="Error",#N/A,
IF('Second Approx.'!$G$18="Error",#N/A,
IF('Second Approx.'!$G$19="Error",#N/A,
IF('Second Approx.'!$G$20="Error",#N/A,
IF('Second Approx.'!$G$29="Error",#N/A,
'Second Approx.'!$D$38*SIN(RADIANS('Second Approx.'!$D$18*A1234))+'Second Approx.'!$D$39*SIN(RADIANS('Second Approx.'!$D$19*A1234))))))))))</f>
        <v>#N/A</v>
      </c>
    </row>
    <row r="1235" spans="1:4" x14ac:dyDescent="0.25">
      <c r="A1235">
        <v>616.5</v>
      </c>
      <c r="B1235" s="71" t="e">
        <f>IF(A1235&lt;='Second Approx.'!$D$20,A1235,#N/A)</f>
        <v>#N/A</v>
      </c>
      <c r="C1235" s="1" t="e">
        <f>IF(B1235="",#N/A,
IF('Second Approx.'!$G$15="Error",#N/A,
IF('Second Approx.'!$G$16="Error",#N/A,
IF('Second Approx.'!$G$17="Error",#N/A,
IF('Second Approx.'!$G$18="Error",#N/A,
IF('Second Approx.'!$G$19="Error",#N/A,
IF('Second Approx.'!$G$20="Error",#N/A,
IF('Second Approx.'!$G$29="Error",#N/A,
'Second Approx.'!$D$38*COS(RADIANS('Second Approx.'!$D$18*A1235))+'Second Approx.'!$D$39*COS(RADIANS('Second Approx.'!$D$19*A1235))))))))))</f>
        <v>#N/A</v>
      </c>
      <c r="D1235" s="1" t="e">
        <f>IF(B1235="",#N/A,
IF('Second Approx.'!$G$15="Error",#N/A,
IF('Second Approx.'!$G$16="Error",#N/A,
IF('Second Approx.'!$G$17="Error",#N/A,
IF('Second Approx.'!$G$18="Error",#N/A,
IF('Second Approx.'!$G$19="Error",#N/A,
IF('Second Approx.'!$G$20="Error",#N/A,
IF('Second Approx.'!$G$29="Error",#N/A,
'Second Approx.'!$D$38*SIN(RADIANS('Second Approx.'!$D$18*A1235))+'Second Approx.'!$D$39*SIN(RADIANS('Second Approx.'!$D$19*A1235))))))))))</f>
        <v>#N/A</v>
      </c>
    </row>
    <row r="1236" spans="1:4" x14ac:dyDescent="0.25">
      <c r="A1236" s="71">
        <v>617</v>
      </c>
      <c r="B1236" s="71" t="e">
        <f>IF(A1236&lt;='Second Approx.'!$D$20,A1236,#N/A)</f>
        <v>#N/A</v>
      </c>
      <c r="C1236" s="1" t="e">
        <f>IF(B1236="",#N/A,
IF('Second Approx.'!$G$15="Error",#N/A,
IF('Second Approx.'!$G$16="Error",#N/A,
IF('Second Approx.'!$G$17="Error",#N/A,
IF('Second Approx.'!$G$18="Error",#N/A,
IF('Second Approx.'!$G$19="Error",#N/A,
IF('Second Approx.'!$G$20="Error",#N/A,
IF('Second Approx.'!$G$29="Error",#N/A,
'Second Approx.'!$D$38*COS(RADIANS('Second Approx.'!$D$18*A1236))+'Second Approx.'!$D$39*COS(RADIANS('Second Approx.'!$D$19*A1236))))))))))</f>
        <v>#N/A</v>
      </c>
      <c r="D1236" s="1" t="e">
        <f>IF(B1236="",#N/A,
IF('Second Approx.'!$G$15="Error",#N/A,
IF('Second Approx.'!$G$16="Error",#N/A,
IF('Second Approx.'!$G$17="Error",#N/A,
IF('Second Approx.'!$G$18="Error",#N/A,
IF('Second Approx.'!$G$19="Error",#N/A,
IF('Second Approx.'!$G$20="Error",#N/A,
IF('Second Approx.'!$G$29="Error",#N/A,
'Second Approx.'!$D$38*SIN(RADIANS('Second Approx.'!$D$18*A1236))+'Second Approx.'!$D$39*SIN(RADIANS('Second Approx.'!$D$19*A1236))))))))))</f>
        <v>#N/A</v>
      </c>
    </row>
    <row r="1237" spans="1:4" x14ac:dyDescent="0.25">
      <c r="A1237">
        <v>617.5</v>
      </c>
      <c r="B1237" s="71" t="e">
        <f>IF(A1237&lt;='Second Approx.'!$D$20,A1237,#N/A)</f>
        <v>#N/A</v>
      </c>
      <c r="C1237" s="1" t="e">
        <f>IF(B1237="",#N/A,
IF('Second Approx.'!$G$15="Error",#N/A,
IF('Second Approx.'!$G$16="Error",#N/A,
IF('Second Approx.'!$G$17="Error",#N/A,
IF('Second Approx.'!$G$18="Error",#N/A,
IF('Second Approx.'!$G$19="Error",#N/A,
IF('Second Approx.'!$G$20="Error",#N/A,
IF('Second Approx.'!$G$29="Error",#N/A,
'Second Approx.'!$D$38*COS(RADIANS('Second Approx.'!$D$18*A1237))+'Second Approx.'!$D$39*COS(RADIANS('Second Approx.'!$D$19*A1237))))))))))</f>
        <v>#N/A</v>
      </c>
      <c r="D1237" s="1" t="e">
        <f>IF(B1237="",#N/A,
IF('Second Approx.'!$G$15="Error",#N/A,
IF('Second Approx.'!$G$16="Error",#N/A,
IF('Second Approx.'!$G$17="Error",#N/A,
IF('Second Approx.'!$G$18="Error",#N/A,
IF('Second Approx.'!$G$19="Error",#N/A,
IF('Second Approx.'!$G$20="Error",#N/A,
IF('Second Approx.'!$G$29="Error",#N/A,
'Second Approx.'!$D$38*SIN(RADIANS('Second Approx.'!$D$18*A1237))+'Second Approx.'!$D$39*SIN(RADIANS('Second Approx.'!$D$19*A1237))))))))))</f>
        <v>#N/A</v>
      </c>
    </row>
    <row r="1238" spans="1:4" x14ac:dyDescent="0.25">
      <c r="A1238">
        <v>618</v>
      </c>
      <c r="B1238" s="71" t="e">
        <f>IF(A1238&lt;='Second Approx.'!$D$20,A1238,#N/A)</f>
        <v>#N/A</v>
      </c>
      <c r="C1238" s="1" t="e">
        <f>IF(B1238="",#N/A,
IF('Second Approx.'!$G$15="Error",#N/A,
IF('Second Approx.'!$G$16="Error",#N/A,
IF('Second Approx.'!$G$17="Error",#N/A,
IF('Second Approx.'!$G$18="Error",#N/A,
IF('Second Approx.'!$G$19="Error",#N/A,
IF('Second Approx.'!$G$20="Error",#N/A,
IF('Second Approx.'!$G$29="Error",#N/A,
'Second Approx.'!$D$38*COS(RADIANS('Second Approx.'!$D$18*A1238))+'Second Approx.'!$D$39*COS(RADIANS('Second Approx.'!$D$19*A1238))))))))))</f>
        <v>#N/A</v>
      </c>
      <c r="D1238" s="1" t="e">
        <f>IF(B1238="",#N/A,
IF('Second Approx.'!$G$15="Error",#N/A,
IF('Second Approx.'!$G$16="Error",#N/A,
IF('Second Approx.'!$G$17="Error",#N/A,
IF('Second Approx.'!$G$18="Error",#N/A,
IF('Second Approx.'!$G$19="Error",#N/A,
IF('Second Approx.'!$G$20="Error",#N/A,
IF('Second Approx.'!$G$29="Error",#N/A,
'Second Approx.'!$D$38*SIN(RADIANS('Second Approx.'!$D$18*A1238))+'Second Approx.'!$D$39*SIN(RADIANS('Second Approx.'!$D$19*A1238))))))))))</f>
        <v>#N/A</v>
      </c>
    </row>
    <row r="1239" spans="1:4" x14ac:dyDescent="0.25">
      <c r="A1239" s="71">
        <v>618.5</v>
      </c>
      <c r="B1239" s="71" t="e">
        <f>IF(A1239&lt;='Second Approx.'!$D$20,A1239,#N/A)</f>
        <v>#N/A</v>
      </c>
      <c r="C1239" s="1" t="e">
        <f>IF(B1239="",#N/A,
IF('Second Approx.'!$G$15="Error",#N/A,
IF('Second Approx.'!$G$16="Error",#N/A,
IF('Second Approx.'!$G$17="Error",#N/A,
IF('Second Approx.'!$G$18="Error",#N/A,
IF('Second Approx.'!$G$19="Error",#N/A,
IF('Second Approx.'!$G$20="Error",#N/A,
IF('Second Approx.'!$G$29="Error",#N/A,
'Second Approx.'!$D$38*COS(RADIANS('Second Approx.'!$D$18*A1239))+'Second Approx.'!$D$39*COS(RADIANS('Second Approx.'!$D$19*A1239))))))))))</f>
        <v>#N/A</v>
      </c>
      <c r="D1239" s="1" t="e">
        <f>IF(B1239="",#N/A,
IF('Second Approx.'!$G$15="Error",#N/A,
IF('Second Approx.'!$G$16="Error",#N/A,
IF('Second Approx.'!$G$17="Error",#N/A,
IF('Second Approx.'!$G$18="Error",#N/A,
IF('Second Approx.'!$G$19="Error",#N/A,
IF('Second Approx.'!$G$20="Error",#N/A,
IF('Second Approx.'!$G$29="Error",#N/A,
'Second Approx.'!$D$38*SIN(RADIANS('Second Approx.'!$D$18*A1239))+'Second Approx.'!$D$39*SIN(RADIANS('Second Approx.'!$D$19*A1239))))))))))</f>
        <v>#N/A</v>
      </c>
    </row>
    <row r="1240" spans="1:4" x14ac:dyDescent="0.25">
      <c r="A1240">
        <v>619</v>
      </c>
      <c r="B1240" s="71" t="e">
        <f>IF(A1240&lt;='Second Approx.'!$D$20,A1240,#N/A)</f>
        <v>#N/A</v>
      </c>
      <c r="C1240" s="1" t="e">
        <f>IF(B1240="",#N/A,
IF('Second Approx.'!$G$15="Error",#N/A,
IF('Second Approx.'!$G$16="Error",#N/A,
IF('Second Approx.'!$G$17="Error",#N/A,
IF('Second Approx.'!$G$18="Error",#N/A,
IF('Second Approx.'!$G$19="Error",#N/A,
IF('Second Approx.'!$G$20="Error",#N/A,
IF('Second Approx.'!$G$29="Error",#N/A,
'Second Approx.'!$D$38*COS(RADIANS('Second Approx.'!$D$18*A1240))+'Second Approx.'!$D$39*COS(RADIANS('Second Approx.'!$D$19*A1240))))))))))</f>
        <v>#N/A</v>
      </c>
      <c r="D1240" s="1" t="e">
        <f>IF(B1240="",#N/A,
IF('Second Approx.'!$G$15="Error",#N/A,
IF('Second Approx.'!$G$16="Error",#N/A,
IF('Second Approx.'!$G$17="Error",#N/A,
IF('Second Approx.'!$G$18="Error",#N/A,
IF('Second Approx.'!$G$19="Error",#N/A,
IF('Second Approx.'!$G$20="Error",#N/A,
IF('Second Approx.'!$G$29="Error",#N/A,
'Second Approx.'!$D$38*SIN(RADIANS('Second Approx.'!$D$18*A1240))+'Second Approx.'!$D$39*SIN(RADIANS('Second Approx.'!$D$19*A1240))))))))))</f>
        <v>#N/A</v>
      </c>
    </row>
    <row r="1241" spans="1:4" x14ac:dyDescent="0.25">
      <c r="A1241" s="71">
        <v>619.5</v>
      </c>
      <c r="B1241" s="71" t="e">
        <f>IF(A1241&lt;='Second Approx.'!$D$20,A1241,#N/A)</f>
        <v>#N/A</v>
      </c>
      <c r="C1241" s="1" t="e">
        <f>IF(B1241="",#N/A,
IF('Second Approx.'!$G$15="Error",#N/A,
IF('Second Approx.'!$G$16="Error",#N/A,
IF('Second Approx.'!$G$17="Error",#N/A,
IF('Second Approx.'!$G$18="Error",#N/A,
IF('Second Approx.'!$G$19="Error",#N/A,
IF('Second Approx.'!$G$20="Error",#N/A,
IF('Second Approx.'!$G$29="Error",#N/A,
'Second Approx.'!$D$38*COS(RADIANS('Second Approx.'!$D$18*A1241))+'Second Approx.'!$D$39*COS(RADIANS('Second Approx.'!$D$19*A1241))))))))))</f>
        <v>#N/A</v>
      </c>
      <c r="D1241" s="1" t="e">
        <f>IF(B1241="",#N/A,
IF('Second Approx.'!$G$15="Error",#N/A,
IF('Second Approx.'!$G$16="Error",#N/A,
IF('Second Approx.'!$G$17="Error",#N/A,
IF('Second Approx.'!$G$18="Error",#N/A,
IF('Second Approx.'!$G$19="Error",#N/A,
IF('Second Approx.'!$G$20="Error",#N/A,
IF('Second Approx.'!$G$29="Error",#N/A,
'Second Approx.'!$D$38*SIN(RADIANS('Second Approx.'!$D$18*A1241))+'Second Approx.'!$D$39*SIN(RADIANS('Second Approx.'!$D$19*A1241))))))))))</f>
        <v>#N/A</v>
      </c>
    </row>
    <row r="1242" spans="1:4" x14ac:dyDescent="0.25">
      <c r="A1242">
        <v>620</v>
      </c>
      <c r="B1242" s="71" t="e">
        <f>IF(A1242&lt;='Second Approx.'!$D$20,A1242,#N/A)</f>
        <v>#N/A</v>
      </c>
      <c r="C1242" s="1" t="e">
        <f>IF(B1242="",#N/A,
IF('Second Approx.'!$G$15="Error",#N/A,
IF('Second Approx.'!$G$16="Error",#N/A,
IF('Second Approx.'!$G$17="Error",#N/A,
IF('Second Approx.'!$G$18="Error",#N/A,
IF('Second Approx.'!$G$19="Error",#N/A,
IF('Second Approx.'!$G$20="Error",#N/A,
IF('Second Approx.'!$G$29="Error",#N/A,
'Second Approx.'!$D$38*COS(RADIANS('Second Approx.'!$D$18*A1242))+'Second Approx.'!$D$39*COS(RADIANS('Second Approx.'!$D$19*A1242))))))))))</f>
        <v>#N/A</v>
      </c>
      <c r="D1242" s="1" t="e">
        <f>IF(B1242="",#N/A,
IF('Second Approx.'!$G$15="Error",#N/A,
IF('Second Approx.'!$G$16="Error",#N/A,
IF('Second Approx.'!$G$17="Error",#N/A,
IF('Second Approx.'!$G$18="Error",#N/A,
IF('Second Approx.'!$G$19="Error",#N/A,
IF('Second Approx.'!$G$20="Error",#N/A,
IF('Second Approx.'!$G$29="Error",#N/A,
'Second Approx.'!$D$38*SIN(RADIANS('Second Approx.'!$D$18*A1242))+'Second Approx.'!$D$39*SIN(RADIANS('Second Approx.'!$D$19*A1242))))))))))</f>
        <v>#N/A</v>
      </c>
    </row>
    <row r="1243" spans="1:4" x14ac:dyDescent="0.25">
      <c r="A1243">
        <v>620.5</v>
      </c>
      <c r="B1243" s="71" t="e">
        <f>IF(A1243&lt;='Second Approx.'!$D$20,A1243,#N/A)</f>
        <v>#N/A</v>
      </c>
      <c r="C1243" s="1" t="e">
        <f>IF(B1243="",#N/A,
IF('Second Approx.'!$G$15="Error",#N/A,
IF('Second Approx.'!$G$16="Error",#N/A,
IF('Second Approx.'!$G$17="Error",#N/A,
IF('Second Approx.'!$G$18="Error",#N/A,
IF('Second Approx.'!$G$19="Error",#N/A,
IF('Second Approx.'!$G$20="Error",#N/A,
IF('Second Approx.'!$G$29="Error",#N/A,
'Second Approx.'!$D$38*COS(RADIANS('Second Approx.'!$D$18*A1243))+'Second Approx.'!$D$39*COS(RADIANS('Second Approx.'!$D$19*A1243))))))))))</f>
        <v>#N/A</v>
      </c>
      <c r="D1243" s="1" t="e">
        <f>IF(B1243="",#N/A,
IF('Second Approx.'!$G$15="Error",#N/A,
IF('Second Approx.'!$G$16="Error",#N/A,
IF('Second Approx.'!$G$17="Error",#N/A,
IF('Second Approx.'!$G$18="Error",#N/A,
IF('Second Approx.'!$G$19="Error",#N/A,
IF('Second Approx.'!$G$20="Error",#N/A,
IF('Second Approx.'!$G$29="Error",#N/A,
'Second Approx.'!$D$38*SIN(RADIANS('Second Approx.'!$D$18*A1243))+'Second Approx.'!$D$39*SIN(RADIANS('Second Approx.'!$D$19*A1243))))))))))</f>
        <v>#N/A</v>
      </c>
    </row>
    <row r="1244" spans="1:4" x14ac:dyDescent="0.25">
      <c r="A1244" s="71">
        <v>621</v>
      </c>
      <c r="B1244" s="71" t="e">
        <f>IF(A1244&lt;='Second Approx.'!$D$20,A1244,#N/A)</f>
        <v>#N/A</v>
      </c>
      <c r="C1244" s="1" t="e">
        <f>IF(B1244="",#N/A,
IF('Second Approx.'!$G$15="Error",#N/A,
IF('Second Approx.'!$G$16="Error",#N/A,
IF('Second Approx.'!$G$17="Error",#N/A,
IF('Second Approx.'!$G$18="Error",#N/A,
IF('Second Approx.'!$G$19="Error",#N/A,
IF('Second Approx.'!$G$20="Error",#N/A,
IF('Second Approx.'!$G$29="Error",#N/A,
'Second Approx.'!$D$38*COS(RADIANS('Second Approx.'!$D$18*A1244))+'Second Approx.'!$D$39*COS(RADIANS('Second Approx.'!$D$19*A1244))))))))))</f>
        <v>#N/A</v>
      </c>
      <c r="D1244" s="1" t="e">
        <f>IF(B1244="",#N/A,
IF('Second Approx.'!$G$15="Error",#N/A,
IF('Second Approx.'!$G$16="Error",#N/A,
IF('Second Approx.'!$G$17="Error",#N/A,
IF('Second Approx.'!$G$18="Error",#N/A,
IF('Second Approx.'!$G$19="Error",#N/A,
IF('Second Approx.'!$G$20="Error",#N/A,
IF('Second Approx.'!$G$29="Error",#N/A,
'Second Approx.'!$D$38*SIN(RADIANS('Second Approx.'!$D$18*A1244))+'Second Approx.'!$D$39*SIN(RADIANS('Second Approx.'!$D$19*A1244))))))))))</f>
        <v>#N/A</v>
      </c>
    </row>
    <row r="1245" spans="1:4" x14ac:dyDescent="0.25">
      <c r="A1245">
        <v>621.5</v>
      </c>
      <c r="B1245" s="71" t="e">
        <f>IF(A1245&lt;='Second Approx.'!$D$20,A1245,#N/A)</f>
        <v>#N/A</v>
      </c>
      <c r="C1245" s="1" t="e">
        <f>IF(B1245="",#N/A,
IF('Second Approx.'!$G$15="Error",#N/A,
IF('Second Approx.'!$G$16="Error",#N/A,
IF('Second Approx.'!$G$17="Error",#N/A,
IF('Second Approx.'!$G$18="Error",#N/A,
IF('Second Approx.'!$G$19="Error",#N/A,
IF('Second Approx.'!$G$20="Error",#N/A,
IF('Second Approx.'!$G$29="Error",#N/A,
'Second Approx.'!$D$38*COS(RADIANS('Second Approx.'!$D$18*A1245))+'Second Approx.'!$D$39*COS(RADIANS('Second Approx.'!$D$19*A1245))))))))))</f>
        <v>#N/A</v>
      </c>
      <c r="D1245" s="1" t="e">
        <f>IF(B1245="",#N/A,
IF('Second Approx.'!$G$15="Error",#N/A,
IF('Second Approx.'!$G$16="Error",#N/A,
IF('Second Approx.'!$G$17="Error",#N/A,
IF('Second Approx.'!$G$18="Error",#N/A,
IF('Second Approx.'!$G$19="Error",#N/A,
IF('Second Approx.'!$G$20="Error",#N/A,
IF('Second Approx.'!$G$29="Error",#N/A,
'Second Approx.'!$D$38*SIN(RADIANS('Second Approx.'!$D$18*A1245))+'Second Approx.'!$D$39*SIN(RADIANS('Second Approx.'!$D$19*A1245))))))))))</f>
        <v>#N/A</v>
      </c>
    </row>
    <row r="1246" spans="1:4" x14ac:dyDescent="0.25">
      <c r="A1246" s="71">
        <v>622</v>
      </c>
      <c r="B1246" s="71" t="e">
        <f>IF(A1246&lt;='Second Approx.'!$D$20,A1246,#N/A)</f>
        <v>#N/A</v>
      </c>
      <c r="C1246" s="1" t="e">
        <f>IF(B1246="",#N/A,
IF('Second Approx.'!$G$15="Error",#N/A,
IF('Second Approx.'!$G$16="Error",#N/A,
IF('Second Approx.'!$G$17="Error",#N/A,
IF('Second Approx.'!$G$18="Error",#N/A,
IF('Second Approx.'!$G$19="Error",#N/A,
IF('Second Approx.'!$G$20="Error",#N/A,
IF('Second Approx.'!$G$29="Error",#N/A,
'Second Approx.'!$D$38*COS(RADIANS('Second Approx.'!$D$18*A1246))+'Second Approx.'!$D$39*COS(RADIANS('Second Approx.'!$D$19*A1246))))))))))</f>
        <v>#N/A</v>
      </c>
      <c r="D1246" s="1" t="e">
        <f>IF(B1246="",#N/A,
IF('Second Approx.'!$G$15="Error",#N/A,
IF('Second Approx.'!$G$16="Error",#N/A,
IF('Second Approx.'!$G$17="Error",#N/A,
IF('Second Approx.'!$G$18="Error",#N/A,
IF('Second Approx.'!$G$19="Error",#N/A,
IF('Second Approx.'!$G$20="Error",#N/A,
IF('Second Approx.'!$G$29="Error",#N/A,
'Second Approx.'!$D$38*SIN(RADIANS('Second Approx.'!$D$18*A1246))+'Second Approx.'!$D$39*SIN(RADIANS('Second Approx.'!$D$19*A1246))))))))))</f>
        <v>#N/A</v>
      </c>
    </row>
    <row r="1247" spans="1:4" x14ac:dyDescent="0.25">
      <c r="A1247">
        <v>622.5</v>
      </c>
      <c r="B1247" s="71" t="e">
        <f>IF(A1247&lt;='Second Approx.'!$D$20,A1247,#N/A)</f>
        <v>#N/A</v>
      </c>
      <c r="C1247" s="1" t="e">
        <f>IF(B1247="",#N/A,
IF('Second Approx.'!$G$15="Error",#N/A,
IF('Second Approx.'!$G$16="Error",#N/A,
IF('Second Approx.'!$G$17="Error",#N/A,
IF('Second Approx.'!$G$18="Error",#N/A,
IF('Second Approx.'!$G$19="Error",#N/A,
IF('Second Approx.'!$G$20="Error",#N/A,
IF('Second Approx.'!$G$29="Error",#N/A,
'Second Approx.'!$D$38*COS(RADIANS('Second Approx.'!$D$18*A1247))+'Second Approx.'!$D$39*COS(RADIANS('Second Approx.'!$D$19*A1247))))))))))</f>
        <v>#N/A</v>
      </c>
      <c r="D1247" s="1" t="e">
        <f>IF(B1247="",#N/A,
IF('Second Approx.'!$G$15="Error",#N/A,
IF('Second Approx.'!$G$16="Error",#N/A,
IF('Second Approx.'!$G$17="Error",#N/A,
IF('Second Approx.'!$G$18="Error",#N/A,
IF('Second Approx.'!$G$19="Error",#N/A,
IF('Second Approx.'!$G$20="Error",#N/A,
IF('Second Approx.'!$G$29="Error",#N/A,
'Second Approx.'!$D$38*SIN(RADIANS('Second Approx.'!$D$18*A1247))+'Second Approx.'!$D$39*SIN(RADIANS('Second Approx.'!$D$19*A1247))))))))))</f>
        <v>#N/A</v>
      </c>
    </row>
    <row r="1248" spans="1:4" x14ac:dyDescent="0.25">
      <c r="A1248">
        <v>623</v>
      </c>
      <c r="B1248" s="71" t="e">
        <f>IF(A1248&lt;='Second Approx.'!$D$20,A1248,#N/A)</f>
        <v>#N/A</v>
      </c>
      <c r="C1248" s="1" t="e">
        <f>IF(B1248="",#N/A,
IF('Second Approx.'!$G$15="Error",#N/A,
IF('Second Approx.'!$G$16="Error",#N/A,
IF('Second Approx.'!$G$17="Error",#N/A,
IF('Second Approx.'!$G$18="Error",#N/A,
IF('Second Approx.'!$G$19="Error",#N/A,
IF('Second Approx.'!$G$20="Error",#N/A,
IF('Second Approx.'!$G$29="Error",#N/A,
'Second Approx.'!$D$38*COS(RADIANS('Second Approx.'!$D$18*A1248))+'Second Approx.'!$D$39*COS(RADIANS('Second Approx.'!$D$19*A1248))))))))))</f>
        <v>#N/A</v>
      </c>
      <c r="D1248" s="1" t="e">
        <f>IF(B1248="",#N/A,
IF('Second Approx.'!$G$15="Error",#N/A,
IF('Second Approx.'!$G$16="Error",#N/A,
IF('Second Approx.'!$G$17="Error",#N/A,
IF('Second Approx.'!$G$18="Error",#N/A,
IF('Second Approx.'!$G$19="Error",#N/A,
IF('Second Approx.'!$G$20="Error",#N/A,
IF('Second Approx.'!$G$29="Error",#N/A,
'Second Approx.'!$D$38*SIN(RADIANS('Second Approx.'!$D$18*A1248))+'Second Approx.'!$D$39*SIN(RADIANS('Second Approx.'!$D$19*A1248))))))))))</f>
        <v>#N/A</v>
      </c>
    </row>
    <row r="1249" spans="1:4" x14ac:dyDescent="0.25">
      <c r="A1249" s="71">
        <v>623.5</v>
      </c>
      <c r="B1249" s="71" t="e">
        <f>IF(A1249&lt;='Second Approx.'!$D$20,A1249,#N/A)</f>
        <v>#N/A</v>
      </c>
      <c r="C1249" s="1" t="e">
        <f>IF(B1249="",#N/A,
IF('Second Approx.'!$G$15="Error",#N/A,
IF('Second Approx.'!$G$16="Error",#N/A,
IF('Second Approx.'!$G$17="Error",#N/A,
IF('Second Approx.'!$G$18="Error",#N/A,
IF('Second Approx.'!$G$19="Error",#N/A,
IF('Second Approx.'!$G$20="Error",#N/A,
IF('Second Approx.'!$G$29="Error",#N/A,
'Second Approx.'!$D$38*COS(RADIANS('Second Approx.'!$D$18*A1249))+'Second Approx.'!$D$39*COS(RADIANS('Second Approx.'!$D$19*A1249))))))))))</f>
        <v>#N/A</v>
      </c>
      <c r="D1249" s="1" t="e">
        <f>IF(B1249="",#N/A,
IF('Second Approx.'!$G$15="Error",#N/A,
IF('Second Approx.'!$G$16="Error",#N/A,
IF('Second Approx.'!$G$17="Error",#N/A,
IF('Second Approx.'!$G$18="Error",#N/A,
IF('Second Approx.'!$G$19="Error",#N/A,
IF('Second Approx.'!$G$20="Error",#N/A,
IF('Second Approx.'!$G$29="Error",#N/A,
'Second Approx.'!$D$38*SIN(RADIANS('Second Approx.'!$D$18*A1249))+'Second Approx.'!$D$39*SIN(RADIANS('Second Approx.'!$D$19*A1249))))))))))</f>
        <v>#N/A</v>
      </c>
    </row>
    <row r="1250" spans="1:4" x14ac:dyDescent="0.25">
      <c r="A1250">
        <v>624</v>
      </c>
      <c r="B1250" s="71" t="e">
        <f>IF(A1250&lt;='Second Approx.'!$D$20,A1250,#N/A)</f>
        <v>#N/A</v>
      </c>
      <c r="C1250" s="1" t="e">
        <f>IF(B1250="",#N/A,
IF('Second Approx.'!$G$15="Error",#N/A,
IF('Second Approx.'!$G$16="Error",#N/A,
IF('Second Approx.'!$G$17="Error",#N/A,
IF('Second Approx.'!$G$18="Error",#N/A,
IF('Second Approx.'!$G$19="Error",#N/A,
IF('Second Approx.'!$G$20="Error",#N/A,
IF('Second Approx.'!$G$29="Error",#N/A,
'Second Approx.'!$D$38*COS(RADIANS('Second Approx.'!$D$18*A1250))+'Second Approx.'!$D$39*COS(RADIANS('Second Approx.'!$D$19*A1250))))))))))</f>
        <v>#N/A</v>
      </c>
      <c r="D1250" s="1" t="e">
        <f>IF(B1250="",#N/A,
IF('Second Approx.'!$G$15="Error",#N/A,
IF('Second Approx.'!$G$16="Error",#N/A,
IF('Second Approx.'!$G$17="Error",#N/A,
IF('Second Approx.'!$G$18="Error",#N/A,
IF('Second Approx.'!$G$19="Error",#N/A,
IF('Second Approx.'!$G$20="Error",#N/A,
IF('Second Approx.'!$G$29="Error",#N/A,
'Second Approx.'!$D$38*SIN(RADIANS('Second Approx.'!$D$18*A1250))+'Second Approx.'!$D$39*SIN(RADIANS('Second Approx.'!$D$19*A1250))))))))))</f>
        <v>#N/A</v>
      </c>
    </row>
    <row r="1251" spans="1:4" x14ac:dyDescent="0.25">
      <c r="A1251" s="71">
        <v>624.5</v>
      </c>
      <c r="B1251" s="71" t="e">
        <f>IF(A1251&lt;='Second Approx.'!$D$20,A1251,#N/A)</f>
        <v>#N/A</v>
      </c>
      <c r="C1251" s="1" t="e">
        <f>IF(B1251="",#N/A,
IF('Second Approx.'!$G$15="Error",#N/A,
IF('Second Approx.'!$G$16="Error",#N/A,
IF('Second Approx.'!$G$17="Error",#N/A,
IF('Second Approx.'!$G$18="Error",#N/A,
IF('Second Approx.'!$G$19="Error",#N/A,
IF('Second Approx.'!$G$20="Error",#N/A,
IF('Second Approx.'!$G$29="Error",#N/A,
'Second Approx.'!$D$38*COS(RADIANS('Second Approx.'!$D$18*A1251))+'Second Approx.'!$D$39*COS(RADIANS('Second Approx.'!$D$19*A1251))))))))))</f>
        <v>#N/A</v>
      </c>
      <c r="D1251" s="1" t="e">
        <f>IF(B1251="",#N/A,
IF('Second Approx.'!$G$15="Error",#N/A,
IF('Second Approx.'!$G$16="Error",#N/A,
IF('Second Approx.'!$G$17="Error",#N/A,
IF('Second Approx.'!$G$18="Error",#N/A,
IF('Second Approx.'!$G$19="Error",#N/A,
IF('Second Approx.'!$G$20="Error",#N/A,
IF('Second Approx.'!$G$29="Error",#N/A,
'Second Approx.'!$D$38*SIN(RADIANS('Second Approx.'!$D$18*A1251))+'Second Approx.'!$D$39*SIN(RADIANS('Second Approx.'!$D$19*A1251))))))))))</f>
        <v>#N/A</v>
      </c>
    </row>
    <row r="1252" spans="1:4" x14ac:dyDescent="0.25">
      <c r="A1252">
        <v>625</v>
      </c>
      <c r="B1252" s="71" t="e">
        <f>IF(A1252&lt;='Second Approx.'!$D$20,A1252,#N/A)</f>
        <v>#N/A</v>
      </c>
      <c r="C1252" s="1" t="e">
        <f>IF(B1252="",#N/A,
IF('Second Approx.'!$G$15="Error",#N/A,
IF('Second Approx.'!$G$16="Error",#N/A,
IF('Second Approx.'!$G$17="Error",#N/A,
IF('Second Approx.'!$G$18="Error",#N/A,
IF('Second Approx.'!$G$19="Error",#N/A,
IF('Second Approx.'!$G$20="Error",#N/A,
IF('Second Approx.'!$G$29="Error",#N/A,
'Second Approx.'!$D$38*COS(RADIANS('Second Approx.'!$D$18*A1252))+'Second Approx.'!$D$39*COS(RADIANS('Second Approx.'!$D$19*A1252))))))))))</f>
        <v>#N/A</v>
      </c>
      <c r="D1252" s="1" t="e">
        <f>IF(B1252="",#N/A,
IF('Second Approx.'!$G$15="Error",#N/A,
IF('Second Approx.'!$G$16="Error",#N/A,
IF('Second Approx.'!$G$17="Error",#N/A,
IF('Second Approx.'!$G$18="Error",#N/A,
IF('Second Approx.'!$G$19="Error",#N/A,
IF('Second Approx.'!$G$20="Error",#N/A,
IF('Second Approx.'!$G$29="Error",#N/A,
'Second Approx.'!$D$38*SIN(RADIANS('Second Approx.'!$D$18*A1252))+'Second Approx.'!$D$39*SIN(RADIANS('Second Approx.'!$D$19*A1252))))))))))</f>
        <v>#N/A</v>
      </c>
    </row>
    <row r="1253" spans="1:4" x14ac:dyDescent="0.25">
      <c r="A1253">
        <v>625.5</v>
      </c>
      <c r="B1253" s="71" t="e">
        <f>IF(A1253&lt;='Second Approx.'!$D$20,A1253,#N/A)</f>
        <v>#N/A</v>
      </c>
      <c r="C1253" s="1" t="e">
        <f>IF(B1253="",#N/A,
IF('Second Approx.'!$G$15="Error",#N/A,
IF('Second Approx.'!$G$16="Error",#N/A,
IF('Second Approx.'!$G$17="Error",#N/A,
IF('Second Approx.'!$G$18="Error",#N/A,
IF('Second Approx.'!$G$19="Error",#N/A,
IF('Second Approx.'!$G$20="Error",#N/A,
IF('Second Approx.'!$G$29="Error",#N/A,
'Second Approx.'!$D$38*COS(RADIANS('Second Approx.'!$D$18*A1253))+'Second Approx.'!$D$39*COS(RADIANS('Second Approx.'!$D$19*A1253))))))))))</f>
        <v>#N/A</v>
      </c>
      <c r="D1253" s="1" t="e">
        <f>IF(B1253="",#N/A,
IF('Second Approx.'!$G$15="Error",#N/A,
IF('Second Approx.'!$G$16="Error",#N/A,
IF('Second Approx.'!$G$17="Error",#N/A,
IF('Second Approx.'!$G$18="Error",#N/A,
IF('Second Approx.'!$G$19="Error",#N/A,
IF('Second Approx.'!$G$20="Error",#N/A,
IF('Second Approx.'!$G$29="Error",#N/A,
'Second Approx.'!$D$38*SIN(RADIANS('Second Approx.'!$D$18*A1253))+'Second Approx.'!$D$39*SIN(RADIANS('Second Approx.'!$D$19*A1253))))))))))</f>
        <v>#N/A</v>
      </c>
    </row>
    <row r="1254" spans="1:4" x14ac:dyDescent="0.25">
      <c r="A1254" s="71">
        <v>626</v>
      </c>
      <c r="B1254" s="71" t="e">
        <f>IF(A1254&lt;='Second Approx.'!$D$20,A1254,#N/A)</f>
        <v>#N/A</v>
      </c>
      <c r="C1254" s="1" t="e">
        <f>IF(B1254="",#N/A,
IF('Second Approx.'!$G$15="Error",#N/A,
IF('Second Approx.'!$G$16="Error",#N/A,
IF('Second Approx.'!$G$17="Error",#N/A,
IF('Second Approx.'!$G$18="Error",#N/A,
IF('Second Approx.'!$G$19="Error",#N/A,
IF('Second Approx.'!$G$20="Error",#N/A,
IF('Second Approx.'!$G$29="Error",#N/A,
'Second Approx.'!$D$38*COS(RADIANS('Second Approx.'!$D$18*A1254))+'Second Approx.'!$D$39*COS(RADIANS('Second Approx.'!$D$19*A1254))))))))))</f>
        <v>#N/A</v>
      </c>
      <c r="D1254" s="1" t="e">
        <f>IF(B1254="",#N/A,
IF('Second Approx.'!$G$15="Error",#N/A,
IF('Second Approx.'!$G$16="Error",#N/A,
IF('Second Approx.'!$G$17="Error",#N/A,
IF('Second Approx.'!$G$18="Error",#N/A,
IF('Second Approx.'!$G$19="Error",#N/A,
IF('Second Approx.'!$G$20="Error",#N/A,
IF('Second Approx.'!$G$29="Error",#N/A,
'Second Approx.'!$D$38*SIN(RADIANS('Second Approx.'!$D$18*A1254))+'Second Approx.'!$D$39*SIN(RADIANS('Second Approx.'!$D$19*A1254))))))))))</f>
        <v>#N/A</v>
      </c>
    </row>
    <row r="1255" spans="1:4" x14ac:dyDescent="0.25">
      <c r="A1255">
        <v>626.5</v>
      </c>
      <c r="B1255" s="71" t="e">
        <f>IF(A1255&lt;='Second Approx.'!$D$20,A1255,#N/A)</f>
        <v>#N/A</v>
      </c>
      <c r="C1255" s="1" t="e">
        <f>IF(B1255="",#N/A,
IF('Second Approx.'!$G$15="Error",#N/A,
IF('Second Approx.'!$G$16="Error",#N/A,
IF('Second Approx.'!$G$17="Error",#N/A,
IF('Second Approx.'!$G$18="Error",#N/A,
IF('Second Approx.'!$G$19="Error",#N/A,
IF('Second Approx.'!$G$20="Error",#N/A,
IF('Second Approx.'!$G$29="Error",#N/A,
'Second Approx.'!$D$38*COS(RADIANS('Second Approx.'!$D$18*A1255))+'Second Approx.'!$D$39*COS(RADIANS('Second Approx.'!$D$19*A1255))))))))))</f>
        <v>#N/A</v>
      </c>
      <c r="D1255" s="1" t="e">
        <f>IF(B1255="",#N/A,
IF('Second Approx.'!$G$15="Error",#N/A,
IF('Second Approx.'!$G$16="Error",#N/A,
IF('Second Approx.'!$G$17="Error",#N/A,
IF('Second Approx.'!$G$18="Error",#N/A,
IF('Second Approx.'!$G$19="Error",#N/A,
IF('Second Approx.'!$G$20="Error",#N/A,
IF('Second Approx.'!$G$29="Error",#N/A,
'Second Approx.'!$D$38*SIN(RADIANS('Second Approx.'!$D$18*A1255))+'Second Approx.'!$D$39*SIN(RADIANS('Second Approx.'!$D$19*A1255))))))))))</f>
        <v>#N/A</v>
      </c>
    </row>
    <row r="1256" spans="1:4" x14ac:dyDescent="0.25">
      <c r="A1256" s="71">
        <v>627</v>
      </c>
      <c r="B1256" s="71" t="e">
        <f>IF(A1256&lt;='Second Approx.'!$D$20,A1256,#N/A)</f>
        <v>#N/A</v>
      </c>
      <c r="C1256" s="1" t="e">
        <f>IF(B1256="",#N/A,
IF('Second Approx.'!$G$15="Error",#N/A,
IF('Second Approx.'!$G$16="Error",#N/A,
IF('Second Approx.'!$G$17="Error",#N/A,
IF('Second Approx.'!$G$18="Error",#N/A,
IF('Second Approx.'!$G$19="Error",#N/A,
IF('Second Approx.'!$G$20="Error",#N/A,
IF('Second Approx.'!$G$29="Error",#N/A,
'Second Approx.'!$D$38*COS(RADIANS('Second Approx.'!$D$18*A1256))+'Second Approx.'!$D$39*COS(RADIANS('Second Approx.'!$D$19*A1256))))))))))</f>
        <v>#N/A</v>
      </c>
      <c r="D1256" s="1" t="e">
        <f>IF(B1256="",#N/A,
IF('Second Approx.'!$G$15="Error",#N/A,
IF('Second Approx.'!$G$16="Error",#N/A,
IF('Second Approx.'!$G$17="Error",#N/A,
IF('Second Approx.'!$G$18="Error",#N/A,
IF('Second Approx.'!$G$19="Error",#N/A,
IF('Second Approx.'!$G$20="Error",#N/A,
IF('Second Approx.'!$G$29="Error",#N/A,
'Second Approx.'!$D$38*SIN(RADIANS('Second Approx.'!$D$18*A1256))+'Second Approx.'!$D$39*SIN(RADIANS('Second Approx.'!$D$19*A1256))))))))))</f>
        <v>#N/A</v>
      </c>
    </row>
    <row r="1257" spans="1:4" x14ac:dyDescent="0.25">
      <c r="A1257">
        <v>627.5</v>
      </c>
      <c r="B1257" s="71" t="e">
        <f>IF(A1257&lt;='Second Approx.'!$D$20,A1257,#N/A)</f>
        <v>#N/A</v>
      </c>
      <c r="C1257" s="1" t="e">
        <f>IF(B1257="",#N/A,
IF('Second Approx.'!$G$15="Error",#N/A,
IF('Second Approx.'!$G$16="Error",#N/A,
IF('Second Approx.'!$G$17="Error",#N/A,
IF('Second Approx.'!$G$18="Error",#N/A,
IF('Second Approx.'!$G$19="Error",#N/A,
IF('Second Approx.'!$G$20="Error",#N/A,
IF('Second Approx.'!$G$29="Error",#N/A,
'Second Approx.'!$D$38*COS(RADIANS('Second Approx.'!$D$18*A1257))+'Second Approx.'!$D$39*COS(RADIANS('Second Approx.'!$D$19*A1257))))))))))</f>
        <v>#N/A</v>
      </c>
      <c r="D1257" s="1" t="e">
        <f>IF(B1257="",#N/A,
IF('Second Approx.'!$G$15="Error",#N/A,
IF('Second Approx.'!$G$16="Error",#N/A,
IF('Second Approx.'!$G$17="Error",#N/A,
IF('Second Approx.'!$G$18="Error",#N/A,
IF('Second Approx.'!$G$19="Error",#N/A,
IF('Second Approx.'!$G$20="Error",#N/A,
IF('Second Approx.'!$G$29="Error",#N/A,
'Second Approx.'!$D$38*SIN(RADIANS('Second Approx.'!$D$18*A1257))+'Second Approx.'!$D$39*SIN(RADIANS('Second Approx.'!$D$19*A1257))))))))))</f>
        <v>#N/A</v>
      </c>
    </row>
    <row r="1258" spans="1:4" x14ac:dyDescent="0.25">
      <c r="A1258">
        <v>628</v>
      </c>
      <c r="B1258" s="71" t="e">
        <f>IF(A1258&lt;='Second Approx.'!$D$20,A1258,#N/A)</f>
        <v>#N/A</v>
      </c>
      <c r="C1258" s="1" t="e">
        <f>IF(B1258="",#N/A,
IF('Second Approx.'!$G$15="Error",#N/A,
IF('Second Approx.'!$G$16="Error",#N/A,
IF('Second Approx.'!$G$17="Error",#N/A,
IF('Second Approx.'!$G$18="Error",#N/A,
IF('Second Approx.'!$G$19="Error",#N/A,
IF('Second Approx.'!$G$20="Error",#N/A,
IF('Second Approx.'!$G$29="Error",#N/A,
'Second Approx.'!$D$38*COS(RADIANS('Second Approx.'!$D$18*A1258))+'Second Approx.'!$D$39*COS(RADIANS('Second Approx.'!$D$19*A1258))))))))))</f>
        <v>#N/A</v>
      </c>
      <c r="D1258" s="1" t="e">
        <f>IF(B1258="",#N/A,
IF('Second Approx.'!$G$15="Error",#N/A,
IF('Second Approx.'!$G$16="Error",#N/A,
IF('Second Approx.'!$G$17="Error",#N/A,
IF('Second Approx.'!$G$18="Error",#N/A,
IF('Second Approx.'!$G$19="Error",#N/A,
IF('Second Approx.'!$G$20="Error",#N/A,
IF('Second Approx.'!$G$29="Error",#N/A,
'Second Approx.'!$D$38*SIN(RADIANS('Second Approx.'!$D$18*A1258))+'Second Approx.'!$D$39*SIN(RADIANS('Second Approx.'!$D$19*A1258))))))))))</f>
        <v>#N/A</v>
      </c>
    </row>
    <row r="1259" spans="1:4" x14ac:dyDescent="0.25">
      <c r="A1259" s="71">
        <v>628.5</v>
      </c>
      <c r="B1259" s="71" t="e">
        <f>IF(A1259&lt;='Second Approx.'!$D$20,A1259,#N/A)</f>
        <v>#N/A</v>
      </c>
      <c r="C1259" s="1" t="e">
        <f>IF(B1259="",#N/A,
IF('Second Approx.'!$G$15="Error",#N/A,
IF('Second Approx.'!$G$16="Error",#N/A,
IF('Second Approx.'!$G$17="Error",#N/A,
IF('Second Approx.'!$G$18="Error",#N/A,
IF('Second Approx.'!$G$19="Error",#N/A,
IF('Second Approx.'!$G$20="Error",#N/A,
IF('Second Approx.'!$G$29="Error",#N/A,
'Second Approx.'!$D$38*COS(RADIANS('Second Approx.'!$D$18*A1259))+'Second Approx.'!$D$39*COS(RADIANS('Second Approx.'!$D$19*A1259))))))))))</f>
        <v>#N/A</v>
      </c>
      <c r="D1259" s="1" t="e">
        <f>IF(B1259="",#N/A,
IF('Second Approx.'!$G$15="Error",#N/A,
IF('Second Approx.'!$G$16="Error",#N/A,
IF('Second Approx.'!$G$17="Error",#N/A,
IF('Second Approx.'!$G$18="Error",#N/A,
IF('Second Approx.'!$G$19="Error",#N/A,
IF('Second Approx.'!$G$20="Error",#N/A,
IF('Second Approx.'!$G$29="Error",#N/A,
'Second Approx.'!$D$38*SIN(RADIANS('Second Approx.'!$D$18*A1259))+'Second Approx.'!$D$39*SIN(RADIANS('Second Approx.'!$D$19*A1259))))))))))</f>
        <v>#N/A</v>
      </c>
    </row>
    <row r="1260" spans="1:4" x14ac:dyDescent="0.25">
      <c r="A1260">
        <v>629</v>
      </c>
      <c r="B1260" s="71" t="e">
        <f>IF(A1260&lt;='Second Approx.'!$D$20,A1260,#N/A)</f>
        <v>#N/A</v>
      </c>
      <c r="C1260" s="1" t="e">
        <f>IF(B1260="",#N/A,
IF('Second Approx.'!$G$15="Error",#N/A,
IF('Second Approx.'!$G$16="Error",#N/A,
IF('Second Approx.'!$G$17="Error",#N/A,
IF('Second Approx.'!$G$18="Error",#N/A,
IF('Second Approx.'!$G$19="Error",#N/A,
IF('Second Approx.'!$G$20="Error",#N/A,
IF('Second Approx.'!$G$29="Error",#N/A,
'Second Approx.'!$D$38*COS(RADIANS('Second Approx.'!$D$18*A1260))+'Second Approx.'!$D$39*COS(RADIANS('Second Approx.'!$D$19*A1260))))))))))</f>
        <v>#N/A</v>
      </c>
      <c r="D1260" s="1" t="e">
        <f>IF(B1260="",#N/A,
IF('Second Approx.'!$G$15="Error",#N/A,
IF('Second Approx.'!$G$16="Error",#N/A,
IF('Second Approx.'!$G$17="Error",#N/A,
IF('Second Approx.'!$G$18="Error",#N/A,
IF('Second Approx.'!$G$19="Error",#N/A,
IF('Second Approx.'!$G$20="Error",#N/A,
IF('Second Approx.'!$G$29="Error",#N/A,
'Second Approx.'!$D$38*SIN(RADIANS('Second Approx.'!$D$18*A1260))+'Second Approx.'!$D$39*SIN(RADIANS('Second Approx.'!$D$19*A1260))))))))))</f>
        <v>#N/A</v>
      </c>
    </row>
    <row r="1261" spans="1:4" x14ac:dyDescent="0.25">
      <c r="A1261" s="71">
        <v>629.5</v>
      </c>
      <c r="B1261" s="71" t="e">
        <f>IF(A1261&lt;='Second Approx.'!$D$20,A1261,#N/A)</f>
        <v>#N/A</v>
      </c>
      <c r="C1261" s="1" t="e">
        <f>IF(B1261="",#N/A,
IF('Second Approx.'!$G$15="Error",#N/A,
IF('Second Approx.'!$G$16="Error",#N/A,
IF('Second Approx.'!$G$17="Error",#N/A,
IF('Second Approx.'!$G$18="Error",#N/A,
IF('Second Approx.'!$G$19="Error",#N/A,
IF('Second Approx.'!$G$20="Error",#N/A,
IF('Second Approx.'!$G$29="Error",#N/A,
'Second Approx.'!$D$38*COS(RADIANS('Second Approx.'!$D$18*A1261))+'Second Approx.'!$D$39*COS(RADIANS('Second Approx.'!$D$19*A1261))))))))))</f>
        <v>#N/A</v>
      </c>
      <c r="D1261" s="1" t="e">
        <f>IF(B1261="",#N/A,
IF('Second Approx.'!$G$15="Error",#N/A,
IF('Second Approx.'!$G$16="Error",#N/A,
IF('Second Approx.'!$G$17="Error",#N/A,
IF('Second Approx.'!$G$18="Error",#N/A,
IF('Second Approx.'!$G$19="Error",#N/A,
IF('Second Approx.'!$G$20="Error",#N/A,
IF('Second Approx.'!$G$29="Error",#N/A,
'Second Approx.'!$D$38*SIN(RADIANS('Second Approx.'!$D$18*A1261))+'Second Approx.'!$D$39*SIN(RADIANS('Second Approx.'!$D$19*A1261))))))))))</f>
        <v>#N/A</v>
      </c>
    </row>
    <row r="1262" spans="1:4" x14ac:dyDescent="0.25">
      <c r="A1262">
        <v>630</v>
      </c>
      <c r="B1262" s="71" t="e">
        <f>IF(A1262&lt;='Second Approx.'!$D$20,A1262,#N/A)</f>
        <v>#N/A</v>
      </c>
      <c r="C1262" s="1" t="e">
        <f>IF(B1262="",#N/A,
IF('Second Approx.'!$G$15="Error",#N/A,
IF('Second Approx.'!$G$16="Error",#N/A,
IF('Second Approx.'!$G$17="Error",#N/A,
IF('Second Approx.'!$G$18="Error",#N/A,
IF('Second Approx.'!$G$19="Error",#N/A,
IF('Second Approx.'!$G$20="Error",#N/A,
IF('Second Approx.'!$G$29="Error",#N/A,
'Second Approx.'!$D$38*COS(RADIANS('Second Approx.'!$D$18*A1262))+'Second Approx.'!$D$39*COS(RADIANS('Second Approx.'!$D$19*A1262))))))))))</f>
        <v>#N/A</v>
      </c>
      <c r="D1262" s="1" t="e">
        <f>IF(B1262="",#N/A,
IF('Second Approx.'!$G$15="Error",#N/A,
IF('Second Approx.'!$G$16="Error",#N/A,
IF('Second Approx.'!$G$17="Error",#N/A,
IF('Second Approx.'!$G$18="Error",#N/A,
IF('Second Approx.'!$G$19="Error",#N/A,
IF('Second Approx.'!$G$20="Error",#N/A,
IF('Second Approx.'!$G$29="Error",#N/A,
'Second Approx.'!$D$38*SIN(RADIANS('Second Approx.'!$D$18*A1262))+'Second Approx.'!$D$39*SIN(RADIANS('Second Approx.'!$D$19*A1262))))))))))</f>
        <v>#N/A</v>
      </c>
    </row>
    <row r="1263" spans="1:4" x14ac:dyDescent="0.25">
      <c r="A1263">
        <v>630.5</v>
      </c>
      <c r="B1263" s="71" t="e">
        <f>IF(A1263&lt;='Second Approx.'!$D$20,A1263,#N/A)</f>
        <v>#N/A</v>
      </c>
      <c r="C1263" s="1" t="e">
        <f>IF(B1263="",#N/A,
IF('Second Approx.'!$G$15="Error",#N/A,
IF('Second Approx.'!$G$16="Error",#N/A,
IF('Second Approx.'!$G$17="Error",#N/A,
IF('Second Approx.'!$G$18="Error",#N/A,
IF('Second Approx.'!$G$19="Error",#N/A,
IF('Second Approx.'!$G$20="Error",#N/A,
IF('Second Approx.'!$G$29="Error",#N/A,
'Second Approx.'!$D$38*COS(RADIANS('Second Approx.'!$D$18*A1263))+'Second Approx.'!$D$39*COS(RADIANS('Second Approx.'!$D$19*A1263))))))))))</f>
        <v>#N/A</v>
      </c>
      <c r="D1263" s="1" t="e">
        <f>IF(B1263="",#N/A,
IF('Second Approx.'!$G$15="Error",#N/A,
IF('Second Approx.'!$G$16="Error",#N/A,
IF('Second Approx.'!$G$17="Error",#N/A,
IF('Second Approx.'!$G$18="Error",#N/A,
IF('Second Approx.'!$G$19="Error",#N/A,
IF('Second Approx.'!$G$20="Error",#N/A,
IF('Second Approx.'!$G$29="Error",#N/A,
'Second Approx.'!$D$38*SIN(RADIANS('Second Approx.'!$D$18*A1263))+'Second Approx.'!$D$39*SIN(RADIANS('Second Approx.'!$D$19*A1263))))))))))</f>
        <v>#N/A</v>
      </c>
    </row>
    <row r="1264" spans="1:4" x14ac:dyDescent="0.25">
      <c r="A1264" s="71">
        <v>631</v>
      </c>
      <c r="B1264" s="71" t="e">
        <f>IF(A1264&lt;='Second Approx.'!$D$20,A1264,#N/A)</f>
        <v>#N/A</v>
      </c>
      <c r="C1264" s="1" t="e">
        <f>IF(B1264="",#N/A,
IF('Second Approx.'!$G$15="Error",#N/A,
IF('Second Approx.'!$G$16="Error",#N/A,
IF('Second Approx.'!$G$17="Error",#N/A,
IF('Second Approx.'!$G$18="Error",#N/A,
IF('Second Approx.'!$G$19="Error",#N/A,
IF('Second Approx.'!$G$20="Error",#N/A,
IF('Second Approx.'!$G$29="Error",#N/A,
'Second Approx.'!$D$38*COS(RADIANS('Second Approx.'!$D$18*A1264))+'Second Approx.'!$D$39*COS(RADIANS('Second Approx.'!$D$19*A1264))))))))))</f>
        <v>#N/A</v>
      </c>
      <c r="D1264" s="1" t="e">
        <f>IF(B1264="",#N/A,
IF('Second Approx.'!$G$15="Error",#N/A,
IF('Second Approx.'!$G$16="Error",#N/A,
IF('Second Approx.'!$G$17="Error",#N/A,
IF('Second Approx.'!$G$18="Error",#N/A,
IF('Second Approx.'!$G$19="Error",#N/A,
IF('Second Approx.'!$G$20="Error",#N/A,
IF('Second Approx.'!$G$29="Error",#N/A,
'Second Approx.'!$D$38*SIN(RADIANS('Second Approx.'!$D$18*A1264))+'Second Approx.'!$D$39*SIN(RADIANS('Second Approx.'!$D$19*A1264))))))))))</f>
        <v>#N/A</v>
      </c>
    </row>
    <row r="1265" spans="1:4" x14ac:dyDescent="0.25">
      <c r="A1265">
        <v>631.5</v>
      </c>
      <c r="B1265" s="71" t="e">
        <f>IF(A1265&lt;='Second Approx.'!$D$20,A1265,#N/A)</f>
        <v>#N/A</v>
      </c>
      <c r="C1265" s="1" t="e">
        <f>IF(B1265="",#N/A,
IF('Second Approx.'!$G$15="Error",#N/A,
IF('Second Approx.'!$G$16="Error",#N/A,
IF('Second Approx.'!$G$17="Error",#N/A,
IF('Second Approx.'!$G$18="Error",#N/A,
IF('Second Approx.'!$G$19="Error",#N/A,
IF('Second Approx.'!$G$20="Error",#N/A,
IF('Second Approx.'!$G$29="Error",#N/A,
'Second Approx.'!$D$38*COS(RADIANS('Second Approx.'!$D$18*A1265))+'Second Approx.'!$D$39*COS(RADIANS('Second Approx.'!$D$19*A1265))))))))))</f>
        <v>#N/A</v>
      </c>
      <c r="D1265" s="1" t="e">
        <f>IF(B1265="",#N/A,
IF('Second Approx.'!$G$15="Error",#N/A,
IF('Second Approx.'!$G$16="Error",#N/A,
IF('Second Approx.'!$G$17="Error",#N/A,
IF('Second Approx.'!$G$18="Error",#N/A,
IF('Second Approx.'!$G$19="Error",#N/A,
IF('Second Approx.'!$G$20="Error",#N/A,
IF('Second Approx.'!$G$29="Error",#N/A,
'Second Approx.'!$D$38*SIN(RADIANS('Second Approx.'!$D$18*A1265))+'Second Approx.'!$D$39*SIN(RADIANS('Second Approx.'!$D$19*A1265))))))))))</f>
        <v>#N/A</v>
      </c>
    </row>
    <row r="1266" spans="1:4" x14ac:dyDescent="0.25">
      <c r="A1266" s="71">
        <v>632</v>
      </c>
      <c r="B1266" s="71" t="e">
        <f>IF(A1266&lt;='Second Approx.'!$D$20,A1266,#N/A)</f>
        <v>#N/A</v>
      </c>
      <c r="C1266" s="1" t="e">
        <f>IF(B1266="",#N/A,
IF('Second Approx.'!$G$15="Error",#N/A,
IF('Second Approx.'!$G$16="Error",#N/A,
IF('Second Approx.'!$G$17="Error",#N/A,
IF('Second Approx.'!$G$18="Error",#N/A,
IF('Second Approx.'!$G$19="Error",#N/A,
IF('Second Approx.'!$G$20="Error",#N/A,
IF('Second Approx.'!$G$29="Error",#N/A,
'Second Approx.'!$D$38*COS(RADIANS('Second Approx.'!$D$18*A1266))+'Second Approx.'!$D$39*COS(RADIANS('Second Approx.'!$D$19*A1266))))))))))</f>
        <v>#N/A</v>
      </c>
      <c r="D1266" s="1" t="e">
        <f>IF(B1266="",#N/A,
IF('Second Approx.'!$G$15="Error",#N/A,
IF('Second Approx.'!$G$16="Error",#N/A,
IF('Second Approx.'!$G$17="Error",#N/A,
IF('Second Approx.'!$G$18="Error",#N/A,
IF('Second Approx.'!$G$19="Error",#N/A,
IF('Second Approx.'!$G$20="Error",#N/A,
IF('Second Approx.'!$G$29="Error",#N/A,
'Second Approx.'!$D$38*SIN(RADIANS('Second Approx.'!$D$18*A1266))+'Second Approx.'!$D$39*SIN(RADIANS('Second Approx.'!$D$19*A1266))))))))))</f>
        <v>#N/A</v>
      </c>
    </row>
    <row r="1267" spans="1:4" x14ac:dyDescent="0.25">
      <c r="A1267">
        <v>632.5</v>
      </c>
      <c r="B1267" s="71" t="e">
        <f>IF(A1267&lt;='Second Approx.'!$D$20,A1267,#N/A)</f>
        <v>#N/A</v>
      </c>
      <c r="C1267" s="1" t="e">
        <f>IF(B1267="",#N/A,
IF('Second Approx.'!$G$15="Error",#N/A,
IF('Second Approx.'!$G$16="Error",#N/A,
IF('Second Approx.'!$G$17="Error",#N/A,
IF('Second Approx.'!$G$18="Error",#N/A,
IF('Second Approx.'!$G$19="Error",#N/A,
IF('Second Approx.'!$G$20="Error",#N/A,
IF('Second Approx.'!$G$29="Error",#N/A,
'Second Approx.'!$D$38*COS(RADIANS('Second Approx.'!$D$18*A1267))+'Second Approx.'!$D$39*COS(RADIANS('Second Approx.'!$D$19*A1267))))))))))</f>
        <v>#N/A</v>
      </c>
      <c r="D1267" s="1" t="e">
        <f>IF(B1267="",#N/A,
IF('Second Approx.'!$G$15="Error",#N/A,
IF('Second Approx.'!$G$16="Error",#N/A,
IF('Second Approx.'!$G$17="Error",#N/A,
IF('Second Approx.'!$G$18="Error",#N/A,
IF('Second Approx.'!$G$19="Error",#N/A,
IF('Second Approx.'!$G$20="Error",#N/A,
IF('Second Approx.'!$G$29="Error",#N/A,
'Second Approx.'!$D$38*SIN(RADIANS('Second Approx.'!$D$18*A1267))+'Second Approx.'!$D$39*SIN(RADIANS('Second Approx.'!$D$19*A1267))))))))))</f>
        <v>#N/A</v>
      </c>
    </row>
    <row r="1268" spans="1:4" x14ac:dyDescent="0.25">
      <c r="A1268">
        <v>633</v>
      </c>
      <c r="B1268" s="71" t="e">
        <f>IF(A1268&lt;='Second Approx.'!$D$20,A1268,#N/A)</f>
        <v>#N/A</v>
      </c>
      <c r="C1268" s="1" t="e">
        <f>IF(B1268="",#N/A,
IF('Second Approx.'!$G$15="Error",#N/A,
IF('Second Approx.'!$G$16="Error",#N/A,
IF('Second Approx.'!$G$17="Error",#N/A,
IF('Second Approx.'!$G$18="Error",#N/A,
IF('Second Approx.'!$G$19="Error",#N/A,
IF('Second Approx.'!$G$20="Error",#N/A,
IF('Second Approx.'!$G$29="Error",#N/A,
'Second Approx.'!$D$38*COS(RADIANS('Second Approx.'!$D$18*A1268))+'Second Approx.'!$D$39*COS(RADIANS('Second Approx.'!$D$19*A1268))))))))))</f>
        <v>#N/A</v>
      </c>
      <c r="D1268" s="1" t="e">
        <f>IF(B1268="",#N/A,
IF('Second Approx.'!$G$15="Error",#N/A,
IF('Second Approx.'!$G$16="Error",#N/A,
IF('Second Approx.'!$G$17="Error",#N/A,
IF('Second Approx.'!$G$18="Error",#N/A,
IF('Second Approx.'!$G$19="Error",#N/A,
IF('Second Approx.'!$G$20="Error",#N/A,
IF('Second Approx.'!$G$29="Error",#N/A,
'Second Approx.'!$D$38*SIN(RADIANS('Second Approx.'!$D$18*A1268))+'Second Approx.'!$D$39*SIN(RADIANS('Second Approx.'!$D$19*A1268))))))))))</f>
        <v>#N/A</v>
      </c>
    </row>
    <row r="1269" spans="1:4" x14ac:dyDescent="0.25">
      <c r="A1269" s="71">
        <v>633.5</v>
      </c>
      <c r="B1269" s="71" t="e">
        <f>IF(A1269&lt;='Second Approx.'!$D$20,A1269,#N/A)</f>
        <v>#N/A</v>
      </c>
      <c r="C1269" s="1" t="e">
        <f>IF(B1269="",#N/A,
IF('Second Approx.'!$G$15="Error",#N/A,
IF('Second Approx.'!$G$16="Error",#N/A,
IF('Second Approx.'!$G$17="Error",#N/A,
IF('Second Approx.'!$G$18="Error",#N/A,
IF('Second Approx.'!$G$19="Error",#N/A,
IF('Second Approx.'!$G$20="Error",#N/A,
IF('Second Approx.'!$G$29="Error",#N/A,
'Second Approx.'!$D$38*COS(RADIANS('Second Approx.'!$D$18*A1269))+'Second Approx.'!$D$39*COS(RADIANS('Second Approx.'!$D$19*A1269))))))))))</f>
        <v>#N/A</v>
      </c>
      <c r="D1269" s="1" t="e">
        <f>IF(B1269="",#N/A,
IF('Second Approx.'!$G$15="Error",#N/A,
IF('Second Approx.'!$G$16="Error",#N/A,
IF('Second Approx.'!$G$17="Error",#N/A,
IF('Second Approx.'!$G$18="Error",#N/A,
IF('Second Approx.'!$G$19="Error",#N/A,
IF('Second Approx.'!$G$20="Error",#N/A,
IF('Second Approx.'!$G$29="Error",#N/A,
'Second Approx.'!$D$38*SIN(RADIANS('Second Approx.'!$D$18*A1269))+'Second Approx.'!$D$39*SIN(RADIANS('Second Approx.'!$D$19*A1269))))))))))</f>
        <v>#N/A</v>
      </c>
    </row>
    <row r="1270" spans="1:4" x14ac:dyDescent="0.25">
      <c r="A1270">
        <v>634</v>
      </c>
      <c r="B1270" s="71" t="e">
        <f>IF(A1270&lt;='Second Approx.'!$D$20,A1270,#N/A)</f>
        <v>#N/A</v>
      </c>
      <c r="C1270" s="1" t="e">
        <f>IF(B1270="",#N/A,
IF('Second Approx.'!$G$15="Error",#N/A,
IF('Second Approx.'!$G$16="Error",#N/A,
IF('Second Approx.'!$G$17="Error",#N/A,
IF('Second Approx.'!$G$18="Error",#N/A,
IF('Second Approx.'!$G$19="Error",#N/A,
IF('Second Approx.'!$G$20="Error",#N/A,
IF('Second Approx.'!$G$29="Error",#N/A,
'Second Approx.'!$D$38*COS(RADIANS('Second Approx.'!$D$18*A1270))+'Second Approx.'!$D$39*COS(RADIANS('Second Approx.'!$D$19*A1270))))))))))</f>
        <v>#N/A</v>
      </c>
      <c r="D1270" s="1" t="e">
        <f>IF(B1270="",#N/A,
IF('Second Approx.'!$G$15="Error",#N/A,
IF('Second Approx.'!$G$16="Error",#N/A,
IF('Second Approx.'!$G$17="Error",#N/A,
IF('Second Approx.'!$G$18="Error",#N/A,
IF('Second Approx.'!$G$19="Error",#N/A,
IF('Second Approx.'!$G$20="Error",#N/A,
IF('Second Approx.'!$G$29="Error",#N/A,
'Second Approx.'!$D$38*SIN(RADIANS('Second Approx.'!$D$18*A1270))+'Second Approx.'!$D$39*SIN(RADIANS('Second Approx.'!$D$19*A1270))))))))))</f>
        <v>#N/A</v>
      </c>
    </row>
    <row r="1271" spans="1:4" x14ac:dyDescent="0.25">
      <c r="A1271" s="71">
        <v>634.5</v>
      </c>
      <c r="B1271" s="71" t="e">
        <f>IF(A1271&lt;='Second Approx.'!$D$20,A1271,#N/A)</f>
        <v>#N/A</v>
      </c>
      <c r="C1271" s="1" t="e">
        <f>IF(B1271="",#N/A,
IF('Second Approx.'!$G$15="Error",#N/A,
IF('Second Approx.'!$G$16="Error",#N/A,
IF('Second Approx.'!$G$17="Error",#N/A,
IF('Second Approx.'!$G$18="Error",#N/A,
IF('Second Approx.'!$G$19="Error",#N/A,
IF('Second Approx.'!$G$20="Error",#N/A,
IF('Second Approx.'!$G$29="Error",#N/A,
'Second Approx.'!$D$38*COS(RADIANS('Second Approx.'!$D$18*A1271))+'Second Approx.'!$D$39*COS(RADIANS('Second Approx.'!$D$19*A1271))))))))))</f>
        <v>#N/A</v>
      </c>
      <c r="D1271" s="1" t="e">
        <f>IF(B1271="",#N/A,
IF('Second Approx.'!$G$15="Error",#N/A,
IF('Second Approx.'!$G$16="Error",#N/A,
IF('Second Approx.'!$G$17="Error",#N/A,
IF('Second Approx.'!$G$18="Error",#N/A,
IF('Second Approx.'!$G$19="Error",#N/A,
IF('Second Approx.'!$G$20="Error",#N/A,
IF('Second Approx.'!$G$29="Error",#N/A,
'Second Approx.'!$D$38*SIN(RADIANS('Second Approx.'!$D$18*A1271))+'Second Approx.'!$D$39*SIN(RADIANS('Second Approx.'!$D$19*A1271))))))))))</f>
        <v>#N/A</v>
      </c>
    </row>
    <row r="1272" spans="1:4" x14ac:dyDescent="0.25">
      <c r="A1272">
        <v>635</v>
      </c>
      <c r="B1272" s="71" t="e">
        <f>IF(A1272&lt;='Second Approx.'!$D$20,A1272,#N/A)</f>
        <v>#N/A</v>
      </c>
      <c r="C1272" s="1" t="e">
        <f>IF(B1272="",#N/A,
IF('Second Approx.'!$G$15="Error",#N/A,
IF('Second Approx.'!$G$16="Error",#N/A,
IF('Second Approx.'!$G$17="Error",#N/A,
IF('Second Approx.'!$G$18="Error",#N/A,
IF('Second Approx.'!$G$19="Error",#N/A,
IF('Second Approx.'!$G$20="Error",#N/A,
IF('Second Approx.'!$G$29="Error",#N/A,
'Second Approx.'!$D$38*COS(RADIANS('Second Approx.'!$D$18*A1272))+'Second Approx.'!$D$39*COS(RADIANS('Second Approx.'!$D$19*A1272))))))))))</f>
        <v>#N/A</v>
      </c>
      <c r="D1272" s="1" t="e">
        <f>IF(B1272="",#N/A,
IF('Second Approx.'!$G$15="Error",#N/A,
IF('Second Approx.'!$G$16="Error",#N/A,
IF('Second Approx.'!$G$17="Error",#N/A,
IF('Second Approx.'!$G$18="Error",#N/A,
IF('Second Approx.'!$G$19="Error",#N/A,
IF('Second Approx.'!$G$20="Error",#N/A,
IF('Second Approx.'!$G$29="Error",#N/A,
'Second Approx.'!$D$38*SIN(RADIANS('Second Approx.'!$D$18*A1272))+'Second Approx.'!$D$39*SIN(RADIANS('Second Approx.'!$D$19*A1272))))))))))</f>
        <v>#N/A</v>
      </c>
    </row>
    <row r="1273" spans="1:4" x14ac:dyDescent="0.25">
      <c r="A1273">
        <v>635.5</v>
      </c>
      <c r="B1273" s="71" t="e">
        <f>IF(A1273&lt;='Second Approx.'!$D$20,A1273,#N/A)</f>
        <v>#N/A</v>
      </c>
      <c r="C1273" s="1" t="e">
        <f>IF(B1273="",#N/A,
IF('Second Approx.'!$G$15="Error",#N/A,
IF('Second Approx.'!$G$16="Error",#N/A,
IF('Second Approx.'!$G$17="Error",#N/A,
IF('Second Approx.'!$G$18="Error",#N/A,
IF('Second Approx.'!$G$19="Error",#N/A,
IF('Second Approx.'!$G$20="Error",#N/A,
IF('Second Approx.'!$G$29="Error",#N/A,
'Second Approx.'!$D$38*COS(RADIANS('Second Approx.'!$D$18*A1273))+'Second Approx.'!$D$39*COS(RADIANS('Second Approx.'!$D$19*A1273))))))))))</f>
        <v>#N/A</v>
      </c>
      <c r="D1273" s="1" t="e">
        <f>IF(B1273="",#N/A,
IF('Second Approx.'!$G$15="Error",#N/A,
IF('Second Approx.'!$G$16="Error",#N/A,
IF('Second Approx.'!$G$17="Error",#N/A,
IF('Second Approx.'!$G$18="Error",#N/A,
IF('Second Approx.'!$G$19="Error",#N/A,
IF('Second Approx.'!$G$20="Error",#N/A,
IF('Second Approx.'!$G$29="Error",#N/A,
'Second Approx.'!$D$38*SIN(RADIANS('Second Approx.'!$D$18*A1273))+'Second Approx.'!$D$39*SIN(RADIANS('Second Approx.'!$D$19*A1273))))))))))</f>
        <v>#N/A</v>
      </c>
    </row>
    <row r="1274" spans="1:4" x14ac:dyDescent="0.25">
      <c r="A1274" s="71">
        <v>636</v>
      </c>
      <c r="B1274" s="71" t="e">
        <f>IF(A1274&lt;='Second Approx.'!$D$20,A1274,#N/A)</f>
        <v>#N/A</v>
      </c>
      <c r="C1274" s="1" t="e">
        <f>IF(B1274="",#N/A,
IF('Second Approx.'!$G$15="Error",#N/A,
IF('Second Approx.'!$G$16="Error",#N/A,
IF('Second Approx.'!$G$17="Error",#N/A,
IF('Second Approx.'!$G$18="Error",#N/A,
IF('Second Approx.'!$G$19="Error",#N/A,
IF('Second Approx.'!$G$20="Error",#N/A,
IF('Second Approx.'!$G$29="Error",#N/A,
'Second Approx.'!$D$38*COS(RADIANS('Second Approx.'!$D$18*A1274))+'Second Approx.'!$D$39*COS(RADIANS('Second Approx.'!$D$19*A1274))))))))))</f>
        <v>#N/A</v>
      </c>
      <c r="D1274" s="1" t="e">
        <f>IF(B1274="",#N/A,
IF('Second Approx.'!$G$15="Error",#N/A,
IF('Second Approx.'!$G$16="Error",#N/A,
IF('Second Approx.'!$G$17="Error",#N/A,
IF('Second Approx.'!$G$18="Error",#N/A,
IF('Second Approx.'!$G$19="Error",#N/A,
IF('Second Approx.'!$G$20="Error",#N/A,
IF('Second Approx.'!$G$29="Error",#N/A,
'Second Approx.'!$D$38*SIN(RADIANS('Second Approx.'!$D$18*A1274))+'Second Approx.'!$D$39*SIN(RADIANS('Second Approx.'!$D$19*A1274))))))))))</f>
        <v>#N/A</v>
      </c>
    </row>
    <row r="1275" spans="1:4" x14ac:dyDescent="0.25">
      <c r="A1275">
        <v>636.5</v>
      </c>
      <c r="B1275" s="71" t="e">
        <f>IF(A1275&lt;='Second Approx.'!$D$20,A1275,#N/A)</f>
        <v>#N/A</v>
      </c>
      <c r="C1275" s="1" t="e">
        <f>IF(B1275="",#N/A,
IF('Second Approx.'!$G$15="Error",#N/A,
IF('Second Approx.'!$G$16="Error",#N/A,
IF('Second Approx.'!$G$17="Error",#N/A,
IF('Second Approx.'!$G$18="Error",#N/A,
IF('Second Approx.'!$G$19="Error",#N/A,
IF('Second Approx.'!$G$20="Error",#N/A,
IF('Second Approx.'!$G$29="Error",#N/A,
'Second Approx.'!$D$38*COS(RADIANS('Second Approx.'!$D$18*A1275))+'Second Approx.'!$D$39*COS(RADIANS('Second Approx.'!$D$19*A1275))))))))))</f>
        <v>#N/A</v>
      </c>
      <c r="D1275" s="1" t="e">
        <f>IF(B1275="",#N/A,
IF('Second Approx.'!$G$15="Error",#N/A,
IF('Second Approx.'!$G$16="Error",#N/A,
IF('Second Approx.'!$G$17="Error",#N/A,
IF('Second Approx.'!$G$18="Error",#N/A,
IF('Second Approx.'!$G$19="Error",#N/A,
IF('Second Approx.'!$G$20="Error",#N/A,
IF('Second Approx.'!$G$29="Error",#N/A,
'Second Approx.'!$D$38*SIN(RADIANS('Second Approx.'!$D$18*A1275))+'Second Approx.'!$D$39*SIN(RADIANS('Second Approx.'!$D$19*A1275))))))))))</f>
        <v>#N/A</v>
      </c>
    </row>
    <row r="1276" spans="1:4" x14ac:dyDescent="0.25">
      <c r="A1276" s="71">
        <v>637</v>
      </c>
      <c r="B1276" s="71" t="e">
        <f>IF(A1276&lt;='Second Approx.'!$D$20,A1276,#N/A)</f>
        <v>#N/A</v>
      </c>
      <c r="C1276" s="1" t="e">
        <f>IF(B1276="",#N/A,
IF('Second Approx.'!$G$15="Error",#N/A,
IF('Second Approx.'!$G$16="Error",#N/A,
IF('Second Approx.'!$G$17="Error",#N/A,
IF('Second Approx.'!$G$18="Error",#N/A,
IF('Second Approx.'!$G$19="Error",#N/A,
IF('Second Approx.'!$G$20="Error",#N/A,
IF('Second Approx.'!$G$29="Error",#N/A,
'Second Approx.'!$D$38*COS(RADIANS('Second Approx.'!$D$18*A1276))+'Second Approx.'!$D$39*COS(RADIANS('Second Approx.'!$D$19*A1276))))))))))</f>
        <v>#N/A</v>
      </c>
      <c r="D1276" s="1" t="e">
        <f>IF(B1276="",#N/A,
IF('Second Approx.'!$G$15="Error",#N/A,
IF('Second Approx.'!$G$16="Error",#N/A,
IF('Second Approx.'!$G$17="Error",#N/A,
IF('Second Approx.'!$G$18="Error",#N/A,
IF('Second Approx.'!$G$19="Error",#N/A,
IF('Second Approx.'!$G$20="Error",#N/A,
IF('Second Approx.'!$G$29="Error",#N/A,
'Second Approx.'!$D$38*SIN(RADIANS('Second Approx.'!$D$18*A1276))+'Second Approx.'!$D$39*SIN(RADIANS('Second Approx.'!$D$19*A1276))))))))))</f>
        <v>#N/A</v>
      </c>
    </row>
    <row r="1277" spans="1:4" x14ac:dyDescent="0.25">
      <c r="A1277">
        <v>637.5</v>
      </c>
      <c r="B1277" s="71" t="e">
        <f>IF(A1277&lt;='Second Approx.'!$D$20,A1277,#N/A)</f>
        <v>#N/A</v>
      </c>
      <c r="C1277" s="1" t="e">
        <f>IF(B1277="",#N/A,
IF('Second Approx.'!$G$15="Error",#N/A,
IF('Second Approx.'!$G$16="Error",#N/A,
IF('Second Approx.'!$G$17="Error",#N/A,
IF('Second Approx.'!$G$18="Error",#N/A,
IF('Second Approx.'!$G$19="Error",#N/A,
IF('Second Approx.'!$G$20="Error",#N/A,
IF('Second Approx.'!$G$29="Error",#N/A,
'Second Approx.'!$D$38*COS(RADIANS('Second Approx.'!$D$18*A1277))+'Second Approx.'!$D$39*COS(RADIANS('Second Approx.'!$D$19*A1277))))))))))</f>
        <v>#N/A</v>
      </c>
      <c r="D1277" s="1" t="e">
        <f>IF(B1277="",#N/A,
IF('Second Approx.'!$G$15="Error",#N/A,
IF('Second Approx.'!$G$16="Error",#N/A,
IF('Second Approx.'!$G$17="Error",#N/A,
IF('Second Approx.'!$G$18="Error",#N/A,
IF('Second Approx.'!$G$19="Error",#N/A,
IF('Second Approx.'!$G$20="Error",#N/A,
IF('Second Approx.'!$G$29="Error",#N/A,
'Second Approx.'!$D$38*SIN(RADIANS('Second Approx.'!$D$18*A1277))+'Second Approx.'!$D$39*SIN(RADIANS('Second Approx.'!$D$19*A1277))))))))))</f>
        <v>#N/A</v>
      </c>
    </row>
    <row r="1278" spans="1:4" x14ac:dyDescent="0.25">
      <c r="A1278">
        <v>638</v>
      </c>
      <c r="B1278" s="71" t="e">
        <f>IF(A1278&lt;='Second Approx.'!$D$20,A1278,#N/A)</f>
        <v>#N/A</v>
      </c>
      <c r="C1278" s="1" t="e">
        <f>IF(B1278="",#N/A,
IF('Second Approx.'!$G$15="Error",#N/A,
IF('Second Approx.'!$G$16="Error",#N/A,
IF('Second Approx.'!$G$17="Error",#N/A,
IF('Second Approx.'!$G$18="Error",#N/A,
IF('Second Approx.'!$G$19="Error",#N/A,
IF('Second Approx.'!$G$20="Error",#N/A,
IF('Second Approx.'!$G$29="Error",#N/A,
'Second Approx.'!$D$38*COS(RADIANS('Second Approx.'!$D$18*A1278))+'Second Approx.'!$D$39*COS(RADIANS('Second Approx.'!$D$19*A1278))))))))))</f>
        <v>#N/A</v>
      </c>
      <c r="D1278" s="1" t="e">
        <f>IF(B1278="",#N/A,
IF('Second Approx.'!$G$15="Error",#N/A,
IF('Second Approx.'!$G$16="Error",#N/A,
IF('Second Approx.'!$G$17="Error",#N/A,
IF('Second Approx.'!$G$18="Error",#N/A,
IF('Second Approx.'!$G$19="Error",#N/A,
IF('Second Approx.'!$G$20="Error",#N/A,
IF('Second Approx.'!$G$29="Error",#N/A,
'Second Approx.'!$D$38*SIN(RADIANS('Second Approx.'!$D$18*A1278))+'Second Approx.'!$D$39*SIN(RADIANS('Second Approx.'!$D$19*A1278))))))))))</f>
        <v>#N/A</v>
      </c>
    </row>
    <row r="1279" spans="1:4" x14ac:dyDescent="0.25">
      <c r="A1279" s="71">
        <v>638.5</v>
      </c>
      <c r="B1279" s="71" t="e">
        <f>IF(A1279&lt;='Second Approx.'!$D$20,A1279,#N/A)</f>
        <v>#N/A</v>
      </c>
      <c r="C1279" s="1" t="e">
        <f>IF(B1279="",#N/A,
IF('Second Approx.'!$G$15="Error",#N/A,
IF('Second Approx.'!$G$16="Error",#N/A,
IF('Second Approx.'!$G$17="Error",#N/A,
IF('Second Approx.'!$G$18="Error",#N/A,
IF('Second Approx.'!$G$19="Error",#N/A,
IF('Second Approx.'!$G$20="Error",#N/A,
IF('Second Approx.'!$G$29="Error",#N/A,
'Second Approx.'!$D$38*COS(RADIANS('Second Approx.'!$D$18*A1279))+'Second Approx.'!$D$39*COS(RADIANS('Second Approx.'!$D$19*A1279))))))))))</f>
        <v>#N/A</v>
      </c>
      <c r="D1279" s="1" t="e">
        <f>IF(B1279="",#N/A,
IF('Second Approx.'!$G$15="Error",#N/A,
IF('Second Approx.'!$G$16="Error",#N/A,
IF('Second Approx.'!$G$17="Error",#N/A,
IF('Second Approx.'!$G$18="Error",#N/A,
IF('Second Approx.'!$G$19="Error",#N/A,
IF('Second Approx.'!$G$20="Error",#N/A,
IF('Second Approx.'!$G$29="Error",#N/A,
'Second Approx.'!$D$38*SIN(RADIANS('Second Approx.'!$D$18*A1279))+'Second Approx.'!$D$39*SIN(RADIANS('Second Approx.'!$D$19*A1279))))))))))</f>
        <v>#N/A</v>
      </c>
    </row>
    <row r="1280" spans="1:4" x14ac:dyDescent="0.25">
      <c r="A1280">
        <v>639</v>
      </c>
      <c r="B1280" s="71" t="e">
        <f>IF(A1280&lt;='Second Approx.'!$D$20,A1280,#N/A)</f>
        <v>#N/A</v>
      </c>
      <c r="C1280" s="1" t="e">
        <f>IF(B1280="",#N/A,
IF('Second Approx.'!$G$15="Error",#N/A,
IF('Second Approx.'!$G$16="Error",#N/A,
IF('Second Approx.'!$G$17="Error",#N/A,
IF('Second Approx.'!$G$18="Error",#N/A,
IF('Second Approx.'!$G$19="Error",#N/A,
IF('Second Approx.'!$G$20="Error",#N/A,
IF('Second Approx.'!$G$29="Error",#N/A,
'Second Approx.'!$D$38*COS(RADIANS('Second Approx.'!$D$18*A1280))+'Second Approx.'!$D$39*COS(RADIANS('Second Approx.'!$D$19*A1280))))))))))</f>
        <v>#N/A</v>
      </c>
      <c r="D1280" s="1" t="e">
        <f>IF(B1280="",#N/A,
IF('Second Approx.'!$G$15="Error",#N/A,
IF('Second Approx.'!$G$16="Error",#N/A,
IF('Second Approx.'!$G$17="Error",#N/A,
IF('Second Approx.'!$G$18="Error",#N/A,
IF('Second Approx.'!$G$19="Error",#N/A,
IF('Second Approx.'!$G$20="Error",#N/A,
IF('Second Approx.'!$G$29="Error",#N/A,
'Second Approx.'!$D$38*SIN(RADIANS('Second Approx.'!$D$18*A1280))+'Second Approx.'!$D$39*SIN(RADIANS('Second Approx.'!$D$19*A1280))))))))))</f>
        <v>#N/A</v>
      </c>
    </row>
    <row r="1281" spans="1:4" x14ac:dyDescent="0.25">
      <c r="A1281" s="71">
        <v>639.5</v>
      </c>
      <c r="B1281" s="71" t="e">
        <f>IF(A1281&lt;='Second Approx.'!$D$20,A1281,#N/A)</f>
        <v>#N/A</v>
      </c>
      <c r="C1281" s="1" t="e">
        <f>IF(B1281="",#N/A,
IF('Second Approx.'!$G$15="Error",#N/A,
IF('Second Approx.'!$G$16="Error",#N/A,
IF('Second Approx.'!$G$17="Error",#N/A,
IF('Second Approx.'!$G$18="Error",#N/A,
IF('Second Approx.'!$G$19="Error",#N/A,
IF('Second Approx.'!$G$20="Error",#N/A,
IF('Second Approx.'!$G$29="Error",#N/A,
'Second Approx.'!$D$38*COS(RADIANS('Second Approx.'!$D$18*A1281))+'Second Approx.'!$D$39*COS(RADIANS('Second Approx.'!$D$19*A1281))))))))))</f>
        <v>#N/A</v>
      </c>
      <c r="D1281" s="1" t="e">
        <f>IF(B1281="",#N/A,
IF('Second Approx.'!$G$15="Error",#N/A,
IF('Second Approx.'!$G$16="Error",#N/A,
IF('Second Approx.'!$G$17="Error",#N/A,
IF('Second Approx.'!$G$18="Error",#N/A,
IF('Second Approx.'!$G$19="Error",#N/A,
IF('Second Approx.'!$G$20="Error",#N/A,
IF('Second Approx.'!$G$29="Error",#N/A,
'Second Approx.'!$D$38*SIN(RADIANS('Second Approx.'!$D$18*A1281))+'Second Approx.'!$D$39*SIN(RADIANS('Second Approx.'!$D$19*A1281))))))))))</f>
        <v>#N/A</v>
      </c>
    </row>
    <row r="1282" spans="1:4" x14ac:dyDescent="0.25">
      <c r="A1282">
        <v>640</v>
      </c>
      <c r="B1282" s="71" t="e">
        <f>IF(A1282&lt;='Second Approx.'!$D$20,A1282,#N/A)</f>
        <v>#N/A</v>
      </c>
      <c r="C1282" s="1" t="e">
        <f>IF(B1282="",#N/A,
IF('Second Approx.'!$G$15="Error",#N/A,
IF('Second Approx.'!$G$16="Error",#N/A,
IF('Second Approx.'!$G$17="Error",#N/A,
IF('Second Approx.'!$G$18="Error",#N/A,
IF('Second Approx.'!$G$19="Error",#N/A,
IF('Second Approx.'!$G$20="Error",#N/A,
IF('Second Approx.'!$G$29="Error",#N/A,
'Second Approx.'!$D$38*COS(RADIANS('Second Approx.'!$D$18*A1282))+'Second Approx.'!$D$39*COS(RADIANS('Second Approx.'!$D$19*A1282))))))))))</f>
        <v>#N/A</v>
      </c>
      <c r="D1282" s="1" t="e">
        <f>IF(B1282="",#N/A,
IF('Second Approx.'!$G$15="Error",#N/A,
IF('Second Approx.'!$G$16="Error",#N/A,
IF('Second Approx.'!$G$17="Error",#N/A,
IF('Second Approx.'!$G$18="Error",#N/A,
IF('Second Approx.'!$G$19="Error",#N/A,
IF('Second Approx.'!$G$20="Error",#N/A,
IF('Second Approx.'!$G$29="Error",#N/A,
'Second Approx.'!$D$38*SIN(RADIANS('Second Approx.'!$D$18*A1282))+'Second Approx.'!$D$39*SIN(RADIANS('Second Approx.'!$D$19*A1282))))))))))</f>
        <v>#N/A</v>
      </c>
    </row>
    <row r="1283" spans="1:4" x14ac:dyDescent="0.25">
      <c r="A1283">
        <v>640.5</v>
      </c>
      <c r="B1283" s="71" t="e">
        <f>IF(A1283&lt;='Second Approx.'!$D$20,A1283,#N/A)</f>
        <v>#N/A</v>
      </c>
      <c r="C1283" s="1" t="e">
        <f>IF(B1283="",#N/A,
IF('Second Approx.'!$G$15="Error",#N/A,
IF('Second Approx.'!$G$16="Error",#N/A,
IF('Second Approx.'!$G$17="Error",#N/A,
IF('Second Approx.'!$G$18="Error",#N/A,
IF('Second Approx.'!$G$19="Error",#N/A,
IF('Second Approx.'!$G$20="Error",#N/A,
IF('Second Approx.'!$G$29="Error",#N/A,
'Second Approx.'!$D$38*COS(RADIANS('Second Approx.'!$D$18*A1283))+'Second Approx.'!$D$39*COS(RADIANS('Second Approx.'!$D$19*A1283))))))))))</f>
        <v>#N/A</v>
      </c>
      <c r="D1283" s="1" t="e">
        <f>IF(B1283="",#N/A,
IF('Second Approx.'!$G$15="Error",#N/A,
IF('Second Approx.'!$G$16="Error",#N/A,
IF('Second Approx.'!$G$17="Error",#N/A,
IF('Second Approx.'!$G$18="Error",#N/A,
IF('Second Approx.'!$G$19="Error",#N/A,
IF('Second Approx.'!$G$20="Error",#N/A,
IF('Second Approx.'!$G$29="Error",#N/A,
'Second Approx.'!$D$38*SIN(RADIANS('Second Approx.'!$D$18*A1283))+'Second Approx.'!$D$39*SIN(RADIANS('Second Approx.'!$D$19*A1283))))))))))</f>
        <v>#N/A</v>
      </c>
    </row>
    <row r="1284" spans="1:4" x14ac:dyDescent="0.25">
      <c r="A1284" s="71">
        <v>641</v>
      </c>
      <c r="B1284" s="71" t="e">
        <f>IF(A1284&lt;='Second Approx.'!$D$20,A1284,#N/A)</f>
        <v>#N/A</v>
      </c>
      <c r="C1284" s="1" t="e">
        <f>IF(B1284="",#N/A,
IF('Second Approx.'!$G$15="Error",#N/A,
IF('Second Approx.'!$G$16="Error",#N/A,
IF('Second Approx.'!$G$17="Error",#N/A,
IF('Second Approx.'!$G$18="Error",#N/A,
IF('Second Approx.'!$G$19="Error",#N/A,
IF('Second Approx.'!$G$20="Error",#N/A,
IF('Second Approx.'!$G$29="Error",#N/A,
'Second Approx.'!$D$38*COS(RADIANS('Second Approx.'!$D$18*A1284))+'Second Approx.'!$D$39*COS(RADIANS('Second Approx.'!$D$19*A1284))))))))))</f>
        <v>#N/A</v>
      </c>
      <c r="D1284" s="1" t="e">
        <f>IF(B1284="",#N/A,
IF('Second Approx.'!$G$15="Error",#N/A,
IF('Second Approx.'!$G$16="Error",#N/A,
IF('Second Approx.'!$G$17="Error",#N/A,
IF('Second Approx.'!$G$18="Error",#N/A,
IF('Second Approx.'!$G$19="Error",#N/A,
IF('Second Approx.'!$G$20="Error",#N/A,
IF('Second Approx.'!$G$29="Error",#N/A,
'Second Approx.'!$D$38*SIN(RADIANS('Second Approx.'!$D$18*A1284))+'Second Approx.'!$D$39*SIN(RADIANS('Second Approx.'!$D$19*A1284))))))))))</f>
        <v>#N/A</v>
      </c>
    </row>
    <row r="1285" spans="1:4" x14ac:dyDescent="0.25">
      <c r="A1285">
        <v>641.5</v>
      </c>
      <c r="B1285" s="71" t="e">
        <f>IF(A1285&lt;='Second Approx.'!$D$20,A1285,#N/A)</f>
        <v>#N/A</v>
      </c>
      <c r="C1285" s="1" t="e">
        <f>IF(B1285="",#N/A,
IF('Second Approx.'!$G$15="Error",#N/A,
IF('Second Approx.'!$G$16="Error",#N/A,
IF('Second Approx.'!$G$17="Error",#N/A,
IF('Second Approx.'!$G$18="Error",#N/A,
IF('Second Approx.'!$G$19="Error",#N/A,
IF('Second Approx.'!$G$20="Error",#N/A,
IF('Second Approx.'!$G$29="Error",#N/A,
'Second Approx.'!$D$38*COS(RADIANS('Second Approx.'!$D$18*A1285))+'Second Approx.'!$D$39*COS(RADIANS('Second Approx.'!$D$19*A1285))))))))))</f>
        <v>#N/A</v>
      </c>
      <c r="D1285" s="1" t="e">
        <f>IF(B1285="",#N/A,
IF('Second Approx.'!$G$15="Error",#N/A,
IF('Second Approx.'!$G$16="Error",#N/A,
IF('Second Approx.'!$G$17="Error",#N/A,
IF('Second Approx.'!$G$18="Error",#N/A,
IF('Second Approx.'!$G$19="Error",#N/A,
IF('Second Approx.'!$G$20="Error",#N/A,
IF('Second Approx.'!$G$29="Error",#N/A,
'Second Approx.'!$D$38*SIN(RADIANS('Second Approx.'!$D$18*A1285))+'Second Approx.'!$D$39*SIN(RADIANS('Second Approx.'!$D$19*A1285))))))))))</f>
        <v>#N/A</v>
      </c>
    </row>
    <row r="1286" spans="1:4" x14ac:dyDescent="0.25">
      <c r="A1286" s="71">
        <v>642</v>
      </c>
      <c r="B1286" s="71" t="e">
        <f>IF(A1286&lt;='Second Approx.'!$D$20,A1286,#N/A)</f>
        <v>#N/A</v>
      </c>
      <c r="C1286" s="1" t="e">
        <f>IF(B1286="",#N/A,
IF('Second Approx.'!$G$15="Error",#N/A,
IF('Second Approx.'!$G$16="Error",#N/A,
IF('Second Approx.'!$G$17="Error",#N/A,
IF('Second Approx.'!$G$18="Error",#N/A,
IF('Second Approx.'!$G$19="Error",#N/A,
IF('Second Approx.'!$G$20="Error",#N/A,
IF('Second Approx.'!$G$29="Error",#N/A,
'Second Approx.'!$D$38*COS(RADIANS('Second Approx.'!$D$18*A1286))+'Second Approx.'!$D$39*COS(RADIANS('Second Approx.'!$D$19*A1286))))))))))</f>
        <v>#N/A</v>
      </c>
      <c r="D1286" s="1" t="e">
        <f>IF(B1286="",#N/A,
IF('Second Approx.'!$G$15="Error",#N/A,
IF('Second Approx.'!$G$16="Error",#N/A,
IF('Second Approx.'!$G$17="Error",#N/A,
IF('Second Approx.'!$G$18="Error",#N/A,
IF('Second Approx.'!$G$19="Error",#N/A,
IF('Second Approx.'!$G$20="Error",#N/A,
IF('Second Approx.'!$G$29="Error",#N/A,
'Second Approx.'!$D$38*SIN(RADIANS('Second Approx.'!$D$18*A1286))+'Second Approx.'!$D$39*SIN(RADIANS('Second Approx.'!$D$19*A1286))))))))))</f>
        <v>#N/A</v>
      </c>
    </row>
    <row r="1287" spans="1:4" x14ac:dyDescent="0.25">
      <c r="A1287">
        <v>642.5</v>
      </c>
      <c r="B1287" s="71" t="e">
        <f>IF(A1287&lt;='Second Approx.'!$D$20,A1287,#N/A)</f>
        <v>#N/A</v>
      </c>
      <c r="C1287" s="1" t="e">
        <f>IF(B1287="",#N/A,
IF('Second Approx.'!$G$15="Error",#N/A,
IF('Second Approx.'!$G$16="Error",#N/A,
IF('Second Approx.'!$G$17="Error",#N/A,
IF('Second Approx.'!$G$18="Error",#N/A,
IF('Second Approx.'!$G$19="Error",#N/A,
IF('Second Approx.'!$G$20="Error",#N/A,
IF('Second Approx.'!$G$29="Error",#N/A,
'Second Approx.'!$D$38*COS(RADIANS('Second Approx.'!$D$18*A1287))+'Second Approx.'!$D$39*COS(RADIANS('Second Approx.'!$D$19*A1287))))))))))</f>
        <v>#N/A</v>
      </c>
      <c r="D1287" s="1" t="e">
        <f>IF(B1287="",#N/A,
IF('Second Approx.'!$G$15="Error",#N/A,
IF('Second Approx.'!$G$16="Error",#N/A,
IF('Second Approx.'!$G$17="Error",#N/A,
IF('Second Approx.'!$G$18="Error",#N/A,
IF('Second Approx.'!$G$19="Error",#N/A,
IF('Second Approx.'!$G$20="Error",#N/A,
IF('Second Approx.'!$G$29="Error",#N/A,
'Second Approx.'!$D$38*SIN(RADIANS('Second Approx.'!$D$18*A1287))+'Second Approx.'!$D$39*SIN(RADIANS('Second Approx.'!$D$19*A1287))))))))))</f>
        <v>#N/A</v>
      </c>
    </row>
    <row r="1288" spans="1:4" x14ac:dyDescent="0.25">
      <c r="A1288">
        <v>643</v>
      </c>
      <c r="B1288" s="71" t="e">
        <f>IF(A1288&lt;='Second Approx.'!$D$20,A1288,#N/A)</f>
        <v>#N/A</v>
      </c>
      <c r="C1288" s="1" t="e">
        <f>IF(B1288="",#N/A,
IF('Second Approx.'!$G$15="Error",#N/A,
IF('Second Approx.'!$G$16="Error",#N/A,
IF('Second Approx.'!$G$17="Error",#N/A,
IF('Second Approx.'!$G$18="Error",#N/A,
IF('Second Approx.'!$G$19="Error",#N/A,
IF('Second Approx.'!$G$20="Error",#N/A,
IF('Second Approx.'!$G$29="Error",#N/A,
'Second Approx.'!$D$38*COS(RADIANS('Second Approx.'!$D$18*A1288))+'Second Approx.'!$D$39*COS(RADIANS('Second Approx.'!$D$19*A1288))))))))))</f>
        <v>#N/A</v>
      </c>
      <c r="D1288" s="1" t="e">
        <f>IF(B1288="",#N/A,
IF('Second Approx.'!$G$15="Error",#N/A,
IF('Second Approx.'!$G$16="Error",#N/A,
IF('Second Approx.'!$G$17="Error",#N/A,
IF('Second Approx.'!$G$18="Error",#N/A,
IF('Second Approx.'!$G$19="Error",#N/A,
IF('Second Approx.'!$G$20="Error",#N/A,
IF('Second Approx.'!$G$29="Error",#N/A,
'Second Approx.'!$D$38*SIN(RADIANS('Second Approx.'!$D$18*A1288))+'Second Approx.'!$D$39*SIN(RADIANS('Second Approx.'!$D$19*A1288))))))))))</f>
        <v>#N/A</v>
      </c>
    </row>
    <row r="1289" spans="1:4" x14ac:dyDescent="0.25">
      <c r="A1289" s="71">
        <v>643.5</v>
      </c>
      <c r="B1289" s="71" t="e">
        <f>IF(A1289&lt;='Second Approx.'!$D$20,A1289,#N/A)</f>
        <v>#N/A</v>
      </c>
      <c r="C1289" s="1" t="e">
        <f>IF(B1289="",#N/A,
IF('Second Approx.'!$G$15="Error",#N/A,
IF('Second Approx.'!$G$16="Error",#N/A,
IF('Second Approx.'!$G$17="Error",#N/A,
IF('Second Approx.'!$G$18="Error",#N/A,
IF('Second Approx.'!$G$19="Error",#N/A,
IF('Second Approx.'!$G$20="Error",#N/A,
IF('Second Approx.'!$G$29="Error",#N/A,
'Second Approx.'!$D$38*COS(RADIANS('Second Approx.'!$D$18*A1289))+'Second Approx.'!$D$39*COS(RADIANS('Second Approx.'!$D$19*A1289))))))))))</f>
        <v>#N/A</v>
      </c>
      <c r="D1289" s="1" t="e">
        <f>IF(B1289="",#N/A,
IF('Second Approx.'!$G$15="Error",#N/A,
IF('Second Approx.'!$G$16="Error",#N/A,
IF('Second Approx.'!$G$17="Error",#N/A,
IF('Second Approx.'!$G$18="Error",#N/A,
IF('Second Approx.'!$G$19="Error",#N/A,
IF('Second Approx.'!$G$20="Error",#N/A,
IF('Second Approx.'!$G$29="Error",#N/A,
'Second Approx.'!$D$38*SIN(RADIANS('Second Approx.'!$D$18*A1289))+'Second Approx.'!$D$39*SIN(RADIANS('Second Approx.'!$D$19*A1289))))))))))</f>
        <v>#N/A</v>
      </c>
    </row>
    <row r="1290" spans="1:4" x14ac:dyDescent="0.25">
      <c r="A1290">
        <v>644</v>
      </c>
      <c r="B1290" s="71" t="e">
        <f>IF(A1290&lt;='Second Approx.'!$D$20,A1290,#N/A)</f>
        <v>#N/A</v>
      </c>
      <c r="C1290" s="1" t="e">
        <f>IF(B1290="",#N/A,
IF('Second Approx.'!$G$15="Error",#N/A,
IF('Second Approx.'!$G$16="Error",#N/A,
IF('Second Approx.'!$G$17="Error",#N/A,
IF('Second Approx.'!$G$18="Error",#N/A,
IF('Second Approx.'!$G$19="Error",#N/A,
IF('Second Approx.'!$G$20="Error",#N/A,
IF('Second Approx.'!$G$29="Error",#N/A,
'Second Approx.'!$D$38*COS(RADIANS('Second Approx.'!$D$18*A1290))+'Second Approx.'!$D$39*COS(RADIANS('Second Approx.'!$D$19*A1290))))))))))</f>
        <v>#N/A</v>
      </c>
      <c r="D1290" s="1" t="e">
        <f>IF(B1290="",#N/A,
IF('Second Approx.'!$G$15="Error",#N/A,
IF('Second Approx.'!$G$16="Error",#N/A,
IF('Second Approx.'!$G$17="Error",#N/A,
IF('Second Approx.'!$G$18="Error",#N/A,
IF('Second Approx.'!$G$19="Error",#N/A,
IF('Second Approx.'!$G$20="Error",#N/A,
IF('Second Approx.'!$G$29="Error",#N/A,
'Second Approx.'!$D$38*SIN(RADIANS('Second Approx.'!$D$18*A1290))+'Second Approx.'!$D$39*SIN(RADIANS('Second Approx.'!$D$19*A1290))))))))))</f>
        <v>#N/A</v>
      </c>
    </row>
    <row r="1291" spans="1:4" x14ac:dyDescent="0.25">
      <c r="A1291" s="71">
        <v>644.5</v>
      </c>
      <c r="B1291" s="71" t="e">
        <f>IF(A1291&lt;='Second Approx.'!$D$20,A1291,#N/A)</f>
        <v>#N/A</v>
      </c>
      <c r="C1291" s="1" t="e">
        <f>IF(B1291="",#N/A,
IF('Second Approx.'!$G$15="Error",#N/A,
IF('Second Approx.'!$G$16="Error",#N/A,
IF('Second Approx.'!$G$17="Error",#N/A,
IF('Second Approx.'!$G$18="Error",#N/A,
IF('Second Approx.'!$G$19="Error",#N/A,
IF('Second Approx.'!$G$20="Error",#N/A,
IF('Second Approx.'!$G$29="Error",#N/A,
'Second Approx.'!$D$38*COS(RADIANS('Second Approx.'!$D$18*A1291))+'Second Approx.'!$D$39*COS(RADIANS('Second Approx.'!$D$19*A1291))))))))))</f>
        <v>#N/A</v>
      </c>
      <c r="D1291" s="1" t="e">
        <f>IF(B1291="",#N/A,
IF('Second Approx.'!$G$15="Error",#N/A,
IF('Second Approx.'!$G$16="Error",#N/A,
IF('Second Approx.'!$G$17="Error",#N/A,
IF('Second Approx.'!$G$18="Error",#N/A,
IF('Second Approx.'!$G$19="Error",#N/A,
IF('Second Approx.'!$G$20="Error",#N/A,
IF('Second Approx.'!$G$29="Error",#N/A,
'Second Approx.'!$D$38*SIN(RADIANS('Second Approx.'!$D$18*A1291))+'Second Approx.'!$D$39*SIN(RADIANS('Second Approx.'!$D$19*A1291))))))))))</f>
        <v>#N/A</v>
      </c>
    </row>
    <row r="1292" spans="1:4" x14ac:dyDescent="0.25">
      <c r="A1292">
        <v>645</v>
      </c>
      <c r="B1292" s="71" t="e">
        <f>IF(A1292&lt;='Second Approx.'!$D$20,A1292,#N/A)</f>
        <v>#N/A</v>
      </c>
      <c r="C1292" s="1" t="e">
        <f>IF(B1292="",#N/A,
IF('Second Approx.'!$G$15="Error",#N/A,
IF('Second Approx.'!$G$16="Error",#N/A,
IF('Second Approx.'!$G$17="Error",#N/A,
IF('Second Approx.'!$G$18="Error",#N/A,
IF('Second Approx.'!$G$19="Error",#N/A,
IF('Second Approx.'!$G$20="Error",#N/A,
IF('Second Approx.'!$G$29="Error",#N/A,
'Second Approx.'!$D$38*COS(RADIANS('Second Approx.'!$D$18*A1292))+'Second Approx.'!$D$39*COS(RADIANS('Second Approx.'!$D$19*A1292))))))))))</f>
        <v>#N/A</v>
      </c>
      <c r="D1292" s="1" t="e">
        <f>IF(B1292="",#N/A,
IF('Second Approx.'!$G$15="Error",#N/A,
IF('Second Approx.'!$G$16="Error",#N/A,
IF('Second Approx.'!$G$17="Error",#N/A,
IF('Second Approx.'!$G$18="Error",#N/A,
IF('Second Approx.'!$G$19="Error",#N/A,
IF('Second Approx.'!$G$20="Error",#N/A,
IF('Second Approx.'!$G$29="Error",#N/A,
'Second Approx.'!$D$38*SIN(RADIANS('Second Approx.'!$D$18*A1292))+'Second Approx.'!$D$39*SIN(RADIANS('Second Approx.'!$D$19*A1292))))))))))</f>
        <v>#N/A</v>
      </c>
    </row>
    <row r="1293" spans="1:4" x14ac:dyDescent="0.25">
      <c r="A1293">
        <v>645.5</v>
      </c>
      <c r="B1293" s="71" t="e">
        <f>IF(A1293&lt;='Second Approx.'!$D$20,A1293,#N/A)</f>
        <v>#N/A</v>
      </c>
      <c r="C1293" s="1" t="e">
        <f>IF(B1293="",#N/A,
IF('Second Approx.'!$G$15="Error",#N/A,
IF('Second Approx.'!$G$16="Error",#N/A,
IF('Second Approx.'!$G$17="Error",#N/A,
IF('Second Approx.'!$G$18="Error",#N/A,
IF('Second Approx.'!$G$19="Error",#N/A,
IF('Second Approx.'!$G$20="Error",#N/A,
IF('Second Approx.'!$G$29="Error",#N/A,
'Second Approx.'!$D$38*COS(RADIANS('Second Approx.'!$D$18*A1293))+'Second Approx.'!$D$39*COS(RADIANS('Second Approx.'!$D$19*A1293))))))))))</f>
        <v>#N/A</v>
      </c>
      <c r="D1293" s="1" t="e">
        <f>IF(B1293="",#N/A,
IF('Second Approx.'!$G$15="Error",#N/A,
IF('Second Approx.'!$G$16="Error",#N/A,
IF('Second Approx.'!$G$17="Error",#N/A,
IF('Second Approx.'!$G$18="Error",#N/A,
IF('Second Approx.'!$G$19="Error",#N/A,
IF('Second Approx.'!$G$20="Error",#N/A,
IF('Second Approx.'!$G$29="Error",#N/A,
'Second Approx.'!$D$38*SIN(RADIANS('Second Approx.'!$D$18*A1293))+'Second Approx.'!$D$39*SIN(RADIANS('Second Approx.'!$D$19*A1293))))))))))</f>
        <v>#N/A</v>
      </c>
    </row>
    <row r="1294" spans="1:4" x14ac:dyDescent="0.25">
      <c r="A1294" s="71">
        <v>646</v>
      </c>
      <c r="B1294" s="71" t="e">
        <f>IF(A1294&lt;='Second Approx.'!$D$20,A1294,#N/A)</f>
        <v>#N/A</v>
      </c>
      <c r="C1294" s="1" t="e">
        <f>IF(B1294="",#N/A,
IF('Second Approx.'!$G$15="Error",#N/A,
IF('Second Approx.'!$G$16="Error",#N/A,
IF('Second Approx.'!$G$17="Error",#N/A,
IF('Second Approx.'!$G$18="Error",#N/A,
IF('Second Approx.'!$G$19="Error",#N/A,
IF('Second Approx.'!$G$20="Error",#N/A,
IF('Second Approx.'!$G$29="Error",#N/A,
'Second Approx.'!$D$38*COS(RADIANS('Second Approx.'!$D$18*A1294))+'Second Approx.'!$D$39*COS(RADIANS('Second Approx.'!$D$19*A1294))))))))))</f>
        <v>#N/A</v>
      </c>
      <c r="D1294" s="1" t="e">
        <f>IF(B1294="",#N/A,
IF('Second Approx.'!$G$15="Error",#N/A,
IF('Second Approx.'!$G$16="Error",#N/A,
IF('Second Approx.'!$G$17="Error",#N/A,
IF('Second Approx.'!$G$18="Error",#N/A,
IF('Second Approx.'!$G$19="Error",#N/A,
IF('Second Approx.'!$G$20="Error",#N/A,
IF('Second Approx.'!$G$29="Error",#N/A,
'Second Approx.'!$D$38*SIN(RADIANS('Second Approx.'!$D$18*A1294))+'Second Approx.'!$D$39*SIN(RADIANS('Second Approx.'!$D$19*A1294))))))))))</f>
        <v>#N/A</v>
      </c>
    </row>
    <row r="1295" spans="1:4" x14ac:dyDescent="0.25">
      <c r="A1295">
        <v>646.5</v>
      </c>
      <c r="B1295" s="71" t="e">
        <f>IF(A1295&lt;='Second Approx.'!$D$20,A1295,#N/A)</f>
        <v>#N/A</v>
      </c>
      <c r="C1295" s="1" t="e">
        <f>IF(B1295="",#N/A,
IF('Second Approx.'!$G$15="Error",#N/A,
IF('Second Approx.'!$G$16="Error",#N/A,
IF('Second Approx.'!$G$17="Error",#N/A,
IF('Second Approx.'!$G$18="Error",#N/A,
IF('Second Approx.'!$G$19="Error",#N/A,
IF('Second Approx.'!$G$20="Error",#N/A,
IF('Second Approx.'!$G$29="Error",#N/A,
'Second Approx.'!$D$38*COS(RADIANS('Second Approx.'!$D$18*A1295))+'Second Approx.'!$D$39*COS(RADIANS('Second Approx.'!$D$19*A1295))))))))))</f>
        <v>#N/A</v>
      </c>
      <c r="D1295" s="1" t="e">
        <f>IF(B1295="",#N/A,
IF('Second Approx.'!$G$15="Error",#N/A,
IF('Second Approx.'!$G$16="Error",#N/A,
IF('Second Approx.'!$G$17="Error",#N/A,
IF('Second Approx.'!$G$18="Error",#N/A,
IF('Second Approx.'!$G$19="Error",#N/A,
IF('Second Approx.'!$G$20="Error",#N/A,
IF('Second Approx.'!$G$29="Error",#N/A,
'Second Approx.'!$D$38*SIN(RADIANS('Second Approx.'!$D$18*A1295))+'Second Approx.'!$D$39*SIN(RADIANS('Second Approx.'!$D$19*A1295))))))))))</f>
        <v>#N/A</v>
      </c>
    </row>
    <row r="1296" spans="1:4" x14ac:dyDescent="0.25">
      <c r="A1296" s="71">
        <v>647</v>
      </c>
      <c r="B1296" s="71" t="e">
        <f>IF(A1296&lt;='Second Approx.'!$D$20,A1296,#N/A)</f>
        <v>#N/A</v>
      </c>
      <c r="C1296" s="1" t="e">
        <f>IF(B1296="",#N/A,
IF('Second Approx.'!$G$15="Error",#N/A,
IF('Second Approx.'!$G$16="Error",#N/A,
IF('Second Approx.'!$G$17="Error",#N/A,
IF('Second Approx.'!$G$18="Error",#N/A,
IF('Second Approx.'!$G$19="Error",#N/A,
IF('Second Approx.'!$G$20="Error",#N/A,
IF('Second Approx.'!$G$29="Error",#N/A,
'Second Approx.'!$D$38*COS(RADIANS('Second Approx.'!$D$18*A1296))+'Second Approx.'!$D$39*COS(RADIANS('Second Approx.'!$D$19*A1296))))))))))</f>
        <v>#N/A</v>
      </c>
      <c r="D1296" s="1" t="e">
        <f>IF(B1296="",#N/A,
IF('Second Approx.'!$G$15="Error",#N/A,
IF('Second Approx.'!$G$16="Error",#N/A,
IF('Second Approx.'!$G$17="Error",#N/A,
IF('Second Approx.'!$G$18="Error",#N/A,
IF('Second Approx.'!$G$19="Error",#N/A,
IF('Second Approx.'!$G$20="Error",#N/A,
IF('Second Approx.'!$G$29="Error",#N/A,
'Second Approx.'!$D$38*SIN(RADIANS('Second Approx.'!$D$18*A1296))+'Second Approx.'!$D$39*SIN(RADIANS('Second Approx.'!$D$19*A1296))))))))))</f>
        <v>#N/A</v>
      </c>
    </row>
    <row r="1297" spans="1:4" x14ac:dyDescent="0.25">
      <c r="A1297">
        <v>647.5</v>
      </c>
      <c r="B1297" s="71" t="e">
        <f>IF(A1297&lt;='Second Approx.'!$D$20,A1297,#N/A)</f>
        <v>#N/A</v>
      </c>
      <c r="C1297" s="1" t="e">
        <f>IF(B1297="",#N/A,
IF('Second Approx.'!$G$15="Error",#N/A,
IF('Second Approx.'!$G$16="Error",#N/A,
IF('Second Approx.'!$G$17="Error",#N/A,
IF('Second Approx.'!$G$18="Error",#N/A,
IF('Second Approx.'!$G$19="Error",#N/A,
IF('Second Approx.'!$G$20="Error",#N/A,
IF('Second Approx.'!$G$29="Error",#N/A,
'Second Approx.'!$D$38*COS(RADIANS('Second Approx.'!$D$18*A1297))+'Second Approx.'!$D$39*COS(RADIANS('Second Approx.'!$D$19*A1297))))))))))</f>
        <v>#N/A</v>
      </c>
      <c r="D1297" s="1" t="e">
        <f>IF(B1297="",#N/A,
IF('Second Approx.'!$G$15="Error",#N/A,
IF('Second Approx.'!$G$16="Error",#N/A,
IF('Second Approx.'!$G$17="Error",#N/A,
IF('Second Approx.'!$G$18="Error",#N/A,
IF('Second Approx.'!$G$19="Error",#N/A,
IF('Second Approx.'!$G$20="Error",#N/A,
IF('Second Approx.'!$G$29="Error",#N/A,
'Second Approx.'!$D$38*SIN(RADIANS('Second Approx.'!$D$18*A1297))+'Second Approx.'!$D$39*SIN(RADIANS('Second Approx.'!$D$19*A1297))))))))))</f>
        <v>#N/A</v>
      </c>
    </row>
    <row r="1298" spans="1:4" x14ac:dyDescent="0.25">
      <c r="A1298">
        <v>648</v>
      </c>
      <c r="B1298" s="71" t="e">
        <f>IF(A1298&lt;='Second Approx.'!$D$20,A1298,#N/A)</f>
        <v>#N/A</v>
      </c>
      <c r="C1298" s="1" t="e">
        <f>IF(B1298="",#N/A,
IF('Second Approx.'!$G$15="Error",#N/A,
IF('Second Approx.'!$G$16="Error",#N/A,
IF('Second Approx.'!$G$17="Error",#N/A,
IF('Second Approx.'!$G$18="Error",#N/A,
IF('Second Approx.'!$G$19="Error",#N/A,
IF('Second Approx.'!$G$20="Error",#N/A,
IF('Second Approx.'!$G$29="Error",#N/A,
'Second Approx.'!$D$38*COS(RADIANS('Second Approx.'!$D$18*A1298))+'Second Approx.'!$D$39*COS(RADIANS('Second Approx.'!$D$19*A1298))))))))))</f>
        <v>#N/A</v>
      </c>
      <c r="D1298" s="1" t="e">
        <f>IF(B1298="",#N/A,
IF('Second Approx.'!$G$15="Error",#N/A,
IF('Second Approx.'!$G$16="Error",#N/A,
IF('Second Approx.'!$G$17="Error",#N/A,
IF('Second Approx.'!$G$18="Error",#N/A,
IF('Second Approx.'!$G$19="Error",#N/A,
IF('Second Approx.'!$G$20="Error",#N/A,
IF('Second Approx.'!$G$29="Error",#N/A,
'Second Approx.'!$D$38*SIN(RADIANS('Second Approx.'!$D$18*A1298))+'Second Approx.'!$D$39*SIN(RADIANS('Second Approx.'!$D$19*A1298))))))))))</f>
        <v>#N/A</v>
      </c>
    </row>
    <row r="1299" spans="1:4" x14ac:dyDescent="0.25">
      <c r="A1299" s="71">
        <v>648.5</v>
      </c>
      <c r="B1299" s="71" t="e">
        <f>IF(A1299&lt;='Second Approx.'!$D$20,A1299,#N/A)</f>
        <v>#N/A</v>
      </c>
      <c r="C1299" s="1" t="e">
        <f>IF(B1299="",#N/A,
IF('Second Approx.'!$G$15="Error",#N/A,
IF('Second Approx.'!$G$16="Error",#N/A,
IF('Second Approx.'!$G$17="Error",#N/A,
IF('Second Approx.'!$G$18="Error",#N/A,
IF('Second Approx.'!$G$19="Error",#N/A,
IF('Second Approx.'!$G$20="Error",#N/A,
IF('Second Approx.'!$G$29="Error",#N/A,
'Second Approx.'!$D$38*COS(RADIANS('Second Approx.'!$D$18*A1299))+'Second Approx.'!$D$39*COS(RADIANS('Second Approx.'!$D$19*A1299))))))))))</f>
        <v>#N/A</v>
      </c>
      <c r="D1299" s="1" t="e">
        <f>IF(B1299="",#N/A,
IF('Second Approx.'!$G$15="Error",#N/A,
IF('Second Approx.'!$G$16="Error",#N/A,
IF('Second Approx.'!$G$17="Error",#N/A,
IF('Second Approx.'!$G$18="Error",#N/A,
IF('Second Approx.'!$G$19="Error",#N/A,
IF('Second Approx.'!$G$20="Error",#N/A,
IF('Second Approx.'!$G$29="Error",#N/A,
'Second Approx.'!$D$38*SIN(RADIANS('Second Approx.'!$D$18*A1299))+'Second Approx.'!$D$39*SIN(RADIANS('Second Approx.'!$D$19*A1299))))))))))</f>
        <v>#N/A</v>
      </c>
    </row>
    <row r="1300" spans="1:4" x14ac:dyDescent="0.25">
      <c r="A1300">
        <v>649</v>
      </c>
      <c r="B1300" s="71" t="e">
        <f>IF(A1300&lt;='Second Approx.'!$D$20,A1300,#N/A)</f>
        <v>#N/A</v>
      </c>
      <c r="C1300" s="1" t="e">
        <f>IF(B1300="",#N/A,
IF('Second Approx.'!$G$15="Error",#N/A,
IF('Second Approx.'!$G$16="Error",#N/A,
IF('Second Approx.'!$G$17="Error",#N/A,
IF('Second Approx.'!$G$18="Error",#N/A,
IF('Second Approx.'!$G$19="Error",#N/A,
IF('Second Approx.'!$G$20="Error",#N/A,
IF('Second Approx.'!$G$29="Error",#N/A,
'Second Approx.'!$D$38*COS(RADIANS('Second Approx.'!$D$18*A1300))+'Second Approx.'!$D$39*COS(RADIANS('Second Approx.'!$D$19*A1300))))))))))</f>
        <v>#N/A</v>
      </c>
      <c r="D1300" s="1" t="e">
        <f>IF(B1300="",#N/A,
IF('Second Approx.'!$G$15="Error",#N/A,
IF('Second Approx.'!$G$16="Error",#N/A,
IF('Second Approx.'!$G$17="Error",#N/A,
IF('Second Approx.'!$G$18="Error",#N/A,
IF('Second Approx.'!$G$19="Error",#N/A,
IF('Second Approx.'!$G$20="Error",#N/A,
IF('Second Approx.'!$G$29="Error",#N/A,
'Second Approx.'!$D$38*SIN(RADIANS('Second Approx.'!$D$18*A1300))+'Second Approx.'!$D$39*SIN(RADIANS('Second Approx.'!$D$19*A1300))))))))))</f>
        <v>#N/A</v>
      </c>
    </row>
    <row r="1301" spans="1:4" x14ac:dyDescent="0.25">
      <c r="A1301" s="71">
        <v>649.5</v>
      </c>
      <c r="B1301" s="71" t="e">
        <f>IF(A1301&lt;='Second Approx.'!$D$20,A1301,#N/A)</f>
        <v>#N/A</v>
      </c>
      <c r="C1301" s="1" t="e">
        <f>IF(B1301="",#N/A,
IF('Second Approx.'!$G$15="Error",#N/A,
IF('Second Approx.'!$G$16="Error",#N/A,
IF('Second Approx.'!$G$17="Error",#N/A,
IF('Second Approx.'!$G$18="Error",#N/A,
IF('Second Approx.'!$G$19="Error",#N/A,
IF('Second Approx.'!$G$20="Error",#N/A,
IF('Second Approx.'!$G$29="Error",#N/A,
'Second Approx.'!$D$38*COS(RADIANS('Second Approx.'!$D$18*A1301))+'Second Approx.'!$D$39*COS(RADIANS('Second Approx.'!$D$19*A1301))))))))))</f>
        <v>#N/A</v>
      </c>
      <c r="D1301" s="1" t="e">
        <f>IF(B1301="",#N/A,
IF('Second Approx.'!$G$15="Error",#N/A,
IF('Second Approx.'!$G$16="Error",#N/A,
IF('Second Approx.'!$G$17="Error",#N/A,
IF('Second Approx.'!$G$18="Error",#N/A,
IF('Second Approx.'!$G$19="Error",#N/A,
IF('Second Approx.'!$G$20="Error",#N/A,
IF('Second Approx.'!$G$29="Error",#N/A,
'Second Approx.'!$D$38*SIN(RADIANS('Second Approx.'!$D$18*A1301))+'Second Approx.'!$D$39*SIN(RADIANS('Second Approx.'!$D$19*A1301))))))))))</f>
        <v>#N/A</v>
      </c>
    </row>
    <row r="1302" spans="1:4" x14ac:dyDescent="0.25">
      <c r="A1302">
        <v>650</v>
      </c>
      <c r="B1302" s="71" t="e">
        <f>IF(A1302&lt;='Second Approx.'!$D$20,A1302,#N/A)</f>
        <v>#N/A</v>
      </c>
      <c r="C1302" s="1" t="e">
        <f>IF(B1302="",#N/A,
IF('Second Approx.'!$G$15="Error",#N/A,
IF('Second Approx.'!$G$16="Error",#N/A,
IF('Second Approx.'!$G$17="Error",#N/A,
IF('Second Approx.'!$G$18="Error",#N/A,
IF('Second Approx.'!$G$19="Error",#N/A,
IF('Second Approx.'!$G$20="Error",#N/A,
IF('Second Approx.'!$G$29="Error",#N/A,
'Second Approx.'!$D$38*COS(RADIANS('Second Approx.'!$D$18*A1302))+'Second Approx.'!$D$39*COS(RADIANS('Second Approx.'!$D$19*A1302))))))))))</f>
        <v>#N/A</v>
      </c>
      <c r="D1302" s="1" t="e">
        <f>IF(B1302="",#N/A,
IF('Second Approx.'!$G$15="Error",#N/A,
IF('Second Approx.'!$G$16="Error",#N/A,
IF('Second Approx.'!$G$17="Error",#N/A,
IF('Second Approx.'!$G$18="Error",#N/A,
IF('Second Approx.'!$G$19="Error",#N/A,
IF('Second Approx.'!$G$20="Error",#N/A,
IF('Second Approx.'!$G$29="Error",#N/A,
'Second Approx.'!$D$38*SIN(RADIANS('Second Approx.'!$D$18*A1302))+'Second Approx.'!$D$39*SIN(RADIANS('Second Approx.'!$D$19*A1302))))))))))</f>
        <v>#N/A</v>
      </c>
    </row>
    <row r="1303" spans="1:4" x14ac:dyDescent="0.25">
      <c r="A1303">
        <v>650.5</v>
      </c>
      <c r="B1303" s="71" t="e">
        <f>IF(A1303&lt;='Second Approx.'!$D$20,A1303,#N/A)</f>
        <v>#N/A</v>
      </c>
      <c r="C1303" s="1" t="e">
        <f>IF(B1303="",#N/A,
IF('Second Approx.'!$G$15="Error",#N/A,
IF('Second Approx.'!$G$16="Error",#N/A,
IF('Second Approx.'!$G$17="Error",#N/A,
IF('Second Approx.'!$G$18="Error",#N/A,
IF('Second Approx.'!$G$19="Error",#N/A,
IF('Second Approx.'!$G$20="Error",#N/A,
IF('Second Approx.'!$G$29="Error",#N/A,
'Second Approx.'!$D$38*COS(RADIANS('Second Approx.'!$D$18*A1303))+'Second Approx.'!$D$39*COS(RADIANS('Second Approx.'!$D$19*A1303))))))))))</f>
        <v>#N/A</v>
      </c>
      <c r="D1303" s="1" t="e">
        <f>IF(B1303="",#N/A,
IF('Second Approx.'!$G$15="Error",#N/A,
IF('Second Approx.'!$G$16="Error",#N/A,
IF('Second Approx.'!$G$17="Error",#N/A,
IF('Second Approx.'!$G$18="Error",#N/A,
IF('Second Approx.'!$G$19="Error",#N/A,
IF('Second Approx.'!$G$20="Error",#N/A,
IF('Second Approx.'!$G$29="Error",#N/A,
'Second Approx.'!$D$38*SIN(RADIANS('Second Approx.'!$D$18*A1303))+'Second Approx.'!$D$39*SIN(RADIANS('Second Approx.'!$D$19*A1303))))))))))</f>
        <v>#N/A</v>
      </c>
    </row>
    <row r="1304" spans="1:4" x14ac:dyDescent="0.25">
      <c r="A1304" s="71">
        <v>651</v>
      </c>
      <c r="B1304" s="71" t="e">
        <f>IF(A1304&lt;='Second Approx.'!$D$20,A1304,#N/A)</f>
        <v>#N/A</v>
      </c>
      <c r="C1304" s="1" t="e">
        <f>IF(B1304="",#N/A,
IF('Second Approx.'!$G$15="Error",#N/A,
IF('Second Approx.'!$G$16="Error",#N/A,
IF('Second Approx.'!$G$17="Error",#N/A,
IF('Second Approx.'!$G$18="Error",#N/A,
IF('Second Approx.'!$G$19="Error",#N/A,
IF('Second Approx.'!$G$20="Error",#N/A,
IF('Second Approx.'!$G$29="Error",#N/A,
'Second Approx.'!$D$38*COS(RADIANS('Second Approx.'!$D$18*A1304))+'Second Approx.'!$D$39*COS(RADIANS('Second Approx.'!$D$19*A1304))))))))))</f>
        <v>#N/A</v>
      </c>
      <c r="D1304" s="1" t="e">
        <f>IF(B1304="",#N/A,
IF('Second Approx.'!$G$15="Error",#N/A,
IF('Second Approx.'!$G$16="Error",#N/A,
IF('Second Approx.'!$G$17="Error",#N/A,
IF('Second Approx.'!$G$18="Error",#N/A,
IF('Second Approx.'!$G$19="Error",#N/A,
IF('Second Approx.'!$G$20="Error",#N/A,
IF('Second Approx.'!$G$29="Error",#N/A,
'Second Approx.'!$D$38*SIN(RADIANS('Second Approx.'!$D$18*A1304))+'Second Approx.'!$D$39*SIN(RADIANS('Second Approx.'!$D$19*A1304))))))))))</f>
        <v>#N/A</v>
      </c>
    </row>
    <row r="1305" spans="1:4" x14ac:dyDescent="0.25">
      <c r="A1305">
        <v>651.5</v>
      </c>
      <c r="B1305" s="71" t="e">
        <f>IF(A1305&lt;='Second Approx.'!$D$20,A1305,#N/A)</f>
        <v>#N/A</v>
      </c>
      <c r="C1305" s="1" t="e">
        <f>IF(B1305="",#N/A,
IF('Second Approx.'!$G$15="Error",#N/A,
IF('Second Approx.'!$G$16="Error",#N/A,
IF('Second Approx.'!$G$17="Error",#N/A,
IF('Second Approx.'!$G$18="Error",#N/A,
IF('Second Approx.'!$G$19="Error",#N/A,
IF('Second Approx.'!$G$20="Error",#N/A,
IF('Second Approx.'!$G$29="Error",#N/A,
'Second Approx.'!$D$38*COS(RADIANS('Second Approx.'!$D$18*A1305))+'Second Approx.'!$D$39*COS(RADIANS('Second Approx.'!$D$19*A1305))))))))))</f>
        <v>#N/A</v>
      </c>
      <c r="D1305" s="1" t="e">
        <f>IF(B1305="",#N/A,
IF('Second Approx.'!$G$15="Error",#N/A,
IF('Second Approx.'!$G$16="Error",#N/A,
IF('Second Approx.'!$G$17="Error",#N/A,
IF('Second Approx.'!$G$18="Error",#N/A,
IF('Second Approx.'!$G$19="Error",#N/A,
IF('Second Approx.'!$G$20="Error",#N/A,
IF('Second Approx.'!$G$29="Error",#N/A,
'Second Approx.'!$D$38*SIN(RADIANS('Second Approx.'!$D$18*A1305))+'Second Approx.'!$D$39*SIN(RADIANS('Second Approx.'!$D$19*A1305))))))))))</f>
        <v>#N/A</v>
      </c>
    </row>
    <row r="1306" spans="1:4" x14ac:dyDescent="0.25">
      <c r="A1306" s="71">
        <v>652</v>
      </c>
      <c r="B1306" s="71" t="e">
        <f>IF(A1306&lt;='Second Approx.'!$D$20,A1306,#N/A)</f>
        <v>#N/A</v>
      </c>
      <c r="C1306" s="1" t="e">
        <f>IF(B1306="",#N/A,
IF('Second Approx.'!$G$15="Error",#N/A,
IF('Second Approx.'!$G$16="Error",#N/A,
IF('Second Approx.'!$G$17="Error",#N/A,
IF('Second Approx.'!$G$18="Error",#N/A,
IF('Second Approx.'!$G$19="Error",#N/A,
IF('Second Approx.'!$G$20="Error",#N/A,
IF('Second Approx.'!$G$29="Error",#N/A,
'Second Approx.'!$D$38*COS(RADIANS('Second Approx.'!$D$18*A1306))+'Second Approx.'!$D$39*COS(RADIANS('Second Approx.'!$D$19*A1306))))))))))</f>
        <v>#N/A</v>
      </c>
      <c r="D1306" s="1" t="e">
        <f>IF(B1306="",#N/A,
IF('Second Approx.'!$G$15="Error",#N/A,
IF('Second Approx.'!$G$16="Error",#N/A,
IF('Second Approx.'!$G$17="Error",#N/A,
IF('Second Approx.'!$G$18="Error",#N/A,
IF('Second Approx.'!$G$19="Error",#N/A,
IF('Second Approx.'!$G$20="Error",#N/A,
IF('Second Approx.'!$G$29="Error",#N/A,
'Second Approx.'!$D$38*SIN(RADIANS('Second Approx.'!$D$18*A1306))+'Second Approx.'!$D$39*SIN(RADIANS('Second Approx.'!$D$19*A1306))))))))))</f>
        <v>#N/A</v>
      </c>
    </row>
    <row r="1307" spans="1:4" x14ac:dyDescent="0.25">
      <c r="A1307">
        <v>652.5</v>
      </c>
      <c r="B1307" s="71" t="e">
        <f>IF(A1307&lt;='Second Approx.'!$D$20,A1307,#N/A)</f>
        <v>#N/A</v>
      </c>
      <c r="C1307" s="1" t="e">
        <f>IF(B1307="",#N/A,
IF('Second Approx.'!$G$15="Error",#N/A,
IF('Second Approx.'!$G$16="Error",#N/A,
IF('Second Approx.'!$G$17="Error",#N/A,
IF('Second Approx.'!$G$18="Error",#N/A,
IF('Second Approx.'!$G$19="Error",#N/A,
IF('Second Approx.'!$G$20="Error",#N/A,
IF('Second Approx.'!$G$29="Error",#N/A,
'Second Approx.'!$D$38*COS(RADIANS('Second Approx.'!$D$18*A1307))+'Second Approx.'!$D$39*COS(RADIANS('Second Approx.'!$D$19*A1307))))))))))</f>
        <v>#N/A</v>
      </c>
      <c r="D1307" s="1" t="e">
        <f>IF(B1307="",#N/A,
IF('Second Approx.'!$G$15="Error",#N/A,
IF('Second Approx.'!$G$16="Error",#N/A,
IF('Second Approx.'!$G$17="Error",#N/A,
IF('Second Approx.'!$G$18="Error",#N/A,
IF('Second Approx.'!$G$19="Error",#N/A,
IF('Second Approx.'!$G$20="Error",#N/A,
IF('Second Approx.'!$G$29="Error",#N/A,
'Second Approx.'!$D$38*SIN(RADIANS('Second Approx.'!$D$18*A1307))+'Second Approx.'!$D$39*SIN(RADIANS('Second Approx.'!$D$19*A1307))))))))))</f>
        <v>#N/A</v>
      </c>
    </row>
    <row r="1308" spans="1:4" x14ac:dyDescent="0.25">
      <c r="A1308">
        <v>653</v>
      </c>
      <c r="B1308" s="71" t="e">
        <f>IF(A1308&lt;='Second Approx.'!$D$20,A1308,#N/A)</f>
        <v>#N/A</v>
      </c>
      <c r="C1308" s="1" t="e">
        <f>IF(B1308="",#N/A,
IF('Second Approx.'!$G$15="Error",#N/A,
IF('Second Approx.'!$G$16="Error",#N/A,
IF('Second Approx.'!$G$17="Error",#N/A,
IF('Second Approx.'!$G$18="Error",#N/A,
IF('Second Approx.'!$G$19="Error",#N/A,
IF('Second Approx.'!$G$20="Error",#N/A,
IF('Second Approx.'!$G$29="Error",#N/A,
'Second Approx.'!$D$38*COS(RADIANS('Second Approx.'!$D$18*A1308))+'Second Approx.'!$D$39*COS(RADIANS('Second Approx.'!$D$19*A1308))))))))))</f>
        <v>#N/A</v>
      </c>
      <c r="D1308" s="1" t="e">
        <f>IF(B1308="",#N/A,
IF('Second Approx.'!$G$15="Error",#N/A,
IF('Second Approx.'!$G$16="Error",#N/A,
IF('Second Approx.'!$G$17="Error",#N/A,
IF('Second Approx.'!$G$18="Error",#N/A,
IF('Second Approx.'!$G$19="Error",#N/A,
IF('Second Approx.'!$G$20="Error",#N/A,
IF('Second Approx.'!$G$29="Error",#N/A,
'Second Approx.'!$D$38*SIN(RADIANS('Second Approx.'!$D$18*A1308))+'Second Approx.'!$D$39*SIN(RADIANS('Second Approx.'!$D$19*A1308))))))))))</f>
        <v>#N/A</v>
      </c>
    </row>
    <row r="1309" spans="1:4" x14ac:dyDescent="0.25">
      <c r="A1309" s="71">
        <v>653.5</v>
      </c>
      <c r="B1309" s="71" t="e">
        <f>IF(A1309&lt;='Second Approx.'!$D$20,A1309,#N/A)</f>
        <v>#N/A</v>
      </c>
      <c r="C1309" s="1" t="e">
        <f>IF(B1309="",#N/A,
IF('Second Approx.'!$G$15="Error",#N/A,
IF('Second Approx.'!$G$16="Error",#N/A,
IF('Second Approx.'!$G$17="Error",#N/A,
IF('Second Approx.'!$G$18="Error",#N/A,
IF('Second Approx.'!$G$19="Error",#N/A,
IF('Second Approx.'!$G$20="Error",#N/A,
IF('Second Approx.'!$G$29="Error",#N/A,
'Second Approx.'!$D$38*COS(RADIANS('Second Approx.'!$D$18*A1309))+'Second Approx.'!$D$39*COS(RADIANS('Second Approx.'!$D$19*A1309))))))))))</f>
        <v>#N/A</v>
      </c>
      <c r="D1309" s="1" t="e">
        <f>IF(B1309="",#N/A,
IF('Second Approx.'!$G$15="Error",#N/A,
IF('Second Approx.'!$G$16="Error",#N/A,
IF('Second Approx.'!$G$17="Error",#N/A,
IF('Second Approx.'!$G$18="Error",#N/A,
IF('Second Approx.'!$G$19="Error",#N/A,
IF('Second Approx.'!$G$20="Error",#N/A,
IF('Second Approx.'!$G$29="Error",#N/A,
'Second Approx.'!$D$38*SIN(RADIANS('Second Approx.'!$D$18*A1309))+'Second Approx.'!$D$39*SIN(RADIANS('Second Approx.'!$D$19*A1309))))))))))</f>
        <v>#N/A</v>
      </c>
    </row>
    <row r="1310" spans="1:4" x14ac:dyDescent="0.25">
      <c r="A1310">
        <v>654</v>
      </c>
      <c r="B1310" s="71" t="e">
        <f>IF(A1310&lt;='Second Approx.'!$D$20,A1310,#N/A)</f>
        <v>#N/A</v>
      </c>
      <c r="C1310" s="1" t="e">
        <f>IF(B1310="",#N/A,
IF('Second Approx.'!$G$15="Error",#N/A,
IF('Second Approx.'!$G$16="Error",#N/A,
IF('Second Approx.'!$G$17="Error",#N/A,
IF('Second Approx.'!$G$18="Error",#N/A,
IF('Second Approx.'!$G$19="Error",#N/A,
IF('Second Approx.'!$G$20="Error",#N/A,
IF('Second Approx.'!$G$29="Error",#N/A,
'Second Approx.'!$D$38*COS(RADIANS('Second Approx.'!$D$18*A1310))+'Second Approx.'!$D$39*COS(RADIANS('Second Approx.'!$D$19*A1310))))))))))</f>
        <v>#N/A</v>
      </c>
      <c r="D1310" s="1" t="e">
        <f>IF(B1310="",#N/A,
IF('Second Approx.'!$G$15="Error",#N/A,
IF('Second Approx.'!$G$16="Error",#N/A,
IF('Second Approx.'!$G$17="Error",#N/A,
IF('Second Approx.'!$G$18="Error",#N/A,
IF('Second Approx.'!$G$19="Error",#N/A,
IF('Second Approx.'!$G$20="Error",#N/A,
IF('Second Approx.'!$G$29="Error",#N/A,
'Second Approx.'!$D$38*SIN(RADIANS('Second Approx.'!$D$18*A1310))+'Second Approx.'!$D$39*SIN(RADIANS('Second Approx.'!$D$19*A1310))))))))))</f>
        <v>#N/A</v>
      </c>
    </row>
    <row r="1311" spans="1:4" x14ac:dyDescent="0.25">
      <c r="A1311" s="71">
        <v>654.5</v>
      </c>
      <c r="B1311" s="71" t="e">
        <f>IF(A1311&lt;='Second Approx.'!$D$20,A1311,#N/A)</f>
        <v>#N/A</v>
      </c>
      <c r="C1311" s="1" t="e">
        <f>IF(B1311="",#N/A,
IF('Second Approx.'!$G$15="Error",#N/A,
IF('Second Approx.'!$G$16="Error",#N/A,
IF('Second Approx.'!$G$17="Error",#N/A,
IF('Second Approx.'!$G$18="Error",#N/A,
IF('Second Approx.'!$G$19="Error",#N/A,
IF('Second Approx.'!$G$20="Error",#N/A,
IF('Second Approx.'!$G$29="Error",#N/A,
'Second Approx.'!$D$38*COS(RADIANS('Second Approx.'!$D$18*A1311))+'Second Approx.'!$D$39*COS(RADIANS('Second Approx.'!$D$19*A1311))))))))))</f>
        <v>#N/A</v>
      </c>
      <c r="D1311" s="1" t="e">
        <f>IF(B1311="",#N/A,
IF('Second Approx.'!$G$15="Error",#N/A,
IF('Second Approx.'!$G$16="Error",#N/A,
IF('Second Approx.'!$G$17="Error",#N/A,
IF('Second Approx.'!$G$18="Error",#N/A,
IF('Second Approx.'!$G$19="Error",#N/A,
IF('Second Approx.'!$G$20="Error",#N/A,
IF('Second Approx.'!$G$29="Error",#N/A,
'Second Approx.'!$D$38*SIN(RADIANS('Second Approx.'!$D$18*A1311))+'Second Approx.'!$D$39*SIN(RADIANS('Second Approx.'!$D$19*A1311))))))))))</f>
        <v>#N/A</v>
      </c>
    </row>
    <row r="1312" spans="1:4" x14ac:dyDescent="0.25">
      <c r="A1312">
        <v>655</v>
      </c>
      <c r="B1312" s="71" t="e">
        <f>IF(A1312&lt;='Second Approx.'!$D$20,A1312,#N/A)</f>
        <v>#N/A</v>
      </c>
      <c r="C1312" s="1" t="e">
        <f>IF(B1312="",#N/A,
IF('Second Approx.'!$G$15="Error",#N/A,
IF('Second Approx.'!$G$16="Error",#N/A,
IF('Second Approx.'!$G$17="Error",#N/A,
IF('Second Approx.'!$G$18="Error",#N/A,
IF('Second Approx.'!$G$19="Error",#N/A,
IF('Second Approx.'!$G$20="Error",#N/A,
IF('Second Approx.'!$G$29="Error",#N/A,
'Second Approx.'!$D$38*COS(RADIANS('Second Approx.'!$D$18*A1312))+'Second Approx.'!$D$39*COS(RADIANS('Second Approx.'!$D$19*A1312))))))))))</f>
        <v>#N/A</v>
      </c>
      <c r="D1312" s="1" t="e">
        <f>IF(B1312="",#N/A,
IF('Second Approx.'!$G$15="Error",#N/A,
IF('Second Approx.'!$G$16="Error",#N/A,
IF('Second Approx.'!$G$17="Error",#N/A,
IF('Second Approx.'!$G$18="Error",#N/A,
IF('Second Approx.'!$G$19="Error",#N/A,
IF('Second Approx.'!$G$20="Error",#N/A,
IF('Second Approx.'!$G$29="Error",#N/A,
'Second Approx.'!$D$38*SIN(RADIANS('Second Approx.'!$D$18*A1312))+'Second Approx.'!$D$39*SIN(RADIANS('Second Approx.'!$D$19*A1312))))))))))</f>
        <v>#N/A</v>
      </c>
    </row>
    <row r="1313" spans="1:4" x14ac:dyDescent="0.25">
      <c r="A1313">
        <v>655.5</v>
      </c>
      <c r="B1313" s="71" t="e">
        <f>IF(A1313&lt;='Second Approx.'!$D$20,A1313,#N/A)</f>
        <v>#N/A</v>
      </c>
      <c r="C1313" s="1" t="e">
        <f>IF(B1313="",#N/A,
IF('Second Approx.'!$G$15="Error",#N/A,
IF('Second Approx.'!$G$16="Error",#N/A,
IF('Second Approx.'!$G$17="Error",#N/A,
IF('Second Approx.'!$G$18="Error",#N/A,
IF('Second Approx.'!$G$19="Error",#N/A,
IF('Second Approx.'!$G$20="Error",#N/A,
IF('Second Approx.'!$G$29="Error",#N/A,
'Second Approx.'!$D$38*COS(RADIANS('Second Approx.'!$D$18*A1313))+'Second Approx.'!$D$39*COS(RADIANS('Second Approx.'!$D$19*A1313))))))))))</f>
        <v>#N/A</v>
      </c>
      <c r="D1313" s="1" t="e">
        <f>IF(B1313="",#N/A,
IF('Second Approx.'!$G$15="Error",#N/A,
IF('Second Approx.'!$G$16="Error",#N/A,
IF('Second Approx.'!$G$17="Error",#N/A,
IF('Second Approx.'!$G$18="Error",#N/A,
IF('Second Approx.'!$G$19="Error",#N/A,
IF('Second Approx.'!$G$20="Error",#N/A,
IF('Second Approx.'!$G$29="Error",#N/A,
'Second Approx.'!$D$38*SIN(RADIANS('Second Approx.'!$D$18*A1313))+'Second Approx.'!$D$39*SIN(RADIANS('Second Approx.'!$D$19*A1313))))))))))</f>
        <v>#N/A</v>
      </c>
    </row>
    <row r="1314" spans="1:4" x14ac:dyDescent="0.25">
      <c r="A1314" s="71">
        <v>656</v>
      </c>
      <c r="B1314" s="71" t="e">
        <f>IF(A1314&lt;='Second Approx.'!$D$20,A1314,#N/A)</f>
        <v>#N/A</v>
      </c>
      <c r="C1314" s="1" t="e">
        <f>IF(B1314="",#N/A,
IF('Second Approx.'!$G$15="Error",#N/A,
IF('Second Approx.'!$G$16="Error",#N/A,
IF('Second Approx.'!$G$17="Error",#N/A,
IF('Second Approx.'!$G$18="Error",#N/A,
IF('Second Approx.'!$G$19="Error",#N/A,
IF('Second Approx.'!$G$20="Error",#N/A,
IF('Second Approx.'!$G$29="Error",#N/A,
'Second Approx.'!$D$38*COS(RADIANS('Second Approx.'!$D$18*A1314))+'Second Approx.'!$D$39*COS(RADIANS('Second Approx.'!$D$19*A1314))))))))))</f>
        <v>#N/A</v>
      </c>
      <c r="D1314" s="1" t="e">
        <f>IF(B1314="",#N/A,
IF('Second Approx.'!$G$15="Error",#N/A,
IF('Second Approx.'!$G$16="Error",#N/A,
IF('Second Approx.'!$G$17="Error",#N/A,
IF('Second Approx.'!$G$18="Error",#N/A,
IF('Second Approx.'!$G$19="Error",#N/A,
IF('Second Approx.'!$G$20="Error",#N/A,
IF('Second Approx.'!$G$29="Error",#N/A,
'Second Approx.'!$D$38*SIN(RADIANS('Second Approx.'!$D$18*A1314))+'Second Approx.'!$D$39*SIN(RADIANS('Second Approx.'!$D$19*A1314))))))))))</f>
        <v>#N/A</v>
      </c>
    </row>
    <row r="1315" spans="1:4" x14ac:dyDescent="0.25">
      <c r="A1315">
        <v>656.5</v>
      </c>
      <c r="B1315" s="71" t="e">
        <f>IF(A1315&lt;='Second Approx.'!$D$20,A1315,#N/A)</f>
        <v>#N/A</v>
      </c>
      <c r="C1315" s="1" t="e">
        <f>IF(B1315="",#N/A,
IF('Second Approx.'!$G$15="Error",#N/A,
IF('Second Approx.'!$G$16="Error",#N/A,
IF('Second Approx.'!$G$17="Error",#N/A,
IF('Second Approx.'!$G$18="Error",#N/A,
IF('Second Approx.'!$G$19="Error",#N/A,
IF('Second Approx.'!$G$20="Error",#N/A,
IF('Second Approx.'!$G$29="Error",#N/A,
'Second Approx.'!$D$38*COS(RADIANS('Second Approx.'!$D$18*A1315))+'Second Approx.'!$D$39*COS(RADIANS('Second Approx.'!$D$19*A1315))))))))))</f>
        <v>#N/A</v>
      </c>
      <c r="D1315" s="1" t="e">
        <f>IF(B1315="",#N/A,
IF('Second Approx.'!$G$15="Error",#N/A,
IF('Second Approx.'!$G$16="Error",#N/A,
IF('Second Approx.'!$G$17="Error",#N/A,
IF('Second Approx.'!$G$18="Error",#N/A,
IF('Second Approx.'!$G$19="Error",#N/A,
IF('Second Approx.'!$G$20="Error",#N/A,
IF('Second Approx.'!$G$29="Error",#N/A,
'Second Approx.'!$D$38*SIN(RADIANS('Second Approx.'!$D$18*A1315))+'Second Approx.'!$D$39*SIN(RADIANS('Second Approx.'!$D$19*A1315))))))))))</f>
        <v>#N/A</v>
      </c>
    </row>
    <row r="1316" spans="1:4" x14ac:dyDescent="0.25">
      <c r="A1316" s="71">
        <v>657</v>
      </c>
      <c r="B1316" s="71" t="e">
        <f>IF(A1316&lt;='Second Approx.'!$D$20,A1316,#N/A)</f>
        <v>#N/A</v>
      </c>
      <c r="C1316" s="1" t="e">
        <f>IF(B1316="",#N/A,
IF('Second Approx.'!$G$15="Error",#N/A,
IF('Second Approx.'!$G$16="Error",#N/A,
IF('Second Approx.'!$G$17="Error",#N/A,
IF('Second Approx.'!$G$18="Error",#N/A,
IF('Second Approx.'!$G$19="Error",#N/A,
IF('Second Approx.'!$G$20="Error",#N/A,
IF('Second Approx.'!$G$29="Error",#N/A,
'Second Approx.'!$D$38*COS(RADIANS('Second Approx.'!$D$18*A1316))+'Second Approx.'!$D$39*COS(RADIANS('Second Approx.'!$D$19*A1316))))))))))</f>
        <v>#N/A</v>
      </c>
      <c r="D1316" s="1" t="e">
        <f>IF(B1316="",#N/A,
IF('Second Approx.'!$G$15="Error",#N/A,
IF('Second Approx.'!$G$16="Error",#N/A,
IF('Second Approx.'!$G$17="Error",#N/A,
IF('Second Approx.'!$G$18="Error",#N/A,
IF('Second Approx.'!$G$19="Error",#N/A,
IF('Second Approx.'!$G$20="Error",#N/A,
IF('Second Approx.'!$G$29="Error",#N/A,
'Second Approx.'!$D$38*SIN(RADIANS('Second Approx.'!$D$18*A1316))+'Second Approx.'!$D$39*SIN(RADIANS('Second Approx.'!$D$19*A1316))))))))))</f>
        <v>#N/A</v>
      </c>
    </row>
    <row r="1317" spans="1:4" x14ac:dyDescent="0.25">
      <c r="A1317">
        <v>657.5</v>
      </c>
      <c r="B1317" s="71" t="e">
        <f>IF(A1317&lt;='Second Approx.'!$D$20,A1317,#N/A)</f>
        <v>#N/A</v>
      </c>
      <c r="C1317" s="1" t="e">
        <f>IF(B1317="",#N/A,
IF('Second Approx.'!$G$15="Error",#N/A,
IF('Second Approx.'!$G$16="Error",#N/A,
IF('Second Approx.'!$G$17="Error",#N/A,
IF('Second Approx.'!$G$18="Error",#N/A,
IF('Second Approx.'!$G$19="Error",#N/A,
IF('Second Approx.'!$G$20="Error",#N/A,
IF('Second Approx.'!$G$29="Error",#N/A,
'Second Approx.'!$D$38*COS(RADIANS('Second Approx.'!$D$18*A1317))+'Second Approx.'!$D$39*COS(RADIANS('Second Approx.'!$D$19*A1317))))))))))</f>
        <v>#N/A</v>
      </c>
      <c r="D1317" s="1" t="e">
        <f>IF(B1317="",#N/A,
IF('Second Approx.'!$G$15="Error",#N/A,
IF('Second Approx.'!$G$16="Error",#N/A,
IF('Second Approx.'!$G$17="Error",#N/A,
IF('Second Approx.'!$G$18="Error",#N/A,
IF('Second Approx.'!$G$19="Error",#N/A,
IF('Second Approx.'!$G$20="Error",#N/A,
IF('Second Approx.'!$G$29="Error",#N/A,
'Second Approx.'!$D$38*SIN(RADIANS('Second Approx.'!$D$18*A1317))+'Second Approx.'!$D$39*SIN(RADIANS('Second Approx.'!$D$19*A1317))))))))))</f>
        <v>#N/A</v>
      </c>
    </row>
    <row r="1318" spans="1:4" x14ac:dyDescent="0.25">
      <c r="A1318">
        <v>658</v>
      </c>
      <c r="B1318" s="71" t="e">
        <f>IF(A1318&lt;='Second Approx.'!$D$20,A1318,#N/A)</f>
        <v>#N/A</v>
      </c>
      <c r="C1318" s="1" t="e">
        <f>IF(B1318="",#N/A,
IF('Second Approx.'!$G$15="Error",#N/A,
IF('Second Approx.'!$G$16="Error",#N/A,
IF('Second Approx.'!$G$17="Error",#N/A,
IF('Second Approx.'!$G$18="Error",#N/A,
IF('Second Approx.'!$G$19="Error",#N/A,
IF('Second Approx.'!$G$20="Error",#N/A,
IF('Second Approx.'!$G$29="Error",#N/A,
'Second Approx.'!$D$38*COS(RADIANS('Second Approx.'!$D$18*A1318))+'Second Approx.'!$D$39*COS(RADIANS('Second Approx.'!$D$19*A1318))))))))))</f>
        <v>#N/A</v>
      </c>
      <c r="D1318" s="1" t="e">
        <f>IF(B1318="",#N/A,
IF('Second Approx.'!$G$15="Error",#N/A,
IF('Second Approx.'!$G$16="Error",#N/A,
IF('Second Approx.'!$G$17="Error",#N/A,
IF('Second Approx.'!$G$18="Error",#N/A,
IF('Second Approx.'!$G$19="Error",#N/A,
IF('Second Approx.'!$G$20="Error",#N/A,
IF('Second Approx.'!$G$29="Error",#N/A,
'Second Approx.'!$D$38*SIN(RADIANS('Second Approx.'!$D$18*A1318))+'Second Approx.'!$D$39*SIN(RADIANS('Second Approx.'!$D$19*A1318))))))))))</f>
        <v>#N/A</v>
      </c>
    </row>
    <row r="1319" spans="1:4" x14ac:dyDescent="0.25">
      <c r="A1319" s="71">
        <v>658.5</v>
      </c>
      <c r="B1319" s="71" t="e">
        <f>IF(A1319&lt;='Second Approx.'!$D$20,A1319,#N/A)</f>
        <v>#N/A</v>
      </c>
      <c r="C1319" s="1" t="e">
        <f>IF(B1319="",#N/A,
IF('Second Approx.'!$G$15="Error",#N/A,
IF('Second Approx.'!$G$16="Error",#N/A,
IF('Second Approx.'!$G$17="Error",#N/A,
IF('Second Approx.'!$G$18="Error",#N/A,
IF('Second Approx.'!$G$19="Error",#N/A,
IF('Second Approx.'!$G$20="Error",#N/A,
IF('Second Approx.'!$G$29="Error",#N/A,
'Second Approx.'!$D$38*COS(RADIANS('Second Approx.'!$D$18*A1319))+'Second Approx.'!$D$39*COS(RADIANS('Second Approx.'!$D$19*A1319))))))))))</f>
        <v>#N/A</v>
      </c>
      <c r="D1319" s="1" t="e">
        <f>IF(B1319="",#N/A,
IF('Second Approx.'!$G$15="Error",#N/A,
IF('Second Approx.'!$G$16="Error",#N/A,
IF('Second Approx.'!$G$17="Error",#N/A,
IF('Second Approx.'!$G$18="Error",#N/A,
IF('Second Approx.'!$G$19="Error",#N/A,
IF('Second Approx.'!$G$20="Error",#N/A,
IF('Second Approx.'!$G$29="Error",#N/A,
'Second Approx.'!$D$38*SIN(RADIANS('Second Approx.'!$D$18*A1319))+'Second Approx.'!$D$39*SIN(RADIANS('Second Approx.'!$D$19*A1319))))))))))</f>
        <v>#N/A</v>
      </c>
    </row>
    <row r="1320" spans="1:4" x14ac:dyDescent="0.25">
      <c r="A1320">
        <v>659</v>
      </c>
      <c r="B1320" s="71" t="e">
        <f>IF(A1320&lt;='Second Approx.'!$D$20,A1320,#N/A)</f>
        <v>#N/A</v>
      </c>
      <c r="C1320" s="1" t="e">
        <f>IF(B1320="",#N/A,
IF('Second Approx.'!$G$15="Error",#N/A,
IF('Second Approx.'!$G$16="Error",#N/A,
IF('Second Approx.'!$G$17="Error",#N/A,
IF('Second Approx.'!$G$18="Error",#N/A,
IF('Second Approx.'!$G$19="Error",#N/A,
IF('Second Approx.'!$G$20="Error",#N/A,
IF('Second Approx.'!$G$29="Error",#N/A,
'Second Approx.'!$D$38*COS(RADIANS('Second Approx.'!$D$18*A1320))+'Second Approx.'!$D$39*COS(RADIANS('Second Approx.'!$D$19*A1320))))))))))</f>
        <v>#N/A</v>
      </c>
      <c r="D1320" s="1" t="e">
        <f>IF(B1320="",#N/A,
IF('Second Approx.'!$G$15="Error",#N/A,
IF('Second Approx.'!$G$16="Error",#N/A,
IF('Second Approx.'!$G$17="Error",#N/A,
IF('Second Approx.'!$G$18="Error",#N/A,
IF('Second Approx.'!$G$19="Error",#N/A,
IF('Second Approx.'!$G$20="Error",#N/A,
IF('Second Approx.'!$G$29="Error",#N/A,
'Second Approx.'!$D$38*SIN(RADIANS('Second Approx.'!$D$18*A1320))+'Second Approx.'!$D$39*SIN(RADIANS('Second Approx.'!$D$19*A1320))))))))))</f>
        <v>#N/A</v>
      </c>
    </row>
    <row r="1321" spans="1:4" x14ac:dyDescent="0.25">
      <c r="A1321" s="71">
        <v>659.5</v>
      </c>
      <c r="B1321" s="71" t="e">
        <f>IF(A1321&lt;='Second Approx.'!$D$20,A1321,#N/A)</f>
        <v>#N/A</v>
      </c>
      <c r="C1321" s="1" t="e">
        <f>IF(B1321="",#N/A,
IF('Second Approx.'!$G$15="Error",#N/A,
IF('Second Approx.'!$G$16="Error",#N/A,
IF('Second Approx.'!$G$17="Error",#N/A,
IF('Second Approx.'!$G$18="Error",#N/A,
IF('Second Approx.'!$G$19="Error",#N/A,
IF('Second Approx.'!$G$20="Error",#N/A,
IF('Second Approx.'!$G$29="Error",#N/A,
'Second Approx.'!$D$38*COS(RADIANS('Second Approx.'!$D$18*A1321))+'Second Approx.'!$D$39*COS(RADIANS('Second Approx.'!$D$19*A1321))))))))))</f>
        <v>#N/A</v>
      </c>
      <c r="D1321" s="1" t="e">
        <f>IF(B1321="",#N/A,
IF('Second Approx.'!$G$15="Error",#N/A,
IF('Second Approx.'!$G$16="Error",#N/A,
IF('Second Approx.'!$G$17="Error",#N/A,
IF('Second Approx.'!$G$18="Error",#N/A,
IF('Second Approx.'!$G$19="Error",#N/A,
IF('Second Approx.'!$G$20="Error",#N/A,
IF('Second Approx.'!$G$29="Error",#N/A,
'Second Approx.'!$D$38*SIN(RADIANS('Second Approx.'!$D$18*A1321))+'Second Approx.'!$D$39*SIN(RADIANS('Second Approx.'!$D$19*A1321))))))))))</f>
        <v>#N/A</v>
      </c>
    </row>
    <row r="1322" spans="1:4" x14ac:dyDescent="0.25">
      <c r="A1322">
        <v>660</v>
      </c>
      <c r="B1322" s="71" t="e">
        <f>IF(A1322&lt;='Second Approx.'!$D$20,A1322,#N/A)</f>
        <v>#N/A</v>
      </c>
      <c r="C1322" s="1" t="e">
        <f>IF(B1322="",#N/A,
IF('Second Approx.'!$G$15="Error",#N/A,
IF('Second Approx.'!$G$16="Error",#N/A,
IF('Second Approx.'!$G$17="Error",#N/A,
IF('Second Approx.'!$G$18="Error",#N/A,
IF('Second Approx.'!$G$19="Error",#N/A,
IF('Second Approx.'!$G$20="Error",#N/A,
IF('Second Approx.'!$G$29="Error",#N/A,
'Second Approx.'!$D$38*COS(RADIANS('Second Approx.'!$D$18*A1322))+'Second Approx.'!$D$39*COS(RADIANS('Second Approx.'!$D$19*A1322))))))))))</f>
        <v>#N/A</v>
      </c>
      <c r="D1322" s="1" t="e">
        <f>IF(B1322="",#N/A,
IF('Second Approx.'!$G$15="Error",#N/A,
IF('Second Approx.'!$G$16="Error",#N/A,
IF('Second Approx.'!$G$17="Error",#N/A,
IF('Second Approx.'!$G$18="Error",#N/A,
IF('Second Approx.'!$G$19="Error",#N/A,
IF('Second Approx.'!$G$20="Error",#N/A,
IF('Second Approx.'!$G$29="Error",#N/A,
'Second Approx.'!$D$38*SIN(RADIANS('Second Approx.'!$D$18*A1322))+'Second Approx.'!$D$39*SIN(RADIANS('Second Approx.'!$D$19*A1322))))))))))</f>
        <v>#N/A</v>
      </c>
    </row>
    <row r="1323" spans="1:4" x14ac:dyDescent="0.25">
      <c r="A1323">
        <v>660.5</v>
      </c>
      <c r="B1323" s="71" t="e">
        <f>IF(A1323&lt;='Second Approx.'!$D$20,A1323,#N/A)</f>
        <v>#N/A</v>
      </c>
      <c r="C1323" s="1" t="e">
        <f>IF(B1323="",#N/A,
IF('Second Approx.'!$G$15="Error",#N/A,
IF('Second Approx.'!$G$16="Error",#N/A,
IF('Second Approx.'!$G$17="Error",#N/A,
IF('Second Approx.'!$G$18="Error",#N/A,
IF('Second Approx.'!$G$19="Error",#N/A,
IF('Second Approx.'!$G$20="Error",#N/A,
IF('Second Approx.'!$G$29="Error",#N/A,
'Second Approx.'!$D$38*COS(RADIANS('Second Approx.'!$D$18*A1323))+'Second Approx.'!$D$39*COS(RADIANS('Second Approx.'!$D$19*A1323))))))))))</f>
        <v>#N/A</v>
      </c>
      <c r="D1323" s="1" t="e">
        <f>IF(B1323="",#N/A,
IF('Second Approx.'!$G$15="Error",#N/A,
IF('Second Approx.'!$G$16="Error",#N/A,
IF('Second Approx.'!$G$17="Error",#N/A,
IF('Second Approx.'!$G$18="Error",#N/A,
IF('Second Approx.'!$G$19="Error",#N/A,
IF('Second Approx.'!$G$20="Error",#N/A,
IF('Second Approx.'!$G$29="Error",#N/A,
'Second Approx.'!$D$38*SIN(RADIANS('Second Approx.'!$D$18*A1323))+'Second Approx.'!$D$39*SIN(RADIANS('Second Approx.'!$D$19*A1323))))))))))</f>
        <v>#N/A</v>
      </c>
    </row>
    <row r="1324" spans="1:4" x14ac:dyDescent="0.25">
      <c r="A1324" s="71">
        <v>661</v>
      </c>
      <c r="B1324" s="71" t="e">
        <f>IF(A1324&lt;='Second Approx.'!$D$20,A1324,#N/A)</f>
        <v>#N/A</v>
      </c>
      <c r="C1324" s="1" t="e">
        <f>IF(B1324="",#N/A,
IF('Second Approx.'!$G$15="Error",#N/A,
IF('Second Approx.'!$G$16="Error",#N/A,
IF('Second Approx.'!$G$17="Error",#N/A,
IF('Second Approx.'!$G$18="Error",#N/A,
IF('Second Approx.'!$G$19="Error",#N/A,
IF('Second Approx.'!$G$20="Error",#N/A,
IF('Second Approx.'!$G$29="Error",#N/A,
'Second Approx.'!$D$38*COS(RADIANS('Second Approx.'!$D$18*A1324))+'Second Approx.'!$D$39*COS(RADIANS('Second Approx.'!$D$19*A1324))))))))))</f>
        <v>#N/A</v>
      </c>
      <c r="D1324" s="1" t="e">
        <f>IF(B1324="",#N/A,
IF('Second Approx.'!$G$15="Error",#N/A,
IF('Second Approx.'!$G$16="Error",#N/A,
IF('Second Approx.'!$G$17="Error",#N/A,
IF('Second Approx.'!$G$18="Error",#N/A,
IF('Second Approx.'!$G$19="Error",#N/A,
IF('Second Approx.'!$G$20="Error",#N/A,
IF('Second Approx.'!$G$29="Error",#N/A,
'Second Approx.'!$D$38*SIN(RADIANS('Second Approx.'!$D$18*A1324))+'Second Approx.'!$D$39*SIN(RADIANS('Second Approx.'!$D$19*A1324))))))))))</f>
        <v>#N/A</v>
      </c>
    </row>
    <row r="1325" spans="1:4" x14ac:dyDescent="0.25">
      <c r="A1325">
        <v>661.5</v>
      </c>
      <c r="B1325" s="71" t="e">
        <f>IF(A1325&lt;='Second Approx.'!$D$20,A1325,#N/A)</f>
        <v>#N/A</v>
      </c>
      <c r="C1325" s="1" t="e">
        <f>IF(B1325="",#N/A,
IF('Second Approx.'!$G$15="Error",#N/A,
IF('Second Approx.'!$G$16="Error",#N/A,
IF('Second Approx.'!$G$17="Error",#N/A,
IF('Second Approx.'!$G$18="Error",#N/A,
IF('Second Approx.'!$G$19="Error",#N/A,
IF('Second Approx.'!$G$20="Error",#N/A,
IF('Second Approx.'!$G$29="Error",#N/A,
'Second Approx.'!$D$38*COS(RADIANS('Second Approx.'!$D$18*A1325))+'Second Approx.'!$D$39*COS(RADIANS('Second Approx.'!$D$19*A1325))))))))))</f>
        <v>#N/A</v>
      </c>
      <c r="D1325" s="1" t="e">
        <f>IF(B1325="",#N/A,
IF('Second Approx.'!$G$15="Error",#N/A,
IF('Second Approx.'!$G$16="Error",#N/A,
IF('Second Approx.'!$G$17="Error",#N/A,
IF('Second Approx.'!$G$18="Error",#N/A,
IF('Second Approx.'!$G$19="Error",#N/A,
IF('Second Approx.'!$G$20="Error",#N/A,
IF('Second Approx.'!$G$29="Error",#N/A,
'Second Approx.'!$D$38*SIN(RADIANS('Second Approx.'!$D$18*A1325))+'Second Approx.'!$D$39*SIN(RADIANS('Second Approx.'!$D$19*A1325))))))))))</f>
        <v>#N/A</v>
      </c>
    </row>
    <row r="1326" spans="1:4" x14ac:dyDescent="0.25">
      <c r="A1326" s="71">
        <v>662</v>
      </c>
      <c r="B1326" s="71" t="e">
        <f>IF(A1326&lt;='Second Approx.'!$D$20,A1326,#N/A)</f>
        <v>#N/A</v>
      </c>
      <c r="C1326" s="1" t="e">
        <f>IF(B1326="",#N/A,
IF('Second Approx.'!$G$15="Error",#N/A,
IF('Second Approx.'!$G$16="Error",#N/A,
IF('Second Approx.'!$G$17="Error",#N/A,
IF('Second Approx.'!$G$18="Error",#N/A,
IF('Second Approx.'!$G$19="Error",#N/A,
IF('Second Approx.'!$G$20="Error",#N/A,
IF('Second Approx.'!$G$29="Error",#N/A,
'Second Approx.'!$D$38*COS(RADIANS('Second Approx.'!$D$18*A1326))+'Second Approx.'!$D$39*COS(RADIANS('Second Approx.'!$D$19*A1326))))))))))</f>
        <v>#N/A</v>
      </c>
      <c r="D1326" s="1" t="e">
        <f>IF(B1326="",#N/A,
IF('Second Approx.'!$G$15="Error",#N/A,
IF('Second Approx.'!$G$16="Error",#N/A,
IF('Second Approx.'!$G$17="Error",#N/A,
IF('Second Approx.'!$G$18="Error",#N/A,
IF('Second Approx.'!$G$19="Error",#N/A,
IF('Second Approx.'!$G$20="Error",#N/A,
IF('Second Approx.'!$G$29="Error",#N/A,
'Second Approx.'!$D$38*SIN(RADIANS('Second Approx.'!$D$18*A1326))+'Second Approx.'!$D$39*SIN(RADIANS('Second Approx.'!$D$19*A1326))))))))))</f>
        <v>#N/A</v>
      </c>
    </row>
    <row r="1327" spans="1:4" x14ac:dyDescent="0.25">
      <c r="A1327">
        <v>662.5</v>
      </c>
      <c r="B1327" s="71" t="e">
        <f>IF(A1327&lt;='Second Approx.'!$D$20,A1327,#N/A)</f>
        <v>#N/A</v>
      </c>
      <c r="C1327" s="1" t="e">
        <f>IF(B1327="",#N/A,
IF('Second Approx.'!$G$15="Error",#N/A,
IF('Second Approx.'!$G$16="Error",#N/A,
IF('Second Approx.'!$G$17="Error",#N/A,
IF('Second Approx.'!$G$18="Error",#N/A,
IF('Second Approx.'!$G$19="Error",#N/A,
IF('Second Approx.'!$G$20="Error",#N/A,
IF('Second Approx.'!$G$29="Error",#N/A,
'Second Approx.'!$D$38*COS(RADIANS('Second Approx.'!$D$18*A1327))+'Second Approx.'!$D$39*COS(RADIANS('Second Approx.'!$D$19*A1327))))))))))</f>
        <v>#N/A</v>
      </c>
      <c r="D1327" s="1" t="e">
        <f>IF(B1327="",#N/A,
IF('Second Approx.'!$G$15="Error",#N/A,
IF('Second Approx.'!$G$16="Error",#N/A,
IF('Second Approx.'!$G$17="Error",#N/A,
IF('Second Approx.'!$G$18="Error",#N/A,
IF('Second Approx.'!$G$19="Error",#N/A,
IF('Second Approx.'!$G$20="Error",#N/A,
IF('Second Approx.'!$G$29="Error",#N/A,
'Second Approx.'!$D$38*SIN(RADIANS('Second Approx.'!$D$18*A1327))+'Second Approx.'!$D$39*SIN(RADIANS('Second Approx.'!$D$19*A1327))))))))))</f>
        <v>#N/A</v>
      </c>
    </row>
    <row r="1328" spans="1:4" x14ac:dyDescent="0.25">
      <c r="A1328">
        <v>663</v>
      </c>
      <c r="B1328" s="71" t="e">
        <f>IF(A1328&lt;='Second Approx.'!$D$20,A1328,#N/A)</f>
        <v>#N/A</v>
      </c>
      <c r="C1328" s="1" t="e">
        <f>IF(B1328="",#N/A,
IF('Second Approx.'!$G$15="Error",#N/A,
IF('Second Approx.'!$G$16="Error",#N/A,
IF('Second Approx.'!$G$17="Error",#N/A,
IF('Second Approx.'!$G$18="Error",#N/A,
IF('Second Approx.'!$G$19="Error",#N/A,
IF('Second Approx.'!$G$20="Error",#N/A,
IF('Second Approx.'!$G$29="Error",#N/A,
'Second Approx.'!$D$38*COS(RADIANS('Second Approx.'!$D$18*A1328))+'Second Approx.'!$D$39*COS(RADIANS('Second Approx.'!$D$19*A1328))))))))))</f>
        <v>#N/A</v>
      </c>
      <c r="D1328" s="1" t="e">
        <f>IF(B1328="",#N/A,
IF('Second Approx.'!$G$15="Error",#N/A,
IF('Second Approx.'!$G$16="Error",#N/A,
IF('Second Approx.'!$G$17="Error",#N/A,
IF('Second Approx.'!$G$18="Error",#N/A,
IF('Second Approx.'!$G$19="Error",#N/A,
IF('Second Approx.'!$G$20="Error",#N/A,
IF('Second Approx.'!$G$29="Error",#N/A,
'Second Approx.'!$D$38*SIN(RADIANS('Second Approx.'!$D$18*A1328))+'Second Approx.'!$D$39*SIN(RADIANS('Second Approx.'!$D$19*A1328))))))))))</f>
        <v>#N/A</v>
      </c>
    </row>
    <row r="1329" spans="1:4" x14ac:dyDescent="0.25">
      <c r="A1329" s="71">
        <v>663.5</v>
      </c>
      <c r="B1329" s="71" t="e">
        <f>IF(A1329&lt;='Second Approx.'!$D$20,A1329,#N/A)</f>
        <v>#N/A</v>
      </c>
      <c r="C1329" s="1" t="e">
        <f>IF(B1329="",#N/A,
IF('Second Approx.'!$G$15="Error",#N/A,
IF('Second Approx.'!$G$16="Error",#N/A,
IF('Second Approx.'!$G$17="Error",#N/A,
IF('Second Approx.'!$G$18="Error",#N/A,
IF('Second Approx.'!$G$19="Error",#N/A,
IF('Second Approx.'!$G$20="Error",#N/A,
IF('Second Approx.'!$G$29="Error",#N/A,
'Second Approx.'!$D$38*COS(RADIANS('Second Approx.'!$D$18*A1329))+'Second Approx.'!$D$39*COS(RADIANS('Second Approx.'!$D$19*A1329))))))))))</f>
        <v>#N/A</v>
      </c>
      <c r="D1329" s="1" t="e">
        <f>IF(B1329="",#N/A,
IF('Second Approx.'!$G$15="Error",#N/A,
IF('Second Approx.'!$G$16="Error",#N/A,
IF('Second Approx.'!$G$17="Error",#N/A,
IF('Second Approx.'!$G$18="Error",#N/A,
IF('Second Approx.'!$G$19="Error",#N/A,
IF('Second Approx.'!$G$20="Error",#N/A,
IF('Second Approx.'!$G$29="Error",#N/A,
'Second Approx.'!$D$38*SIN(RADIANS('Second Approx.'!$D$18*A1329))+'Second Approx.'!$D$39*SIN(RADIANS('Second Approx.'!$D$19*A1329))))))))))</f>
        <v>#N/A</v>
      </c>
    </row>
    <row r="1330" spans="1:4" x14ac:dyDescent="0.25">
      <c r="A1330">
        <v>664</v>
      </c>
      <c r="B1330" s="71" t="e">
        <f>IF(A1330&lt;='Second Approx.'!$D$20,A1330,#N/A)</f>
        <v>#N/A</v>
      </c>
      <c r="C1330" s="1" t="e">
        <f>IF(B1330="",#N/A,
IF('Second Approx.'!$G$15="Error",#N/A,
IF('Second Approx.'!$G$16="Error",#N/A,
IF('Second Approx.'!$G$17="Error",#N/A,
IF('Second Approx.'!$G$18="Error",#N/A,
IF('Second Approx.'!$G$19="Error",#N/A,
IF('Second Approx.'!$G$20="Error",#N/A,
IF('Second Approx.'!$G$29="Error",#N/A,
'Second Approx.'!$D$38*COS(RADIANS('Second Approx.'!$D$18*A1330))+'Second Approx.'!$D$39*COS(RADIANS('Second Approx.'!$D$19*A1330))))))))))</f>
        <v>#N/A</v>
      </c>
      <c r="D1330" s="1" t="e">
        <f>IF(B1330="",#N/A,
IF('Second Approx.'!$G$15="Error",#N/A,
IF('Second Approx.'!$G$16="Error",#N/A,
IF('Second Approx.'!$G$17="Error",#N/A,
IF('Second Approx.'!$G$18="Error",#N/A,
IF('Second Approx.'!$G$19="Error",#N/A,
IF('Second Approx.'!$G$20="Error",#N/A,
IF('Second Approx.'!$G$29="Error",#N/A,
'Second Approx.'!$D$38*SIN(RADIANS('Second Approx.'!$D$18*A1330))+'Second Approx.'!$D$39*SIN(RADIANS('Second Approx.'!$D$19*A1330))))))))))</f>
        <v>#N/A</v>
      </c>
    </row>
    <row r="1331" spans="1:4" x14ac:dyDescent="0.25">
      <c r="A1331" s="71">
        <v>664.5</v>
      </c>
      <c r="B1331" s="71" t="e">
        <f>IF(A1331&lt;='Second Approx.'!$D$20,A1331,#N/A)</f>
        <v>#N/A</v>
      </c>
      <c r="C1331" s="1" t="e">
        <f>IF(B1331="",#N/A,
IF('Second Approx.'!$G$15="Error",#N/A,
IF('Second Approx.'!$G$16="Error",#N/A,
IF('Second Approx.'!$G$17="Error",#N/A,
IF('Second Approx.'!$G$18="Error",#N/A,
IF('Second Approx.'!$G$19="Error",#N/A,
IF('Second Approx.'!$G$20="Error",#N/A,
IF('Second Approx.'!$G$29="Error",#N/A,
'Second Approx.'!$D$38*COS(RADIANS('Second Approx.'!$D$18*A1331))+'Second Approx.'!$D$39*COS(RADIANS('Second Approx.'!$D$19*A1331))))))))))</f>
        <v>#N/A</v>
      </c>
      <c r="D1331" s="1" t="e">
        <f>IF(B1331="",#N/A,
IF('Second Approx.'!$G$15="Error",#N/A,
IF('Second Approx.'!$G$16="Error",#N/A,
IF('Second Approx.'!$G$17="Error",#N/A,
IF('Second Approx.'!$G$18="Error",#N/A,
IF('Second Approx.'!$G$19="Error",#N/A,
IF('Second Approx.'!$G$20="Error",#N/A,
IF('Second Approx.'!$G$29="Error",#N/A,
'Second Approx.'!$D$38*SIN(RADIANS('Second Approx.'!$D$18*A1331))+'Second Approx.'!$D$39*SIN(RADIANS('Second Approx.'!$D$19*A1331))))))))))</f>
        <v>#N/A</v>
      </c>
    </row>
    <row r="1332" spans="1:4" x14ac:dyDescent="0.25">
      <c r="A1332">
        <v>665</v>
      </c>
      <c r="B1332" s="71" t="e">
        <f>IF(A1332&lt;='Second Approx.'!$D$20,A1332,#N/A)</f>
        <v>#N/A</v>
      </c>
      <c r="C1332" s="1" t="e">
        <f>IF(B1332="",#N/A,
IF('Second Approx.'!$G$15="Error",#N/A,
IF('Second Approx.'!$G$16="Error",#N/A,
IF('Second Approx.'!$G$17="Error",#N/A,
IF('Second Approx.'!$G$18="Error",#N/A,
IF('Second Approx.'!$G$19="Error",#N/A,
IF('Second Approx.'!$G$20="Error",#N/A,
IF('Second Approx.'!$G$29="Error",#N/A,
'Second Approx.'!$D$38*COS(RADIANS('Second Approx.'!$D$18*A1332))+'Second Approx.'!$D$39*COS(RADIANS('Second Approx.'!$D$19*A1332))))))))))</f>
        <v>#N/A</v>
      </c>
      <c r="D1332" s="1" t="e">
        <f>IF(B1332="",#N/A,
IF('Second Approx.'!$G$15="Error",#N/A,
IF('Second Approx.'!$G$16="Error",#N/A,
IF('Second Approx.'!$G$17="Error",#N/A,
IF('Second Approx.'!$G$18="Error",#N/A,
IF('Second Approx.'!$G$19="Error",#N/A,
IF('Second Approx.'!$G$20="Error",#N/A,
IF('Second Approx.'!$G$29="Error",#N/A,
'Second Approx.'!$D$38*SIN(RADIANS('Second Approx.'!$D$18*A1332))+'Second Approx.'!$D$39*SIN(RADIANS('Second Approx.'!$D$19*A1332))))))))))</f>
        <v>#N/A</v>
      </c>
    </row>
    <row r="1333" spans="1:4" x14ac:dyDescent="0.25">
      <c r="A1333">
        <v>665.5</v>
      </c>
      <c r="B1333" s="71" t="e">
        <f>IF(A1333&lt;='Second Approx.'!$D$20,A1333,#N/A)</f>
        <v>#N/A</v>
      </c>
      <c r="C1333" s="1" t="e">
        <f>IF(B1333="",#N/A,
IF('Second Approx.'!$G$15="Error",#N/A,
IF('Second Approx.'!$G$16="Error",#N/A,
IF('Second Approx.'!$G$17="Error",#N/A,
IF('Second Approx.'!$G$18="Error",#N/A,
IF('Second Approx.'!$G$19="Error",#N/A,
IF('Second Approx.'!$G$20="Error",#N/A,
IF('Second Approx.'!$G$29="Error",#N/A,
'Second Approx.'!$D$38*COS(RADIANS('Second Approx.'!$D$18*A1333))+'Second Approx.'!$D$39*COS(RADIANS('Second Approx.'!$D$19*A1333))))))))))</f>
        <v>#N/A</v>
      </c>
      <c r="D1333" s="1" t="e">
        <f>IF(B1333="",#N/A,
IF('Second Approx.'!$G$15="Error",#N/A,
IF('Second Approx.'!$G$16="Error",#N/A,
IF('Second Approx.'!$G$17="Error",#N/A,
IF('Second Approx.'!$G$18="Error",#N/A,
IF('Second Approx.'!$G$19="Error",#N/A,
IF('Second Approx.'!$G$20="Error",#N/A,
IF('Second Approx.'!$G$29="Error",#N/A,
'Second Approx.'!$D$38*SIN(RADIANS('Second Approx.'!$D$18*A1333))+'Second Approx.'!$D$39*SIN(RADIANS('Second Approx.'!$D$19*A1333))))))))))</f>
        <v>#N/A</v>
      </c>
    </row>
    <row r="1334" spans="1:4" x14ac:dyDescent="0.25">
      <c r="A1334" s="71">
        <v>666</v>
      </c>
      <c r="B1334" s="71" t="e">
        <f>IF(A1334&lt;='Second Approx.'!$D$20,A1334,#N/A)</f>
        <v>#N/A</v>
      </c>
      <c r="C1334" s="1" t="e">
        <f>IF(B1334="",#N/A,
IF('Second Approx.'!$G$15="Error",#N/A,
IF('Second Approx.'!$G$16="Error",#N/A,
IF('Second Approx.'!$G$17="Error",#N/A,
IF('Second Approx.'!$G$18="Error",#N/A,
IF('Second Approx.'!$G$19="Error",#N/A,
IF('Second Approx.'!$G$20="Error",#N/A,
IF('Second Approx.'!$G$29="Error",#N/A,
'Second Approx.'!$D$38*COS(RADIANS('Second Approx.'!$D$18*A1334))+'Second Approx.'!$D$39*COS(RADIANS('Second Approx.'!$D$19*A1334))))))))))</f>
        <v>#N/A</v>
      </c>
      <c r="D1334" s="1" t="e">
        <f>IF(B1334="",#N/A,
IF('Second Approx.'!$G$15="Error",#N/A,
IF('Second Approx.'!$G$16="Error",#N/A,
IF('Second Approx.'!$G$17="Error",#N/A,
IF('Second Approx.'!$G$18="Error",#N/A,
IF('Second Approx.'!$G$19="Error",#N/A,
IF('Second Approx.'!$G$20="Error",#N/A,
IF('Second Approx.'!$G$29="Error",#N/A,
'Second Approx.'!$D$38*SIN(RADIANS('Second Approx.'!$D$18*A1334))+'Second Approx.'!$D$39*SIN(RADIANS('Second Approx.'!$D$19*A1334))))))))))</f>
        <v>#N/A</v>
      </c>
    </row>
    <row r="1335" spans="1:4" x14ac:dyDescent="0.25">
      <c r="A1335">
        <v>666.5</v>
      </c>
      <c r="B1335" s="71" t="e">
        <f>IF(A1335&lt;='Second Approx.'!$D$20,A1335,#N/A)</f>
        <v>#N/A</v>
      </c>
      <c r="C1335" s="1" t="e">
        <f>IF(B1335="",#N/A,
IF('Second Approx.'!$G$15="Error",#N/A,
IF('Second Approx.'!$G$16="Error",#N/A,
IF('Second Approx.'!$G$17="Error",#N/A,
IF('Second Approx.'!$G$18="Error",#N/A,
IF('Second Approx.'!$G$19="Error",#N/A,
IF('Second Approx.'!$G$20="Error",#N/A,
IF('Second Approx.'!$G$29="Error",#N/A,
'Second Approx.'!$D$38*COS(RADIANS('Second Approx.'!$D$18*A1335))+'Second Approx.'!$D$39*COS(RADIANS('Second Approx.'!$D$19*A1335))))))))))</f>
        <v>#N/A</v>
      </c>
      <c r="D1335" s="1" t="e">
        <f>IF(B1335="",#N/A,
IF('Second Approx.'!$G$15="Error",#N/A,
IF('Second Approx.'!$G$16="Error",#N/A,
IF('Second Approx.'!$G$17="Error",#N/A,
IF('Second Approx.'!$G$18="Error",#N/A,
IF('Second Approx.'!$G$19="Error",#N/A,
IF('Second Approx.'!$G$20="Error",#N/A,
IF('Second Approx.'!$G$29="Error",#N/A,
'Second Approx.'!$D$38*SIN(RADIANS('Second Approx.'!$D$18*A1335))+'Second Approx.'!$D$39*SIN(RADIANS('Second Approx.'!$D$19*A1335))))))))))</f>
        <v>#N/A</v>
      </c>
    </row>
    <row r="1336" spans="1:4" x14ac:dyDescent="0.25">
      <c r="A1336" s="71">
        <v>667</v>
      </c>
      <c r="B1336" s="71" t="e">
        <f>IF(A1336&lt;='Second Approx.'!$D$20,A1336,#N/A)</f>
        <v>#N/A</v>
      </c>
      <c r="C1336" s="1" t="e">
        <f>IF(B1336="",#N/A,
IF('Second Approx.'!$G$15="Error",#N/A,
IF('Second Approx.'!$G$16="Error",#N/A,
IF('Second Approx.'!$G$17="Error",#N/A,
IF('Second Approx.'!$G$18="Error",#N/A,
IF('Second Approx.'!$G$19="Error",#N/A,
IF('Second Approx.'!$G$20="Error",#N/A,
IF('Second Approx.'!$G$29="Error",#N/A,
'Second Approx.'!$D$38*COS(RADIANS('Second Approx.'!$D$18*A1336))+'Second Approx.'!$D$39*COS(RADIANS('Second Approx.'!$D$19*A1336))))))))))</f>
        <v>#N/A</v>
      </c>
      <c r="D1336" s="1" t="e">
        <f>IF(B1336="",#N/A,
IF('Second Approx.'!$G$15="Error",#N/A,
IF('Second Approx.'!$G$16="Error",#N/A,
IF('Second Approx.'!$G$17="Error",#N/A,
IF('Second Approx.'!$G$18="Error",#N/A,
IF('Second Approx.'!$G$19="Error",#N/A,
IF('Second Approx.'!$G$20="Error",#N/A,
IF('Second Approx.'!$G$29="Error",#N/A,
'Second Approx.'!$D$38*SIN(RADIANS('Second Approx.'!$D$18*A1336))+'Second Approx.'!$D$39*SIN(RADIANS('Second Approx.'!$D$19*A1336))))))))))</f>
        <v>#N/A</v>
      </c>
    </row>
    <row r="1337" spans="1:4" x14ac:dyDescent="0.25">
      <c r="A1337">
        <v>667.5</v>
      </c>
      <c r="B1337" s="71" t="e">
        <f>IF(A1337&lt;='Second Approx.'!$D$20,A1337,#N/A)</f>
        <v>#N/A</v>
      </c>
      <c r="C1337" s="1" t="e">
        <f>IF(B1337="",#N/A,
IF('Second Approx.'!$G$15="Error",#N/A,
IF('Second Approx.'!$G$16="Error",#N/A,
IF('Second Approx.'!$G$17="Error",#N/A,
IF('Second Approx.'!$G$18="Error",#N/A,
IF('Second Approx.'!$G$19="Error",#N/A,
IF('Second Approx.'!$G$20="Error",#N/A,
IF('Second Approx.'!$G$29="Error",#N/A,
'Second Approx.'!$D$38*COS(RADIANS('Second Approx.'!$D$18*A1337))+'Second Approx.'!$D$39*COS(RADIANS('Second Approx.'!$D$19*A1337))))))))))</f>
        <v>#N/A</v>
      </c>
      <c r="D1337" s="1" t="e">
        <f>IF(B1337="",#N/A,
IF('Second Approx.'!$G$15="Error",#N/A,
IF('Second Approx.'!$G$16="Error",#N/A,
IF('Second Approx.'!$G$17="Error",#N/A,
IF('Second Approx.'!$G$18="Error",#N/A,
IF('Second Approx.'!$G$19="Error",#N/A,
IF('Second Approx.'!$G$20="Error",#N/A,
IF('Second Approx.'!$G$29="Error",#N/A,
'Second Approx.'!$D$38*SIN(RADIANS('Second Approx.'!$D$18*A1337))+'Second Approx.'!$D$39*SIN(RADIANS('Second Approx.'!$D$19*A1337))))))))))</f>
        <v>#N/A</v>
      </c>
    </row>
    <row r="1338" spans="1:4" x14ac:dyDescent="0.25">
      <c r="A1338">
        <v>668</v>
      </c>
      <c r="B1338" s="71" t="e">
        <f>IF(A1338&lt;='Second Approx.'!$D$20,A1338,#N/A)</f>
        <v>#N/A</v>
      </c>
      <c r="C1338" s="1" t="e">
        <f>IF(B1338="",#N/A,
IF('Second Approx.'!$G$15="Error",#N/A,
IF('Second Approx.'!$G$16="Error",#N/A,
IF('Second Approx.'!$G$17="Error",#N/A,
IF('Second Approx.'!$G$18="Error",#N/A,
IF('Second Approx.'!$G$19="Error",#N/A,
IF('Second Approx.'!$G$20="Error",#N/A,
IF('Second Approx.'!$G$29="Error",#N/A,
'Second Approx.'!$D$38*COS(RADIANS('Second Approx.'!$D$18*A1338))+'Second Approx.'!$D$39*COS(RADIANS('Second Approx.'!$D$19*A1338))))))))))</f>
        <v>#N/A</v>
      </c>
      <c r="D1338" s="1" t="e">
        <f>IF(B1338="",#N/A,
IF('Second Approx.'!$G$15="Error",#N/A,
IF('Second Approx.'!$G$16="Error",#N/A,
IF('Second Approx.'!$G$17="Error",#N/A,
IF('Second Approx.'!$G$18="Error",#N/A,
IF('Second Approx.'!$G$19="Error",#N/A,
IF('Second Approx.'!$G$20="Error",#N/A,
IF('Second Approx.'!$G$29="Error",#N/A,
'Second Approx.'!$D$38*SIN(RADIANS('Second Approx.'!$D$18*A1338))+'Second Approx.'!$D$39*SIN(RADIANS('Second Approx.'!$D$19*A1338))))))))))</f>
        <v>#N/A</v>
      </c>
    </row>
    <row r="1339" spans="1:4" x14ac:dyDescent="0.25">
      <c r="A1339" s="71">
        <v>668.5</v>
      </c>
      <c r="B1339" s="71" t="e">
        <f>IF(A1339&lt;='Second Approx.'!$D$20,A1339,#N/A)</f>
        <v>#N/A</v>
      </c>
      <c r="C1339" s="1" t="e">
        <f>IF(B1339="",#N/A,
IF('Second Approx.'!$G$15="Error",#N/A,
IF('Second Approx.'!$G$16="Error",#N/A,
IF('Second Approx.'!$G$17="Error",#N/A,
IF('Second Approx.'!$G$18="Error",#N/A,
IF('Second Approx.'!$G$19="Error",#N/A,
IF('Second Approx.'!$G$20="Error",#N/A,
IF('Second Approx.'!$G$29="Error",#N/A,
'Second Approx.'!$D$38*COS(RADIANS('Second Approx.'!$D$18*A1339))+'Second Approx.'!$D$39*COS(RADIANS('Second Approx.'!$D$19*A1339))))))))))</f>
        <v>#N/A</v>
      </c>
      <c r="D1339" s="1" t="e">
        <f>IF(B1339="",#N/A,
IF('Second Approx.'!$G$15="Error",#N/A,
IF('Second Approx.'!$G$16="Error",#N/A,
IF('Second Approx.'!$G$17="Error",#N/A,
IF('Second Approx.'!$G$18="Error",#N/A,
IF('Second Approx.'!$G$19="Error",#N/A,
IF('Second Approx.'!$G$20="Error",#N/A,
IF('Second Approx.'!$G$29="Error",#N/A,
'Second Approx.'!$D$38*SIN(RADIANS('Second Approx.'!$D$18*A1339))+'Second Approx.'!$D$39*SIN(RADIANS('Second Approx.'!$D$19*A1339))))))))))</f>
        <v>#N/A</v>
      </c>
    </row>
    <row r="1340" spans="1:4" x14ac:dyDescent="0.25">
      <c r="A1340">
        <v>669</v>
      </c>
      <c r="B1340" s="71" t="e">
        <f>IF(A1340&lt;='Second Approx.'!$D$20,A1340,#N/A)</f>
        <v>#N/A</v>
      </c>
      <c r="C1340" s="1" t="e">
        <f>IF(B1340="",#N/A,
IF('Second Approx.'!$G$15="Error",#N/A,
IF('Second Approx.'!$G$16="Error",#N/A,
IF('Second Approx.'!$G$17="Error",#N/A,
IF('Second Approx.'!$G$18="Error",#N/A,
IF('Second Approx.'!$G$19="Error",#N/A,
IF('Second Approx.'!$G$20="Error",#N/A,
IF('Second Approx.'!$G$29="Error",#N/A,
'Second Approx.'!$D$38*COS(RADIANS('Second Approx.'!$D$18*A1340))+'Second Approx.'!$D$39*COS(RADIANS('Second Approx.'!$D$19*A1340))))))))))</f>
        <v>#N/A</v>
      </c>
      <c r="D1340" s="1" t="e">
        <f>IF(B1340="",#N/A,
IF('Second Approx.'!$G$15="Error",#N/A,
IF('Second Approx.'!$G$16="Error",#N/A,
IF('Second Approx.'!$G$17="Error",#N/A,
IF('Second Approx.'!$G$18="Error",#N/A,
IF('Second Approx.'!$G$19="Error",#N/A,
IF('Second Approx.'!$G$20="Error",#N/A,
IF('Second Approx.'!$G$29="Error",#N/A,
'Second Approx.'!$D$38*SIN(RADIANS('Second Approx.'!$D$18*A1340))+'Second Approx.'!$D$39*SIN(RADIANS('Second Approx.'!$D$19*A1340))))))))))</f>
        <v>#N/A</v>
      </c>
    </row>
    <row r="1341" spans="1:4" x14ac:dyDescent="0.25">
      <c r="A1341" s="71">
        <v>669.5</v>
      </c>
      <c r="B1341" s="71" t="e">
        <f>IF(A1341&lt;='Second Approx.'!$D$20,A1341,#N/A)</f>
        <v>#N/A</v>
      </c>
      <c r="C1341" s="1" t="e">
        <f>IF(B1341="",#N/A,
IF('Second Approx.'!$G$15="Error",#N/A,
IF('Second Approx.'!$G$16="Error",#N/A,
IF('Second Approx.'!$G$17="Error",#N/A,
IF('Second Approx.'!$G$18="Error",#N/A,
IF('Second Approx.'!$G$19="Error",#N/A,
IF('Second Approx.'!$G$20="Error",#N/A,
IF('Second Approx.'!$G$29="Error",#N/A,
'Second Approx.'!$D$38*COS(RADIANS('Second Approx.'!$D$18*A1341))+'Second Approx.'!$D$39*COS(RADIANS('Second Approx.'!$D$19*A1341))))))))))</f>
        <v>#N/A</v>
      </c>
      <c r="D1341" s="1" t="e">
        <f>IF(B1341="",#N/A,
IF('Second Approx.'!$G$15="Error",#N/A,
IF('Second Approx.'!$G$16="Error",#N/A,
IF('Second Approx.'!$G$17="Error",#N/A,
IF('Second Approx.'!$G$18="Error",#N/A,
IF('Second Approx.'!$G$19="Error",#N/A,
IF('Second Approx.'!$G$20="Error",#N/A,
IF('Second Approx.'!$G$29="Error",#N/A,
'Second Approx.'!$D$38*SIN(RADIANS('Second Approx.'!$D$18*A1341))+'Second Approx.'!$D$39*SIN(RADIANS('Second Approx.'!$D$19*A1341))))))))))</f>
        <v>#N/A</v>
      </c>
    </row>
    <row r="1342" spans="1:4" x14ac:dyDescent="0.25">
      <c r="A1342">
        <v>670</v>
      </c>
      <c r="B1342" s="71" t="e">
        <f>IF(A1342&lt;='Second Approx.'!$D$20,A1342,#N/A)</f>
        <v>#N/A</v>
      </c>
      <c r="C1342" s="1" t="e">
        <f>IF(B1342="",#N/A,
IF('Second Approx.'!$G$15="Error",#N/A,
IF('Second Approx.'!$G$16="Error",#N/A,
IF('Second Approx.'!$G$17="Error",#N/A,
IF('Second Approx.'!$G$18="Error",#N/A,
IF('Second Approx.'!$G$19="Error",#N/A,
IF('Second Approx.'!$G$20="Error",#N/A,
IF('Second Approx.'!$G$29="Error",#N/A,
'Second Approx.'!$D$38*COS(RADIANS('Second Approx.'!$D$18*A1342))+'Second Approx.'!$D$39*COS(RADIANS('Second Approx.'!$D$19*A1342))))))))))</f>
        <v>#N/A</v>
      </c>
      <c r="D1342" s="1" t="e">
        <f>IF(B1342="",#N/A,
IF('Second Approx.'!$G$15="Error",#N/A,
IF('Second Approx.'!$G$16="Error",#N/A,
IF('Second Approx.'!$G$17="Error",#N/A,
IF('Second Approx.'!$G$18="Error",#N/A,
IF('Second Approx.'!$G$19="Error",#N/A,
IF('Second Approx.'!$G$20="Error",#N/A,
IF('Second Approx.'!$G$29="Error",#N/A,
'Second Approx.'!$D$38*SIN(RADIANS('Second Approx.'!$D$18*A1342))+'Second Approx.'!$D$39*SIN(RADIANS('Second Approx.'!$D$19*A1342))))))))))</f>
        <v>#N/A</v>
      </c>
    </row>
    <row r="1343" spans="1:4" x14ac:dyDescent="0.25">
      <c r="A1343">
        <v>670.5</v>
      </c>
      <c r="B1343" s="71" t="e">
        <f>IF(A1343&lt;='Second Approx.'!$D$20,A1343,#N/A)</f>
        <v>#N/A</v>
      </c>
      <c r="C1343" s="1" t="e">
        <f>IF(B1343="",#N/A,
IF('Second Approx.'!$G$15="Error",#N/A,
IF('Second Approx.'!$G$16="Error",#N/A,
IF('Second Approx.'!$G$17="Error",#N/A,
IF('Second Approx.'!$G$18="Error",#N/A,
IF('Second Approx.'!$G$19="Error",#N/A,
IF('Second Approx.'!$G$20="Error",#N/A,
IF('Second Approx.'!$G$29="Error",#N/A,
'Second Approx.'!$D$38*COS(RADIANS('Second Approx.'!$D$18*A1343))+'Second Approx.'!$D$39*COS(RADIANS('Second Approx.'!$D$19*A1343))))))))))</f>
        <v>#N/A</v>
      </c>
      <c r="D1343" s="1" t="e">
        <f>IF(B1343="",#N/A,
IF('Second Approx.'!$G$15="Error",#N/A,
IF('Second Approx.'!$G$16="Error",#N/A,
IF('Second Approx.'!$G$17="Error",#N/A,
IF('Second Approx.'!$G$18="Error",#N/A,
IF('Second Approx.'!$G$19="Error",#N/A,
IF('Second Approx.'!$G$20="Error",#N/A,
IF('Second Approx.'!$G$29="Error",#N/A,
'Second Approx.'!$D$38*SIN(RADIANS('Second Approx.'!$D$18*A1343))+'Second Approx.'!$D$39*SIN(RADIANS('Second Approx.'!$D$19*A1343))))))))))</f>
        <v>#N/A</v>
      </c>
    </row>
    <row r="1344" spans="1:4" x14ac:dyDescent="0.25">
      <c r="A1344" s="71">
        <v>671</v>
      </c>
      <c r="B1344" s="71" t="e">
        <f>IF(A1344&lt;='Second Approx.'!$D$20,A1344,#N/A)</f>
        <v>#N/A</v>
      </c>
      <c r="C1344" s="1" t="e">
        <f>IF(B1344="",#N/A,
IF('Second Approx.'!$G$15="Error",#N/A,
IF('Second Approx.'!$G$16="Error",#N/A,
IF('Second Approx.'!$G$17="Error",#N/A,
IF('Second Approx.'!$G$18="Error",#N/A,
IF('Second Approx.'!$G$19="Error",#N/A,
IF('Second Approx.'!$G$20="Error",#N/A,
IF('Second Approx.'!$G$29="Error",#N/A,
'Second Approx.'!$D$38*COS(RADIANS('Second Approx.'!$D$18*A1344))+'Second Approx.'!$D$39*COS(RADIANS('Second Approx.'!$D$19*A1344))))))))))</f>
        <v>#N/A</v>
      </c>
      <c r="D1344" s="1" t="e">
        <f>IF(B1344="",#N/A,
IF('Second Approx.'!$G$15="Error",#N/A,
IF('Second Approx.'!$G$16="Error",#N/A,
IF('Second Approx.'!$G$17="Error",#N/A,
IF('Second Approx.'!$G$18="Error",#N/A,
IF('Second Approx.'!$G$19="Error",#N/A,
IF('Second Approx.'!$G$20="Error",#N/A,
IF('Second Approx.'!$G$29="Error",#N/A,
'Second Approx.'!$D$38*SIN(RADIANS('Second Approx.'!$D$18*A1344))+'Second Approx.'!$D$39*SIN(RADIANS('Second Approx.'!$D$19*A1344))))))))))</f>
        <v>#N/A</v>
      </c>
    </row>
    <row r="1345" spans="1:4" x14ac:dyDescent="0.25">
      <c r="A1345">
        <v>671.5</v>
      </c>
      <c r="B1345" s="71" t="e">
        <f>IF(A1345&lt;='Second Approx.'!$D$20,A1345,#N/A)</f>
        <v>#N/A</v>
      </c>
      <c r="C1345" s="1" t="e">
        <f>IF(B1345="",#N/A,
IF('Second Approx.'!$G$15="Error",#N/A,
IF('Second Approx.'!$G$16="Error",#N/A,
IF('Second Approx.'!$G$17="Error",#N/A,
IF('Second Approx.'!$G$18="Error",#N/A,
IF('Second Approx.'!$G$19="Error",#N/A,
IF('Second Approx.'!$G$20="Error",#N/A,
IF('Second Approx.'!$G$29="Error",#N/A,
'Second Approx.'!$D$38*COS(RADIANS('Second Approx.'!$D$18*A1345))+'Second Approx.'!$D$39*COS(RADIANS('Second Approx.'!$D$19*A1345))))))))))</f>
        <v>#N/A</v>
      </c>
      <c r="D1345" s="1" t="e">
        <f>IF(B1345="",#N/A,
IF('Second Approx.'!$G$15="Error",#N/A,
IF('Second Approx.'!$G$16="Error",#N/A,
IF('Second Approx.'!$G$17="Error",#N/A,
IF('Second Approx.'!$G$18="Error",#N/A,
IF('Second Approx.'!$G$19="Error",#N/A,
IF('Second Approx.'!$G$20="Error",#N/A,
IF('Second Approx.'!$G$29="Error",#N/A,
'Second Approx.'!$D$38*SIN(RADIANS('Second Approx.'!$D$18*A1345))+'Second Approx.'!$D$39*SIN(RADIANS('Second Approx.'!$D$19*A1345))))))))))</f>
        <v>#N/A</v>
      </c>
    </row>
    <row r="1346" spans="1:4" x14ac:dyDescent="0.25">
      <c r="A1346" s="71">
        <v>672</v>
      </c>
      <c r="B1346" s="71" t="e">
        <f>IF(A1346&lt;='Second Approx.'!$D$20,A1346,#N/A)</f>
        <v>#N/A</v>
      </c>
      <c r="C1346" s="1" t="e">
        <f>IF(B1346="",#N/A,
IF('Second Approx.'!$G$15="Error",#N/A,
IF('Second Approx.'!$G$16="Error",#N/A,
IF('Second Approx.'!$G$17="Error",#N/A,
IF('Second Approx.'!$G$18="Error",#N/A,
IF('Second Approx.'!$G$19="Error",#N/A,
IF('Second Approx.'!$G$20="Error",#N/A,
IF('Second Approx.'!$G$29="Error",#N/A,
'Second Approx.'!$D$38*COS(RADIANS('Second Approx.'!$D$18*A1346))+'Second Approx.'!$D$39*COS(RADIANS('Second Approx.'!$D$19*A1346))))))))))</f>
        <v>#N/A</v>
      </c>
      <c r="D1346" s="1" t="e">
        <f>IF(B1346="",#N/A,
IF('Second Approx.'!$G$15="Error",#N/A,
IF('Second Approx.'!$G$16="Error",#N/A,
IF('Second Approx.'!$G$17="Error",#N/A,
IF('Second Approx.'!$G$18="Error",#N/A,
IF('Second Approx.'!$G$19="Error",#N/A,
IF('Second Approx.'!$G$20="Error",#N/A,
IF('Second Approx.'!$G$29="Error",#N/A,
'Second Approx.'!$D$38*SIN(RADIANS('Second Approx.'!$D$18*A1346))+'Second Approx.'!$D$39*SIN(RADIANS('Second Approx.'!$D$19*A1346))))))))))</f>
        <v>#N/A</v>
      </c>
    </row>
    <row r="1347" spans="1:4" x14ac:dyDescent="0.25">
      <c r="A1347">
        <v>672.5</v>
      </c>
      <c r="B1347" s="71" t="e">
        <f>IF(A1347&lt;='Second Approx.'!$D$20,A1347,#N/A)</f>
        <v>#N/A</v>
      </c>
      <c r="C1347" s="1" t="e">
        <f>IF(B1347="",#N/A,
IF('Second Approx.'!$G$15="Error",#N/A,
IF('Second Approx.'!$G$16="Error",#N/A,
IF('Second Approx.'!$G$17="Error",#N/A,
IF('Second Approx.'!$G$18="Error",#N/A,
IF('Second Approx.'!$G$19="Error",#N/A,
IF('Second Approx.'!$G$20="Error",#N/A,
IF('Second Approx.'!$G$29="Error",#N/A,
'Second Approx.'!$D$38*COS(RADIANS('Second Approx.'!$D$18*A1347))+'Second Approx.'!$D$39*COS(RADIANS('Second Approx.'!$D$19*A1347))))))))))</f>
        <v>#N/A</v>
      </c>
      <c r="D1347" s="1" t="e">
        <f>IF(B1347="",#N/A,
IF('Second Approx.'!$G$15="Error",#N/A,
IF('Second Approx.'!$G$16="Error",#N/A,
IF('Second Approx.'!$G$17="Error",#N/A,
IF('Second Approx.'!$G$18="Error",#N/A,
IF('Second Approx.'!$G$19="Error",#N/A,
IF('Second Approx.'!$G$20="Error",#N/A,
IF('Second Approx.'!$G$29="Error",#N/A,
'Second Approx.'!$D$38*SIN(RADIANS('Second Approx.'!$D$18*A1347))+'Second Approx.'!$D$39*SIN(RADIANS('Second Approx.'!$D$19*A1347))))))))))</f>
        <v>#N/A</v>
      </c>
    </row>
    <row r="1348" spans="1:4" x14ac:dyDescent="0.25">
      <c r="A1348">
        <v>673</v>
      </c>
      <c r="B1348" s="71" t="e">
        <f>IF(A1348&lt;='Second Approx.'!$D$20,A1348,#N/A)</f>
        <v>#N/A</v>
      </c>
      <c r="C1348" s="1" t="e">
        <f>IF(B1348="",#N/A,
IF('Second Approx.'!$G$15="Error",#N/A,
IF('Second Approx.'!$G$16="Error",#N/A,
IF('Second Approx.'!$G$17="Error",#N/A,
IF('Second Approx.'!$G$18="Error",#N/A,
IF('Second Approx.'!$G$19="Error",#N/A,
IF('Second Approx.'!$G$20="Error",#N/A,
IF('Second Approx.'!$G$29="Error",#N/A,
'Second Approx.'!$D$38*COS(RADIANS('Second Approx.'!$D$18*A1348))+'Second Approx.'!$D$39*COS(RADIANS('Second Approx.'!$D$19*A1348))))))))))</f>
        <v>#N/A</v>
      </c>
      <c r="D1348" s="1" t="e">
        <f>IF(B1348="",#N/A,
IF('Second Approx.'!$G$15="Error",#N/A,
IF('Second Approx.'!$G$16="Error",#N/A,
IF('Second Approx.'!$G$17="Error",#N/A,
IF('Second Approx.'!$G$18="Error",#N/A,
IF('Second Approx.'!$G$19="Error",#N/A,
IF('Second Approx.'!$G$20="Error",#N/A,
IF('Second Approx.'!$G$29="Error",#N/A,
'Second Approx.'!$D$38*SIN(RADIANS('Second Approx.'!$D$18*A1348))+'Second Approx.'!$D$39*SIN(RADIANS('Second Approx.'!$D$19*A1348))))))))))</f>
        <v>#N/A</v>
      </c>
    </row>
    <row r="1349" spans="1:4" x14ac:dyDescent="0.25">
      <c r="A1349" s="71">
        <v>673.5</v>
      </c>
      <c r="B1349" s="71" t="e">
        <f>IF(A1349&lt;='Second Approx.'!$D$20,A1349,#N/A)</f>
        <v>#N/A</v>
      </c>
      <c r="C1349" s="1" t="e">
        <f>IF(B1349="",#N/A,
IF('Second Approx.'!$G$15="Error",#N/A,
IF('Second Approx.'!$G$16="Error",#N/A,
IF('Second Approx.'!$G$17="Error",#N/A,
IF('Second Approx.'!$G$18="Error",#N/A,
IF('Second Approx.'!$G$19="Error",#N/A,
IF('Second Approx.'!$G$20="Error",#N/A,
IF('Second Approx.'!$G$29="Error",#N/A,
'Second Approx.'!$D$38*COS(RADIANS('Second Approx.'!$D$18*A1349))+'Second Approx.'!$D$39*COS(RADIANS('Second Approx.'!$D$19*A1349))))))))))</f>
        <v>#N/A</v>
      </c>
      <c r="D1349" s="1" t="e">
        <f>IF(B1349="",#N/A,
IF('Second Approx.'!$G$15="Error",#N/A,
IF('Second Approx.'!$G$16="Error",#N/A,
IF('Second Approx.'!$G$17="Error",#N/A,
IF('Second Approx.'!$G$18="Error",#N/A,
IF('Second Approx.'!$G$19="Error",#N/A,
IF('Second Approx.'!$G$20="Error",#N/A,
IF('Second Approx.'!$G$29="Error",#N/A,
'Second Approx.'!$D$38*SIN(RADIANS('Second Approx.'!$D$18*A1349))+'Second Approx.'!$D$39*SIN(RADIANS('Second Approx.'!$D$19*A1349))))))))))</f>
        <v>#N/A</v>
      </c>
    </row>
    <row r="1350" spans="1:4" x14ac:dyDescent="0.25">
      <c r="A1350">
        <v>674</v>
      </c>
      <c r="B1350" s="71" t="e">
        <f>IF(A1350&lt;='Second Approx.'!$D$20,A1350,#N/A)</f>
        <v>#N/A</v>
      </c>
      <c r="C1350" s="1" t="e">
        <f>IF(B1350="",#N/A,
IF('Second Approx.'!$G$15="Error",#N/A,
IF('Second Approx.'!$G$16="Error",#N/A,
IF('Second Approx.'!$G$17="Error",#N/A,
IF('Second Approx.'!$G$18="Error",#N/A,
IF('Second Approx.'!$G$19="Error",#N/A,
IF('Second Approx.'!$G$20="Error",#N/A,
IF('Second Approx.'!$G$29="Error",#N/A,
'Second Approx.'!$D$38*COS(RADIANS('Second Approx.'!$D$18*A1350))+'Second Approx.'!$D$39*COS(RADIANS('Second Approx.'!$D$19*A1350))))))))))</f>
        <v>#N/A</v>
      </c>
      <c r="D1350" s="1" t="e">
        <f>IF(B1350="",#N/A,
IF('Second Approx.'!$G$15="Error",#N/A,
IF('Second Approx.'!$G$16="Error",#N/A,
IF('Second Approx.'!$G$17="Error",#N/A,
IF('Second Approx.'!$G$18="Error",#N/A,
IF('Second Approx.'!$G$19="Error",#N/A,
IF('Second Approx.'!$G$20="Error",#N/A,
IF('Second Approx.'!$G$29="Error",#N/A,
'Second Approx.'!$D$38*SIN(RADIANS('Second Approx.'!$D$18*A1350))+'Second Approx.'!$D$39*SIN(RADIANS('Second Approx.'!$D$19*A1350))))))))))</f>
        <v>#N/A</v>
      </c>
    </row>
    <row r="1351" spans="1:4" x14ac:dyDescent="0.25">
      <c r="A1351" s="71">
        <v>674.5</v>
      </c>
      <c r="B1351" s="71" t="e">
        <f>IF(A1351&lt;='Second Approx.'!$D$20,A1351,#N/A)</f>
        <v>#N/A</v>
      </c>
      <c r="C1351" s="1" t="e">
        <f>IF(B1351="",#N/A,
IF('Second Approx.'!$G$15="Error",#N/A,
IF('Second Approx.'!$G$16="Error",#N/A,
IF('Second Approx.'!$G$17="Error",#N/A,
IF('Second Approx.'!$G$18="Error",#N/A,
IF('Second Approx.'!$G$19="Error",#N/A,
IF('Second Approx.'!$G$20="Error",#N/A,
IF('Second Approx.'!$G$29="Error",#N/A,
'Second Approx.'!$D$38*COS(RADIANS('Second Approx.'!$D$18*A1351))+'Second Approx.'!$D$39*COS(RADIANS('Second Approx.'!$D$19*A1351))))))))))</f>
        <v>#N/A</v>
      </c>
      <c r="D1351" s="1" t="e">
        <f>IF(B1351="",#N/A,
IF('Second Approx.'!$G$15="Error",#N/A,
IF('Second Approx.'!$G$16="Error",#N/A,
IF('Second Approx.'!$G$17="Error",#N/A,
IF('Second Approx.'!$G$18="Error",#N/A,
IF('Second Approx.'!$G$19="Error",#N/A,
IF('Second Approx.'!$G$20="Error",#N/A,
IF('Second Approx.'!$G$29="Error",#N/A,
'Second Approx.'!$D$38*SIN(RADIANS('Second Approx.'!$D$18*A1351))+'Second Approx.'!$D$39*SIN(RADIANS('Second Approx.'!$D$19*A1351))))))))))</f>
        <v>#N/A</v>
      </c>
    </row>
    <row r="1352" spans="1:4" x14ac:dyDescent="0.25">
      <c r="A1352">
        <v>675</v>
      </c>
      <c r="B1352" s="71" t="e">
        <f>IF(A1352&lt;='Second Approx.'!$D$20,A1352,#N/A)</f>
        <v>#N/A</v>
      </c>
      <c r="C1352" s="1" t="e">
        <f>IF(B1352="",#N/A,
IF('Second Approx.'!$G$15="Error",#N/A,
IF('Second Approx.'!$G$16="Error",#N/A,
IF('Second Approx.'!$G$17="Error",#N/A,
IF('Second Approx.'!$G$18="Error",#N/A,
IF('Second Approx.'!$G$19="Error",#N/A,
IF('Second Approx.'!$G$20="Error",#N/A,
IF('Second Approx.'!$G$29="Error",#N/A,
'Second Approx.'!$D$38*COS(RADIANS('Second Approx.'!$D$18*A1352))+'Second Approx.'!$D$39*COS(RADIANS('Second Approx.'!$D$19*A1352))))))))))</f>
        <v>#N/A</v>
      </c>
      <c r="D1352" s="1" t="e">
        <f>IF(B1352="",#N/A,
IF('Second Approx.'!$G$15="Error",#N/A,
IF('Second Approx.'!$G$16="Error",#N/A,
IF('Second Approx.'!$G$17="Error",#N/A,
IF('Second Approx.'!$G$18="Error",#N/A,
IF('Second Approx.'!$G$19="Error",#N/A,
IF('Second Approx.'!$G$20="Error",#N/A,
IF('Second Approx.'!$G$29="Error",#N/A,
'Second Approx.'!$D$38*SIN(RADIANS('Second Approx.'!$D$18*A1352))+'Second Approx.'!$D$39*SIN(RADIANS('Second Approx.'!$D$19*A1352))))))))))</f>
        <v>#N/A</v>
      </c>
    </row>
    <row r="1353" spans="1:4" x14ac:dyDescent="0.25">
      <c r="A1353">
        <v>675.5</v>
      </c>
      <c r="B1353" s="71" t="e">
        <f>IF(A1353&lt;='Second Approx.'!$D$20,A1353,#N/A)</f>
        <v>#N/A</v>
      </c>
      <c r="C1353" s="1" t="e">
        <f>IF(B1353="",#N/A,
IF('Second Approx.'!$G$15="Error",#N/A,
IF('Second Approx.'!$G$16="Error",#N/A,
IF('Second Approx.'!$G$17="Error",#N/A,
IF('Second Approx.'!$G$18="Error",#N/A,
IF('Second Approx.'!$G$19="Error",#N/A,
IF('Second Approx.'!$G$20="Error",#N/A,
IF('Second Approx.'!$G$29="Error",#N/A,
'Second Approx.'!$D$38*COS(RADIANS('Second Approx.'!$D$18*A1353))+'Second Approx.'!$D$39*COS(RADIANS('Second Approx.'!$D$19*A1353))))))))))</f>
        <v>#N/A</v>
      </c>
      <c r="D1353" s="1" t="e">
        <f>IF(B1353="",#N/A,
IF('Second Approx.'!$G$15="Error",#N/A,
IF('Second Approx.'!$G$16="Error",#N/A,
IF('Second Approx.'!$G$17="Error",#N/A,
IF('Second Approx.'!$G$18="Error",#N/A,
IF('Second Approx.'!$G$19="Error",#N/A,
IF('Second Approx.'!$G$20="Error",#N/A,
IF('Second Approx.'!$G$29="Error",#N/A,
'Second Approx.'!$D$38*SIN(RADIANS('Second Approx.'!$D$18*A1353))+'Second Approx.'!$D$39*SIN(RADIANS('Second Approx.'!$D$19*A1353))))))))))</f>
        <v>#N/A</v>
      </c>
    </row>
    <row r="1354" spans="1:4" x14ac:dyDescent="0.25">
      <c r="A1354" s="71">
        <v>676</v>
      </c>
      <c r="B1354" s="71" t="e">
        <f>IF(A1354&lt;='Second Approx.'!$D$20,A1354,#N/A)</f>
        <v>#N/A</v>
      </c>
      <c r="C1354" s="1" t="e">
        <f>IF(B1354="",#N/A,
IF('Second Approx.'!$G$15="Error",#N/A,
IF('Second Approx.'!$G$16="Error",#N/A,
IF('Second Approx.'!$G$17="Error",#N/A,
IF('Second Approx.'!$G$18="Error",#N/A,
IF('Second Approx.'!$G$19="Error",#N/A,
IF('Second Approx.'!$G$20="Error",#N/A,
IF('Second Approx.'!$G$29="Error",#N/A,
'Second Approx.'!$D$38*COS(RADIANS('Second Approx.'!$D$18*A1354))+'Second Approx.'!$D$39*COS(RADIANS('Second Approx.'!$D$19*A1354))))))))))</f>
        <v>#N/A</v>
      </c>
      <c r="D1354" s="1" t="e">
        <f>IF(B1354="",#N/A,
IF('Second Approx.'!$G$15="Error",#N/A,
IF('Second Approx.'!$G$16="Error",#N/A,
IF('Second Approx.'!$G$17="Error",#N/A,
IF('Second Approx.'!$G$18="Error",#N/A,
IF('Second Approx.'!$G$19="Error",#N/A,
IF('Second Approx.'!$G$20="Error",#N/A,
IF('Second Approx.'!$G$29="Error",#N/A,
'Second Approx.'!$D$38*SIN(RADIANS('Second Approx.'!$D$18*A1354))+'Second Approx.'!$D$39*SIN(RADIANS('Second Approx.'!$D$19*A1354))))))))))</f>
        <v>#N/A</v>
      </c>
    </row>
    <row r="1355" spans="1:4" x14ac:dyDescent="0.25">
      <c r="A1355">
        <v>676.5</v>
      </c>
      <c r="B1355" s="71" t="e">
        <f>IF(A1355&lt;='Second Approx.'!$D$20,A1355,#N/A)</f>
        <v>#N/A</v>
      </c>
      <c r="C1355" s="1" t="e">
        <f>IF(B1355="",#N/A,
IF('Second Approx.'!$G$15="Error",#N/A,
IF('Second Approx.'!$G$16="Error",#N/A,
IF('Second Approx.'!$G$17="Error",#N/A,
IF('Second Approx.'!$G$18="Error",#N/A,
IF('Second Approx.'!$G$19="Error",#N/A,
IF('Second Approx.'!$G$20="Error",#N/A,
IF('Second Approx.'!$G$29="Error",#N/A,
'Second Approx.'!$D$38*COS(RADIANS('Second Approx.'!$D$18*A1355))+'Second Approx.'!$D$39*COS(RADIANS('Second Approx.'!$D$19*A1355))))))))))</f>
        <v>#N/A</v>
      </c>
      <c r="D1355" s="1" t="e">
        <f>IF(B1355="",#N/A,
IF('Second Approx.'!$G$15="Error",#N/A,
IF('Second Approx.'!$G$16="Error",#N/A,
IF('Second Approx.'!$G$17="Error",#N/A,
IF('Second Approx.'!$G$18="Error",#N/A,
IF('Second Approx.'!$G$19="Error",#N/A,
IF('Second Approx.'!$G$20="Error",#N/A,
IF('Second Approx.'!$G$29="Error",#N/A,
'Second Approx.'!$D$38*SIN(RADIANS('Second Approx.'!$D$18*A1355))+'Second Approx.'!$D$39*SIN(RADIANS('Second Approx.'!$D$19*A1355))))))))))</f>
        <v>#N/A</v>
      </c>
    </row>
    <row r="1356" spans="1:4" x14ac:dyDescent="0.25">
      <c r="A1356" s="71">
        <v>677</v>
      </c>
      <c r="B1356" s="71" t="e">
        <f>IF(A1356&lt;='Second Approx.'!$D$20,A1356,#N/A)</f>
        <v>#N/A</v>
      </c>
      <c r="C1356" s="1" t="e">
        <f>IF(B1356="",#N/A,
IF('Second Approx.'!$G$15="Error",#N/A,
IF('Second Approx.'!$G$16="Error",#N/A,
IF('Second Approx.'!$G$17="Error",#N/A,
IF('Second Approx.'!$G$18="Error",#N/A,
IF('Second Approx.'!$G$19="Error",#N/A,
IF('Second Approx.'!$G$20="Error",#N/A,
IF('Second Approx.'!$G$29="Error",#N/A,
'Second Approx.'!$D$38*COS(RADIANS('Second Approx.'!$D$18*A1356))+'Second Approx.'!$D$39*COS(RADIANS('Second Approx.'!$D$19*A1356))))))))))</f>
        <v>#N/A</v>
      </c>
      <c r="D1356" s="1" t="e">
        <f>IF(B1356="",#N/A,
IF('Second Approx.'!$G$15="Error",#N/A,
IF('Second Approx.'!$G$16="Error",#N/A,
IF('Second Approx.'!$G$17="Error",#N/A,
IF('Second Approx.'!$G$18="Error",#N/A,
IF('Second Approx.'!$G$19="Error",#N/A,
IF('Second Approx.'!$G$20="Error",#N/A,
IF('Second Approx.'!$G$29="Error",#N/A,
'Second Approx.'!$D$38*SIN(RADIANS('Second Approx.'!$D$18*A1356))+'Second Approx.'!$D$39*SIN(RADIANS('Second Approx.'!$D$19*A1356))))))))))</f>
        <v>#N/A</v>
      </c>
    </row>
    <row r="1357" spans="1:4" x14ac:dyDescent="0.25">
      <c r="A1357">
        <v>677.5</v>
      </c>
      <c r="B1357" s="71" t="e">
        <f>IF(A1357&lt;='Second Approx.'!$D$20,A1357,#N/A)</f>
        <v>#N/A</v>
      </c>
      <c r="C1357" s="1" t="e">
        <f>IF(B1357="",#N/A,
IF('Second Approx.'!$G$15="Error",#N/A,
IF('Second Approx.'!$G$16="Error",#N/A,
IF('Second Approx.'!$G$17="Error",#N/A,
IF('Second Approx.'!$G$18="Error",#N/A,
IF('Second Approx.'!$G$19="Error",#N/A,
IF('Second Approx.'!$G$20="Error",#N/A,
IF('Second Approx.'!$G$29="Error",#N/A,
'Second Approx.'!$D$38*COS(RADIANS('Second Approx.'!$D$18*A1357))+'Second Approx.'!$D$39*COS(RADIANS('Second Approx.'!$D$19*A1357))))))))))</f>
        <v>#N/A</v>
      </c>
      <c r="D1357" s="1" t="e">
        <f>IF(B1357="",#N/A,
IF('Second Approx.'!$G$15="Error",#N/A,
IF('Second Approx.'!$G$16="Error",#N/A,
IF('Second Approx.'!$G$17="Error",#N/A,
IF('Second Approx.'!$G$18="Error",#N/A,
IF('Second Approx.'!$G$19="Error",#N/A,
IF('Second Approx.'!$G$20="Error",#N/A,
IF('Second Approx.'!$G$29="Error",#N/A,
'Second Approx.'!$D$38*SIN(RADIANS('Second Approx.'!$D$18*A1357))+'Second Approx.'!$D$39*SIN(RADIANS('Second Approx.'!$D$19*A1357))))))))))</f>
        <v>#N/A</v>
      </c>
    </row>
    <row r="1358" spans="1:4" x14ac:dyDescent="0.25">
      <c r="A1358">
        <v>678</v>
      </c>
      <c r="B1358" s="71" t="e">
        <f>IF(A1358&lt;='Second Approx.'!$D$20,A1358,#N/A)</f>
        <v>#N/A</v>
      </c>
      <c r="C1358" s="1" t="e">
        <f>IF(B1358="",#N/A,
IF('Second Approx.'!$G$15="Error",#N/A,
IF('Second Approx.'!$G$16="Error",#N/A,
IF('Second Approx.'!$G$17="Error",#N/A,
IF('Second Approx.'!$G$18="Error",#N/A,
IF('Second Approx.'!$G$19="Error",#N/A,
IF('Second Approx.'!$G$20="Error",#N/A,
IF('Second Approx.'!$G$29="Error",#N/A,
'Second Approx.'!$D$38*COS(RADIANS('Second Approx.'!$D$18*A1358))+'Second Approx.'!$D$39*COS(RADIANS('Second Approx.'!$D$19*A1358))))))))))</f>
        <v>#N/A</v>
      </c>
      <c r="D1358" s="1" t="e">
        <f>IF(B1358="",#N/A,
IF('Second Approx.'!$G$15="Error",#N/A,
IF('Second Approx.'!$G$16="Error",#N/A,
IF('Second Approx.'!$G$17="Error",#N/A,
IF('Second Approx.'!$G$18="Error",#N/A,
IF('Second Approx.'!$G$19="Error",#N/A,
IF('Second Approx.'!$G$20="Error",#N/A,
IF('Second Approx.'!$G$29="Error",#N/A,
'Second Approx.'!$D$38*SIN(RADIANS('Second Approx.'!$D$18*A1358))+'Second Approx.'!$D$39*SIN(RADIANS('Second Approx.'!$D$19*A1358))))))))))</f>
        <v>#N/A</v>
      </c>
    </row>
    <row r="1359" spans="1:4" x14ac:dyDescent="0.25">
      <c r="A1359" s="71">
        <v>678.5</v>
      </c>
      <c r="B1359" s="71" t="e">
        <f>IF(A1359&lt;='Second Approx.'!$D$20,A1359,#N/A)</f>
        <v>#N/A</v>
      </c>
      <c r="C1359" s="1" t="e">
        <f>IF(B1359="",#N/A,
IF('Second Approx.'!$G$15="Error",#N/A,
IF('Second Approx.'!$G$16="Error",#N/A,
IF('Second Approx.'!$G$17="Error",#N/A,
IF('Second Approx.'!$G$18="Error",#N/A,
IF('Second Approx.'!$G$19="Error",#N/A,
IF('Second Approx.'!$G$20="Error",#N/A,
IF('Second Approx.'!$G$29="Error",#N/A,
'Second Approx.'!$D$38*COS(RADIANS('Second Approx.'!$D$18*A1359))+'Second Approx.'!$D$39*COS(RADIANS('Second Approx.'!$D$19*A1359))))))))))</f>
        <v>#N/A</v>
      </c>
      <c r="D1359" s="1" t="e">
        <f>IF(B1359="",#N/A,
IF('Second Approx.'!$G$15="Error",#N/A,
IF('Second Approx.'!$G$16="Error",#N/A,
IF('Second Approx.'!$G$17="Error",#N/A,
IF('Second Approx.'!$G$18="Error",#N/A,
IF('Second Approx.'!$G$19="Error",#N/A,
IF('Second Approx.'!$G$20="Error",#N/A,
IF('Second Approx.'!$G$29="Error",#N/A,
'Second Approx.'!$D$38*SIN(RADIANS('Second Approx.'!$D$18*A1359))+'Second Approx.'!$D$39*SIN(RADIANS('Second Approx.'!$D$19*A1359))))))))))</f>
        <v>#N/A</v>
      </c>
    </row>
    <row r="1360" spans="1:4" x14ac:dyDescent="0.25">
      <c r="A1360">
        <v>679</v>
      </c>
      <c r="B1360" s="71" t="e">
        <f>IF(A1360&lt;='Second Approx.'!$D$20,A1360,#N/A)</f>
        <v>#N/A</v>
      </c>
      <c r="C1360" s="1" t="e">
        <f>IF(B1360="",#N/A,
IF('Second Approx.'!$G$15="Error",#N/A,
IF('Second Approx.'!$G$16="Error",#N/A,
IF('Second Approx.'!$G$17="Error",#N/A,
IF('Second Approx.'!$G$18="Error",#N/A,
IF('Second Approx.'!$G$19="Error",#N/A,
IF('Second Approx.'!$G$20="Error",#N/A,
IF('Second Approx.'!$G$29="Error",#N/A,
'Second Approx.'!$D$38*COS(RADIANS('Second Approx.'!$D$18*A1360))+'Second Approx.'!$D$39*COS(RADIANS('Second Approx.'!$D$19*A1360))))))))))</f>
        <v>#N/A</v>
      </c>
      <c r="D1360" s="1" t="e">
        <f>IF(B1360="",#N/A,
IF('Second Approx.'!$G$15="Error",#N/A,
IF('Second Approx.'!$G$16="Error",#N/A,
IF('Second Approx.'!$G$17="Error",#N/A,
IF('Second Approx.'!$G$18="Error",#N/A,
IF('Second Approx.'!$G$19="Error",#N/A,
IF('Second Approx.'!$G$20="Error",#N/A,
IF('Second Approx.'!$G$29="Error",#N/A,
'Second Approx.'!$D$38*SIN(RADIANS('Second Approx.'!$D$18*A1360))+'Second Approx.'!$D$39*SIN(RADIANS('Second Approx.'!$D$19*A1360))))))))))</f>
        <v>#N/A</v>
      </c>
    </row>
    <row r="1361" spans="1:4" x14ac:dyDescent="0.25">
      <c r="A1361" s="71">
        <v>679.5</v>
      </c>
      <c r="B1361" s="71" t="e">
        <f>IF(A1361&lt;='Second Approx.'!$D$20,A1361,#N/A)</f>
        <v>#N/A</v>
      </c>
      <c r="C1361" s="1" t="e">
        <f>IF(B1361="",#N/A,
IF('Second Approx.'!$G$15="Error",#N/A,
IF('Second Approx.'!$G$16="Error",#N/A,
IF('Second Approx.'!$G$17="Error",#N/A,
IF('Second Approx.'!$G$18="Error",#N/A,
IF('Second Approx.'!$G$19="Error",#N/A,
IF('Second Approx.'!$G$20="Error",#N/A,
IF('Second Approx.'!$G$29="Error",#N/A,
'Second Approx.'!$D$38*COS(RADIANS('Second Approx.'!$D$18*A1361))+'Second Approx.'!$D$39*COS(RADIANS('Second Approx.'!$D$19*A1361))))))))))</f>
        <v>#N/A</v>
      </c>
      <c r="D1361" s="1" t="e">
        <f>IF(B1361="",#N/A,
IF('Second Approx.'!$G$15="Error",#N/A,
IF('Second Approx.'!$G$16="Error",#N/A,
IF('Second Approx.'!$G$17="Error",#N/A,
IF('Second Approx.'!$G$18="Error",#N/A,
IF('Second Approx.'!$G$19="Error",#N/A,
IF('Second Approx.'!$G$20="Error",#N/A,
IF('Second Approx.'!$G$29="Error",#N/A,
'Second Approx.'!$D$38*SIN(RADIANS('Second Approx.'!$D$18*A1361))+'Second Approx.'!$D$39*SIN(RADIANS('Second Approx.'!$D$19*A1361))))))))))</f>
        <v>#N/A</v>
      </c>
    </row>
    <row r="1362" spans="1:4" x14ac:dyDescent="0.25">
      <c r="A1362">
        <v>680</v>
      </c>
      <c r="B1362" s="71" t="e">
        <f>IF(A1362&lt;='Second Approx.'!$D$20,A1362,#N/A)</f>
        <v>#N/A</v>
      </c>
      <c r="C1362" s="1" t="e">
        <f>IF(B1362="",#N/A,
IF('Second Approx.'!$G$15="Error",#N/A,
IF('Second Approx.'!$G$16="Error",#N/A,
IF('Second Approx.'!$G$17="Error",#N/A,
IF('Second Approx.'!$G$18="Error",#N/A,
IF('Second Approx.'!$G$19="Error",#N/A,
IF('Second Approx.'!$G$20="Error",#N/A,
IF('Second Approx.'!$G$29="Error",#N/A,
'Second Approx.'!$D$38*COS(RADIANS('Second Approx.'!$D$18*A1362))+'Second Approx.'!$D$39*COS(RADIANS('Second Approx.'!$D$19*A1362))))))))))</f>
        <v>#N/A</v>
      </c>
      <c r="D1362" s="1" t="e">
        <f>IF(B1362="",#N/A,
IF('Second Approx.'!$G$15="Error",#N/A,
IF('Second Approx.'!$G$16="Error",#N/A,
IF('Second Approx.'!$G$17="Error",#N/A,
IF('Second Approx.'!$G$18="Error",#N/A,
IF('Second Approx.'!$G$19="Error",#N/A,
IF('Second Approx.'!$G$20="Error",#N/A,
IF('Second Approx.'!$G$29="Error",#N/A,
'Second Approx.'!$D$38*SIN(RADIANS('Second Approx.'!$D$18*A1362))+'Second Approx.'!$D$39*SIN(RADIANS('Second Approx.'!$D$19*A1362))))))))))</f>
        <v>#N/A</v>
      </c>
    </row>
    <row r="1363" spans="1:4" x14ac:dyDescent="0.25">
      <c r="A1363">
        <v>680.5</v>
      </c>
      <c r="B1363" s="71" t="e">
        <f>IF(A1363&lt;='Second Approx.'!$D$20,A1363,#N/A)</f>
        <v>#N/A</v>
      </c>
      <c r="C1363" s="1" t="e">
        <f>IF(B1363="",#N/A,
IF('Second Approx.'!$G$15="Error",#N/A,
IF('Second Approx.'!$G$16="Error",#N/A,
IF('Second Approx.'!$G$17="Error",#N/A,
IF('Second Approx.'!$G$18="Error",#N/A,
IF('Second Approx.'!$G$19="Error",#N/A,
IF('Second Approx.'!$G$20="Error",#N/A,
IF('Second Approx.'!$G$29="Error",#N/A,
'Second Approx.'!$D$38*COS(RADIANS('Second Approx.'!$D$18*A1363))+'Second Approx.'!$D$39*COS(RADIANS('Second Approx.'!$D$19*A1363))))))))))</f>
        <v>#N/A</v>
      </c>
      <c r="D1363" s="1" t="e">
        <f>IF(B1363="",#N/A,
IF('Second Approx.'!$G$15="Error",#N/A,
IF('Second Approx.'!$G$16="Error",#N/A,
IF('Second Approx.'!$G$17="Error",#N/A,
IF('Second Approx.'!$G$18="Error",#N/A,
IF('Second Approx.'!$G$19="Error",#N/A,
IF('Second Approx.'!$G$20="Error",#N/A,
IF('Second Approx.'!$G$29="Error",#N/A,
'Second Approx.'!$D$38*SIN(RADIANS('Second Approx.'!$D$18*A1363))+'Second Approx.'!$D$39*SIN(RADIANS('Second Approx.'!$D$19*A1363))))))))))</f>
        <v>#N/A</v>
      </c>
    </row>
    <row r="1364" spans="1:4" x14ac:dyDescent="0.25">
      <c r="A1364" s="71">
        <v>681</v>
      </c>
      <c r="B1364" s="71" t="e">
        <f>IF(A1364&lt;='Second Approx.'!$D$20,A1364,#N/A)</f>
        <v>#N/A</v>
      </c>
      <c r="C1364" s="1" t="e">
        <f>IF(B1364="",#N/A,
IF('Second Approx.'!$G$15="Error",#N/A,
IF('Second Approx.'!$G$16="Error",#N/A,
IF('Second Approx.'!$G$17="Error",#N/A,
IF('Second Approx.'!$G$18="Error",#N/A,
IF('Second Approx.'!$G$19="Error",#N/A,
IF('Second Approx.'!$G$20="Error",#N/A,
IF('Second Approx.'!$G$29="Error",#N/A,
'Second Approx.'!$D$38*COS(RADIANS('Second Approx.'!$D$18*A1364))+'Second Approx.'!$D$39*COS(RADIANS('Second Approx.'!$D$19*A1364))))))))))</f>
        <v>#N/A</v>
      </c>
      <c r="D1364" s="1" t="e">
        <f>IF(B1364="",#N/A,
IF('Second Approx.'!$G$15="Error",#N/A,
IF('Second Approx.'!$G$16="Error",#N/A,
IF('Second Approx.'!$G$17="Error",#N/A,
IF('Second Approx.'!$G$18="Error",#N/A,
IF('Second Approx.'!$G$19="Error",#N/A,
IF('Second Approx.'!$G$20="Error",#N/A,
IF('Second Approx.'!$G$29="Error",#N/A,
'Second Approx.'!$D$38*SIN(RADIANS('Second Approx.'!$D$18*A1364))+'Second Approx.'!$D$39*SIN(RADIANS('Second Approx.'!$D$19*A1364))))))))))</f>
        <v>#N/A</v>
      </c>
    </row>
    <row r="1365" spans="1:4" x14ac:dyDescent="0.25">
      <c r="A1365">
        <v>681.5</v>
      </c>
      <c r="B1365" s="71" t="e">
        <f>IF(A1365&lt;='Second Approx.'!$D$20,A1365,#N/A)</f>
        <v>#N/A</v>
      </c>
      <c r="C1365" s="1" t="e">
        <f>IF(B1365="",#N/A,
IF('Second Approx.'!$G$15="Error",#N/A,
IF('Second Approx.'!$G$16="Error",#N/A,
IF('Second Approx.'!$G$17="Error",#N/A,
IF('Second Approx.'!$G$18="Error",#N/A,
IF('Second Approx.'!$G$19="Error",#N/A,
IF('Second Approx.'!$G$20="Error",#N/A,
IF('Second Approx.'!$G$29="Error",#N/A,
'Second Approx.'!$D$38*COS(RADIANS('Second Approx.'!$D$18*A1365))+'Second Approx.'!$D$39*COS(RADIANS('Second Approx.'!$D$19*A1365))))))))))</f>
        <v>#N/A</v>
      </c>
      <c r="D1365" s="1" t="e">
        <f>IF(B1365="",#N/A,
IF('Second Approx.'!$G$15="Error",#N/A,
IF('Second Approx.'!$G$16="Error",#N/A,
IF('Second Approx.'!$G$17="Error",#N/A,
IF('Second Approx.'!$G$18="Error",#N/A,
IF('Second Approx.'!$G$19="Error",#N/A,
IF('Second Approx.'!$G$20="Error",#N/A,
IF('Second Approx.'!$G$29="Error",#N/A,
'Second Approx.'!$D$38*SIN(RADIANS('Second Approx.'!$D$18*A1365))+'Second Approx.'!$D$39*SIN(RADIANS('Second Approx.'!$D$19*A1365))))))))))</f>
        <v>#N/A</v>
      </c>
    </row>
    <row r="1366" spans="1:4" x14ac:dyDescent="0.25">
      <c r="A1366" s="71">
        <v>682</v>
      </c>
      <c r="B1366" s="71" t="e">
        <f>IF(A1366&lt;='Second Approx.'!$D$20,A1366,#N/A)</f>
        <v>#N/A</v>
      </c>
      <c r="C1366" s="1" t="e">
        <f>IF(B1366="",#N/A,
IF('Second Approx.'!$G$15="Error",#N/A,
IF('Second Approx.'!$G$16="Error",#N/A,
IF('Second Approx.'!$G$17="Error",#N/A,
IF('Second Approx.'!$G$18="Error",#N/A,
IF('Second Approx.'!$G$19="Error",#N/A,
IF('Second Approx.'!$G$20="Error",#N/A,
IF('Second Approx.'!$G$29="Error",#N/A,
'Second Approx.'!$D$38*COS(RADIANS('Second Approx.'!$D$18*A1366))+'Second Approx.'!$D$39*COS(RADIANS('Second Approx.'!$D$19*A1366))))))))))</f>
        <v>#N/A</v>
      </c>
      <c r="D1366" s="1" t="e">
        <f>IF(B1366="",#N/A,
IF('Second Approx.'!$G$15="Error",#N/A,
IF('Second Approx.'!$G$16="Error",#N/A,
IF('Second Approx.'!$G$17="Error",#N/A,
IF('Second Approx.'!$G$18="Error",#N/A,
IF('Second Approx.'!$G$19="Error",#N/A,
IF('Second Approx.'!$G$20="Error",#N/A,
IF('Second Approx.'!$G$29="Error",#N/A,
'Second Approx.'!$D$38*SIN(RADIANS('Second Approx.'!$D$18*A1366))+'Second Approx.'!$D$39*SIN(RADIANS('Second Approx.'!$D$19*A1366))))))))))</f>
        <v>#N/A</v>
      </c>
    </row>
    <row r="1367" spans="1:4" x14ac:dyDescent="0.25">
      <c r="A1367">
        <v>682.5</v>
      </c>
      <c r="B1367" s="71" t="e">
        <f>IF(A1367&lt;='Second Approx.'!$D$20,A1367,#N/A)</f>
        <v>#N/A</v>
      </c>
      <c r="C1367" s="1" t="e">
        <f>IF(B1367="",#N/A,
IF('Second Approx.'!$G$15="Error",#N/A,
IF('Second Approx.'!$G$16="Error",#N/A,
IF('Second Approx.'!$G$17="Error",#N/A,
IF('Second Approx.'!$G$18="Error",#N/A,
IF('Second Approx.'!$G$19="Error",#N/A,
IF('Second Approx.'!$G$20="Error",#N/A,
IF('Second Approx.'!$G$29="Error",#N/A,
'Second Approx.'!$D$38*COS(RADIANS('Second Approx.'!$D$18*A1367))+'Second Approx.'!$D$39*COS(RADIANS('Second Approx.'!$D$19*A1367))))))))))</f>
        <v>#N/A</v>
      </c>
      <c r="D1367" s="1" t="e">
        <f>IF(B1367="",#N/A,
IF('Second Approx.'!$G$15="Error",#N/A,
IF('Second Approx.'!$G$16="Error",#N/A,
IF('Second Approx.'!$G$17="Error",#N/A,
IF('Second Approx.'!$G$18="Error",#N/A,
IF('Second Approx.'!$G$19="Error",#N/A,
IF('Second Approx.'!$G$20="Error",#N/A,
IF('Second Approx.'!$G$29="Error",#N/A,
'Second Approx.'!$D$38*SIN(RADIANS('Second Approx.'!$D$18*A1367))+'Second Approx.'!$D$39*SIN(RADIANS('Second Approx.'!$D$19*A1367))))))))))</f>
        <v>#N/A</v>
      </c>
    </row>
    <row r="1368" spans="1:4" x14ac:dyDescent="0.25">
      <c r="A1368">
        <v>683</v>
      </c>
      <c r="B1368" s="71" t="e">
        <f>IF(A1368&lt;='Second Approx.'!$D$20,A1368,#N/A)</f>
        <v>#N/A</v>
      </c>
      <c r="C1368" s="1" t="e">
        <f>IF(B1368="",#N/A,
IF('Second Approx.'!$G$15="Error",#N/A,
IF('Second Approx.'!$G$16="Error",#N/A,
IF('Second Approx.'!$G$17="Error",#N/A,
IF('Second Approx.'!$G$18="Error",#N/A,
IF('Second Approx.'!$G$19="Error",#N/A,
IF('Second Approx.'!$G$20="Error",#N/A,
IF('Second Approx.'!$G$29="Error",#N/A,
'Second Approx.'!$D$38*COS(RADIANS('Second Approx.'!$D$18*A1368))+'Second Approx.'!$D$39*COS(RADIANS('Second Approx.'!$D$19*A1368))))))))))</f>
        <v>#N/A</v>
      </c>
      <c r="D1368" s="1" t="e">
        <f>IF(B1368="",#N/A,
IF('Second Approx.'!$G$15="Error",#N/A,
IF('Second Approx.'!$G$16="Error",#N/A,
IF('Second Approx.'!$G$17="Error",#N/A,
IF('Second Approx.'!$G$18="Error",#N/A,
IF('Second Approx.'!$G$19="Error",#N/A,
IF('Second Approx.'!$G$20="Error",#N/A,
IF('Second Approx.'!$G$29="Error",#N/A,
'Second Approx.'!$D$38*SIN(RADIANS('Second Approx.'!$D$18*A1368))+'Second Approx.'!$D$39*SIN(RADIANS('Second Approx.'!$D$19*A1368))))))))))</f>
        <v>#N/A</v>
      </c>
    </row>
    <row r="1369" spans="1:4" x14ac:dyDescent="0.25">
      <c r="A1369" s="71">
        <v>683.5</v>
      </c>
      <c r="B1369" s="71" t="e">
        <f>IF(A1369&lt;='Second Approx.'!$D$20,A1369,#N/A)</f>
        <v>#N/A</v>
      </c>
      <c r="C1369" s="1" t="e">
        <f>IF(B1369="",#N/A,
IF('Second Approx.'!$G$15="Error",#N/A,
IF('Second Approx.'!$G$16="Error",#N/A,
IF('Second Approx.'!$G$17="Error",#N/A,
IF('Second Approx.'!$G$18="Error",#N/A,
IF('Second Approx.'!$G$19="Error",#N/A,
IF('Second Approx.'!$G$20="Error",#N/A,
IF('Second Approx.'!$G$29="Error",#N/A,
'Second Approx.'!$D$38*COS(RADIANS('Second Approx.'!$D$18*A1369))+'Second Approx.'!$D$39*COS(RADIANS('Second Approx.'!$D$19*A1369))))))))))</f>
        <v>#N/A</v>
      </c>
      <c r="D1369" s="1" t="e">
        <f>IF(B1369="",#N/A,
IF('Second Approx.'!$G$15="Error",#N/A,
IF('Second Approx.'!$G$16="Error",#N/A,
IF('Second Approx.'!$G$17="Error",#N/A,
IF('Second Approx.'!$G$18="Error",#N/A,
IF('Second Approx.'!$G$19="Error",#N/A,
IF('Second Approx.'!$G$20="Error",#N/A,
IF('Second Approx.'!$G$29="Error",#N/A,
'Second Approx.'!$D$38*SIN(RADIANS('Second Approx.'!$D$18*A1369))+'Second Approx.'!$D$39*SIN(RADIANS('Second Approx.'!$D$19*A1369))))))))))</f>
        <v>#N/A</v>
      </c>
    </row>
    <row r="1370" spans="1:4" x14ac:dyDescent="0.25">
      <c r="A1370">
        <v>684</v>
      </c>
      <c r="B1370" s="71" t="e">
        <f>IF(A1370&lt;='Second Approx.'!$D$20,A1370,#N/A)</f>
        <v>#N/A</v>
      </c>
      <c r="C1370" s="1" t="e">
        <f>IF(B1370="",#N/A,
IF('Second Approx.'!$G$15="Error",#N/A,
IF('Second Approx.'!$G$16="Error",#N/A,
IF('Second Approx.'!$G$17="Error",#N/A,
IF('Second Approx.'!$G$18="Error",#N/A,
IF('Second Approx.'!$G$19="Error",#N/A,
IF('Second Approx.'!$G$20="Error",#N/A,
IF('Second Approx.'!$G$29="Error",#N/A,
'Second Approx.'!$D$38*COS(RADIANS('Second Approx.'!$D$18*A1370))+'Second Approx.'!$D$39*COS(RADIANS('Second Approx.'!$D$19*A1370))))))))))</f>
        <v>#N/A</v>
      </c>
      <c r="D1370" s="1" t="e">
        <f>IF(B1370="",#N/A,
IF('Second Approx.'!$G$15="Error",#N/A,
IF('Second Approx.'!$G$16="Error",#N/A,
IF('Second Approx.'!$G$17="Error",#N/A,
IF('Second Approx.'!$G$18="Error",#N/A,
IF('Second Approx.'!$G$19="Error",#N/A,
IF('Second Approx.'!$G$20="Error",#N/A,
IF('Second Approx.'!$G$29="Error",#N/A,
'Second Approx.'!$D$38*SIN(RADIANS('Second Approx.'!$D$18*A1370))+'Second Approx.'!$D$39*SIN(RADIANS('Second Approx.'!$D$19*A1370))))))))))</f>
        <v>#N/A</v>
      </c>
    </row>
    <row r="1371" spans="1:4" x14ac:dyDescent="0.25">
      <c r="A1371" s="71">
        <v>684.5</v>
      </c>
      <c r="B1371" s="71" t="e">
        <f>IF(A1371&lt;='Second Approx.'!$D$20,A1371,#N/A)</f>
        <v>#N/A</v>
      </c>
      <c r="C1371" s="1" t="e">
        <f>IF(B1371="",#N/A,
IF('Second Approx.'!$G$15="Error",#N/A,
IF('Second Approx.'!$G$16="Error",#N/A,
IF('Second Approx.'!$G$17="Error",#N/A,
IF('Second Approx.'!$G$18="Error",#N/A,
IF('Second Approx.'!$G$19="Error",#N/A,
IF('Second Approx.'!$G$20="Error",#N/A,
IF('Second Approx.'!$G$29="Error",#N/A,
'Second Approx.'!$D$38*COS(RADIANS('Second Approx.'!$D$18*A1371))+'Second Approx.'!$D$39*COS(RADIANS('Second Approx.'!$D$19*A1371))))))))))</f>
        <v>#N/A</v>
      </c>
      <c r="D1371" s="1" t="e">
        <f>IF(B1371="",#N/A,
IF('Second Approx.'!$G$15="Error",#N/A,
IF('Second Approx.'!$G$16="Error",#N/A,
IF('Second Approx.'!$G$17="Error",#N/A,
IF('Second Approx.'!$G$18="Error",#N/A,
IF('Second Approx.'!$G$19="Error",#N/A,
IF('Second Approx.'!$G$20="Error",#N/A,
IF('Second Approx.'!$G$29="Error",#N/A,
'Second Approx.'!$D$38*SIN(RADIANS('Second Approx.'!$D$18*A1371))+'Second Approx.'!$D$39*SIN(RADIANS('Second Approx.'!$D$19*A1371))))))))))</f>
        <v>#N/A</v>
      </c>
    </row>
    <row r="1372" spans="1:4" x14ac:dyDescent="0.25">
      <c r="A1372">
        <v>685</v>
      </c>
      <c r="B1372" s="71" t="e">
        <f>IF(A1372&lt;='Second Approx.'!$D$20,A1372,#N/A)</f>
        <v>#N/A</v>
      </c>
      <c r="C1372" s="1" t="e">
        <f>IF(B1372="",#N/A,
IF('Second Approx.'!$G$15="Error",#N/A,
IF('Second Approx.'!$G$16="Error",#N/A,
IF('Second Approx.'!$G$17="Error",#N/A,
IF('Second Approx.'!$G$18="Error",#N/A,
IF('Second Approx.'!$G$19="Error",#N/A,
IF('Second Approx.'!$G$20="Error",#N/A,
IF('Second Approx.'!$G$29="Error",#N/A,
'Second Approx.'!$D$38*COS(RADIANS('Second Approx.'!$D$18*A1372))+'Second Approx.'!$D$39*COS(RADIANS('Second Approx.'!$D$19*A1372))))))))))</f>
        <v>#N/A</v>
      </c>
      <c r="D1372" s="1" t="e">
        <f>IF(B1372="",#N/A,
IF('Second Approx.'!$G$15="Error",#N/A,
IF('Second Approx.'!$G$16="Error",#N/A,
IF('Second Approx.'!$G$17="Error",#N/A,
IF('Second Approx.'!$G$18="Error",#N/A,
IF('Second Approx.'!$G$19="Error",#N/A,
IF('Second Approx.'!$G$20="Error",#N/A,
IF('Second Approx.'!$G$29="Error",#N/A,
'Second Approx.'!$D$38*SIN(RADIANS('Second Approx.'!$D$18*A1372))+'Second Approx.'!$D$39*SIN(RADIANS('Second Approx.'!$D$19*A1372))))))))))</f>
        <v>#N/A</v>
      </c>
    </row>
    <row r="1373" spans="1:4" x14ac:dyDescent="0.25">
      <c r="A1373">
        <v>685.5</v>
      </c>
      <c r="B1373" s="71" t="e">
        <f>IF(A1373&lt;='Second Approx.'!$D$20,A1373,#N/A)</f>
        <v>#N/A</v>
      </c>
      <c r="C1373" s="1" t="e">
        <f>IF(B1373="",#N/A,
IF('Second Approx.'!$G$15="Error",#N/A,
IF('Second Approx.'!$G$16="Error",#N/A,
IF('Second Approx.'!$G$17="Error",#N/A,
IF('Second Approx.'!$G$18="Error",#N/A,
IF('Second Approx.'!$G$19="Error",#N/A,
IF('Second Approx.'!$G$20="Error",#N/A,
IF('Second Approx.'!$G$29="Error",#N/A,
'Second Approx.'!$D$38*COS(RADIANS('Second Approx.'!$D$18*A1373))+'Second Approx.'!$D$39*COS(RADIANS('Second Approx.'!$D$19*A1373))))))))))</f>
        <v>#N/A</v>
      </c>
      <c r="D1373" s="1" t="e">
        <f>IF(B1373="",#N/A,
IF('Second Approx.'!$G$15="Error",#N/A,
IF('Second Approx.'!$G$16="Error",#N/A,
IF('Second Approx.'!$G$17="Error",#N/A,
IF('Second Approx.'!$G$18="Error",#N/A,
IF('Second Approx.'!$G$19="Error",#N/A,
IF('Second Approx.'!$G$20="Error",#N/A,
IF('Second Approx.'!$G$29="Error",#N/A,
'Second Approx.'!$D$38*SIN(RADIANS('Second Approx.'!$D$18*A1373))+'Second Approx.'!$D$39*SIN(RADIANS('Second Approx.'!$D$19*A1373))))))))))</f>
        <v>#N/A</v>
      </c>
    </row>
    <row r="1374" spans="1:4" x14ac:dyDescent="0.25">
      <c r="A1374" s="71">
        <v>686</v>
      </c>
      <c r="B1374" s="71" t="e">
        <f>IF(A1374&lt;='Second Approx.'!$D$20,A1374,#N/A)</f>
        <v>#N/A</v>
      </c>
      <c r="C1374" s="1" t="e">
        <f>IF(B1374="",#N/A,
IF('Second Approx.'!$G$15="Error",#N/A,
IF('Second Approx.'!$G$16="Error",#N/A,
IF('Second Approx.'!$G$17="Error",#N/A,
IF('Second Approx.'!$G$18="Error",#N/A,
IF('Second Approx.'!$G$19="Error",#N/A,
IF('Second Approx.'!$G$20="Error",#N/A,
IF('Second Approx.'!$G$29="Error",#N/A,
'Second Approx.'!$D$38*COS(RADIANS('Second Approx.'!$D$18*A1374))+'Second Approx.'!$D$39*COS(RADIANS('Second Approx.'!$D$19*A1374))))))))))</f>
        <v>#N/A</v>
      </c>
      <c r="D1374" s="1" t="e">
        <f>IF(B1374="",#N/A,
IF('Second Approx.'!$G$15="Error",#N/A,
IF('Second Approx.'!$G$16="Error",#N/A,
IF('Second Approx.'!$G$17="Error",#N/A,
IF('Second Approx.'!$G$18="Error",#N/A,
IF('Second Approx.'!$G$19="Error",#N/A,
IF('Second Approx.'!$G$20="Error",#N/A,
IF('Second Approx.'!$G$29="Error",#N/A,
'Second Approx.'!$D$38*SIN(RADIANS('Second Approx.'!$D$18*A1374))+'Second Approx.'!$D$39*SIN(RADIANS('Second Approx.'!$D$19*A1374))))))))))</f>
        <v>#N/A</v>
      </c>
    </row>
    <row r="1375" spans="1:4" x14ac:dyDescent="0.25">
      <c r="A1375">
        <v>686.5</v>
      </c>
      <c r="B1375" s="71" t="e">
        <f>IF(A1375&lt;='Second Approx.'!$D$20,A1375,#N/A)</f>
        <v>#N/A</v>
      </c>
      <c r="C1375" s="1" t="e">
        <f>IF(B1375="",#N/A,
IF('Second Approx.'!$G$15="Error",#N/A,
IF('Second Approx.'!$G$16="Error",#N/A,
IF('Second Approx.'!$G$17="Error",#N/A,
IF('Second Approx.'!$G$18="Error",#N/A,
IF('Second Approx.'!$G$19="Error",#N/A,
IF('Second Approx.'!$G$20="Error",#N/A,
IF('Second Approx.'!$G$29="Error",#N/A,
'Second Approx.'!$D$38*COS(RADIANS('Second Approx.'!$D$18*A1375))+'Second Approx.'!$D$39*COS(RADIANS('Second Approx.'!$D$19*A1375))))))))))</f>
        <v>#N/A</v>
      </c>
      <c r="D1375" s="1" t="e">
        <f>IF(B1375="",#N/A,
IF('Second Approx.'!$G$15="Error",#N/A,
IF('Second Approx.'!$G$16="Error",#N/A,
IF('Second Approx.'!$G$17="Error",#N/A,
IF('Second Approx.'!$G$18="Error",#N/A,
IF('Second Approx.'!$G$19="Error",#N/A,
IF('Second Approx.'!$G$20="Error",#N/A,
IF('Second Approx.'!$G$29="Error",#N/A,
'Second Approx.'!$D$38*SIN(RADIANS('Second Approx.'!$D$18*A1375))+'Second Approx.'!$D$39*SIN(RADIANS('Second Approx.'!$D$19*A1375))))))))))</f>
        <v>#N/A</v>
      </c>
    </row>
    <row r="1376" spans="1:4" x14ac:dyDescent="0.25">
      <c r="A1376" s="71">
        <v>687</v>
      </c>
      <c r="B1376" s="71" t="e">
        <f>IF(A1376&lt;='Second Approx.'!$D$20,A1376,#N/A)</f>
        <v>#N/A</v>
      </c>
      <c r="C1376" s="1" t="e">
        <f>IF(B1376="",#N/A,
IF('Second Approx.'!$G$15="Error",#N/A,
IF('Second Approx.'!$G$16="Error",#N/A,
IF('Second Approx.'!$G$17="Error",#N/A,
IF('Second Approx.'!$G$18="Error",#N/A,
IF('Second Approx.'!$G$19="Error",#N/A,
IF('Second Approx.'!$G$20="Error",#N/A,
IF('Second Approx.'!$G$29="Error",#N/A,
'Second Approx.'!$D$38*COS(RADIANS('Second Approx.'!$D$18*A1376))+'Second Approx.'!$D$39*COS(RADIANS('Second Approx.'!$D$19*A1376))))))))))</f>
        <v>#N/A</v>
      </c>
      <c r="D1376" s="1" t="e">
        <f>IF(B1376="",#N/A,
IF('Second Approx.'!$G$15="Error",#N/A,
IF('Second Approx.'!$G$16="Error",#N/A,
IF('Second Approx.'!$G$17="Error",#N/A,
IF('Second Approx.'!$G$18="Error",#N/A,
IF('Second Approx.'!$G$19="Error",#N/A,
IF('Second Approx.'!$G$20="Error",#N/A,
IF('Second Approx.'!$G$29="Error",#N/A,
'Second Approx.'!$D$38*SIN(RADIANS('Second Approx.'!$D$18*A1376))+'Second Approx.'!$D$39*SIN(RADIANS('Second Approx.'!$D$19*A1376))))))))))</f>
        <v>#N/A</v>
      </c>
    </row>
    <row r="1377" spans="1:4" x14ac:dyDescent="0.25">
      <c r="A1377">
        <v>687.5</v>
      </c>
      <c r="B1377" s="71" t="e">
        <f>IF(A1377&lt;='Second Approx.'!$D$20,A1377,#N/A)</f>
        <v>#N/A</v>
      </c>
      <c r="C1377" s="1" t="e">
        <f>IF(B1377="",#N/A,
IF('Second Approx.'!$G$15="Error",#N/A,
IF('Second Approx.'!$G$16="Error",#N/A,
IF('Second Approx.'!$G$17="Error",#N/A,
IF('Second Approx.'!$G$18="Error",#N/A,
IF('Second Approx.'!$G$19="Error",#N/A,
IF('Second Approx.'!$G$20="Error",#N/A,
IF('Second Approx.'!$G$29="Error",#N/A,
'Second Approx.'!$D$38*COS(RADIANS('Second Approx.'!$D$18*A1377))+'Second Approx.'!$D$39*COS(RADIANS('Second Approx.'!$D$19*A1377))))))))))</f>
        <v>#N/A</v>
      </c>
      <c r="D1377" s="1" t="e">
        <f>IF(B1377="",#N/A,
IF('Second Approx.'!$G$15="Error",#N/A,
IF('Second Approx.'!$G$16="Error",#N/A,
IF('Second Approx.'!$G$17="Error",#N/A,
IF('Second Approx.'!$G$18="Error",#N/A,
IF('Second Approx.'!$G$19="Error",#N/A,
IF('Second Approx.'!$G$20="Error",#N/A,
IF('Second Approx.'!$G$29="Error",#N/A,
'Second Approx.'!$D$38*SIN(RADIANS('Second Approx.'!$D$18*A1377))+'Second Approx.'!$D$39*SIN(RADIANS('Second Approx.'!$D$19*A1377))))))))))</f>
        <v>#N/A</v>
      </c>
    </row>
    <row r="1378" spans="1:4" x14ac:dyDescent="0.25">
      <c r="A1378">
        <v>688</v>
      </c>
      <c r="B1378" s="71" t="e">
        <f>IF(A1378&lt;='Second Approx.'!$D$20,A1378,#N/A)</f>
        <v>#N/A</v>
      </c>
      <c r="C1378" s="1" t="e">
        <f>IF(B1378="",#N/A,
IF('Second Approx.'!$G$15="Error",#N/A,
IF('Second Approx.'!$G$16="Error",#N/A,
IF('Second Approx.'!$G$17="Error",#N/A,
IF('Second Approx.'!$G$18="Error",#N/A,
IF('Second Approx.'!$G$19="Error",#N/A,
IF('Second Approx.'!$G$20="Error",#N/A,
IF('Second Approx.'!$G$29="Error",#N/A,
'Second Approx.'!$D$38*COS(RADIANS('Second Approx.'!$D$18*A1378))+'Second Approx.'!$D$39*COS(RADIANS('Second Approx.'!$D$19*A1378))))))))))</f>
        <v>#N/A</v>
      </c>
      <c r="D1378" s="1" t="e">
        <f>IF(B1378="",#N/A,
IF('Second Approx.'!$G$15="Error",#N/A,
IF('Second Approx.'!$G$16="Error",#N/A,
IF('Second Approx.'!$G$17="Error",#N/A,
IF('Second Approx.'!$G$18="Error",#N/A,
IF('Second Approx.'!$G$19="Error",#N/A,
IF('Second Approx.'!$G$20="Error",#N/A,
IF('Second Approx.'!$G$29="Error",#N/A,
'Second Approx.'!$D$38*SIN(RADIANS('Second Approx.'!$D$18*A1378))+'Second Approx.'!$D$39*SIN(RADIANS('Second Approx.'!$D$19*A1378))))))))))</f>
        <v>#N/A</v>
      </c>
    </row>
    <row r="1379" spans="1:4" x14ac:dyDescent="0.25">
      <c r="A1379" s="71">
        <v>688.5</v>
      </c>
      <c r="B1379" s="71" t="e">
        <f>IF(A1379&lt;='Second Approx.'!$D$20,A1379,#N/A)</f>
        <v>#N/A</v>
      </c>
      <c r="C1379" s="1" t="e">
        <f>IF(B1379="",#N/A,
IF('Second Approx.'!$G$15="Error",#N/A,
IF('Second Approx.'!$G$16="Error",#N/A,
IF('Second Approx.'!$G$17="Error",#N/A,
IF('Second Approx.'!$G$18="Error",#N/A,
IF('Second Approx.'!$G$19="Error",#N/A,
IF('Second Approx.'!$G$20="Error",#N/A,
IF('Second Approx.'!$G$29="Error",#N/A,
'Second Approx.'!$D$38*COS(RADIANS('Second Approx.'!$D$18*A1379))+'Second Approx.'!$D$39*COS(RADIANS('Second Approx.'!$D$19*A1379))))))))))</f>
        <v>#N/A</v>
      </c>
      <c r="D1379" s="1" t="e">
        <f>IF(B1379="",#N/A,
IF('Second Approx.'!$G$15="Error",#N/A,
IF('Second Approx.'!$G$16="Error",#N/A,
IF('Second Approx.'!$G$17="Error",#N/A,
IF('Second Approx.'!$G$18="Error",#N/A,
IF('Second Approx.'!$G$19="Error",#N/A,
IF('Second Approx.'!$G$20="Error",#N/A,
IF('Second Approx.'!$G$29="Error",#N/A,
'Second Approx.'!$D$38*SIN(RADIANS('Second Approx.'!$D$18*A1379))+'Second Approx.'!$D$39*SIN(RADIANS('Second Approx.'!$D$19*A1379))))))))))</f>
        <v>#N/A</v>
      </c>
    </row>
    <row r="1380" spans="1:4" x14ac:dyDescent="0.25">
      <c r="A1380">
        <v>689</v>
      </c>
      <c r="B1380" s="71" t="e">
        <f>IF(A1380&lt;='Second Approx.'!$D$20,A1380,#N/A)</f>
        <v>#N/A</v>
      </c>
      <c r="C1380" s="1" t="e">
        <f>IF(B1380="",#N/A,
IF('Second Approx.'!$G$15="Error",#N/A,
IF('Second Approx.'!$G$16="Error",#N/A,
IF('Second Approx.'!$G$17="Error",#N/A,
IF('Second Approx.'!$G$18="Error",#N/A,
IF('Second Approx.'!$G$19="Error",#N/A,
IF('Second Approx.'!$G$20="Error",#N/A,
IF('Second Approx.'!$G$29="Error",#N/A,
'Second Approx.'!$D$38*COS(RADIANS('Second Approx.'!$D$18*A1380))+'Second Approx.'!$D$39*COS(RADIANS('Second Approx.'!$D$19*A1380))))))))))</f>
        <v>#N/A</v>
      </c>
      <c r="D1380" s="1" t="e">
        <f>IF(B1380="",#N/A,
IF('Second Approx.'!$G$15="Error",#N/A,
IF('Second Approx.'!$G$16="Error",#N/A,
IF('Second Approx.'!$G$17="Error",#N/A,
IF('Second Approx.'!$G$18="Error",#N/A,
IF('Second Approx.'!$G$19="Error",#N/A,
IF('Second Approx.'!$G$20="Error",#N/A,
IF('Second Approx.'!$G$29="Error",#N/A,
'Second Approx.'!$D$38*SIN(RADIANS('Second Approx.'!$D$18*A1380))+'Second Approx.'!$D$39*SIN(RADIANS('Second Approx.'!$D$19*A1380))))))))))</f>
        <v>#N/A</v>
      </c>
    </row>
    <row r="1381" spans="1:4" x14ac:dyDescent="0.25">
      <c r="A1381" s="71">
        <v>689.5</v>
      </c>
      <c r="B1381" s="71" t="e">
        <f>IF(A1381&lt;='Second Approx.'!$D$20,A1381,#N/A)</f>
        <v>#N/A</v>
      </c>
      <c r="C1381" s="1" t="e">
        <f>IF(B1381="",#N/A,
IF('Second Approx.'!$G$15="Error",#N/A,
IF('Second Approx.'!$G$16="Error",#N/A,
IF('Second Approx.'!$G$17="Error",#N/A,
IF('Second Approx.'!$G$18="Error",#N/A,
IF('Second Approx.'!$G$19="Error",#N/A,
IF('Second Approx.'!$G$20="Error",#N/A,
IF('Second Approx.'!$G$29="Error",#N/A,
'Second Approx.'!$D$38*COS(RADIANS('Second Approx.'!$D$18*A1381))+'Second Approx.'!$D$39*COS(RADIANS('Second Approx.'!$D$19*A1381))))))))))</f>
        <v>#N/A</v>
      </c>
      <c r="D1381" s="1" t="e">
        <f>IF(B1381="",#N/A,
IF('Second Approx.'!$G$15="Error",#N/A,
IF('Second Approx.'!$G$16="Error",#N/A,
IF('Second Approx.'!$G$17="Error",#N/A,
IF('Second Approx.'!$G$18="Error",#N/A,
IF('Second Approx.'!$G$19="Error",#N/A,
IF('Second Approx.'!$G$20="Error",#N/A,
IF('Second Approx.'!$G$29="Error",#N/A,
'Second Approx.'!$D$38*SIN(RADIANS('Second Approx.'!$D$18*A1381))+'Second Approx.'!$D$39*SIN(RADIANS('Second Approx.'!$D$19*A1381))))))))))</f>
        <v>#N/A</v>
      </c>
    </row>
    <row r="1382" spans="1:4" x14ac:dyDescent="0.25">
      <c r="A1382">
        <v>690</v>
      </c>
      <c r="B1382" s="71" t="e">
        <f>IF(A1382&lt;='Second Approx.'!$D$20,A1382,#N/A)</f>
        <v>#N/A</v>
      </c>
      <c r="C1382" s="1" t="e">
        <f>IF(B1382="",#N/A,
IF('Second Approx.'!$G$15="Error",#N/A,
IF('Second Approx.'!$G$16="Error",#N/A,
IF('Second Approx.'!$G$17="Error",#N/A,
IF('Second Approx.'!$G$18="Error",#N/A,
IF('Second Approx.'!$G$19="Error",#N/A,
IF('Second Approx.'!$G$20="Error",#N/A,
IF('Second Approx.'!$G$29="Error",#N/A,
'Second Approx.'!$D$38*COS(RADIANS('Second Approx.'!$D$18*A1382))+'Second Approx.'!$D$39*COS(RADIANS('Second Approx.'!$D$19*A1382))))))))))</f>
        <v>#N/A</v>
      </c>
      <c r="D1382" s="1" t="e">
        <f>IF(B1382="",#N/A,
IF('Second Approx.'!$G$15="Error",#N/A,
IF('Second Approx.'!$G$16="Error",#N/A,
IF('Second Approx.'!$G$17="Error",#N/A,
IF('Second Approx.'!$G$18="Error",#N/A,
IF('Second Approx.'!$G$19="Error",#N/A,
IF('Second Approx.'!$G$20="Error",#N/A,
IF('Second Approx.'!$G$29="Error",#N/A,
'Second Approx.'!$D$38*SIN(RADIANS('Second Approx.'!$D$18*A1382))+'Second Approx.'!$D$39*SIN(RADIANS('Second Approx.'!$D$19*A1382))))))))))</f>
        <v>#N/A</v>
      </c>
    </row>
    <row r="1383" spans="1:4" x14ac:dyDescent="0.25">
      <c r="A1383">
        <v>690.5</v>
      </c>
      <c r="B1383" s="71" t="e">
        <f>IF(A1383&lt;='Second Approx.'!$D$20,A1383,#N/A)</f>
        <v>#N/A</v>
      </c>
      <c r="C1383" s="1" t="e">
        <f>IF(B1383="",#N/A,
IF('Second Approx.'!$G$15="Error",#N/A,
IF('Second Approx.'!$G$16="Error",#N/A,
IF('Second Approx.'!$G$17="Error",#N/A,
IF('Second Approx.'!$G$18="Error",#N/A,
IF('Second Approx.'!$G$19="Error",#N/A,
IF('Second Approx.'!$G$20="Error",#N/A,
IF('Second Approx.'!$G$29="Error",#N/A,
'Second Approx.'!$D$38*COS(RADIANS('Second Approx.'!$D$18*A1383))+'Second Approx.'!$D$39*COS(RADIANS('Second Approx.'!$D$19*A1383))))))))))</f>
        <v>#N/A</v>
      </c>
      <c r="D1383" s="1" t="e">
        <f>IF(B1383="",#N/A,
IF('Second Approx.'!$G$15="Error",#N/A,
IF('Second Approx.'!$G$16="Error",#N/A,
IF('Second Approx.'!$G$17="Error",#N/A,
IF('Second Approx.'!$G$18="Error",#N/A,
IF('Second Approx.'!$G$19="Error",#N/A,
IF('Second Approx.'!$G$20="Error",#N/A,
IF('Second Approx.'!$G$29="Error",#N/A,
'Second Approx.'!$D$38*SIN(RADIANS('Second Approx.'!$D$18*A1383))+'Second Approx.'!$D$39*SIN(RADIANS('Second Approx.'!$D$19*A1383))))))))))</f>
        <v>#N/A</v>
      </c>
    </row>
    <row r="1384" spans="1:4" x14ac:dyDescent="0.25">
      <c r="A1384" s="71">
        <v>691</v>
      </c>
      <c r="B1384" s="71" t="e">
        <f>IF(A1384&lt;='Second Approx.'!$D$20,A1384,#N/A)</f>
        <v>#N/A</v>
      </c>
      <c r="C1384" s="1" t="e">
        <f>IF(B1384="",#N/A,
IF('Second Approx.'!$G$15="Error",#N/A,
IF('Second Approx.'!$G$16="Error",#N/A,
IF('Second Approx.'!$G$17="Error",#N/A,
IF('Second Approx.'!$G$18="Error",#N/A,
IF('Second Approx.'!$G$19="Error",#N/A,
IF('Second Approx.'!$G$20="Error",#N/A,
IF('Second Approx.'!$G$29="Error",#N/A,
'Second Approx.'!$D$38*COS(RADIANS('Second Approx.'!$D$18*A1384))+'Second Approx.'!$D$39*COS(RADIANS('Second Approx.'!$D$19*A1384))))))))))</f>
        <v>#N/A</v>
      </c>
      <c r="D1384" s="1" t="e">
        <f>IF(B1384="",#N/A,
IF('Second Approx.'!$G$15="Error",#N/A,
IF('Second Approx.'!$G$16="Error",#N/A,
IF('Second Approx.'!$G$17="Error",#N/A,
IF('Second Approx.'!$G$18="Error",#N/A,
IF('Second Approx.'!$G$19="Error",#N/A,
IF('Second Approx.'!$G$20="Error",#N/A,
IF('Second Approx.'!$G$29="Error",#N/A,
'Second Approx.'!$D$38*SIN(RADIANS('Second Approx.'!$D$18*A1384))+'Second Approx.'!$D$39*SIN(RADIANS('Second Approx.'!$D$19*A1384))))))))))</f>
        <v>#N/A</v>
      </c>
    </row>
    <row r="1385" spans="1:4" x14ac:dyDescent="0.25">
      <c r="A1385">
        <v>691.5</v>
      </c>
      <c r="B1385" s="71" t="e">
        <f>IF(A1385&lt;='Second Approx.'!$D$20,A1385,#N/A)</f>
        <v>#N/A</v>
      </c>
      <c r="C1385" s="1" t="e">
        <f>IF(B1385="",#N/A,
IF('Second Approx.'!$G$15="Error",#N/A,
IF('Second Approx.'!$G$16="Error",#N/A,
IF('Second Approx.'!$G$17="Error",#N/A,
IF('Second Approx.'!$G$18="Error",#N/A,
IF('Second Approx.'!$G$19="Error",#N/A,
IF('Second Approx.'!$G$20="Error",#N/A,
IF('Second Approx.'!$G$29="Error",#N/A,
'Second Approx.'!$D$38*COS(RADIANS('Second Approx.'!$D$18*A1385))+'Second Approx.'!$D$39*COS(RADIANS('Second Approx.'!$D$19*A1385))))))))))</f>
        <v>#N/A</v>
      </c>
      <c r="D1385" s="1" t="e">
        <f>IF(B1385="",#N/A,
IF('Second Approx.'!$G$15="Error",#N/A,
IF('Second Approx.'!$G$16="Error",#N/A,
IF('Second Approx.'!$G$17="Error",#N/A,
IF('Second Approx.'!$G$18="Error",#N/A,
IF('Second Approx.'!$G$19="Error",#N/A,
IF('Second Approx.'!$G$20="Error",#N/A,
IF('Second Approx.'!$G$29="Error",#N/A,
'Second Approx.'!$D$38*SIN(RADIANS('Second Approx.'!$D$18*A1385))+'Second Approx.'!$D$39*SIN(RADIANS('Second Approx.'!$D$19*A1385))))))))))</f>
        <v>#N/A</v>
      </c>
    </row>
    <row r="1386" spans="1:4" x14ac:dyDescent="0.25">
      <c r="A1386" s="71">
        <v>692</v>
      </c>
      <c r="B1386" s="71" t="e">
        <f>IF(A1386&lt;='Second Approx.'!$D$20,A1386,#N/A)</f>
        <v>#N/A</v>
      </c>
      <c r="C1386" s="1" t="e">
        <f>IF(B1386="",#N/A,
IF('Second Approx.'!$G$15="Error",#N/A,
IF('Second Approx.'!$G$16="Error",#N/A,
IF('Second Approx.'!$G$17="Error",#N/A,
IF('Second Approx.'!$G$18="Error",#N/A,
IF('Second Approx.'!$G$19="Error",#N/A,
IF('Second Approx.'!$G$20="Error",#N/A,
IF('Second Approx.'!$G$29="Error",#N/A,
'Second Approx.'!$D$38*COS(RADIANS('Second Approx.'!$D$18*A1386))+'Second Approx.'!$D$39*COS(RADIANS('Second Approx.'!$D$19*A1386))))))))))</f>
        <v>#N/A</v>
      </c>
      <c r="D1386" s="1" t="e">
        <f>IF(B1386="",#N/A,
IF('Second Approx.'!$G$15="Error",#N/A,
IF('Second Approx.'!$G$16="Error",#N/A,
IF('Second Approx.'!$G$17="Error",#N/A,
IF('Second Approx.'!$G$18="Error",#N/A,
IF('Second Approx.'!$G$19="Error",#N/A,
IF('Second Approx.'!$G$20="Error",#N/A,
IF('Second Approx.'!$G$29="Error",#N/A,
'Second Approx.'!$D$38*SIN(RADIANS('Second Approx.'!$D$18*A1386))+'Second Approx.'!$D$39*SIN(RADIANS('Second Approx.'!$D$19*A1386))))))))))</f>
        <v>#N/A</v>
      </c>
    </row>
    <row r="1387" spans="1:4" x14ac:dyDescent="0.25">
      <c r="A1387">
        <v>692.5</v>
      </c>
      <c r="B1387" s="71" t="e">
        <f>IF(A1387&lt;='Second Approx.'!$D$20,A1387,#N/A)</f>
        <v>#N/A</v>
      </c>
      <c r="C1387" s="1" t="e">
        <f>IF(B1387="",#N/A,
IF('Second Approx.'!$G$15="Error",#N/A,
IF('Second Approx.'!$G$16="Error",#N/A,
IF('Second Approx.'!$G$17="Error",#N/A,
IF('Second Approx.'!$G$18="Error",#N/A,
IF('Second Approx.'!$G$19="Error",#N/A,
IF('Second Approx.'!$G$20="Error",#N/A,
IF('Second Approx.'!$G$29="Error",#N/A,
'Second Approx.'!$D$38*COS(RADIANS('Second Approx.'!$D$18*A1387))+'Second Approx.'!$D$39*COS(RADIANS('Second Approx.'!$D$19*A1387))))))))))</f>
        <v>#N/A</v>
      </c>
      <c r="D1387" s="1" t="e">
        <f>IF(B1387="",#N/A,
IF('Second Approx.'!$G$15="Error",#N/A,
IF('Second Approx.'!$G$16="Error",#N/A,
IF('Second Approx.'!$G$17="Error",#N/A,
IF('Second Approx.'!$G$18="Error",#N/A,
IF('Second Approx.'!$G$19="Error",#N/A,
IF('Second Approx.'!$G$20="Error",#N/A,
IF('Second Approx.'!$G$29="Error",#N/A,
'Second Approx.'!$D$38*SIN(RADIANS('Second Approx.'!$D$18*A1387))+'Second Approx.'!$D$39*SIN(RADIANS('Second Approx.'!$D$19*A1387))))))))))</f>
        <v>#N/A</v>
      </c>
    </row>
    <row r="1388" spans="1:4" x14ac:dyDescent="0.25">
      <c r="A1388">
        <v>693</v>
      </c>
      <c r="B1388" s="71" t="e">
        <f>IF(A1388&lt;='Second Approx.'!$D$20,A1388,#N/A)</f>
        <v>#N/A</v>
      </c>
      <c r="C1388" s="1" t="e">
        <f>IF(B1388="",#N/A,
IF('Second Approx.'!$G$15="Error",#N/A,
IF('Second Approx.'!$G$16="Error",#N/A,
IF('Second Approx.'!$G$17="Error",#N/A,
IF('Second Approx.'!$G$18="Error",#N/A,
IF('Second Approx.'!$G$19="Error",#N/A,
IF('Second Approx.'!$G$20="Error",#N/A,
IF('Second Approx.'!$G$29="Error",#N/A,
'Second Approx.'!$D$38*COS(RADIANS('Second Approx.'!$D$18*A1388))+'Second Approx.'!$D$39*COS(RADIANS('Second Approx.'!$D$19*A1388))))))))))</f>
        <v>#N/A</v>
      </c>
      <c r="D1388" s="1" t="e">
        <f>IF(B1388="",#N/A,
IF('Second Approx.'!$G$15="Error",#N/A,
IF('Second Approx.'!$G$16="Error",#N/A,
IF('Second Approx.'!$G$17="Error",#N/A,
IF('Second Approx.'!$G$18="Error",#N/A,
IF('Second Approx.'!$G$19="Error",#N/A,
IF('Second Approx.'!$G$20="Error",#N/A,
IF('Second Approx.'!$G$29="Error",#N/A,
'Second Approx.'!$D$38*SIN(RADIANS('Second Approx.'!$D$18*A1388))+'Second Approx.'!$D$39*SIN(RADIANS('Second Approx.'!$D$19*A1388))))))))))</f>
        <v>#N/A</v>
      </c>
    </row>
    <row r="1389" spans="1:4" x14ac:dyDescent="0.25">
      <c r="A1389" s="71">
        <v>693.5</v>
      </c>
      <c r="B1389" s="71" t="e">
        <f>IF(A1389&lt;='Second Approx.'!$D$20,A1389,#N/A)</f>
        <v>#N/A</v>
      </c>
      <c r="C1389" s="1" t="e">
        <f>IF(B1389="",#N/A,
IF('Second Approx.'!$G$15="Error",#N/A,
IF('Second Approx.'!$G$16="Error",#N/A,
IF('Second Approx.'!$G$17="Error",#N/A,
IF('Second Approx.'!$G$18="Error",#N/A,
IF('Second Approx.'!$G$19="Error",#N/A,
IF('Second Approx.'!$G$20="Error",#N/A,
IF('Second Approx.'!$G$29="Error",#N/A,
'Second Approx.'!$D$38*COS(RADIANS('Second Approx.'!$D$18*A1389))+'Second Approx.'!$D$39*COS(RADIANS('Second Approx.'!$D$19*A1389))))))))))</f>
        <v>#N/A</v>
      </c>
      <c r="D1389" s="1" t="e">
        <f>IF(B1389="",#N/A,
IF('Second Approx.'!$G$15="Error",#N/A,
IF('Second Approx.'!$G$16="Error",#N/A,
IF('Second Approx.'!$G$17="Error",#N/A,
IF('Second Approx.'!$G$18="Error",#N/A,
IF('Second Approx.'!$G$19="Error",#N/A,
IF('Second Approx.'!$G$20="Error",#N/A,
IF('Second Approx.'!$G$29="Error",#N/A,
'Second Approx.'!$D$38*SIN(RADIANS('Second Approx.'!$D$18*A1389))+'Second Approx.'!$D$39*SIN(RADIANS('Second Approx.'!$D$19*A1389))))))))))</f>
        <v>#N/A</v>
      </c>
    </row>
    <row r="1390" spans="1:4" x14ac:dyDescent="0.25">
      <c r="A1390">
        <v>694</v>
      </c>
      <c r="B1390" s="71" t="e">
        <f>IF(A1390&lt;='Second Approx.'!$D$20,A1390,#N/A)</f>
        <v>#N/A</v>
      </c>
      <c r="C1390" s="1" t="e">
        <f>IF(B1390="",#N/A,
IF('Second Approx.'!$G$15="Error",#N/A,
IF('Second Approx.'!$G$16="Error",#N/A,
IF('Second Approx.'!$G$17="Error",#N/A,
IF('Second Approx.'!$G$18="Error",#N/A,
IF('Second Approx.'!$G$19="Error",#N/A,
IF('Second Approx.'!$G$20="Error",#N/A,
IF('Second Approx.'!$G$29="Error",#N/A,
'Second Approx.'!$D$38*COS(RADIANS('Second Approx.'!$D$18*A1390))+'Second Approx.'!$D$39*COS(RADIANS('Second Approx.'!$D$19*A1390))))))))))</f>
        <v>#N/A</v>
      </c>
      <c r="D1390" s="1" t="e">
        <f>IF(B1390="",#N/A,
IF('Second Approx.'!$G$15="Error",#N/A,
IF('Second Approx.'!$G$16="Error",#N/A,
IF('Second Approx.'!$G$17="Error",#N/A,
IF('Second Approx.'!$G$18="Error",#N/A,
IF('Second Approx.'!$G$19="Error",#N/A,
IF('Second Approx.'!$G$20="Error",#N/A,
IF('Second Approx.'!$G$29="Error",#N/A,
'Second Approx.'!$D$38*SIN(RADIANS('Second Approx.'!$D$18*A1390))+'Second Approx.'!$D$39*SIN(RADIANS('Second Approx.'!$D$19*A1390))))))))))</f>
        <v>#N/A</v>
      </c>
    </row>
    <row r="1391" spans="1:4" x14ac:dyDescent="0.25">
      <c r="A1391" s="71">
        <v>694.5</v>
      </c>
      <c r="B1391" s="71" t="e">
        <f>IF(A1391&lt;='Second Approx.'!$D$20,A1391,#N/A)</f>
        <v>#N/A</v>
      </c>
      <c r="C1391" s="1" t="e">
        <f>IF(B1391="",#N/A,
IF('Second Approx.'!$G$15="Error",#N/A,
IF('Second Approx.'!$G$16="Error",#N/A,
IF('Second Approx.'!$G$17="Error",#N/A,
IF('Second Approx.'!$G$18="Error",#N/A,
IF('Second Approx.'!$G$19="Error",#N/A,
IF('Second Approx.'!$G$20="Error",#N/A,
IF('Second Approx.'!$G$29="Error",#N/A,
'Second Approx.'!$D$38*COS(RADIANS('Second Approx.'!$D$18*A1391))+'Second Approx.'!$D$39*COS(RADIANS('Second Approx.'!$D$19*A1391))))))))))</f>
        <v>#N/A</v>
      </c>
      <c r="D1391" s="1" t="e">
        <f>IF(B1391="",#N/A,
IF('Second Approx.'!$G$15="Error",#N/A,
IF('Second Approx.'!$G$16="Error",#N/A,
IF('Second Approx.'!$G$17="Error",#N/A,
IF('Second Approx.'!$G$18="Error",#N/A,
IF('Second Approx.'!$G$19="Error",#N/A,
IF('Second Approx.'!$G$20="Error",#N/A,
IF('Second Approx.'!$G$29="Error",#N/A,
'Second Approx.'!$D$38*SIN(RADIANS('Second Approx.'!$D$18*A1391))+'Second Approx.'!$D$39*SIN(RADIANS('Second Approx.'!$D$19*A1391))))))))))</f>
        <v>#N/A</v>
      </c>
    </row>
    <row r="1392" spans="1:4" x14ac:dyDescent="0.25">
      <c r="A1392">
        <v>695</v>
      </c>
      <c r="B1392" s="71" t="e">
        <f>IF(A1392&lt;='Second Approx.'!$D$20,A1392,#N/A)</f>
        <v>#N/A</v>
      </c>
      <c r="C1392" s="1" t="e">
        <f>IF(B1392="",#N/A,
IF('Second Approx.'!$G$15="Error",#N/A,
IF('Second Approx.'!$G$16="Error",#N/A,
IF('Second Approx.'!$G$17="Error",#N/A,
IF('Second Approx.'!$G$18="Error",#N/A,
IF('Second Approx.'!$G$19="Error",#N/A,
IF('Second Approx.'!$G$20="Error",#N/A,
IF('Second Approx.'!$G$29="Error",#N/A,
'Second Approx.'!$D$38*COS(RADIANS('Second Approx.'!$D$18*A1392))+'Second Approx.'!$D$39*COS(RADIANS('Second Approx.'!$D$19*A1392))))))))))</f>
        <v>#N/A</v>
      </c>
      <c r="D1392" s="1" t="e">
        <f>IF(B1392="",#N/A,
IF('Second Approx.'!$G$15="Error",#N/A,
IF('Second Approx.'!$G$16="Error",#N/A,
IF('Second Approx.'!$G$17="Error",#N/A,
IF('Second Approx.'!$G$18="Error",#N/A,
IF('Second Approx.'!$G$19="Error",#N/A,
IF('Second Approx.'!$G$20="Error",#N/A,
IF('Second Approx.'!$G$29="Error",#N/A,
'Second Approx.'!$D$38*SIN(RADIANS('Second Approx.'!$D$18*A1392))+'Second Approx.'!$D$39*SIN(RADIANS('Second Approx.'!$D$19*A1392))))))))))</f>
        <v>#N/A</v>
      </c>
    </row>
    <row r="1393" spans="1:4" x14ac:dyDescent="0.25">
      <c r="A1393">
        <v>695.5</v>
      </c>
      <c r="B1393" s="71" t="e">
        <f>IF(A1393&lt;='Second Approx.'!$D$20,A1393,#N/A)</f>
        <v>#N/A</v>
      </c>
      <c r="C1393" s="1" t="e">
        <f>IF(B1393="",#N/A,
IF('Second Approx.'!$G$15="Error",#N/A,
IF('Second Approx.'!$G$16="Error",#N/A,
IF('Second Approx.'!$G$17="Error",#N/A,
IF('Second Approx.'!$G$18="Error",#N/A,
IF('Second Approx.'!$G$19="Error",#N/A,
IF('Second Approx.'!$G$20="Error",#N/A,
IF('Second Approx.'!$G$29="Error",#N/A,
'Second Approx.'!$D$38*COS(RADIANS('Second Approx.'!$D$18*A1393))+'Second Approx.'!$D$39*COS(RADIANS('Second Approx.'!$D$19*A1393))))))))))</f>
        <v>#N/A</v>
      </c>
      <c r="D1393" s="1" t="e">
        <f>IF(B1393="",#N/A,
IF('Second Approx.'!$G$15="Error",#N/A,
IF('Second Approx.'!$G$16="Error",#N/A,
IF('Second Approx.'!$G$17="Error",#N/A,
IF('Second Approx.'!$G$18="Error",#N/A,
IF('Second Approx.'!$G$19="Error",#N/A,
IF('Second Approx.'!$G$20="Error",#N/A,
IF('Second Approx.'!$G$29="Error",#N/A,
'Second Approx.'!$D$38*SIN(RADIANS('Second Approx.'!$D$18*A1393))+'Second Approx.'!$D$39*SIN(RADIANS('Second Approx.'!$D$19*A1393))))))))))</f>
        <v>#N/A</v>
      </c>
    </row>
    <row r="1394" spans="1:4" x14ac:dyDescent="0.25">
      <c r="A1394" s="71">
        <v>696</v>
      </c>
      <c r="B1394" s="71" t="e">
        <f>IF(A1394&lt;='Second Approx.'!$D$20,A1394,#N/A)</f>
        <v>#N/A</v>
      </c>
      <c r="C1394" s="1" t="e">
        <f>IF(B1394="",#N/A,
IF('Second Approx.'!$G$15="Error",#N/A,
IF('Second Approx.'!$G$16="Error",#N/A,
IF('Second Approx.'!$G$17="Error",#N/A,
IF('Second Approx.'!$G$18="Error",#N/A,
IF('Second Approx.'!$G$19="Error",#N/A,
IF('Second Approx.'!$G$20="Error",#N/A,
IF('Second Approx.'!$G$29="Error",#N/A,
'Second Approx.'!$D$38*COS(RADIANS('Second Approx.'!$D$18*A1394))+'Second Approx.'!$D$39*COS(RADIANS('Second Approx.'!$D$19*A1394))))))))))</f>
        <v>#N/A</v>
      </c>
      <c r="D1394" s="1" t="e">
        <f>IF(B1394="",#N/A,
IF('Second Approx.'!$G$15="Error",#N/A,
IF('Second Approx.'!$G$16="Error",#N/A,
IF('Second Approx.'!$G$17="Error",#N/A,
IF('Second Approx.'!$G$18="Error",#N/A,
IF('Second Approx.'!$G$19="Error",#N/A,
IF('Second Approx.'!$G$20="Error",#N/A,
IF('Second Approx.'!$G$29="Error",#N/A,
'Second Approx.'!$D$38*SIN(RADIANS('Second Approx.'!$D$18*A1394))+'Second Approx.'!$D$39*SIN(RADIANS('Second Approx.'!$D$19*A1394))))))))))</f>
        <v>#N/A</v>
      </c>
    </row>
    <row r="1395" spans="1:4" x14ac:dyDescent="0.25">
      <c r="A1395">
        <v>696.5</v>
      </c>
      <c r="B1395" s="71" t="e">
        <f>IF(A1395&lt;='Second Approx.'!$D$20,A1395,#N/A)</f>
        <v>#N/A</v>
      </c>
      <c r="C1395" s="1" t="e">
        <f>IF(B1395="",#N/A,
IF('Second Approx.'!$G$15="Error",#N/A,
IF('Second Approx.'!$G$16="Error",#N/A,
IF('Second Approx.'!$G$17="Error",#N/A,
IF('Second Approx.'!$G$18="Error",#N/A,
IF('Second Approx.'!$G$19="Error",#N/A,
IF('Second Approx.'!$G$20="Error",#N/A,
IF('Second Approx.'!$G$29="Error",#N/A,
'Second Approx.'!$D$38*COS(RADIANS('Second Approx.'!$D$18*A1395))+'Second Approx.'!$D$39*COS(RADIANS('Second Approx.'!$D$19*A1395))))))))))</f>
        <v>#N/A</v>
      </c>
      <c r="D1395" s="1" t="e">
        <f>IF(B1395="",#N/A,
IF('Second Approx.'!$G$15="Error",#N/A,
IF('Second Approx.'!$G$16="Error",#N/A,
IF('Second Approx.'!$G$17="Error",#N/A,
IF('Second Approx.'!$G$18="Error",#N/A,
IF('Second Approx.'!$G$19="Error",#N/A,
IF('Second Approx.'!$G$20="Error",#N/A,
IF('Second Approx.'!$G$29="Error",#N/A,
'Second Approx.'!$D$38*SIN(RADIANS('Second Approx.'!$D$18*A1395))+'Second Approx.'!$D$39*SIN(RADIANS('Second Approx.'!$D$19*A1395))))))))))</f>
        <v>#N/A</v>
      </c>
    </row>
    <row r="1396" spans="1:4" x14ac:dyDescent="0.25">
      <c r="A1396" s="71">
        <v>697</v>
      </c>
      <c r="B1396" s="71" t="e">
        <f>IF(A1396&lt;='Second Approx.'!$D$20,A1396,#N/A)</f>
        <v>#N/A</v>
      </c>
      <c r="C1396" s="1" t="e">
        <f>IF(B1396="",#N/A,
IF('Second Approx.'!$G$15="Error",#N/A,
IF('Second Approx.'!$G$16="Error",#N/A,
IF('Second Approx.'!$G$17="Error",#N/A,
IF('Second Approx.'!$G$18="Error",#N/A,
IF('Second Approx.'!$G$19="Error",#N/A,
IF('Second Approx.'!$G$20="Error",#N/A,
IF('Second Approx.'!$G$29="Error",#N/A,
'Second Approx.'!$D$38*COS(RADIANS('Second Approx.'!$D$18*A1396))+'Second Approx.'!$D$39*COS(RADIANS('Second Approx.'!$D$19*A1396))))))))))</f>
        <v>#N/A</v>
      </c>
      <c r="D1396" s="1" t="e">
        <f>IF(B1396="",#N/A,
IF('Second Approx.'!$G$15="Error",#N/A,
IF('Second Approx.'!$G$16="Error",#N/A,
IF('Second Approx.'!$G$17="Error",#N/A,
IF('Second Approx.'!$G$18="Error",#N/A,
IF('Second Approx.'!$G$19="Error",#N/A,
IF('Second Approx.'!$G$20="Error",#N/A,
IF('Second Approx.'!$G$29="Error",#N/A,
'Second Approx.'!$D$38*SIN(RADIANS('Second Approx.'!$D$18*A1396))+'Second Approx.'!$D$39*SIN(RADIANS('Second Approx.'!$D$19*A1396))))))))))</f>
        <v>#N/A</v>
      </c>
    </row>
    <row r="1397" spans="1:4" x14ac:dyDescent="0.25">
      <c r="A1397">
        <v>697.5</v>
      </c>
      <c r="B1397" s="71" t="e">
        <f>IF(A1397&lt;='Second Approx.'!$D$20,A1397,#N/A)</f>
        <v>#N/A</v>
      </c>
      <c r="C1397" s="1" t="e">
        <f>IF(B1397="",#N/A,
IF('Second Approx.'!$G$15="Error",#N/A,
IF('Second Approx.'!$G$16="Error",#N/A,
IF('Second Approx.'!$G$17="Error",#N/A,
IF('Second Approx.'!$G$18="Error",#N/A,
IF('Second Approx.'!$G$19="Error",#N/A,
IF('Second Approx.'!$G$20="Error",#N/A,
IF('Second Approx.'!$G$29="Error",#N/A,
'Second Approx.'!$D$38*COS(RADIANS('Second Approx.'!$D$18*A1397))+'Second Approx.'!$D$39*COS(RADIANS('Second Approx.'!$D$19*A1397))))))))))</f>
        <v>#N/A</v>
      </c>
      <c r="D1397" s="1" t="e">
        <f>IF(B1397="",#N/A,
IF('Second Approx.'!$G$15="Error",#N/A,
IF('Second Approx.'!$G$16="Error",#N/A,
IF('Second Approx.'!$G$17="Error",#N/A,
IF('Second Approx.'!$G$18="Error",#N/A,
IF('Second Approx.'!$G$19="Error",#N/A,
IF('Second Approx.'!$G$20="Error",#N/A,
IF('Second Approx.'!$G$29="Error",#N/A,
'Second Approx.'!$D$38*SIN(RADIANS('Second Approx.'!$D$18*A1397))+'Second Approx.'!$D$39*SIN(RADIANS('Second Approx.'!$D$19*A1397))))))))))</f>
        <v>#N/A</v>
      </c>
    </row>
    <row r="1398" spans="1:4" x14ac:dyDescent="0.25">
      <c r="A1398">
        <v>698</v>
      </c>
      <c r="B1398" s="71" t="e">
        <f>IF(A1398&lt;='Second Approx.'!$D$20,A1398,#N/A)</f>
        <v>#N/A</v>
      </c>
      <c r="C1398" s="1" t="e">
        <f>IF(B1398="",#N/A,
IF('Second Approx.'!$G$15="Error",#N/A,
IF('Second Approx.'!$G$16="Error",#N/A,
IF('Second Approx.'!$G$17="Error",#N/A,
IF('Second Approx.'!$G$18="Error",#N/A,
IF('Second Approx.'!$G$19="Error",#N/A,
IF('Second Approx.'!$G$20="Error",#N/A,
IF('Second Approx.'!$G$29="Error",#N/A,
'Second Approx.'!$D$38*COS(RADIANS('Second Approx.'!$D$18*A1398))+'Second Approx.'!$D$39*COS(RADIANS('Second Approx.'!$D$19*A1398))))))))))</f>
        <v>#N/A</v>
      </c>
      <c r="D1398" s="1" t="e">
        <f>IF(B1398="",#N/A,
IF('Second Approx.'!$G$15="Error",#N/A,
IF('Second Approx.'!$G$16="Error",#N/A,
IF('Second Approx.'!$G$17="Error",#N/A,
IF('Second Approx.'!$G$18="Error",#N/A,
IF('Second Approx.'!$G$19="Error",#N/A,
IF('Second Approx.'!$G$20="Error",#N/A,
IF('Second Approx.'!$G$29="Error",#N/A,
'Second Approx.'!$D$38*SIN(RADIANS('Second Approx.'!$D$18*A1398))+'Second Approx.'!$D$39*SIN(RADIANS('Second Approx.'!$D$19*A1398))))))))))</f>
        <v>#N/A</v>
      </c>
    </row>
    <row r="1399" spans="1:4" x14ac:dyDescent="0.25">
      <c r="A1399" s="71">
        <v>698.5</v>
      </c>
      <c r="B1399" s="71" t="e">
        <f>IF(A1399&lt;='Second Approx.'!$D$20,A1399,#N/A)</f>
        <v>#N/A</v>
      </c>
      <c r="C1399" s="1" t="e">
        <f>IF(B1399="",#N/A,
IF('Second Approx.'!$G$15="Error",#N/A,
IF('Second Approx.'!$G$16="Error",#N/A,
IF('Second Approx.'!$G$17="Error",#N/A,
IF('Second Approx.'!$G$18="Error",#N/A,
IF('Second Approx.'!$G$19="Error",#N/A,
IF('Second Approx.'!$G$20="Error",#N/A,
IF('Second Approx.'!$G$29="Error",#N/A,
'Second Approx.'!$D$38*COS(RADIANS('Second Approx.'!$D$18*A1399))+'Second Approx.'!$D$39*COS(RADIANS('Second Approx.'!$D$19*A1399))))))))))</f>
        <v>#N/A</v>
      </c>
      <c r="D1399" s="1" t="e">
        <f>IF(B1399="",#N/A,
IF('Second Approx.'!$G$15="Error",#N/A,
IF('Second Approx.'!$G$16="Error",#N/A,
IF('Second Approx.'!$G$17="Error",#N/A,
IF('Second Approx.'!$G$18="Error",#N/A,
IF('Second Approx.'!$G$19="Error",#N/A,
IF('Second Approx.'!$G$20="Error",#N/A,
IF('Second Approx.'!$G$29="Error",#N/A,
'Second Approx.'!$D$38*SIN(RADIANS('Second Approx.'!$D$18*A1399))+'Second Approx.'!$D$39*SIN(RADIANS('Second Approx.'!$D$19*A1399))))))))))</f>
        <v>#N/A</v>
      </c>
    </row>
    <row r="1400" spans="1:4" x14ac:dyDescent="0.25">
      <c r="A1400">
        <v>699</v>
      </c>
      <c r="B1400" s="71" t="e">
        <f>IF(A1400&lt;='Second Approx.'!$D$20,A1400,#N/A)</f>
        <v>#N/A</v>
      </c>
      <c r="C1400" s="1" t="e">
        <f>IF(B1400="",#N/A,
IF('Second Approx.'!$G$15="Error",#N/A,
IF('Second Approx.'!$G$16="Error",#N/A,
IF('Second Approx.'!$G$17="Error",#N/A,
IF('Second Approx.'!$G$18="Error",#N/A,
IF('Second Approx.'!$G$19="Error",#N/A,
IF('Second Approx.'!$G$20="Error",#N/A,
IF('Second Approx.'!$G$29="Error",#N/A,
'Second Approx.'!$D$38*COS(RADIANS('Second Approx.'!$D$18*A1400))+'Second Approx.'!$D$39*COS(RADIANS('Second Approx.'!$D$19*A1400))))))))))</f>
        <v>#N/A</v>
      </c>
      <c r="D1400" s="1" t="e">
        <f>IF(B1400="",#N/A,
IF('Second Approx.'!$G$15="Error",#N/A,
IF('Second Approx.'!$G$16="Error",#N/A,
IF('Second Approx.'!$G$17="Error",#N/A,
IF('Second Approx.'!$G$18="Error",#N/A,
IF('Second Approx.'!$G$19="Error",#N/A,
IF('Second Approx.'!$G$20="Error",#N/A,
IF('Second Approx.'!$G$29="Error",#N/A,
'Second Approx.'!$D$38*SIN(RADIANS('Second Approx.'!$D$18*A1400))+'Second Approx.'!$D$39*SIN(RADIANS('Second Approx.'!$D$19*A1400))))))))))</f>
        <v>#N/A</v>
      </c>
    </row>
    <row r="1401" spans="1:4" x14ac:dyDescent="0.25">
      <c r="A1401" s="71">
        <v>699.5</v>
      </c>
      <c r="B1401" s="71" t="e">
        <f>IF(A1401&lt;='Second Approx.'!$D$20,A1401,#N/A)</f>
        <v>#N/A</v>
      </c>
      <c r="C1401" s="1" t="e">
        <f>IF(B1401="",#N/A,
IF('Second Approx.'!$G$15="Error",#N/A,
IF('Second Approx.'!$G$16="Error",#N/A,
IF('Second Approx.'!$G$17="Error",#N/A,
IF('Second Approx.'!$G$18="Error",#N/A,
IF('Second Approx.'!$G$19="Error",#N/A,
IF('Second Approx.'!$G$20="Error",#N/A,
IF('Second Approx.'!$G$29="Error",#N/A,
'Second Approx.'!$D$38*COS(RADIANS('Second Approx.'!$D$18*A1401))+'Second Approx.'!$D$39*COS(RADIANS('Second Approx.'!$D$19*A1401))))))))))</f>
        <v>#N/A</v>
      </c>
      <c r="D1401" s="1" t="e">
        <f>IF(B1401="",#N/A,
IF('Second Approx.'!$G$15="Error",#N/A,
IF('Second Approx.'!$G$16="Error",#N/A,
IF('Second Approx.'!$G$17="Error",#N/A,
IF('Second Approx.'!$G$18="Error",#N/A,
IF('Second Approx.'!$G$19="Error",#N/A,
IF('Second Approx.'!$G$20="Error",#N/A,
IF('Second Approx.'!$G$29="Error",#N/A,
'Second Approx.'!$D$38*SIN(RADIANS('Second Approx.'!$D$18*A1401))+'Second Approx.'!$D$39*SIN(RADIANS('Second Approx.'!$D$19*A1401))))))))))</f>
        <v>#N/A</v>
      </c>
    </row>
    <row r="1402" spans="1:4" x14ac:dyDescent="0.25">
      <c r="A1402">
        <v>700</v>
      </c>
      <c r="B1402" s="71" t="e">
        <f>IF(A1402&lt;='Second Approx.'!$D$20,A1402,#N/A)</f>
        <v>#N/A</v>
      </c>
      <c r="C1402" s="1" t="e">
        <f>IF(B1402="",#N/A,
IF('Second Approx.'!$G$15="Error",#N/A,
IF('Second Approx.'!$G$16="Error",#N/A,
IF('Second Approx.'!$G$17="Error",#N/A,
IF('Second Approx.'!$G$18="Error",#N/A,
IF('Second Approx.'!$G$19="Error",#N/A,
IF('Second Approx.'!$G$20="Error",#N/A,
IF('Second Approx.'!$G$29="Error",#N/A,
'Second Approx.'!$D$38*COS(RADIANS('Second Approx.'!$D$18*A1402))+'Second Approx.'!$D$39*COS(RADIANS('Second Approx.'!$D$19*A1402))))))))))</f>
        <v>#N/A</v>
      </c>
      <c r="D1402" s="1" t="e">
        <f>IF(B1402="",#N/A,
IF('Second Approx.'!$G$15="Error",#N/A,
IF('Second Approx.'!$G$16="Error",#N/A,
IF('Second Approx.'!$G$17="Error",#N/A,
IF('Second Approx.'!$G$18="Error",#N/A,
IF('Second Approx.'!$G$19="Error",#N/A,
IF('Second Approx.'!$G$20="Error",#N/A,
IF('Second Approx.'!$G$29="Error",#N/A,
'Second Approx.'!$D$38*SIN(RADIANS('Second Approx.'!$D$18*A1402))+'Second Approx.'!$D$39*SIN(RADIANS('Second Approx.'!$D$19*A1402))))))))))</f>
        <v>#N/A</v>
      </c>
    </row>
    <row r="1403" spans="1:4" x14ac:dyDescent="0.25">
      <c r="A1403">
        <v>700.5</v>
      </c>
      <c r="B1403" s="71" t="e">
        <f>IF(A1403&lt;='Second Approx.'!$D$20,A1403,#N/A)</f>
        <v>#N/A</v>
      </c>
      <c r="C1403" s="1" t="e">
        <f>IF(B1403="",#N/A,
IF('Second Approx.'!$G$15="Error",#N/A,
IF('Second Approx.'!$G$16="Error",#N/A,
IF('Second Approx.'!$G$17="Error",#N/A,
IF('Second Approx.'!$G$18="Error",#N/A,
IF('Second Approx.'!$G$19="Error",#N/A,
IF('Second Approx.'!$G$20="Error",#N/A,
IF('Second Approx.'!$G$29="Error",#N/A,
'Second Approx.'!$D$38*COS(RADIANS('Second Approx.'!$D$18*A1403))+'Second Approx.'!$D$39*COS(RADIANS('Second Approx.'!$D$19*A1403))))))))))</f>
        <v>#N/A</v>
      </c>
      <c r="D1403" s="1" t="e">
        <f>IF(B1403="",#N/A,
IF('Second Approx.'!$G$15="Error",#N/A,
IF('Second Approx.'!$G$16="Error",#N/A,
IF('Second Approx.'!$G$17="Error",#N/A,
IF('Second Approx.'!$G$18="Error",#N/A,
IF('Second Approx.'!$G$19="Error",#N/A,
IF('Second Approx.'!$G$20="Error",#N/A,
IF('Second Approx.'!$G$29="Error",#N/A,
'Second Approx.'!$D$38*SIN(RADIANS('Second Approx.'!$D$18*A1403))+'Second Approx.'!$D$39*SIN(RADIANS('Second Approx.'!$D$19*A1403))))))))))</f>
        <v>#N/A</v>
      </c>
    </row>
    <row r="1404" spans="1:4" x14ac:dyDescent="0.25">
      <c r="A1404" s="71">
        <v>701</v>
      </c>
      <c r="B1404" s="71" t="e">
        <f>IF(A1404&lt;='Second Approx.'!$D$20,A1404,#N/A)</f>
        <v>#N/A</v>
      </c>
      <c r="C1404" s="1" t="e">
        <f>IF(B1404="",#N/A,
IF('Second Approx.'!$G$15="Error",#N/A,
IF('Second Approx.'!$G$16="Error",#N/A,
IF('Second Approx.'!$G$17="Error",#N/A,
IF('Second Approx.'!$G$18="Error",#N/A,
IF('Second Approx.'!$G$19="Error",#N/A,
IF('Second Approx.'!$G$20="Error",#N/A,
IF('Second Approx.'!$G$29="Error",#N/A,
'Second Approx.'!$D$38*COS(RADIANS('Second Approx.'!$D$18*A1404))+'Second Approx.'!$D$39*COS(RADIANS('Second Approx.'!$D$19*A1404))))))))))</f>
        <v>#N/A</v>
      </c>
      <c r="D1404" s="1" t="e">
        <f>IF(B1404="",#N/A,
IF('Second Approx.'!$G$15="Error",#N/A,
IF('Second Approx.'!$G$16="Error",#N/A,
IF('Second Approx.'!$G$17="Error",#N/A,
IF('Second Approx.'!$G$18="Error",#N/A,
IF('Second Approx.'!$G$19="Error",#N/A,
IF('Second Approx.'!$G$20="Error",#N/A,
IF('Second Approx.'!$G$29="Error",#N/A,
'Second Approx.'!$D$38*SIN(RADIANS('Second Approx.'!$D$18*A1404))+'Second Approx.'!$D$39*SIN(RADIANS('Second Approx.'!$D$19*A1404))))))))))</f>
        <v>#N/A</v>
      </c>
    </row>
    <row r="1405" spans="1:4" x14ac:dyDescent="0.25">
      <c r="A1405">
        <v>701.5</v>
      </c>
      <c r="B1405" s="71" t="e">
        <f>IF(A1405&lt;='Second Approx.'!$D$20,A1405,#N/A)</f>
        <v>#N/A</v>
      </c>
      <c r="C1405" s="1" t="e">
        <f>IF(B1405="",#N/A,
IF('Second Approx.'!$G$15="Error",#N/A,
IF('Second Approx.'!$G$16="Error",#N/A,
IF('Second Approx.'!$G$17="Error",#N/A,
IF('Second Approx.'!$G$18="Error",#N/A,
IF('Second Approx.'!$G$19="Error",#N/A,
IF('Second Approx.'!$G$20="Error",#N/A,
IF('Second Approx.'!$G$29="Error",#N/A,
'Second Approx.'!$D$38*COS(RADIANS('Second Approx.'!$D$18*A1405))+'Second Approx.'!$D$39*COS(RADIANS('Second Approx.'!$D$19*A1405))))))))))</f>
        <v>#N/A</v>
      </c>
      <c r="D1405" s="1" t="e">
        <f>IF(B1405="",#N/A,
IF('Second Approx.'!$G$15="Error",#N/A,
IF('Second Approx.'!$G$16="Error",#N/A,
IF('Second Approx.'!$G$17="Error",#N/A,
IF('Second Approx.'!$G$18="Error",#N/A,
IF('Second Approx.'!$G$19="Error",#N/A,
IF('Second Approx.'!$G$20="Error",#N/A,
IF('Second Approx.'!$G$29="Error",#N/A,
'Second Approx.'!$D$38*SIN(RADIANS('Second Approx.'!$D$18*A1405))+'Second Approx.'!$D$39*SIN(RADIANS('Second Approx.'!$D$19*A1405))))))))))</f>
        <v>#N/A</v>
      </c>
    </row>
    <row r="1406" spans="1:4" x14ac:dyDescent="0.25">
      <c r="A1406" s="71">
        <v>702</v>
      </c>
      <c r="B1406" s="71" t="e">
        <f>IF(A1406&lt;='Second Approx.'!$D$20,A1406,#N/A)</f>
        <v>#N/A</v>
      </c>
      <c r="C1406" s="1" t="e">
        <f>IF(B1406="",#N/A,
IF('Second Approx.'!$G$15="Error",#N/A,
IF('Second Approx.'!$G$16="Error",#N/A,
IF('Second Approx.'!$G$17="Error",#N/A,
IF('Second Approx.'!$G$18="Error",#N/A,
IF('Second Approx.'!$G$19="Error",#N/A,
IF('Second Approx.'!$G$20="Error",#N/A,
IF('Second Approx.'!$G$29="Error",#N/A,
'Second Approx.'!$D$38*COS(RADIANS('Second Approx.'!$D$18*A1406))+'Second Approx.'!$D$39*COS(RADIANS('Second Approx.'!$D$19*A1406))))))))))</f>
        <v>#N/A</v>
      </c>
      <c r="D1406" s="1" t="e">
        <f>IF(B1406="",#N/A,
IF('Second Approx.'!$G$15="Error",#N/A,
IF('Second Approx.'!$G$16="Error",#N/A,
IF('Second Approx.'!$G$17="Error",#N/A,
IF('Second Approx.'!$G$18="Error",#N/A,
IF('Second Approx.'!$G$19="Error",#N/A,
IF('Second Approx.'!$G$20="Error",#N/A,
IF('Second Approx.'!$G$29="Error",#N/A,
'Second Approx.'!$D$38*SIN(RADIANS('Second Approx.'!$D$18*A1406))+'Second Approx.'!$D$39*SIN(RADIANS('Second Approx.'!$D$19*A1406))))))))))</f>
        <v>#N/A</v>
      </c>
    </row>
    <row r="1407" spans="1:4" x14ac:dyDescent="0.25">
      <c r="A1407">
        <v>702.5</v>
      </c>
      <c r="B1407" s="71" t="e">
        <f>IF(A1407&lt;='Second Approx.'!$D$20,A1407,#N/A)</f>
        <v>#N/A</v>
      </c>
      <c r="C1407" s="1" t="e">
        <f>IF(B1407="",#N/A,
IF('Second Approx.'!$G$15="Error",#N/A,
IF('Second Approx.'!$G$16="Error",#N/A,
IF('Second Approx.'!$G$17="Error",#N/A,
IF('Second Approx.'!$G$18="Error",#N/A,
IF('Second Approx.'!$G$19="Error",#N/A,
IF('Second Approx.'!$G$20="Error",#N/A,
IF('Second Approx.'!$G$29="Error",#N/A,
'Second Approx.'!$D$38*COS(RADIANS('Second Approx.'!$D$18*A1407))+'Second Approx.'!$D$39*COS(RADIANS('Second Approx.'!$D$19*A1407))))))))))</f>
        <v>#N/A</v>
      </c>
      <c r="D1407" s="1" t="e">
        <f>IF(B1407="",#N/A,
IF('Second Approx.'!$G$15="Error",#N/A,
IF('Second Approx.'!$G$16="Error",#N/A,
IF('Second Approx.'!$G$17="Error",#N/A,
IF('Second Approx.'!$G$18="Error",#N/A,
IF('Second Approx.'!$G$19="Error",#N/A,
IF('Second Approx.'!$G$20="Error",#N/A,
IF('Second Approx.'!$G$29="Error",#N/A,
'Second Approx.'!$D$38*SIN(RADIANS('Second Approx.'!$D$18*A1407))+'Second Approx.'!$D$39*SIN(RADIANS('Second Approx.'!$D$19*A1407))))))))))</f>
        <v>#N/A</v>
      </c>
    </row>
    <row r="1408" spans="1:4" x14ac:dyDescent="0.25">
      <c r="A1408">
        <v>703</v>
      </c>
      <c r="B1408" s="71" t="e">
        <f>IF(A1408&lt;='Second Approx.'!$D$20,A1408,#N/A)</f>
        <v>#N/A</v>
      </c>
      <c r="C1408" s="1" t="e">
        <f>IF(B1408="",#N/A,
IF('Second Approx.'!$G$15="Error",#N/A,
IF('Second Approx.'!$G$16="Error",#N/A,
IF('Second Approx.'!$G$17="Error",#N/A,
IF('Second Approx.'!$G$18="Error",#N/A,
IF('Second Approx.'!$G$19="Error",#N/A,
IF('Second Approx.'!$G$20="Error",#N/A,
IF('Second Approx.'!$G$29="Error",#N/A,
'Second Approx.'!$D$38*COS(RADIANS('Second Approx.'!$D$18*A1408))+'Second Approx.'!$D$39*COS(RADIANS('Second Approx.'!$D$19*A1408))))))))))</f>
        <v>#N/A</v>
      </c>
      <c r="D1408" s="1" t="e">
        <f>IF(B1408="",#N/A,
IF('Second Approx.'!$G$15="Error",#N/A,
IF('Second Approx.'!$G$16="Error",#N/A,
IF('Second Approx.'!$G$17="Error",#N/A,
IF('Second Approx.'!$G$18="Error",#N/A,
IF('Second Approx.'!$G$19="Error",#N/A,
IF('Second Approx.'!$G$20="Error",#N/A,
IF('Second Approx.'!$G$29="Error",#N/A,
'Second Approx.'!$D$38*SIN(RADIANS('Second Approx.'!$D$18*A1408))+'Second Approx.'!$D$39*SIN(RADIANS('Second Approx.'!$D$19*A1408))))))))))</f>
        <v>#N/A</v>
      </c>
    </row>
    <row r="1409" spans="1:4" x14ac:dyDescent="0.25">
      <c r="A1409" s="71">
        <v>703.5</v>
      </c>
      <c r="B1409" s="71" t="e">
        <f>IF(A1409&lt;='Second Approx.'!$D$20,A1409,#N/A)</f>
        <v>#N/A</v>
      </c>
      <c r="C1409" s="1" t="e">
        <f>IF(B1409="",#N/A,
IF('Second Approx.'!$G$15="Error",#N/A,
IF('Second Approx.'!$G$16="Error",#N/A,
IF('Second Approx.'!$G$17="Error",#N/A,
IF('Second Approx.'!$G$18="Error",#N/A,
IF('Second Approx.'!$G$19="Error",#N/A,
IF('Second Approx.'!$G$20="Error",#N/A,
IF('Second Approx.'!$G$29="Error",#N/A,
'Second Approx.'!$D$38*COS(RADIANS('Second Approx.'!$D$18*A1409))+'Second Approx.'!$D$39*COS(RADIANS('Second Approx.'!$D$19*A1409))))))))))</f>
        <v>#N/A</v>
      </c>
      <c r="D1409" s="1" t="e">
        <f>IF(B1409="",#N/A,
IF('Second Approx.'!$G$15="Error",#N/A,
IF('Second Approx.'!$G$16="Error",#N/A,
IF('Second Approx.'!$G$17="Error",#N/A,
IF('Second Approx.'!$G$18="Error",#N/A,
IF('Second Approx.'!$G$19="Error",#N/A,
IF('Second Approx.'!$G$20="Error",#N/A,
IF('Second Approx.'!$G$29="Error",#N/A,
'Second Approx.'!$D$38*SIN(RADIANS('Second Approx.'!$D$18*A1409))+'Second Approx.'!$D$39*SIN(RADIANS('Second Approx.'!$D$19*A1409))))))))))</f>
        <v>#N/A</v>
      </c>
    </row>
    <row r="1410" spans="1:4" x14ac:dyDescent="0.25">
      <c r="A1410">
        <v>704</v>
      </c>
      <c r="B1410" s="71" t="e">
        <f>IF(A1410&lt;='Second Approx.'!$D$20,A1410,#N/A)</f>
        <v>#N/A</v>
      </c>
      <c r="C1410" s="1" t="e">
        <f>IF(B1410="",#N/A,
IF('Second Approx.'!$G$15="Error",#N/A,
IF('Second Approx.'!$G$16="Error",#N/A,
IF('Second Approx.'!$G$17="Error",#N/A,
IF('Second Approx.'!$G$18="Error",#N/A,
IF('Second Approx.'!$G$19="Error",#N/A,
IF('Second Approx.'!$G$20="Error",#N/A,
IF('Second Approx.'!$G$29="Error",#N/A,
'Second Approx.'!$D$38*COS(RADIANS('Second Approx.'!$D$18*A1410))+'Second Approx.'!$D$39*COS(RADIANS('Second Approx.'!$D$19*A1410))))))))))</f>
        <v>#N/A</v>
      </c>
      <c r="D1410" s="1" t="e">
        <f>IF(B1410="",#N/A,
IF('Second Approx.'!$G$15="Error",#N/A,
IF('Second Approx.'!$G$16="Error",#N/A,
IF('Second Approx.'!$G$17="Error",#N/A,
IF('Second Approx.'!$G$18="Error",#N/A,
IF('Second Approx.'!$G$19="Error",#N/A,
IF('Second Approx.'!$G$20="Error",#N/A,
IF('Second Approx.'!$G$29="Error",#N/A,
'Second Approx.'!$D$38*SIN(RADIANS('Second Approx.'!$D$18*A1410))+'Second Approx.'!$D$39*SIN(RADIANS('Second Approx.'!$D$19*A1410))))))))))</f>
        <v>#N/A</v>
      </c>
    </row>
    <row r="1411" spans="1:4" x14ac:dyDescent="0.25">
      <c r="A1411" s="71">
        <v>704.5</v>
      </c>
      <c r="B1411" s="71" t="e">
        <f>IF(A1411&lt;='Second Approx.'!$D$20,A1411,#N/A)</f>
        <v>#N/A</v>
      </c>
      <c r="C1411" s="1" t="e">
        <f>IF(B1411="",#N/A,
IF('Second Approx.'!$G$15="Error",#N/A,
IF('Second Approx.'!$G$16="Error",#N/A,
IF('Second Approx.'!$G$17="Error",#N/A,
IF('Second Approx.'!$G$18="Error",#N/A,
IF('Second Approx.'!$G$19="Error",#N/A,
IF('Second Approx.'!$G$20="Error",#N/A,
IF('Second Approx.'!$G$29="Error",#N/A,
'Second Approx.'!$D$38*COS(RADIANS('Second Approx.'!$D$18*A1411))+'Second Approx.'!$D$39*COS(RADIANS('Second Approx.'!$D$19*A1411))))))))))</f>
        <v>#N/A</v>
      </c>
      <c r="D1411" s="1" t="e">
        <f>IF(B1411="",#N/A,
IF('Second Approx.'!$G$15="Error",#N/A,
IF('Second Approx.'!$G$16="Error",#N/A,
IF('Second Approx.'!$G$17="Error",#N/A,
IF('Second Approx.'!$G$18="Error",#N/A,
IF('Second Approx.'!$G$19="Error",#N/A,
IF('Second Approx.'!$G$20="Error",#N/A,
IF('Second Approx.'!$G$29="Error",#N/A,
'Second Approx.'!$D$38*SIN(RADIANS('Second Approx.'!$D$18*A1411))+'Second Approx.'!$D$39*SIN(RADIANS('Second Approx.'!$D$19*A1411))))))))))</f>
        <v>#N/A</v>
      </c>
    </row>
    <row r="1412" spans="1:4" x14ac:dyDescent="0.25">
      <c r="A1412">
        <v>705</v>
      </c>
      <c r="B1412" s="71" t="e">
        <f>IF(A1412&lt;='Second Approx.'!$D$20,A1412,#N/A)</f>
        <v>#N/A</v>
      </c>
      <c r="C1412" s="1" t="e">
        <f>IF(B1412="",#N/A,
IF('Second Approx.'!$G$15="Error",#N/A,
IF('Second Approx.'!$G$16="Error",#N/A,
IF('Second Approx.'!$G$17="Error",#N/A,
IF('Second Approx.'!$G$18="Error",#N/A,
IF('Second Approx.'!$G$19="Error",#N/A,
IF('Second Approx.'!$G$20="Error",#N/A,
IF('Second Approx.'!$G$29="Error",#N/A,
'Second Approx.'!$D$38*COS(RADIANS('Second Approx.'!$D$18*A1412))+'Second Approx.'!$D$39*COS(RADIANS('Second Approx.'!$D$19*A1412))))))))))</f>
        <v>#N/A</v>
      </c>
      <c r="D1412" s="1" t="e">
        <f>IF(B1412="",#N/A,
IF('Second Approx.'!$G$15="Error",#N/A,
IF('Second Approx.'!$G$16="Error",#N/A,
IF('Second Approx.'!$G$17="Error",#N/A,
IF('Second Approx.'!$G$18="Error",#N/A,
IF('Second Approx.'!$G$19="Error",#N/A,
IF('Second Approx.'!$G$20="Error",#N/A,
IF('Second Approx.'!$G$29="Error",#N/A,
'Second Approx.'!$D$38*SIN(RADIANS('Second Approx.'!$D$18*A1412))+'Second Approx.'!$D$39*SIN(RADIANS('Second Approx.'!$D$19*A1412))))))))))</f>
        <v>#N/A</v>
      </c>
    </row>
    <row r="1413" spans="1:4" x14ac:dyDescent="0.25">
      <c r="A1413">
        <v>705.5</v>
      </c>
      <c r="B1413" s="71" t="e">
        <f>IF(A1413&lt;='Second Approx.'!$D$20,A1413,#N/A)</f>
        <v>#N/A</v>
      </c>
      <c r="C1413" s="1" t="e">
        <f>IF(B1413="",#N/A,
IF('Second Approx.'!$G$15="Error",#N/A,
IF('Second Approx.'!$G$16="Error",#N/A,
IF('Second Approx.'!$G$17="Error",#N/A,
IF('Second Approx.'!$G$18="Error",#N/A,
IF('Second Approx.'!$G$19="Error",#N/A,
IF('Second Approx.'!$G$20="Error",#N/A,
IF('Second Approx.'!$G$29="Error",#N/A,
'Second Approx.'!$D$38*COS(RADIANS('Second Approx.'!$D$18*A1413))+'Second Approx.'!$D$39*COS(RADIANS('Second Approx.'!$D$19*A1413))))))))))</f>
        <v>#N/A</v>
      </c>
      <c r="D1413" s="1" t="e">
        <f>IF(B1413="",#N/A,
IF('Second Approx.'!$G$15="Error",#N/A,
IF('Second Approx.'!$G$16="Error",#N/A,
IF('Second Approx.'!$G$17="Error",#N/A,
IF('Second Approx.'!$G$18="Error",#N/A,
IF('Second Approx.'!$G$19="Error",#N/A,
IF('Second Approx.'!$G$20="Error",#N/A,
IF('Second Approx.'!$G$29="Error",#N/A,
'Second Approx.'!$D$38*SIN(RADIANS('Second Approx.'!$D$18*A1413))+'Second Approx.'!$D$39*SIN(RADIANS('Second Approx.'!$D$19*A1413))))))))))</f>
        <v>#N/A</v>
      </c>
    </row>
    <row r="1414" spans="1:4" x14ac:dyDescent="0.25">
      <c r="A1414" s="71">
        <v>706</v>
      </c>
      <c r="B1414" s="71" t="e">
        <f>IF(A1414&lt;='Second Approx.'!$D$20,A1414,#N/A)</f>
        <v>#N/A</v>
      </c>
      <c r="C1414" s="1" t="e">
        <f>IF(B1414="",#N/A,
IF('Second Approx.'!$G$15="Error",#N/A,
IF('Second Approx.'!$G$16="Error",#N/A,
IF('Second Approx.'!$G$17="Error",#N/A,
IF('Second Approx.'!$G$18="Error",#N/A,
IF('Second Approx.'!$G$19="Error",#N/A,
IF('Second Approx.'!$G$20="Error",#N/A,
IF('Second Approx.'!$G$29="Error",#N/A,
'Second Approx.'!$D$38*COS(RADIANS('Second Approx.'!$D$18*A1414))+'Second Approx.'!$D$39*COS(RADIANS('Second Approx.'!$D$19*A1414))))))))))</f>
        <v>#N/A</v>
      </c>
      <c r="D1414" s="1" t="e">
        <f>IF(B1414="",#N/A,
IF('Second Approx.'!$G$15="Error",#N/A,
IF('Second Approx.'!$G$16="Error",#N/A,
IF('Second Approx.'!$G$17="Error",#N/A,
IF('Second Approx.'!$G$18="Error",#N/A,
IF('Second Approx.'!$G$19="Error",#N/A,
IF('Second Approx.'!$G$20="Error",#N/A,
IF('Second Approx.'!$G$29="Error",#N/A,
'Second Approx.'!$D$38*SIN(RADIANS('Second Approx.'!$D$18*A1414))+'Second Approx.'!$D$39*SIN(RADIANS('Second Approx.'!$D$19*A1414))))))))))</f>
        <v>#N/A</v>
      </c>
    </row>
    <row r="1415" spans="1:4" x14ac:dyDescent="0.25">
      <c r="A1415">
        <v>706.5</v>
      </c>
      <c r="B1415" s="71" t="e">
        <f>IF(A1415&lt;='Second Approx.'!$D$20,A1415,#N/A)</f>
        <v>#N/A</v>
      </c>
      <c r="C1415" s="1" t="e">
        <f>IF(B1415="",#N/A,
IF('Second Approx.'!$G$15="Error",#N/A,
IF('Second Approx.'!$G$16="Error",#N/A,
IF('Second Approx.'!$G$17="Error",#N/A,
IF('Second Approx.'!$G$18="Error",#N/A,
IF('Second Approx.'!$G$19="Error",#N/A,
IF('Second Approx.'!$G$20="Error",#N/A,
IF('Second Approx.'!$G$29="Error",#N/A,
'Second Approx.'!$D$38*COS(RADIANS('Second Approx.'!$D$18*A1415))+'Second Approx.'!$D$39*COS(RADIANS('Second Approx.'!$D$19*A1415))))))))))</f>
        <v>#N/A</v>
      </c>
      <c r="D1415" s="1" t="e">
        <f>IF(B1415="",#N/A,
IF('Second Approx.'!$G$15="Error",#N/A,
IF('Second Approx.'!$G$16="Error",#N/A,
IF('Second Approx.'!$G$17="Error",#N/A,
IF('Second Approx.'!$G$18="Error",#N/A,
IF('Second Approx.'!$G$19="Error",#N/A,
IF('Second Approx.'!$G$20="Error",#N/A,
IF('Second Approx.'!$G$29="Error",#N/A,
'Second Approx.'!$D$38*SIN(RADIANS('Second Approx.'!$D$18*A1415))+'Second Approx.'!$D$39*SIN(RADIANS('Second Approx.'!$D$19*A1415))))))))))</f>
        <v>#N/A</v>
      </c>
    </row>
    <row r="1416" spans="1:4" x14ac:dyDescent="0.25">
      <c r="A1416" s="71">
        <v>707</v>
      </c>
      <c r="B1416" s="71" t="e">
        <f>IF(A1416&lt;='Second Approx.'!$D$20,A1416,#N/A)</f>
        <v>#N/A</v>
      </c>
      <c r="C1416" s="1" t="e">
        <f>IF(B1416="",#N/A,
IF('Second Approx.'!$G$15="Error",#N/A,
IF('Second Approx.'!$G$16="Error",#N/A,
IF('Second Approx.'!$G$17="Error",#N/A,
IF('Second Approx.'!$G$18="Error",#N/A,
IF('Second Approx.'!$G$19="Error",#N/A,
IF('Second Approx.'!$G$20="Error",#N/A,
IF('Second Approx.'!$G$29="Error",#N/A,
'Second Approx.'!$D$38*COS(RADIANS('Second Approx.'!$D$18*A1416))+'Second Approx.'!$D$39*COS(RADIANS('Second Approx.'!$D$19*A1416))))))))))</f>
        <v>#N/A</v>
      </c>
      <c r="D1416" s="1" t="e">
        <f>IF(B1416="",#N/A,
IF('Second Approx.'!$G$15="Error",#N/A,
IF('Second Approx.'!$G$16="Error",#N/A,
IF('Second Approx.'!$G$17="Error",#N/A,
IF('Second Approx.'!$G$18="Error",#N/A,
IF('Second Approx.'!$G$19="Error",#N/A,
IF('Second Approx.'!$G$20="Error",#N/A,
IF('Second Approx.'!$G$29="Error",#N/A,
'Second Approx.'!$D$38*SIN(RADIANS('Second Approx.'!$D$18*A1416))+'Second Approx.'!$D$39*SIN(RADIANS('Second Approx.'!$D$19*A1416))))))))))</f>
        <v>#N/A</v>
      </c>
    </row>
    <row r="1417" spans="1:4" x14ac:dyDescent="0.25">
      <c r="A1417">
        <v>707.5</v>
      </c>
      <c r="B1417" s="71" t="e">
        <f>IF(A1417&lt;='Second Approx.'!$D$20,A1417,#N/A)</f>
        <v>#N/A</v>
      </c>
      <c r="C1417" s="1" t="e">
        <f>IF(B1417="",#N/A,
IF('Second Approx.'!$G$15="Error",#N/A,
IF('Second Approx.'!$G$16="Error",#N/A,
IF('Second Approx.'!$G$17="Error",#N/A,
IF('Second Approx.'!$G$18="Error",#N/A,
IF('Second Approx.'!$G$19="Error",#N/A,
IF('Second Approx.'!$G$20="Error",#N/A,
IF('Second Approx.'!$G$29="Error",#N/A,
'Second Approx.'!$D$38*COS(RADIANS('Second Approx.'!$D$18*A1417))+'Second Approx.'!$D$39*COS(RADIANS('Second Approx.'!$D$19*A1417))))))))))</f>
        <v>#N/A</v>
      </c>
      <c r="D1417" s="1" t="e">
        <f>IF(B1417="",#N/A,
IF('Second Approx.'!$G$15="Error",#N/A,
IF('Second Approx.'!$G$16="Error",#N/A,
IF('Second Approx.'!$G$17="Error",#N/A,
IF('Second Approx.'!$G$18="Error",#N/A,
IF('Second Approx.'!$G$19="Error",#N/A,
IF('Second Approx.'!$G$20="Error",#N/A,
IF('Second Approx.'!$G$29="Error",#N/A,
'Second Approx.'!$D$38*SIN(RADIANS('Second Approx.'!$D$18*A1417))+'Second Approx.'!$D$39*SIN(RADIANS('Second Approx.'!$D$19*A1417))))))))))</f>
        <v>#N/A</v>
      </c>
    </row>
    <row r="1418" spans="1:4" x14ac:dyDescent="0.25">
      <c r="A1418">
        <v>708</v>
      </c>
      <c r="B1418" s="71" t="e">
        <f>IF(A1418&lt;='Second Approx.'!$D$20,A1418,#N/A)</f>
        <v>#N/A</v>
      </c>
      <c r="C1418" s="1" t="e">
        <f>IF(B1418="",#N/A,
IF('Second Approx.'!$G$15="Error",#N/A,
IF('Second Approx.'!$G$16="Error",#N/A,
IF('Second Approx.'!$G$17="Error",#N/A,
IF('Second Approx.'!$G$18="Error",#N/A,
IF('Second Approx.'!$G$19="Error",#N/A,
IF('Second Approx.'!$G$20="Error",#N/A,
IF('Second Approx.'!$G$29="Error",#N/A,
'Second Approx.'!$D$38*COS(RADIANS('Second Approx.'!$D$18*A1418))+'Second Approx.'!$D$39*COS(RADIANS('Second Approx.'!$D$19*A1418))))))))))</f>
        <v>#N/A</v>
      </c>
      <c r="D1418" s="1" t="e">
        <f>IF(B1418="",#N/A,
IF('Second Approx.'!$G$15="Error",#N/A,
IF('Second Approx.'!$G$16="Error",#N/A,
IF('Second Approx.'!$G$17="Error",#N/A,
IF('Second Approx.'!$G$18="Error",#N/A,
IF('Second Approx.'!$G$19="Error",#N/A,
IF('Second Approx.'!$G$20="Error",#N/A,
IF('Second Approx.'!$G$29="Error",#N/A,
'Second Approx.'!$D$38*SIN(RADIANS('Second Approx.'!$D$18*A1418))+'Second Approx.'!$D$39*SIN(RADIANS('Second Approx.'!$D$19*A1418))))))))))</f>
        <v>#N/A</v>
      </c>
    </row>
    <row r="1419" spans="1:4" x14ac:dyDescent="0.25">
      <c r="A1419" s="71">
        <v>708.5</v>
      </c>
      <c r="B1419" s="71" t="e">
        <f>IF(A1419&lt;='Second Approx.'!$D$20,A1419,#N/A)</f>
        <v>#N/A</v>
      </c>
      <c r="C1419" s="1" t="e">
        <f>IF(B1419="",#N/A,
IF('Second Approx.'!$G$15="Error",#N/A,
IF('Second Approx.'!$G$16="Error",#N/A,
IF('Second Approx.'!$G$17="Error",#N/A,
IF('Second Approx.'!$G$18="Error",#N/A,
IF('Second Approx.'!$G$19="Error",#N/A,
IF('Second Approx.'!$G$20="Error",#N/A,
IF('Second Approx.'!$G$29="Error",#N/A,
'Second Approx.'!$D$38*COS(RADIANS('Second Approx.'!$D$18*A1419))+'Second Approx.'!$D$39*COS(RADIANS('Second Approx.'!$D$19*A1419))))))))))</f>
        <v>#N/A</v>
      </c>
      <c r="D1419" s="1" t="e">
        <f>IF(B1419="",#N/A,
IF('Second Approx.'!$G$15="Error",#N/A,
IF('Second Approx.'!$G$16="Error",#N/A,
IF('Second Approx.'!$G$17="Error",#N/A,
IF('Second Approx.'!$G$18="Error",#N/A,
IF('Second Approx.'!$G$19="Error",#N/A,
IF('Second Approx.'!$G$20="Error",#N/A,
IF('Second Approx.'!$G$29="Error",#N/A,
'Second Approx.'!$D$38*SIN(RADIANS('Second Approx.'!$D$18*A1419))+'Second Approx.'!$D$39*SIN(RADIANS('Second Approx.'!$D$19*A1419))))))))))</f>
        <v>#N/A</v>
      </c>
    </row>
    <row r="1420" spans="1:4" x14ac:dyDescent="0.25">
      <c r="A1420">
        <v>709</v>
      </c>
      <c r="B1420" s="71" t="e">
        <f>IF(A1420&lt;='Second Approx.'!$D$20,A1420,#N/A)</f>
        <v>#N/A</v>
      </c>
      <c r="C1420" s="1" t="e">
        <f>IF(B1420="",#N/A,
IF('Second Approx.'!$G$15="Error",#N/A,
IF('Second Approx.'!$G$16="Error",#N/A,
IF('Second Approx.'!$G$17="Error",#N/A,
IF('Second Approx.'!$G$18="Error",#N/A,
IF('Second Approx.'!$G$19="Error",#N/A,
IF('Second Approx.'!$G$20="Error",#N/A,
IF('Second Approx.'!$G$29="Error",#N/A,
'Second Approx.'!$D$38*COS(RADIANS('Second Approx.'!$D$18*A1420))+'Second Approx.'!$D$39*COS(RADIANS('Second Approx.'!$D$19*A1420))))))))))</f>
        <v>#N/A</v>
      </c>
      <c r="D1420" s="1" t="e">
        <f>IF(B1420="",#N/A,
IF('Second Approx.'!$G$15="Error",#N/A,
IF('Second Approx.'!$G$16="Error",#N/A,
IF('Second Approx.'!$G$17="Error",#N/A,
IF('Second Approx.'!$G$18="Error",#N/A,
IF('Second Approx.'!$G$19="Error",#N/A,
IF('Second Approx.'!$G$20="Error",#N/A,
IF('Second Approx.'!$G$29="Error",#N/A,
'Second Approx.'!$D$38*SIN(RADIANS('Second Approx.'!$D$18*A1420))+'Second Approx.'!$D$39*SIN(RADIANS('Second Approx.'!$D$19*A1420))))))))))</f>
        <v>#N/A</v>
      </c>
    </row>
    <row r="1421" spans="1:4" x14ac:dyDescent="0.25">
      <c r="A1421" s="71">
        <v>709.5</v>
      </c>
      <c r="B1421" s="71" t="e">
        <f>IF(A1421&lt;='Second Approx.'!$D$20,A1421,#N/A)</f>
        <v>#N/A</v>
      </c>
      <c r="C1421" s="1" t="e">
        <f>IF(B1421="",#N/A,
IF('Second Approx.'!$G$15="Error",#N/A,
IF('Second Approx.'!$G$16="Error",#N/A,
IF('Second Approx.'!$G$17="Error",#N/A,
IF('Second Approx.'!$G$18="Error",#N/A,
IF('Second Approx.'!$G$19="Error",#N/A,
IF('Second Approx.'!$G$20="Error",#N/A,
IF('Second Approx.'!$G$29="Error",#N/A,
'Second Approx.'!$D$38*COS(RADIANS('Second Approx.'!$D$18*A1421))+'Second Approx.'!$D$39*COS(RADIANS('Second Approx.'!$D$19*A1421))))))))))</f>
        <v>#N/A</v>
      </c>
      <c r="D1421" s="1" t="e">
        <f>IF(B1421="",#N/A,
IF('Second Approx.'!$G$15="Error",#N/A,
IF('Second Approx.'!$G$16="Error",#N/A,
IF('Second Approx.'!$G$17="Error",#N/A,
IF('Second Approx.'!$G$18="Error",#N/A,
IF('Second Approx.'!$G$19="Error",#N/A,
IF('Second Approx.'!$G$20="Error",#N/A,
IF('Second Approx.'!$G$29="Error",#N/A,
'Second Approx.'!$D$38*SIN(RADIANS('Second Approx.'!$D$18*A1421))+'Second Approx.'!$D$39*SIN(RADIANS('Second Approx.'!$D$19*A1421))))))))))</f>
        <v>#N/A</v>
      </c>
    </row>
    <row r="1422" spans="1:4" x14ac:dyDescent="0.25">
      <c r="A1422">
        <v>710</v>
      </c>
      <c r="B1422" s="71" t="e">
        <f>IF(A1422&lt;='Second Approx.'!$D$20,A1422,#N/A)</f>
        <v>#N/A</v>
      </c>
      <c r="C1422" s="1" t="e">
        <f>IF(B1422="",#N/A,
IF('Second Approx.'!$G$15="Error",#N/A,
IF('Second Approx.'!$G$16="Error",#N/A,
IF('Second Approx.'!$G$17="Error",#N/A,
IF('Second Approx.'!$G$18="Error",#N/A,
IF('Second Approx.'!$G$19="Error",#N/A,
IF('Second Approx.'!$G$20="Error",#N/A,
IF('Second Approx.'!$G$29="Error",#N/A,
'Second Approx.'!$D$38*COS(RADIANS('Second Approx.'!$D$18*A1422))+'Second Approx.'!$D$39*COS(RADIANS('Second Approx.'!$D$19*A1422))))))))))</f>
        <v>#N/A</v>
      </c>
      <c r="D1422" s="1" t="e">
        <f>IF(B1422="",#N/A,
IF('Second Approx.'!$G$15="Error",#N/A,
IF('Second Approx.'!$G$16="Error",#N/A,
IF('Second Approx.'!$G$17="Error",#N/A,
IF('Second Approx.'!$G$18="Error",#N/A,
IF('Second Approx.'!$G$19="Error",#N/A,
IF('Second Approx.'!$G$20="Error",#N/A,
IF('Second Approx.'!$G$29="Error",#N/A,
'Second Approx.'!$D$38*SIN(RADIANS('Second Approx.'!$D$18*A1422))+'Second Approx.'!$D$39*SIN(RADIANS('Second Approx.'!$D$19*A1422))))))))))</f>
        <v>#N/A</v>
      </c>
    </row>
    <row r="1423" spans="1:4" x14ac:dyDescent="0.25">
      <c r="A1423">
        <v>710.5</v>
      </c>
      <c r="B1423" s="71" t="e">
        <f>IF(A1423&lt;='Second Approx.'!$D$20,A1423,#N/A)</f>
        <v>#N/A</v>
      </c>
      <c r="C1423" s="1" t="e">
        <f>IF(B1423="",#N/A,
IF('Second Approx.'!$G$15="Error",#N/A,
IF('Second Approx.'!$G$16="Error",#N/A,
IF('Second Approx.'!$G$17="Error",#N/A,
IF('Second Approx.'!$G$18="Error",#N/A,
IF('Second Approx.'!$G$19="Error",#N/A,
IF('Second Approx.'!$G$20="Error",#N/A,
IF('Second Approx.'!$G$29="Error",#N/A,
'Second Approx.'!$D$38*COS(RADIANS('Second Approx.'!$D$18*A1423))+'Second Approx.'!$D$39*COS(RADIANS('Second Approx.'!$D$19*A1423))))))))))</f>
        <v>#N/A</v>
      </c>
      <c r="D1423" s="1" t="e">
        <f>IF(B1423="",#N/A,
IF('Second Approx.'!$G$15="Error",#N/A,
IF('Second Approx.'!$G$16="Error",#N/A,
IF('Second Approx.'!$G$17="Error",#N/A,
IF('Second Approx.'!$G$18="Error",#N/A,
IF('Second Approx.'!$G$19="Error",#N/A,
IF('Second Approx.'!$G$20="Error",#N/A,
IF('Second Approx.'!$G$29="Error",#N/A,
'Second Approx.'!$D$38*SIN(RADIANS('Second Approx.'!$D$18*A1423))+'Second Approx.'!$D$39*SIN(RADIANS('Second Approx.'!$D$19*A1423))))))))))</f>
        <v>#N/A</v>
      </c>
    </row>
    <row r="1424" spans="1:4" x14ac:dyDescent="0.25">
      <c r="A1424" s="71">
        <v>711</v>
      </c>
      <c r="B1424" s="71" t="e">
        <f>IF(A1424&lt;='Second Approx.'!$D$20,A1424,#N/A)</f>
        <v>#N/A</v>
      </c>
      <c r="C1424" s="1" t="e">
        <f>IF(B1424="",#N/A,
IF('Second Approx.'!$G$15="Error",#N/A,
IF('Second Approx.'!$G$16="Error",#N/A,
IF('Second Approx.'!$G$17="Error",#N/A,
IF('Second Approx.'!$G$18="Error",#N/A,
IF('Second Approx.'!$G$19="Error",#N/A,
IF('Second Approx.'!$G$20="Error",#N/A,
IF('Second Approx.'!$G$29="Error",#N/A,
'Second Approx.'!$D$38*COS(RADIANS('Second Approx.'!$D$18*A1424))+'Second Approx.'!$D$39*COS(RADIANS('Second Approx.'!$D$19*A1424))))))))))</f>
        <v>#N/A</v>
      </c>
      <c r="D1424" s="1" t="e">
        <f>IF(B1424="",#N/A,
IF('Second Approx.'!$G$15="Error",#N/A,
IF('Second Approx.'!$G$16="Error",#N/A,
IF('Second Approx.'!$G$17="Error",#N/A,
IF('Second Approx.'!$G$18="Error",#N/A,
IF('Second Approx.'!$G$19="Error",#N/A,
IF('Second Approx.'!$G$20="Error",#N/A,
IF('Second Approx.'!$G$29="Error",#N/A,
'Second Approx.'!$D$38*SIN(RADIANS('Second Approx.'!$D$18*A1424))+'Second Approx.'!$D$39*SIN(RADIANS('Second Approx.'!$D$19*A1424))))))))))</f>
        <v>#N/A</v>
      </c>
    </row>
    <row r="1425" spans="1:4" x14ac:dyDescent="0.25">
      <c r="A1425">
        <v>711.5</v>
      </c>
      <c r="B1425" s="71" t="e">
        <f>IF(A1425&lt;='Second Approx.'!$D$20,A1425,#N/A)</f>
        <v>#N/A</v>
      </c>
      <c r="C1425" s="1" t="e">
        <f>IF(B1425="",#N/A,
IF('Second Approx.'!$G$15="Error",#N/A,
IF('Second Approx.'!$G$16="Error",#N/A,
IF('Second Approx.'!$G$17="Error",#N/A,
IF('Second Approx.'!$G$18="Error",#N/A,
IF('Second Approx.'!$G$19="Error",#N/A,
IF('Second Approx.'!$G$20="Error",#N/A,
IF('Second Approx.'!$G$29="Error",#N/A,
'Second Approx.'!$D$38*COS(RADIANS('Second Approx.'!$D$18*A1425))+'Second Approx.'!$D$39*COS(RADIANS('Second Approx.'!$D$19*A1425))))))))))</f>
        <v>#N/A</v>
      </c>
      <c r="D1425" s="1" t="e">
        <f>IF(B1425="",#N/A,
IF('Second Approx.'!$G$15="Error",#N/A,
IF('Second Approx.'!$G$16="Error",#N/A,
IF('Second Approx.'!$G$17="Error",#N/A,
IF('Second Approx.'!$G$18="Error",#N/A,
IF('Second Approx.'!$G$19="Error",#N/A,
IF('Second Approx.'!$G$20="Error",#N/A,
IF('Second Approx.'!$G$29="Error",#N/A,
'Second Approx.'!$D$38*SIN(RADIANS('Second Approx.'!$D$18*A1425))+'Second Approx.'!$D$39*SIN(RADIANS('Second Approx.'!$D$19*A1425))))))))))</f>
        <v>#N/A</v>
      </c>
    </row>
    <row r="1426" spans="1:4" x14ac:dyDescent="0.25">
      <c r="A1426" s="71">
        <v>712</v>
      </c>
      <c r="B1426" s="71" t="e">
        <f>IF(A1426&lt;='Second Approx.'!$D$20,A1426,#N/A)</f>
        <v>#N/A</v>
      </c>
      <c r="C1426" s="1" t="e">
        <f>IF(B1426="",#N/A,
IF('Second Approx.'!$G$15="Error",#N/A,
IF('Second Approx.'!$G$16="Error",#N/A,
IF('Second Approx.'!$G$17="Error",#N/A,
IF('Second Approx.'!$G$18="Error",#N/A,
IF('Second Approx.'!$G$19="Error",#N/A,
IF('Second Approx.'!$G$20="Error",#N/A,
IF('Second Approx.'!$G$29="Error",#N/A,
'Second Approx.'!$D$38*COS(RADIANS('Second Approx.'!$D$18*A1426))+'Second Approx.'!$D$39*COS(RADIANS('Second Approx.'!$D$19*A1426))))))))))</f>
        <v>#N/A</v>
      </c>
      <c r="D1426" s="1" t="e">
        <f>IF(B1426="",#N/A,
IF('Second Approx.'!$G$15="Error",#N/A,
IF('Second Approx.'!$G$16="Error",#N/A,
IF('Second Approx.'!$G$17="Error",#N/A,
IF('Second Approx.'!$G$18="Error",#N/A,
IF('Second Approx.'!$G$19="Error",#N/A,
IF('Second Approx.'!$G$20="Error",#N/A,
IF('Second Approx.'!$G$29="Error",#N/A,
'Second Approx.'!$D$38*SIN(RADIANS('Second Approx.'!$D$18*A1426))+'Second Approx.'!$D$39*SIN(RADIANS('Second Approx.'!$D$19*A1426))))))))))</f>
        <v>#N/A</v>
      </c>
    </row>
    <row r="1427" spans="1:4" x14ac:dyDescent="0.25">
      <c r="A1427">
        <v>712.5</v>
      </c>
      <c r="B1427" s="71" t="e">
        <f>IF(A1427&lt;='Second Approx.'!$D$20,A1427,#N/A)</f>
        <v>#N/A</v>
      </c>
      <c r="C1427" s="1" t="e">
        <f>IF(B1427="",#N/A,
IF('Second Approx.'!$G$15="Error",#N/A,
IF('Second Approx.'!$G$16="Error",#N/A,
IF('Second Approx.'!$G$17="Error",#N/A,
IF('Second Approx.'!$G$18="Error",#N/A,
IF('Second Approx.'!$G$19="Error",#N/A,
IF('Second Approx.'!$G$20="Error",#N/A,
IF('Second Approx.'!$G$29="Error",#N/A,
'Second Approx.'!$D$38*COS(RADIANS('Second Approx.'!$D$18*A1427))+'Second Approx.'!$D$39*COS(RADIANS('Second Approx.'!$D$19*A1427))))))))))</f>
        <v>#N/A</v>
      </c>
      <c r="D1427" s="1" t="e">
        <f>IF(B1427="",#N/A,
IF('Second Approx.'!$G$15="Error",#N/A,
IF('Second Approx.'!$G$16="Error",#N/A,
IF('Second Approx.'!$G$17="Error",#N/A,
IF('Second Approx.'!$G$18="Error",#N/A,
IF('Second Approx.'!$G$19="Error",#N/A,
IF('Second Approx.'!$G$20="Error",#N/A,
IF('Second Approx.'!$G$29="Error",#N/A,
'Second Approx.'!$D$38*SIN(RADIANS('Second Approx.'!$D$18*A1427))+'Second Approx.'!$D$39*SIN(RADIANS('Second Approx.'!$D$19*A1427))))))))))</f>
        <v>#N/A</v>
      </c>
    </row>
    <row r="1428" spans="1:4" x14ac:dyDescent="0.25">
      <c r="A1428">
        <v>713</v>
      </c>
      <c r="B1428" s="71" t="e">
        <f>IF(A1428&lt;='Second Approx.'!$D$20,A1428,#N/A)</f>
        <v>#N/A</v>
      </c>
      <c r="C1428" s="1" t="e">
        <f>IF(B1428="",#N/A,
IF('Second Approx.'!$G$15="Error",#N/A,
IF('Second Approx.'!$G$16="Error",#N/A,
IF('Second Approx.'!$G$17="Error",#N/A,
IF('Second Approx.'!$G$18="Error",#N/A,
IF('Second Approx.'!$G$19="Error",#N/A,
IF('Second Approx.'!$G$20="Error",#N/A,
IF('Second Approx.'!$G$29="Error",#N/A,
'Second Approx.'!$D$38*COS(RADIANS('Second Approx.'!$D$18*A1428))+'Second Approx.'!$D$39*COS(RADIANS('Second Approx.'!$D$19*A1428))))))))))</f>
        <v>#N/A</v>
      </c>
      <c r="D1428" s="1" t="e">
        <f>IF(B1428="",#N/A,
IF('Second Approx.'!$G$15="Error",#N/A,
IF('Second Approx.'!$G$16="Error",#N/A,
IF('Second Approx.'!$G$17="Error",#N/A,
IF('Second Approx.'!$G$18="Error",#N/A,
IF('Second Approx.'!$G$19="Error",#N/A,
IF('Second Approx.'!$G$20="Error",#N/A,
IF('Second Approx.'!$G$29="Error",#N/A,
'Second Approx.'!$D$38*SIN(RADIANS('Second Approx.'!$D$18*A1428))+'Second Approx.'!$D$39*SIN(RADIANS('Second Approx.'!$D$19*A1428))))))))))</f>
        <v>#N/A</v>
      </c>
    </row>
    <row r="1429" spans="1:4" x14ac:dyDescent="0.25">
      <c r="A1429" s="71">
        <v>713.5</v>
      </c>
      <c r="B1429" s="71" t="e">
        <f>IF(A1429&lt;='Second Approx.'!$D$20,A1429,#N/A)</f>
        <v>#N/A</v>
      </c>
      <c r="C1429" s="1" t="e">
        <f>IF(B1429="",#N/A,
IF('Second Approx.'!$G$15="Error",#N/A,
IF('Second Approx.'!$G$16="Error",#N/A,
IF('Second Approx.'!$G$17="Error",#N/A,
IF('Second Approx.'!$G$18="Error",#N/A,
IF('Second Approx.'!$G$19="Error",#N/A,
IF('Second Approx.'!$G$20="Error",#N/A,
IF('Second Approx.'!$G$29="Error",#N/A,
'Second Approx.'!$D$38*COS(RADIANS('Second Approx.'!$D$18*A1429))+'Second Approx.'!$D$39*COS(RADIANS('Second Approx.'!$D$19*A1429))))))))))</f>
        <v>#N/A</v>
      </c>
      <c r="D1429" s="1" t="e">
        <f>IF(B1429="",#N/A,
IF('Second Approx.'!$G$15="Error",#N/A,
IF('Second Approx.'!$G$16="Error",#N/A,
IF('Second Approx.'!$G$17="Error",#N/A,
IF('Second Approx.'!$G$18="Error",#N/A,
IF('Second Approx.'!$G$19="Error",#N/A,
IF('Second Approx.'!$G$20="Error",#N/A,
IF('Second Approx.'!$G$29="Error",#N/A,
'Second Approx.'!$D$38*SIN(RADIANS('Second Approx.'!$D$18*A1429))+'Second Approx.'!$D$39*SIN(RADIANS('Second Approx.'!$D$19*A1429))))))))))</f>
        <v>#N/A</v>
      </c>
    </row>
    <row r="1430" spans="1:4" x14ac:dyDescent="0.25">
      <c r="A1430">
        <v>714</v>
      </c>
      <c r="B1430" s="71" t="e">
        <f>IF(A1430&lt;='Second Approx.'!$D$20,A1430,#N/A)</f>
        <v>#N/A</v>
      </c>
      <c r="C1430" s="1" t="e">
        <f>IF(B1430="",#N/A,
IF('Second Approx.'!$G$15="Error",#N/A,
IF('Second Approx.'!$G$16="Error",#N/A,
IF('Second Approx.'!$G$17="Error",#N/A,
IF('Second Approx.'!$G$18="Error",#N/A,
IF('Second Approx.'!$G$19="Error",#N/A,
IF('Second Approx.'!$G$20="Error",#N/A,
IF('Second Approx.'!$G$29="Error",#N/A,
'Second Approx.'!$D$38*COS(RADIANS('Second Approx.'!$D$18*A1430))+'Second Approx.'!$D$39*COS(RADIANS('Second Approx.'!$D$19*A1430))))))))))</f>
        <v>#N/A</v>
      </c>
      <c r="D1430" s="1" t="e">
        <f>IF(B1430="",#N/A,
IF('Second Approx.'!$G$15="Error",#N/A,
IF('Second Approx.'!$G$16="Error",#N/A,
IF('Second Approx.'!$G$17="Error",#N/A,
IF('Second Approx.'!$G$18="Error",#N/A,
IF('Second Approx.'!$G$19="Error",#N/A,
IF('Second Approx.'!$G$20="Error",#N/A,
IF('Second Approx.'!$G$29="Error",#N/A,
'Second Approx.'!$D$38*SIN(RADIANS('Second Approx.'!$D$18*A1430))+'Second Approx.'!$D$39*SIN(RADIANS('Second Approx.'!$D$19*A1430))))))))))</f>
        <v>#N/A</v>
      </c>
    </row>
    <row r="1431" spans="1:4" x14ac:dyDescent="0.25">
      <c r="A1431" s="71">
        <v>714.5</v>
      </c>
      <c r="B1431" s="71" t="e">
        <f>IF(A1431&lt;='Second Approx.'!$D$20,A1431,#N/A)</f>
        <v>#N/A</v>
      </c>
      <c r="C1431" s="1" t="e">
        <f>IF(B1431="",#N/A,
IF('Second Approx.'!$G$15="Error",#N/A,
IF('Second Approx.'!$G$16="Error",#N/A,
IF('Second Approx.'!$G$17="Error",#N/A,
IF('Second Approx.'!$G$18="Error",#N/A,
IF('Second Approx.'!$G$19="Error",#N/A,
IF('Second Approx.'!$G$20="Error",#N/A,
IF('Second Approx.'!$G$29="Error",#N/A,
'Second Approx.'!$D$38*COS(RADIANS('Second Approx.'!$D$18*A1431))+'Second Approx.'!$D$39*COS(RADIANS('Second Approx.'!$D$19*A1431))))))))))</f>
        <v>#N/A</v>
      </c>
      <c r="D1431" s="1" t="e">
        <f>IF(B1431="",#N/A,
IF('Second Approx.'!$G$15="Error",#N/A,
IF('Second Approx.'!$G$16="Error",#N/A,
IF('Second Approx.'!$G$17="Error",#N/A,
IF('Second Approx.'!$G$18="Error",#N/A,
IF('Second Approx.'!$G$19="Error",#N/A,
IF('Second Approx.'!$G$20="Error",#N/A,
IF('Second Approx.'!$G$29="Error",#N/A,
'Second Approx.'!$D$38*SIN(RADIANS('Second Approx.'!$D$18*A1431))+'Second Approx.'!$D$39*SIN(RADIANS('Second Approx.'!$D$19*A1431))))))))))</f>
        <v>#N/A</v>
      </c>
    </row>
    <row r="1432" spans="1:4" x14ac:dyDescent="0.25">
      <c r="A1432">
        <v>715</v>
      </c>
      <c r="B1432" s="71" t="e">
        <f>IF(A1432&lt;='Second Approx.'!$D$20,A1432,#N/A)</f>
        <v>#N/A</v>
      </c>
      <c r="C1432" s="1" t="e">
        <f>IF(B1432="",#N/A,
IF('Second Approx.'!$G$15="Error",#N/A,
IF('Second Approx.'!$G$16="Error",#N/A,
IF('Second Approx.'!$G$17="Error",#N/A,
IF('Second Approx.'!$G$18="Error",#N/A,
IF('Second Approx.'!$G$19="Error",#N/A,
IF('Second Approx.'!$G$20="Error",#N/A,
IF('Second Approx.'!$G$29="Error",#N/A,
'Second Approx.'!$D$38*COS(RADIANS('Second Approx.'!$D$18*A1432))+'Second Approx.'!$D$39*COS(RADIANS('Second Approx.'!$D$19*A1432))))))))))</f>
        <v>#N/A</v>
      </c>
      <c r="D1432" s="1" t="e">
        <f>IF(B1432="",#N/A,
IF('Second Approx.'!$G$15="Error",#N/A,
IF('Second Approx.'!$G$16="Error",#N/A,
IF('Second Approx.'!$G$17="Error",#N/A,
IF('Second Approx.'!$G$18="Error",#N/A,
IF('Second Approx.'!$G$19="Error",#N/A,
IF('Second Approx.'!$G$20="Error",#N/A,
IF('Second Approx.'!$G$29="Error",#N/A,
'Second Approx.'!$D$38*SIN(RADIANS('Second Approx.'!$D$18*A1432))+'Second Approx.'!$D$39*SIN(RADIANS('Second Approx.'!$D$19*A1432))))))))))</f>
        <v>#N/A</v>
      </c>
    </row>
    <row r="1433" spans="1:4" x14ac:dyDescent="0.25">
      <c r="A1433">
        <v>715.5</v>
      </c>
      <c r="B1433" s="71" t="e">
        <f>IF(A1433&lt;='Second Approx.'!$D$20,A1433,#N/A)</f>
        <v>#N/A</v>
      </c>
      <c r="C1433" s="1" t="e">
        <f>IF(B1433="",#N/A,
IF('Second Approx.'!$G$15="Error",#N/A,
IF('Second Approx.'!$G$16="Error",#N/A,
IF('Second Approx.'!$G$17="Error",#N/A,
IF('Second Approx.'!$G$18="Error",#N/A,
IF('Second Approx.'!$G$19="Error",#N/A,
IF('Second Approx.'!$G$20="Error",#N/A,
IF('Second Approx.'!$G$29="Error",#N/A,
'Second Approx.'!$D$38*COS(RADIANS('Second Approx.'!$D$18*A1433))+'Second Approx.'!$D$39*COS(RADIANS('Second Approx.'!$D$19*A1433))))))))))</f>
        <v>#N/A</v>
      </c>
      <c r="D1433" s="1" t="e">
        <f>IF(B1433="",#N/A,
IF('Second Approx.'!$G$15="Error",#N/A,
IF('Second Approx.'!$G$16="Error",#N/A,
IF('Second Approx.'!$G$17="Error",#N/A,
IF('Second Approx.'!$G$18="Error",#N/A,
IF('Second Approx.'!$G$19="Error",#N/A,
IF('Second Approx.'!$G$20="Error",#N/A,
IF('Second Approx.'!$G$29="Error",#N/A,
'Second Approx.'!$D$38*SIN(RADIANS('Second Approx.'!$D$18*A1433))+'Second Approx.'!$D$39*SIN(RADIANS('Second Approx.'!$D$19*A1433))))))))))</f>
        <v>#N/A</v>
      </c>
    </row>
    <row r="1434" spans="1:4" x14ac:dyDescent="0.25">
      <c r="A1434" s="71">
        <v>716</v>
      </c>
      <c r="B1434" s="71" t="e">
        <f>IF(A1434&lt;='Second Approx.'!$D$20,A1434,#N/A)</f>
        <v>#N/A</v>
      </c>
      <c r="C1434" s="1" t="e">
        <f>IF(B1434="",#N/A,
IF('Second Approx.'!$G$15="Error",#N/A,
IF('Second Approx.'!$G$16="Error",#N/A,
IF('Second Approx.'!$G$17="Error",#N/A,
IF('Second Approx.'!$G$18="Error",#N/A,
IF('Second Approx.'!$G$19="Error",#N/A,
IF('Second Approx.'!$G$20="Error",#N/A,
IF('Second Approx.'!$G$29="Error",#N/A,
'Second Approx.'!$D$38*COS(RADIANS('Second Approx.'!$D$18*A1434))+'Second Approx.'!$D$39*COS(RADIANS('Second Approx.'!$D$19*A1434))))))))))</f>
        <v>#N/A</v>
      </c>
      <c r="D1434" s="1" t="e">
        <f>IF(B1434="",#N/A,
IF('Second Approx.'!$G$15="Error",#N/A,
IF('Second Approx.'!$G$16="Error",#N/A,
IF('Second Approx.'!$G$17="Error",#N/A,
IF('Second Approx.'!$G$18="Error",#N/A,
IF('Second Approx.'!$G$19="Error",#N/A,
IF('Second Approx.'!$G$20="Error",#N/A,
IF('Second Approx.'!$G$29="Error",#N/A,
'Second Approx.'!$D$38*SIN(RADIANS('Second Approx.'!$D$18*A1434))+'Second Approx.'!$D$39*SIN(RADIANS('Second Approx.'!$D$19*A1434))))))))))</f>
        <v>#N/A</v>
      </c>
    </row>
    <row r="1435" spans="1:4" x14ac:dyDescent="0.25">
      <c r="A1435">
        <v>716.5</v>
      </c>
      <c r="B1435" s="71" t="e">
        <f>IF(A1435&lt;='Second Approx.'!$D$20,A1435,#N/A)</f>
        <v>#N/A</v>
      </c>
      <c r="C1435" s="1" t="e">
        <f>IF(B1435="",#N/A,
IF('Second Approx.'!$G$15="Error",#N/A,
IF('Second Approx.'!$G$16="Error",#N/A,
IF('Second Approx.'!$G$17="Error",#N/A,
IF('Second Approx.'!$G$18="Error",#N/A,
IF('Second Approx.'!$G$19="Error",#N/A,
IF('Second Approx.'!$G$20="Error",#N/A,
IF('Second Approx.'!$G$29="Error",#N/A,
'Second Approx.'!$D$38*COS(RADIANS('Second Approx.'!$D$18*A1435))+'Second Approx.'!$D$39*COS(RADIANS('Second Approx.'!$D$19*A1435))))))))))</f>
        <v>#N/A</v>
      </c>
      <c r="D1435" s="1" t="e">
        <f>IF(B1435="",#N/A,
IF('Second Approx.'!$G$15="Error",#N/A,
IF('Second Approx.'!$G$16="Error",#N/A,
IF('Second Approx.'!$G$17="Error",#N/A,
IF('Second Approx.'!$G$18="Error",#N/A,
IF('Second Approx.'!$G$19="Error",#N/A,
IF('Second Approx.'!$G$20="Error",#N/A,
IF('Second Approx.'!$G$29="Error",#N/A,
'Second Approx.'!$D$38*SIN(RADIANS('Second Approx.'!$D$18*A1435))+'Second Approx.'!$D$39*SIN(RADIANS('Second Approx.'!$D$19*A1435))))))))))</f>
        <v>#N/A</v>
      </c>
    </row>
    <row r="1436" spans="1:4" x14ac:dyDescent="0.25">
      <c r="A1436" s="71">
        <v>717</v>
      </c>
      <c r="B1436" s="71" t="e">
        <f>IF(A1436&lt;='Second Approx.'!$D$20,A1436,#N/A)</f>
        <v>#N/A</v>
      </c>
      <c r="C1436" s="1" t="e">
        <f>IF(B1436="",#N/A,
IF('Second Approx.'!$G$15="Error",#N/A,
IF('Second Approx.'!$G$16="Error",#N/A,
IF('Second Approx.'!$G$17="Error",#N/A,
IF('Second Approx.'!$G$18="Error",#N/A,
IF('Second Approx.'!$G$19="Error",#N/A,
IF('Second Approx.'!$G$20="Error",#N/A,
IF('Second Approx.'!$G$29="Error",#N/A,
'Second Approx.'!$D$38*COS(RADIANS('Second Approx.'!$D$18*A1436))+'Second Approx.'!$D$39*COS(RADIANS('Second Approx.'!$D$19*A1436))))))))))</f>
        <v>#N/A</v>
      </c>
      <c r="D1436" s="1" t="e">
        <f>IF(B1436="",#N/A,
IF('Second Approx.'!$G$15="Error",#N/A,
IF('Second Approx.'!$G$16="Error",#N/A,
IF('Second Approx.'!$G$17="Error",#N/A,
IF('Second Approx.'!$G$18="Error",#N/A,
IF('Second Approx.'!$G$19="Error",#N/A,
IF('Second Approx.'!$G$20="Error",#N/A,
IF('Second Approx.'!$G$29="Error",#N/A,
'Second Approx.'!$D$38*SIN(RADIANS('Second Approx.'!$D$18*A1436))+'Second Approx.'!$D$39*SIN(RADIANS('Second Approx.'!$D$19*A1436))))))))))</f>
        <v>#N/A</v>
      </c>
    </row>
    <row r="1437" spans="1:4" x14ac:dyDescent="0.25">
      <c r="A1437">
        <v>717.5</v>
      </c>
      <c r="B1437" s="71" t="e">
        <f>IF(A1437&lt;='Second Approx.'!$D$20,A1437,#N/A)</f>
        <v>#N/A</v>
      </c>
      <c r="C1437" s="1" t="e">
        <f>IF(B1437="",#N/A,
IF('Second Approx.'!$G$15="Error",#N/A,
IF('Second Approx.'!$G$16="Error",#N/A,
IF('Second Approx.'!$G$17="Error",#N/A,
IF('Second Approx.'!$G$18="Error",#N/A,
IF('Second Approx.'!$G$19="Error",#N/A,
IF('Second Approx.'!$G$20="Error",#N/A,
IF('Second Approx.'!$G$29="Error",#N/A,
'Second Approx.'!$D$38*COS(RADIANS('Second Approx.'!$D$18*A1437))+'Second Approx.'!$D$39*COS(RADIANS('Second Approx.'!$D$19*A1437))))))))))</f>
        <v>#N/A</v>
      </c>
      <c r="D1437" s="1" t="e">
        <f>IF(B1437="",#N/A,
IF('Second Approx.'!$G$15="Error",#N/A,
IF('Second Approx.'!$G$16="Error",#N/A,
IF('Second Approx.'!$G$17="Error",#N/A,
IF('Second Approx.'!$G$18="Error",#N/A,
IF('Second Approx.'!$G$19="Error",#N/A,
IF('Second Approx.'!$G$20="Error",#N/A,
IF('Second Approx.'!$G$29="Error",#N/A,
'Second Approx.'!$D$38*SIN(RADIANS('Second Approx.'!$D$18*A1437))+'Second Approx.'!$D$39*SIN(RADIANS('Second Approx.'!$D$19*A1437))))))))))</f>
        <v>#N/A</v>
      </c>
    </row>
    <row r="1438" spans="1:4" x14ac:dyDescent="0.25">
      <c r="A1438">
        <v>718</v>
      </c>
      <c r="B1438" s="71" t="e">
        <f>IF(A1438&lt;='Second Approx.'!$D$20,A1438,#N/A)</f>
        <v>#N/A</v>
      </c>
      <c r="C1438" s="1" t="e">
        <f>IF(B1438="",#N/A,
IF('Second Approx.'!$G$15="Error",#N/A,
IF('Second Approx.'!$G$16="Error",#N/A,
IF('Second Approx.'!$G$17="Error",#N/A,
IF('Second Approx.'!$G$18="Error",#N/A,
IF('Second Approx.'!$G$19="Error",#N/A,
IF('Second Approx.'!$G$20="Error",#N/A,
IF('Second Approx.'!$G$29="Error",#N/A,
'Second Approx.'!$D$38*COS(RADIANS('Second Approx.'!$D$18*A1438))+'Second Approx.'!$D$39*COS(RADIANS('Second Approx.'!$D$19*A1438))))))))))</f>
        <v>#N/A</v>
      </c>
      <c r="D1438" s="1" t="e">
        <f>IF(B1438="",#N/A,
IF('Second Approx.'!$G$15="Error",#N/A,
IF('Second Approx.'!$G$16="Error",#N/A,
IF('Second Approx.'!$G$17="Error",#N/A,
IF('Second Approx.'!$G$18="Error",#N/A,
IF('Second Approx.'!$G$19="Error",#N/A,
IF('Second Approx.'!$G$20="Error",#N/A,
IF('Second Approx.'!$G$29="Error",#N/A,
'Second Approx.'!$D$38*SIN(RADIANS('Second Approx.'!$D$18*A1438))+'Second Approx.'!$D$39*SIN(RADIANS('Second Approx.'!$D$19*A1438))))))))))</f>
        <v>#N/A</v>
      </c>
    </row>
    <row r="1439" spans="1:4" x14ac:dyDescent="0.25">
      <c r="A1439" s="71">
        <v>718.5</v>
      </c>
      <c r="B1439" s="71" t="e">
        <f>IF(A1439&lt;='Second Approx.'!$D$20,A1439,#N/A)</f>
        <v>#N/A</v>
      </c>
      <c r="C1439" s="1" t="e">
        <f>IF(B1439="",#N/A,
IF('Second Approx.'!$G$15="Error",#N/A,
IF('Second Approx.'!$G$16="Error",#N/A,
IF('Second Approx.'!$G$17="Error",#N/A,
IF('Second Approx.'!$G$18="Error",#N/A,
IF('Second Approx.'!$G$19="Error",#N/A,
IF('Second Approx.'!$G$20="Error",#N/A,
IF('Second Approx.'!$G$29="Error",#N/A,
'Second Approx.'!$D$38*COS(RADIANS('Second Approx.'!$D$18*A1439))+'Second Approx.'!$D$39*COS(RADIANS('Second Approx.'!$D$19*A1439))))))))))</f>
        <v>#N/A</v>
      </c>
      <c r="D1439" s="1" t="e">
        <f>IF(B1439="",#N/A,
IF('Second Approx.'!$G$15="Error",#N/A,
IF('Second Approx.'!$G$16="Error",#N/A,
IF('Second Approx.'!$G$17="Error",#N/A,
IF('Second Approx.'!$G$18="Error",#N/A,
IF('Second Approx.'!$G$19="Error",#N/A,
IF('Second Approx.'!$G$20="Error",#N/A,
IF('Second Approx.'!$G$29="Error",#N/A,
'Second Approx.'!$D$38*SIN(RADIANS('Second Approx.'!$D$18*A1439))+'Second Approx.'!$D$39*SIN(RADIANS('Second Approx.'!$D$19*A1439))))))))))</f>
        <v>#N/A</v>
      </c>
    </row>
    <row r="1440" spans="1:4" x14ac:dyDescent="0.25">
      <c r="A1440">
        <v>719</v>
      </c>
      <c r="B1440" s="71" t="e">
        <f>IF(A1440&lt;='Second Approx.'!$D$20,A1440,#N/A)</f>
        <v>#N/A</v>
      </c>
      <c r="C1440" s="1" t="e">
        <f>IF(B1440="",#N/A,
IF('Second Approx.'!$G$15="Error",#N/A,
IF('Second Approx.'!$G$16="Error",#N/A,
IF('Second Approx.'!$G$17="Error",#N/A,
IF('Second Approx.'!$G$18="Error",#N/A,
IF('Second Approx.'!$G$19="Error",#N/A,
IF('Second Approx.'!$G$20="Error",#N/A,
IF('Second Approx.'!$G$29="Error",#N/A,
'Second Approx.'!$D$38*COS(RADIANS('Second Approx.'!$D$18*A1440))+'Second Approx.'!$D$39*COS(RADIANS('Second Approx.'!$D$19*A1440))))))))))</f>
        <v>#N/A</v>
      </c>
      <c r="D1440" s="1" t="e">
        <f>IF(B1440="",#N/A,
IF('Second Approx.'!$G$15="Error",#N/A,
IF('Second Approx.'!$G$16="Error",#N/A,
IF('Second Approx.'!$G$17="Error",#N/A,
IF('Second Approx.'!$G$18="Error",#N/A,
IF('Second Approx.'!$G$19="Error",#N/A,
IF('Second Approx.'!$G$20="Error",#N/A,
IF('Second Approx.'!$G$29="Error",#N/A,
'Second Approx.'!$D$38*SIN(RADIANS('Second Approx.'!$D$18*A1440))+'Second Approx.'!$D$39*SIN(RADIANS('Second Approx.'!$D$19*A1440))))))))))</f>
        <v>#N/A</v>
      </c>
    </row>
    <row r="1441" spans="1:4" x14ac:dyDescent="0.25">
      <c r="A1441" s="71">
        <v>719.5</v>
      </c>
      <c r="B1441" s="71" t="e">
        <f>IF(A1441&lt;='Second Approx.'!$D$20,A1441,#N/A)</f>
        <v>#N/A</v>
      </c>
      <c r="C1441" s="1" t="e">
        <f>IF(B1441="",#N/A,
IF('Second Approx.'!$G$15="Error",#N/A,
IF('Second Approx.'!$G$16="Error",#N/A,
IF('Second Approx.'!$G$17="Error",#N/A,
IF('Second Approx.'!$G$18="Error",#N/A,
IF('Second Approx.'!$G$19="Error",#N/A,
IF('Second Approx.'!$G$20="Error",#N/A,
IF('Second Approx.'!$G$29="Error",#N/A,
'Second Approx.'!$D$38*COS(RADIANS('Second Approx.'!$D$18*A1441))+'Second Approx.'!$D$39*COS(RADIANS('Second Approx.'!$D$19*A1441))))))))))</f>
        <v>#N/A</v>
      </c>
      <c r="D1441" s="1" t="e">
        <f>IF(B1441="",#N/A,
IF('Second Approx.'!$G$15="Error",#N/A,
IF('Second Approx.'!$G$16="Error",#N/A,
IF('Second Approx.'!$G$17="Error",#N/A,
IF('Second Approx.'!$G$18="Error",#N/A,
IF('Second Approx.'!$G$19="Error",#N/A,
IF('Second Approx.'!$G$20="Error",#N/A,
IF('Second Approx.'!$G$29="Error",#N/A,
'Second Approx.'!$D$38*SIN(RADIANS('Second Approx.'!$D$18*A1441))+'Second Approx.'!$D$39*SIN(RADIANS('Second Approx.'!$D$19*A1441))))))))))</f>
        <v>#N/A</v>
      </c>
    </row>
    <row r="1442" spans="1:4" x14ac:dyDescent="0.25">
      <c r="A1442">
        <v>720</v>
      </c>
      <c r="B1442" s="71" t="e">
        <f>IF(A1442&lt;='Second Approx.'!$D$20,A1442,#N/A)</f>
        <v>#N/A</v>
      </c>
      <c r="C1442" s="1" t="e">
        <f>IF(B1442="",#N/A,
IF('Second Approx.'!$G$15="Error",#N/A,
IF('Second Approx.'!$G$16="Error",#N/A,
IF('Second Approx.'!$G$17="Error",#N/A,
IF('Second Approx.'!$G$18="Error",#N/A,
IF('Second Approx.'!$G$19="Error",#N/A,
IF('Second Approx.'!$G$20="Error",#N/A,
IF('Second Approx.'!$G$29="Error",#N/A,
'Second Approx.'!$D$38*COS(RADIANS('Second Approx.'!$D$18*A1442))+'Second Approx.'!$D$39*COS(RADIANS('Second Approx.'!$D$19*A1442))))))))))</f>
        <v>#N/A</v>
      </c>
      <c r="D1442" s="1" t="e">
        <f>IF(B1442="",#N/A,
IF('Second Approx.'!$G$15="Error",#N/A,
IF('Second Approx.'!$G$16="Error",#N/A,
IF('Second Approx.'!$G$17="Error",#N/A,
IF('Second Approx.'!$G$18="Error",#N/A,
IF('Second Approx.'!$G$19="Error",#N/A,
IF('Second Approx.'!$G$20="Error",#N/A,
IF('Second Approx.'!$G$29="Error",#N/A,
'Second Approx.'!$D$38*SIN(RADIANS('Second Approx.'!$D$18*A1442))+'Second Approx.'!$D$39*SIN(RADIANS('Second Approx.'!$D$19*A1442))))))))))</f>
        <v>#N/A</v>
      </c>
    </row>
    <row r="1443" spans="1:4" x14ac:dyDescent="0.25">
      <c r="A1443">
        <v>720.5</v>
      </c>
      <c r="B1443" s="71" t="e">
        <f>IF(A1443&lt;='Second Approx.'!$D$20,A1443,#N/A)</f>
        <v>#N/A</v>
      </c>
      <c r="C1443" s="1" t="e">
        <f>IF(B1443="",#N/A,
IF('Second Approx.'!$G$15="Error",#N/A,
IF('Second Approx.'!$G$16="Error",#N/A,
IF('Second Approx.'!$G$17="Error",#N/A,
IF('Second Approx.'!$G$18="Error",#N/A,
IF('Second Approx.'!$G$19="Error",#N/A,
IF('Second Approx.'!$G$20="Error",#N/A,
IF('Second Approx.'!$G$29="Error",#N/A,
'Second Approx.'!$D$38*COS(RADIANS('Second Approx.'!$D$18*A1443))+'Second Approx.'!$D$39*COS(RADIANS('Second Approx.'!$D$19*A1443))))))))))</f>
        <v>#N/A</v>
      </c>
      <c r="D1443" s="1" t="e">
        <f>IF(B1443="",#N/A,
IF('Second Approx.'!$G$15="Error",#N/A,
IF('Second Approx.'!$G$16="Error",#N/A,
IF('Second Approx.'!$G$17="Error",#N/A,
IF('Second Approx.'!$G$18="Error",#N/A,
IF('Second Approx.'!$G$19="Error",#N/A,
IF('Second Approx.'!$G$20="Error",#N/A,
IF('Second Approx.'!$G$29="Error",#N/A,
'Second Approx.'!$D$38*SIN(RADIANS('Second Approx.'!$D$18*A1443))+'Second Approx.'!$D$39*SIN(RADIANS('Second Approx.'!$D$19*A1443))))))))))</f>
        <v>#N/A</v>
      </c>
    </row>
    <row r="1444" spans="1:4" x14ac:dyDescent="0.25">
      <c r="A1444" s="71">
        <v>721</v>
      </c>
      <c r="B1444" s="71" t="e">
        <f>IF(A1444&lt;='Second Approx.'!$D$20,A1444,#N/A)</f>
        <v>#N/A</v>
      </c>
      <c r="C1444" s="1" t="e">
        <f>IF(B1444="",#N/A,
IF('Second Approx.'!$G$15="Error",#N/A,
IF('Second Approx.'!$G$16="Error",#N/A,
IF('Second Approx.'!$G$17="Error",#N/A,
IF('Second Approx.'!$G$18="Error",#N/A,
IF('Second Approx.'!$G$19="Error",#N/A,
IF('Second Approx.'!$G$20="Error",#N/A,
IF('Second Approx.'!$G$29="Error",#N/A,
'Second Approx.'!$D$38*COS(RADIANS('Second Approx.'!$D$18*A1444))+'Second Approx.'!$D$39*COS(RADIANS('Second Approx.'!$D$19*A1444))))))))))</f>
        <v>#N/A</v>
      </c>
      <c r="D1444" s="1" t="e">
        <f>IF(B1444="",#N/A,
IF('Second Approx.'!$G$15="Error",#N/A,
IF('Second Approx.'!$G$16="Error",#N/A,
IF('Second Approx.'!$G$17="Error",#N/A,
IF('Second Approx.'!$G$18="Error",#N/A,
IF('Second Approx.'!$G$19="Error",#N/A,
IF('Second Approx.'!$G$20="Error",#N/A,
IF('Second Approx.'!$G$29="Error",#N/A,
'Second Approx.'!$D$38*SIN(RADIANS('Second Approx.'!$D$18*A1444))+'Second Approx.'!$D$39*SIN(RADIANS('Second Approx.'!$D$19*A1444))))))))))</f>
        <v>#N/A</v>
      </c>
    </row>
    <row r="1445" spans="1:4" x14ac:dyDescent="0.25">
      <c r="A1445">
        <v>721.5</v>
      </c>
      <c r="B1445" s="71" t="e">
        <f>IF(A1445&lt;='Second Approx.'!$D$20,A1445,#N/A)</f>
        <v>#N/A</v>
      </c>
      <c r="C1445" s="1" t="e">
        <f>IF(B1445="",#N/A,
IF('Second Approx.'!$G$15="Error",#N/A,
IF('Second Approx.'!$G$16="Error",#N/A,
IF('Second Approx.'!$G$17="Error",#N/A,
IF('Second Approx.'!$G$18="Error",#N/A,
IF('Second Approx.'!$G$19="Error",#N/A,
IF('Second Approx.'!$G$20="Error",#N/A,
IF('Second Approx.'!$G$29="Error",#N/A,
'Second Approx.'!$D$38*COS(RADIANS('Second Approx.'!$D$18*A1445))+'Second Approx.'!$D$39*COS(RADIANS('Second Approx.'!$D$19*A1445))))))))))</f>
        <v>#N/A</v>
      </c>
      <c r="D1445" s="1" t="e">
        <f>IF(B1445="",#N/A,
IF('Second Approx.'!$G$15="Error",#N/A,
IF('Second Approx.'!$G$16="Error",#N/A,
IF('Second Approx.'!$G$17="Error",#N/A,
IF('Second Approx.'!$G$18="Error",#N/A,
IF('Second Approx.'!$G$19="Error",#N/A,
IF('Second Approx.'!$G$20="Error",#N/A,
IF('Second Approx.'!$G$29="Error",#N/A,
'Second Approx.'!$D$38*SIN(RADIANS('Second Approx.'!$D$18*A1445))+'Second Approx.'!$D$39*SIN(RADIANS('Second Approx.'!$D$19*A1445))))))))))</f>
        <v>#N/A</v>
      </c>
    </row>
    <row r="1446" spans="1:4" x14ac:dyDescent="0.25">
      <c r="A1446" s="71">
        <v>722</v>
      </c>
      <c r="B1446" s="71" t="e">
        <f>IF(A1446&lt;='Second Approx.'!$D$20,A1446,#N/A)</f>
        <v>#N/A</v>
      </c>
      <c r="C1446" s="1" t="e">
        <f>IF(B1446="",#N/A,
IF('Second Approx.'!$G$15="Error",#N/A,
IF('Second Approx.'!$G$16="Error",#N/A,
IF('Second Approx.'!$G$17="Error",#N/A,
IF('Second Approx.'!$G$18="Error",#N/A,
IF('Second Approx.'!$G$19="Error",#N/A,
IF('Second Approx.'!$G$20="Error",#N/A,
IF('Second Approx.'!$G$29="Error",#N/A,
'Second Approx.'!$D$38*COS(RADIANS('Second Approx.'!$D$18*A1446))+'Second Approx.'!$D$39*COS(RADIANS('Second Approx.'!$D$19*A1446))))))))))</f>
        <v>#N/A</v>
      </c>
      <c r="D1446" s="1" t="e">
        <f>IF(B1446="",#N/A,
IF('Second Approx.'!$G$15="Error",#N/A,
IF('Second Approx.'!$G$16="Error",#N/A,
IF('Second Approx.'!$G$17="Error",#N/A,
IF('Second Approx.'!$G$18="Error",#N/A,
IF('Second Approx.'!$G$19="Error",#N/A,
IF('Second Approx.'!$G$20="Error",#N/A,
IF('Second Approx.'!$G$29="Error",#N/A,
'Second Approx.'!$D$38*SIN(RADIANS('Second Approx.'!$D$18*A1446))+'Second Approx.'!$D$39*SIN(RADIANS('Second Approx.'!$D$19*A1446))))))))))</f>
        <v>#N/A</v>
      </c>
    </row>
    <row r="1447" spans="1:4" x14ac:dyDescent="0.25">
      <c r="A1447">
        <v>722.5</v>
      </c>
      <c r="B1447" s="71" t="e">
        <f>IF(A1447&lt;='Second Approx.'!$D$20,A1447,#N/A)</f>
        <v>#N/A</v>
      </c>
      <c r="C1447" s="1" t="e">
        <f>IF(B1447="",#N/A,
IF('Second Approx.'!$G$15="Error",#N/A,
IF('Second Approx.'!$G$16="Error",#N/A,
IF('Second Approx.'!$G$17="Error",#N/A,
IF('Second Approx.'!$G$18="Error",#N/A,
IF('Second Approx.'!$G$19="Error",#N/A,
IF('Second Approx.'!$G$20="Error",#N/A,
IF('Second Approx.'!$G$29="Error",#N/A,
'Second Approx.'!$D$38*COS(RADIANS('Second Approx.'!$D$18*A1447))+'Second Approx.'!$D$39*COS(RADIANS('Second Approx.'!$D$19*A1447))))))))))</f>
        <v>#N/A</v>
      </c>
      <c r="D1447" s="1" t="e">
        <f>IF(B1447="",#N/A,
IF('Second Approx.'!$G$15="Error",#N/A,
IF('Second Approx.'!$G$16="Error",#N/A,
IF('Second Approx.'!$G$17="Error",#N/A,
IF('Second Approx.'!$G$18="Error",#N/A,
IF('Second Approx.'!$G$19="Error",#N/A,
IF('Second Approx.'!$G$20="Error",#N/A,
IF('Second Approx.'!$G$29="Error",#N/A,
'Second Approx.'!$D$38*SIN(RADIANS('Second Approx.'!$D$18*A1447))+'Second Approx.'!$D$39*SIN(RADIANS('Second Approx.'!$D$19*A1447))))))))))</f>
        <v>#N/A</v>
      </c>
    </row>
    <row r="1448" spans="1:4" x14ac:dyDescent="0.25">
      <c r="A1448">
        <v>723</v>
      </c>
      <c r="B1448" s="71" t="e">
        <f>IF(A1448&lt;='Second Approx.'!$D$20,A1448,#N/A)</f>
        <v>#N/A</v>
      </c>
      <c r="C1448" s="1" t="e">
        <f>IF(B1448="",#N/A,
IF('Second Approx.'!$G$15="Error",#N/A,
IF('Second Approx.'!$G$16="Error",#N/A,
IF('Second Approx.'!$G$17="Error",#N/A,
IF('Second Approx.'!$G$18="Error",#N/A,
IF('Second Approx.'!$G$19="Error",#N/A,
IF('Second Approx.'!$G$20="Error",#N/A,
IF('Second Approx.'!$G$29="Error",#N/A,
'Second Approx.'!$D$38*COS(RADIANS('Second Approx.'!$D$18*A1448))+'Second Approx.'!$D$39*COS(RADIANS('Second Approx.'!$D$19*A1448))))))))))</f>
        <v>#N/A</v>
      </c>
      <c r="D1448" s="1" t="e">
        <f>IF(B1448="",#N/A,
IF('Second Approx.'!$G$15="Error",#N/A,
IF('Second Approx.'!$G$16="Error",#N/A,
IF('Second Approx.'!$G$17="Error",#N/A,
IF('Second Approx.'!$G$18="Error",#N/A,
IF('Second Approx.'!$G$19="Error",#N/A,
IF('Second Approx.'!$G$20="Error",#N/A,
IF('Second Approx.'!$G$29="Error",#N/A,
'Second Approx.'!$D$38*SIN(RADIANS('Second Approx.'!$D$18*A1448))+'Second Approx.'!$D$39*SIN(RADIANS('Second Approx.'!$D$19*A1448))))))))))</f>
        <v>#N/A</v>
      </c>
    </row>
    <row r="1449" spans="1:4" x14ac:dyDescent="0.25">
      <c r="A1449" s="71">
        <v>723.5</v>
      </c>
      <c r="B1449" s="71" t="e">
        <f>IF(A1449&lt;='Second Approx.'!$D$20,A1449,#N/A)</f>
        <v>#N/A</v>
      </c>
      <c r="C1449" s="1" t="e">
        <f>IF(B1449="",#N/A,
IF('Second Approx.'!$G$15="Error",#N/A,
IF('Second Approx.'!$G$16="Error",#N/A,
IF('Second Approx.'!$G$17="Error",#N/A,
IF('Second Approx.'!$G$18="Error",#N/A,
IF('Second Approx.'!$G$19="Error",#N/A,
IF('Second Approx.'!$G$20="Error",#N/A,
IF('Second Approx.'!$G$29="Error",#N/A,
'Second Approx.'!$D$38*COS(RADIANS('Second Approx.'!$D$18*A1449))+'Second Approx.'!$D$39*COS(RADIANS('Second Approx.'!$D$19*A1449))))))))))</f>
        <v>#N/A</v>
      </c>
      <c r="D1449" s="1" t="e">
        <f>IF(B1449="",#N/A,
IF('Second Approx.'!$G$15="Error",#N/A,
IF('Second Approx.'!$G$16="Error",#N/A,
IF('Second Approx.'!$G$17="Error",#N/A,
IF('Second Approx.'!$G$18="Error",#N/A,
IF('Second Approx.'!$G$19="Error",#N/A,
IF('Second Approx.'!$G$20="Error",#N/A,
IF('Second Approx.'!$G$29="Error",#N/A,
'Second Approx.'!$D$38*SIN(RADIANS('Second Approx.'!$D$18*A1449))+'Second Approx.'!$D$39*SIN(RADIANS('Second Approx.'!$D$19*A1449))))))))))</f>
        <v>#N/A</v>
      </c>
    </row>
    <row r="1450" spans="1:4" x14ac:dyDescent="0.25">
      <c r="A1450">
        <v>724</v>
      </c>
      <c r="B1450" s="71" t="e">
        <f>IF(A1450&lt;='Second Approx.'!$D$20,A1450,#N/A)</f>
        <v>#N/A</v>
      </c>
      <c r="C1450" s="1" t="e">
        <f>IF(B1450="",#N/A,
IF('Second Approx.'!$G$15="Error",#N/A,
IF('Second Approx.'!$G$16="Error",#N/A,
IF('Second Approx.'!$G$17="Error",#N/A,
IF('Second Approx.'!$G$18="Error",#N/A,
IF('Second Approx.'!$G$19="Error",#N/A,
IF('Second Approx.'!$G$20="Error",#N/A,
IF('Second Approx.'!$G$29="Error",#N/A,
'Second Approx.'!$D$38*COS(RADIANS('Second Approx.'!$D$18*A1450))+'Second Approx.'!$D$39*COS(RADIANS('Second Approx.'!$D$19*A1450))))))))))</f>
        <v>#N/A</v>
      </c>
      <c r="D1450" s="1" t="e">
        <f>IF(B1450="",#N/A,
IF('Second Approx.'!$G$15="Error",#N/A,
IF('Second Approx.'!$G$16="Error",#N/A,
IF('Second Approx.'!$G$17="Error",#N/A,
IF('Second Approx.'!$G$18="Error",#N/A,
IF('Second Approx.'!$G$19="Error",#N/A,
IF('Second Approx.'!$G$20="Error",#N/A,
IF('Second Approx.'!$G$29="Error",#N/A,
'Second Approx.'!$D$38*SIN(RADIANS('Second Approx.'!$D$18*A1450))+'Second Approx.'!$D$39*SIN(RADIANS('Second Approx.'!$D$19*A1450))))))))))</f>
        <v>#N/A</v>
      </c>
    </row>
    <row r="1451" spans="1:4" x14ac:dyDescent="0.25">
      <c r="A1451" s="71">
        <v>724.5</v>
      </c>
      <c r="B1451" s="71" t="e">
        <f>IF(A1451&lt;='Second Approx.'!$D$20,A1451,#N/A)</f>
        <v>#N/A</v>
      </c>
      <c r="C1451" s="1" t="e">
        <f>IF(B1451="",#N/A,
IF('Second Approx.'!$G$15="Error",#N/A,
IF('Second Approx.'!$G$16="Error",#N/A,
IF('Second Approx.'!$G$17="Error",#N/A,
IF('Second Approx.'!$G$18="Error",#N/A,
IF('Second Approx.'!$G$19="Error",#N/A,
IF('Second Approx.'!$G$20="Error",#N/A,
IF('Second Approx.'!$G$29="Error",#N/A,
'Second Approx.'!$D$38*COS(RADIANS('Second Approx.'!$D$18*A1451))+'Second Approx.'!$D$39*COS(RADIANS('Second Approx.'!$D$19*A1451))))))))))</f>
        <v>#N/A</v>
      </c>
      <c r="D1451" s="1" t="e">
        <f>IF(B1451="",#N/A,
IF('Second Approx.'!$G$15="Error",#N/A,
IF('Second Approx.'!$G$16="Error",#N/A,
IF('Second Approx.'!$G$17="Error",#N/A,
IF('Second Approx.'!$G$18="Error",#N/A,
IF('Second Approx.'!$G$19="Error",#N/A,
IF('Second Approx.'!$G$20="Error",#N/A,
IF('Second Approx.'!$G$29="Error",#N/A,
'Second Approx.'!$D$38*SIN(RADIANS('Second Approx.'!$D$18*A1451))+'Second Approx.'!$D$39*SIN(RADIANS('Second Approx.'!$D$19*A1451))))))))))</f>
        <v>#N/A</v>
      </c>
    </row>
    <row r="1452" spans="1:4" x14ac:dyDescent="0.25">
      <c r="A1452">
        <v>725</v>
      </c>
      <c r="B1452" s="71" t="e">
        <f>IF(A1452&lt;='Second Approx.'!$D$20,A1452,#N/A)</f>
        <v>#N/A</v>
      </c>
      <c r="C1452" s="1" t="e">
        <f>IF(B1452="",#N/A,
IF('Second Approx.'!$G$15="Error",#N/A,
IF('Second Approx.'!$G$16="Error",#N/A,
IF('Second Approx.'!$G$17="Error",#N/A,
IF('Second Approx.'!$G$18="Error",#N/A,
IF('Second Approx.'!$G$19="Error",#N/A,
IF('Second Approx.'!$G$20="Error",#N/A,
IF('Second Approx.'!$G$29="Error",#N/A,
'Second Approx.'!$D$38*COS(RADIANS('Second Approx.'!$D$18*A1452))+'Second Approx.'!$D$39*COS(RADIANS('Second Approx.'!$D$19*A1452))))))))))</f>
        <v>#N/A</v>
      </c>
      <c r="D1452" s="1" t="e">
        <f>IF(B1452="",#N/A,
IF('Second Approx.'!$G$15="Error",#N/A,
IF('Second Approx.'!$G$16="Error",#N/A,
IF('Second Approx.'!$G$17="Error",#N/A,
IF('Second Approx.'!$G$18="Error",#N/A,
IF('Second Approx.'!$G$19="Error",#N/A,
IF('Second Approx.'!$G$20="Error",#N/A,
IF('Second Approx.'!$G$29="Error",#N/A,
'Second Approx.'!$D$38*SIN(RADIANS('Second Approx.'!$D$18*A1452))+'Second Approx.'!$D$39*SIN(RADIANS('Second Approx.'!$D$19*A1452))))))))))</f>
        <v>#N/A</v>
      </c>
    </row>
    <row r="1453" spans="1:4" x14ac:dyDescent="0.25">
      <c r="A1453">
        <v>725.5</v>
      </c>
      <c r="B1453" s="71" t="e">
        <f>IF(A1453&lt;='Second Approx.'!$D$20,A1453,#N/A)</f>
        <v>#N/A</v>
      </c>
      <c r="C1453" s="1" t="e">
        <f>IF(B1453="",#N/A,
IF('Second Approx.'!$G$15="Error",#N/A,
IF('Second Approx.'!$G$16="Error",#N/A,
IF('Second Approx.'!$G$17="Error",#N/A,
IF('Second Approx.'!$G$18="Error",#N/A,
IF('Second Approx.'!$G$19="Error",#N/A,
IF('Second Approx.'!$G$20="Error",#N/A,
IF('Second Approx.'!$G$29="Error",#N/A,
'Second Approx.'!$D$38*COS(RADIANS('Second Approx.'!$D$18*A1453))+'Second Approx.'!$D$39*COS(RADIANS('Second Approx.'!$D$19*A1453))))))))))</f>
        <v>#N/A</v>
      </c>
      <c r="D1453" s="1" t="e">
        <f>IF(B1453="",#N/A,
IF('Second Approx.'!$G$15="Error",#N/A,
IF('Second Approx.'!$G$16="Error",#N/A,
IF('Second Approx.'!$G$17="Error",#N/A,
IF('Second Approx.'!$G$18="Error",#N/A,
IF('Second Approx.'!$G$19="Error",#N/A,
IF('Second Approx.'!$G$20="Error",#N/A,
IF('Second Approx.'!$G$29="Error",#N/A,
'Second Approx.'!$D$38*SIN(RADIANS('Second Approx.'!$D$18*A1453))+'Second Approx.'!$D$39*SIN(RADIANS('Second Approx.'!$D$19*A1453))))))))))</f>
        <v>#N/A</v>
      </c>
    </row>
    <row r="1454" spans="1:4" x14ac:dyDescent="0.25">
      <c r="A1454" s="71">
        <v>726</v>
      </c>
      <c r="B1454" s="71" t="e">
        <f>IF(A1454&lt;='Second Approx.'!$D$20,A1454,#N/A)</f>
        <v>#N/A</v>
      </c>
      <c r="C1454" s="1" t="e">
        <f>IF(B1454="",#N/A,
IF('Second Approx.'!$G$15="Error",#N/A,
IF('Second Approx.'!$G$16="Error",#N/A,
IF('Second Approx.'!$G$17="Error",#N/A,
IF('Second Approx.'!$G$18="Error",#N/A,
IF('Second Approx.'!$G$19="Error",#N/A,
IF('Second Approx.'!$G$20="Error",#N/A,
IF('Second Approx.'!$G$29="Error",#N/A,
'Second Approx.'!$D$38*COS(RADIANS('Second Approx.'!$D$18*A1454))+'Second Approx.'!$D$39*COS(RADIANS('Second Approx.'!$D$19*A1454))))))))))</f>
        <v>#N/A</v>
      </c>
      <c r="D1454" s="1" t="e">
        <f>IF(B1454="",#N/A,
IF('Second Approx.'!$G$15="Error",#N/A,
IF('Second Approx.'!$G$16="Error",#N/A,
IF('Second Approx.'!$G$17="Error",#N/A,
IF('Second Approx.'!$G$18="Error",#N/A,
IF('Second Approx.'!$G$19="Error",#N/A,
IF('Second Approx.'!$G$20="Error",#N/A,
IF('Second Approx.'!$G$29="Error",#N/A,
'Second Approx.'!$D$38*SIN(RADIANS('Second Approx.'!$D$18*A1454))+'Second Approx.'!$D$39*SIN(RADIANS('Second Approx.'!$D$19*A1454))))))))))</f>
        <v>#N/A</v>
      </c>
    </row>
    <row r="1455" spans="1:4" x14ac:dyDescent="0.25">
      <c r="A1455">
        <v>726.5</v>
      </c>
      <c r="B1455" s="71" t="e">
        <f>IF(A1455&lt;='Second Approx.'!$D$20,A1455,#N/A)</f>
        <v>#N/A</v>
      </c>
      <c r="C1455" s="1" t="e">
        <f>IF(B1455="",#N/A,
IF('Second Approx.'!$G$15="Error",#N/A,
IF('Second Approx.'!$G$16="Error",#N/A,
IF('Second Approx.'!$G$17="Error",#N/A,
IF('Second Approx.'!$G$18="Error",#N/A,
IF('Second Approx.'!$G$19="Error",#N/A,
IF('Second Approx.'!$G$20="Error",#N/A,
IF('Second Approx.'!$G$29="Error",#N/A,
'Second Approx.'!$D$38*COS(RADIANS('Second Approx.'!$D$18*A1455))+'Second Approx.'!$D$39*COS(RADIANS('Second Approx.'!$D$19*A1455))))))))))</f>
        <v>#N/A</v>
      </c>
      <c r="D1455" s="1" t="e">
        <f>IF(B1455="",#N/A,
IF('Second Approx.'!$G$15="Error",#N/A,
IF('Second Approx.'!$G$16="Error",#N/A,
IF('Second Approx.'!$G$17="Error",#N/A,
IF('Second Approx.'!$G$18="Error",#N/A,
IF('Second Approx.'!$G$19="Error",#N/A,
IF('Second Approx.'!$G$20="Error",#N/A,
IF('Second Approx.'!$G$29="Error",#N/A,
'Second Approx.'!$D$38*SIN(RADIANS('Second Approx.'!$D$18*A1455))+'Second Approx.'!$D$39*SIN(RADIANS('Second Approx.'!$D$19*A1455))))))))))</f>
        <v>#N/A</v>
      </c>
    </row>
    <row r="1456" spans="1:4" x14ac:dyDescent="0.25">
      <c r="A1456" s="71">
        <v>727</v>
      </c>
      <c r="B1456" s="71" t="e">
        <f>IF(A1456&lt;='Second Approx.'!$D$20,A1456,#N/A)</f>
        <v>#N/A</v>
      </c>
      <c r="C1456" s="1" t="e">
        <f>IF(B1456="",#N/A,
IF('Second Approx.'!$G$15="Error",#N/A,
IF('Second Approx.'!$G$16="Error",#N/A,
IF('Second Approx.'!$G$17="Error",#N/A,
IF('Second Approx.'!$G$18="Error",#N/A,
IF('Second Approx.'!$G$19="Error",#N/A,
IF('Second Approx.'!$G$20="Error",#N/A,
IF('Second Approx.'!$G$29="Error",#N/A,
'Second Approx.'!$D$38*COS(RADIANS('Second Approx.'!$D$18*A1456))+'Second Approx.'!$D$39*COS(RADIANS('Second Approx.'!$D$19*A1456))))))))))</f>
        <v>#N/A</v>
      </c>
      <c r="D1456" s="1" t="e">
        <f>IF(B1456="",#N/A,
IF('Second Approx.'!$G$15="Error",#N/A,
IF('Second Approx.'!$G$16="Error",#N/A,
IF('Second Approx.'!$G$17="Error",#N/A,
IF('Second Approx.'!$G$18="Error",#N/A,
IF('Second Approx.'!$G$19="Error",#N/A,
IF('Second Approx.'!$G$20="Error",#N/A,
IF('Second Approx.'!$G$29="Error",#N/A,
'Second Approx.'!$D$38*SIN(RADIANS('Second Approx.'!$D$18*A1456))+'Second Approx.'!$D$39*SIN(RADIANS('Second Approx.'!$D$19*A1456))))))))))</f>
        <v>#N/A</v>
      </c>
    </row>
    <row r="1457" spans="1:4" x14ac:dyDescent="0.25">
      <c r="A1457">
        <v>727.5</v>
      </c>
      <c r="B1457" s="71" t="e">
        <f>IF(A1457&lt;='Second Approx.'!$D$20,A1457,#N/A)</f>
        <v>#N/A</v>
      </c>
      <c r="C1457" s="1" t="e">
        <f>IF(B1457="",#N/A,
IF('Second Approx.'!$G$15="Error",#N/A,
IF('Second Approx.'!$G$16="Error",#N/A,
IF('Second Approx.'!$G$17="Error",#N/A,
IF('Second Approx.'!$G$18="Error",#N/A,
IF('Second Approx.'!$G$19="Error",#N/A,
IF('Second Approx.'!$G$20="Error",#N/A,
IF('Second Approx.'!$G$29="Error",#N/A,
'Second Approx.'!$D$38*COS(RADIANS('Second Approx.'!$D$18*A1457))+'Second Approx.'!$D$39*COS(RADIANS('Second Approx.'!$D$19*A1457))))))))))</f>
        <v>#N/A</v>
      </c>
      <c r="D1457" s="1" t="e">
        <f>IF(B1457="",#N/A,
IF('Second Approx.'!$G$15="Error",#N/A,
IF('Second Approx.'!$G$16="Error",#N/A,
IF('Second Approx.'!$G$17="Error",#N/A,
IF('Second Approx.'!$G$18="Error",#N/A,
IF('Second Approx.'!$G$19="Error",#N/A,
IF('Second Approx.'!$G$20="Error",#N/A,
IF('Second Approx.'!$G$29="Error",#N/A,
'Second Approx.'!$D$38*SIN(RADIANS('Second Approx.'!$D$18*A1457))+'Second Approx.'!$D$39*SIN(RADIANS('Second Approx.'!$D$19*A1457))))))))))</f>
        <v>#N/A</v>
      </c>
    </row>
    <row r="1458" spans="1:4" x14ac:dyDescent="0.25">
      <c r="A1458">
        <v>728</v>
      </c>
      <c r="B1458" s="71" t="e">
        <f>IF(A1458&lt;='Second Approx.'!$D$20,A1458,#N/A)</f>
        <v>#N/A</v>
      </c>
      <c r="C1458" s="1" t="e">
        <f>IF(B1458="",#N/A,
IF('Second Approx.'!$G$15="Error",#N/A,
IF('Second Approx.'!$G$16="Error",#N/A,
IF('Second Approx.'!$G$17="Error",#N/A,
IF('Second Approx.'!$G$18="Error",#N/A,
IF('Second Approx.'!$G$19="Error",#N/A,
IF('Second Approx.'!$G$20="Error",#N/A,
IF('Second Approx.'!$G$29="Error",#N/A,
'Second Approx.'!$D$38*COS(RADIANS('Second Approx.'!$D$18*A1458))+'Second Approx.'!$D$39*COS(RADIANS('Second Approx.'!$D$19*A1458))))))))))</f>
        <v>#N/A</v>
      </c>
      <c r="D1458" s="1" t="e">
        <f>IF(B1458="",#N/A,
IF('Second Approx.'!$G$15="Error",#N/A,
IF('Second Approx.'!$G$16="Error",#N/A,
IF('Second Approx.'!$G$17="Error",#N/A,
IF('Second Approx.'!$G$18="Error",#N/A,
IF('Second Approx.'!$G$19="Error",#N/A,
IF('Second Approx.'!$G$20="Error",#N/A,
IF('Second Approx.'!$G$29="Error",#N/A,
'Second Approx.'!$D$38*SIN(RADIANS('Second Approx.'!$D$18*A1458))+'Second Approx.'!$D$39*SIN(RADIANS('Second Approx.'!$D$19*A1458))))))))))</f>
        <v>#N/A</v>
      </c>
    </row>
    <row r="1459" spans="1:4" x14ac:dyDescent="0.25">
      <c r="A1459" s="71">
        <v>728.5</v>
      </c>
      <c r="B1459" s="71" t="e">
        <f>IF(A1459&lt;='Second Approx.'!$D$20,A1459,#N/A)</f>
        <v>#N/A</v>
      </c>
      <c r="C1459" s="1" t="e">
        <f>IF(B1459="",#N/A,
IF('Second Approx.'!$G$15="Error",#N/A,
IF('Second Approx.'!$G$16="Error",#N/A,
IF('Second Approx.'!$G$17="Error",#N/A,
IF('Second Approx.'!$G$18="Error",#N/A,
IF('Second Approx.'!$G$19="Error",#N/A,
IF('Second Approx.'!$G$20="Error",#N/A,
IF('Second Approx.'!$G$29="Error",#N/A,
'Second Approx.'!$D$38*COS(RADIANS('Second Approx.'!$D$18*A1459))+'Second Approx.'!$D$39*COS(RADIANS('Second Approx.'!$D$19*A1459))))))))))</f>
        <v>#N/A</v>
      </c>
      <c r="D1459" s="1" t="e">
        <f>IF(B1459="",#N/A,
IF('Second Approx.'!$G$15="Error",#N/A,
IF('Second Approx.'!$G$16="Error",#N/A,
IF('Second Approx.'!$G$17="Error",#N/A,
IF('Second Approx.'!$G$18="Error",#N/A,
IF('Second Approx.'!$G$19="Error",#N/A,
IF('Second Approx.'!$G$20="Error",#N/A,
IF('Second Approx.'!$G$29="Error",#N/A,
'Second Approx.'!$D$38*SIN(RADIANS('Second Approx.'!$D$18*A1459))+'Second Approx.'!$D$39*SIN(RADIANS('Second Approx.'!$D$19*A1459))))))))))</f>
        <v>#N/A</v>
      </c>
    </row>
    <row r="1460" spans="1:4" x14ac:dyDescent="0.25">
      <c r="A1460">
        <v>729</v>
      </c>
      <c r="B1460" s="71" t="e">
        <f>IF(A1460&lt;='Second Approx.'!$D$20,A1460,#N/A)</f>
        <v>#N/A</v>
      </c>
      <c r="C1460" s="1" t="e">
        <f>IF(B1460="",#N/A,
IF('Second Approx.'!$G$15="Error",#N/A,
IF('Second Approx.'!$G$16="Error",#N/A,
IF('Second Approx.'!$G$17="Error",#N/A,
IF('Second Approx.'!$G$18="Error",#N/A,
IF('Second Approx.'!$G$19="Error",#N/A,
IF('Second Approx.'!$G$20="Error",#N/A,
IF('Second Approx.'!$G$29="Error",#N/A,
'Second Approx.'!$D$38*COS(RADIANS('Second Approx.'!$D$18*A1460))+'Second Approx.'!$D$39*COS(RADIANS('Second Approx.'!$D$19*A1460))))))))))</f>
        <v>#N/A</v>
      </c>
      <c r="D1460" s="1" t="e">
        <f>IF(B1460="",#N/A,
IF('Second Approx.'!$G$15="Error",#N/A,
IF('Second Approx.'!$G$16="Error",#N/A,
IF('Second Approx.'!$G$17="Error",#N/A,
IF('Second Approx.'!$G$18="Error",#N/A,
IF('Second Approx.'!$G$19="Error",#N/A,
IF('Second Approx.'!$G$20="Error",#N/A,
IF('Second Approx.'!$G$29="Error",#N/A,
'Second Approx.'!$D$38*SIN(RADIANS('Second Approx.'!$D$18*A1460))+'Second Approx.'!$D$39*SIN(RADIANS('Second Approx.'!$D$19*A1460))))))))))</f>
        <v>#N/A</v>
      </c>
    </row>
    <row r="1461" spans="1:4" x14ac:dyDescent="0.25">
      <c r="A1461" s="71">
        <v>729.5</v>
      </c>
      <c r="B1461" s="71" t="e">
        <f>IF(A1461&lt;='Second Approx.'!$D$20,A1461,#N/A)</f>
        <v>#N/A</v>
      </c>
      <c r="C1461" s="1" t="e">
        <f>IF(B1461="",#N/A,
IF('Second Approx.'!$G$15="Error",#N/A,
IF('Second Approx.'!$G$16="Error",#N/A,
IF('Second Approx.'!$G$17="Error",#N/A,
IF('Second Approx.'!$G$18="Error",#N/A,
IF('Second Approx.'!$G$19="Error",#N/A,
IF('Second Approx.'!$G$20="Error",#N/A,
IF('Second Approx.'!$G$29="Error",#N/A,
'Second Approx.'!$D$38*COS(RADIANS('Second Approx.'!$D$18*A1461))+'Second Approx.'!$D$39*COS(RADIANS('Second Approx.'!$D$19*A1461))))))))))</f>
        <v>#N/A</v>
      </c>
      <c r="D1461" s="1" t="e">
        <f>IF(B1461="",#N/A,
IF('Second Approx.'!$G$15="Error",#N/A,
IF('Second Approx.'!$G$16="Error",#N/A,
IF('Second Approx.'!$G$17="Error",#N/A,
IF('Second Approx.'!$G$18="Error",#N/A,
IF('Second Approx.'!$G$19="Error",#N/A,
IF('Second Approx.'!$G$20="Error",#N/A,
IF('Second Approx.'!$G$29="Error",#N/A,
'Second Approx.'!$D$38*SIN(RADIANS('Second Approx.'!$D$18*A1461))+'Second Approx.'!$D$39*SIN(RADIANS('Second Approx.'!$D$19*A1461))))))))))</f>
        <v>#N/A</v>
      </c>
    </row>
    <row r="1462" spans="1:4" x14ac:dyDescent="0.25">
      <c r="A1462">
        <v>730</v>
      </c>
      <c r="B1462" s="71" t="e">
        <f>IF(A1462&lt;='Second Approx.'!$D$20,A1462,#N/A)</f>
        <v>#N/A</v>
      </c>
      <c r="C1462" s="1" t="e">
        <f>IF(B1462="",#N/A,
IF('Second Approx.'!$G$15="Error",#N/A,
IF('Second Approx.'!$G$16="Error",#N/A,
IF('Second Approx.'!$G$17="Error",#N/A,
IF('Second Approx.'!$G$18="Error",#N/A,
IF('Second Approx.'!$G$19="Error",#N/A,
IF('Second Approx.'!$G$20="Error",#N/A,
IF('Second Approx.'!$G$29="Error",#N/A,
'Second Approx.'!$D$38*COS(RADIANS('Second Approx.'!$D$18*A1462))+'Second Approx.'!$D$39*COS(RADIANS('Second Approx.'!$D$19*A1462))))))))))</f>
        <v>#N/A</v>
      </c>
      <c r="D1462" s="1" t="e">
        <f>IF(B1462="",#N/A,
IF('Second Approx.'!$G$15="Error",#N/A,
IF('Second Approx.'!$G$16="Error",#N/A,
IF('Second Approx.'!$G$17="Error",#N/A,
IF('Second Approx.'!$G$18="Error",#N/A,
IF('Second Approx.'!$G$19="Error",#N/A,
IF('Second Approx.'!$G$20="Error",#N/A,
IF('Second Approx.'!$G$29="Error",#N/A,
'Second Approx.'!$D$38*SIN(RADIANS('Second Approx.'!$D$18*A1462))+'Second Approx.'!$D$39*SIN(RADIANS('Second Approx.'!$D$19*A1462))))))))))</f>
        <v>#N/A</v>
      </c>
    </row>
    <row r="1463" spans="1:4" x14ac:dyDescent="0.25">
      <c r="A1463">
        <v>730.5</v>
      </c>
      <c r="B1463" s="71" t="e">
        <f>IF(A1463&lt;='Second Approx.'!$D$20,A1463,#N/A)</f>
        <v>#N/A</v>
      </c>
      <c r="C1463" s="1" t="e">
        <f>IF(B1463="",#N/A,
IF('Second Approx.'!$G$15="Error",#N/A,
IF('Second Approx.'!$G$16="Error",#N/A,
IF('Second Approx.'!$G$17="Error",#N/A,
IF('Second Approx.'!$G$18="Error",#N/A,
IF('Second Approx.'!$G$19="Error",#N/A,
IF('Second Approx.'!$G$20="Error",#N/A,
IF('Second Approx.'!$G$29="Error",#N/A,
'Second Approx.'!$D$38*COS(RADIANS('Second Approx.'!$D$18*A1463))+'Second Approx.'!$D$39*COS(RADIANS('Second Approx.'!$D$19*A1463))))))))))</f>
        <v>#N/A</v>
      </c>
      <c r="D1463" s="1" t="e">
        <f>IF(B1463="",#N/A,
IF('Second Approx.'!$G$15="Error",#N/A,
IF('Second Approx.'!$G$16="Error",#N/A,
IF('Second Approx.'!$G$17="Error",#N/A,
IF('Second Approx.'!$G$18="Error",#N/A,
IF('Second Approx.'!$G$19="Error",#N/A,
IF('Second Approx.'!$G$20="Error",#N/A,
IF('Second Approx.'!$G$29="Error",#N/A,
'Second Approx.'!$D$38*SIN(RADIANS('Second Approx.'!$D$18*A1463))+'Second Approx.'!$D$39*SIN(RADIANS('Second Approx.'!$D$19*A1463))))))))))</f>
        <v>#N/A</v>
      </c>
    </row>
    <row r="1464" spans="1:4" x14ac:dyDescent="0.25">
      <c r="A1464" s="71">
        <v>731</v>
      </c>
      <c r="B1464" s="71" t="e">
        <f>IF(A1464&lt;='Second Approx.'!$D$20,A1464,#N/A)</f>
        <v>#N/A</v>
      </c>
      <c r="C1464" s="1" t="e">
        <f>IF(B1464="",#N/A,
IF('Second Approx.'!$G$15="Error",#N/A,
IF('Second Approx.'!$G$16="Error",#N/A,
IF('Second Approx.'!$G$17="Error",#N/A,
IF('Second Approx.'!$G$18="Error",#N/A,
IF('Second Approx.'!$G$19="Error",#N/A,
IF('Second Approx.'!$G$20="Error",#N/A,
IF('Second Approx.'!$G$29="Error",#N/A,
'Second Approx.'!$D$38*COS(RADIANS('Second Approx.'!$D$18*A1464))+'Second Approx.'!$D$39*COS(RADIANS('Second Approx.'!$D$19*A1464))))))))))</f>
        <v>#N/A</v>
      </c>
      <c r="D1464" s="1" t="e">
        <f>IF(B1464="",#N/A,
IF('Second Approx.'!$G$15="Error",#N/A,
IF('Second Approx.'!$G$16="Error",#N/A,
IF('Second Approx.'!$G$17="Error",#N/A,
IF('Second Approx.'!$G$18="Error",#N/A,
IF('Second Approx.'!$G$19="Error",#N/A,
IF('Second Approx.'!$G$20="Error",#N/A,
IF('Second Approx.'!$G$29="Error",#N/A,
'Second Approx.'!$D$38*SIN(RADIANS('Second Approx.'!$D$18*A1464))+'Second Approx.'!$D$39*SIN(RADIANS('Second Approx.'!$D$19*A1464))))))))))</f>
        <v>#N/A</v>
      </c>
    </row>
    <row r="1465" spans="1:4" x14ac:dyDescent="0.25">
      <c r="A1465">
        <v>731.5</v>
      </c>
      <c r="B1465" s="71" t="e">
        <f>IF(A1465&lt;='Second Approx.'!$D$20,A1465,#N/A)</f>
        <v>#N/A</v>
      </c>
      <c r="C1465" s="1" t="e">
        <f>IF(B1465="",#N/A,
IF('Second Approx.'!$G$15="Error",#N/A,
IF('Second Approx.'!$G$16="Error",#N/A,
IF('Second Approx.'!$G$17="Error",#N/A,
IF('Second Approx.'!$G$18="Error",#N/A,
IF('Second Approx.'!$G$19="Error",#N/A,
IF('Second Approx.'!$G$20="Error",#N/A,
IF('Second Approx.'!$G$29="Error",#N/A,
'Second Approx.'!$D$38*COS(RADIANS('Second Approx.'!$D$18*A1465))+'Second Approx.'!$D$39*COS(RADIANS('Second Approx.'!$D$19*A1465))))))))))</f>
        <v>#N/A</v>
      </c>
      <c r="D1465" s="1" t="e">
        <f>IF(B1465="",#N/A,
IF('Second Approx.'!$G$15="Error",#N/A,
IF('Second Approx.'!$G$16="Error",#N/A,
IF('Second Approx.'!$G$17="Error",#N/A,
IF('Second Approx.'!$G$18="Error",#N/A,
IF('Second Approx.'!$G$19="Error",#N/A,
IF('Second Approx.'!$G$20="Error",#N/A,
IF('Second Approx.'!$G$29="Error",#N/A,
'Second Approx.'!$D$38*SIN(RADIANS('Second Approx.'!$D$18*A1465))+'Second Approx.'!$D$39*SIN(RADIANS('Second Approx.'!$D$19*A1465))))))))))</f>
        <v>#N/A</v>
      </c>
    </row>
    <row r="1466" spans="1:4" x14ac:dyDescent="0.25">
      <c r="A1466" s="71">
        <v>732</v>
      </c>
      <c r="B1466" s="71" t="e">
        <f>IF(A1466&lt;='Second Approx.'!$D$20,A1466,#N/A)</f>
        <v>#N/A</v>
      </c>
      <c r="C1466" s="1" t="e">
        <f>IF(B1466="",#N/A,
IF('Second Approx.'!$G$15="Error",#N/A,
IF('Second Approx.'!$G$16="Error",#N/A,
IF('Second Approx.'!$G$17="Error",#N/A,
IF('Second Approx.'!$G$18="Error",#N/A,
IF('Second Approx.'!$G$19="Error",#N/A,
IF('Second Approx.'!$G$20="Error",#N/A,
IF('Second Approx.'!$G$29="Error",#N/A,
'Second Approx.'!$D$38*COS(RADIANS('Second Approx.'!$D$18*A1466))+'Second Approx.'!$D$39*COS(RADIANS('Second Approx.'!$D$19*A1466))))))))))</f>
        <v>#N/A</v>
      </c>
      <c r="D1466" s="1" t="e">
        <f>IF(B1466="",#N/A,
IF('Second Approx.'!$G$15="Error",#N/A,
IF('Second Approx.'!$G$16="Error",#N/A,
IF('Second Approx.'!$G$17="Error",#N/A,
IF('Second Approx.'!$G$18="Error",#N/A,
IF('Second Approx.'!$G$19="Error",#N/A,
IF('Second Approx.'!$G$20="Error",#N/A,
IF('Second Approx.'!$G$29="Error",#N/A,
'Second Approx.'!$D$38*SIN(RADIANS('Second Approx.'!$D$18*A1466))+'Second Approx.'!$D$39*SIN(RADIANS('Second Approx.'!$D$19*A1466))))))))))</f>
        <v>#N/A</v>
      </c>
    </row>
    <row r="1467" spans="1:4" x14ac:dyDescent="0.25">
      <c r="A1467">
        <v>732.5</v>
      </c>
      <c r="B1467" s="71" t="e">
        <f>IF(A1467&lt;='Second Approx.'!$D$20,A1467,#N/A)</f>
        <v>#N/A</v>
      </c>
      <c r="C1467" s="1" t="e">
        <f>IF(B1467="",#N/A,
IF('Second Approx.'!$G$15="Error",#N/A,
IF('Second Approx.'!$G$16="Error",#N/A,
IF('Second Approx.'!$G$17="Error",#N/A,
IF('Second Approx.'!$G$18="Error",#N/A,
IF('Second Approx.'!$G$19="Error",#N/A,
IF('Second Approx.'!$G$20="Error",#N/A,
IF('Second Approx.'!$G$29="Error",#N/A,
'Second Approx.'!$D$38*COS(RADIANS('Second Approx.'!$D$18*A1467))+'Second Approx.'!$D$39*COS(RADIANS('Second Approx.'!$D$19*A1467))))))))))</f>
        <v>#N/A</v>
      </c>
      <c r="D1467" s="1" t="e">
        <f>IF(B1467="",#N/A,
IF('Second Approx.'!$G$15="Error",#N/A,
IF('Second Approx.'!$G$16="Error",#N/A,
IF('Second Approx.'!$G$17="Error",#N/A,
IF('Second Approx.'!$G$18="Error",#N/A,
IF('Second Approx.'!$G$19="Error",#N/A,
IF('Second Approx.'!$G$20="Error",#N/A,
IF('Second Approx.'!$G$29="Error",#N/A,
'Second Approx.'!$D$38*SIN(RADIANS('Second Approx.'!$D$18*A1467))+'Second Approx.'!$D$39*SIN(RADIANS('Second Approx.'!$D$19*A1467))))))))))</f>
        <v>#N/A</v>
      </c>
    </row>
    <row r="1468" spans="1:4" x14ac:dyDescent="0.25">
      <c r="A1468">
        <v>733</v>
      </c>
      <c r="B1468" s="71" t="e">
        <f>IF(A1468&lt;='Second Approx.'!$D$20,A1468,#N/A)</f>
        <v>#N/A</v>
      </c>
      <c r="C1468" s="1" t="e">
        <f>IF(B1468="",#N/A,
IF('Second Approx.'!$G$15="Error",#N/A,
IF('Second Approx.'!$G$16="Error",#N/A,
IF('Second Approx.'!$G$17="Error",#N/A,
IF('Second Approx.'!$G$18="Error",#N/A,
IF('Second Approx.'!$G$19="Error",#N/A,
IF('Second Approx.'!$G$20="Error",#N/A,
IF('Second Approx.'!$G$29="Error",#N/A,
'Second Approx.'!$D$38*COS(RADIANS('Second Approx.'!$D$18*A1468))+'Second Approx.'!$D$39*COS(RADIANS('Second Approx.'!$D$19*A1468))))))))))</f>
        <v>#N/A</v>
      </c>
      <c r="D1468" s="1" t="e">
        <f>IF(B1468="",#N/A,
IF('Second Approx.'!$G$15="Error",#N/A,
IF('Second Approx.'!$G$16="Error",#N/A,
IF('Second Approx.'!$G$17="Error",#N/A,
IF('Second Approx.'!$G$18="Error",#N/A,
IF('Second Approx.'!$G$19="Error",#N/A,
IF('Second Approx.'!$G$20="Error",#N/A,
IF('Second Approx.'!$G$29="Error",#N/A,
'Second Approx.'!$D$38*SIN(RADIANS('Second Approx.'!$D$18*A1468))+'Second Approx.'!$D$39*SIN(RADIANS('Second Approx.'!$D$19*A1468))))))))))</f>
        <v>#N/A</v>
      </c>
    </row>
    <row r="1469" spans="1:4" x14ac:dyDescent="0.25">
      <c r="A1469" s="71">
        <v>733.5</v>
      </c>
      <c r="B1469" s="71" t="e">
        <f>IF(A1469&lt;='Second Approx.'!$D$20,A1469,#N/A)</f>
        <v>#N/A</v>
      </c>
      <c r="C1469" s="1" t="e">
        <f>IF(B1469="",#N/A,
IF('Second Approx.'!$G$15="Error",#N/A,
IF('Second Approx.'!$G$16="Error",#N/A,
IF('Second Approx.'!$G$17="Error",#N/A,
IF('Second Approx.'!$G$18="Error",#N/A,
IF('Second Approx.'!$G$19="Error",#N/A,
IF('Second Approx.'!$G$20="Error",#N/A,
IF('Second Approx.'!$G$29="Error",#N/A,
'Second Approx.'!$D$38*COS(RADIANS('Second Approx.'!$D$18*A1469))+'Second Approx.'!$D$39*COS(RADIANS('Second Approx.'!$D$19*A1469))))))))))</f>
        <v>#N/A</v>
      </c>
      <c r="D1469" s="1" t="e">
        <f>IF(B1469="",#N/A,
IF('Second Approx.'!$G$15="Error",#N/A,
IF('Second Approx.'!$G$16="Error",#N/A,
IF('Second Approx.'!$G$17="Error",#N/A,
IF('Second Approx.'!$G$18="Error",#N/A,
IF('Second Approx.'!$G$19="Error",#N/A,
IF('Second Approx.'!$G$20="Error",#N/A,
IF('Second Approx.'!$G$29="Error",#N/A,
'Second Approx.'!$D$38*SIN(RADIANS('Second Approx.'!$D$18*A1469))+'Second Approx.'!$D$39*SIN(RADIANS('Second Approx.'!$D$19*A1469))))))))))</f>
        <v>#N/A</v>
      </c>
    </row>
    <row r="1470" spans="1:4" x14ac:dyDescent="0.25">
      <c r="A1470">
        <v>734</v>
      </c>
      <c r="B1470" s="71" t="e">
        <f>IF(A1470&lt;='Second Approx.'!$D$20,A1470,#N/A)</f>
        <v>#N/A</v>
      </c>
      <c r="C1470" s="1" t="e">
        <f>IF(B1470="",#N/A,
IF('Second Approx.'!$G$15="Error",#N/A,
IF('Second Approx.'!$G$16="Error",#N/A,
IF('Second Approx.'!$G$17="Error",#N/A,
IF('Second Approx.'!$G$18="Error",#N/A,
IF('Second Approx.'!$G$19="Error",#N/A,
IF('Second Approx.'!$G$20="Error",#N/A,
IF('Second Approx.'!$G$29="Error",#N/A,
'Second Approx.'!$D$38*COS(RADIANS('Second Approx.'!$D$18*A1470))+'Second Approx.'!$D$39*COS(RADIANS('Second Approx.'!$D$19*A1470))))))))))</f>
        <v>#N/A</v>
      </c>
      <c r="D1470" s="1" t="e">
        <f>IF(B1470="",#N/A,
IF('Second Approx.'!$G$15="Error",#N/A,
IF('Second Approx.'!$G$16="Error",#N/A,
IF('Second Approx.'!$G$17="Error",#N/A,
IF('Second Approx.'!$G$18="Error",#N/A,
IF('Second Approx.'!$G$19="Error",#N/A,
IF('Second Approx.'!$G$20="Error",#N/A,
IF('Second Approx.'!$G$29="Error",#N/A,
'Second Approx.'!$D$38*SIN(RADIANS('Second Approx.'!$D$18*A1470))+'Second Approx.'!$D$39*SIN(RADIANS('Second Approx.'!$D$19*A1470))))))))))</f>
        <v>#N/A</v>
      </c>
    </row>
    <row r="1471" spans="1:4" x14ac:dyDescent="0.25">
      <c r="A1471" s="71">
        <v>734.5</v>
      </c>
      <c r="B1471" s="71" t="e">
        <f>IF(A1471&lt;='Second Approx.'!$D$20,A1471,#N/A)</f>
        <v>#N/A</v>
      </c>
      <c r="C1471" s="1" t="e">
        <f>IF(B1471="",#N/A,
IF('Second Approx.'!$G$15="Error",#N/A,
IF('Second Approx.'!$G$16="Error",#N/A,
IF('Second Approx.'!$G$17="Error",#N/A,
IF('Second Approx.'!$G$18="Error",#N/A,
IF('Second Approx.'!$G$19="Error",#N/A,
IF('Second Approx.'!$G$20="Error",#N/A,
IF('Second Approx.'!$G$29="Error",#N/A,
'Second Approx.'!$D$38*COS(RADIANS('Second Approx.'!$D$18*A1471))+'Second Approx.'!$D$39*COS(RADIANS('Second Approx.'!$D$19*A1471))))))))))</f>
        <v>#N/A</v>
      </c>
      <c r="D1471" s="1" t="e">
        <f>IF(B1471="",#N/A,
IF('Second Approx.'!$G$15="Error",#N/A,
IF('Second Approx.'!$G$16="Error",#N/A,
IF('Second Approx.'!$G$17="Error",#N/A,
IF('Second Approx.'!$G$18="Error",#N/A,
IF('Second Approx.'!$G$19="Error",#N/A,
IF('Second Approx.'!$G$20="Error",#N/A,
IF('Second Approx.'!$G$29="Error",#N/A,
'Second Approx.'!$D$38*SIN(RADIANS('Second Approx.'!$D$18*A1471))+'Second Approx.'!$D$39*SIN(RADIANS('Second Approx.'!$D$19*A1471))))))))))</f>
        <v>#N/A</v>
      </c>
    </row>
    <row r="1472" spans="1:4" x14ac:dyDescent="0.25">
      <c r="A1472">
        <v>735</v>
      </c>
      <c r="B1472" s="71" t="e">
        <f>IF(A1472&lt;='Second Approx.'!$D$20,A1472,#N/A)</f>
        <v>#N/A</v>
      </c>
      <c r="C1472" s="1" t="e">
        <f>IF(B1472="",#N/A,
IF('Second Approx.'!$G$15="Error",#N/A,
IF('Second Approx.'!$G$16="Error",#N/A,
IF('Second Approx.'!$G$17="Error",#N/A,
IF('Second Approx.'!$G$18="Error",#N/A,
IF('Second Approx.'!$G$19="Error",#N/A,
IF('Second Approx.'!$G$20="Error",#N/A,
IF('Second Approx.'!$G$29="Error",#N/A,
'Second Approx.'!$D$38*COS(RADIANS('Second Approx.'!$D$18*A1472))+'Second Approx.'!$D$39*COS(RADIANS('Second Approx.'!$D$19*A1472))))))))))</f>
        <v>#N/A</v>
      </c>
      <c r="D1472" s="1" t="e">
        <f>IF(B1472="",#N/A,
IF('Second Approx.'!$G$15="Error",#N/A,
IF('Second Approx.'!$G$16="Error",#N/A,
IF('Second Approx.'!$G$17="Error",#N/A,
IF('Second Approx.'!$G$18="Error",#N/A,
IF('Second Approx.'!$G$19="Error",#N/A,
IF('Second Approx.'!$G$20="Error",#N/A,
IF('Second Approx.'!$G$29="Error",#N/A,
'Second Approx.'!$D$38*SIN(RADIANS('Second Approx.'!$D$18*A1472))+'Second Approx.'!$D$39*SIN(RADIANS('Second Approx.'!$D$19*A1472))))))))))</f>
        <v>#N/A</v>
      </c>
    </row>
    <row r="1473" spans="1:4" x14ac:dyDescent="0.25">
      <c r="A1473">
        <v>735.5</v>
      </c>
      <c r="B1473" s="71" t="e">
        <f>IF(A1473&lt;='Second Approx.'!$D$20,A1473,#N/A)</f>
        <v>#N/A</v>
      </c>
      <c r="C1473" s="1" t="e">
        <f>IF(B1473="",#N/A,
IF('Second Approx.'!$G$15="Error",#N/A,
IF('Second Approx.'!$G$16="Error",#N/A,
IF('Second Approx.'!$G$17="Error",#N/A,
IF('Second Approx.'!$G$18="Error",#N/A,
IF('Second Approx.'!$G$19="Error",#N/A,
IF('Second Approx.'!$G$20="Error",#N/A,
IF('Second Approx.'!$G$29="Error",#N/A,
'Second Approx.'!$D$38*COS(RADIANS('Second Approx.'!$D$18*A1473))+'Second Approx.'!$D$39*COS(RADIANS('Second Approx.'!$D$19*A1473))))))))))</f>
        <v>#N/A</v>
      </c>
      <c r="D1473" s="1" t="e">
        <f>IF(B1473="",#N/A,
IF('Second Approx.'!$G$15="Error",#N/A,
IF('Second Approx.'!$G$16="Error",#N/A,
IF('Second Approx.'!$G$17="Error",#N/A,
IF('Second Approx.'!$G$18="Error",#N/A,
IF('Second Approx.'!$G$19="Error",#N/A,
IF('Second Approx.'!$G$20="Error",#N/A,
IF('Second Approx.'!$G$29="Error",#N/A,
'Second Approx.'!$D$38*SIN(RADIANS('Second Approx.'!$D$18*A1473))+'Second Approx.'!$D$39*SIN(RADIANS('Second Approx.'!$D$19*A1473))))))))))</f>
        <v>#N/A</v>
      </c>
    </row>
    <row r="1474" spans="1:4" x14ac:dyDescent="0.25">
      <c r="A1474" s="71">
        <v>736</v>
      </c>
      <c r="B1474" s="71" t="e">
        <f>IF(A1474&lt;='Second Approx.'!$D$20,A1474,#N/A)</f>
        <v>#N/A</v>
      </c>
      <c r="C1474" s="1" t="e">
        <f>IF(B1474="",#N/A,
IF('Second Approx.'!$G$15="Error",#N/A,
IF('Second Approx.'!$G$16="Error",#N/A,
IF('Second Approx.'!$G$17="Error",#N/A,
IF('Second Approx.'!$G$18="Error",#N/A,
IF('Second Approx.'!$G$19="Error",#N/A,
IF('Second Approx.'!$G$20="Error",#N/A,
IF('Second Approx.'!$G$29="Error",#N/A,
'Second Approx.'!$D$38*COS(RADIANS('Second Approx.'!$D$18*A1474))+'Second Approx.'!$D$39*COS(RADIANS('Second Approx.'!$D$19*A1474))))))))))</f>
        <v>#N/A</v>
      </c>
      <c r="D1474" s="1" t="e">
        <f>IF(B1474="",#N/A,
IF('Second Approx.'!$G$15="Error",#N/A,
IF('Second Approx.'!$G$16="Error",#N/A,
IF('Second Approx.'!$G$17="Error",#N/A,
IF('Second Approx.'!$G$18="Error",#N/A,
IF('Second Approx.'!$G$19="Error",#N/A,
IF('Second Approx.'!$G$20="Error",#N/A,
IF('Second Approx.'!$G$29="Error",#N/A,
'Second Approx.'!$D$38*SIN(RADIANS('Second Approx.'!$D$18*A1474))+'Second Approx.'!$D$39*SIN(RADIANS('Second Approx.'!$D$19*A1474))))))))))</f>
        <v>#N/A</v>
      </c>
    </row>
    <row r="1475" spans="1:4" x14ac:dyDescent="0.25">
      <c r="A1475">
        <v>736.5</v>
      </c>
      <c r="B1475" s="71" t="e">
        <f>IF(A1475&lt;='Second Approx.'!$D$20,A1475,#N/A)</f>
        <v>#N/A</v>
      </c>
      <c r="C1475" s="1" t="e">
        <f>IF(B1475="",#N/A,
IF('Second Approx.'!$G$15="Error",#N/A,
IF('Second Approx.'!$G$16="Error",#N/A,
IF('Second Approx.'!$G$17="Error",#N/A,
IF('Second Approx.'!$G$18="Error",#N/A,
IF('Second Approx.'!$G$19="Error",#N/A,
IF('Second Approx.'!$G$20="Error",#N/A,
IF('Second Approx.'!$G$29="Error",#N/A,
'Second Approx.'!$D$38*COS(RADIANS('Second Approx.'!$D$18*A1475))+'Second Approx.'!$D$39*COS(RADIANS('Second Approx.'!$D$19*A1475))))))))))</f>
        <v>#N/A</v>
      </c>
      <c r="D1475" s="1" t="e">
        <f>IF(B1475="",#N/A,
IF('Second Approx.'!$G$15="Error",#N/A,
IF('Second Approx.'!$G$16="Error",#N/A,
IF('Second Approx.'!$G$17="Error",#N/A,
IF('Second Approx.'!$G$18="Error",#N/A,
IF('Second Approx.'!$G$19="Error",#N/A,
IF('Second Approx.'!$G$20="Error",#N/A,
IF('Second Approx.'!$G$29="Error",#N/A,
'Second Approx.'!$D$38*SIN(RADIANS('Second Approx.'!$D$18*A1475))+'Second Approx.'!$D$39*SIN(RADIANS('Second Approx.'!$D$19*A1475))))))))))</f>
        <v>#N/A</v>
      </c>
    </row>
    <row r="1476" spans="1:4" x14ac:dyDescent="0.25">
      <c r="A1476" s="71">
        <v>737</v>
      </c>
      <c r="B1476" s="71" t="e">
        <f>IF(A1476&lt;='Second Approx.'!$D$20,A1476,#N/A)</f>
        <v>#N/A</v>
      </c>
      <c r="C1476" s="1" t="e">
        <f>IF(B1476="",#N/A,
IF('Second Approx.'!$G$15="Error",#N/A,
IF('Second Approx.'!$G$16="Error",#N/A,
IF('Second Approx.'!$G$17="Error",#N/A,
IF('Second Approx.'!$G$18="Error",#N/A,
IF('Second Approx.'!$G$19="Error",#N/A,
IF('Second Approx.'!$G$20="Error",#N/A,
IF('Second Approx.'!$G$29="Error",#N/A,
'Second Approx.'!$D$38*COS(RADIANS('Second Approx.'!$D$18*A1476))+'Second Approx.'!$D$39*COS(RADIANS('Second Approx.'!$D$19*A1476))))))))))</f>
        <v>#N/A</v>
      </c>
      <c r="D1476" s="1" t="e">
        <f>IF(B1476="",#N/A,
IF('Second Approx.'!$G$15="Error",#N/A,
IF('Second Approx.'!$G$16="Error",#N/A,
IF('Second Approx.'!$G$17="Error",#N/A,
IF('Second Approx.'!$G$18="Error",#N/A,
IF('Second Approx.'!$G$19="Error",#N/A,
IF('Second Approx.'!$G$20="Error",#N/A,
IF('Second Approx.'!$G$29="Error",#N/A,
'Second Approx.'!$D$38*SIN(RADIANS('Second Approx.'!$D$18*A1476))+'Second Approx.'!$D$39*SIN(RADIANS('Second Approx.'!$D$19*A1476))))))))))</f>
        <v>#N/A</v>
      </c>
    </row>
    <row r="1477" spans="1:4" x14ac:dyDescent="0.25">
      <c r="A1477">
        <v>737.5</v>
      </c>
      <c r="B1477" s="71" t="e">
        <f>IF(A1477&lt;='Second Approx.'!$D$20,A1477,#N/A)</f>
        <v>#N/A</v>
      </c>
      <c r="C1477" s="1" t="e">
        <f>IF(B1477="",#N/A,
IF('Second Approx.'!$G$15="Error",#N/A,
IF('Second Approx.'!$G$16="Error",#N/A,
IF('Second Approx.'!$G$17="Error",#N/A,
IF('Second Approx.'!$G$18="Error",#N/A,
IF('Second Approx.'!$G$19="Error",#N/A,
IF('Second Approx.'!$G$20="Error",#N/A,
IF('Second Approx.'!$G$29="Error",#N/A,
'Second Approx.'!$D$38*COS(RADIANS('Second Approx.'!$D$18*A1477))+'Second Approx.'!$D$39*COS(RADIANS('Second Approx.'!$D$19*A1477))))))))))</f>
        <v>#N/A</v>
      </c>
      <c r="D1477" s="1" t="e">
        <f>IF(B1477="",#N/A,
IF('Second Approx.'!$G$15="Error",#N/A,
IF('Second Approx.'!$G$16="Error",#N/A,
IF('Second Approx.'!$G$17="Error",#N/A,
IF('Second Approx.'!$G$18="Error",#N/A,
IF('Second Approx.'!$G$19="Error",#N/A,
IF('Second Approx.'!$G$20="Error",#N/A,
IF('Second Approx.'!$G$29="Error",#N/A,
'Second Approx.'!$D$38*SIN(RADIANS('Second Approx.'!$D$18*A1477))+'Second Approx.'!$D$39*SIN(RADIANS('Second Approx.'!$D$19*A1477))))))))))</f>
        <v>#N/A</v>
      </c>
    </row>
    <row r="1478" spans="1:4" x14ac:dyDescent="0.25">
      <c r="A1478">
        <v>738</v>
      </c>
      <c r="B1478" s="71" t="e">
        <f>IF(A1478&lt;='Second Approx.'!$D$20,A1478,#N/A)</f>
        <v>#N/A</v>
      </c>
      <c r="C1478" s="1" t="e">
        <f>IF(B1478="",#N/A,
IF('Second Approx.'!$G$15="Error",#N/A,
IF('Second Approx.'!$G$16="Error",#N/A,
IF('Second Approx.'!$G$17="Error",#N/A,
IF('Second Approx.'!$G$18="Error",#N/A,
IF('Second Approx.'!$G$19="Error",#N/A,
IF('Second Approx.'!$G$20="Error",#N/A,
IF('Second Approx.'!$G$29="Error",#N/A,
'Second Approx.'!$D$38*COS(RADIANS('Second Approx.'!$D$18*A1478))+'Second Approx.'!$D$39*COS(RADIANS('Second Approx.'!$D$19*A1478))))))))))</f>
        <v>#N/A</v>
      </c>
      <c r="D1478" s="1" t="e">
        <f>IF(B1478="",#N/A,
IF('Second Approx.'!$G$15="Error",#N/A,
IF('Second Approx.'!$G$16="Error",#N/A,
IF('Second Approx.'!$G$17="Error",#N/A,
IF('Second Approx.'!$G$18="Error",#N/A,
IF('Second Approx.'!$G$19="Error",#N/A,
IF('Second Approx.'!$G$20="Error",#N/A,
IF('Second Approx.'!$G$29="Error",#N/A,
'Second Approx.'!$D$38*SIN(RADIANS('Second Approx.'!$D$18*A1478))+'Second Approx.'!$D$39*SIN(RADIANS('Second Approx.'!$D$19*A1478))))))))))</f>
        <v>#N/A</v>
      </c>
    </row>
    <row r="1479" spans="1:4" x14ac:dyDescent="0.25">
      <c r="A1479" s="71">
        <v>738.5</v>
      </c>
      <c r="B1479" s="71" t="e">
        <f>IF(A1479&lt;='Second Approx.'!$D$20,A1479,#N/A)</f>
        <v>#N/A</v>
      </c>
      <c r="C1479" s="1" t="e">
        <f>IF(B1479="",#N/A,
IF('Second Approx.'!$G$15="Error",#N/A,
IF('Second Approx.'!$G$16="Error",#N/A,
IF('Second Approx.'!$G$17="Error",#N/A,
IF('Second Approx.'!$G$18="Error",#N/A,
IF('Second Approx.'!$G$19="Error",#N/A,
IF('Second Approx.'!$G$20="Error",#N/A,
IF('Second Approx.'!$G$29="Error",#N/A,
'Second Approx.'!$D$38*COS(RADIANS('Second Approx.'!$D$18*A1479))+'Second Approx.'!$D$39*COS(RADIANS('Second Approx.'!$D$19*A1479))))))))))</f>
        <v>#N/A</v>
      </c>
      <c r="D1479" s="1" t="e">
        <f>IF(B1479="",#N/A,
IF('Second Approx.'!$G$15="Error",#N/A,
IF('Second Approx.'!$G$16="Error",#N/A,
IF('Second Approx.'!$G$17="Error",#N/A,
IF('Second Approx.'!$G$18="Error",#N/A,
IF('Second Approx.'!$G$19="Error",#N/A,
IF('Second Approx.'!$G$20="Error",#N/A,
IF('Second Approx.'!$G$29="Error",#N/A,
'Second Approx.'!$D$38*SIN(RADIANS('Second Approx.'!$D$18*A1479))+'Second Approx.'!$D$39*SIN(RADIANS('Second Approx.'!$D$19*A1479))))))))))</f>
        <v>#N/A</v>
      </c>
    </row>
    <row r="1480" spans="1:4" x14ac:dyDescent="0.25">
      <c r="A1480">
        <v>739</v>
      </c>
      <c r="B1480" s="71" t="e">
        <f>IF(A1480&lt;='Second Approx.'!$D$20,A1480,#N/A)</f>
        <v>#N/A</v>
      </c>
      <c r="C1480" s="1" t="e">
        <f>IF(B1480="",#N/A,
IF('Second Approx.'!$G$15="Error",#N/A,
IF('Second Approx.'!$G$16="Error",#N/A,
IF('Second Approx.'!$G$17="Error",#N/A,
IF('Second Approx.'!$G$18="Error",#N/A,
IF('Second Approx.'!$G$19="Error",#N/A,
IF('Second Approx.'!$G$20="Error",#N/A,
IF('Second Approx.'!$G$29="Error",#N/A,
'Second Approx.'!$D$38*COS(RADIANS('Second Approx.'!$D$18*A1480))+'Second Approx.'!$D$39*COS(RADIANS('Second Approx.'!$D$19*A1480))))))))))</f>
        <v>#N/A</v>
      </c>
      <c r="D1480" s="1" t="e">
        <f>IF(B1480="",#N/A,
IF('Second Approx.'!$G$15="Error",#N/A,
IF('Second Approx.'!$G$16="Error",#N/A,
IF('Second Approx.'!$G$17="Error",#N/A,
IF('Second Approx.'!$G$18="Error",#N/A,
IF('Second Approx.'!$G$19="Error",#N/A,
IF('Second Approx.'!$G$20="Error",#N/A,
IF('Second Approx.'!$G$29="Error",#N/A,
'Second Approx.'!$D$38*SIN(RADIANS('Second Approx.'!$D$18*A1480))+'Second Approx.'!$D$39*SIN(RADIANS('Second Approx.'!$D$19*A1480))))))))))</f>
        <v>#N/A</v>
      </c>
    </row>
    <row r="1481" spans="1:4" x14ac:dyDescent="0.25">
      <c r="A1481" s="71">
        <v>739.5</v>
      </c>
      <c r="B1481" s="71" t="e">
        <f>IF(A1481&lt;='Second Approx.'!$D$20,A1481,#N/A)</f>
        <v>#N/A</v>
      </c>
      <c r="C1481" s="1" t="e">
        <f>IF(B1481="",#N/A,
IF('Second Approx.'!$G$15="Error",#N/A,
IF('Second Approx.'!$G$16="Error",#N/A,
IF('Second Approx.'!$G$17="Error",#N/A,
IF('Second Approx.'!$G$18="Error",#N/A,
IF('Second Approx.'!$G$19="Error",#N/A,
IF('Second Approx.'!$G$20="Error",#N/A,
IF('Second Approx.'!$G$29="Error",#N/A,
'Second Approx.'!$D$38*COS(RADIANS('Second Approx.'!$D$18*A1481))+'Second Approx.'!$D$39*COS(RADIANS('Second Approx.'!$D$19*A1481))))))))))</f>
        <v>#N/A</v>
      </c>
      <c r="D1481" s="1" t="e">
        <f>IF(B1481="",#N/A,
IF('Second Approx.'!$G$15="Error",#N/A,
IF('Second Approx.'!$G$16="Error",#N/A,
IF('Second Approx.'!$G$17="Error",#N/A,
IF('Second Approx.'!$G$18="Error",#N/A,
IF('Second Approx.'!$G$19="Error",#N/A,
IF('Second Approx.'!$G$20="Error",#N/A,
IF('Second Approx.'!$G$29="Error",#N/A,
'Second Approx.'!$D$38*SIN(RADIANS('Second Approx.'!$D$18*A1481))+'Second Approx.'!$D$39*SIN(RADIANS('Second Approx.'!$D$19*A1481))))))))))</f>
        <v>#N/A</v>
      </c>
    </row>
    <row r="1482" spans="1:4" x14ac:dyDescent="0.25">
      <c r="A1482">
        <v>740</v>
      </c>
      <c r="B1482" s="71" t="e">
        <f>IF(A1482&lt;='Second Approx.'!$D$20,A1482,#N/A)</f>
        <v>#N/A</v>
      </c>
      <c r="C1482" s="1" t="e">
        <f>IF(B1482="",#N/A,
IF('Second Approx.'!$G$15="Error",#N/A,
IF('Second Approx.'!$G$16="Error",#N/A,
IF('Second Approx.'!$G$17="Error",#N/A,
IF('Second Approx.'!$G$18="Error",#N/A,
IF('Second Approx.'!$G$19="Error",#N/A,
IF('Second Approx.'!$G$20="Error",#N/A,
IF('Second Approx.'!$G$29="Error",#N/A,
'Second Approx.'!$D$38*COS(RADIANS('Second Approx.'!$D$18*A1482))+'Second Approx.'!$D$39*COS(RADIANS('Second Approx.'!$D$19*A1482))))))))))</f>
        <v>#N/A</v>
      </c>
      <c r="D1482" s="1" t="e">
        <f>IF(B1482="",#N/A,
IF('Second Approx.'!$G$15="Error",#N/A,
IF('Second Approx.'!$G$16="Error",#N/A,
IF('Second Approx.'!$G$17="Error",#N/A,
IF('Second Approx.'!$G$18="Error",#N/A,
IF('Second Approx.'!$G$19="Error",#N/A,
IF('Second Approx.'!$G$20="Error",#N/A,
IF('Second Approx.'!$G$29="Error",#N/A,
'Second Approx.'!$D$38*SIN(RADIANS('Second Approx.'!$D$18*A1482))+'Second Approx.'!$D$39*SIN(RADIANS('Second Approx.'!$D$19*A1482))))))))))</f>
        <v>#N/A</v>
      </c>
    </row>
    <row r="1483" spans="1:4" x14ac:dyDescent="0.25">
      <c r="A1483">
        <v>740.5</v>
      </c>
      <c r="B1483" s="71" t="e">
        <f>IF(A1483&lt;='Second Approx.'!$D$20,A1483,#N/A)</f>
        <v>#N/A</v>
      </c>
      <c r="C1483" s="1" t="e">
        <f>IF(B1483="",#N/A,
IF('Second Approx.'!$G$15="Error",#N/A,
IF('Second Approx.'!$G$16="Error",#N/A,
IF('Second Approx.'!$G$17="Error",#N/A,
IF('Second Approx.'!$G$18="Error",#N/A,
IF('Second Approx.'!$G$19="Error",#N/A,
IF('Second Approx.'!$G$20="Error",#N/A,
IF('Second Approx.'!$G$29="Error",#N/A,
'Second Approx.'!$D$38*COS(RADIANS('Second Approx.'!$D$18*A1483))+'Second Approx.'!$D$39*COS(RADIANS('Second Approx.'!$D$19*A1483))))))))))</f>
        <v>#N/A</v>
      </c>
      <c r="D1483" s="1" t="e">
        <f>IF(B1483="",#N/A,
IF('Second Approx.'!$G$15="Error",#N/A,
IF('Second Approx.'!$G$16="Error",#N/A,
IF('Second Approx.'!$G$17="Error",#N/A,
IF('Second Approx.'!$G$18="Error",#N/A,
IF('Second Approx.'!$G$19="Error",#N/A,
IF('Second Approx.'!$G$20="Error",#N/A,
IF('Second Approx.'!$G$29="Error",#N/A,
'Second Approx.'!$D$38*SIN(RADIANS('Second Approx.'!$D$18*A1483))+'Second Approx.'!$D$39*SIN(RADIANS('Second Approx.'!$D$19*A1483))))))))))</f>
        <v>#N/A</v>
      </c>
    </row>
    <row r="1484" spans="1:4" x14ac:dyDescent="0.25">
      <c r="A1484" s="71">
        <v>741</v>
      </c>
      <c r="B1484" s="71" t="e">
        <f>IF(A1484&lt;='Second Approx.'!$D$20,A1484,#N/A)</f>
        <v>#N/A</v>
      </c>
      <c r="C1484" s="1" t="e">
        <f>IF(B1484="",#N/A,
IF('Second Approx.'!$G$15="Error",#N/A,
IF('Second Approx.'!$G$16="Error",#N/A,
IF('Second Approx.'!$G$17="Error",#N/A,
IF('Second Approx.'!$G$18="Error",#N/A,
IF('Second Approx.'!$G$19="Error",#N/A,
IF('Second Approx.'!$G$20="Error",#N/A,
IF('Second Approx.'!$G$29="Error",#N/A,
'Second Approx.'!$D$38*COS(RADIANS('Second Approx.'!$D$18*A1484))+'Second Approx.'!$D$39*COS(RADIANS('Second Approx.'!$D$19*A1484))))))))))</f>
        <v>#N/A</v>
      </c>
      <c r="D1484" s="1" t="e">
        <f>IF(B1484="",#N/A,
IF('Second Approx.'!$G$15="Error",#N/A,
IF('Second Approx.'!$G$16="Error",#N/A,
IF('Second Approx.'!$G$17="Error",#N/A,
IF('Second Approx.'!$G$18="Error",#N/A,
IF('Second Approx.'!$G$19="Error",#N/A,
IF('Second Approx.'!$G$20="Error",#N/A,
IF('Second Approx.'!$G$29="Error",#N/A,
'Second Approx.'!$D$38*SIN(RADIANS('Second Approx.'!$D$18*A1484))+'Second Approx.'!$D$39*SIN(RADIANS('Second Approx.'!$D$19*A1484))))))))))</f>
        <v>#N/A</v>
      </c>
    </row>
    <row r="1485" spans="1:4" x14ac:dyDescent="0.25">
      <c r="A1485">
        <v>741.5</v>
      </c>
      <c r="B1485" s="71" t="e">
        <f>IF(A1485&lt;='Second Approx.'!$D$20,A1485,#N/A)</f>
        <v>#N/A</v>
      </c>
      <c r="C1485" s="1" t="e">
        <f>IF(B1485="",#N/A,
IF('Second Approx.'!$G$15="Error",#N/A,
IF('Second Approx.'!$G$16="Error",#N/A,
IF('Second Approx.'!$G$17="Error",#N/A,
IF('Second Approx.'!$G$18="Error",#N/A,
IF('Second Approx.'!$G$19="Error",#N/A,
IF('Second Approx.'!$G$20="Error",#N/A,
IF('Second Approx.'!$G$29="Error",#N/A,
'Second Approx.'!$D$38*COS(RADIANS('Second Approx.'!$D$18*A1485))+'Second Approx.'!$D$39*COS(RADIANS('Second Approx.'!$D$19*A1485))))))))))</f>
        <v>#N/A</v>
      </c>
      <c r="D1485" s="1" t="e">
        <f>IF(B1485="",#N/A,
IF('Second Approx.'!$G$15="Error",#N/A,
IF('Second Approx.'!$G$16="Error",#N/A,
IF('Second Approx.'!$G$17="Error",#N/A,
IF('Second Approx.'!$G$18="Error",#N/A,
IF('Second Approx.'!$G$19="Error",#N/A,
IF('Second Approx.'!$G$20="Error",#N/A,
IF('Second Approx.'!$G$29="Error",#N/A,
'Second Approx.'!$D$38*SIN(RADIANS('Second Approx.'!$D$18*A1485))+'Second Approx.'!$D$39*SIN(RADIANS('Second Approx.'!$D$19*A1485))))))))))</f>
        <v>#N/A</v>
      </c>
    </row>
    <row r="1486" spans="1:4" x14ac:dyDescent="0.25">
      <c r="A1486" s="71">
        <v>742</v>
      </c>
      <c r="B1486" s="71" t="e">
        <f>IF(A1486&lt;='Second Approx.'!$D$20,A1486,#N/A)</f>
        <v>#N/A</v>
      </c>
      <c r="C1486" s="1" t="e">
        <f>IF(B1486="",#N/A,
IF('Second Approx.'!$G$15="Error",#N/A,
IF('Second Approx.'!$G$16="Error",#N/A,
IF('Second Approx.'!$G$17="Error",#N/A,
IF('Second Approx.'!$G$18="Error",#N/A,
IF('Second Approx.'!$G$19="Error",#N/A,
IF('Second Approx.'!$G$20="Error",#N/A,
IF('Second Approx.'!$G$29="Error",#N/A,
'Second Approx.'!$D$38*COS(RADIANS('Second Approx.'!$D$18*A1486))+'Second Approx.'!$D$39*COS(RADIANS('Second Approx.'!$D$19*A1486))))))))))</f>
        <v>#N/A</v>
      </c>
      <c r="D1486" s="1" t="e">
        <f>IF(B1486="",#N/A,
IF('Second Approx.'!$G$15="Error",#N/A,
IF('Second Approx.'!$G$16="Error",#N/A,
IF('Second Approx.'!$G$17="Error",#N/A,
IF('Second Approx.'!$G$18="Error",#N/A,
IF('Second Approx.'!$G$19="Error",#N/A,
IF('Second Approx.'!$G$20="Error",#N/A,
IF('Second Approx.'!$G$29="Error",#N/A,
'Second Approx.'!$D$38*SIN(RADIANS('Second Approx.'!$D$18*A1486))+'Second Approx.'!$D$39*SIN(RADIANS('Second Approx.'!$D$19*A1486))))))))))</f>
        <v>#N/A</v>
      </c>
    </row>
    <row r="1487" spans="1:4" x14ac:dyDescent="0.25">
      <c r="A1487">
        <v>742.5</v>
      </c>
      <c r="B1487" s="71" t="e">
        <f>IF(A1487&lt;='Second Approx.'!$D$20,A1487,#N/A)</f>
        <v>#N/A</v>
      </c>
      <c r="C1487" s="1" t="e">
        <f>IF(B1487="",#N/A,
IF('Second Approx.'!$G$15="Error",#N/A,
IF('Second Approx.'!$G$16="Error",#N/A,
IF('Second Approx.'!$G$17="Error",#N/A,
IF('Second Approx.'!$G$18="Error",#N/A,
IF('Second Approx.'!$G$19="Error",#N/A,
IF('Second Approx.'!$G$20="Error",#N/A,
IF('Second Approx.'!$G$29="Error",#N/A,
'Second Approx.'!$D$38*COS(RADIANS('Second Approx.'!$D$18*A1487))+'Second Approx.'!$D$39*COS(RADIANS('Second Approx.'!$D$19*A1487))))))))))</f>
        <v>#N/A</v>
      </c>
      <c r="D1487" s="1" t="e">
        <f>IF(B1487="",#N/A,
IF('Second Approx.'!$G$15="Error",#N/A,
IF('Second Approx.'!$G$16="Error",#N/A,
IF('Second Approx.'!$G$17="Error",#N/A,
IF('Second Approx.'!$G$18="Error",#N/A,
IF('Second Approx.'!$G$19="Error",#N/A,
IF('Second Approx.'!$G$20="Error",#N/A,
IF('Second Approx.'!$G$29="Error",#N/A,
'Second Approx.'!$D$38*SIN(RADIANS('Second Approx.'!$D$18*A1487))+'Second Approx.'!$D$39*SIN(RADIANS('Second Approx.'!$D$19*A1487))))))))))</f>
        <v>#N/A</v>
      </c>
    </row>
    <row r="1488" spans="1:4" x14ac:dyDescent="0.25">
      <c r="A1488">
        <v>743</v>
      </c>
      <c r="B1488" s="71" t="e">
        <f>IF(A1488&lt;='Second Approx.'!$D$20,A1488,#N/A)</f>
        <v>#N/A</v>
      </c>
      <c r="C1488" s="1" t="e">
        <f>IF(B1488="",#N/A,
IF('Second Approx.'!$G$15="Error",#N/A,
IF('Second Approx.'!$G$16="Error",#N/A,
IF('Second Approx.'!$G$17="Error",#N/A,
IF('Second Approx.'!$G$18="Error",#N/A,
IF('Second Approx.'!$G$19="Error",#N/A,
IF('Second Approx.'!$G$20="Error",#N/A,
IF('Second Approx.'!$G$29="Error",#N/A,
'Second Approx.'!$D$38*COS(RADIANS('Second Approx.'!$D$18*A1488))+'Second Approx.'!$D$39*COS(RADIANS('Second Approx.'!$D$19*A1488))))))))))</f>
        <v>#N/A</v>
      </c>
      <c r="D1488" s="1" t="e">
        <f>IF(B1488="",#N/A,
IF('Second Approx.'!$G$15="Error",#N/A,
IF('Second Approx.'!$G$16="Error",#N/A,
IF('Second Approx.'!$G$17="Error",#N/A,
IF('Second Approx.'!$G$18="Error",#N/A,
IF('Second Approx.'!$G$19="Error",#N/A,
IF('Second Approx.'!$G$20="Error",#N/A,
IF('Second Approx.'!$G$29="Error",#N/A,
'Second Approx.'!$D$38*SIN(RADIANS('Second Approx.'!$D$18*A1488))+'Second Approx.'!$D$39*SIN(RADIANS('Second Approx.'!$D$19*A1488))))))))))</f>
        <v>#N/A</v>
      </c>
    </row>
    <row r="1489" spans="1:4" x14ac:dyDescent="0.25">
      <c r="A1489" s="71">
        <v>743.5</v>
      </c>
      <c r="B1489" s="71" t="e">
        <f>IF(A1489&lt;='Second Approx.'!$D$20,A1489,#N/A)</f>
        <v>#N/A</v>
      </c>
      <c r="C1489" s="1" t="e">
        <f>IF(B1489="",#N/A,
IF('Second Approx.'!$G$15="Error",#N/A,
IF('Second Approx.'!$G$16="Error",#N/A,
IF('Second Approx.'!$G$17="Error",#N/A,
IF('Second Approx.'!$G$18="Error",#N/A,
IF('Second Approx.'!$G$19="Error",#N/A,
IF('Second Approx.'!$G$20="Error",#N/A,
IF('Second Approx.'!$G$29="Error",#N/A,
'Second Approx.'!$D$38*COS(RADIANS('Second Approx.'!$D$18*A1489))+'Second Approx.'!$D$39*COS(RADIANS('Second Approx.'!$D$19*A1489))))))))))</f>
        <v>#N/A</v>
      </c>
      <c r="D1489" s="1" t="e">
        <f>IF(B1489="",#N/A,
IF('Second Approx.'!$G$15="Error",#N/A,
IF('Second Approx.'!$G$16="Error",#N/A,
IF('Second Approx.'!$G$17="Error",#N/A,
IF('Second Approx.'!$G$18="Error",#N/A,
IF('Second Approx.'!$G$19="Error",#N/A,
IF('Second Approx.'!$G$20="Error",#N/A,
IF('Second Approx.'!$G$29="Error",#N/A,
'Second Approx.'!$D$38*SIN(RADIANS('Second Approx.'!$D$18*A1489))+'Second Approx.'!$D$39*SIN(RADIANS('Second Approx.'!$D$19*A1489))))))))))</f>
        <v>#N/A</v>
      </c>
    </row>
    <row r="1490" spans="1:4" x14ac:dyDescent="0.25">
      <c r="A1490">
        <v>744</v>
      </c>
      <c r="B1490" s="71" t="e">
        <f>IF(A1490&lt;='Second Approx.'!$D$20,A1490,#N/A)</f>
        <v>#N/A</v>
      </c>
      <c r="C1490" s="1" t="e">
        <f>IF(B1490="",#N/A,
IF('Second Approx.'!$G$15="Error",#N/A,
IF('Second Approx.'!$G$16="Error",#N/A,
IF('Second Approx.'!$G$17="Error",#N/A,
IF('Second Approx.'!$G$18="Error",#N/A,
IF('Second Approx.'!$G$19="Error",#N/A,
IF('Second Approx.'!$G$20="Error",#N/A,
IF('Second Approx.'!$G$29="Error",#N/A,
'Second Approx.'!$D$38*COS(RADIANS('Second Approx.'!$D$18*A1490))+'Second Approx.'!$D$39*COS(RADIANS('Second Approx.'!$D$19*A1490))))))))))</f>
        <v>#N/A</v>
      </c>
      <c r="D1490" s="1" t="e">
        <f>IF(B1490="",#N/A,
IF('Second Approx.'!$G$15="Error",#N/A,
IF('Second Approx.'!$G$16="Error",#N/A,
IF('Second Approx.'!$G$17="Error",#N/A,
IF('Second Approx.'!$G$18="Error",#N/A,
IF('Second Approx.'!$G$19="Error",#N/A,
IF('Second Approx.'!$G$20="Error",#N/A,
IF('Second Approx.'!$G$29="Error",#N/A,
'Second Approx.'!$D$38*SIN(RADIANS('Second Approx.'!$D$18*A1490))+'Second Approx.'!$D$39*SIN(RADIANS('Second Approx.'!$D$19*A1490))))))))))</f>
        <v>#N/A</v>
      </c>
    </row>
    <row r="1491" spans="1:4" x14ac:dyDescent="0.25">
      <c r="A1491" s="71">
        <v>744.5</v>
      </c>
      <c r="B1491" s="71" t="e">
        <f>IF(A1491&lt;='Second Approx.'!$D$20,A1491,#N/A)</f>
        <v>#N/A</v>
      </c>
      <c r="C1491" s="1" t="e">
        <f>IF(B1491="",#N/A,
IF('Second Approx.'!$G$15="Error",#N/A,
IF('Second Approx.'!$G$16="Error",#N/A,
IF('Second Approx.'!$G$17="Error",#N/A,
IF('Second Approx.'!$G$18="Error",#N/A,
IF('Second Approx.'!$G$19="Error",#N/A,
IF('Second Approx.'!$G$20="Error",#N/A,
IF('Second Approx.'!$G$29="Error",#N/A,
'Second Approx.'!$D$38*COS(RADIANS('Second Approx.'!$D$18*A1491))+'Second Approx.'!$D$39*COS(RADIANS('Second Approx.'!$D$19*A1491))))))))))</f>
        <v>#N/A</v>
      </c>
      <c r="D1491" s="1" t="e">
        <f>IF(B1491="",#N/A,
IF('Second Approx.'!$G$15="Error",#N/A,
IF('Second Approx.'!$G$16="Error",#N/A,
IF('Second Approx.'!$G$17="Error",#N/A,
IF('Second Approx.'!$G$18="Error",#N/A,
IF('Second Approx.'!$G$19="Error",#N/A,
IF('Second Approx.'!$G$20="Error",#N/A,
IF('Second Approx.'!$G$29="Error",#N/A,
'Second Approx.'!$D$38*SIN(RADIANS('Second Approx.'!$D$18*A1491))+'Second Approx.'!$D$39*SIN(RADIANS('Second Approx.'!$D$19*A1491))))))))))</f>
        <v>#N/A</v>
      </c>
    </row>
    <row r="1492" spans="1:4" x14ac:dyDescent="0.25">
      <c r="A1492">
        <v>745</v>
      </c>
      <c r="B1492" s="71" t="e">
        <f>IF(A1492&lt;='Second Approx.'!$D$20,A1492,#N/A)</f>
        <v>#N/A</v>
      </c>
      <c r="C1492" s="1" t="e">
        <f>IF(B1492="",#N/A,
IF('Second Approx.'!$G$15="Error",#N/A,
IF('Second Approx.'!$G$16="Error",#N/A,
IF('Second Approx.'!$G$17="Error",#N/A,
IF('Second Approx.'!$G$18="Error",#N/A,
IF('Second Approx.'!$G$19="Error",#N/A,
IF('Second Approx.'!$G$20="Error",#N/A,
IF('Second Approx.'!$G$29="Error",#N/A,
'Second Approx.'!$D$38*COS(RADIANS('Second Approx.'!$D$18*A1492))+'Second Approx.'!$D$39*COS(RADIANS('Second Approx.'!$D$19*A1492))))))))))</f>
        <v>#N/A</v>
      </c>
      <c r="D1492" s="1" t="e">
        <f>IF(B1492="",#N/A,
IF('Second Approx.'!$G$15="Error",#N/A,
IF('Second Approx.'!$G$16="Error",#N/A,
IF('Second Approx.'!$G$17="Error",#N/A,
IF('Second Approx.'!$G$18="Error",#N/A,
IF('Second Approx.'!$G$19="Error",#N/A,
IF('Second Approx.'!$G$20="Error",#N/A,
IF('Second Approx.'!$G$29="Error",#N/A,
'Second Approx.'!$D$38*SIN(RADIANS('Second Approx.'!$D$18*A1492))+'Second Approx.'!$D$39*SIN(RADIANS('Second Approx.'!$D$19*A1492))))))))))</f>
        <v>#N/A</v>
      </c>
    </row>
    <row r="1493" spans="1:4" x14ac:dyDescent="0.25">
      <c r="A1493">
        <v>745.5</v>
      </c>
      <c r="B1493" s="71" t="e">
        <f>IF(A1493&lt;='Second Approx.'!$D$20,A1493,#N/A)</f>
        <v>#N/A</v>
      </c>
      <c r="C1493" s="1" t="e">
        <f>IF(B1493="",#N/A,
IF('Second Approx.'!$G$15="Error",#N/A,
IF('Second Approx.'!$G$16="Error",#N/A,
IF('Second Approx.'!$G$17="Error",#N/A,
IF('Second Approx.'!$G$18="Error",#N/A,
IF('Second Approx.'!$G$19="Error",#N/A,
IF('Second Approx.'!$G$20="Error",#N/A,
IF('Second Approx.'!$G$29="Error",#N/A,
'Second Approx.'!$D$38*COS(RADIANS('Second Approx.'!$D$18*A1493))+'Second Approx.'!$D$39*COS(RADIANS('Second Approx.'!$D$19*A1493))))))))))</f>
        <v>#N/A</v>
      </c>
      <c r="D1493" s="1" t="e">
        <f>IF(B1493="",#N/A,
IF('Second Approx.'!$G$15="Error",#N/A,
IF('Second Approx.'!$G$16="Error",#N/A,
IF('Second Approx.'!$G$17="Error",#N/A,
IF('Second Approx.'!$G$18="Error",#N/A,
IF('Second Approx.'!$G$19="Error",#N/A,
IF('Second Approx.'!$G$20="Error",#N/A,
IF('Second Approx.'!$G$29="Error",#N/A,
'Second Approx.'!$D$38*SIN(RADIANS('Second Approx.'!$D$18*A1493))+'Second Approx.'!$D$39*SIN(RADIANS('Second Approx.'!$D$19*A1493))))))))))</f>
        <v>#N/A</v>
      </c>
    </row>
    <row r="1494" spans="1:4" x14ac:dyDescent="0.25">
      <c r="A1494" s="71">
        <v>746</v>
      </c>
      <c r="B1494" s="71" t="e">
        <f>IF(A1494&lt;='Second Approx.'!$D$20,A1494,#N/A)</f>
        <v>#N/A</v>
      </c>
      <c r="C1494" s="1" t="e">
        <f>IF(B1494="",#N/A,
IF('Second Approx.'!$G$15="Error",#N/A,
IF('Second Approx.'!$G$16="Error",#N/A,
IF('Second Approx.'!$G$17="Error",#N/A,
IF('Second Approx.'!$G$18="Error",#N/A,
IF('Second Approx.'!$G$19="Error",#N/A,
IF('Second Approx.'!$G$20="Error",#N/A,
IF('Second Approx.'!$G$29="Error",#N/A,
'Second Approx.'!$D$38*COS(RADIANS('Second Approx.'!$D$18*A1494))+'Second Approx.'!$D$39*COS(RADIANS('Second Approx.'!$D$19*A1494))))))))))</f>
        <v>#N/A</v>
      </c>
      <c r="D1494" s="1" t="e">
        <f>IF(B1494="",#N/A,
IF('Second Approx.'!$G$15="Error",#N/A,
IF('Second Approx.'!$G$16="Error",#N/A,
IF('Second Approx.'!$G$17="Error",#N/A,
IF('Second Approx.'!$G$18="Error",#N/A,
IF('Second Approx.'!$G$19="Error",#N/A,
IF('Second Approx.'!$G$20="Error",#N/A,
IF('Second Approx.'!$G$29="Error",#N/A,
'Second Approx.'!$D$38*SIN(RADIANS('Second Approx.'!$D$18*A1494))+'Second Approx.'!$D$39*SIN(RADIANS('Second Approx.'!$D$19*A1494))))))))))</f>
        <v>#N/A</v>
      </c>
    </row>
    <row r="1495" spans="1:4" x14ac:dyDescent="0.25">
      <c r="A1495">
        <v>746.5</v>
      </c>
      <c r="B1495" s="71" t="e">
        <f>IF(A1495&lt;='Second Approx.'!$D$20,A1495,#N/A)</f>
        <v>#N/A</v>
      </c>
      <c r="C1495" s="1" t="e">
        <f>IF(B1495="",#N/A,
IF('Second Approx.'!$G$15="Error",#N/A,
IF('Second Approx.'!$G$16="Error",#N/A,
IF('Second Approx.'!$G$17="Error",#N/A,
IF('Second Approx.'!$G$18="Error",#N/A,
IF('Second Approx.'!$G$19="Error",#N/A,
IF('Second Approx.'!$G$20="Error",#N/A,
IF('Second Approx.'!$G$29="Error",#N/A,
'Second Approx.'!$D$38*COS(RADIANS('Second Approx.'!$D$18*A1495))+'Second Approx.'!$D$39*COS(RADIANS('Second Approx.'!$D$19*A1495))))))))))</f>
        <v>#N/A</v>
      </c>
      <c r="D1495" s="1" t="e">
        <f>IF(B1495="",#N/A,
IF('Second Approx.'!$G$15="Error",#N/A,
IF('Second Approx.'!$G$16="Error",#N/A,
IF('Second Approx.'!$G$17="Error",#N/A,
IF('Second Approx.'!$G$18="Error",#N/A,
IF('Second Approx.'!$G$19="Error",#N/A,
IF('Second Approx.'!$G$20="Error",#N/A,
IF('Second Approx.'!$G$29="Error",#N/A,
'Second Approx.'!$D$38*SIN(RADIANS('Second Approx.'!$D$18*A1495))+'Second Approx.'!$D$39*SIN(RADIANS('Second Approx.'!$D$19*A1495))))))))))</f>
        <v>#N/A</v>
      </c>
    </row>
    <row r="1496" spans="1:4" x14ac:dyDescent="0.25">
      <c r="A1496" s="71">
        <v>747</v>
      </c>
      <c r="B1496" s="71" t="e">
        <f>IF(A1496&lt;='Second Approx.'!$D$20,A1496,#N/A)</f>
        <v>#N/A</v>
      </c>
      <c r="C1496" s="1" t="e">
        <f>IF(B1496="",#N/A,
IF('Second Approx.'!$G$15="Error",#N/A,
IF('Second Approx.'!$G$16="Error",#N/A,
IF('Second Approx.'!$G$17="Error",#N/A,
IF('Second Approx.'!$G$18="Error",#N/A,
IF('Second Approx.'!$G$19="Error",#N/A,
IF('Second Approx.'!$G$20="Error",#N/A,
IF('Second Approx.'!$G$29="Error",#N/A,
'Second Approx.'!$D$38*COS(RADIANS('Second Approx.'!$D$18*A1496))+'Second Approx.'!$D$39*COS(RADIANS('Second Approx.'!$D$19*A1496))))))))))</f>
        <v>#N/A</v>
      </c>
      <c r="D1496" s="1" t="e">
        <f>IF(B1496="",#N/A,
IF('Second Approx.'!$G$15="Error",#N/A,
IF('Second Approx.'!$G$16="Error",#N/A,
IF('Second Approx.'!$G$17="Error",#N/A,
IF('Second Approx.'!$G$18="Error",#N/A,
IF('Second Approx.'!$G$19="Error",#N/A,
IF('Second Approx.'!$G$20="Error",#N/A,
IF('Second Approx.'!$G$29="Error",#N/A,
'Second Approx.'!$D$38*SIN(RADIANS('Second Approx.'!$D$18*A1496))+'Second Approx.'!$D$39*SIN(RADIANS('Second Approx.'!$D$19*A1496))))))))))</f>
        <v>#N/A</v>
      </c>
    </row>
    <row r="1497" spans="1:4" x14ac:dyDescent="0.25">
      <c r="A1497">
        <v>747.5</v>
      </c>
      <c r="B1497" s="71" t="e">
        <f>IF(A1497&lt;='Second Approx.'!$D$20,A1497,#N/A)</f>
        <v>#N/A</v>
      </c>
      <c r="C1497" s="1" t="e">
        <f>IF(B1497="",#N/A,
IF('Second Approx.'!$G$15="Error",#N/A,
IF('Second Approx.'!$G$16="Error",#N/A,
IF('Second Approx.'!$G$17="Error",#N/A,
IF('Second Approx.'!$G$18="Error",#N/A,
IF('Second Approx.'!$G$19="Error",#N/A,
IF('Second Approx.'!$G$20="Error",#N/A,
IF('Second Approx.'!$G$29="Error",#N/A,
'Second Approx.'!$D$38*COS(RADIANS('Second Approx.'!$D$18*A1497))+'Second Approx.'!$D$39*COS(RADIANS('Second Approx.'!$D$19*A1497))))))))))</f>
        <v>#N/A</v>
      </c>
      <c r="D1497" s="1" t="e">
        <f>IF(B1497="",#N/A,
IF('Second Approx.'!$G$15="Error",#N/A,
IF('Second Approx.'!$G$16="Error",#N/A,
IF('Second Approx.'!$G$17="Error",#N/A,
IF('Second Approx.'!$G$18="Error",#N/A,
IF('Second Approx.'!$G$19="Error",#N/A,
IF('Second Approx.'!$G$20="Error",#N/A,
IF('Second Approx.'!$G$29="Error",#N/A,
'Second Approx.'!$D$38*SIN(RADIANS('Second Approx.'!$D$18*A1497))+'Second Approx.'!$D$39*SIN(RADIANS('Second Approx.'!$D$19*A1497))))))))))</f>
        <v>#N/A</v>
      </c>
    </row>
    <row r="1498" spans="1:4" x14ac:dyDescent="0.25">
      <c r="A1498">
        <v>748</v>
      </c>
      <c r="B1498" s="71" t="e">
        <f>IF(A1498&lt;='Second Approx.'!$D$20,A1498,#N/A)</f>
        <v>#N/A</v>
      </c>
      <c r="C1498" s="1" t="e">
        <f>IF(B1498="",#N/A,
IF('Second Approx.'!$G$15="Error",#N/A,
IF('Second Approx.'!$G$16="Error",#N/A,
IF('Second Approx.'!$G$17="Error",#N/A,
IF('Second Approx.'!$G$18="Error",#N/A,
IF('Second Approx.'!$G$19="Error",#N/A,
IF('Second Approx.'!$G$20="Error",#N/A,
IF('Second Approx.'!$G$29="Error",#N/A,
'Second Approx.'!$D$38*COS(RADIANS('Second Approx.'!$D$18*A1498))+'Second Approx.'!$D$39*COS(RADIANS('Second Approx.'!$D$19*A1498))))))))))</f>
        <v>#N/A</v>
      </c>
      <c r="D1498" s="1" t="e">
        <f>IF(B1498="",#N/A,
IF('Second Approx.'!$G$15="Error",#N/A,
IF('Second Approx.'!$G$16="Error",#N/A,
IF('Second Approx.'!$G$17="Error",#N/A,
IF('Second Approx.'!$G$18="Error",#N/A,
IF('Second Approx.'!$G$19="Error",#N/A,
IF('Second Approx.'!$G$20="Error",#N/A,
IF('Second Approx.'!$G$29="Error",#N/A,
'Second Approx.'!$D$38*SIN(RADIANS('Second Approx.'!$D$18*A1498))+'Second Approx.'!$D$39*SIN(RADIANS('Second Approx.'!$D$19*A1498))))))))))</f>
        <v>#N/A</v>
      </c>
    </row>
    <row r="1499" spans="1:4" x14ac:dyDescent="0.25">
      <c r="A1499" s="71">
        <v>748.5</v>
      </c>
      <c r="B1499" s="71" t="e">
        <f>IF(A1499&lt;='Second Approx.'!$D$20,A1499,#N/A)</f>
        <v>#N/A</v>
      </c>
      <c r="C1499" s="1" t="e">
        <f>IF(B1499="",#N/A,
IF('Second Approx.'!$G$15="Error",#N/A,
IF('Second Approx.'!$G$16="Error",#N/A,
IF('Second Approx.'!$G$17="Error",#N/A,
IF('Second Approx.'!$G$18="Error",#N/A,
IF('Second Approx.'!$G$19="Error",#N/A,
IF('Second Approx.'!$G$20="Error",#N/A,
IF('Second Approx.'!$G$29="Error",#N/A,
'Second Approx.'!$D$38*COS(RADIANS('Second Approx.'!$D$18*A1499))+'Second Approx.'!$D$39*COS(RADIANS('Second Approx.'!$D$19*A1499))))))))))</f>
        <v>#N/A</v>
      </c>
      <c r="D1499" s="1" t="e">
        <f>IF(B1499="",#N/A,
IF('Second Approx.'!$G$15="Error",#N/A,
IF('Second Approx.'!$G$16="Error",#N/A,
IF('Second Approx.'!$G$17="Error",#N/A,
IF('Second Approx.'!$G$18="Error",#N/A,
IF('Second Approx.'!$G$19="Error",#N/A,
IF('Second Approx.'!$G$20="Error",#N/A,
IF('Second Approx.'!$G$29="Error",#N/A,
'Second Approx.'!$D$38*SIN(RADIANS('Second Approx.'!$D$18*A1499))+'Second Approx.'!$D$39*SIN(RADIANS('Second Approx.'!$D$19*A1499))))))))))</f>
        <v>#N/A</v>
      </c>
    </row>
    <row r="1500" spans="1:4" x14ac:dyDescent="0.25">
      <c r="A1500">
        <v>749</v>
      </c>
      <c r="B1500" s="71" t="e">
        <f>IF(A1500&lt;='Second Approx.'!$D$20,A1500,#N/A)</f>
        <v>#N/A</v>
      </c>
      <c r="C1500" s="1" t="e">
        <f>IF(B1500="",#N/A,
IF('Second Approx.'!$G$15="Error",#N/A,
IF('Second Approx.'!$G$16="Error",#N/A,
IF('Second Approx.'!$G$17="Error",#N/A,
IF('Second Approx.'!$G$18="Error",#N/A,
IF('Second Approx.'!$G$19="Error",#N/A,
IF('Second Approx.'!$G$20="Error",#N/A,
IF('Second Approx.'!$G$29="Error",#N/A,
'Second Approx.'!$D$38*COS(RADIANS('Second Approx.'!$D$18*A1500))+'Second Approx.'!$D$39*COS(RADIANS('Second Approx.'!$D$19*A1500))))))))))</f>
        <v>#N/A</v>
      </c>
      <c r="D1500" s="1" t="e">
        <f>IF(B1500="",#N/A,
IF('Second Approx.'!$G$15="Error",#N/A,
IF('Second Approx.'!$G$16="Error",#N/A,
IF('Second Approx.'!$G$17="Error",#N/A,
IF('Second Approx.'!$G$18="Error",#N/A,
IF('Second Approx.'!$G$19="Error",#N/A,
IF('Second Approx.'!$G$20="Error",#N/A,
IF('Second Approx.'!$G$29="Error",#N/A,
'Second Approx.'!$D$38*SIN(RADIANS('Second Approx.'!$D$18*A1500))+'Second Approx.'!$D$39*SIN(RADIANS('Second Approx.'!$D$19*A1500))))))))))</f>
        <v>#N/A</v>
      </c>
    </row>
    <row r="1501" spans="1:4" x14ac:dyDescent="0.25">
      <c r="A1501" s="71">
        <v>749.5</v>
      </c>
      <c r="B1501" s="71" t="e">
        <f>IF(A1501&lt;='Second Approx.'!$D$20,A1501,#N/A)</f>
        <v>#N/A</v>
      </c>
      <c r="C1501" s="1" t="e">
        <f>IF(B1501="",#N/A,
IF('Second Approx.'!$G$15="Error",#N/A,
IF('Second Approx.'!$G$16="Error",#N/A,
IF('Second Approx.'!$G$17="Error",#N/A,
IF('Second Approx.'!$G$18="Error",#N/A,
IF('Second Approx.'!$G$19="Error",#N/A,
IF('Second Approx.'!$G$20="Error",#N/A,
IF('Second Approx.'!$G$29="Error",#N/A,
'Second Approx.'!$D$38*COS(RADIANS('Second Approx.'!$D$18*A1501))+'Second Approx.'!$D$39*COS(RADIANS('Second Approx.'!$D$19*A1501))))))))))</f>
        <v>#N/A</v>
      </c>
      <c r="D1501" s="1" t="e">
        <f>IF(B1501="",#N/A,
IF('Second Approx.'!$G$15="Error",#N/A,
IF('Second Approx.'!$G$16="Error",#N/A,
IF('Second Approx.'!$G$17="Error",#N/A,
IF('Second Approx.'!$G$18="Error",#N/A,
IF('Second Approx.'!$G$19="Error",#N/A,
IF('Second Approx.'!$G$20="Error",#N/A,
IF('Second Approx.'!$G$29="Error",#N/A,
'Second Approx.'!$D$38*SIN(RADIANS('Second Approx.'!$D$18*A1501))+'Second Approx.'!$D$39*SIN(RADIANS('Second Approx.'!$D$19*A1501))))))))))</f>
        <v>#N/A</v>
      </c>
    </row>
    <row r="1502" spans="1:4" x14ac:dyDescent="0.25">
      <c r="A1502">
        <v>750</v>
      </c>
      <c r="B1502" s="71" t="e">
        <f>IF(A1502&lt;='Second Approx.'!$D$20,A1502,#N/A)</f>
        <v>#N/A</v>
      </c>
      <c r="C1502" s="1" t="e">
        <f>IF(B1502="",#N/A,
IF('Second Approx.'!$G$15="Error",#N/A,
IF('Second Approx.'!$G$16="Error",#N/A,
IF('Second Approx.'!$G$17="Error",#N/A,
IF('Second Approx.'!$G$18="Error",#N/A,
IF('Second Approx.'!$G$19="Error",#N/A,
IF('Second Approx.'!$G$20="Error",#N/A,
IF('Second Approx.'!$G$29="Error",#N/A,
'Second Approx.'!$D$38*COS(RADIANS('Second Approx.'!$D$18*A1502))+'Second Approx.'!$D$39*COS(RADIANS('Second Approx.'!$D$19*A1502))))))))))</f>
        <v>#N/A</v>
      </c>
      <c r="D1502" s="1" t="e">
        <f>IF(B1502="",#N/A,
IF('Second Approx.'!$G$15="Error",#N/A,
IF('Second Approx.'!$G$16="Error",#N/A,
IF('Second Approx.'!$G$17="Error",#N/A,
IF('Second Approx.'!$G$18="Error",#N/A,
IF('Second Approx.'!$G$19="Error",#N/A,
IF('Second Approx.'!$G$20="Error",#N/A,
IF('Second Approx.'!$G$29="Error",#N/A,
'Second Approx.'!$D$38*SIN(RADIANS('Second Approx.'!$D$18*A1502))+'Second Approx.'!$D$39*SIN(RADIANS('Second Approx.'!$D$19*A1502))))))))))</f>
        <v>#N/A</v>
      </c>
    </row>
    <row r="1503" spans="1:4" x14ac:dyDescent="0.25">
      <c r="A1503">
        <v>750.5</v>
      </c>
      <c r="B1503" s="71" t="e">
        <f>IF(A1503&lt;='Second Approx.'!$D$20,A1503,#N/A)</f>
        <v>#N/A</v>
      </c>
      <c r="C1503" s="1" t="e">
        <f>IF(B1503="",#N/A,
IF('Second Approx.'!$G$15="Error",#N/A,
IF('Second Approx.'!$G$16="Error",#N/A,
IF('Second Approx.'!$G$17="Error",#N/A,
IF('Second Approx.'!$G$18="Error",#N/A,
IF('Second Approx.'!$G$19="Error",#N/A,
IF('Second Approx.'!$G$20="Error",#N/A,
IF('Second Approx.'!$G$29="Error",#N/A,
'Second Approx.'!$D$38*COS(RADIANS('Second Approx.'!$D$18*A1503))+'Second Approx.'!$D$39*COS(RADIANS('Second Approx.'!$D$19*A1503))))))))))</f>
        <v>#N/A</v>
      </c>
      <c r="D1503" s="1" t="e">
        <f>IF(B1503="",#N/A,
IF('Second Approx.'!$G$15="Error",#N/A,
IF('Second Approx.'!$G$16="Error",#N/A,
IF('Second Approx.'!$G$17="Error",#N/A,
IF('Second Approx.'!$G$18="Error",#N/A,
IF('Second Approx.'!$G$19="Error",#N/A,
IF('Second Approx.'!$G$20="Error",#N/A,
IF('Second Approx.'!$G$29="Error",#N/A,
'Second Approx.'!$D$38*SIN(RADIANS('Second Approx.'!$D$18*A1503))+'Second Approx.'!$D$39*SIN(RADIANS('Second Approx.'!$D$19*A1503))))))))))</f>
        <v>#N/A</v>
      </c>
    </row>
    <row r="1504" spans="1:4" x14ac:dyDescent="0.25">
      <c r="A1504" s="71">
        <v>751</v>
      </c>
      <c r="B1504" s="71" t="e">
        <f>IF(A1504&lt;='Second Approx.'!$D$20,A1504,#N/A)</f>
        <v>#N/A</v>
      </c>
      <c r="C1504" s="1" t="e">
        <f>IF(B1504="",#N/A,
IF('Second Approx.'!$G$15="Error",#N/A,
IF('Second Approx.'!$G$16="Error",#N/A,
IF('Second Approx.'!$G$17="Error",#N/A,
IF('Second Approx.'!$G$18="Error",#N/A,
IF('Second Approx.'!$G$19="Error",#N/A,
IF('Second Approx.'!$G$20="Error",#N/A,
IF('Second Approx.'!$G$29="Error",#N/A,
'Second Approx.'!$D$38*COS(RADIANS('Second Approx.'!$D$18*A1504))+'Second Approx.'!$D$39*COS(RADIANS('Second Approx.'!$D$19*A1504))))))))))</f>
        <v>#N/A</v>
      </c>
      <c r="D1504" s="1" t="e">
        <f>IF(B1504="",#N/A,
IF('Second Approx.'!$G$15="Error",#N/A,
IF('Second Approx.'!$G$16="Error",#N/A,
IF('Second Approx.'!$G$17="Error",#N/A,
IF('Second Approx.'!$G$18="Error",#N/A,
IF('Second Approx.'!$G$19="Error",#N/A,
IF('Second Approx.'!$G$20="Error",#N/A,
IF('Second Approx.'!$G$29="Error",#N/A,
'Second Approx.'!$D$38*SIN(RADIANS('Second Approx.'!$D$18*A1504))+'Second Approx.'!$D$39*SIN(RADIANS('Second Approx.'!$D$19*A1504))))))))))</f>
        <v>#N/A</v>
      </c>
    </row>
    <row r="1505" spans="1:4" x14ac:dyDescent="0.25">
      <c r="A1505">
        <v>751.5</v>
      </c>
      <c r="B1505" s="71" t="e">
        <f>IF(A1505&lt;='Second Approx.'!$D$20,A1505,#N/A)</f>
        <v>#N/A</v>
      </c>
      <c r="C1505" s="1" t="e">
        <f>IF(B1505="",#N/A,
IF('Second Approx.'!$G$15="Error",#N/A,
IF('Second Approx.'!$G$16="Error",#N/A,
IF('Second Approx.'!$G$17="Error",#N/A,
IF('Second Approx.'!$G$18="Error",#N/A,
IF('Second Approx.'!$G$19="Error",#N/A,
IF('Second Approx.'!$G$20="Error",#N/A,
IF('Second Approx.'!$G$29="Error",#N/A,
'Second Approx.'!$D$38*COS(RADIANS('Second Approx.'!$D$18*A1505))+'Second Approx.'!$D$39*COS(RADIANS('Second Approx.'!$D$19*A1505))))))))))</f>
        <v>#N/A</v>
      </c>
      <c r="D1505" s="1" t="e">
        <f>IF(B1505="",#N/A,
IF('Second Approx.'!$G$15="Error",#N/A,
IF('Second Approx.'!$G$16="Error",#N/A,
IF('Second Approx.'!$G$17="Error",#N/A,
IF('Second Approx.'!$G$18="Error",#N/A,
IF('Second Approx.'!$G$19="Error",#N/A,
IF('Second Approx.'!$G$20="Error",#N/A,
IF('Second Approx.'!$G$29="Error",#N/A,
'Second Approx.'!$D$38*SIN(RADIANS('Second Approx.'!$D$18*A1505))+'Second Approx.'!$D$39*SIN(RADIANS('Second Approx.'!$D$19*A1505))))))))))</f>
        <v>#N/A</v>
      </c>
    </row>
    <row r="1506" spans="1:4" x14ac:dyDescent="0.25">
      <c r="A1506" s="71">
        <v>752</v>
      </c>
      <c r="B1506" s="71" t="e">
        <f>IF(A1506&lt;='Second Approx.'!$D$20,A1506,#N/A)</f>
        <v>#N/A</v>
      </c>
      <c r="C1506" s="1" t="e">
        <f>IF(B1506="",#N/A,
IF('Second Approx.'!$G$15="Error",#N/A,
IF('Second Approx.'!$G$16="Error",#N/A,
IF('Second Approx.'!$G$17="Error",#N/A,
IF('Second Approx.'!$G$18="Error",#N/A,
IF('Second Approx.'!$G$19="Error",#N/A,
IF('Second Approx.'!$G$20="Error",#N/A,
IF('Second Approx.'!$G$29="Error",#N/A,
'Second Approx.'!$D$38*COS(RADIANS('Second Approx.'!$D$18*A1506))+'Second Approx.'!$D$39*COS(RADIANS('Second Approx.'!$D$19*A1506))))))))))</f>
        <v>#N/A</v>
      </c>
      <c r="D1506" s="1" t="e">
        <f>IF(B1506="",#N/A,
IF('Second Approx.'!$G$15="Error",#N/A,
IF('Second Approx.'!$G$16="Error",#N/A,
IF('Second Approx.'!$G$17="Error",#N/A,
IF('Second Approx.'!$G$18="Error",#N/A,
IF('Second Approx.'!$G$19="Error",#N/A,
IF('Second Approx.'!$G$20="Error",#N/A,
IF('Second Approx.'!$G$29="Error",#N/A,
'Second Approx.'!$D$38*SIN(RADIANS('Second Approx.'!$D$18*A1506))+'Second Approx.'!$D$39*SIN(RADIANS('Second Approx.'!$D$19*A1506))))))))))</f>
        <v>#N/A</v>
      </c>
    </row>
    <row r="1507" spans="1:4" x14ac:dyDescent="0.25">
      <c r="A1507">
        <v>752.5</v>
      </c>
      <c r="B1507" s="71" t="e">
        <f>IF(A1507&lt;='Second Approx.'!$D$20,A1507,#N/A)</f>
        <v>#N/A</v>
      </c>
      <c r="C1507" s="1" t="e">
        <f>IF(B1507="",#N/A,
IF('Second Approx.'!$G$15="Error",#N/A,
IF('Second Approx.'!$G$16="Error",#N/A,
IF('Second Approx.'!$G$17="Error",#N/A,
IF('Second Approx.'!$G$18="Error",#N/A,
IF('Second Approx.'!$G$19="Error",#N/A,
IF('Second Approx.'!$G$20="Error",#N/A,
IF('Second Approx.'!$G$29="Error",#N/A,
'Second Approx.'!$D$38*COS(RADIANS('Second Approx.'!$D$18*A1507))+'Second Approx.'!$D$39*COS(RADIANS('Second Approx.'!$D$19*A1507))))))))))</f>
        <v>#N/A</v>
      </c>
      <c r="D1507" s="1" t="e">
        <f>IF(B1507="",#N/A,
IF('Second Approx.'!$G$15="Error",#N/A,
IF('Second Approx.'!$G$16="Error",#N/A,
IF('Second Approx.'!$G$17="Error",#N/A,
IF('Second Approx.'!$G$18="Error",#N/A,
IF('Second Approx.'!$G$19="Error",#N/A,
IF('Second Approx.'!$G$20="Error",#N/A,
IF('Second Approx.'!$G$29="Error",#N/A,
'Second Approx.'!$D$38*SIN(RADIANS('Second Approx.'!$D$18*A1507))+'Second Approx.'!$D$39*SIN(RADIANS('Second Approx.'!$D$19*A1507))))))))))</f>
        <v>#N/A</v>
      </c>
    </row>
    <row r="1508" spans="1:4" x14ac:dyDescent="0.25">
      <c r="A1508">
        <v>753</v>
      </c>
      <c r="B1508" s="71" t="e">
        <f>IF(A1508&lt;='Second Approx.'!$D$20,A1508,#N/A)</f>
        <v>#N/A</v>
      </c>
      <c r="C1508" s="1" t="e">
        <f>IF(B1508="",#N/A,
IF('Second Approx.'!$G$15="Error",#N/A,
IF('Second Approx.'!$G$16="Error",#N/A,
IF('Second Approx.'!$G$17="Error",#N/A,
IF('Second Approx.'!$G$18="Error",#N/A,
IF('Second Approx.'!$G$19="Error",#N/A,
IF('Second Approx.'!$G$20="Error",#N/A,
IF('Second Approx.'!$G$29="Error",#N/A,
'Second Approx.'!$D$38*COS(RADIANS('Second Approx.'!$D$18*A1508))+'Second Approx.'!$D$39*COS(RADIANS('Second Approx.'!$D$19*A1508))))))))))</f>
        <v>#N/A</v>
      </c>
      <c r="D1508" s="1" t="e">
        <f>IF(B1508="",#N/A,
IF('Second Approx.'!$G$15="Error",#N/A,
IF('Second Approx.'!$G$16="Error",#N/A,
IF('Second Approx.'!$G$17="Error",#N/A,
IF('Second Approx.'!$G$18="Error",#N/A,
IF('Second Approx.'!$G$19="Error",#N/A,
IF('Second Approx.'!$G$20="Error",#N/A,
IF('Second Approx.'!$G$29="Error",#N/A,
'Second Approx.'!$D$38*SIN(RADIANS('Second Approx.'!$D$18*A1508))+'Second Approx.'!$D$39*SIN(RADIANS('Second Approx.'!$D$19*A1508))))))))))</f>
        <v>#N/A</v>
      </c>
    </row>
    <row r="1509" spans="1:4" x14ac:dyDescent="0.25">
      <c r="A1509" s="71">
        <v>753.5</v>
      </c>
      <c r="B1509" s="71" t="e">
        <f>IF(A1509&lt;='Second Approx.'!$D$20,A1509,#N/A)</f>
        <v>#N/A</v>
      </c>
      <c r="C1509" s="1" t="e">
        <f>IF(B1509="",#N/A,
IF('Second Approx.'!$G$15="Error",#N/A,
IF('Second Approx.'!$G$16="Error",#N/A,
IF('Second Approx.'!$G$17="Error",#N/A,
IF('Second Approx.'!$G$18="Error",#N/A,
IF('Second Approx.'!$G$19="Error",#N/A,
IF('Second Approx.'!$G$20="Error",#N/A,
IF('Second Approx.'!$G$29="Error",#N/A,
'Second Approx.'!$D$38*COS(RADIANS('Second Approx.'!$D$18*A1509))+'Second Approx.'!$D$39*COS(RADIANS('Second Approx.'!$D$19*A1509))))))))))</f>
        <v>#N/A</v>
      </c>
      <c r="D1509" s="1" t="e">
        <f>IF(B1509="",#N/A,
IF('Second Approx.'!$G$15="Error",#N/A,
IF('Second Approx.'!$G$16="Error",#N/A,
IF('Second Approx.'!$G$17="Error",#N/A,
IF('Second Approx.'!$G$18="Error",#N/A,
IF('Second Approx.'!$G$19="Error",#N/A,
IF('Second Approx.'!$G$20="Error",#N/A,
IF('Second Approx.'!$G$29="Error",#N/A,
'Second Approx.'!$D$38*SIN(RADIANS('Second Approx.'!$D$18*A1509))+'Second Approx.'!$D$39*SIN(RADIANS('Second Approx.'!$D$19*A1509))))))))))</f>
        <v>#N/A</v>
      </c>
    </row>
    <row r="1510" spans="1:4" x14ac:dyDescent="0.25">
      <c r="A1510">
        <v>754</v>
      </c>
      <c r="B1510" s="71" t="e">
        <f>IF(A1510&lt;='Second Approx.'!$D$20,A1510,#N/A)</f>
        <v>#N/A</v>
      </c>
      <c r="C1510" s="1" t="e">
        <f>IF(B1510="",#N/A,
IF('Second Approx.'!$G$15="Error",#N/A,
IF('Second Approx.'!$G$16="Error",#N/A,
IF('Second Approx.'!$G$17="Error",#N/A,
IF('Second Approx.'!$G$18="Error",#N/A,
IF('Second Approx.'!$G$19="Error",#N/A,
IF('Second Approx.'!$G$20="Error",#N/A,
IF('Second Approx.'!$G$29="Error",#N/A,
'Second Approx.'!$D$38*COS(RADIANS('Second Approx.'!$D$18*A1510))+'Second Approx.'!$D$39*COS(RADIANS('Second Approx.'!$D$19*A1510))))))))))</f>
        <v>#N/A</v>
      </c>
      <c r="D1510" s="1" t="e">
        <f>IF(B1510="",#N/A,
IF('Second Approx.'!$G$15="Error",#N/A,
IF('Second Approx.'!$G$16="Error",#N/A,
IF('Second Approx.'!$G$17="Error",#N/A,
IF('Second Approx.'!$G$18="Error",#N/A,
IF('Second Approx.'!$G$19="Error",#N/A,
IF('Second Approx.'!$G$20="Error",#N/A,
IF('Second Approx.'!$G$29="Error",#N/A,
'Second Approx.'!$D$38*SIN(RADIANS('Second Approx.'!$D$18*A1510))+'Second Approx.'!$D$39*SIN(RADIANS('Second Approx.'!$D$19*A1510))))))))))</f>
        <v>#N/A</v>
      </c>
    </row>
    <row r="1511" spans="1:4" x14ac:dyDescent="0.25">
      <c r="A1511" s="71">
        <v>754.5</v>
      </c>
      <c r="B1511" s="71" t="e">
        <f>IF(A1511&lt;='Second Approx.'!$D$20,A1511,#N/A)</f>
        <v>#N/A</v>
      </c>
      <c r="C1511" s="1" t="e">
        <f>IF(B1511="",#N/A,
IF('Second Approx.'!$G$15="Error",#N/A,
IF('Second Approx.'!$G$16="Error",#N/A,
IF('Second Approx.'!$G$17="Error",#N/A,
IF('Second Approx.'!$G$18="Error",#N/A,
IF('Second Approx.'!$G$19="Error",#N/A,
IF('Second Approx.'!$G$20="Error",#N/A,
IF('Second Approx.'!$G$29="Error",#N/A,
'Second Approx.'!$D$38*COS(RADIANS('Second Approx.'!$D$18*A1511))+'Second Approx.'!$D$39*COS(RADIANS('Second Approx.'!$D$19*A1511))))))))))</f>
        <v>#N/A</v>
      </c>
      <c r="D1511" s="1" t="e">
        <f>IF(B1511="",#N/A,
IF('Second Approx.'!$G$15="Error",#N/A,
IF('Second Approx.'!$G$16="Error",#N/A,
IF('Second Approx.'!$G$17="Error",#N/A,
IF('Second Approx.'!$G$18="Error",#N/A,
IF('Second Approx.'!$G$19="Error",#N/A,
IF('Second Approx.'!$G$20="Error",#N/A,
IF('Second Approx.'!$G$29="Error",#N/A,
'Second Approx.'!$D$38*SIN(RADIANS('Second Approx.'!$D$18*A1511))+'Second Approx.'!$D$39*SIN(RADIANS('Second Approx.'!$D$19*A1511))))))))))</f>
        <v>#N/A</v>
      </c>
    </row>
    <row r="1512" spans="1:4" x14ac:dyDescent="0.25">
      <c r="A1512">
        <v>755</v>
      </c>
      <c r="B1512" s="71" t="e">
        <f>IF(A1512&lt;='Second Approx.'!$D$20,A1512,#N/A)</f>
        <v>#N/A</v>
      </c>
      <c r="C1512" s="1" t="e">
        <f>IF(B1512="",#N/A,
IF('Second Approx.'!$G$15="Error",#N/A,
IF('Second Approx.'!$G$16="Error",#N/A,
IF('Second Approx.'!$G$17="Error",#N/A,
IF('Second Approx.'!$G$18="Error",#N/A,
IF('Second Approx.'!$G$19="Error",#N/A,
IF('Second Approx.'!$G$20="Error",#N/A,
IF('Second Approx.'!$G$29="Error",#N/A,
'Second Approx.'!$D$38*COS(RADIANS('Second Approx.'!$D$18*A1512))+'Second Approx.'!$D$39*COS(RADIANS('Second Approx.'!$D$19*A1512))))))))))</f>
        <v>#N/A</v>
      </c>
      <c r="D1512" s="1" t="e">
        <f>IF(B1512="",#N/A,
IF('Second Approx.'!$G$15="Error",#N/A,
IF('Second Approx.'!$G$16="Error",#N/A,
IF('Second Approx.'!$G$17="Error",#N/A,
IF('Second Approx.'!$G$18="Error",#N/A,
IF('Second Approx.'!$G$19="Error",#N/A,
IF('Second Approx.'!$G$20="Error",#N/A,
IF('Second Approx.'!$G$29="Error",#N/A,
'Second Approx.'!$D$38*SIN(RADIANS('Second Approx.'!$D$18*A1512))+'Second Approx.'!$D$39*SIN(RADIANS('Second Approx.'!$D$19*A1512))))))))))</f>
        <v>#N/A</v>
      </c>
    </row>
    <row r="1513" spans="1:4" x14ac:dyDescent="0.25">
      <c r="A1513">
        <v>755.5</v>
      </c>
      <c r="B1513" s="71" t="e">
        <f>IF(A1513&lt;='Second Approx.'!$D$20,A1513,#N/A)</f>
        <v>#N/A</v>
      </c>
      <c r="C1513" s="1" t="e">
        <f>IF(B1513="",#N/A,
IF('Second Approx.'!$G$15="Error",#N/A,
IF('Second Approx.'!$G$16="Error",#N/A,
IF('Second Approx.'!$G$17="Error",#N/A,
IF('Second Approx.'!$G$18="Error",#N/A,
IF('Second Approx.'!$G$19="Error",#N/A,
IF('Second Approx.'!$G$20="Error",#N/A,
IF('Second Approx.'!$G$29="Error",#N/A,
'Second Approx.'!$D$38*COS(RADIANS('Second Approx.'!$D$18*A1513))+'Second Approx.'!$D$39*COS(RADIANS('Second Approx.'!$D$19*A1513))))))))))</f>
        <v>#N/A</v>
      </c>
      <c r="D1513" s="1" t="e">
        <f>IF(B1513="",#N/A,
IF('Second Approx.'!$G$15="Error",#N/A,
IF('Second Approx.'!$G$16="Error",#N/A,
IF('Second Approx.'!$G$17="Error",#N/A,
IF('Second Approx.'!$G$18="Error",#N/A,
IF('Second Approx.'!$G$19="Error",#N/A,
IF('Second Approx.'!$G$20="Error",#N/A,
IF('Second Approx.'!$G$29="Error",#N/A,
'Second Approx.'!$D$38*SIN(RADIANS('Second Approx.'!$D$18*A1513))+'Second Approx.'!$D$39*SIN(RADIANS('Second Approx.'!$D$19*A1513))))))))))</f>
        <v>#N/A</v>
      </c>
    </row>
    <row r="1514" spans="1:4" x14ac:dyDescent="0.25">
      <c r="A1514" s="71">
        <v>756</v>
      </c>
      <c r="B1514" s="71" t="e">
        <f>IF(A1514&lt;='Second Approx.'!$D$20,A1514,#N/A)</f>
        <v>#N/A</v>
      </c>
      <c r="C1514" s="1" t="e">
        <f>IF(B1514="",#N/A,
IF('Second Approx.'!$G$15="Error",#N/A,
IF('Second Approx.'!$G$16="Error",#N/A,
IF('Second Approx.'!$G$17="Error",#N/A,
IF('Second Approx.'!$G$18="Error",#N/A,
IF('Second Approx.'!$G$19="Error",#N/A,
IF('Second Approx.'!$G$20="Error",#N/A,
IF('Second Approx.'!$G$29="Error",#N/A,
'Second Approx.'!$D$38*COS(RADIANS('Second Approx.'!$D$18*A1514))+'Second Approx.'!$D$39*COS(RADIANS('Second Approx.'!$D$19*A1514))))))))))</f>
        <v>#N/A</v>
      </c>
      <c r="D1514" s="1" t="e">
        <f>IF(B1514="",#N/A,
IF('Second Approx.'!$G$15="Error",#N/A,
IF('Second Approx.'!$G$16="Error",#N/A,
IF('Second Approx.'!$G$17="Error",#N/A,
IF('Second Approx.'!$G$18="Error",#N/A,
IF('Second Approx.'!$G$19="Error",#N/A,
IF('Second Approx.'!$G$20="Error",#N/A,
IF('Second Approx.'!$G$29="Error",#N/A,
'Second Approx.'!$D$38*SIN(RADIANS('Second Approx.'!$D$18*A1514))+'Second Approx.'!$D$39*SIN(RADIANS('Second Approx.'!$D$19*A1514))))))))))</f>
        <v>#N/A</v>
      </c>
    </row>
    <row r="1515" spans="1:4" x14ac:dyDescent="0.25">
      <c r="A1515">
        <v>756.5</v>
      </c>
      <c r="B1515" s="71" t="e">
        <f>IF(A1515&lt;='Second Approx.'!$D$20,A1515,#N/A)</f>
        <v>#N/A</v>
      </c>
      <c r="C1515" s="1" t="e">
        <f>IF(B1515="",#N/A,
IF('Second Approx.'!$G$15="Error",#N/A,
IF('Second Approx.'!$G$16="Error",#N/A,
IF('Second Approx.'!$G$17="Error",#N/A,
IF('Second Approx.'!$G$18="Error",#N/A,
IF('Second Approx.'!$G$19="Error",#N/A,
IF('Second Approx.'!$G$20="Error",#N/A,
IF('Second Approx.'!$G$29="Error",#N/A,
'Second Approx.'!$D$38*COS(RADIANS('Second Approx.'!$D$18*A1515))+'Second Approx.'!$D$39*COS(RADIANS('Second Approx.'!$D$19*A1515))))))))))</f>
        <v>#N/A</v>
      </c>
      <c r="D1515" s="1" t="e">
        <f>IF(B1515="",#N/A,
IF('Second Approx.'!$G$15="Error",#N/A,
IF('Second Approx.'!$G$16="Error",#N/A,
IF('Second Approx.'!$G$17="Error",#N/A,
IF('Second Approx.'!$G$18="Error",#N/A,
IF('Second Approx.'!$G$19="Error",#N/A,
IF('Second Approx.'!$G$20="Error",#N/A,
IF('Second Approx.'!$G$29="Error",#N/A,
'Second Approx.'!$D$38*SIN(RADIANS('Second Approx.'!$D$18*A1515))+'Second Approx.'!$D$39*SIN(RADIANS('Second Approx.'!$D$19*A1515))))))))))</f>
        <v>#N/A</v>
      </c>
    </row>
    <row r="1516" spans="1:4" x14ac:dyDescent="0.25">
      <c r="A1516" s="71">
        <v>757</v>
      </c>
      <c r="B1516" s="71" t="e">
        <f>IF(A1516&lt;='Second Approx.'!$D$20,A1516,#N/A)</f>
        <v>#N/A</v>
      </c>
      <c r="C1516" s="1" t="e">
        <f>IF(B1516="",#N/A,
IF('Second Approx.'!$G$15="Error",#N/A,
IF('Second Approx.'!$G$16="Error",#N/A,
IF('Second Approx.'!$G$17="Error",#N/A,
IF('Second Approx.'!$G$18="Error",#N/A,
IF('Second Approx.'!$G$19="Error",#N/A,
IF('Second Approx.'!$G$20="Error",#N/A,
IF('Second Approx.'!$G$29="Error",#N/A,
'Second Approx.'!$D$38*COS(RADIANS('Second Approx.'!$D$18*A1516))+'Second Approx.'!$D$39*COS(RADIANS('Second Approx.'!$D$19*A1516))))))))))</f>
        <v>#N/A</v>
      </c>
      <c r="D1516" s="1" t="e">
        <f>IF(B1516="",#N/A,
IF('Second Approx.'!$G$15="Error",#N/A,
IF('Second Approx.'!$G$16="Error",#N/A,
IF('Second Approx.'!$G$17="Error",#N/A,
IF('Second Approx.'!$G$18="Error",#N/A,
IF('Second Approx.'!$G$19="Error",#N/A,
IF('Second Approx.'!$G$20="Error",#N/A,
IF('Second Approx.'!$G$29="Error",#N/A,
'Second Approx.'!$D$38*SIN(RADIANS('Second Approx.'!$D$18*A1516))+'Second Approx.'!$D$39*SIN(RADIANS('Second Approx.'!$D$19*A1516))))))))))</f>
        <v>#N/A</v>
      </c>
    </row>
    <row r="1517" spans="1:4" x14ac:dyDescent="0.25">
      <c r="A1517">
        <v>757.5</v>
      </c>
      <c r="B1517" s="71" t="e">
        <f>IF(A1517&lt;='Second Approx.'!$D$20,A1517,#N/A)</f>
        <v>#N/A</v>
      </c>
      <c r="C1517" s="1" t="e">
        <f>IF(B1517="",#N/A,
IF('Second Approx.'!$G$15="Error",#N/A,
IF('Second Approx.'!$G$16="Error",#N/A,
IF('Second Approx.'!$G$17="Error",#N/A,
IF('Second Approx.'!$G$18="Error",#N/A,
IF('Second Approx.'!$G$19="Error",#N/A,
IF('Second Approx.'!$G$20="Error",#N/A,
IF('Second Approx.'!$G$29="Error",#N/A,
'Second Approx.'!$D$38*COS(RADIANS('Second Approx.'!$D$18*A1517))+'Second Approx.'!$D$39*COS(RADIANS('Second Approx.'!$D$19*A1517))))))))))</f>
        <v>#N/A</v>
      </c>
      <c r="D1517" s="1" t="e">
        <f>IF(B1517="",#N/A,
IF('Second Approx.'!$G$15="Error",#N/A,
IF('Second Approx.'!$G$16="Error",#N/A,
IF('Second Approx.'!$G$17="Error",#N/A,
IF('Second Approx.'!$G$18="Error",#N/A,
IF('Second Approx.'!$G$19="Error",#N/A,
IF('Second Approx.'!$G$20="Error",#N/A,
IF('Second Approx.'!$G$29="Error",#N/A,
'Second Approx.'!$D$38*SIN(RADIANS('Second Approx.'!$D$18*A1517))+'Second Approx.'!$D$39*SIN(RADIANS('Second Approx.'!$D$19*A1517))))))))))</f>
        <v>#N/A</v>
      </c>
    </row>
    <row r="1518" spans="1:4" x14ac:dyDescent="0.25">
      <c r="A1518">
        <v>758</v>
      </c>
      <c r="B1518" s="71" t="e">
        <f>IF(A1518&lt;='Second Approx.'!$D$20,A1518,#N/A)</f>
        <v>#N/A</v>
      </c>
      <c r="C1518" s="1" t="e">
        <f>IF(B1518="",#N/A,
IF('Second Approx.'!$G$15="Error",#N/A,
IF('Second Approx.'!$G$16="Error",#N/A,
IF('Second Approx.'!$G$17="Error",#N/A,
IF('Second Approx.'!$G$18="Error",#N/A,
IF('Second Approx.'!$G$19="Error",#N/A,
IF('Second Approx.'!$G$20="Error",#N/A,
IF('Second Approx.'!$G$29="Error",#N/A,
'Second Approx.'!$D$38*COS(RADIANS('Second Approx.'!$D$18*A1518))+'Second Approx.'!$D$39*COS(RADIANS('Second Approx.'!$D$19*A1518))))))))))</f>
        <v>#N/A</v>
      </c>
      <c r="D1518" s="1" t="e">
        <f>IF(B1518="",#N/A,
IF('Second Approx.'!$G$15="Error",#N/A,
IF('Second Approx.'!$G$16="Error",#N/A,
IF('Second Approx.'!$G$17="Error",#N/A,
IF('Second Approx.'!$G$18="Error",#N/A,
IF('Second Approx.'!$G$19="Error",#N/A,
IF('Second Approx.'!$G$20="Error",#N/A,
IF('Second Approx.'!$G$29="Error",#N/A,
'Second Approx.'!$D$38*SIN(RADIANS('Second Approx.'!$D$18*A1518))+'Second Approx.'!$D$39*SIN(RADIANS('Second Approx.'!$D$19*A1518))))))))))</f>
        <v>#N/A</v>
      </c>
    </row>
    <row r="1519" spans="1:4" x14ac:dyDescent="0.25">
      <c r="A1519" s="71">
        <v>758.5</v>
      </c>
      <c r="B1519" s="71" t="e">
        <f>IF(A1519&lt;='Second Approx.'!$D$20,A1519,#N/A)</f>
        <v>#N/A</v>
      </c>
      <c r="C1519" s="1" t="e">
        <f>IF(B1519="",#N/A,
IF('Second Approx.'!$G$15="Error",#N/A,
IF('Second Approx.'!$G$16="Error",#N/A,
IF('Second Approx.'!$G$17="Error",#N/A,
IF('Second Approx.'!$G$18="Error",#N/A,
IF('Second Approx.'!$G$19="Error",#N/A,
IF('Second Approx.'!$G$20="Error",#N/A,
IF('Second Approx.'!$G$29="Error",#N/A,
'Second Approx.'!$D$38*COS(RADIANS('Second Approx.'!$D$18*A1519))+'Second Approx.'!$D$39*COS(RADIANS('Second Approx.'!$D$19*A1519))))))))))</f>
        <v>#N/A</v>
      </c>
      <c r="D1519" s="1" t="e">
        <f>IF(B1519="",#N/A,
IF('Second Approx.'!$G$15="Error",#N/A,
IF('Second Approx.'!$G$16="Error",#N/A,
IF('Second Approx.'!$G$17="Error",#N/A,
IF('Second Approx.'!$G$18="Error",#N/A,
IF('Second Approx.'!$G$19="Error",#N/A,
IF('Second Approx.'!$G$20="Error",#N/A,
IF('Second Approx.'!$G$29="Error",#N/A,
'Second Approx.'!$D$38*SIN(RADIANS('Second Approx.'!$D$18*A1519))+'Second Approx.'!$D$39*SIN(RADIANS('Second Approx.'!$D$19*A1519))))))))))</f>
        <v>#N/A</v>
      </c>
    </row>
    <row r="1520" spans="1:4" x14ac:dyDescent="0.25">
      <c r="A1520">
        <v>759</v>
      </c>
      <c r="B1520" s="71" t="e">
        <f>IF(A1520&lt;='Second Approx.'!$D$20,A1520,#N/A)</f>
        <v>#N/A</v>
      </c>
      <c r="C1520" s="1" t="e">
        <f>IF(B1520="",#N/A,
IF('Second Approx.'!$G$15="Error",#N/A,
IF('Second Approx.'!$G$16="Error",#N/A,
IF('Second Approx.'!$G$17="Error",#N/A,
IF('Second Approx.'!$G$18="Error",#N/A,
IF('Second Approx.'!$G$19="Error",#N/A,
IF('Second Approx.'!$G$20="Error",#N/A,
IF('Second Approx.'!$G$29="Error",#N/A,
'Second Approx.'!$D$38*COS(RADIANS('Second Approx.'!$D$18*A1520))+'Second Approx.'!$D$39*COS(RADIANS('Second Approx.'!$D$19*A1520))))))))))</f>
        <v>#N/A</v>
      </c>
      <c r="D1520" s="1" t="e">
        <f>IF(B1520="",#N/A,
IF('Second Approx.'!$G$15="Error",#N/A,
IF('Second Approx.'!$G$16="Error",#N/A,
IF('Second Approx.'!$G$17="Error",#N/A,
IF('Second Approx.'!$G$18="Error",#N/A,
IF('Second Approx.'!$G$19="Error",#N/A,
IF('Second Approx.'!$G$20="Error",#N/A,
IF('Second Approx.'!$G$29="Error",#N/A,
'Second Approx.'!$D$38*SIN(RADIANS('Second Approx.'!$D$18*A1520))+'Second Approx.'!$D$39*SIN(RADIANS('Second Approx.'!$D$19*A1520))))))))))</f>
        <v>#N/A</v>
      </c>
    </row>
    <row r="1521" spans="1:4" x14ac:dyDescent="0.25">
      <c r="A1521" s="71">
        <v>759.5</v>
      </c>
      <c r="B1521" s="71" t="e">
        <f>IF(A1521&lt;='Second Approx.'!$D$20,A1521,#N/A)</f>
        <v>#N/A</v>
      </c>
      <c r="C1521" s="1" t="e">
        <f>IF(B1521="",#N/A,
IF('Second Approx.'!$G$15="Error",#N/A,
IF('Second Approx.'!$G$16="Error",#N/A,
IF('Second Approx.'!$G$17="Error",#N/A,
IF('Second Approx.'!$G$18="Error",#N/A,
IF('Second Approx.'!$G$19="Error",#N/A,
IF('Second Approx.'!$G$20="Error",#N/A,
IF('Second Approx.'!$G$29="Error",#N/A,
'Second Approx.'!$D$38*COS(RADIANS('Second Approx.'!$D$18*A1521))+'Second Approx.'!$D$39*COS(RADIANS('Second Approx.'!$D$19*A1521))))))))))</f>
        <v>#N/A</v>
      </c>
      <c r="D1521" s="1" t="e">
        <f>IF(B1521="",#N/A,
IF('Second Approx.'!$G$15="Error",#N/A,
IF('Second Approx.'!$G$16="Error",#N/A,
IF('Second Approx.'!$G$17="Error",#N/A,
IF('Second Approx.'!$G$18="Error",#N/A,
IF('Second Approx.'!$G$19="Error",#N/A,
IF('Second Approx.'!$G$20="Error",#N/A,
IF('Second Approx.'!$G$29="Error",#N/A,
'Second Approx.'!$D$38*SIN(RADIANS('Second Approx.'!$D$18*A1521))+'Second Approx.'!$D$39*SIN(RADIANS('Second Approx.'!$D$19*A1521))))))))))</f>
        <v>#N/A</v>
      </c>
    </row>
    <row r="1522" spans="1:4" x14ac:dyDescent="0.25">
      <c r="A1522">
        <v>760</v>
      </c>
      <c r="B1522" s="71" t="e">
        <f>IF(A1522&lt;='Second Approx.'!$D$20,A1522,#N/A)</f>
        <v>#N/A</v>
      </c>
      <c r="C1522" s="1" t="e">
        <f>IF(B1522="",#N/A,
IF('Second Approx.'!$G$15="Error",#N/A,
IF('Second Approx.'!$G$16="Error",#N/A,
IF('Second Approx.'!$G$17="Error",#N/A,
IF('Second Approx.'!$G$18="Error",#N/A,
IF('Second Approx.'!$G$19="Error",#N/A,
IF('Second Approx.'!$G$20="Error",#N/A,
IF('Second Approx.'!$G$29="Error",#N/A,
'Second Approx.'!$D$38*COS(RADIANS('Second Approx.'!$D$18*A1522))+'Second Approx.'!$D$39*COS(RADIANS('Second Approx.'!$D$19*A1522))))))))))</f>
        <v>#N/A</v>
      </c>
      <c r="D1522" s="1" t="e">
        <f>IF(B1522="",#N/A,
IF('Second Approx.'!$G$15="Error",#N/A,
IF('Second Approx.'!$G$16="Error",#N/A,
IF('Second Approx.'!$G$17="Error",#N/A,
IF('Second Approx.'!$G$18="Error",#N/A,
IF('Second Approx.'!$G$19="Error",#N/A,
IF('Second Approx.'!$G$20="Error",#N/A,
IF('Second Approx.'!$G$29="Error",#N/A,
'Second Approx.'!$D$38*SIN(RADIANS('Second Approx.'!$D$18*A1522))+'Second Approx.'!$D$39*SIN(RADIANS('Second Approx.'!$D$19*A1522))))))))))</f>
        <v>#N/A</v>
      </c>
    </row>
    <row r="1523" spans="1:4" x14ac:dyDescent="0.25">
      <c r="A1523">
        <v>760.5</v>
      </c>
      <c r="B1523" s="71" t="e">
        <f>IF(A1523&lt;='Second Approx.'!$D$20,A1523,#N/A)</f>
        <v>#N/A</v>
      </c>
      <c r="C1523" s="1" t="e">
        <f>IF(B1523="",#N/A,
IF('Second Approx.'!$G$15="Error",#N/A,
IF('Second Approx.'!$G$16="Error",#N/A,
IF('Second Approx.'!$G$17="Error",#N/A,
IF('Second Approx.'!$G$18="Error",#N/A,
IF('Second Approx.'!$G$19="Error",#N/A,
IF('Second Approx.'!$G$20="Error",#N/A,
IF('Second Approx.'!$G$29="Error",#N/A,
'Second Approx.'!$D$38*COS(RADIANS('Second Approx.'!$D$18*A1523))+'Second Approx.'!$D$39*COS(RADIANS('Second Approx.'!$D$19*A1523))))))))))</f>
        <v>#N/A</v>
      </c>
      <c r="D1523" s="1" t="e">
        <f>IF(B1523="",#N/A,
IF('Second Approx.'!$G$15="Error",#N/A,
IF('Second Approx.'!$G$16="Error",#N/A,
IF('Second Approx.'!$G$17="Error",#N/A,
IF('Second Approx.'!$G$18="Error",#N/A,
IF('Second Approx.'!$G$19="Error",#N/A,
IF('Second Approx.'!$G$20="Error",#N/A,
IF('Second Approx.'!$G$29="Error",#N/A,
'Second Approx.'!$D$38*SIN(RADIANS('Second Approx.'!$D$18*A1523))+'Second Approx.'!$D$39*SIN(RADIANS('Second Approx.'!$D$19*A1523))))))))))</f>
        <v>#N/A</v>
      </c>
    </row>
    <row r="1524" spans="1:4" x14ac:dyDescent="0.25">
      <c r="A1524" s="71">
        <v>761</v>
      </c>
      <c r="B1524" s="71" t="e">
        <f>IF(A1524&lt;='Second Approx.'!$D$20,A1524,#N/A)</f>
        <v>#N/A</v>
      </c>
      <c r="C1524" s="1" t="e">
        <f>IF(B1524="",#N/A,
IF('Second Approx.'!$G$15="Error",#N/A,
IF('Second Approx.'!$G$16="Error",#N/A,
IF('Second Approx.'!$G$17="Error",#N/A,
IF('Second Approx.'!$G$18="Error",#N/A,
IF('Second Approx.'!$G$19="Error",#N/A,
IF('Second Approx.'!$G$20="Error",#N/A,
IF('Second Approx.'!$G$29="Error",#N/A,
'Second Approx.'!$D$38*COS(RADIANS('Second Approx.'!$D$18*A1524))+'Second Approx.'!$D$39*COS(RADIANS('Second Approx.'!$D$19*A1524))))))))))</f>
        <v>#N/A</v>
      </c>
      <c r="D1524" s="1" t="e">
        <f>IF(B1524="",#N/A,
IF('Second Approx.'!$G$15="Error",#N/A,
IF('Second Approx.'!$G$16="Error",#N/A,
IF('Second Approx.'!$G$17="Error",#N/A,
IF('Second Approx.'!$G$18="Error",#N/A,
IF('Second Approx.'!$G$19="Error",#N/A,
IF('Second Approx.'!$G$20="Error",#N/A,
IF('Second Approx.'!$G$29="Error",#N/A,
'Second Approx.'!$D$38*SIN(RADIANS('Second Approx.'!$D$18*A1524))+'Second Approx.'!$D$39*SIN(RADIANS('Second Approx.'!$D$19*A1524))))))))))</f>
        <v>#N/A</v>
      </c>
    </row>
    <row r="1525" spans="1:4" x14ac:dyDescent="0.25">
      <c r="A1525">
        <v>761.5</v>
      </c>
      <c r="B1525" s="71" t="e">
        <f>IF(A1525&lt;='Second Approx.'!$D$20,A1525,#N/A)</f>
        <v>#N/A</v>
      </c>
      <c r="C1525" s="1" t="e">
        <f>IF(B1525="",#N/A,
IF('Second Approx.'!$G$15="Error",#N/A,
IF('Second Approx.'!$G$16="Error",#N/A,
IF('Second Approx.'!$G$17="Error",#N/A,
IF('Second Approx.'!$G$18="Error",#N/A,
IF('Second Approx.'!$G$19="Error",#N/A,
IF('Second Approx.'!$G$20="Error",#N/A,
IF('Second Approx.'!$G$29="Error",#N/A,
'Second Approx.'!$D$38*COS(RADIANS('Second Approx.'!$D$18*A1525))+'Second Approx.'!$D$39*COS(RADIANS('Second Approx.'!$D$19*A1525))))))))))</f>
        <v>#N/A</v>
      </c>
      <c r="D1525" s="1" t="e">
        <f>IF(B1525="",#N/A,
IF('Second Approx.'!$G$15="Error",#N/A,
IF('Second Approx.'!$G$16="Error",#N/A,
IF('Second Approx.'!$G$17="Error",#N/A,
IF('Second Approx.'!$G$18="Error",#N/A,
IF('Second Approx.'!$G$19="Error",#N/A,
IF('Second Approx.'!$G$20="Error",#N/A,
IF('Second Approx.'!$G$29="Error",#N/A,
'Second Approx.'!$D$38*SIN(RADIANS('Second Approx.'!$D$18*A1525))+'Second Approx.'!$D$39*SIN(RADIANS('Second Approx.'!$D$19*A1525))))))))))</f>
        <v>#N/A</v>
      </c>
    </row>
    <row r="1526" spans="1:4" x14ac:dyDescent="0.25">
      <c r="A1526" s="71">
        <v>762</v>
      </c>
      <c r="B1526" s="71" t="e">
        <f>IF(A1526&lt;='Second Approx.'!$D$20,A1526,#N/A)</f>
        <v>#N/A</v>
      </c>
      <c r="C1526" s="1" t="e">
        <f>IF(B1526="",#N/A,
IF('Second Approx.'!$G$15="Error",#N/A,
IF('Second Approx.'!$G$16="Error",#N/A,
IF('Second Approx.'!$G$17="Error",#N/A,
IF('Second Approx.'!$G$18="Error",#N/A,
IF('Second Approx.'!$G$19="Error",#N/A,
IF('Second Approx.'!$G$20="Error",#N/A,
IF('Second Approx.'!$G$29="Error",#N/A,
'Second Approx.'!$D$38*COS(RADIANS('Second Approx.'!$D$18*A1526))+'Second Approx.'!$D$39*COS(RADIANS('Second Approx.'!$D$19*A1526))))))))))</f>
        <v>#N/A</v>
      </c>
      <c r="D1526" s="1" t="e">
        <f>IF(B1526="",#N/A,
IF('Second Approx.'!$G$15="Error",#N/A,
IF('Second Approx.'!$G$16="Error",#N/A,
IF('Second Approx.'!$G$17="Error",#N/A,
IF('Second Approx.'!$G$18="Error",#N/A,
IF('Second Approx.'!$G$19="Error",#N/A,
IF('Second Approx.'!$G$20="Error",#N/A,
IF('Second Approx.'!$G$29="Error",#N/A,
'Second Approx.'!$D$38*SIN(RADIANS('Second Approx.'!$D$18*A1526))+'Second Approx.'!$D$39*SIN(RADIANS('Second Approx.'!$D$19*A1526))))))))))</f>
        <v>#N/A</v>
      </c>
    </row>
    <row r="1527" spans="1:4" x14ac:dyDescent="0.25">
      <c r="A1527">
        <v>762.5</v>
      </c>
      <c r="B1527" s="71" t="e">
        <f>IF(A1527&lt;='Second Approx.'!$D$20,A1527,#N/A)</f>
        <v>#N/A</v>
      </c>
      <c r="C1527" s="1" t="e">
        <f>IF(B1527="",#N/A,
IF('Second Approx.'!$G$15="Error",#N/A,
IF('Second Approx.'!$G$16="Error",#N/A,
IF('Second Approx.'!$G$17="Error",#N/A,
IF('Second Approx.'!$G$18="Error",#N/A,
IF('Second Approx.'!$G$19="Error",#N/A,
IF('Second Approx.'!$G$20="Error",#N/A,
IF('Second Approx.'!$G$29="Error",#N/A,
'Second Approx.'!$D$38*COS(RADIANS('Second Approx.'!$D$18*A1527))+'Second Approx.'!$D$39*COS(RADIANS('Second Approx.'!$D$19*A1527))))))))))</f>
        <v>#N/A</v>
      </c>
      <c r="D1527" s="1" t="e">
        <f>IF(B1527="",#N/A,
IF('Second Approx.'!$G$15="Error",#N/A,
IF('Second Approx.'!$G$16="Error",#N/A,
IF('Second Approx.'!$G$17="Error",#N/A,
IF('Second Approx.'!$G$18="Error",#N/A,
IF('Second Approx.'!$G$19="Error",#N/A,
IF('Second Approx.'!$G$20="Error",#N/A,
IF('Second Approx.'!$G$29="Error",#N/A,
'Second Approx.'!$D$38*SIN(RADIANS('Second Approx.'!$D$18*A1527))+'Second Approx.'!$D$39*SIN(RADIANS('Second Approx.'!$D$19*A1527))))))))))</f>
        <v>#N/A</v>
      </c>
    </row>
    <row r="1528" spans="1:4" x14ac:dyDescent="0.25">
      <c r="A1528">
        <v>763</v>
      </c>
      <c r="B1528" s="71" t="e">
        <f>IF(A1528&lt;='Second Approx.'!$D$20,A1528,#N/A)</f>
        <v>#N/A</v>
      </c>
      <c r="C1528" s="1" t="e">
        <f>IF(B1528="",#N/A,
IF('Second Approx.'!$G$15="Error",#N/A,
IF('Second Approx.'!$G$16="Error",#N/A,
IF('Second Approx.'!$G$17="Error",#N/A,
IF('Second Approx.'!$G$18="Error",#N/A,
IF('Second Approx.'!$G$19="Error",#N/A,
IF('Second Approx.'!$G$20="Error",#N/A,
IF('Second Approx.'!$G$29="Error",#N/A,
'Second Approx.'!$D$38*COS(RADIANS('Second Approx.'!$D$18*A1528))+'Second Approx.'!$D$39*COS(RADIANS('Second Approx.'!$D$19*A1528))))))))))</f>
        <v>#N/A</v>
      </c>
      <c r="D1528" s="1" t="e">
        <f>IF(B1528="",#N/A,
IF('Second Approx.'!$G$15="Error",#N/A,
IF('Second Approx.'!$G$16="Error",#N/A,
IF('Second Approx.'!$G$17="Error",#N/A,
IF('Second Approx.'!$G$18="Error",#N/A,
IF('Second Approx.'!$G$19="Error",#N/A,
IF('Second Approx.'!$G$20="Error",#N/A,
IF('Second Approx.'!$G$29="Error",#N/A,
'Second Approx.'!$D$38*SIN(RADIANS('Second Approx.'!$D$18*A1528))+'Second Approx.'!$D$39*SIN(RADIANS('Second Approx.'!$D$19*A1528))))))))))</f>
        <v>#N/A</v>
      </c>
    </row>
    <row r="1529" spans="1:4" x14ac:dyDescent="0.25">
      <c r="A1529" s="71">
        <v>763.5</v>
      </c>
      <c r="B1529" s="71" t="e">
        <f>IF(A1529&lt;='Second Approx.'!$D$20,A1529,#N/A)</f>
        <v>#N/A</v>
      </c>
      <c r="C1529" s="1" t="e">
        <f>IF(B1529="",#N/A,
IF('Second Approx.'!$G$15="Error",#N/A,
IF('Second Approx.'!$G$16="Error",#N/A,
IF('Second Approx.'!$G$17="Error",#N/A,
IF('Second Approx.'!$G$18="Error",#N/A,
IF('Second Approx.'!$G$19="Error",#N/A,
IF('Second Approx.'!$G$20="Error",#N/A,
IF('Second Approx.'!$G$29="Error",#N/A,
'Second Approx.'!$D$38*COS(RADIANS('Second Approx.'!$D$18*A1529))+'Second Approx.'!$D$39*COS(RADIANS('Second Approx.'!$D$19*A1529))))))))))</f>
        <v>#N/A</v>
      </c>
      <c r="D1529" s="1" t="e">
        <f>IF(B1529="",#N/A,
IF('Second Approx.'!$G$15="Error",#N/A,
IF('Second Approx.'!$G$16="Error",#N/A,
IF('Second Approx.'!$G$17="Error",#N/A,
IF('Second Approx.'!$G$18="Error",#N/A,
IF('Second Approx.'!$G$19="Error",#N/A,
IF('Second Approx.'!$G$20="Error",#N/A,
IF('Second Approx.'!$G$29="Error",#N/A,
'Second Approx.'!$D$38*SIN(RADIANS('Second Approx.'!$D$18*A1529))+'Second Approx.'!$D$39*SIN(RADIANS('Second Approx.'!$D$19*A1529))))))))))</f>
        <v>#N/A</v>
      </c>
    </row>
    <row r="1530" spans="1:4" x14ac:dyDescent="0.25">
      <c r="A1530">
        <v>764</v>
      </c>
      <c r="B1530" s="71" t="e">
        <f>IF(A1530&lt;='Second Approx.'!$D$20,A1530,#N/A)</f>
        <v>#N/A</v>
      </c>
      <c r="C1530" s="1" t="e">
        <f>IF(B1530="",#N/A,
IF('Second Approx.'!$G$15="Error",#N/A,
IF('Second Approx.'!$G$16="Error",#N/A,
IF('Second Approx.'!$G$17="Error",#N/A,
IF('Second Approx.'!$G$18="Error",#N/A,
IF('Second Approx.'!$G$19="Error",#N/A,
IF('Second Approx.'!$G$20="Error",#N/A,
IF('Second Approx.'!$G$29="Error",#N/A,
'Second Approx.'!$D$38*COS(RADIANS('Second Approx.'!$D$18*A1530))+'Second Approx.'!$D$39*COS(RADIANS('Second Approx.'!$D$19*A1530))))))))))</f>
        <v>#N/A</v>
      </c>
      <c r="D1530" s="1" t="e">
        <f>IF(B1530="",#N/A,
IF('Second Approx.'!$G$15="Error",#N/A,
IF('Second Approx.'!$G$16="Error",#N/A,
IF('Second Approx.'!$G$17="Error",#N/A,
IF('Second Approx.'!$G$18="Error",#N/A,
IF('Second Approx.'!$G$19="Error",#N/A,
IF('Second Approx.'!$G$20="Error",#N/A,
IF('Second Approx.'!$G$29="Error",#N/A,
'Second Approx.'!$D$38*SIN(RADIANS('Second Approx.'!$D$18*A1530))+'Second Approx.'!$D$39*SIN(RADIANS('Second Approx.'!$D$19*A1530))))))))))</f>
        <v>#N/A</v>
      </c>
    </row>
    <row r="1531" spans="1:4" x14ac:dyDescent="0.25">
      <c r="A1531" s="71">
        <v>764.5</v>
      </c>
      <c r="B1531" s="71" t="e">
        <f>IF(A1531&lt;='Second Approx.'!$D$20,A1531,#N/A)</f>
        <v>#N/A</v>
      </c>
      <c r="C1531" s="1" t="e">
        <f>IF(B1531="",#N/A,
IF('Second Approx.'!$G$15="Error",#N/A,
IF('Second Approx.'!$G$16="Error",#N/A,
IF('Second Approx.'!$G$17="Error",#N/A,
IF('Second Approx.'!$G$18="Error",#N/A,
IF('Second Approx.'!$G$19="Error",#N/A,
IF('Second Approx.'!$G$20="Error",#N/A,
IF('Second Approx.'!$G$29="Error",#N/A,
'Second Approx.'!$D$38*COS(RADIANS('Second Approx.'!$D$18*A1531))+'Second Approx.'!$D$39*COS(RADIANS('Second Approx.'!$D$19*A1531))))))))))</f>
        <v>#N/A</v>
      </c>
      <c r="D1531" s="1" t="e">
        <f>IF(B1531="",#N/A,
IF('Second Approx.'!$G$15="Error",#N/A,
IF('Second Approx.'!$G$16="Error",#N/A,
IF('Second Approx.'!$G$17="Error",#N/A,
IF('Second Approx.'!$G$18="Error",#N/A,
IF('Second Approx.'!$G$19="Error",#N/A,
IF('Second Approx.'!$G$20="Error",#N/A,
IF('Second Approx.'!$G$29="Error",#N/A,
'Second Approx.'!$D$38*SIN(RADIANS('Second Approx.'!$D$18*A1531))+'Second Approx.'!$D$39*SIN(RADIANS('Second Approx.'!$D$19*A1531))))))))))</f>
        <v>#N/A</v>
      </c>
    </row>
    <row r="1532" spans="1:4" x14ac:dyDescent="0.25">
      <c r="A1532">
        <v>765</v>
      </c>
      <c r="B1532" s="71" t="e">
        <f>IF(A1532&lt;='Second Approx.'!$D$20,A1532,#N/A)</f>
        <v>#N/A</v>
      </c>
      <c r="C1532" s="1" t="e">
        <f>IF(B1532="",#N/A,
IF('Second Approx.'!$G$15="Error",#N/A,
IF('Second Approx.'!$G$16="Error",#N/A,
IF('Second Approx.'!$G$17="Error",#N/A,
IF('Second Approx.'!$G$18="Error",#N/A,
IF('Second Approx.'!$G$19="Error",#N/A,
IF('Second Approx.'!$G$20="Error",#N/A,
IF('Second Approx.'!$G$29="Error",#N/A,
'Second Approx.'!$D$38*COS(RADIANS('Second Approx.'!$D$18*A1532))+'Second Approx.'!$D$39*COS(RADIANS('Second Approx.'!$D$19*A1532))))))))))</f>
        <v>#N/A</v>
      </c>
      <c r="D1532" s="1" t="e">
        <f>IF(B1532="",#N/A,
IF('Second Approx.'!$G$15="Error",#N/A,
IF('Second Approx.'!$G$16="Error",#N/A,
IF('Second Approx.'!$G$17="Error",#N/A,
IF('Second Approx.'!$G$18="Error",#N/A,
IF('Second Approx.'!$G$19="Error",#N/A,
IF('Second Approx.'!$G$20="Error",#N/A,
IF('Second Approx.'!$G$29="Error",#N/A,
'Second Approx.'!$D$38*SIN(RADIANS('Second Approx.'!$D$18*A1532))+'Second Approx.'!$D$39*SIN(RADIANS('Second Approx.'!$D$19*A1532))))))))))</f>
        <v>#N/A</v>
      </c>
    </row>
    <row r="1533" spans="1:4" x14ac:dyDescent="0.25">
      <c r="A1533">
        <v>765.5</v>
      </c>
      <c r="B1533" s="71" t="e">
        <f>IF(A1533&lt;='Second Approx.'!$D$20,A1533,#N/A)</f>
        <v>#N/A</v>
      </c>
      <c r="C1533" s="1" t="e">
        <f>IF(B1533="",#N/A,
IF('Second Approx.'!$G$15="Error",#N/A,
IF('Second Approx.'!$G$16="Error",#N/A,
IF('Second Approx.'!$G$17="Error",#N/A,
IF('Second Approx.'!$G$18="Error",#N/A,
IF('Second Approx.'!$G$19="Error",#N/A,
IF('Second Approx.'!$G$20="Error",#N/A,
IF('Second Approx.'!$G$29="Error",#N/A,
'Second Approx.'!$D$38*COS(RADIANS('Second Approx.'!$D$18*A1533))+'Second Approx.'!$D$39*COS(RADIANS('Second Approx.'!$D$19*A1533))))))))))</f>
        <v>#N/A</v>
      </c>
      <c r="D1533" s="1" t="e">
        <f>IF(B1533="",#N/A,
IF('Second Approx.'!$G$15="Error",#N/A,
IF('Second Approx.'!$G$16="Error",#N/A,
IF('Second Approx.'!$G$17="Error",#N/A,
IF('Second Approx.'!$G$18="Error",#N/A,
IF('Second Approx.'!$G$19="Error",#N/A,
IF('Second Approx.'!$G$20="Error",#N/A,
IF('Second Approx.'!$G$29="Error",#N/A,
'Second Approx.'!$D$38*SIN(RADIANS('Second Approx.'!$D$18*A1533))+'Second Approx.'!$D$39*SIN(RADIANS('Second Approx.'!$D$19*A1533))))))))))</f>
        <v>#N/A</v>
      </c>
    </row>
    <row r="1534" spans="1:4" x14ac:dyDescent="0.25">
      <c r="A1534" s="71">
        <v>766</v>
      </c>
      <c r="B1534" s="71" t="e">
        <f>IF(A1534&lt;='Second Approx.'!$D$20,A1534,#N/A)</f>
        <v>#N/A</v>
      </c>
      <c r="C1534" s="1" t="e">
        <f>IF(B1534="",#N/A,
IF('Second Approx.'!$G$15="Error",#N/A,
IF('Second Approx.'!$G$16="Error",#N/A,
IF('Second Approx.'!$G$17="Error",#N/A,
IF('Second Approx.'!$G$18="Error",#N/A,
IF('Second Approx.'!$G$19="Error",#N/A,
IF('Second Approx.'!$G$20="Error",#N/A,
IF('Second Approx.'!$G$29="Error",#N/A,
'Second Approx.'!$D$38*COS(RADIANS('Second Approx.'!$D$18*A1534))+'Second Approx.'!$D$39*COS(RADIANS('Second Approx.'!$D$19*A1534))))))))))</f>
        <v>#N/A</v>
      </c>
      <c r="D1534" s="1" t="e">
        <f>IF(B1534="",#N/A,
IF('Second Approx.'!$G$15="Error",#N/A,
IF('Second Approx.'!$G$16="Error",#N/A,
IF('Second Approx.'!$G$17="Error",#N/A,
IF('Second Approx.'!$G$18="Error",#N/A,
IF('Second Approx.'!$G$19="Error",#N/A,
IF('Second Approx.'!$G$20="Error",#N/A,
IF('Second Approx.'!$G$29="Error",#N/A,
'Second Approx.'!$D$38*SIN(RADIANS('Second Approx.'!$D$18*A1534))+'Second Approx.'!$D$39*SIN(RADIANS('Second Approx.'!$D$19*A1534))))))))))</f>
        <v>#N/A</v>
      </c>
    </row>
    <row r="1535" spans="1:4" x14ac:dyDescent="0.25">
      <c r="A1535">
        <v>766.5</v>
      </c>
      <c r="B1535" s="71" t="e">
        <f>IF(A1535&lt;='Second Approx.'!$D$20,A1535,#N/A)</f>
        <v>#N/A</v>
      </c>
      <c r="C1535" s="1" t="e">
        <f>IF(B1535="",#N/A,
IF('Second Approx.'!$G$15="Error",#N/A,
IF('Second Approx.'!$G$16="Error",#N/A,
IF('Second Approx.'!$G$17="Error",#N/A,
IF('Second Approx.'!$G$18="Error",#N/A,
IF('Second Approx.'!$G$19="Error",#N/A,
IF('Second Approx.'!$G$20="Error",#N/A,
IF('Second Approx.'!$G$29="Error",#N/A,
'Second Approx.'!$D$38*COS(RADIANS('Second Approx.'!$D$18*A1535))+'Second Approx.'!$D$39*COS(RADIANS('Second Approx.'!$D$19*A1535))))))))))</f>
        <v>#N/A</v>
      </c>
      <c r="D1535" s="1" t="e">
        <f>IF(B1535="",#N/A,
IF('Second Approx.'!$G$15="Error",#N/A,
IF('Second Approx.'!$G$16="Error",#N/A,
IF('Second Approx.'!$G$17="Error",#N/A,
IF('Second Approx.'!$G$18="Error",#N/A,
IF('Second Approx.'!$G$19="Error",#N/A,
IF('Second Approx.'!$G$20="Error",#N/A,
IF('Second Approx.'!$G$29="Error",#N/A,
'Second Approx.'!$D$38*SIN(RADIANS('Second Approx.'!$D$18*A1535))+'Second Approx.'!$D$39*SIN(RADIANS('Second Approx.'!$D$19*A1535))))))))))</f>
        <v>#N/A</v>
      </c>
    </row>
    <row r="1536" spans="1:4" x14ac:dyDescent="0.25">
      <c r="A1536" s="71">
        <v>767</v>
      </c>
      <c r="B1536" s="71" t="e">
        <f>IF(A1536&lt;='Second Approx.'!$D$20,A1536,#N/A)</f>
        <v>#N/A</v>
      </c>
      <c r="C1536" s="1" t="e">
        <f>IF(B1536="",#N/A,
IF('Second Approx.'!$G$15="Error",#N/A,
IF('Second Approx.'!$G$16="Error",#N/A,
IF('Second Approx.'!$G$17="Error",#N/A,
IF('Second Approx.'!$G$18="Error",#N/A,
IF('Second Approx.'!$G$19="Error",#N/A,
IF('Second Approx.'!$G$20="Error",#N/A,
IF('Second Approx.'!$G$29="Error",#N/A,
'Second Approx.'!$D$38*COS(RADIANS('Second Approx.'!$D$18*A1536))+'Second Approx.'!$D$39*COS(RADIANS('Second Approx.'!$D$19*A1536))))))))))</f>
        <v>#N/A</v>
      </c>
      <c r="D1536" s="1" t="e">
        <f>IF(B1536="",#N/A,
IF('Second Approx.'!$G$15="Error",#N/A,
IF('Second Approx.'!$G$16="Error",#N/A,
IF('Second Approx.'!$G$17="Error",#N/A,
IF('Second Approx.'!$G$18="Error",#N/A,
IF('Second Approx.'!$G$19="Error",#N/A,
IF('Second Approx.'!$G$20="Error",#N/A,
IF('Second Approx.'!$G$29="Error",#N/A,
'Second Approx.'!$D$38*SIN(RADIANS('Second Approx.'!$D$18*A1536))+'Second Approx.'!$D$39*SIN(RADIANS('Second Approx.'!$D$19*A1536))))))))))</f>
        <v>#N/A</v>
      </c>
    </row>
    <row r="1537" spans="1:4" x14ac:dyDescent="0.25">
      <c r="A1537">
        <v>767.5</v>
      </c>
      <c r="B1537" s="71" t="e">
        <f>IF(A1537&lt;='Second Approx.'!$D$20,A1537,#N/A)</f>
        <v>#N/A</v>
      </c>
      <c r="C1537" s="1" t="e">
        <f>IF(B1537="",#N/A,
IF('Second Approx.'!$G$15="Error",#N/A,
IF('Second Approx.'!$G$16="Error",#N/A,
IF('Second Approx.'!$G$17="Error",#N/A,
IF('Second Approx.'!$G$18="Error",#N/A,
IF('Second Approx.'!$G$19="Error",#N/A,
IF('Second Approx.'!$G$20="Error",#N/A,
IF('Second Approx.'!$G$29="Error",#N/A,
'Second Approx.'!$D$38*COS(RADIANS('Second Approx.'!$D$18*A1537))+'Second Approx.'!$D$39*COS(RADIANS('Second Approx.'!$D$19*A1537))))))))))</f>
        <v>#N/A</v>
      </c>
      <c r="D1537" s="1" t="e">
        <f>IF(B1537="",#N/A,
IF('Second Approx.'!$G$15="Error",#N/A,
IF('Second Approx.'!$G$16="Error",#N/A,
IF('Second Approx.'!$G$17="Error",#N/A,
IF('Second Approx.'!$G$18="Error",#N/A,
IF('Second Approx.'!$G$19="Error",#N/A,
IF('Second Approx.'!$G$20="Error",#N/A,
IF('Second Approx.'!$G$29="Error",#N/A,
'Second Approx.'!$D$38*SIN(RADIANS('Second Approx.'!$D$18*A1537))+'Second Approx.'!$D$39*SIN(RADIANS('Second Approx.'!$D$19*A1537))))))))))</f>
        <v>#N/A</v>
      </c>
    </row>
    <row r="1538" spans="1:4" x14ac:dyDescent="0.25">
      <c r="A1538">
        <v>768</v>
      </c>
      <c r="B1538" s="71" t="e">
        <f>IF(A1538&lt;='Second Approx.'!$D$20,A1538,#N/A)</f>
        <v>#N/A</v>
      </c>
      <c r="C1538" s="1" t="e">
        <f>IF(B1538="",#N/A,
IF('Second Approx.'!$G$15="Error",#N/A,
IF('Second Approx.'!$G$16="Error",#N/A,
IF('Second Approx.'!$G$17="Error",#N/A,
IF('Second Approx.'!$G$18="Error",#N/A,
IF('Second Approx.'!$G$19="Error",#N/A,
IF('Second Approx.'!$G$20="Error",#N/A,
IF('Second Approx.'!$G$29="Error",#N/A,
'Second Approx.'!$D$38*COS(RADIANS('Second Approx.'!$D$18*A1538))+'Second Approx.'!$D$39*COS(RADIANS('Second Approx.'!$D$19*A1538))))))))))</f>
        <v>#N/A</v>
      </c>
      <c r="D1538" s="1" t="e">
        <f>IF(B1538="",#N/A,
IF('Second Approx.'!$G$15="Error",#N/A,
IF('Second Approx.'!$G$16="Error",#N/A,
IF('Second Approx.'!$G$17="Error",#N/A,
IF('Second Approx.'!$G$18="Error",#N/A,
IF('Second Approx.'!$G$19="Error",#N/A,
IF('Second Approx.'!$G$20="Error",#N/A,
IF('Second Approx.'!$G$29="Error",#N/A,
'Second Approx.'!$D$38*SIN(RADIANS('Second Approx.'!$D$18*A1538))+'Second Approx.'!$D$39*SIN(RADIANS('Second Approx.'!$D$19*A1538))))))))))</f>
        <v>#N/A</v>
      </c>
    </row>
    <row r="1539" spans="1:4" x14ac:dyDescent="0.25">
      <c r="A1539" s="71">
        <v>768.5</v>
      </c>
      <c r="B1539" s="71" t="e">
        <f>IF(A1539&lt;='Second Approx.'!$D$20,A1539,#N/A)</f>
        <v>#N/A</v>
      </c>
      <c r="C1539" s="1" t="e">
        <f>IF(B1539="",#N/A,
IF('Second Approx.'!$G$15="Error",#N/A,
IF('Second Approx.'!$G$16="Error",#N/A,
IF('Second Approx.'!$G$17="Error",#N/A,
IF('Second Approx.'!$G$18="Error",#N/A,
IF('Second Approx.'!$G$19="Error",#N/A,
IF('Second Approx.'!$G$20="Error",#N/A,
IF('Second Approx.'!$G$29="Error",#N/A,
'Second Approx.'!$D$38*COS(RADIANS('Second Approx.'!$D$18*A1539))+'Second Approx.'!$D$39*COS(RADIANS('Second Approx.'!$D$19*A1539))))))))))</f>
        <v>#N/A</v>
      </c>
      <c r="D1539" s="1" t="e">
        <f>IF(B1539="",#N/A,
IF('Second Approx.'!$G$15="Error",#N/A,
IF('Second Approx.'!$G$16="Error",#N/A,
IF('Second Approx.'!$G$17="Error",#N/A,
IF('Second Approx.'!$G$18="Error",#N/A,
IF('Second Approx.'!$G$19="Error",#N/A,
IF('Second Approx.'!$G$20="Error",#N/A,
IF('Second Approx.'!$G$29="Error",#N/A,
'Second Approx.'!$D$38*SIN(RADIANS('Second Approx.'!$D$18*A1539))+'Second Approx.'!$D$39*SIN(RADIANS('Second Approx.'!$D$19*A1539))))))))))</f>
        <v>#N/A</v>
      </c>
    </row>
    <row r="1540" spans="1:4" x14ac:dyDescent="0.25">
      <c r="A1540">
        <v>769</v>
      </c>
      <c r="B1540" s="71" t="e">
        <f>IF(A1540&lt;='Second Approx.'!$D$20,A1540,#N/A)</f>
        <v>#N/A</v>
      </c>
      <c r="C1540" s="1" t="e">
        <f>IF(B1540="",#N/A,
IF('Second Approx.'!$G$15="Error",#N/A,
IF('Second Approx.'!$G$16="Error",#N/A,
IF('Second Approx.'!$G$17="Error",#N/A,
IF('Second Approx.'!$G$18="Error",#N/A,
IF('Second Approx.'!$G$19="Error",#N/A,
IF('Second Approx.'!$G$20="Error",#N/A,
IF('Second Approx.'!$G$29="Error",#N/A,
'Second Approx.'!$D$38*COS(RADIANS('Second Approx.'!$D$18*A1540))+'Second Approx.'!$D$39*COS(RADIANS('Second Approx.'!$D$19*A1540))))))))))</f>
        <v>#N/A</v>
      </c>
      <c r="D1540" s="1" t="e">
        <f>IF(B1540="",#N/A,
IF('Second Approx.'!$G$15="Error",#N/A,
IF('Second Approx.'!$G$16="Error",#N/A,
IF('Second Approx.'!$G$17="Error",#N/A,
IF('Second Approx.'!$G$18="Error",#N/A,
IF('Second Approx.'!$G$19="Error",#N/A,
IF('Second Approx.'!$G$20="Error",#N/A,
IF('Second Approx.'!$G$29="Error",#N/A,
'Second Approx.'!$D$38*SIN(RADIANS('Second Approx.'!$D$18*A1540))+'Second Approx.'!$D$39*SIN(RADIANS('Second Approx.'!$D$19*A1540))))))))))</f>
        <v>#N/A</v>
      </c>
    </row>
    <row r="1541" spans="1:4" x14ac:dyDescent="0.25">
      <c r="A1541" s="71">
        <v>769.5</v>
      </c>
      <c r="B1541" s="71" t="e">
        <f>IF(A1541&lt;='Second Approx.'!$D$20,A1541,#N/A)</f>
        <v>#N/A</v>
      </c>
      <c r="C1541" s="1" t="e">
        <f>IF(B1541="",#N/A,
IF('Second Approx.'!$G$15="Error",#N/A,
IF('Second Approx.'!$G$16="Error",#N/A,
IF('Second Approx.'!$G$17="Error",#N/A,
IF('Second Approx.'!$G$18="Error",#N/A,
IF('Second Approx.'!$G$19="Error",#N/A,
IF('Second Approx.'!$G$20="Error",#N/A,
IF('Second Approx.'!$G$29="Error",#N/A,
'Second Approx.'!$D$38*COS(RADIANS('Second Approx.'!$D$18*A1541))+'Second Approx.'!$D$39*COS(RADIANS('Second Approx.'!$D$19*A1541))))))))))</f>
        <v>#N/A</v>
      </c>
      <c r="D1541" s="1" t="e">
        <f>IF(B1541="",#N/A,
IF('Second Approx.'!$G$15="Error",#N/A,
IF('Second Approx.'!$G$16="Error",#N/A,
IF('Second Approx.'!$G$17="Error",#N/A,
IF('Second Approx.'!$G$18="Error",#N/A,
IF('Second Approx.'!$G$19="Error",#N/A,
IF('Second Approx.'!$G$20="Error",#N/A,
IF('Second Approx.'!$G$29="Error",#N/A,
'Second Approx.'!$D$38*SIN(RADIANS('Second Approx.'!$D$18*A1541))+'Second Approx.'!$D$39*SIN(RADIANS('Second Approx.'!$D$19*A1541))))))))))</f>
        <v>#N/A</v>
      </c>
    </row>
    <row r="1542" spans="1:4" x14ac:dyDescent="0.25">
      <c r="A1542">
        <v>770</v>
      </c>
      <c r="B1542" s="71" t="e">
        <f>IF(A1542&lt;='Second Approx.'!$D$20,A1542,#N/A)</f>
        <v>#N/A</v>
      </c>
      <c r="C1542" s="1" t="e">
        <f>IF(B1542="",#N/A,
IF('Second Approx.'!$G$15="Error",#N/A,
IF('Second Approx.'!$G$16="Error",#N/A,
IF('Second Approx.'!$G$17="Error",#N/A,
IF('Second Approx.'!$G$18="Error",#N/A,
IF('Second Approx.'!$G$19="Error",#N/A,
IF('Second Approx.'!$G$20="Error",#N/A,
IF('Second Approx.'!$G$29="Error",#N/A,
'Second Approx.'!$D$38*COS(RADIANS('Second Approx.'!$D$18*A1542))+'Second Approx.'!$D$39*COS(RADIANS('Second Approx.'!$D$19*A1542))))))))))</f>
        <v>#N/A</v>
      </c>
      <c r="D1542" s="1" t="e">
        <f>IF(B1542="",#N/A,
IF('Second Approx.'!$G$15="Error",#N/A,
IF('Second Approx.'!$G$16="Error",#N/A,
IF('Second Approx.'!$G$17="Error",#N/A,
IF('Second Approx.'!$G$18="Error",#N/A,
IF('Second Approx.'!$G$19="Error",#N/A,
IF('Second Approx.'!$G$20="Error",#N/A,
IF('Second Approx.'!$G$29="Error",#N/A,
'Second Approx.'!$D$38*SIN(RADIANS('Second Approx.'!$D$18*A1542))+'Second Approx.'!$D$39*SIN(RADIANS('Second Approx.'!$D$19*A1542))))))))))</f>
        <v>#N/A</v>
      </c>
    </row>
    <row r="1543" spans="1:4" x14ac:dyDescent="0.25">
      <c r="A1543">
        <v>770.5</v>
      </c>
      <c r="B1543" s="71" t="e">
        <f>IF(A1543&lt;='Second Approx.'!$D$20,A1543,#N/A)</f>
        <v>#N/A</v>
      </c>
      <c r="C1543" s="1" t="e">
        <f>IF(B1543="",#N/A,
IF('Second Approx.'!$G$15="Error",#N/A,
IF('Second Approx.'!$G$16="Error",#N/A,
IF('Second Approx.'!$G$17="Error",#N/A,
IF('Second Approx.'!$G$18="Error",#N/A,
IF('Second Approx.'!$G$19="Error",#N/A,
IF('Second Approx.'!$G$20="Error",#N/A,
IF('Second Approx.'!$G$29="Error",#N/A,
'Second Approx.'!$D$38*COS(RADIANS('Second Approx.'!$D$18*A1543))+'Second Approx.'!$D$39*COS(RADIANS('Second Approx.'!$D$19*A1543))))))))))</f>
        <v>#N/A</v>
      </c>
      <c r="D1543" s="1" t="e">
        <f>IF(B1543="",#N/A,
IF('Second Approx.'!$G$15="Error",#N/A,
IF('Second Approx.'!$G$16="Error",#N/A,
IF('Second Approx.'!$G$17="Error",#N/A,
IF('Second Approx.'!$G$18="Error",#N/A,
IF('Second Approx.'!$G$19="Error",#N/A,
IF('Second Approx.'!$G$20="Error",#N/A,
IF('Second Approx.'!$G$29="Error",#N/A,
'Second Approx.'!$D$38*SIN(RADIANS('Second Approx.'!$D$18*A1543))+'Second Approx.'!$D$39*SIN(RADIANS('Second Approx.'!$D$19*A1543))))))))))</f>
        <v>#N/A</v>
      </c>
    </row>
    <row r="1544" spans="1:4" x14ac:dyDescent="0.25">
      <c r="A1544" s="71">
        <v>771</v>
      </c>
      <c r="B1544" s="71" t="e">
        <f>IF(A1544&lt;='Second Approx.'!$D$20,A1544,#N/A)</f>
        <v>#N/A</v>
      </c>
      <c r="C1544" s="1" t="e">
        <f>IF(B1544="",#N/A,
IF('Second Approx.'!$G$15="Error",#N/A,
IF('Second Approx.'!$G$16="Error",#N/A,
IF('Second Approx.'!$G$17="Error",#N/A,
IF('Second Approx.'!$G$18="Error",#N/A,
IF('Second Approx.'!$G$19="Error",#N/A,
IF('Second Approx.'!$G$20="Error",#N/A,
IF('Second Approx.'!$G$29="Error",#N/A,
'Second Approx.'!$D$38*COS(RADIANS('Second Approx.'!$D$18*A1544))+'Second Approx.'!$D$39*COS(RADIANS('Second Approx.'!$D$19*A1544))))))))))</f>
        <v>#N/A</v>
      </c>
      <c r="D1544" s="1" t="e">
        <f>IF(B1544="",#N/A,
IF('Second Approx.'!$G$15="Error",#N/A,
IF('Second Approx.'!$G$16="Error",#N/A,
IF('Second Approx.'!$G$17="Error",#N/A,
IF('Second Approx.'!$G$18="Error",#N/A,
IF('Second Approx.'!$G$19="Error",#N/A,
IF('Second Approx.'!$G$20="Error",#N/A,
IF('Second Approx.'!$G$29="Error",#N/A,
'Second Approx.'!$D$38*SIN(RADIANS('Second Approx.'!$D$18*A1544))+'Second Approx.'!$D$39*SIN(RADIANS('Second Approx.'!$D$19*A1544))))))))))</f>
        <v>#N/A</v>
      </c>
    </row>
    <row r="1545" spans="1:4" x14ac:dyDescent="0.25">
      <c r="A1545">
        <v>771.5</v>
      </c>
      <c r="B1545" s="71" t="e">
        <f>IF(A1545&lt;='Second Approx.'!$D$20,A1545,#N/A)</f>
        <v>#N/A</v>
      </c>
      <c r="C1545" s="1" t="e">
        <f>IF(B1545="",#N/A,
IF('Second Approx.'!$G$15="Error",#N/A,
IF('Second Approx.'!$G$16="Error",#N/A,
IF('Second Approx.'!$G$17="Error",#N/A,
IF('Second Approx.'!$G$18="Error",#N/A,
IF('Second Approx.'!$G$19="Error",#N/A,
IF('Second Approx.'!$G$20="Error",#N/A,
IF('Second Approx.'!$G$29="Error",#N/A,
'Second Approx.'!$D$38*COS(RADIANS('Second Approx.'!$D$18*A1545))+'Second Approx.'!$D$39*COS(RADIANS('Second Approx.'!$D$19*A1545))))))))))</f>
        <v>#N/A</v>
      </c>
      <c r="D1545" s="1" t="e">
        <f>IF(B1545="",#N/A,
IF('Second Approx.'!$G$15="Error",#N/A,
IF('Second Approx.'!$G$16="Error",#N/A,
IF('Second Approx.'!$G$17="Error",#N/A,
IF('Second Approx.'!$G$18="Error",#N/A,
IF('Second Approx.'!$G$19="Error",#N/A,
IF('Second Approx.'!$G$20="Error",#N/A,
IF('Second Approx.'!$G$29="Error",#N/A,
'Second Approx.'!$D$38*SIN(RADIANS('Second Approx.'!$D$18*A1545))+'Second Approx.'!$D$39*SIN(RADIANS('Second Approx.'!$D$19*A1545))))))))))</f>
        <v>#N/A</v>
      </c>
    </row>
    <row r="1546" spans="1:4" x14ac:dyDescent="0.25">
      <c r="A1546" s="71">
        <v>772</v>
      </c>
      <c r="B1546" s="71" t="e">
        <f>IF(A1546&lt;='Second Approx.'!$D$20,A1546,#N/A)</f>
        <v>#N/A</v>
      </c>
      <c r="C1546" s="1" t="e">
        <f>IF(B1546="",#N/A,
IF('Second Approx.'!$G$15="Error",#N/A,
IF('Second Approx.'!$G$16="Error",#N/A,
IF('Second Approx.'!$G$17="Error",#N/A,
IF('Second Approx.'!$G$18="Error",#N/A,
IF('Second Approx.'!$G$19="Error",#N/A,
IF('Second Approx.'!$G$20="Error",#N/A,
IF('Second Approx.'!$G$29="Error",#N/A,
'Second Approx.'!$D$38*COS(RADIANS('Second Approx.'!$D$18*A1546))+'Second Approx.'!$D$39*COS(RADIANS('Second Approx.'!$D$19*A1546))))))))))</f>
        <v>#N/A</v>
      </c>
      <c r="D1546" s="1" t="e">
        <f>IF(B1546="",#N/A,
IF('Second Approx.'!$G$15="Error",#N/A,
IF('Second Approx.'!$G$16="Error",#N/A,
IF('Second Approx.'!$G$17="Error",#N/A,
IF('Second Approx.'!$G$18="Error",#N/A,
IF('Second Approx.'!$G$19="Error",#N/A,
IF('Second Approx.'!$G$20="Error",#N/A,
IF('Second Approx.'!$G$29="Error",#N/A,
'Second Approx.'!$D$38*SIN(RADIANS('Second Approx.'!$D$18*A1546))+'Second Approx.'!$D$39*SIN(RADIANS('Second Approx.'!$D$19*A1546))))))))))</f>
        <v>#N/A</v>
      </c>
    </row>
    <row r="1547" spans="1:4" x14ac:dyDescent="0.25">
      <c r="A1547">
        <v>772.5</v>
      </c>
      <c r="B1547" s="71" t="e">
        <f>IF(A1547&lt;='Second Approx.'!$D$20,A1547,#N/A)</f>
        <v>#N/A</v>
      </c>
      <c r="C1547" s="1" t="e">
        <f>IF(B1547="",#N/A,
IF('Second Approx.'!$G$15="Error",#N/A,
IF('Second Approx.'!$G$16="Error",#N/A,
IF('Second Approx.'!$G$17="Error",#N/A,
IF('Second Approx.'!$G$18="Error",#N/A,
IF('Second Approx.'!$G$19="Error",#N/A,
IF('Second Approx.'!$G$20="Error",#N/A,
IF('Second Approx.'!$G$29="Error",#N/A,
'Second Approx.'!$D$38*COS(RADIANS('Second Approx.'!$D$18*A1547))+'Second Approx.'!$D$39*COS(RADIANS('Second Approx.'!$D$19*A1547))))))))))</f>
        <v>#N/A</v>
      </c>
      <c r="D1547" s="1" t="e">
        <f>IF(B1547="",#N/A,
IF('Second Approx.'!$G$15="Error",#N/A,
IF('Second Approx.'!$G$16="Error",#N/A,
IF('Second Approx.'!$G$17="Error",#N/A,
IF('Second Approx.'!$G$18="Error",#N/A,
IF('Second Approx.'!$G$19="Error",#N/A,
IF('Second Approx.'!$G$20="Error",#N/A,
IF('Second Approx.'!$G$29="Error",#N/A,
'Second Approx.'!$D$38*SIN(RADIANS('Second Approx.'!$D$18*A1547))+'Second Approx.'!$D$39*SIN(RADIANS('Second Approx.'!$D$19*A1547))))))))))</f>
        <v>#N/A</v>
      </c>
    </row>
    <row r="1548" spans="1:4" x14ac:dyDescent="0.25">
      <c r="A1548">
        <v>773</v>
      </c>
      <c r="B1548" s="71" t="e">
        <f>IF(A1548&lt;='Second Approx.'!$D$20,A1548,#N/A)</f>
        <v>#N/A</v>
      </c>
      <c r="C1548" s="1" t="e">
        <f>IF(B1548="",#N/A,
IF('Second Approx.'!$G$15="Error",#N/A,
IF('Second Approx.'!$G$16="Error",#N/A,
IF('Second Approx.'!$G$17="Error",#N/A,
IF('Second Approx.'!$G$18="Error",#N/A,
IF('Second Approx.'!$G$19="Error",#N/A,
IF('Second Approx.'!$G$20="Error",#N/A,
IF('Second Approx.'!$G$29="Error",#N/A,
'Second Approx.'!$D$38*COS(RADIANS('Second Approx.'!$D$18*A1548))+'Second Approx.'!$D$39*COS(RADIANS('Second Approx.'!$D$19*A1548))))))))))</f>
        <v>#N/A</v>
      </c>
      <c r="D1548" s="1" t="e">
        <f>IF(B1548="",#N/A,
IF('Second Approx.'!$G$15="Error",#N/A,
IF('Second Approx.'!$G$16="Error",#N/A,
IF('Second Approx.'!$G$17="Error",#N/A,
IF('Second Approx.'!$G$18="Error",#N/A,
IF('Second Approx.'!$G$19="Error",#N/A,
IF('Second Approx.'!$G$20="Error",#N/A,
IF('Second Approx.'!$G$29="Error",#N/A,
'Second Approx.'!$D$38*SIN(RADIANS('Second Approx.'!$D$18*A1548))+'Second Approx.'!$D$39*SIN(RADIANS('Second Approx.'!$D$19*A1548))))))))))</f>
        <v>#N/A</v>
      </c>
    </row>
    <row r="1549" spans="1:4" x14ac:dyDescent="0.25">
      <c r="A1549" s="71">
        <v>773.5</v>
      </c>
      <c r="B1549" s="71" t="e">
        <f>IF(A1549&lt;='Second Approx.'!$D$20,A1549,#N/A)</f>
        <v>#N/A</v>
      </c>
      <c r="C1549" s="1" t="e">
        <f>IF(B1549="",#N/A,
IF('Second Approx.'!$G$15="Error",#N/A,
IF('Second Approx.'!$G$16="Error",#N/A,
IF('Second Approx.'!$G$17="Error",#N/A,
IF('Second Approx.'!$G$18="Error",#N/A,
IF('Second Approx.'!$G$19="Error",#N/A,
IF('Second Approx.'!$G$20="Error",#N/A,
IF('Second Approx.'!$G$29="Error",#N/A,
'Second Approx.'!$D$38*COS(RADIANS('Second Approx.'!$D$18*A1549))+'Second Approx.'!$D$39*COS(RADIANS('Second Approx.'!$D$19*A1549))))))))))</f>
        <v>#N/A</v>
      </c>
      <c r="D1549" s="1" t="e">
        <f>IF(B1549="",#N/A,
IF('Second Approx.'!$G$15="Error",#N/A,
IF('Second Approx.'!$G$16="Error",#N/A,
IF('Second Approx.'!$G$17="Error",#N/A,
IF('Second Approx.'!$G$18="Error",#N/A,
IF('Second Approx.'!$G$19="Error",#N/A,
IF('Second Approx.'!$G$20="Error",#N/A,
IF('Second Approx.'!$G$29="Error",#N/A,
'Second Approx.'!$D$38*SIN(RADIANS('Second Approx.'!$D$18*A1549))+'Second Approx.'!$D$39*SIN(RADIANS('Second Approx.'!$D$19*A1549))))))))))</f>
        <v>#N/A</v>
      </c>
    </row>
    <row r="1550" spans="1:4" x14ac:dyDescent="0.25">
      <c r="A1550">
        <v>774</v>
      </c>
      <c r="B1550" s="71" t="e">
        <f>IF(A1550&lt;='Second Approx.'!$D$20,A1550,#N/A)</f>
        <v>#N/A</v>
      </c>
      <c r="C1550" s="1" t="e">
        <f>IF(B1550="",#N/A,
IF('Second Approx.'!$G$15="Error",#N/A,
IF('Second Approx.'!$G$16="Error",#N/A,
IF('Second Approx.'!$G$17="Error",#N/A,
IF('Second Approx.'!$G$18="Error",#N/A,
IF('Second Approx.'!$G$19="Error",#N/A,
IF('Second Approx.'!$G$20="Error",#N/A,
IF('Second Approx.'!$G$29="Error",#N/A,
'Second Approx.'!$D$38*COS(RADIANS('Second Approx.'!$D$18*A1550))+'Second Approx.'!$D$39*COS(RADIANS('Second Approx.'!$D$19*A1550))))))))))</f>
        <v>#N/A</v>
      </c>
      <c r="D1550" s="1" t="e">
        <f>IF(B1550="",#N/A,
IF('Second Approx.'!$G$15="Error",#N/A,
IF('Second Approx.'!$G$16="Error",#N/A,
IF('Second Approx.'!$G$17="Error",#N/A,
IF('Second Approx.'!$G$18="Error",#N/A,
IF('Second Approx.'!$G$19="Error",#N/A,
IF('Second Approx.'!$G$20="Error",#N/A,
IF('Second Approx.'!$G$29="Error",#N/A,
'Second Approx.'!$D$38*SIN(RADIANS('Second Approx.'!$D$18*A1550))+'Second Approx.'!$D$39*SIN(RADIANS('Second Approx.'!$D$19*A1550))))))))))</f>
        <v>#N/A</v>
      </c>
    </row>
    <row r="1551" spans="1:4" x14ac:dyDescent="0.25">
      <c r="A1551" s="71">
        <v>774.5</v>
      </c>
      <c r="B1551" s="71" t="e">
        <f>IF(A1551&lt;='Second Approx.'!$D$20,A1551,#N/A)</f>
        <v>#N/A</v>
      </c>
      <c r="C1551" s="1" t="e">
        <f>IF(B1551="",#N/A,
IF('Second Approx.'!$G$15="Error",#N/A,
IF('Second Approx.'!$G$16="Error",#N/A,
IF('Second Approx.'!$G$17="Error",#N/A,
IF('Second Approx.'!$G$18="Error",#N/A,
IF('Second Approx.'!$G$19="Error",#N/A,
IF('Second Approx.'!$G$20="Error",#N/A,
IF('Second Approx.'!$G$29="Error",#N/A,
'Second Approx.'!$D$38*COS(RADIANS('Second Approx.'!$D$18*A1551))+'Second Approx.'!$D$39*COS(RADIANS('Second Approx.'!$D$19*A1551))))))))))</f>
        <v>#N/A</v>
      </c>
      <c r="D1551" s="1" t="e">
        <f>IF(B1551="",#N/A,
IF('Second Approx.'!$G$15="Error",#N/A,
IF('Second Approx.'!$G$16="Error",#N/A,
IF('Second Approx.'!$G$17="Error",#N/A,
IF('Second Approx.'!$G$18="Error",#N/A,
IF('Second Approx.'!$G$19="Error",#N/A,
IF('Second Approx.'!$G$20="Error",#N/A,
IF('Second Approx.'!$G$29="Error",#N/A,
'Second Approx.'!$D$38*SIN(RADIANS('Second Approx.'!$D$18*A1551))+'Second Approx.'!$D$39*SIN(RADIANS('Second Approx.'!$D$19*A1551))))))))))</f>
        <v>#N/A</v>
      </c>
    </row>
    <row r="1552" spans="1:4" x14ac:dyDescent="0.25">
      <c r="A1552">
        <v>775</v>
      </c>
      <c r="B1552" s="71" t="e">
        <f>IF(A1552&lt;='Second Approx.'!$D$20,A1552,#N/A)</f>
        <v>#N/A</v>
      </c>
      <c r="C1552" s="1" t="e">
        <f>IF(B1552="",#N/A,
IF('Second Approx.'!$G$15="Error",#N/A,
IF('Second Approx.'!$G$16="Error",#N/A,
IF('Second Approx.'!$G$17="Error",#N/A,
IF('Second Approx.'!$G$18="Error",#N/A,
IF('Second Approx.'!$G$19="Error",#N/A,
IF('Second Approx.'!$G$20="Error",#N/A,
IF('Second Approx.'!$G$29="Error",#N/A,
'Second Approx.'!$D$38*COS(RADIANS('Second Approx.'!$D$18*A1552))+'Second Approx.'!$D$39*COS(RADIANS('Second Approx.'!$D$19*A1552))))))))))</f>
        <v>#N/A</v>
      </c>
      <c r="D1552" s="1" t="e">
        <f>IF(B1552="",#N/A,
IF('Second Approx.'!$G$15="Error",#N/A,
IF('Second Approx.'!$G$16="Error",#N/A,
IF('Second Approx.'!$G$17="Error",#N/A,
IF('Second Approx.'!$G$18="Error",#N/A,
IF('Second Approx.'!$G$19="Error",#N/A,
IF('Second Approx.'!$G$20="Error",#N/A,
IF('Second Approx.'!$G$29="Error",#N/A,
'Second Approx.'!$D$38*SIN(RADIANS('Second Approx.'!$D$18*A1552))+'Second Approx.'!$D$39*SIN(RADIANS('Second Approx.'!$D$19*A1552))))))))))</f>
        <v>#N/A</v>
      </c>
    </row>
    <row r="1553" spans="1:4" x14ac:dyDescent="0.25">
      <c r="A1553">
        <v>775.5</v>
      </c>
      <c r="B1553" s="71" t="e">
        <f>IF(A1553&lt;='Second Approx.'!$D$20,A1553,#N/A)</f>
        <v>#N/A</v>
      </c>
      <c r="C1553" s="1" t="e">
        <f>IF(B1553="",#N/A,
IF('Second Approx.'!$G$15="Error",#N/A,
IF('Second Approx.'!$G$16="Error",#N/A,
IF('Second Approx.'!$G$17="Error",#N/A,
IF('Second Approx.'!$G$18="Error",#N/A,
IF('Second Approx.'!$G$19="Error",#N/A,
IF('Second Approx.'!$G$20="Error",#N/A,
IF('Second Approx.'!$G$29="Error",#N/A,
'Second Approx.'!$D$38*COS(RADIANS('Second Approx.'!$D$18*A1553))+'Second Approx.'!$D$39*COS(RADIANS('Second Approx.'!$D$19*A1553))))))))))</f>
        <v>#N/A</v>
      </c>
      <c r="D1553" s="1" t="e">
        <f>IF(B1553="",#N/A,
IF('Second Approx.'!$G$15="Error",#N/A,
IF('Second Approx.'!$G$16="Error",#N/A,
IF('Second Approx.'!$G$17="Error",#N/A,
IF('Second Approx.'!$G$18="Error",#N/A,
IF('Second Approx.'!$G$19="Error",#N/A,
IF('Second Approx.'!$G$20="Error",#N/A,
IF('Second Approx.'!$G$29="Error",#N/A,
'Second Approx.'!$D$38*SIN(RADIANS('Second Approx.'!$D$18*A1553))+'Second Approx.'!$D$39*SIN(RADIANS('Second Approx.'!$D$19*A1553))))))))))</f>
        <v>#N/A</v>
      </c>
    </row>
    <row r="1554" spans="1:4" x14ac:dyDescent="0.25">
      <c r="A1554" s="71">
        <v>776</v>
      </c>
      <c r="B1554" s="71" t="e">
        <f>IF(A1554&lt;='Second Approx.'!$D$20,A1554,#N/A)</f>
        <v>#N/A</v>
      </c>
      <c r="C1554" s="1" t="e">
        <f>IF(B1554="",#N/A,
IF('Second Approx.'!$G$15="Error",#N/A,
IF('Second Approx.'!$G$16="Error",#N/A,
IF('Second Approx.'!$G$17="Error",#N/A,
IF('Second Approx.'!$G$18="Error",#N/A,
IF('Second Approx.'!$G$19="Error",#N/A,
IF('Second Approx.'!$G$20="Error",#N/A,
IF('Second Approx.'!$G$29="Error",#N/A,
'Second Approx.'!$D$38*COS(RADIANS('Second Approx.'!$D$18*A1554))+'Second Approx.'!$D$39*COS(RADIANS('Second Approx.'!$D$19*A1554))))))))))</f>
        <v>#N/A</v>
      </c>
      <c r="D1554" s="1" t="e">
        <f>IF(B1554="",#N/A,
IF('Second Approx.'!$G$15="Error",#N/A,
IF('Second Approx.'!$G$16="Error",#N/A,
IF('Second Approx.'!$G$17="Error",#N/A,
IF('Second Approx.'!$G$18="Error",#N/A,
IF('Second Approx.'!$G$19="Error",#N/A,
IF('Second Approx.'!$G$20="Error",#N/A,
IF('Second Approx.'!$G$29="Error",#N/A,
'Second Approx.'!$D$38*SIN(RADIANS('Second Approx.'!$D$18*A1554))+'Second Approx.'!$D$39*SIN(RADIANS('Second Approx.'!$D$19*A1554))))))))))</f>
        <v>#N/A</v>
      </c>
    </row>
    <row r="1555" spans="1:4" x14ac:dyDescent="0.25">
      <c r="A1555">
        <v>776.5</v>
      </c>
      <c r="B1555" s="71" t="e">
        <f>IF(A1555&lt;='Second Approx.'!$D$20,A1555,#N/A)</f>
        <v>#N/A</v>
      </c>
      <c r="C1555" s="1" t="e">
        <f>IF(B1555="",#N/A,
IF('Second Approx.'!$G$15="Error",#N/A,
IF('Second Approx.'!$G$16="Error",#N/A,
IF('Second Approx.'!$G$17="Error",#N/A,
IF('Second Approx.'!$G$18="Error",#N/A,
IF('Second Approx.'!$G$19="Error",#N/A,
IF('Second Approx.'!$G$20="Error",#N/A,
IF('Second Approx.'!$G$29="Error",#N/A,
'Second Approx.'!$D$38*COS(RADIANS('Second Approx.'!$D$18*A1555))+'Second Approx.'!$D$39*COS(RADIANS('Second Approx.'!$D$19*A1555))))))))))</f>
        <v>#N/A</v>
      </c>
      <c r="D1555" s="1" t="e">
        <f>IF(B1555="",#N/A,
IF('Second Approx.'!$G$15="Error",#N/A,
IF('Second Approx.'!$G$16="Error",#N/A,
IF('Second Approx.'!$G$17="Error",#N/A,
IF('Second Approx.'!$G$18="Error",#N/A,
IF('Second Approx.'!$G$19="Error",#N/A,
IF('Second Approx.'!$G$20="Error",#N/A,
IF('Second Approx.'!$G$29="Error",#N/A,
'Second Approx.'!$D$38*SIN(RADIANS('Second Approx.'!$D$18*A1555))+'Second Approx.'!$D$39*SIN(RADIANS('Second Approx.'!$D$19*A1555))))))))))</f>
        <v>#N/A</v>
      </c>
    </row>
    <row r="1556" spans="1:4" x14ac:dyDescent="0.25">
      <c r="A1556" s="71">
        <v>777</v>
      </c>
      <c r="B1556" s="71" t="e">
        <f>IF(A1556&lt;='Second Approx.'!$D$20,A1556,#N/A)</f>
        <v>#N/A</v>
      </c>
      <c r="C1556" s="1" t="e">
        <f>IF(B1556="",#N/A,
IF('Second Approx.'!$G$15="Error",#N/A,
IF('Second Approx.'!$G$16="Error",#N/A,
IF('Second Approx.'!$G$17="Error",#N/A,
IF('Second Approx.'!$G$18="Error",#N/A,
IF('Second Approx.'!$G$19="Error",#N/A,
IF('Second Approx.'!$G$20="Error",#N/A,
IF('Second Approx.'!$G$29="Error",#N/A,
'Second Approx.'!$D$38*COS(RADIANS('Second Approx.'!$D$18*A1556))+'Second Approx.'!$D$39*COS(RADIANS('Second Approx.'!$D$19*A1556))))))))))</f>
        <v>#N/A</v>
      </c>
      <c r="D1556" s="1" t="e">
        <f>IF(B1556="",#N/A,
IF('Second Approx.'!$G$15="Error",#N/A,
IF('Second Approx.'!$G$16="Error",#N/A,
IF('Second Approx.'!$G$17="Error",#N/A,
IF('Second Approx.'!$G$18="Error",#N/A,
IF('Second Approx.'!$G$19="Error",#N/A,
IF('Second Approx.'!$G$20="Error",#N/A,
IF('Second Approx.'!$G$29="Error",#N/A,
'Second Approx.'!$D$38*SIN(RADIANS('Second Approx.'!$D$18*A1556))+'Second Approx.'!$D$39*SIN(RADIANS('Second Approx.'!$D$19*A1556))))))))))</f>
        <v>#N/A</v>
      </c>
    </row>
    <row r="1557" spans="1:4" x14ac:dyDescent="0.25">
      <c r="A1557">
        <v>777.5</v>
      </c>
      <c r="B1557" s="71" t="e">
        <f>IF(A1557&lt;='Second Approx.'!$D$20,A1557,#N/A)</f>
        <v>#N/A</v>
      </c>
      <c r="C1557" s="1" t="e">
        <f>IF(B1557="",#N/A,
IF('Second Approx.'!$G$15="Error",#N/A,
IF('Second Approx.'!$G$16="Error",#N/A,
IF('Second Approx.'!$G$17="Error",#N/A,
IF('Second Approx.'!$G$18="Error",#N/A,
IF('Second Approx.'!$G$19="Error",#N/A,
IF('Second Approx.'!$G$20="Error",#N/A,
IF('Second Approx.'!$G$29="Error",#N/A,
'Second Approx.'!$D$38*COS(RADIANS('Second Approx.'!$D$18*A1557))+'Second Approx.'!$D$39*COS(RADIANS('Second Approx.'!$D$19*A1557))))))))))</f>
        <v>#N/A</v>
      </c>
      <c r="D1557" s="1" t="e">
        <f>IF(B1557="",#N/A,
IF('Second Approx.'!$G$15="Error",#N/A,
IF('Second Approx.'!$G$16="Error",#N/A,
IF('Second Approx.'!$G$17="Error",#N/A,
IF('Second Approx.'!$G$18="Error",#N/A,
IF('Second Approx.'!$G$19="Error",#N/A,
IF('Second Approx.'!$G$20="Error",#N/A,
IF('Second Approx.'!$G$29="Error",#N/A,
'Second Approx.'!$D$38*SIN(RADIANS('Second Approx.'!$D$18*A1557))+'Second Approx.'!$D$39*SIN(RADIANS('Second Approx.'!$D$19*A1557))))))))))</f>
        <v>#N/A</v>
      </c>
    </row>
    <row r="1558" spans="1:4" x14ac:dyDescent="0.25">
      <c r="A1558">
        <v>778</v>
      </c>
      <c r="B1558" s="71" t="e">
        <f>IF(A1558&lt;='Second Approx.'!$D$20,A1558,#N/A)</f>
        <v>#N/A</v>
      </c>
      <c r="C1558" s="1" t="e">
        <f>IF(B1558="",#N/A,
IF('Second Approx.'!$G$15="Error",#N/A,
IF('Second Approx.'!$G$16="Error",#N/A,
IF('Second Approx.'!$G$17="Error",#N/A,
IF('Second Approx.'!$G$18="Error",#N/A,
IF('Second Approx.'!$G$19="Error",#N/A,
IF('Second Approx.'!$G$20="Error",#N/A,
IF('Second Approx.'!$G$29="Error",#N/A,
'Second Approx.'!$D$38*COS(RADIANS('Second Approx.'!$D$18*A1558))+'Second Approx.'!$D$39*COS(RADIANS('Second Approx.'!$D$19*A1558))))))))))</f>
        <v>#N/A</v>
      </c>
      <c r="D1558" s="1" t="e">
        <f>IF(B1558="",#N/A,
IF('Second Approx.'!$G$15="Error",#N/A,
IF('Second Approx.'!$G$16="Error",#N/A,
IF('Second Approx.'!$G$17="Error",#N/A,
IF('Second Approx.'!$G$18="Error",#N/A,
IF('Second Approx.'!$G$19="Error",#N/A,
IF('Second Approx.'!$G$20="Error",#N/A,
IF('Second Approx.'!$G$29="Error",#N/A,
'Second Approx.'!$D$38*SIN(RADIANS('Second Approx.'!$D$18*A1558))+'Second Approx.'!$D$39*SIN(RADIANS('Second Approx.'!$D$19*A1558))))))))))</f>
        <v>#N/A</v>
      </c>
    </row>
    <row r="1559" spans="1:4" x14ac:dyDescent="0.25">
      <c r="A1559" s="71">
        <v>778.5</v>
      </c>
      <c r="B1559" s="71" t="e">
        <f>IF(A1559&lt;='Second Approx.'!$D$20,A1559,#N/A)</f>
        <v>#N/A</v>
      </c>
      <c r="C1559" s="1" t="e">
        <f>IF(B1559="",#N/A,
IF('Second Approx.'!$G$15="Error",#N/A,
IF('Second Approx.'!$G$16="Error",#N/A,
IF('Second Approx.'!$G$17="Error",#N/A,
IF('Second Approx.'!$G$18="Error",#N/A,
IF('Second Approx.'!$G$19="Error",#N/A,
IF('Second Approx.'!$G$20="Error",#N/A,
IF('Second Approx.'!$G$29="Error",#N/A,
'Second Approx.'!$D$38*COS(RADIANS('Second Approx.'!$D$18*A1559))+'Second Approx.'!$D$39*COS(RADIANS('Second Approx.'!$D$19*A1559))))))))))</f>
        <v>#N/A</v>
      </c>
      <c r="D1559" s="1" t="e">
        <f>IF(B1559="",#N/A,
IF('Second Approx.'!$G$15="Error",#N/A,
IF('Second Approx.'!$G$16="Error",#N/A,
IF('Second Approx.'!$G$17="Error",#N/A,
IF('Second Approx.'!$G$18="Error",#N/A,
IF('Second Approx.'!$G$19="Error",#N/A,
IF('Second Approx.'!$G$20="Error",#N/A,
IF('Second Approx.'!$G$29="Error",#N/A,
'Second Approx.'!$D$38*SIN(RADIANS('Second Approx.'!$D$18*A1559))+'Second Approx.'!$D$39*SIN(RADIANS('Second Approx.'!$D$19*A1559))))))))))</f>
        <v>#N/A</v>
      </c>
    </row>
    <row r="1560" spans="1:4" x14ac:dyDescent="0.25">
      <c r="A1560">
        <v>779</v>
      </c>
      <c r="B1560" s="71" t="e">
        <f>IF(A1560&lt;='Second Approx.'!$D$20,A1560,#N/A)</f>
        <v>#N/A</v>
      </c>
      <c r="C1560" s="1" t="e">
        <f>IF(B1560="",#N/A,
IF('Second Approx.'!$G$15="Error",#N/A,
IF('Second Approx.'!$G$16="Error",#N/A,
IF('Second Approx.'!$G$17="Error",#N/A,
IF('Second Approx.'!$G$18="Error",#N/A,
IF('Second Approx.'!$G$19="Error",#N/A,
IF('Second Approx.'!$G$20="Error",#N/A,
IF('Second Approx.'!$G$29="Error",#N/A,
'Second Approx.'!$D$38*COS(RADIANS('Second Approx.'!$D$18*A1560))+'Second Approx.'!$D$39*COS(RADIANS('Second Approx.'!$D$19*A1560))))))))))</f>
        <v>#N/A</v>
      </c>
      <c r="D1560" s="1" t="e">
        <f>IF(B1560="",#N/A,
IF('Second Approx.'!$G$15="Error",#N/A,
IF('Second Approx.'!$G$16="Error",#N/A,
IF('Second Approx.'!$G$17="Error",#N/A,
IF('Second Approx.'!$G$18="Error",#N/A,
IF('Second Approx.'!$G$19="Error",#N/A,
IF('Second Approx.'!$G$20="Error",#N/A,
IF('Second Approx.'!$G$29="Error",#N/A,
'Second Approx.'!$D$38*SIN(RADIANS('Second Approx.'!$D$18*A1560))+'Second Approx.'!$D$39*SIN(RADIANS('Second Approx.'!$D$19*A1560))))))))))</f>
        <v>#N/A</v>
      </c>
    </row>
    <row r="1561" spans="1:4" x14ac:dyDescent="0.25">
      <c r="A1561" s="71">
        <v>779.5</v>
      </c>
      <c r="B1561" s="71" t="e">
        <f>IF(A1561&lt;='Second Approx.'!$D$20,A1561,#N/A)</f>
        <v>#N/A</v>
      </c>
      <c r="C1561" s="1" t="e">
        <f>IF(B1561="",#N/A,
IF('Second Approx.'!$G$15="Error",#N/A,
IF('Second Approx.'!$G$16="Error",#N/A,
IF('Second Approx.'!$G$17="Error",#N/A,
IF('Second Approx.'!$G$18="Error",#N/A,
IF('Second Approx.'!$G$19="Error",#N/A,
IF('Second Approx.'!$G$20="Error",#N/A,
IF('Second Approx.'!$G$29="Error",#N/A,
'Second Approx.'!$D$38*COS(RADIANS('Second Approx.'!$D$18*A1561))+'Second Approx.'!$D$39*COS(RADIANS('Second Approx.'!$D$19*A1561))))))))))</f>
        <v>#N/A</v>
      </c>
      <c r="D1561" s="1" t="e">
        <f>IF(B1561="",#N/A,
IF('Second Approx.'!$G$15="Error",#N/A,
IF('Second Approx.'!$G$16="Error",#N/A,
IF('Second Approx.'!$G$17="Error",#N/A,
IF('Second Approx.'!$G$18="Error",#N/A,
IF('Second Approx.'!$G$19="Error",#N/A,
IF('Second Approx.'!$G$20="Error",#N/A,
IF('Second Approx.'!$G$29="Error",#N/A,
'Second Approx.'!$D$38*SIN(RADIANS('Second Approx.'!$D$18*A1561))+'Second Approx.'!$D$39*SIN(RADIANS('Second Approx.'!$D$19*A1561))))))))))</f>
        <v>#N/A</v>
      </c>
    </row>
    <row r="1562" spans="1:4" x14ac:dyDescent="0.25">
      <c r="A1562">
        <v>780</v>
      </c>
      <c r="B1562" s="71" t="e">
        <f>IF(A1562&lt;='Second Approx.'!$D$20,A1562,#N/A)</f>
        <v>#N/A</v>
      </c>
      <c r="C1562" s="1" t="e">
        <f>IF(B1562="",#N/A,
IF('Second Approx.'!$G$15="Error",#N/A,
IF('Second Approx.'!$G$16="Error",#N/A,
IF('Second Approx.'!$G$17="Error",#N/A,
IF('Second Approx.'!$G$18="Error",#N/A,
IF('Second Approx.'!$G$19="Error",#N/A,
IF('Second Approx.'!$G$20="Error",#N/A,
IF('Second Approx.'!$G$29="Error",#N/A,
'Second Approx.'!$D$38*COS(RADIANS('Second Approx.'!$D$18*A1562))+'Second Approx.'!$D$39*COS(RADIANS('Second Approx.'!$D$19*A1562))))))))))</f>
        <v>#N/A</v>
      </c>
      <c r="D1562" s="1" t="e">
        <f>IF(B1562="",#N/A,
IF('Second Approx.'!$G$15="Error",#N/A,
IF('Second Approx.'!$G$16="Error",#N/A,
IF('Second Approx.'!$G$17="Error",#N/A,
IF('Second Approx.'!$G$18="Error",#N/A,
IF('Second Approx.'!$G$19="Error",#N/A,
IF('Second Approx.'!$G$20="Error",#N/A,
IF('Second Approx.'!$G$29="Error",#N/A,
'Second Approx.'!$D$38*SIN(RADIANS('Second Approx.'!$D$18*A1562))+'Second Approx.'!$D$39*SIN(RADIANS('Second Approx.'!$D$19*A1562))))))))))</f>
        <v>#N/A</v>
      </c>
    </row>
    <row r="1563" spans="1:4" x14ac:dyDescent="0.25">
      <c r="A1563">
        <v>780.5</v>
      </c>
      <c r="B1563" s="71" t="e">
        <f>IF(A1563&lt;='Second Approx.'!$D$20,A1563,#N/A)</f>
        <v>#N/A</v>
      </c>
      <c r="C1563" s="1" t="e">
        <f>IF(B1563="",#N/A,
IF('Second Approx.'!$G$15="Error",#N/A,
IF('Second Approx.'!$G$16="Error",#N/A,
IF('Second Approx.'!$G$17="Error",#N/A,
IF('Second Approx.'!$G$18="Error",#N/A,
IF('Second Approx.'!$G$19="Error",#N/A,
IF('Second Approx.'!$G$20="Error",#N/A,
IF('Second Approx.'!$G$29="Error",#N/A,
'Second Approx.'!$D$38*COS(RADIANS('Second Approx.'!$D$18*A1563))+'Second Approx.'!$D$39*COS(RADIANS('Second Approx.'!$D$19*A1563))))))))))</f>
        <v>#N/A</v>
      </c>
      <c r="D1563" s="1" t="e">
        <f>IF(B1563="",#N/A,
IF('Second Approx.'!$G$15="Error",#N/A,
IF('Second Approx.'!$G$16="Error",#N/A,
IF('Second Approx.'!$G$17="Error",#N/A,
IF('Second Approx.'!$G$18="Error",#N/A,
IF('Second Approx.'!$G$19="Error",#N/A,
IF('Second Approx.'!$G$20="Error",#N/A,
IF('Second Approx.'!$G$29="Error",#N/A,
'Second Approx.'!$D$38*SIN(RADIANS('Second Approx.'!$D$18*A1563))+'Second Approx.'!$D$39*SIN(RADIANS('Second Approx.'!$D$19*A1563))))))))))</f>
        <v>#N/A</v>
      </c>
    </row>
    <row r="1564" spans="1:4" x14ac:dyDescent="0.25">
      <c r="A1564" s="71">
        <v>781</v>
      </c>
      <c r="B1564" s="71" t="e">
        <f>IF(A1564&lt;='Second Approx.'!$D$20,A1564,#N/A)</f>
        <v>#N/A</v>
      </c>
      <c r="C1564" s="1" t="e">
        <f>IF(B1564="",#N/A,
IF('Second Approx.'!$G$15="Error",#N/A,
IF('Second Approx.'!$G$16="Error",#N/A,
IF('Second Approx.'!$G$17="Error",#N/A,
IF('Second Approx.'!$G$18="Error",#N/A,
IF('Second Approx.'!$G$19="Error",#N/A,
IF('Second Approx.'!$G$20="Error",#N/A,
IF('Second Approx.'!$G$29="Error",#N/A,
'Second Approx.'!$D$38*COS(RADIANS('Second Approx.'!$D$18*A1564))+'Second Approx.'!$D$39*COS(RADIANS('Second Approx.'!$D$19*A1564))))))))))</f>
        <v>#N/A</v>
      </c>
      <c r="D1564" s="1" t="e">
        <f>IF(B1564="",#N/A,
IF('Second Approx.'!$G$15="Error",#N/A,
IF('Second Approx.'!$G$16="Error",#N/A,
IF('Second Approx.'!$G$17="Error",#N/A,
IF('Second Approx.'!$G$18="Error",#N/A,
IF('Second Approx.'!$G$19="Error",#N/A,
IF('Second Approx.'!$G$20="Error",#N/A,
IF('Second Approx.'!$G$29="Error",#N/A,
'Second Approx.'!$D$38*SIN(RADIANS('Second Approx.'!$D$18*A1564))+'Second Approx.'!$D$39*SIN(RADIANS('Second Approx.'!$D$19*A1564))))))))))</f>
        <v>#N/A</v>
      </c>
    </row>
    <row r="1565" spans="1:4" x14ac:dyDescent="0.25">
      <c r="A1565">
        <v>781.5</v>
      </c>
      <c r="B1565" s="71" t="e">
        <f>IF(A1565&lt;='Second Approx.'!$D$20,A1565,#N/A)</f>
        <v>#N/A</v>
      </c>
      <c r="C1565" s="1" t="e">
        <f>IF(B1565="",#N/A,
IF('Second Approx.'!$G$15="Error",#N/A,
IF('Second Approx.'!$G$16="Error",#N/A,
IF('Second Approx.'!$G$17="Error",#N/A,
IF('Second Approx.'!$G$18="Error",#N/A,
IF('Second Approx.'!$G$19="Error",#N/A,
IF('Second Approx.'!$G$20="Error",#N/A,
IF('Second Approx.'!$G$29="Error",#N/A,
'Second Approx.'!$D$38*COS(RADIANS('Second Approx.'!$D$18*A1565))+'Second Approx.'!$D$39*COS(RADIANS('Second Approx.'!$D$19*A1565))))))))))</f>
        <v>#N/A</v>
      </c>
      <c r="D1565" s="1" t="e">
        <f>IF(B1565="",#N/A,
IF('Second Approx.'!$G$15="Error",#N/A,
IF('Second Approx.'!$G$16="Error",#N/A,
IF('Second Approx.'!$G$17="Error",#N/A,
IF('Second Approx.'!$G$18="Error",#N/A,
IF('Second Approx.'!$G$19="Error",#N/A,
IF('Second Approx.'!$G$20="Error",#N/A,
IF('Second Approx.'!$G$29="Error",#N/A,
'Second Approx.'!$D$38*SIN(RADIANS('Second Approx.'!$D$18*A1565))+'Second Approx.'!$D$39*SIN(RADIANS('Second Approx.'!$D$19*A1565))))))))))</f>
        <v>#N/A</v>
      </c>
    </row>
    <row r="1566" spans="1:4" x14ac:dyDescent="0.25">
      <c r="A1566" s="71">
        <v>782</v>
      </c>
      <c r="B1566" s="71" t="e">
        <f>IF(A1566&lt;='Second Approx.'!$D$20,A1566,#N/A)</f>
        <v>#N/A</v>
      </c>
      <c r="C1566" s="1" t="e">
        <f>IF(B1566="",#N/A,
IF('Second Approx.'!$G$15="Error",#N/A,
IF('Second Approx.'!$G$16="Error",#N/A,
IF('Second Approx.'!$G$17="Error",#N/A,
IF('Second Approx.'!$G$18="Error",#N/A,
IF('Second Approx.'!$G$19="Error",#N/A,
IF('Second Approx.'!$G$20="Error",#N/A,
IF('Second Approx.'!$G$29="Error",#N/A,
'Second Approx.'!$D$38*COS(RADIANS('Second Approx.'!$D$18*A1566))+'Second Approx.'!$D$39*COS(RADIANS('Second Approx.'!$D$19*A1566))))))))))</f>
        <v>#N/A</v>
      </c>
      <c r="D1566" s="1" t="e">
        <f>IF(B1566="",#N/A,
IF('Second Approx.'!$G$15="Error",#N/A,
IF('Second Approx.'!$G$16="Error",#N/A,
IF('Second Approx.'!$G$17="Error",#N/A,
IF('Second Approx.'!$G$18="Error",#N/A,
IF('Second Approx.'!$G$19="Error",#N/A,
IF('Second Approx.'!$G$20="Error",#N/A,
IF('Second Approx.'!$G$29="Error",#N/A,
'Second Approx.'!$D$38*SIN(RADIANS('Second Approx.'!$D$18*A1566))+'Second Approx.'!$D$39*SIN(RADIANS('Second Approx.'!$D$19*A1566))))))))))</f>
        <v>#N/A</v>
      </c>
    </row>
    <row r="1567" spans="1:4" x14ac:dyDescent="0.25">
      <c r="A1567">
        <v>782.5</v>
      </c>
      <c r="B1567" s="71" t="e">
        <f>IF(A1567&lt;='Second Approx.'!$D$20,A1567,#N/A)</f>
        <v>#N/A</v>
      </c>
      <c r="C1567" s="1" t="e">
        <f>IF(B1567="",#N/A,
IF('Second Approx.'!$G$15="Error",#N/A,
IF('Second Approx.'!$G$16="Error",#N/A,
IF('Second Approx.'!$G$17="Error",#N/A,
IF('Second Approx.'!$G$18="Error",#N/A,
IF('Second Approx.'!$G$19="Error",#N/A,
IF('Second Approx.'!$G$20="Error",#N/A,
IF('Second Approx.'!$G$29="Error",#N/A,
'Second Approx.'!$D$38*COS(RADIANS('Second Approx.'!$D$18*A1567))+'Second Approx.'!$D$39*COS(RADIANS('Second Approx.'!$D$19*A1567))))))))))</f>
        <v>#N/A</v>
      </c>
      <c r="D1567" s="1" t="e">
        <f>IF(B1567="",#N/A,
IF('Second Approx.'!$G$15="Error",#N/A,
IF('Second Approx.'!$G$16="Error",#N/A,
IF('Second Approx.'!$G$17="Error",#N/A,
IF('Second Approx.'!$G$18="Error",#N/A,
IF('Second Approx.'!$G$19="Error",#N/A,
IF('Second Approx.'!$G$20="Error",#N/A,
IF('Second Approx.'!$G$29="Error",#N/A,
'Second Approx.'!$D$38*SIN(RADIANS('Second Approx.'!$D$18*A1567))+'Second Approx.'!$D$39*SIN(RADIANS('Second Approx.'!$D$19*A1567))))))))))</f>
        <v>#N/A</v>
      </c>
    </row>
    <row r="1568" spans="1:4" x14ac:dyDescent="0.25">
      <c r="A1568">
        <v>783</v>
      </c>
      <c r="B1568" s="71" t="e">
        <f>IF(A1568&lt;='Second Approx.'!$D$20,A1568,#N/A)</f>
        <v>#N/A</v>
      </c>
      <c r="C1568" s="1" t="e">
        <f>IF(B1568="",#N/A,
IF('Second Approx.'!$G$15="Error",#N/A,
IF('Second Approx.'!$G$16="Error",#N/A,
IF('Second Approx.'!$G$17="Error",#N/A,
IF('Second Approx.'!$G$18="Error",#N/A,
IF('Second Approx.'!$G$19="Error",#N/A,
IF('Second Approx.'!$G$20="Error",#N/A,
IF('Second Approx.'!$G$29="Error",#N/A,
'Second Approx.'!$D$38*COS(RADIANS('Second Approx.'!$D$18*A1568))+'Second Approx.'!$D$39*COS(RADIANS('Second Approx.'!$D$19*A1568))))))))))</f>
        <v>#N/A</v>
      </c>
      <c r="D1568" s="1" t="e">
        <f>IF(B1568="",#N/A,
IF('Second Approx.'!$G$15="Error",#N/A,
IF('Second Approx.'!$G$16="Error",#N/A,
IF('Second Approx.'!$G$17="Error",#N/A,
IF('Second Approx.'!$G$18="Error",#N/A,
IF('Second Approx.'!$G$19="Error",#N/A,
IF('Second Approx.'!$G$20="Error",#N/A,
IF('Second Approx.'!$G$29="Error",#N/A,
'Second Approx.'!$D$38*SIN(RADIANS('Second Approx.'!$D$18*A1568))+'Second Approx.'!$D$39*SIN(RADIANS('Second Approx.'!$D$19*A1568))))))))))</f>
        <v>#N/A</v>
      </c>
    </row>
    <row r="1569" spans="1:4" x14ac:dyDescent="0.25">
      <c r="A1569" s="71">
        <v>783.5</v>
      </c>
      <c r="B1569" s="71" t="e">
        <f>IF(A1569&lt;='Second Approx.'!$D$20,A1569,#N/A)</f>
        <v>#N/A</v>
      </c>
      <c r="C1569" s="1" t="e">
        <f>IF(B1569="",#N/A,
IF('Second Approx.'!$G$15="Error",#N/A,
IF('Second Approx.'!$G$16="Error",#N/A,
IF('Second Approx.'!$G$17="Error",#N/A,
IF('Second Approx.'!$G$18="Error",#N/A,
IF('Second Approx.'!$G$19="Error",#N/A,
IF('Second Approx.'!$G$20="Error",#N/A,
IF('Second Approx.'!$G$29="Error",#N/A,
'Second Approx.'!$D$38*COS(RADIANS('Second Approx.'!$D$18*A1569))+'Second Approx.'!$D$39*COS(RADIANS('Second Approx.'!$D$19*A1569))))))))))</f>
        <v>#N/A</v>
      </c>
      <c r="D1569" s="1" t="e">
        <f>IF(B1569="",#N/A,
IF('Second Approx.'!$G$15="Error",#N/A,
IF('Second Approx.'!$G$16="Error",#N/A,
IF('Second Approx.'!$G$17="Error",#N/A,
IF('Second Approx.'!$G$18="Error",#N/A,
IF('Second Approx.'!$G$19="Error",#N/A,
IF('Second Approx.'!$G$20="Error",#N/A,
IF('Second Approx.'!$G$29="Error",#N/A,
'Second Approx.'!$D$38*SIN(RADIANS('Second Approx.'!$D$18*A1569))+'Second Approx.'!$D$39*SIN(RADIANS('Second Approx.'!$D$19*A1569))))))))))</f>
        <v>#N/A</v>
      </c>
    </row>
    <row r="1570" spans="1:4" x14ac:dyDescent="0.25">
      <c r="A1570">
        <v>784</v>
      </c>
      <c r="B1570" s="71" t="e">
        <f>IF(A1570&lt;='Second Approx.'!$D$20,A1570,#N/A)</f>
        <v>#N/A</v>
      </c>
      <c r="C1570" s="1" t="e">
        <f>IF(B1570="",#N/A,
IF('Second Approx.'!$G$15="Error",#N/A,
IF('Second Approx.'!$G$16="Error",#N/A,
IF('Second Approx.'!$G$17="Error",#N/A,
IF('Second Approx.'!$G$18="Error",#N/A,
IF('Second Approx.'!$G$19="Error",#N/A,
IF('Second Approx.'!$G$20="Error",#N/A,
IF('Second Approx.'!$G$29="Error",#N/A,
'Second Approx.'!$D$38*COS(RADIANS('Second Approx.'!$D$18*A1570))+'Second Approx.'!$D$39*COS(RADIANS('Second Approx.'!$D$19*A1570))))))))))</f>
        <v>#N/A</v>
      </c>
      <c r="D1570" s="1" t="e">
        <f>IF(B1570="",#N/A,
IF('Second Approx.'!$G$15="Error",#N/A,
IF('Second Approx.'!$G$16="Error",#N/A,
IF('Second Approx.'!$G$17="Error",#N/A,
IF('Second Approx.'!$G$18="Error",#N/A,
IF('Second Approx.'!$G$19="Error",#N/A,
IF('Second Approx.'!$G$20="Error",#N/A,
IF('Second Approx.'!$G$29="Error",#N/A,
'Second Approx.'!$D$38*SIN(RADIANS('Second Approx.'!$D$18*A1570))+'Second Approx.'!$D$39*SIN(RADIANS('Second Approx.'!$D$19*A1570))))))))))</f>
        <v>#N/A</v>
      </c>
    </row>
    <row r="1571" spans="1:4" x14ac:dyDescent="0.25">
      <c r="A1571" s="71">
        <v>784.5</v>
      </c>
      <c r="B1571" s="71" t="e">
        <f>IF(A1571&lt;='Second Approx.'!$D$20,A1571,#N/A)</f>
        <v>#N/A</v>
      </c>
      <c r="C1571" s="1" t="e">
        <f>IF(B1571="",#N/A,
IF('Second Approx.'!$G$15="Error",#N/A,
IF('Second Approx.'!$G$16="Error",#N/A,
IF('Second Approx.'!$G$17="Error",#N/A,
IF('Second Approx.'!$G$18="Error",#N/A,
IF('Second Approx.'!$G$19="Error",#N/A,
IF('Second Approx.'!$G$20="Error",#N/A,
IF('Second Approx.'!$G$29="Error",#N/A,
'Second Approx.'!$D$38*COS(RADIANS('Second Approx.'!$D$18*A1571))+'Second Approx.'!$D$39*COS(RADIANS('Second Approx.'!$D$19*A1571))))))))))</f>
        <v>#N/A</v>
      </c>
      <c r="D1571" s="1" t="e">
        <f>IF(B1571="",#N/A,
IF('Second Approx.'!$G$15="Error",#N/A,
IF('Second Approx.'!$G$16="Error",#N/A,
IF('Second Approx.'!$G$17="Error",#N/A,
IF('Second Approx.'!$G$18="Error",#N/A,
IF('Second Approx.'!$G$19="Error",#N/A,
IF('Second Approx.'!$G$20="Error",#N/A,
IF('Second Approx.'!$G$29="Error",#N/A,
'Second Approx.'!$D$38*SIN(RADIANS('Second Approx.'!$D$18*A1571))+'Second Approx.'!$D$39*SIN(RADIANS('Second Approx.'!$D$19*A1571))))))))))</f>
        <v>#N/A</v>
      </c>
    </row>
    <row r="1572" spans="1:4" x14ac:dyDescent="0.25">
      <c r="A1572">
        <v>785</v>
      </c>
      <c r="B1572" s="71" t="e">
        <f>IF(A1572&lt;='Second Approx.'!$D$20,A1572,#N/A)</f>
        <v>#N/A</v>
      </c>
      <c r="C1572" s="1" t="e">
        <f>IF(B1572="",#N/A,
IF('Second Approx.'!$G$15="Error",#N/A,
IF('Second Approx.'!$G$16="Error",#N/A,
IF('Second Approx.'!$G$17="Error",#N/A,
IF('Second Approx.'!$G$18="Error",#N/A,
IF('Second Approx.'!$G$19="Error",#N/A,
IF('Second Approx.'!$G$20="Error",#N/A,
IF('Second Approx.'!$G$29="Error",#N/A,
'Second Approx.'!$D$38*COS(RADIANS('Second Approx.'!$D$18*A1572))+'Second Approx.'!$D$39*COS(RADIANS('Second Approx.'!$D$19*A1572))))))))))</f>
        <v>#N/A</v>
      </c>
      <c r="D1572" s="1" t="e">
        <f>IF(B1572="",#N/A,
IF('Second Approx.'!$G$15="Error",#N/A,
IF('Second Approx.'!$G$16="Error",#N/A,
IF('Second Approx.'!$G$17="Error",#N/A,
IF('Second Approx.'!$G$18="Error",#N/A,
IF('Second Approx.'!$G$19="Error",#N/A,
IF('Second Approx.'!$G$20="Error",#N/A,
IF('Second Approx.'!$G$29="Error",#N/A,
'Second Approx.'!$D$38*SIN(RADIANS('Second Approx.'!$D$18*A1572))+'Second Approx.'!$D$39*SIN(RADIANS('Second Approx.'!$D$19*A1572))))))))))</f>
        <v>#N/A</v>
      </c>
    </row>
    <row r="1573" spans="1:4" x14ac:dyDescent="0.25">
      <c r="A1573">
        <v>785.5</v>
      </c>
      <c r="B1573" s="71" t="e">
        <f>IF(A1573&lt;='Second Approx.'!$D$20,A1573,#N/A)</f>
        <v>#N/A</v>
      </c>
      <c r="C1573" s="1" t="e">
        <f>IF(B1573="",#N/A,
IF('Second Approx.'!$G$15="Error",#N/A,
IF('Second Approx.'!$G$16="Error",#N/A,
IF('Second Approx.'!$G$17="Error",#N/A,
IF('Second Approx.'!$G$18="Error",#N/A,
IF('Second Approx.'!$G$19="Error",#N/A,
IF('Second Approx.'!$G$20="Error",#N/A,
IF('Second Approx.'!$G$29="Error",#N/A,
'Second Approx.'!$D$38*COS(RADIANS('Second Approx.'!$D$18*A1573))+'Second Approx.'!$D$39*COS(RADIANS('Second Approx.'!$D$19*A1573))))))))))</f>
        <v>#N/A</v>
      </c>
      <c r="D1573" s="1" t="e">
        <f>IF(B1573="",#N/A,
IF('Second Approx.'!$G$15="Error",#N/A,
IF('Second Approx.'!$G$16="Error",#N/A,
IF('Second Approx.'!$G$17="Error",#N/A,
IF('Second Approx.'!$G$18="Error",#N/A,
IF('Second Approx.'!$G$19="Error",#N/A,
IF('Second Approx.'!$G$20="Error",#N/A,
IF('Second Approx.'!$G$29="Error",#N/A,
'Second Approx.'!$D$38*SIN(RADIANS('Second Approx.'!$D$18*A1573))+'Second Approx.'!$D$39*SIN(RADIANS('Second Approx.'!$D$19*A1573))))))))))</f>
        <v>#N/A</v>
      </c>
    </row>
    <row r="1574" spans="1:4" x14ac:dyDescent="0.25">
      <c r="A1574" s="71">
        <v>786</v>
      </c>
      <c r="B1574" s="71" t="e">
        <f>IF(A1574&lt;='Second Approx.'!$D$20,A1574,#N/A)</f>
        <v>#N/A</v>
      </c>
      <c r="C1574" s="1" t="e">
        <f>IF(B1574="",#N/A,
IF('Second Approx.'!$G$15="Error",#N/A,
IF('Second Approx.'!$G$16="Error",#N/A,
IF('Second Approx.'!$G$17="Error",#N/A,
IF('Second Approx.'!$G$18="Error",#N/A,
IF('Second Approx.'!$G$19="Error",#N/A,
IF('Second Approx.'!$G$20="Error",#N/A,
IF('Second Approx.'!$G$29="Error",#N/A,
'Second Approx.'!$D$38*COS(RADIANS('Second Approx.'!$D$18*A1574))+'Second Approx.'!$D$39*COS(RADIANS('Second Approx.'!$D$19*A1574))))))))))</f>
        <v>#N/A</v>
      </c>
      <c r="D1574" s="1" t="e">
        <f>IF(B1574="",#N/A,
IF('Second Approx.'!$G$15="Error",#N/A,
IF('Second Approx.'!$G$16="Error",#N/A,
IF('Second Approx.'!$G$17="Error",#N/A,
IF('Second Approx.'!$G$18="Error",#N/A,
IF('Second Approx.'!$G$19="Error",#N/A,
IF('Second Approx.'!$G$20="Error",#N/A,
IF('Second Approx.'!$G$29="Error",#N/A,
'Second Approx.'!$D$38*SIN(RADIANS('Second Approx.'!$D$18*A1574))+'Second Approx.'!$D$39*SIN(RADIANS('Second Approx.'!$D$19*A1574))))))))))</f>
        <v>#N/A</v>
      </c>
    </row>
    <row r="1575" spans="1:4" x14ac:dyDescent="0.25">
      <c r="A1575">
        <v>786.5</v>
      </c>
      <c r="B1575" s="71" t="e">
        <f>IF(A1575&lt;='Second Approx.'!$D$20,A1575,#N/A)</f>
        <v>#N/A</v>
      </c>
      <c r="C1575" s="1" t="e">
        <f>IF(B1575="",#N/A,
IF('Second Approx.'!$G$15="Error",#N/A,
IF('Second Approx.'!$G$16="Error",#N/A,
IF('Second Approx.'!$G$17="Error",#N/A,
IF('Second Approx.'!$G$18="Error",#N/A,
IF('Second Approx.'!$G$19="Error",#N/A,
IF('Second Approx.'!$G$20="Error",#N/A,
IF('Second Approx.'!$G$29="Error",#N/A,
'Second Approx.'!$D$38*COS(RADIANS('Second Approx.'!$D$18*A1575))+'Second Approx.'!$D$39*COS(RADIANS('Second Approx.'!$D$19*A1575))))))))))</f>
        <v>#N/A</v>
      </c>
      <c r="D1575" s="1" t="e">
        <f>IF(B1575="",#N/A,
IF('Second Approx.'!$G$15="Error",#N/A,
IF('Second Approx.'!$G$16="Error",#N/A,
IF('Second Approx.'!$G$17="Error",#N/A,
IF('Second Approx.'!$G$18="Error",#N/A,
IF('Second Approx.'!$G$19="Error",#N/A,
IF('Second Approx.'!$G$20="Error",#N/A,
IF('Second Approx.'!$G$29="Error",#N/A,
'Second Approx.'!$D$38*SIN(RADIANS('Second Approx.'!$D$18*A1575))+'Second Approx.'!$D$39*SIN(RADIANS('Second Approx.'!$D$19*A1575))))))))))</f>
        <v>#N/A</v>
      </c>
    </row>
    <row r="1576" spans="1:4" x14ac:dyDescent="0.25">
      <c r="A1576" s="71">
        <v>787</v>
      </c>
      <c r="B1576" s="71" t="e">
        <f>IF(A1576&lt;='Second Approx.'!$D$20,A1576,#N/A)</f>
        <v>#N/A</v>
      </c>
      <c r="C1576" s="1" t="e">
        <f>IF(B1576="",#N/A,
IF('Second Approx.'!$G$15="Error",#N/A,
IF('Second Approx.'!$G$16="Error",#N/A,
IF('Second Approx.'!$G$17="Error",#N/A,
IF('Second Approx.'!$G$18="Error",#N/A,
IF('Second Approx.'!$G$19="Error",#N/A,
IF('Second Approx.'!$G$20="Error",#N/A,
IF('Second Approx.'!$G$29="Error",#N/A,
'Second Approx.'!$D$38*COS(RADIANS('Second Approx.'!$D$18*A1576))+'Second Approx.'!$D$39*COS(RADIANS('Second Approx.'!$D$19*A1576))))))))))</f>
        <v>#N/A</v>
      </c>
      <c r="D1576" s="1" t="e">
        <f>IF(B1576="",#N/A,
IF('Second Approx.'!$G$15="Error",#N/A,
IF('Second Approx.'!$G$16="Error",#N/A,
IF('Second Approx.'!$G$17="Error",#N/A,
IF('Second Approx.'!$G$18="Error",#N/A,
IF('Second Approx.'!$G$19="Error",#N/A,
IF('Second Approx.'!$G$20="Error",#N/A,
IF('Second Approx.'!$G$29="Error",#N/A,
'Second Approx.'!$D$38*SIN(RADIANS('Second Approx.'!$D$18*A1576))+'Second Approx.'!$D$39*SIN(RADIANS('Second Approx.'!$D$19*A1576))))))))))</f>
        <v>#N/A</v>
      </c>
    </row>
    <row r="1577" spans="1:4" x14ac:dyDescent="0.25">
      <c r="A1577">
        <v>787.5</v>
      </c>
      <c r="B1577" s="71" t="e">
        <f>IF(A1577&lt;='Second Approx.'!$D$20,A1577,#N/A)</f>
        <v>#N/A</v>
      </c>
      <c r="C1577" s="1" t="e">
        <f>IF(B1577="",#N/A,
IF('Second Approx.'!$G$15="Error",#N/A,
IF('Second Approx.'!$G$16="Error",#N/A,
IF('Second Approx.'!$G$17="Error",#N/A,
IF('Second Approx.'!$G$18="Error",#N/A,
IF('Second Approx.'!$G$19="Error",#N/A,
IF('Second Approx.'!$G$20="Error",#N/A,
IF('Second Approx.'!$G$29="Error",#N/A,
'Second Approx.'!$D$38*COS(RADIANS('Second Approx.'!$D$18*A1577))+'Second Approx.'!$D$39*COS(RADIANS('Second Approx.'!$D$19*A1577))))))))))</f>
        <v>#N/A</v>
      </c>
      <c r="D1577" s="1" t="e">
        <f>IF(B1577="",#N/A,
IF('Second Approx.'!$G$15="Error",#N/A,
IF('Second Approx.'!$G$16="Error",#N/A,
IF('Second Approx.'!$G$17="Error",#N/A,
IF('Second Approx.'!$G$18="Error",#N/A,
IF('Second Approx.'!$G$19="Error",#N/A,
IF('Second Approx.'!$G$20="Error",#N/A,
IF('Second Approx.'!$G$29="Error",#N/A,
'Second Approx.'!$D$38*SIN(RADIANS('Second Approx.'!$D$18*A1577))+'Second Approx.'!$D$39*SIN(RADIANS('Second Approx.'!$D$19*A1577))))))))))</f>
        <v>#N/A</v>
      </c>
    </row>
    <row r="1578" spans="1:4" x14ac:dyDescent="0.25">
      <c r="A1578">
        <v>788</v>
      </c>
      <c r="B1578" s="71" t="e">
        <f>IF(A1578&lt;='Second Approx.'!$D$20,A1578,#N/A)</f>
        <v>#N/A</v>
      </c>
      <c r="C1578" s="1" t="e">
        <f>IF(B1578="",#N/A,
IF('Second Approx.'!$G$15="Error",#N/A,
IF('Second Approx.'!$G$16="Error",#N/A,
IF('Second Approx.'!$G$17="Error",#N/A,
IF('Second Approx.'!$G$18="Error",#N/A,
IF('Second Approx.'!$G$19="Error",#N/A,
IF('Second Approx.'!$G$20="Error",#N/A,
IF('Second Approx.'!$G$29="Error",#N/A,
'Second Approx.'!$D$38*COS(RADIANS('Second Approx.'!$D$18*A1578))+'Second Approx.'!$D$39*COS(RADIANS('Second Approx.'!$D$19*A1578))))))))))</f>
        <v>#N/A</v>
      </c>
      <c r="D1578" s="1" t="e">
        <f>IF(B1578="",#N/A,
IF('Second Approx.'!$G$15="Error",#N/A,
IF('Second Approx.'!$G$16="Error",#N/A,
IF('Second Approx.'!$G$17="Error",#N/A,
IF('Second Approx.'!$G$18="Error",#N/A,
IF('Second Approx.'!$G$19="Error",#N/A,
IF('Second Approx.'!$G$20="Error",#N/A,
IF('Second Approx.'!$G$29="Error",#N/A,
'Second Approx.'!$D$38*SIN(RADIANS('Second Approx.'!$D$18*A1578))+'Second Approx.'!$D$39*SIN(RADIANS('Second Approx.'!$D$19*A1578))))))))))</f>
        <v>#N/A</v>
      </c>
    </row>
    <row r="1579" spans="1:4" x14ac:dyDescent="0.25">
      <c r="A1579" s="71">
        <v>788.5</v>
      </c>
      <c r="B1579" s="71" t="e">
        <f>IF(A1579&lt;='Second Approx.'!$D$20,A1579,#N/A)</f>
        <v>#N/A</v>
      </c>
      <c r="C1579" s="1" t="e">
        <f>IF(B1579="",#N/A,
IF('Second Approx.'!$G$15="Error",#N/A,
IF('Second Approx.'!$G$16="Error",#N/A,
IF('Second Approx.'!$G$17="Error",#N/A,
IF('Second Approx.'!$G$18="Error",#N/A,
IF('Second Approx.'!$G$19="Error",#N/A,
IF('Second Approx.'!$G$20="Error",#N/A,
IF('Second Approx.'!$G$29="Error",#N/A,
'Second Approx.'!$D$38*COS(RADIANS('Second Approx.'!$D$18*A1579))+'Second Approx.'!$D$39*COS(RADIANS('Second Approx.'!$D$19*A1579))))))))))</f>
        <v>#N/A</v>
      </c>
      <c r="D1579" s="1" t="e">
        <f>IF(B1579="",#N/A,
IF('Second Approx.'!$G$15="Error",#N/A,
IF('Second Approx.'!$G$16="Error",#N/A,
IF('Second Approx.'!$G$17="Error",#N/A,
IF('Second Approx.'!$G$18="Error",#N/A,
IF('Second Approx.'!$G$19="Error",#N/A,
IF('Second Approx.'!$G$20="Error",#N/A,
IF('Second Approx.'!$G$29="Error",#N/A,
'Second Approx.'!$D$38*SIN(RADIANS('Second Approx.'!$D$18*A1579))+'Second Approx.'!$D$39*SIN(RADIANS('Second Approx.'!$D$19*A1579))))))))))</f>
        <v>#N/A</v>
      </c>
    </row>
    <row r="1580" spans="1:4" x14ac:dyDescent="0.25">
      <c r="A1580">
        <v>789</v>
      </c>
      <c r="B1580" s="71" t="e">
        <f>IF(A1580&lt;='Second Approx.'!$D$20,A1580,#N/A)</f>
        <v>#N/A</v>
      </c>
      <c r="C1580" s="1" t="e">
        <f>IF(B1580="",#N/A,
IF('Second Approx.'!$G$15="Error",#N/A,
IF('Second Approx.'!$G$16="Error",#N/A,
IF('Second Approx.'!$G$17="Error",#N/A,
IF('Second Approx.'!$G$18="Error",#N/A,
IF('Second Approx.'!$G$19="Error",#N/A,
IF('Second Approx.'!$G$20="Error",#N/A,
IF('Second Approx.'!$G$29="Error",#N/A,
'Second Approx.'!$D$38*COS(RADIANS('Second Approx.'!$D$18*A1580))+'Second Approx.'!$D$39*COS(RADIANS('Second Approx.'!$D$19*A1580))))))))))</f>
        <v>#N/A</v>
      </c>
      <c r="D1580" s="1" t="e">
        <f>IF(B1580="",#N/A,
IF('Second Approx.'!$G$15="Error",#N/A,
IF('Second Approx.'!$G$16="Error",#N/A,
IF('Second Approx.'!$G$17="Error",#N/A,
IF('Second Approx.'!$G$18="Error",#N/A,
IF('Second Approx.'!$G$19="Error",#N/A,
IF('Second Approx.'!$G$20="Error",#N/A,
IF('Second Approx.'!$G$29="Error",#N/A,
'Second Approx.'!$D$38*SIN(RADIANS('Second Approx.'!$D$18*A1580))+'Second Approx.'!$D$39*SIN(RADIANS('Second Approx.'!$D$19*A1580))))))))))</f>
        <v>#N/A</v>
      </c>
    </row>
    <row r="1581" spans="1:4" x14ac:dyDescent="0.25">
      <c r="A1581" s="71">
        <v>789.5</v>
      </c>
      <c r="B1581" s="71" t="e">
        <f>IF(A1581&lt;='Second Approx.'!$D$20,A1581,#N/A)</f>
        <v>#N/A</v>
      </c>
      <c r="C1581" s="1" t="e">
        <f>IF(B1581="",#N/A,
IF('Second Approx.'!$G$15="Error",#N/A,
IF('Second Approx.'!$G$16="Error",#N/A,
IF('Second Approx.'!$G$17="Error",#N/A,
IF('Second Approx.'!$G$18="Error",#N/A,
IF('Second Approx.'!$G$19="Error",#N/A,
IF('Second Approx.'!$G$20="Error",#N/A,
IF('Second Approx.'!$G$29="Error",#N/A,
'Second Approx.'!$D$38*COS(RADIANS('Second Approx.'!$D$18*A1581))+'Second Approx.'!$D$39*COS(RADIANS('Second Approx.'!$D$19*A1581))))))))))</f>
        <v>#N/A</v>
      </c>
      <c r="D1581" s="1" t="e">
        <f>IF(B1581="",#N/A,
IF('Second Approx.'!$G$15="Error",#N/A,
IF('Second Approx.'!$G$16="Error",#N/A,
IF('Second Approx.'!$G$17="Error",#N/A,
IF('Second Approx.'!$G$18="Error",#N/A,
IF('Second Approx.'!$G$19="Error",#N/A,
IF('Second Approx.'!$G$20="Error",#N/A,
IF('Second Approx.'!$G$29="Error",#N/A,
'Second Approx.'!$D$38*SIN(RADIANS('Second Approx.'!$D$18*A1581))+'Second Approx.'!$D$39*SIN(RADIANS('Second Approx.'!$D$19*A1581))))))))))</f>
        <v>#N/A</v>
      </c>
    </row>
    <row r="1582" spans="1:4" x14ac:dyDescent="0.25">
      <c r="A1582">
        <v>790</v>
      </c>
      <c r="B1582" s="71" t="e">
        <f>IF(A1582&lt;='Second Approx.'!$D$20,A1582,#N/A)</f>
        <v>#N/A</v>
      </c>
      <c r="C1582" s="1" t="e">
        <f>IF(B1582="",#N/A,
IF('Second Approx.'!$G$15="Error",#N/A,
IF('Second Approx.'!$G$16="Error",#N/A,
IF('Second Approx.'!$G$17="Error",#N/A,
IF('Second Approx.'!$G$18="Error",#N/A,
IF('Second Approx.'!$G$19="Error",#N/A,
IF('Second Approx.'!$G$20="Error",#N/A,
IF('Second Approx.'!$G$29="Error",#N/A,
'Second Approx.'!$D$38*COS(RADIANS('Second Approx.'!$D$18*A1582))+'Second Approx.'!$D$39*COS(RADIANS('Second Approx.'!$D$19*A1582))))))))))</f>
        <v>#N/A</v>
      </c>
      <c r="D1582" s="1" t="e">
        <f>IF(B1582="",#N/A,
IF('Second Approx.'!$G$15="Error",#N/A,
IF('Second Approx.'!$G$16="Error",#N/A,
IF('Second Approx.'!$G$17="Error",#N/A,
IF('Second Approx.'!$G$18="Error",#N/A,
IF('Second Approx.'!$G$19="Error",#N/A,
IF('Second Approx.'!$G$20="Error",#N/A,
IF('Second Approx.'!$G$29="Error",#N/A,
'Second Approx.'!$D$38*SIN(RADIANS('Second Approx.'!$D$18*A1582))+'Second Approx.'!$D$39*SIN(RADIANS('Second Approx.'!$D$19*A1582))))))))))</f>
        <v>#N/A</v>
      </c>
    </row>
    <row r="1583" spans="1:4" x14ac:dyDescent="0.25">
      <c r="A1583">
        <v>790.5</v>
      </c>
      <c r="B1583" s="71" t="e">
        <f>IF(A1583&lt;='Second Approx.'!$D$20,A1583,#N/A)</f>
        <v>#N/A</v>
      </c>
      <c r="C1583" s="1" t="e">
        <f>IF(B1583="",#N/A,
IF('Second Approx.'!$G$15="Error",#N/A,
IF('Second Approx.'!$G$16="Error",#N/A,
IF('Second Approx.'!$G$17="Error",#N/A,
IF('Second Approx.'!$G$18="Error",#N/A,
IF('Second Approx.'!$G$19="Error",#N/A,
IF('Second Approx.'!$G$20="Error",#N/A,
IF('Second Approx.'!$G$29="Error",#N/A,
'Second Approx.'!$D$38*COS(RADIANS('Second Approx.'!$D$18*A1583))+'Second Approx.'!$D$39*COS(RADIANS('Second Approx.'!$D$19*A1583))))))))))</f>
        <v>#N/A</v>
      </c>
      <c r="D1583" s="1" t="e">
        <f>IF(B1583="",#N/A,
IF('Second Approx.'!$G$15="Error",#N/A,
IF('Second Approx.'!$G$16="Error",#N/A,
IF('Second Approx.'!$G$17="Error",#N/A,
IF('Second Approx.'!$G$18="Error",#N/A,
IF('Second Approx.'!$G$19="Error",#N/A,
IF('Second Approx.'!$G$20="Error",#N/A,
IF('Second Approx.'!$G$29="Error",#N/A,
'Second Approx.'!$D$38*SIN(RADIANS('Second Approx.'!$D$18*A1583))+'Second Approx.'!$D$39*SIN(RADIANS('Second Approx.'!$D$19*A1583))))))))))</f>
        <v>#N/A</v>
      </c>
    </row>
    <row r="1584" spans="1:4" x14ac:dyDescent="0.25">
      <c r="A1584" s="71">
        <v>791</v>
      </c>
      <c r="B1584" s="71" t="e">
        <f>IF(A1584&lt;='Second Approx.'!$D$20,A1584,#N/A)</f>
        <v>#N/A</v>
      </c>
      <c r="C1584" s="1" t="e">
        <f>IF(B1584="",#N/A,
IF('Second Approx.'!$G$15="Error",#N/A,
IF('Second Approx.'!$G$16="Error",#N/A,
IF('Second Approx.'!$G$17="Error",#N/A,
IF('Second Approx.'!$G$18="Error",#N/A,
IF('Second Approx.'!$G$19="Error",#N/A,
IF('Second Approx.'!$G$20="Error",#N/A,
IF('Second Approx.'!$G$29="Error",#N/A,
'Second Approx.'!$D$38*COS(RADIANS('Second Approx.'!$D$18*A1584))+'Second Approx.'!$D$39*COS(RADIANS('Second Approx.'!$D$19*A1584))))))))))</f>
        <v>#N/A</v>
      </c>
      <c r="D1584" s="1" t="e">
        <f>IF(B1584="",#N/A,
IF('Second Approx.'!$G$15="Error",#N/A,
IF('Second Approx.'!$G$16="Error",#N/A,
IF('Second Approx.'!$G$17="Error",#N/A,
IF('Second Approx.'!$G$18="Error",#N/A,
IF('Second Approx.'!$G$19="Error",#N/A,
IF('Second Approx.'!$G$20="Error",#N/A,
IF('Second Approx.'!$G$29="Error",#N/A,
'Second Approx.'!$D$38*SIN(RADIANS('Second Approx.'!$D$18*A1584))+'Second Approx.'!$D$39*SIN(RADIANS('Second Approx.'!$D$19*A1584))))))))))</f>
        <v>#N/A</v>
      </c>
    </row>
    <row r="1585" spans="1:4" x14ac:dyDescent="0.25">
      <c r="A1585">
        <v>791.5</v>
      </c>
      <c r="B1585" s="71" t="e">
        <f>IF(A1585&lt;='Second Approx.'!$D$20,A1585,#N/A)</f>
        <v>#N/A</v>
      </c>
      <c r="C1585" s="1" t="e">
        <f>IF(B1585="",#N/A,
IF('Second Approx.'!$G$15="Error",#N/A,
IF('Second Approx.'!$G$16="Error",#N/A,
IF('Second Approx.'!$G$17="Error",#N/A,
IF('Second Approx.'!$G$18="Error",#N/A,
IF('Second Approx.'!$G$19="Error",#N/A,
IF('Second Approx.'!$G$20="Error",#N/A,
IF('Second Approx.'!$G$29="Error",#N/A,
'Second Approx.'!$D$38*COS(RADIANS('Second Approx.'!$D$18*A1585))+'Second Approx.'!$D$39*COS(RADIANS('Second Approx.'!$D$19*A1585))))))))))</f>
        <v>#N/A</v>
      </c>
      <c r="D1585" s="1" t="e">
        <f>IF(B1585="",#N/A,
IF('Second Approx.'!$G$15="Error",#N/A,
IF('Second Approx.'!$G$16="Error",#N/A,
IF('Second Approx.'!$G$17="Error",#N/A,
IF('Second Approx.'!$G$18="Error",#N/A,
IF('Second Approx.'!$G$19="Error",#N/A,
IF('Second Approx.'!$G$20="Error",#N/A,
IF('Second Approx.'!$G$29="Error",#N/A,
'Second Approx.'!$D$38*SIN(RADIANS('Second Approx.'!$D$18*A1585))+'Second Approx.'!$D$39*SIN(RADIANS('Second Approx.'!$D$19*A1585))))))))))</f>
        <v>#N/A</v>
      </c>
    </row>
    <row r="1586" spans="1:4" x14ac:dyDescent="0.25">
      <c r="A1586" s="71">
        <v>792</v>
      </c>
      <c r="B1586" s="71" t="e">
        <f>IF(A1586&lt;='Second Approx.'!$D$20,A1586,#N/A)</f>
        <v>#N/A</v>
      </c>
      <c r="C1586" s="1" t="e">
        <f>IF(B1586="",#N/A,
IF('Second Approx.'!$G$15="Error",#N/A,
IF('Second Approx.'!$G$16="Error",#N/A,
IF('Second Approx.'!$G$17="Error",#N/A,
IF('Second Approx.'!$G$18="Error",#N/A,
IF('Second Approx.'!$G$19="Error",#N/A,
IF('Second Approx.'!$G$20="Error",#N/A,
IF('Second Approx.'!$G$29="Error",#N/A,
'Second Approx.'!$D$38*COS(RADIANS('Second Approx.'!$D$18*A1586))+'Second Approx.'!$D$39*COS(RADIANS('Second Approx.'!$D$19*A1586))))))))))</f>
        <v>#N/A</v>
      </c>
      <c r="D1586" s="1" t="e">
        <f>IF(B1586="",#N/A,
IF('Second Approx.'!$G$15="Error",#N/A,
IF('Second Approx.'!$G$16="Error",#N/A,
IF('Second Approx.'!$G$17="Error",#N/A,
IF('Second Approx.'!$G$18="Error",#N/A,
IF('Second Approx.'!$G$19="Error",#N/A,
IF('Second Approx.'!$G$20="Error",#N/A,
IF('Second Approx.'!$G$29="Error",#N/A,
'Second Approx.'!$D$38*SIN(RADIANS('Second Approx.'!$D$18*A1586))+'Second Approx.'!$D$39*SIN(RADIANS('Second Approx.'!$D$19*A1586))))))))))</f>
        <v>#N/A</v>
      </c>
    </row>
    <row r="1587" spans="1:4" x14ac:dyDescent="0.25">
      <c r="A1587">
        <v>792.5</v>
      </c>
      <c r="B1587" s="71" t="e">
        <f>IF(A1587&lt;='Second Approx.'!$D$20,A1587,#N/A)</f>
        <v>#N/A</v>
      </c>
      <c r="C1587" s="1" t="e">
        <f>IF(B1587="",#N/A,
IF('Second Approx.'!$G$15="Error",#N/A,
IF('Second Approx.'!$G$16="Error",#N/A,
IF('Second Approx.'!$G$17="Error",#N/A,
IF('Second Approx.'!$G$18="Error",#N/A,
IF('Second Approx.'!$G$19="Error",#N/A,
IF('Second Approx.'!$G$20="Error",#N/A,
IF('Second Approx.'!$G$29="Error",#N/A,
'Second Approx.'!$D$38*COS(RADIANS('Second Approx.'!$D$18*A1587))+'Second Approx.'!$D$39*COS(RADIANS('Second Approx.'!$D$19*A1587))))))))))</f>
        <v>#N/A</v>
      </c>
      <c r="D1587" s="1" t="e">
        <f>IF(B1587="",#N/A,
IF('Second Approx.'!$G$15="Error",#N/A,
IF('Second Approx.'!$G$16="Error",#N/A,
IF('Second Approx.'!$G$17="Error",#N/A,
IF('Second Approx.'!$G$18="Error",#N/A,
IF('Second Approx.'!$G$19="Error",#N/A,
IF('Second Approx.'!$G$20="Error",#N/A,
IF('Second Approx.'!$G$29="Error",#N/A,
'Second Approx.'!$D$38*SIN(RADIANS('Second Approx.'!$D$18*A1587))+'Second Approx.'!$D$39*SIN(RADIANS('Second Approx.'!$D$19*A1587))))))))))</f>
        <v>#N/A</v>
      </c>
    </row>
    <row r="1588" spans="1:4" x14ac:dyDescent="0.25">
      <c r="A1588">
        <v>793</v>
      </c>
      <c r="B1588" s="71" t="e">
        <f>IF(A1588&lt;='Second Approx.'!$D$20,A1588,#N/A)</f>
        <v>#N/A</v>
      </c>
      <c r="C1588" s="1" t="e">
        <f>IF(B1588="",#N/A,
IF('Second Approx.'!$G$15="Error",#N/A,
IF('Second Approx.'!$G$16="Error",#N/A,
IF('Second Approx.'!$G$17="Error",#N/A,
IF('Second Approx.'!$G$18="Error",#N/A,
IF('Second Approx.'!$G$19="Error",#N/A,
IF('Second Approx.'!$G$20="Error",#N/A,
IF('Second Approx.'!$G$29="Error",#N/A,
'Second Approx.'!$D$38*COS(RADIANS('Second Approx.'!$D$18*A1588))+'Second Approx.'!$D$39*COS(RADIANS('Second Approx.'!$D$19*A1588))))))))))</f>
        <v>#N/A</v>
      </c>
      <c r="D1588" s="1" t="e">
        <f>IF(B1588="",#N/A,
IF('Second Approx.'!$G$15="Error",#N/A,
IF('Second Approx.'!$G$16="Error",#N/A,
IF('Second Approx.'!$G$17="Error",#N/A,
IF('Second Approx.'!$G$18="Error",#N/A,
IF('Second Approx.'!$G$19="Error",#N/A,
IF('Second Approx.'!$G$20="Error",#N/A,
IF('Second Approx.'!$G$29="Error",#N/A,
'Second Approx.'!$D$38*SIN(RADIANS('Second Approx.'!$D$18*A1588))+'Second Approx.'!$D$39*SIN(RADIANS('Second Approx.'!$D$19*A1588))))))))))</f>
        <v>#N/A</v>
      </c>
    </row>
    <row r="1589" spans="1:4" x14ac:dyDescent="0.25">
      <c r="A1589" s="71">
        <v>793.5</v>
      </c>
      <c r="B1589" s="71" t="e">
        <f>IF(A1589&lt;='Second Approx.'!$D$20,A1589,#N/A)</f>
        <v>#N/A</v>
      </c>
      <c r="C1589" s="1" t="e">
        <f>IF(B1589="",#N/A,
IF('Second Approx.'!$G$15="Error",#N/A,
IF('Second Approx.'!$G$16="Error",#N/A,
IF('Second Approx.'!$G$17="Error",#N/A,
IF('Second Approx.'!$G$18="Error",#N/A,
IF('Second Approx.'!$G$19="Error",#N/A,
IF('Second Approx.'!$G$20="Error",#N/A,
IF('Second Approx.'!$G$29="Error",#N/A,
'Second Approx.'!$D$38*COS(RADIANS('Second Approx.'!$D$18*A1589))+'Second Approx.'!$D$39*COS(RADIANS('Second Approx.'!$D$19*A1589))))))))))</f>
        <v>#N/A</v>
      </c>
      <c r="D1589" s="1" t="e">
        <f>IF(B1589="",#N/A,
IF('Second Approx.'!$G$15="Error",#N/A,
IF('Second Approx.'!$G$16="Error",#N/A,
IF('Second Approx.'!$G$17="Error",#N/A,
IF('Second Approx.'!$G$18="Error",#N/A,
IF('Second Approx.'!$G$19="Error",#N/A,
IF('Second Approx.'!$G$20="Error",#N/A,
IF('Second Approx.'!$G$29="Error",#N/A,
'Second Approx.'!$D$38*SIN(RADIANS('Second Approx.'!$D$18*A1589))+'Second Approx.'!$D$39*SIN(RADIANS('Second Approx.'!$D$19*A1589))))))))))</f>
        <v>#N/A</v>
      </c>
    </row>
    <row r="1590" spans="1:4" x14ac:dyDescent="0.25">
      <c r="A1590">
        <v>794</v>
      </c>
      <c r="B1590" s="71" t="e">
        <f>IF(A1590&lt;='Second Approx.'!$D$20,A1590,#N/A)</f>
        <v>#N/A</v>
      </c>
      <c r="C1590" s="1" t="e">
        <f>IF(B1590="",#N/A,
IF('Second Approx.'!$G$15="Error",#N/A,
IF('Second Approx.'!$G$16="Error",#N/A,
IF('Second Approx.'!$G$17="Error",#N/A,
IF('Second Approx.'!$G$18="Error",#N/A,
IF('Second Approx.'!$G$19="Error",#N/A,
IF('Second Approx.'!$G$20="Error",#N/A,
IF('Second Approx.'!$G$29="Error",#N/A,
'Second Approx.'!$D$38*COS(RADIANS('Second Approx.'!$D$18*A1590))+'Second Approx.'!$D$39*COS(RADIANS('Second Approx.'!$D$19*A1590))))))))))</f>
        <v>#N/A</v>
      </c>
      <c r="D1590" s="1" t="e">
        <f>IF(B1590="",#N/A,
IF('Second Approx.'!$G$15="Error",#N/A,
IF('Second Approx.'!$G$16="Error",#N/A,
IF('Second Approx.'!$G$17="Error",#N/A,
IF('Second Approx.'!$G$18="Error",#N/A,
IF('Second Approx.'!$G$19="Error",#N/A,
IF('Second Approx.'!$G$20="Error",#N/A,
IF('Second Approx.'!$G$29="Error",#N/A,
'Second Approx.'!$D$38*SIN(RADIANS('Second Approx.'!$D$18*A1590))+'Second Approx.'!$D$39*SIN(RADIANS('Second Approx.'!$D$19*A1590))))))))))</f>
        <v>#N/A</v>
      </c>
    </row>
    <row r="1591" spans="1:4" x14ac:dyDescent="0.25">
      <c r="A1591" s="71">
        <v>794.5</v>
      </c>
      <c r="B1591" s="71" t="e">
        <f>IF(A1591&lt;='Second Approx.'!$D$20,A1591,#N/A)</f>
        <v>#N/A</v>
      </c>
      <c r="C1591" s="1" t="e">
        <f>IF(B1591="",#N/A,
IF('Second Approx.'!$G$15="Error",#N/A,
IF('Second Approx.'!$G$16="Error",#N/A,
IF('Second Approx.'!$G$17="Error",#N/A,
IF('Second Approx.'!$G$18="Error",#N/A,
IF('Second Approx.'!$G$19="Error",#N/A,
IF('Second Approx.'!$G$20="Error",#N/A,
IF('Second Approx.'!$G$29="Error",#N/A,
'Second Approx.'!$D$38*COS(RADIANS('Second Approx.'!$D$18*A1591))+'Second Approx.'!$D$39*COS(RADIANS('Second Approx.'!$D$19*A1591))))))))))</f>
        <v>#N/A</v>
      </c>
      <c r="D1591" s="1" t="e">
        <f>IF(B1591="",#N/A,
IF('Second Approx.'!$G$15="Error",#N/A,
IF('Second Approx.'!$G$16="Error",#N/A,
IF('Second Approx.'!$G$17="Error",#N/A,
IF('Second Approx.'!$G$18="Error",#N/A,
IF('Second Approx.'!$G$19="Error",#N/A,
IF('Second Approx.'!$G$20="Error",#N/A,
IF('Second Approx.'!$G$29="Error",#N/A,
'Second Approx.'!$D$38*SIN(RADIANS('Second Approx.'!$D$18*A1591))+'Second Approx.'!$D$39*SIN(RADIANS('Second Approx.'!$D$19*A1591))))))))))</f>
        <v>#N/A</v>
      </c>
    </row>
    <row r="1592" spans="1:4" x14ac:dyDescent="0.25">
      <c r="A1592">
        <v>795</v>
      </c>
      <c r="B1592" s="71" t="e">
        <f>IF(A1592&lt;='Second Approx.'!$D$20,A1592,#N/A)</f>
        <v>#N/A</v>
      </c>
      <c r="C1592" s="1" t="e">
        <f>IF(B1592="",#N/A,
IF('Second Approx.'!$G$15="Error",#N/A,
IF('Second Approx.'!$G$16="Error",#N/A,
IF('Second Approx.'!$G$17="Error",#N/A,
IF('Second Approx.'!$G$18="Error",#N/A,
IF('Second Approx.'!$G$19="Error",#N/A,
IF('Second Approx.'!$G$20="Error",#N/A,
IF('Second Approx.'!$G$29="Error",#N/A,
'Second Approx.'!$D$38*COS(RADIANS('Second Approx.'!$D$18*A1592))+'Second Approx.'!$D$39*COS(RADIANS('Second Approx.'!$D$19*A1592))))))))))</f>
        <v>#N/A</v>
      </c>
      <c r="D1592" s="1" t="e">
        <f>IF(B1592="",#N/A,
IF('Second Approx.'!$G$15="Error",#N/A,
IF('Second Approx.'!$G$16="Error",#N/A,
IF('Second Approx.'!$G$17="Error",#N/A,
IF('Second Approx.'!$G$18="Error",#N/A,
IF('Second Approx.'!$G$19="Error",#N/A,
IF('Second Approx.'!$G$20="Error",#N/A,
IF('Second Approx.'!$G$29="Error",#N/A,
'Second Approx.'!$D$38*SIN(RADIANS('Second Approx.'!$D$18*A1592))+'Second Approx.'!$D$39*SIN(RADIANS('Second Approx.'!$D$19*A1592))))))))))</f>
        <v>#N/A</v>
      </c>
    </row>
    <row r="1593" spans="1:4" x14ac:dyDescent="0.25">
      <c r="A1593">
        <v>795.5</v>
      </c>
      <c r="B1593" s="71" t="e">
        <f>IF(A1593&lt;='Second Approx.'!$D$20,A1593,#N/A)</f>
        <v>#N/A</v>
      </c>
      <c r="C1593" s="1" t="e">
        <f>IF(B1593="",#N/A,
IF('Second Approx.'!$G$15="Error",#N/A,
IF('Second Approx.'!$G$16="Error",#N/A,
IF('Second Approx.'!$G$17="Error",#N/A,
IF('Second Approx.'!$G$18="Error",#N/A,
IF('Second Approx.'!$G$19="Error",#N/A,
IF('Second Approx.'!$G$20="Error",#N/A,
IF('Second Approx.'!$G$29="Error",#N/A,
'Second Approx.'!$D$38*COS(RADIANS('Second Approx.'!$D$18*A1593))+'Second Approx.'!$D$39*COS(RADIANS('Second Approx.'!$D$19*A1593))))))))))</f>
        <v>#N/A</v>
      </c>
      <c r="D1593" s="1" t="e">
        <f>IF(B1593="",#N/A,
IF('Second Approx.'!$G$15="Error",#N/A,
IF('Second Approx.'!$G$16="Error",#N/A,
IF('Second Approx.'!$G$17="Error",#N/A,
IF('Second Approx.'!$G$18="Error",#N/A,
IF('Second Approx.'!$G$19="Error",#N/A,
IF('Second Approx.'!$G$20="Error",#N/A,
IF('Second Approx.'!$G$29="Error",#N/A,
'Second Approx.'!$D$38*SIN(RADIANS('Second Approx.'!$D$18*A1593))+'Second Approx.'!$D$39*SIN(RADIANS('Second Approx.'!$D$19*A1593))))))))))</f>
        <v>#N/A</v>
      </c>
    </row>
    <row r="1594" spans="1:4" x14ac:dyDescent="0.25">
      <c r="A1594" s="71">
        <v>796</v>
      </c>
      <c r="B1594" s="71" t="e">
        <f>IF(A1594&lt;='Second Approx.'!$D$20,A1594,#N/A)</f>
        <v>#N/A</v>
      </c>
      <c r="C1594" s="1" t="e">
        <f>IF(B1594="",#N/A,
IF('Second Approx.'!$G$15="Error",#N/A,
IF('Second Approx.'!$G$16="Error",#N/A,
IF('Second Approx.'!$G$17="Error",#N/A,
IF('Second Approx.'!$G$18="Error",#N/A,
IF('Second Approx.'!$G$19="Error",#N/A,
IF('Second Approx.'!$G$20="Error",#N/A,
IF('Second Approx.'!$G$29="Error",#N/A,
'Second Approx.'!$D$38*COS(RADIANS('Second Approx.'!$D$18*A1594))+'Second Approx.'!$D$39*COS(RADIANS('Second Approx.'!$D$19*A1594))))))))))</f>
        <v>#N/A</v>
      </c>
      <c r="D1594" s="1" t="e">
        <f>IF(B1594="",#N/A,
IF('Second Approx.'!$G$15="Error",#N/A,
IF('Second Approx.'!$G$16="Error",#N/A,
IF('Second Approx.'!$G$17="Error",#N/A,
IF('Second Approx.'!$G$18="Error",#N/A,
IF('Second Approx.'!$G$19="Error",#N/A,
IF('Second Approx.'!$G$20="Error",#N/A,
IF('Second Approx.'!$G$29="Error",#N/A,
'Second Approx.'!$D$38*SIN(RADIANS('Second Approx.'!$D$18*A1594))+'Second Approx.'!$D$39*SIN(RADIANS('Second Approx.'!$D$19*A1594))))))))))</f>
        <v>#N/A</v>
      </c>
    </row>
    <row r="1595" spans="1:4" x14ac:dyDescent="0.25">
      <c r="A1595">
        <v>796.5</v>
      </c>
      <c r="B1595" s="71" t="e">
        <f>IF(A1595&lt;='Second Approx.'!$D$20,A1595,#N/A)</f>
        <v>#N/A</v>
      </c>
      <c r="C1595" s="1" t="e">
        <f>IF(B1595="",#N/A,
IF('Second Approx.'!$G$15="Error",#N/A,
IF('Second Approx.'!$G$16="Error",#N/A,
IF('Second Approx.'!$G$17="Error",#N/A,
IF('Second Approx.'!$G$18="Error",#N/A,
IF('Second Approx.'!$G$19="Error",#N/A,
IF('Second Approx.'!$G$20="Error",#N/A,
IF('Second Approx.'!$G$29="Error",#N/A,
'Second Approx.'!$D$38*COS(RADIANS('Second Approx.'!$D$18*A1595))+'Second Approx.'!$D$39*COS(RADIANS('Second Approx.'!$D$19*A1595))))))))))</f>
        <v>#N/A</v>
      </c>
      <c r="D1595" s="1" t="e">
        <f>IF(B1595="",#N/A,
IF('Second Approx.'!$G$15="Error",#N/A,
IF('Second Approx.'!$G$16="Error",#N/A,
IF('Second Approx.'!$G$17="Error",#N/A,
IF('Second Approx.'!$G$18="Error",#N/A,
IF('Second Approx.'!$G$19="Error",#N/A,
IF('Second Approx.'!$G$20="Error",#N/A,
IF('Second Approx.'!$G$29="Error",#N/A,
'Second Approx.'!$D$38*SIN(RADIANS('Second Approx.'!$D$18*A1595))+'Second Approx.'!$D$39*SIN(RADIANS('Second Approx.'!$D$19*A1595))))))))))</f>
        <v>#N/A</v>
      </c>
    </row>
    <row r="1596" spans="1:4" x14ac:dyDescent="0.25">
      <c r="A1596" s="71">
        <v>797</v>
      </c>
      <c r="B1596" s="71" t="e">
        <f>IF(A1596&lt;='Second Approx.'!$D$20,A1596,#N/A)</f>
        <v>#N/A</v>
      </c>
      <c r="C1596" s="1" t="e">
        <f>IF(B1596="",#N/A,
IF('Second Approx.'!$G$15="Error",#N/A,
IF('Second Approx.'!$G$16="Error",#N/A,
IF('Second Approx.'!$G$17="Error",#N/A,
IF('Second Approx.'!$G$18="Error",#N/A,
IF('Second Approx.'!$G$19="Error",#N/A,
IF('Second Approx.'!$G$20="Error",#N/A,
IF('Second Approx.'!$G$29="Error",#N/A,
'Second Approx.'!$D$38*COS(RADIANS('Second Approx.'!$D$18*A1596))+'Second Approx.'!$D$39*COS(RADIANS('Second Approx.'!$D$19*A1596))))))))))</f>
        <v>#N/A</v>
      </c>
      <c r="D1596" s="1" t="e">
        <f>IF(B1596="",#N/A,
IF('Second Approx.'!$G$15="Error",#N/A,
IF('Second Approx.'!$G$16="Error",#N/A,
IF('Second Approx.'!$G$17="Error",#N/A,
IF('Second Approx.'!$G$18="Error",#N/A,
IF('Second Approx.'!$G$19="Error",#N/A,
IF('Second Approx.'!$G$20="Error",#N/A,
IF('Second Approx.'!$G$29="Error",#N/A,
'Second Approx.'!$D$38*SIN(RADIANS('Second Approx.'!$D$18*A1596))+'Second Approx.'!$D$39*SIN(RADIANS('Second Approx.'!$D$19*A1596))))))))))</f>
        <v>#N/A</v>
      </c>
    </row>
    <row r="1597" spans="1:4" x14ac:dyDescent="0.25">
      <c r="A1597">
        <v>797.5</v>
      </c>
      <c r="B1597" s="71" t="e">
        <f>IF(A1597&lt;='Second Approx.'!$D$20,A1597,#N/A)</f>
        <v>#N/A</v>
      </c>
      <c r="C1597" s="1" t="e">
        <f>IF(B1597="",#N/A,
IF('Second Approx.'!$G$15="Error",#N/A,
IF('Second Approx.'!$G$16="Error",#N/A,
IF('Second Approx.'!$G$17="Error",#N/A,
IF('Second Approx.'!$G$18="Error",#N/A,
IF('Second Approx.'!$G$19="Error",#N/A,
IF('Second Approx.'!$G$20="Error",#N/A,
IF('Second Approx.'!$G$29="Error",#N/A,
'Second Approx.'!$D$38*COS(RADIANS('Second Approx.'!$D$18*A1597))+'Second Approx.'!$D$39*COS(RADIANS('Second Approx.'!$D$19*A1597))))))))))</f>
        <v>#N/A</v>
      </c>
      <c r="D1597" s="1" t="e">
        <f>IF(B1597="",#N/A,
IF('Second Approx.'!$G$15="Error",#N/A,
IF('Second Approx.'!$G$16="Error",#N/A,
IF('Second Approx.'!$G$17="Error",#N/A,
IF('Second Approx.'!$G$18="Error",#N/A,
IF('Second Approx.'!$G$19="Error",#N/A,
IF('Second Approx.'!$G$20="Error",#N/A,
IF('Second Approx.'!$G$29="Error",#N/A,
'Second Approx.'!$D$38*SIN(RADIANS('Second Approx.'!$D$18*A1597))+'Second Approx.'!$D$39*SIN(RADIANS('Second Approx.'!$D$19*A1597))))))))))</f>
        <v>#N/A</v>
      </c>
    </row>
    <row r="1598" spans="1:4" x14ac:dyDescent="0.25">
      <c r="A1598">
        <v>798</v>
      </c>
      <c r="B1598" s="71" t="e">
        <f>IF(A1598&lt;='Second Approx.'!$D$20,A1598,#N/A)</f>
        <v>#N/A</v>
      </c>
      <c r="C1598" s="1" t="e">
        <f>IF(B1598="",#N/A,
IF('Second Approx.'!$G$15="Error",#N/A,
IF('Second Approx.'!$G$16="Error",#N/A,
IF('Second Approx.'!$G$17="Error",#N/A,
IF('Second Approx.'!$G$18="Error",#N/A,
IF('Second Approx.'!$G$19="Error",#N/A,
IF('Second Approx.'!$G$20="Error",#N/A,
IF('Second Approx.'!$G$29="Error",#N/A,
'Second Approx.'!$D$38*COS(RADIANS('Second Approx.'!$D$18*A1598))+'Second Approx.'!$D$39*COS(RADIANS('Second Approx.'!$D$19*A1598))))))))))</f>
        <v>#N/A</v>
      </c>
      <c r="D1598" s="1" t="e">
        <f>IF(B1598="",#N/A,
IF('Second Approx.'!$G$15="Error",#N/A,
IF('Second Approx.'!$G$16="Error",#N/A,
IF('Second Approx.'!$G$17="Error",#N/A,
IF('Second Approx.'!$G$18="Error",#N/A,
IF('Second Approx.'!$G$19="Error",#N/A,
IF('Second Approx.'!$G$20="Error",#N/A,
IF('Second Approx.'!$G$29="Error",#N/A,
'Second Approx.'!$D$38*SIN(RADIANS('Second Approx.'!$D$18*A1598))+'Second Approx.'!$D$39*SIN(RADIANS('Second Approx.'!$D$19*A1598))))))))))</f>
        <v>#N/A</v>
      </c>
    </row>
    <row r="1599" spans="1:4" x14ac:dyDescent="0.25">
      <c r="A1599" s="71">
        <v>798.5</v>
      </c>
      <c r="B1599" s="71" t="e">
        <f>IF(A1599&lt;='Second Approx.'!$D$20,A1599,#N/A)</f>
        <v>#N/A</v>
      </c>
      <c r="C1599" s="1" t="e">
        <f>IF(B1599="",#N/A,
IF('Second Approx.'!$G$15="Error",#N/A,
IF('Second Approx.'!$G$16="Error",#N/A,
IF('Second Approx.'!$G$17="Error",#N/A,
IF('Second Approx.'!$G$18="Error",#N/A,
IF('Second Approx.'!$G$19="Error",#N/A,
IF('Second Approx.'!$G$20="Error",#N/A,
IF('Second Approx.'!$G$29="Error",#N/A,
'Second Approx.'!$D$38*COS(RADIANS('Second Approx.'!$D$18*A1599))+'Second Approx.'!$D$39*COS(RADIANS('Second Approx.'!$D$19*A1599))))))))))</f>
        <v>#N/A</v>
      </c>
      <c r="D1599" s="1" t="e">
        <f>IF(B1599="",#N/A,
IF('Second Approx.'!$G$15="Error",#N/A,
IF('Second Approx.'!$G$16="Error",#N/A,
IF('Second Approx.'!$G$17="Error",#N/A,
IF('Second Approx.'!$G$18="Error",#N/A,
IF('Second Approx.'!$G$19="Error",#N/A,
IF('Second Approx.'!$G$20="Error",#N/A,
IF('Second Approx.'!$G$29="Error",#N/A,
'Second Approx.'!$D$38*SIN(RADIANS('Second Approx.'!$D$18*A1599))+'Second Approx.'!$D$39*SIN(RADIANS('Second Approx.'!$D$19*A1599))))))))))</f>
        <v>#N/A</v>
      </c>
    </row>
    <row r="1600" spans="1:4" x14ac:dyDescent="0.25">
      <c r="A1600">
        <v>799</v>
      </c>
      <c r="B1600" s="71" t="e">
        <f>IF(A1600&lt;='Second Approx.'!$D$20,A1600,#N/A)</f>
        <v>#N/A</v>
      </c>
      <c r="C1600" s="1" t="e">
        <f>IF(B1600="",#N/A,
IF('Second Approx.'!$G$15="Error",#N/A,
IF('Second Approx.'!$G$16="Error",#N/A,
IF('Second Approx.'!$G$17="Error",#N/A,
IF('Second Approx.'!$G$18="Error",#N/A,
IF('Second Approx.'!$G$19="Error",#N/A,
IF('Second Approx.'!$G$20="Error",#N/A,
IF('Second Approx.'!$G$29="Error",#N/A,
'Second Approx.'!$D$38*COS(RADIANS('Second Approx.'!$D$18*A1600))+'Second Approx.'!$D$39*COS(RADIANS('Second Approx.'!$D$19*A1600))))))))))</f>
        <v>#N/A</v>
      </c>
      <c r="D1600" s="1" t="e">
        <f>IF(B1600="",#N/A,
IF('Second Approx.'!$G$15="Error",#N/A,
IF('Second Approx.'!$G$16="Error",#N/A,
IF('Second Approx.'!$G$17="Error",#N/A,
IF('Second Approx.'!$G$18="Error",#N/A,
IF('Second Approx.'!$G$19="Error",#N/A,
IF('Second Approx.'!$G$20="Error",#N/A,
IF('Second Approx.'!$G$29="Error",#N/A,
'Second Approx.'!$D$38*SIN(RADIANS('Second Approx.'!$D$18*A1600))+'Second Approx.'!$D$39*SIN(RADIANS('Second Approx.'!$D$19*A1600))))))))))</f>
        <v>#N/A</v>
      </c>
    </row>
    <row r="1601" spans="1:4" x14ac:dyDescent="0.25">
      <c r="A1601" s="71">
        <v>799.5</v>
      </c>
      <c r="B1601" s="71" t="e">
        <f>IF(A1601&lt;='Second Approx.'!$D$20,A1601,#N/A)</f>
        <v>#N/A</v>
      </c>
      <c r="C1601" s="1" t="e">
        <f>IF(B1601="",#N/A,
IF('Second Approx.'!$G$15="Error",#N/A,
IF('Second Approx.'!$G$16="Error",#N/A,
IF('Second Approx.'!$G$17="Error",#N/A,
IF('Second Approx.'!$G$18="Error",#N/A,
IF('Second Approx.'!$G$19="Error",#N/A,
IF('Second Approx.'!$G$20="Error",#N/A,
IF('Second Approx.'!$G$29="Error",#N/A,
'Second Approx.'!$D$38*COS(RADIANS('Second Approx.'!$D$18*A1601))+'Second Approx.'!$D$39*COS(RADIANS('Second Approx.'!$D$19*A1601))))))))))</f>
        <v>#N/A</v>
      </c>
      <c r="D1601" s="1" t="e">
        <f>IF(B1601="",#N/A,
IF('Second Approx.'!$G$15="Error",#N/A,
IF('Second Approx.'!$G$16="Error",#N/A,
IF('Second Approx.'!$G$17="Error",#N/A,
IF('Second Approx.'!$G$18="Error",#N/A,
IF('Second Approx.'!$G$19="Error",#N/A,
IF('Second Approx.'!$G$20="Error",#N/A,
IF('Second Approx.'!$G$29="Error",#N/A,
'Second Approx.'!$D$38*SIN(RADIANS('Second Approx.'!$D$18*A1601))+'Second Approx.'!$D$39*SIN(RADIANS('Second Approx.'!$D$19*A1601))))))))))</f>
        <v>#N/A</v>
      </c>
    </row>
    <row r="1602" spans="1:4" x14ac:dyDescent="0.25">
      <c r="A1602">
        <v>800</v>
      </c>
      <c r="B1602" s="71" t="e">
        <f>IF(A1602&lt;='Second Approx.'!$D$20,A1602,#N/A)</f>
        <v>#N/A</v>
      </c>
      <c r="C1602" s="1" t="e">
        <f>IF(B1602="",#N/A,
IF('Second Approx.'!$G$15="Error",#N/A,
IF('Second Approx.'!$G$16="Error",#N/A,
IF('Second Approx.'!$G$17="Error",#N/A,
IF('Second Approx.'!$G$18="Error",#N/A,
IF('Second Approx.'!$G$19="Error",#N/A,
IF('Second Approx.'!$G$20="Error",#N/A,
IF('Second Approx.'!$G$29="Error",#N/A,
'Second Approx.'!$D$38*COS(RADIANS('Second Approx.'!$D$18*A1602))+'Second Approx.'!$D$39*COS(RADIANS('Second Approx.'!$D$19*A1602))))))))))</f>
        <v>#N/A</v>
      </c>
      <c r="D1602" s="1" t="e">
        <f>IF(B1602="",#N/A,
IF('Second Approx.'!$G$15="Error",#N/A,
IF('Second Approx.'!$G$16="Error",#N/A,
IF('Second Approx.'!$G$17="Error",#N/A,
IF('Second Approx.'!$G$18="Error",#N/A,
IF('Second Approx.'!$G$19="Error",#N/A,
IF('Second Approx.'!$G$20="Error",#N/A,
IF('Second Approx.'!$G$29="Error",#N/A,
'Second Approx.'!$D$38*SIN(RADIANS('Second Approx.'!$D$18*A1602))+'Second Approx.'!$D$39*SIN(RADIANS('Second Approx.'!$D$19*A1602))))))))))</f>
        <v>#N/A</v>
      </c>
    </row>
    <row r="1603" spans="1:4" x14ac:dyDescent="0.25">
      <c r="A1603">
        <v>800.5</v>
      </c>
      <c r="B1603" s="71" t="e">
        <f>IF(A1603&lt;='Second Approx.'!$D$20,A1603,#N/A)</f>
        <v>#N/A</v>
      </c>
      <c r="C1603" s="1" t="e">
        <f>IF(B1603="",#N/A,
IF('Second Approx.'!$G$15="Error",#N/A,
IF('Second Approx.'!$G$16="Error",#N/A,
IF('Second Approx.'!$G$17="Error",#N/A,
IF('Second Approx.'!$G$18="Error",#N/A,
IF('Second Approx.'!$G$19="Error",#N/A,
IF('Second Approx.'!$G$20="Error",#N/A,
IF('Second Approx.'!$G$29="Error",#N/A,
'Second Approx.'!$D$38*COS(RADIANS('Second Approx.'!$D$18*A1603))+'Second Approx.'!$D$39*COS(RADIANS('Second Approx.'!$D$19*A1603))))))))))</f>
        <v>#N/A</v>
      </c>
      <c r="D1603" s="1" t="e">
        <f>IF(B1603="",#N/A,
IF('Second Approx.'!$G$15="Error",#N/A,
IF('Second Approx.'!$G$16="Error",#N/A,
IF('Second Approx.'!$G$17="Error",#N/A,
IF('Second Approx.'!$G$18="Error",#N/A,
IF('Second Approx.'!$G$19="Error",#N/A,
IF('Second Approx.'!$G$20="Error",#N/A,
IF('Second Approx.'!$G$29="Error",#N/A,
'Second Approx.'!$D$38*SIN(RADIANS('Second Approx.'!$D$18*A1603))+'Second Approx.'!$D$39*SIN(RADIANS('Second Approx.'!$D$19*A1603))))))))))</f>
        <v>#N/A</v>
      </c>
    </row>
    <row r="1604" spans="1:4" x14ac:dyDescent="0.25">
      <c r="A1604" s="71">
        <v>801</v>
      </c>
      <c r="B1604" s="71" t="e">
        <f>IF(A1604&lt;='Second Approx.'!$D$20,A1604,#N/A)</f>
        <v>#N/A</v>
      </c>
      <c r="C1604" s="1" t="e">
        <f>IF(B1604="",#N/A,
IF('Second Approx.'!$G$15="Error",#N/A,
IF('Second Approx.'!$G$16="Error",#N/A,
IF('Second Approx.'!$G$17="Error",#N/A,
IF('Second Approx.'!$G$18="Error",#N/A,
IF('Second Approx.'!$G$19="Error",#N/A,
IF('Second Approx.'!$G$20="Error",#N/A,
IF('Second Approx.'!$G$29="Error",#N/A,
'Second Approx.'!$D$38*COS(RADIANS('Second Approx.'!$D$18*A1604))+'Second Approx.'!$D$39*COS(RADIANS('Second Approx.'!$D$19*A1604))))))))))</f>
        <v>#N/A</v>
      </c>
      <c r="D1604" s="1" t="e">
        <f>IF(B1604="",#N/A,
IF('Second Approx.'!$G$15="Error",#N/A,
IF('Second Approx.'!$G$16="Error",#N/A,
IF('Second Approx.'!$G$17="Error",#N/A,
IF('Second Approx.'!$G$18="Error",#N/A,
IF('Second Approx.'!$G$19="Error",#N/A,
IF('Second Approx.'!$G$20="Error",#N/A,
IF('Second Approx.'!$G$29="Error",#N/A,
'Second Approx.'!$D$38*SIN(RADIANS('Second Approx.'!$D$18*A1604))+'Second Approx.'!$D$39*SIN(RADIANS('Second Approx.'!$D$19*A1604))))))))))</f>
        <v>#N/A</v>
      </c>
    </row>
    <row r="1605" spans="1:4" x14ac:dyDescent="0.25">
      <c r="A1605">
        <v>801.5</v>
      </c>
      <c r="B1605" s="71" t="e">
        <f>IF(A1605&lt;='Second Approx.'!$D$20,A1605,#N/A)</f>
        <v>#N/A</v>
      </c>
      <c r="C1605" s="1" t="e">
        <f>IF(B1605="",#N/A,
IF('Second Approx.'!$G$15="Error",#N/A,
IF('Second Approx.'!$G$16="Error",#N/A,
IF('Second Approx.'!$G$17="Error",#N/A,
IF('Second Approx.'!$G$18="Error",#N/A,
IF('Second Approx.'!$G$19="Error",#N/A,
IF('Second Approx.'!$G$20="Error",#N/A,
IF('Second Approx.'!$G$29="Error",#N/A,
'Second Approx.'!$D$38*COS(RADIANS('Second Approx.'!$D$18*A1605))+'Second Approx.'!$D$39*COS(RADIANS('Second Approx.'!$D$19*A1605))))))))))</f>
        <v>#N/A</v>
      </c>
      <c r="D1605" s="1" t="e">
        <f>IF(B1605="",#N/A,
IF('Second Approx.'!$G$15="Error",#N/A,
IF('Second Approx.'!$G$16="Error",#N/A,
IF('Second Approx.'!$G$17="Error",#N/A,
IF('Second Approx.'!$G$18="Error",#N/A,
IF('Second Approx.'!$G$19="Error",#N/A,
IF('Second Approx.'!$G$20="Error",#N/A,
IF('Second Approx.'!$G$29="Error",#N/A,
'Second Approx.'!$D$38*SIN(RADIANS('Second Approx.'!$D$18*A1605))+'Second Approx.'!$D$39*SIN(RADIANS('Second Approx.'!$D$19*A1605))))))))))</f>
        <v>#N/A</v>
      </c>
    </row>
    <row r="1606" spans="1:4" x14ac:dyDescent="0.25">
      <c r="A1606" s="71">
        <v>802</v>
      </c>
      <c r="B1606" s="71" t="e">
        <f>IF(A1606&lt;='Second Approx.'!$D$20,A1606,#N/A)</f>
        <v>#N/A</v>
      </c>
      <c r="C1606" s="1" t="e">
        <f>IF(B1606="",#N/A,
IF('Second Approx.'!$G$15="Error",#N/A,
IF('Second Approx.'!$G$16="Error",#N/A,
IF('Second Approx.'!$G$17="Error",#N/A,
IF('Second Approx.'!$G$18="Error",#N/A,
IF('Second Approx.'!$G$19="Error",#N/A,
IF('Second Approx.'!$G$20="Error",#N/A,
IF('Second Approx.'!$G$29="Error",#N/A,
'Second Approx.'!$D$38*COS(RADIANS('Second Approx.'!$D$18*A1606))+'Second Approx.'!$D$39*COS(RADIANS('Second Approx.'!$D$19*A1606))))))))))</f>
        <v>#N/A</v>
      </c>
      <c r="D1606" s="1" t="e">
        <f>IF(B1606="",#N/A,
IF('Second Approx.'!$G$15="Error",#N/A,
IF('Second Approx.'!$G$16="Error",#N/A,
IF('Second Approx.'!$G$17="Error",#N/A,
IF('Second Approx.'!$G$18="Error",#N/A,
IF('Second Approx.'!$G$19="Error",#N/A,
IF('Second Approx.'!$G$20="Error",#N/A,
IF('Second Approx.'!$G$29="Error",#N/A,
'Second Approx.'!$D$38*SIN(RADIANS('Second Approx.'!$D$18*A1606))+'Second Approx.'!$D$39*SIN(RADIANS('Second Approx.'!$D$19*A1606))))))))))</f>
        <v>#N/A</v>
      </c>
    </row>
    <row r="1607" spans="1:4" x14ac:dyDescent="0.25">
      <c r="A1607">
        <v>802.5</v>
      </c>
      <c r="B1607" s="71" t="e">
        <f>IF(A1607&lt;='Second Approx.'!$D$20,A1607,#N/A)</f>
        <v>#N/A</v>
      </c>
      <c r="C1607" s="1" t="e">
        <f>IF(B1607="",#N/A,
IF('Second Approx.'!$G$15="Error",#N/A,
IF('Second Approx.'!$G$16="Error",#N/A,
IF('Second Approx.'!$G$17="Error",#N/A,
IF('Second Approx.'!$G$18="Error",#N/A,
IF('Second Approx.'!$G$19="Error",#N/A,
IF('Second Approx.'!$G$20="Error",#N/A,
IF('Second Approx.'!$G$29="Error",#N/A,
'Second Approx.'!$D$38*COS(RADIANS('Second Approx.'!$D$18*A1607))+'Second Approx.'!$D$39*COS(RADIANS('Second Approx.'!$D$19*A1607))))))))))</f>
        <v>#N/A</v>
      </c>
      <c r="D1607" s="1" t="e">
        <f>IF(B1607="",#N/A,
IF('Second Approx.'!$G$15="Error",#N/A,
IF('Second Approx.'!$G$16="Error",#N/A,
IF('Second Approx.'!$G$17="Error",#N/A,
IF('Second Approx.'!$G$18="Error",#N/A,
IF('Second Approx.'!$G$19="Error",#N/A,
IF('Second Approx.'!$G$20="Error",#N/A,
IF('Second Approx.'!$G$29="Error",#N/A,
'Second Approx.'!$D$38*SIN(RADIANS('Second Approx.'!$D$18*A1607))+'Second Approx.'!$D$39*SIN(RADIANS('Second Approx.'!$D$19*A1607))))))))))</f>
        <v>#N/A</v>
      </c>
    </row>
    <row r="1608" spans="1:4" x14ac:dyDescent="0.25">
      <c r="A1608">
        <v>803</v>
      </c>
      <c r="B1608" s="71" t="e">
        <f>IF(A1608&lt;='Second Approx.'!$D$20,A1608,#N/A)</f>
        <v>#N/A</v>
      </c>
      <c r="C1608" s="1" t="e">
        <f>IF(B1608="",#N/A,
IF('Second Approx.'!$G$15="Error",#N/A,
IF('Second Approx.'!$G$16="Error",#N/A,
IF('Second Approx.'!$G$17="Error",#N/A,
IF('Second Approx.'!$G$18="Error",#N/A,
IF('Second Approx.'!$G$19="Error",#N/A,
IF('Second Approx.'!$G$20="Error",#N/A,
IF('Second Approx.'!$G$29="Error",#N/A,
'Second Approx.'!$D$38*COS(RADIANS('Second Approx.'!$D$18*A1608))+'Second Approx.'!$D$39*COS(RADIANS('Second Approx.'!$D$19*A1608))))))))))</f>
        <v>#N/A</v>
      </c>
      <c r="D1608" s="1" t="e">
        <f>IF(B1608="",#N/A,
IF('Second Approx.'!$G$15="Error",#N/A,
IF('Second Approx.'!$G$16="Error",#N/A,
IF('Second Approx.'!$G$17="Error",#N/A,
IF('Second Approx.'!$G$18="Error",#N/A,
IF('Second Approx.'!$G$19="Error",#N/A,
IF('Second Approx.'!$G$20="Error",#N/A,
IF('Second Approx.'!$G$29="Error",#N/A,
'Second Approx.'!$D$38*SIN(RADIANS('Second Approx.'!$D$18*A1608))+'Second Approx.'!$D$39*SIN(RADIANS('Second Approx.'!$D$19*A1608))))))))))</f>
        <v>#N/A</v>
      </c>
    </row>
    <row r="1609" spans="1:4" x14ac:dyDescent="0.25">
      <c r="A1609" s="71">
        <v>803.5</v>
      </c>
      <c r="B1609" s="71" t="e">
        <f>IF(A1609&lt;='Second Approx.'!$D$20,A1609,#N/A)</f>
        <v>#N/A</v>
      </c>
      <c r="C1609" s="1" t="e">
        <f>IF(B1609="",#N/A,
IF('Second Approx.'!$G$15="Error",#N/A,
IF('Second Approx.'!$G$16="Error",#N/A,
IF('Second Approx.'!$G$17="Error",#N/A,
IF('Second Approx.'!$G$18="Error",#N/A,
IF('Second Approx.'!$G$19="Error",#N/A,
IF('Second Approx.'!$G$20="Error",#N/A,
IF('Second Approx.'!$G$29="Error",#N/A,
'Second Approx.'!$D$38*COS(RADIANS('Second Approx.'!$D$18*A1609))+'Second Approx.'!$D$39*COS(RADIANS('Second Approx.'!$D$19*A1609))))))))))</f>
        <v>#N/A</v>
      </c>
      <c r="D1609" s="1" t="e">
        <f>IF(B1609="",#N/A,
IF('Second Approx.'!$G$15="Error",#N/A,
IF('Second Approx.'!$G$16="Error",#N/A,
IF('Second Approx.'!$G$17="Error",#N/A,
IF('Second Approx.'!$G$18="Error",#N/A,
IF('Second Approx.'!$G$19="Error",#N/A,
IF('Second Approx.'!$G$20="Error",#N/A,
IF('Second Approx.'!$G$29="Error",#N/A,
'Second Approx.'!$D$38*SIN(RADIANS('Second Approx.'!$D$18*A1609))+'Second Approx.'!$D$39*SIN(RADIANS('Second Approx.'!$D$19*A1609))))))))))</f>
        <v>#N/A</v>
      </c>
    </row>
    <row r="1610" spans="1:4" x14ac:dyDescent="0.25">
      <c r="A1610">
        <v>804</v>
      </c>
      <c r="B1610" s="71" t="e">
        <f>IF(A1610&lt;='Second Approx.'!$D$20,A1610,#N/A)</f>
        <v>#N/A</v>
      </c>
      <c r="C1610" s="1" t="e">
        <f>IF(B1610="",#N/A,
IF('Second Approx.'!$G$15="Error",#N/A,
IF('Second Approx.'!$G$16="Error",#N/A,
IF('Second Approx.'!$G$17="Error",#N/A,
IF('Second Approx.'!$G$18="Error",#N/A,
IF('Second Approx.'!$G$19="Error",#N/A,
IF('Second Approx.'!$G$20="Error",#N/A,
IF('Second Approx.'!$G$29="Error",#N/A,
'Second Approx.'!$D$38*COS(RADIANS('Second Approx.'!$D$18*A1610))+'Second Approx.'!$D$39*COS(RADIANS('Second Approx.'!$D$19*A1610))))))))))</f>
        <v>#N/A</v>
      </c>
      <c r="D1610" s="1" t="e">
        <f>IF(B1610="",#N/A,
IF('Second Approx.'!$G$15="Error",#N/A,
IF('Second Approx.'!$G$16="Error",#N/A,
IF('Second Approx.'!$G$17="Error",#N/A,
IF('Second Approx.'!$G$18="Error",#N/A,
IF('Second Approx.'!$G$19="Error",#N/A,
IF('Second Approx.'!$G$20="Error",#N/A,
IF('Second Approx.'!$G$29="Error",#N/A,
'Second Approx.'!$D$38*SIN(RADIANS('Second Approx.'!$D$18*A1610))+'Second Approx.'!$D$39*SIN(RADIANS('Second Approx.'!$D$19*A1610))))))))))</f>
        <v>#N/A</v>
      </c>
    </row>
    <row r="1611" spans="1:4" x14ac:dyDescent="0.25">
      <c r="A1611" s="71">
        <v>804.5</v>
      </c>
      <c r="B1611" s="71" t="e">
        <f>IF(A1611&lt;='Second Approx.'!$D$20,A1611,#N/A)</f>
        <v>#N/A</v>
      </c>
      <c r="C1611" s="1" t="e">
        <f>IF(B1611="",#N/A,
IF('Second Approx.'!$G$15="Error",#N/A,
IF('Second Approx.'!$G$16="Error",#N/A,
IF('Second Approx.'!$G$17="Error",#N/A,
IF('Second Approx.'!$G$18="Error",#N/A,
IF('Second Approx.'!$G$19="Error",#N/A,
IF('Second Approx.'!$G$20="Error",#N/A,
IF('Second Approx.'!$G$29="Error",#N/A,
'Second Approx.'!$D$38*COS(RADIANS('Second Approx.'!$D$18*A1611))+'Second Approx.'!$D$39*COS(RADIANS('Second Approx.'!$D$19*A1611))))))))))</f>
        <v>#N/A</v>
      </c>
      <c r="D1611" s="1" t="e">
        <f>IF(B1611="",#N/A,
IF('Second Approx.'!$G$15="Error",#N/A,
IF('Second Approx.'!$G$16="Error",#N/A,
IF('Second Approx.'!$G$17="Error",#N/A,
IF('Second Approx.'!$G$18="Error",#N/A,
IF('Second Approx.'!$G$19="Error",#N/A,
IF('Second Approx.'!$G$20="Error",#N/A,
IF('Second Approx.'!$G$29="Error",#N/A,
'Second Approx.'!$D$38*SIN(RADIANS('Second Approx.'!$D$18*A1611))+'Second Approx.'!$D$39*SIN(RADIANS('Second Approx.'!$D$19*A1611))))))))))</f>
        <v>#N/A</v>
      </c>
    </row>
    <row r="1612" spans="1:4" x14ac:dyDescent="0.25">
      <c r="A1612">
        <v>805</v>
      </c>
      <c r="B1612" s="71" t="e">
        <f>IF(A1612&lt;='Second Approx.'!$D$20,A1612,#N/A)</f>
        <v>#N/A</v>
      </c>
      <c r="C1612" s="1" t="e">
        <f>IF(B1612="",#N/A,
IF('Second Approx.'!$G$15="Error",#N/A,
IF('Second Approx.'!$G$16="Error",#N/A,
IF('Second Approx.'!$G$17="Error",#N/A,
IF('Second Approx.'!$G$18="Error",#N/A,
IF('Second Approx.'!$G$19="Error",#N/A,
IF('Second Approx.'!$G$20="Error",#N/A,
IF('Second Approx.'!$G$29="Error",#N/A,
'Second Approx.'!$D$38*COS(RADIANS('Second Approx.'!$D$18*A1612))+'Second Approx.'!$D$39*COS(RADIANS('Second Approx.'!$D$19*A1612))))))))))</f>
        <v>#N/A</v>
      </c>
      <c r="D1612" s="1" t="e">
        <f>IF(B1612="",#N/A,
IF('Second Approx.'!$G$15="Error",#N/A,
IF('Second Approx.'!$G$16="Error",#N/A,
IF('Second Approx.'!$G$17="Error",#N/A,
IF('Second Approx.'!$G$18="Error",#N/A,
IF('Second Approx.'!$G$19="Error",#N/A,
IF('Second Approx.'!$G$20="Error",#N/A,
IF('Second Approx.'!$G$29="Error",#N/A,
'Second Approx.'!$D$38*SIN(RADIANS('Second Approx.'!$D$18*A1612))+'Second Approx.'!$D$39*SIN(RADIANS('Second Approx.'!$D$19*A1612))))))))))</f>
        <v>#N/A</v>
      </c>
    </row>
    <row r="1613" spans="1:4" x14ac:dyDescent="0.25">
      <c r="A1613">
        <v>805.5</v>
      </c>
      <c r="B1613" s="71" t="e">
        <f>IF(A1613&lt;='Second Approx.'!$D$20,A1613,#N/A)</f>
        <v>#N/A</v>
      </c>
      <c r="C1613" s="1" t="e">
        <f>IF(B1613="",#N/A,
IF('Second Approx.'!$G$15="Error",#N/A,
IF('Second Approx.'!$G$16="Error",#N/A,
IF('Second Approx.'!$G$17="Error",#N/A,
IF('Second Approx.'!$G$18="Error",#N/A,
IF('Second Approx.'!$G$19="Error",#N/A,
IF('Second Approx.'!$G$20="Error",#N/A,
IF('Second Approx.'!$G$29="Error",#N/A,
'Second Approx.'!$D$38*COS(RADIANS('Second Approx.'!$D$18*A1613))+'Second Approx.'!$D$39*COS(RADIANS('Second Approx.'!$D$19*A1613))))))))))</f>
        <v>#N/A</v>
      </c>
      <c r="D1613" s="1" t="e">
        <f>IF(B1613="",#N/A,
IF('Second Approx.'!$G$15="Error",#N/A,
IF('Second Approx.'!$G$16="Error",#N/A,
IF('Second Approx.'!$G$17="Error",#N/A,
IF('Second Approx.'!$G$18="Error",#N/A,
IF('Second Approx.'!$G$19="Error",#N/A,
IF('Second Approx.'!$G$20="Error",#N/A,
IF('Second Approx.'!$G$29="Error",#N/A,
'Second Approx.'!$D$38*SIN(RADIANS('Second Approx.'!$D$18*A1613))+'Second Approx.'!$D$39*SIN(RADIANS('Second Approx.'!$D$19*A1613))))))))))</f>
        <v>#N/A</v>
      </c>
    </row>
    <row r="1614" spans="1:4" x14ac:dyDescent="0.25">
      <c r="A1614" s="71">
        <v>806</v>
      </c>
      <c r="B1614" s="71" t="e">
        <f>IF(A1614&lt;='Second Approx.'!$D$20,A1614,#N/A)</f>
        <v>#N/A</v>
      </c>
      <c r="C1614" s="1" t="e">
        <f>IF(B1614="",#N/A,
IF('Second Approx.'!$G$15="Error",#N/A,
IF('Second Approx.'!$G$16="Error",#N/A,
IF('Second Approx.'!$G$17="Error",#N/A,
IF('Second Approx.'!$G$18="Error",#N/A,
IF('Second Approx.'!$G$19="Error",#N/A,
IF('Second Approx.'!$G$20="Error",#N/A,
IF('Second Approx.'!$G$29="Error",#N/A,
'Second Approx.'!$D$38*COS(RADIANS('Second Approx.'!$D$18*A1614))+'Second Approx.'!$D$39*COS(RADIANS('Second Approx.'!$D$19*A1614))))))))))</f>
        <v>#N/A</v>
      </c>
      <c r="D1614" s="1" t="e">
        <f>IF(B1614="",#N/A,
IF('Second Approx.'!$G$15="Error",#N/A,
IF('Second Approx.'!$G$16="Error",#N/A,
IF('Second Approx.'!$G$17="Error",#N/A,
IF('Second Approx.'!$G$18="Error",#N/A,
IF('Second Approx.'!$G$19="Error",#N/A,
IF('Second Approx.'!$G$20="Error",#N/A,
IF('Second Approx.'!$G$29="Error",#N/A,
'Second Approx.'!$D$38*SIN(RADIANS('Second Approx.'!$D$18*A1614))+'Second Approx.'!$D$39*SIN(RADIANS('Second Approx.'!$D$19*A1614))))))))))</f>
        <v>#N/A</v>
      </c>
    </row>
    <row r="1615" spans="1:4" x14ac:dyDescent="0.25">
      <c r="A1615">
        <v>806.5</v>
      </c>
      <c r="B1615" s="71" t="e">
        <f>IF(A1615&lt;='Second Approx.'!$D$20,A1615,#N/A)</f>
        <v>#N/A</v>
      </c>
      <c r="C1615" s="1" t="e">
        <f>IF(B1615="",#N/A,
IF('Second Approx.'!$G$15="Error",#N/A,
IF('Second Approx.'!$G$16="Error",#N/A,
IF('Second Approx.'!$G$17="Error",#N/A,
IF('Second Approx.'!$G$18="Error",#N/A,
IF('Second Approx.'!$G$19="Error",#N/A,
IF('Second Approx.'!$G$20="Error",#N/A,
IF('Second Approx.'!$G$29="Error",#N/A,
'Second Approx.'!$D$38*COS(RADIANS('Second Approx.'!$D$18*A1615))+'Second Approx.'!$D$39*COS(RADIANS('Second Approx.'!$D$19*A1615))))))))))</f>
        <v>#N/A</v>
      </c>
      <c r="D1615" s="1" t="e">
        <f>IF(B1615="",#N/A,
IF('Second Approx.'!$G$15="Error",#N/A,
IF('Second Approx.'!$G$16="Error",#N/A,
IF('Second Approx.'!$G$17="Error",#N/A,
IF('Second Approx.'!$G$18="Error",#N/A,
IF('Second Approx.'!$G$19="Error",#N/A,
IF('Second Approx.'!$G$20="Error",#N/A,
IF('Second Approx.'!$G$29="Error",#N/A,
'Second Approx.'!$D$38*SIN(RADIANS('Second Approx.'!$D$18*A1615))+'Second Approx.'!$D$39*SIN(RADIANS('Second Approx.'!$D$19*A1615))))))))))</f>
        <v>#N/A</v>
      </c>
    </row>
    <row r="1616" spans="1:4" x14ac:dyDescent="0.25">
      <c r="A1616" s="71">
        <v>807</v>
      </c>
      <c r="B1616" s="71" t="e">
        <f>IF(A1616&lt;='Second Approx.'!$D$20,A1616,#N/A)</f>
        <v>#N/A</v>
      </c>
      <c r="C1616" s="1" t="e">
        <f>IF(B1616="",#N/A,
IF('Second Approx.'!$G$15="Error",#N/A,
IF('Second Approx.'!$G$16="Error",#N/A,
IF('Second Approx.'!$G$17="Error",#N/A,
IF('Second Approx.'!$G$18="Error",#N/A,
IF('Second Approx.'!$G$19="Error",#N/A,
IF('Second Approx.'!$G$20="Error",#N/A,
IF('Second Approx.'!$G$29="Error",#N/A,
'Second Approx.'!$D$38*COS(RADIANS('Second Approx.'!$D$18*A1616))+'Second Approx.'!$D$39*COS(RADIANS('Second Approx.'!$D$19*A1616))))))))))</f>
        <v>#N/A</v>
      </c>
      <c r="D1616" s="1" t="e">
        <f>IF(B1616="",#N/A,
IF('Second Approx.'!$G$15="Error",#N/A,
IF('Second Approx.'!$G$16="Error",#N/A,
IF('Second Approx.'!$G$17="Error",#N/A,
IF('Second Approx.'!$G$18="Error",#N/A,
IF('Second Approx.'!$G$19="Error",#N/A,
IF('Second Approx.'!$G$20="Error",#N/A,
IF('Second Approx.'!$G$29="Error",#N/A,
'Second Approx.'!$D$38*SIN(RADIANS('Second Approx.'!$D$18*A1616))+'Second Approx.'!$D$39*SIN(RADIANS('Second Approx.'!$D$19*A1616))))))))))</f>
        <v>#N/A</v>
      </c>
    </row>
    <row r="1617" spans="1:4" x14ac:dyDescent="0.25">
      <c r="A1617">
        <v>807.5</v>
      </c>
      <c r="B1617" s="71" t="e">
        <f>IF(A1617&lt;='Second Approx.'!$D$20,A1617,#N/A)</f>
        <v>#N/A</v>
      </c>
      <c r="C1617" s="1" t="e">
        <f>IF(B1617="",#N/A,
IF('Second Approx.'!$G$15="Error",#N/A,
IF('Second Approx.'!$G$16="Error",#N/A,
IF('Second Approx.'!$G$17="Error",#N/A,
IF('Second Approx.'!$G$18="Error",#N/A,
IF('Second Approx.'!$G$19="Error",#N/A,
IF('Second Approx.'!$G$20="Error",#N/A,
IF('Second Approx.'!$G$29="Error",#N/A,
'Second Approx.'!$D$38*COS(RADIANS('Second Approx.'!$D$18*A1617))+'Second Approx.'!$D$39*COS(RADIANS('Second Approx.'!$D$19*A1617))))))))))</f>
        <v>#N/A</v>
      </c>
      <c r="D1617" s="1" t="e">
        <f>IF(B1617="",#N/A,
IF('Second Approx.'!$G$15="Error",#N/A,
IF('Second Approx.'!$G$16="Error",#N/A,
IF('Second Approx.'!$G$17="Error",#N/A,
IF('Second Approx.'!$G$18="Error",#N/A,
IF('Second Approx.'!$G$19="Error",#N/A,
IF('Second Approx.'!$G$20="Error",#N/A,
IF('Second Approx.'!$G$29="Error",#N/A,
'Second Approx.'!$D$38*SIN(RADIANS('Second Approx.'!$D$18*A1617))+'Second Approx.'!$D$39*SIN(RADIANS('Second Approx.'!$D$19*A1617))))))))))</f>
        <v>#N/A</v>
      </c>
    </row>
    <row r="1618" spans="1:4" x14ac:dyDescent="0.25">
      <c r="A1618">
        <v>808</v>
      </c>
      <c r="B1618" s="71" t="e">
        <f>IF(A1618&lt;='Second Approx.'!$D$20,A1618,#N/A)</f>
        <v>#N/A</v>
      </c>
      <c r="C1618" s="1" t="e">
        <f>IF(B1618="",#N/A,
IF('Second Approx.'!$G$15="Error",#N/A,
IF('Second Approx.'!$G$16="Error",#N/A,
IF('Second Approx.'!$G$17="Error",#N/A,
IF('Second Approx.'!$G$18="Error",#N/A,
IF('Second Approx.'!$G$19="Error",#N/A,
IF('Second Approx.'!$G$20="Error",#N/A,
IF('Second Approx.'!$G$29="Error",#N/A,
'Second Approx.'!$D$38*COS(RADIANS('Second Approx.'!$D$18*A1618))+'Second Approx.'!$D$39*COS(RADIANS('Second Approx.'!$D$19*A1618))))))))))</f>
        <v>#N/A</v>
      </c>
      <c r="D1618" s="1" t="e">
        <f>IF(B1618="",#N/A,
IF('Second Approx.'!$G$15="Error",#N/A,
IF('Second Approx.'!$G$16="Error",#N/A,
IF('Second Approx.'!$G$17="Error",#N/A,
IF('Second Approx.'!$G$18="Error",#N/A,
IF('Second Approx.'!$G$19="Error",#N/A,
IF('Second Approx.'!$G$20="Error",#N/A,
IF('Second Approx.'!$G$29="Error",#N/A,
'Second Approx.'!$D$38*SIN(RADIANS('Second Approx.'!$D$18*A1618))+'Second Approx.'!$D$39*SIN(RADIANS('Second Approx.'!$D$19*A1618))))))))))</f>
        <v>#N/A</v>
      </c>
    </row>
    <row r="1619" spans="1:4" x14ac:dyDescent="0.25">
      <c r="A1619" s="71">
        <v>808.5</v>
      </c>
      <c r="B1619" s="71" t="e">
        <f>IF(A1619&lt;='Second Approx.'!$D$20,A1619,#N/A)</f>
        <v>#N/A</v>
      </c>
      <c r="C1619" s="1" t="e">
        <f>IF(B1619="",#N/A,
IF('Second Approx.'!$G$15="Error",#N/A,
IF('Second Approx.'!$G$16="Error",#N/A,
IF('Second Approx.'!$G$17="Error",#N/A,
IF('Second Approx.'!$G$18="Error",#N/A,
IF('Second Approx.'!$G$19="Error",#N/A,
IF('Second Approx.'!$G$20="Error",#N/A,
IF('Second Approx.'!$G$29="Error",#N/A,
'Second Approx.'!$D$38*COS(RADIANS('Second Approx.'!$D$18*A1619))+'Second Approx.'!$D$39*COS(RADIANS('Second Approx.'!$D$19*A1619))))))))))</f>
        <v>#N/A</v>
      </c>
      <c r="D1619" s="1" t="e">
        <f>IF(B1619="",#N/A,
IF('Second Approx.'!$G$15="Error",#N/A,
IF('Second Approx.'!$G$16="Error",#N/A,
IF('Second Approx.'!$G$17="Error",#N/A,
IF('Second Approx.'!$G$18="Error",#N/A,
IF('Second Approx.'!$G$19="Error",#N/A,
IF('Second Approx.'!$G$20="Error",#N/A,
IF('Second Approx.'!$G$29="Error",#N/A,
'Second Approx.'!$D$38*SIN(RADIANS('Second Approx.'!$D$18*A1619))+'Second Approx.'!$D$39*SIN(RADIANS('Second Approx.'!$D$19*A1619))))))))))</f>
        <v>#N/A</v>
      </c>
    </row>
    <row r="1620" spans="1:4" x14ac:dyDescent="0.25">
      <c r="A1620">
        <v>809</v>
      </c>
      <c r="B1620" s="71" t="e">
        <f>IF(A1620&lt;='Second Approx.'!$D$20,A1620,#N/A)</f>
        <v>#N/A</v>
      </c>
      <c r="C1620" s="1" t="e">
        <f>IF(B1620="",#N/A,
IF('Second Approx.'!$G$15="Error",#N/A,
IF('Second Approx.'!$G$16="Error",#N/A,
IF('Second Approx.'!$G$17="Error",#N/A,
IF('Second Approx.'!$G$18="Error",#N/A,
IF('Second Approx.'!$G$19="Error",#N/A,
IF('Second Approx.'!$G$20="Error",#N/A,
IF('Second Approx.'!$G$29="Error",#N/A,
'Second Approx.'!$D$38*COS(RADIANS('Second Approx.'!$D$18*A1620))+'Second Approx.'!$D$39*COS(RADIANS('Second Approx.'!$D$19*A1620))))))))))</f>
        <v>#N/A</v>
      </c>
      <c r="D1620" s="1" t="e">
        <f>IF(B1620="",#N/A,
IF('Second Approx.'!$G$15="Error",#N/A,
IF('Second Approx.'!$G$16="Error",#N/A,
IF('Second Approx.'!$G$17="Error",#N/A,
IF('Second Approx.'!$G$18="Error",#N/A,
IF('Second Approx.'!$G$19="Error",#N/A,
IF('Second Approx.'!$G$20="Error",#N/A,
IF('Second Approx.'!$G$29="Error",#N/A,
'Second Approx.'!$D$38*SIN(RADIANS('Second Approx.'!$D$18*A1620))+'Second Approx.'!$D$39*SIN(RADIANS('Second Approx.'!$D$19*A1620))))))))))</f>
        <v>#N/A</v>
      </c>
    </row>
    <row r="1621" spans="1:4" x14ac:dyDescent="0.25">
      <c r="A1621" s="71">
        <v>809.5</v>
      </c>
      <c r="B1621" s="71" t="e">
        <f>IF(A1621&lt;='Second Approx.'!$D$20,A1621,#N/A)</f>
        <v>#N/A</v>
      </c>
      <c r="C1621" s="1" t="e">
        <f>IF(B1621="",#N/A,
IF('Second Approx.'!$G$15="Error",#N/A,
IF('Second Approx.'!$G$16="Error",#N/A,
IF('Second Approx.'!$G$17="Error",#N/A,
IF('Second Approx.'!$G$18="Error",#N/A,
IF('Second Approx.'!$G$19="Error",#N/A,
IF('Second Approx.'!$G$20="Error",#N/A,
IF('Second Approx.'!$G$29="Error",#N/A,
'Second Approx.'!$D$38*COS(RADIANS('Second Approx.'!$D$18*A1621))+'Second Approx.'!$D$39*COS(RADIANS('Second Approx.'!$D$19*A1621))))))))))</f>
        <v>#N/A</v>
      </c>
      <c r="D1621" s="1" t="e">
        <f>IF(B1621="",#N/A,
IF('Second Approx.'!$G$15="Error",#N/A,
IF('Second Approx.'!$G$16="Error",#N/A,
IF('Second Approx.'!$G$17="Error",#N/A,
IF('Second Approx.'!$G$18="Error",#N/A,
IF('Second Approx.'!$G$19="Error",#N/A,
IF('Second Approx.'!$G$20="Error",#N/A,
IF('Second Approx.'!$G$29="Error",#N/A,
'Second Approx.'!$D$38*SIN(RADIANS('Second Approx.'!$D$18*A1621))+'Second Approx.'!$D$39*SIN(RADIANS('Second Approx.'!$D$19*A1621))))))))))</f>
        <v>#N/A</v>
      </c>
    </row>
    <row r="1622" spans="1:4" x14ac:dyDescent="0.25">
      <c r="A1622">
        <v>810</v>
      </c>
      <c r="B1622" s="71" t="e">
        <f>IF(A1622&lt;='Second Approx.'!$D$20,A1622,#N/A)</f>
        <v>#N/A</v>
      </c>
      <c r="C1622" s="1" t="e">
        <f>IF(B1622="",#N/A,
IF('Second Approx.'!$G$15="Error",#N/A,
IF('Second Approx.'!$G$16="Error",#N/A,
IF('Second Approx.'!$G$17="Error",#N/A,
IF('Second Approx.'!$G$18="Error",#N/A,
IF('Second Approx.'!$G$19="Error",#N/A,
IF('Second Approx.'!$G$20="Error",#N/A,
IF('Second Approx.'!$G$29="Error",#N/A,
'Second Approx.'!$D$38*COS(RADIANS('Second Approx.'!$D$18*A1622))+'Second Approx.'!$D$39*COS(RADIANS('Second Approx.'!$D$19*A1622))))))))))</f>
        <v>#N/A</v>
      </c>
      <c r="D1622" s="1" t="e">
        <f>IF(B1622="",#N/A,
IF('Second Approx.'!$G$15="Error",#N/A,
IF('Second Approx.'!$G$16="Error",#N/A,
IF('Second Approx.'!$G$17="Error",#N/A,
IF('Second Approx.'!$G$18="Error",#N/A,
IF('Second Approx.'!$G$19="Error",#N/A,
IF('Second Approx.'!$G$20="Error",#N/A,
IF('Second Approx.'!$G$29="Error",#N/A,
'Second Approx.'!$D$38*SIN(RADIANS('Second Approx.'!$D$18*A1622))+'Second Approx.'!$D$39*SIN(RADIANS('Second Approx.'!$D$19*A1622))))))))))</f>
        <v>#N/A</v>
      </c>
    </row>
    <row r="1623" spans="1:4" x14ac:dyDescent="0.25">
      <c r="A1623">
        <v>810.5</v>
      </c>
      <c r="B1623" s="71" t="e">
        <f>IF(A1623&lt;='Second Approx.'!$D$20,A1623,#N/A)</f>
        <v>#N/A</v>
      </c>
      <c r="C1623" s="1" t="e">
        <f>IF(B1623="",#N/A,
IF('Second Approx.'!$G$15="Error",#N/A,
IF('Second Approx.'!$G$16="Error",#N/A,
IF('Second Approx.'!$G$17="Error",#N/A,
IF('Second Approx.'!$G$18="Error",#N/A,
IF('Second Approx.'!$G$19="Error",#N/A,
IF('Second Approx.'!$G$20="Error",#N/A,
IF('Second Approx.'!$G$29="Error",#N/A,
'Second Approx.'!$D$38*COS(RADIANS('Second Approx.'!$D$18*A1623))+'Second Approx.'!$D$39*COS(RADIANS('Second Approx.'!$D$19*A1623))))))))))</f>
        <v>#N/A</v>
      </c>
      <c r="D1623" s="1" t="e">
        <f>IF(B1623="",#N/A,
IF('Second Approx.'!$G$15="Error",#N/A,
IF('Second Approx.'!$G$16="Error",#N/A,
IF('Second Approx.'!$G$17="Error",#N/A,
IF('Second Approx.'!$G$18="Error",#N/A,
IF('Second Approx.'!$G$19="Error",#N/A,
IF('Second Approx.'!$G$20="Error",#N/A,
IF('Second Approx.'!$G$29="Error",#N/A,
'Second Approx.'!$D$38*SIN(RADIANS('Second Approx.'!$D$18*A1623))+'Second Approx.'!$D$39*SIN(RADIANS('Second Approx.'!$D$19*A1623))))))))))</f>
        <v>#N/A</v>
      </c>
    </row>
    <row r="1624" spans="1:4" x14ac:dyDescent="0.25">
      <c r="A1624" s="71">
        <v>811</v>
      </c>
      <c r="B1624" s="71" t="e">
        <f>IF(A1624&lt;='Second Approx.'!$D$20,A1624,#N/A)</f>
        <v>#N/A</v>
      </c>
      <c r="C1624" s="1" t="e">
        <f>IF(B1624="",#N/A,
IF('Second Approx.'!$G$15="Error",#N/A,
IF('Second Approx.'!$G$16="Error",#N/A,
IF('Second Approx.'!$G$17="Error",#N/A,
IF('Second Approx.'!$G$18="Error",#N/A,
IF('Second Approx.'!$G$19="Error",#N/A,
IF('Second Approx.'!$G$20="Error",#N/A,
IF('Second Approx.'!$G$29="Error",#N/A,
'Second Approx.'!$D$38*COS(RADIANS('Second Approx.'!$D$18*A1624))+'Second Approx.'!$D$39*COS(RADIANS('Second Approx.'!$D$19*A1624))))))))))</f>
        <v>#N/A</v>
      </c>
      <c r="D1624" s="1" t="e">
        <f>IF(B1624="",#N/A,
IF('Second Approx.'!$G$15="Error",#N/A,
IF('Second Approx.'!$G$16="Error",#N/A,
IF('Second Approx.'!$G$17="Error",#N/A,
IF('Second Approx.'!$G$18="Error",#N/A,
IF('Second Approx.'!$G$19="Error",#N/A,
IF('Second Approx.'!$G$20="Error",#N/A,
IF('Second Approx.'!$G$29="Error",#N/A,
'Second Approx.'!$D$38*SIN(RADIANS('Second Approx.'!$D$18*A1624))+'Second Approx.'!$D$39*SIN(RADIANS('Second Approx.'!$D$19*A1624))))))))))</f>
        <v>#N/A</v>
      </c>
    </row>
    <row r="1625" spans="1:4" x14ac:dyDescent="0.25">
      <c r="A1625">
        <v>811.5</v>
      </c>
      <c r="B1625" s="71" t="e">
        <f>IF(A1625&lt;='Second Approx.'!$D$20,A1625,#N/A)</f>
        <v>#N/A</v>
      </c>
      <c r="C1625" s="1" t="e">
        <f>IF(B1625="",#N/A,
IF('Second Approx.'!$G$15="Error",#N/A,
IF('Second Approx.'!$G$16="Error",#N/A,
IF('Second Approx.'!$G$17="Error",#N/A,
IF('Second Approx.'!$G$18="Error",#N/A,
IF('Second Approx.'!$G$19="Error",#N/A,
IF('Second Approx.'!$G$20="Error",#N/A,
IF('Second Approx.'!$G$29="Error",#N/A,
'Second Approx.'!$D$38*COS(RADIANS('Second Approx.'!$D$18*A1625))+'Second Approx.'!$D$39*COS(RADIANS('Second Approx.'!$D$19*A1625))))))))))</f>
        <v>#N/A</v>
      </c>
      <c r="D1625" s="1" t="e">
        <f>IF(B1625="",#N/A,
IF('Second Approx.'!$G$15="Error",#N/A,
IF('Second Approx.'!$G$16="Error",#N/A,
IF('Second Approx.'!$G$17="Error",#N/A,
IF('Second Approx.'!$G$18="Error",#N/A,
IF('Second Approx.'!$G$19="Error",#N/A,
IF('Second Approx.'!$G$20="Error",#N/A,
IF('Second Approx.'!$G$29="Error",#N/A,
'Second Approx.'!$D$38*SIN(RADIANS('Second Approx.'!$D$18*A1625))+'Second Approx.'!$D$39*SIN(RADIANS('Second Approx.'!$D$19*A1625))))))))))</f>
        <v>#N/A</v>
      </c>
    </row>
    <row r="1626" spans="1:4" x14ac:dyDescent="0.25">
      <c r="A1626" s="71">
        <v>812</v>
      </c>
      <c r="B1626" s="71" t="e">
        <f>IF(A1626&lt;='Second Approx.'!$D$20,A1626,#N/A)</f>
        <v>#N/A</v>
      </c>
      <c r="C1626" s="1" t="e">
        <f>IF(B1626="",#N/A,
IF('Second Approx.'!$G$15="Error",#N/A,
IF('Second Approx.'!$G$16="Error",#N/A,
IF('Second Approx.'!$G$17="Error",#N/A,
IF('Second Approx.'!$G$18="Error",#N/A,
IF('Second Approx.'!$G$19="Error",#N/A,
IF('Second Approx.'!$G$20="Error",#N/A,
IF('Second Approx.'!$G$29="Error",#N/A,
'Second Approx.'!$D$38*COS(RADIANS('Second Approx.'!$D$18*A1626))+'Second Approx.'!$D$39*COS(RADIANS('Second Approx.'!$D$19*A1626))))))))))</f>
        <v>#N/A</v>
      </c>
      <c r="D1626" s="1" t="e">
        <f>IF(B1626="",#N/A,
IF('Second Approx.'!$G$15="Error",#N/A,
IF('Second Approx.'!$G$16="Error",#N/A,
IF('Second Approx.'!$G$17="Error",#N/A,
IF('Second Approx.'!$G$18="Error",#N/A,
IF('Second Approx.'!$G$19="Error",#N/A,
IF('Second Approx.'!$G$20="Error",#N/A,
IF('Second Approx.'!$G$29="Error",#N/A,
'Second Approx.'!$D$38*SIN(RADIANS('Second Approx.'!$D$18*A1626))+'Second Approx.'!$D$39*SIN(RADIANS('Second Approx.'!$D$19*A1626))))))))))</f>
        <v>#N/A</v>
      </c>
    </row>
    <row r="1627" spans="1:4" x14ac:dyDescent="0.25">
      <c r="A1627">
        <v>812.5</v>
      </c>
      <c r="B1627" s="71" t="e">
        <f>IF(A1627&lt;='Second Approx.'!$D$20,A1627,#N/A)</f>
        <v>#N/A</v>
      </c>
      <c r="C1627" s="1" t="e">
        <f>IF(B1627="",#N/A,
IF('Second Approx.'!$G$15="Error",#N/A,
IF('Second Approx.'!$G$16="Error",#N/A,
IF('Second Approx.'!$G$17="Error",#N/A,
IF('Second Approx.'!$G$18="Error",#N/A,
IF('Second Approx.'!$G$19="Error",#N/A,
IF('Second Approx.'!$G$20="Error",#N/A,
IF('Second Approx.'!$G$29="Error",#N/A,
'Second Approx.'!$D$38*COS(RADIANS('Second Approx.'!$D$18*A1627))+'Second Approx.'!$D$39*COS(RADIANS('Second Approx.'!$D$19*A1627))))))))))</f>
        <v>#N/A</v>
      </c>
      <c r="D1627" s="1" t="e">
        <f>IF(B1627="",#N/A,
IF('Second Approx.'!$G$15="Error",#N/A,
IF('Second Approx.'!$G$16="Error",#N/A,
IF('Second Approx.'!$G$17="Error",#N/A,
IF('Second Approx.'!$G$18="Error",#N/A,
IF('Second Approx.'!$G$19="Error",#N/A,
IF('Second Approx.'!$G$20="Error",#N/A,
IF('Second Approx.'!$G$29="Error",#N/A,
'Second Approx.'!$D$38*SIN(RADIANS('Second Approx.'!$D$18*A1627))+'Second Approx.'!$D$39*SIN(RADIANS('Second Approx.'!$D$19*A1627))))))))))</f>
        <v>#N/A</v>
      </c>
    </row>
    <row r="1628" spans="1:4" x14ac:dyDescent="0.25">
      <c r="A1628">
        <v>813</v>
      </c>
      <c r="B1628" s="71" t="e">
        <f>IF(A1628&lt;='Second Approx.'!$D$20,A1628,#N/A)</f>
        <v>#N/A</v>
      </c>
      <c r="C1628" s="1" t="e">
        <f>IF(B1628="",#N/A,
IF('Second Approx.'!$G$15="Error",#N/A,
IF('Second Approx.'!$G$16="Error",#N/A,
IF('Second Approx.'!$G$17="Error",#N/A,
IF('Second Approx.'!$G$18="Error",#N/A,
IF('Second Approx.'!$G$19="Error",#N/A,
IF('Second Approx.'!$G$20="Error",#N/A,
IF('Second Approx.'!$G$29="Error",#N/A,
'Second Approx.'!$D$38*COS(RADIANS('Second Approx.'!$D$18*A1628))+'Second Approx.'!$D$39*COS(RADIANS('Second Approx.'!$D$19*A1628))))))))))</f>
        <v>#N/A</v>
      </c>
      <c r="D1628" s="1" t="e">
        <f>IF(B1628="",#N/A,
IF('Second Approx.'!$G$15="Error",#N/A,
IF('Second Approx.'!$G$16="Error",#N/A,
IF('Second Approx.'!$G$17="Error",#N/A,
IF('Second Approx.'!$G$18="Error",#N/A,
IF('Second Approx.'!$G$19="Error",#N/A,
IF('Second Approx.'!$G$20="Error",#N/A,
IF('Second Approx.'!$G$29="Error",#N/A,
'Second Approx.'!$D$38*SIN(RADIANS('Second Approx.'!$D$18*A1628))+'Second Approx.'!$D$39*SIN(RADIANS('Second Approx.'!$D$19*A1628))))))))))</f>
        <v>#N/A</v>
      </c>
    </row>
    <row r="1629" spans="1:4" x14ac:dyDescent="0.25">
      <c r="A1629" s="71">
        <v>813.5</v>
      </c>
      <c r="B1629" s="71" t="e">
        <f>IF(A1629&lt;='Second Approx.'!$D$20,A1629,#N/A)</f>
        <v>#N/A</v>
      </c>
      <c r="C1629" s="1" t="e">
        <f>IF(B1629="",#N/A,
IF('Second Approx.'!$G$15="Error",#N/A,
IF('Second Approx.'!$G$16="Error",#N/A,
IF('Second Approx.'!$G$17="Error",#N/A,
IF('Second Approx.'!$G$18="Error",#N/A,
IF('Second Approx.'!$G$19="Error",#N/A,
IF('Second Approx.'!$G$20="Error",#N/A,
IF('Second Approx.'!$G$29="Error",#N/A,
'Second Approx.'!$D$38*COS(RADIANS('Second Approx.'!$D$18*A1629))+'Second Approx.'!$D$39*COS(RADIANS('Second Approx.'!$D$19*A1629))))))))))</f>
        <v>#N/A</v>
      </c>
      <c r="D1629" s="1" t="e">
        <f>IF(B1629="",#N/A,
IF('Second Approx.'!$G$15="Error",#N/A,
IF('Second Approx.'!$G$16="Error",#N/A,
IF('Second Approx.'!$G$17="Error",#N/A,
IF('Second Approx.'!$G$18="Error",#N/A,
IF('Second Approx.'!$G$19="Error",#N/A,
IF('Second Approx.'!$G$20="Error",#N/A,
IF('Second Approx.'!$G$29="Error",#N/A,
'Second Approx.'!$D$38*SIN(RADIANS('Second Approx.'!$D$18*A1629))+'Second Approx.'!$D$39*SIN(RADIANS('Second Approx.'!$D$19*A1629))))))))))</f>
        <v>#N/A</v>
      </c>
    </row>
    <row r="1630" spans="1:4" x14ac:dyDescent="0.25">
      <c r="A1630">
        <v>814</v>
      </c>
      <c r="B1630" s="71" t="e">
        <f>IF(A1630&lt;='Second Approx.'!$D$20,A1630,#N/A)</f>
        <v>#N/A</v>
      </c>
      <c r="C1630" s="1" t="e">
        <f>IF(B1630="",#N/A,
IF('Second Approx.'!$G$15="Error",#N/A,
IF('Second Approx.'!$G$16="Error",#N/A,
IF('Second Approx.'!$G$17="Error",#N/A,
IF('Second Approx.'!$G$18="Error",#N/A,
IF('Second Approx.'!$G$19="Error",#N/A,
IF('Second Approx.'!$G$20="Error",#N/A,
IF('Second Approx.'!$G$29="Error",#N/A,
'Second Approx.'!$D$38*COS(RADIANS('Second Approx.'!$D$18*A1630))+'Second Approx.'!$D$39*COS(RADIANS('Second Approx.'!$D$19*A1630))))))))))</f>
        <v>#N/A</v>
      </c>
      <c r="D1630" s="1" t="e">
        <f>IF(B1630="",#N/A,
IF('Second Approx.'!$G$15="Error",#N/A,
IF('Second Approx.'!$G$16="Error",#N/A,
IF('Second Approx.'!$G$17="Error",#N/A,
IF('Second Approx.'!$G$18="Error",#N/A,
IF('Second Approx.'!$G$19="Error",#N/A,
IF('Second Approx.'!$G$20="Error",#N/A,
IF('Second Approx.'!$G$29="Error",#N/A,
'Second Approx.'!$D$38*SIN(RADIANS('Second Approx.'!$D$18*A1630))+'Second Approx.'!$D$39*SIN(RADIANS('Second Approx.'!$D$19*A1630))))))))))</f>
        <v>#N/A</v>
      </c>
    </row>
    <row r="1631" spans="1:4" x14ac:dyDescent="0.25">
      <c r="A1631" s="71">
        <v>814.5</v>
      </c>
      <c r="B1631" s="71" t="e">
        <f>IF(A1631&lt;='Second Approx.'!$D$20,A1631,#N/A)</f>
        <v>#N/A</v>
      </c>
      <c r="C1631" s="1" t="e">
        <f>IF(B1631="",#N/A,
IF('Second Approx.'!$G$15="Error",#N/A,
IF('Second Approx.'!$G$16="Error",#N/A,
IF('Second Approx.'!$G$17="Error",#N/A,
IF('Second Approx.'!$G$18="Error",#N/A,
IF('Second Approx.'!$G$19="Error",#N/A,
IF('Second Approx.'!$G$20="Error",#N/A,
IF('Second Approx.'!$G$29="Error",#N/A,
'Second Approx.'!$D$38*COS(RADIANS('Second Approx.'!$D$18*A1631))+'Second Approx.'!$D$39*COS(RADIANS('Second Approx.'!$D$19*A1631))))))))))</f>
        <v>#N/A</v>
      </c>
      <c r="D1631" s="1" t="e">
        <f>IF(B1631="",#N/A,
IF('Second Approx.'!$G$15="Error",#N/A,
IF('Second Approx.'!$G$16="Error",#N/A,
IF('Second Approx.'!$G$17="Error",#N/A,
IF('Second Approx.'!$G$18="Error",#N/A,
IF('Second Approx.'!$G$19="Error",#N/A,
IF('Second Approx.'!$G$20="Error",#N/A,
IF('Second Approx.'!$G$29="Error",#N/A,
'Second Approx.'!$D$38*SIN(RADIANS('Second Approx.'!$D$18*A1631))+'Second Approx.'!$D$39*SIN(RADIANS('Second Approx.'!$D$19*A1631))))))))))</f>
        <v>#N/A</v>
      </c>
    </row>
    <row r="1632" spans="1:4" x14ac:dyDescent="0.25">
      <c r="A1632">
        <v>815</v>
      </c>
      <c r="B1632" s="71" t="e">
        <f>IF(A1632&lt;='Second Approx.'!$D$20,A1632,#N/A)</f>
        <v>#N/A</v>
      </c>
      <c r="C1632" s="1" t="e">
        <f>IF(B1632="",#N/A,
IF('Second Approx.'!$G$15="Error",#N/A,
IF('Second Approx.'!$G$16="Error",#N/A,
IF('Second Approx.'!$G$17="Error",#N/A,
IF('Second Approx.'!$G$18="Error",#N/A,
IF('Second Approx.'!$G$19="Error",#N/A,
IF('Second Approx.'!$G$20="Error",#N/A,
IF('Second Approx.'!$G$29="Error",#N/A,
'Second Approx.'!$D$38*COS(RADIANS('Second Approx.'!$D$18*A1632))+'Second Approx.'!$D$39*COS(RADIANS('Second Approx.'!$D$19*A1632))))))))))</f>
        <v>#N/A</v>
      </c>
      <c r="D1632" s="1" t="e">
        <f>IF(B1632="",#N/A,
IF('Second Approx.'!$G$15="Error",#N/A,
IF('Second Approx.'!$G$16="Error",#N/A,
IF('Second Approx.'!$G$17="Error",#N/A,
IF('Second Approx.'!$G$18="Error",#N/A,
IF('Second Approx.'!$G$19="Error",#N/A,
IF('Second Approx.'!$G$20="Error",#N/A,
IF('Second Approx.'!$G$29="Error",#N/A,
'Second Approx.'!$D$38*SIN(RADIANS('Second Approx.'!$D$18*A1632))+'Second Approx.'!$D$39*SIN(RADIANS('Second Approx.'!$D$19*A1632))))))))))</f>
        <v>#N/A</v>
      </c>
    </row>
    <row r="1633" spans="1:4" x14ac:dyDescent="0.25">
      <c r="A1633">
        <v>815.5</v>
      </c>
      <c r="B1633" s="71" t="e">
        <f>IF(A1633&lt;='Second Approx.'!$D$20,A1633,#N/A)</f>
        <v>#N/A</v>
      </c>
      <c r="C1633" s="1" t="e">
        <f>IF(B1633="",#N/A,
IF('Second Approx.'!$G$15="Error",#N/A,
IF('Second Approx.'!$G$16="Error",#N/A,
IF('Second Approx.'!$G$17="Error",#N/A,
IF('Second Approx.'!$G$18="Error",#N/A,
IF('Second Approx.'!$G$19="Error",#N/A,
IF('Second Approx.'!$G$20="Error",#N/A,
IF('Second Approx.'!$G$29="Error",#N/A,
'Second Approx.'!$D$38*COS(RADIANS('Second Approx.'!$D$18*A1633))+'Second Approx.'!$D$39*COS(RADIANS('Second Approx.'!$D$19*A1633))))))))))</f>
        <v>#N/A</v>
      </c>
      <c r="D1633" s="1" t="e">
        <f>IF(B1633="",#N/A,
IF('Second Approx.'!$G$15="Error",#N/A,
IF('Second Approx.'!$G$16="Error",#N/A,
IF('Second Approx.'!$G$17="Error",#N/A,
IF('Second Approx.'!$G$18="Error",#N/A,
IF('Second Approx.'!$G$19="Error",#N/A,
IF('Second Approx.'!$G$20="Error",#N/A,
IF('Second Approx.'!$G$29="Error",#N/A,
'Second Approx.'!$D$38*SIN(RADIANS('Second Approx.'!$D$18*A1633))+'Second Approx.'!$D$39*SIN(RADIANS('Second Approx.'!$D$19*A1633))))))))))</f>
        <v>#N/A</v>
      </c>
    </row>
    <row r="1634" spans="1:4" x14ac:dyDescent="0.25">
      <c r="A1634" s="71">
        <v>816</v>
      </c>
      <c r="B1634" s="71" t="e">
        <f>IF(A1634&lt;='Second Approx.'!$D$20,A1634,#N/A)</f>
        <v>#N/A</v>
      </c>
      <c r="C1634" s="1" t="e">
        <f>IF(B1634="",#N/A,
IF('Second Approx.'!$G$15="Error",#N/A,
IF('Second Approx.'!$G$16="Error",#N/A,
IF('Second Approx.'!$G$17="Error",#N/A,
IF('Second Approx.'!$G$18="Error",#N/A,
IF('Second Approx.'!$G$19="Error",#N/A,
IF('Second Approx.'!$G$20="Error",#N/A,
IF('Second Approx.'!$G$29="Error",#N/A,
'Second Approx.'!$D$38*COS(RADIANS('Second Approx.'!$D$18*A1634))+'Second Approx.'!$D$39*COS(RADIANS('Second Approx.'!$D$19*A1634))))))))))</f>
        <v>#N/A</v>
      </c>
      <c r="D1634" s="1" t="e">
        <f>IF(B1634="",#N/A,
IF('Second Approx.'!$G$15="Error",#N/A,
IF('Second Approx.'!$G$16="Error",#N/A,
IF('Second Approx.'!$G$17="Error",#N/A,
IF('Second Approx.'!$G$18="Error",#N/A,
IF('Second Approx.'!$G$19="Error",#N/A,
IF('Second Approx.'!$G$20="Error",#N/A,
IF('Second Approx.'!$G$29="Error",#N/A,
'Second Approx.'!$D$38*SIN(RADIANS('Second Approx.'!$D$18*A1634))+'Second Approx.'!$D$39*SIN(RADIANS('Second Approx.'!$D$19*A1634))))))))))</f>
        <v>#N/A</v>
      </c>
    </row>
    <row r="1635" spans="1:4" x14ac:dyDescent="0.25">
      <c r="A1635">
        <v>816.5</v>
      </c>
      <c r="B1635" s="71" t="e">
        <f>IF(A1635&lt;='Second Approx.'!$D$20,A1635,#N/A)</f>
        <v>#N/A</v>
      </c>
      <c r="C1635" s="1" t="e">
        <f>IF(B1635="",#N/A,
IF('Second Approx.'!$G$15="Error",#N/A,
IF('Second Approx.'!$G$16="Error",#N/A,
IF('Second Approx.'!$G$17="Error",#N/A,
IF('Second Approx.'!$G$18="Error",#N/A,
IF('Second Approx.'!$G$19="Error",#N/A,
IF('Second Approx.'!$G$20="Error",#N/A,
IF('Second Approx.'!$G$29="Error",#N/A,
'Second Approx.'!$D$38*COS(RADIANS('Second Approx.'!$D$18*A1635))+'Second Approx.'!$D$39*COS(RADIANS('Second Approx.'!$D$19*A1635))))))))))</f>
        <v>#N/A</v>
      </c>
      <c r="D1635" s="1" t="e">
        <f>IF(B1635="",#N/A,
IF('Second Approx.'!$G$15="Error",#N/A,
IF('Second Approx.'!$G$16="Error",#N/A,
IF('Second Approx.'!$G$17="Error",#N/A,
IF('Second Approx.'!$G$18="Error",#N/A,
IF('Second Approx.'!$G$19="Error",#N/A,
IF('Second Approx.'!$G$20="Error",#N/A,
IF('Second Approx.'!$G$29="Error",#N/A,
'Second Approx.'!$D$38*SIN(RADIANS('Second Approx.'!$D$18*A1635))+'Second Approx.'!$D$39*SIN(RADIANS('Second Approx.'!$D$19*A1635))))))))))</f>
        <v>#N/A</v>
      </c>
    </row>
    <row r="1636" spans="1:4" x14ac:dyDescent="0.25">
      <c r="A1636" s="71">
        <v>817</v>
      </c>
      <c r="B1636" s="71" t="e">
        <f>IF(A1636&lt;='Second Approx.'!$D$20,A1636,#N/A)</f>
        <v>#N/A</v>
      </c>
      <c r="C1636" s="1" t="e">
        <f>IF(B1636="",#N/A,
IF('Second Approx.'!$G$15="Error",#N/A,
IF('Second Approx.'!$G$16="Error",#N/A,
IF('Second Approx.'!$G$17="Error",#N/A,
IF('Second Approx.'!$G$18="Error",#N/A,
IF('Second Approx.'!$G$19="Error",#N/A,
IF('Second Approx.'!$G$20="Error",#N/A,
IF('Second Approx.'!$G$29="Error",#N/A,
'Second Approx.'!$D$38*COS(RADIANS('Second Approx.'!$D$18*A1636))+'Second Approx.'!$D$39*COS(RADIANS('Second Approx.'!$D$19*A1636))))))))))</f>
        <v>#N/A</v>
      </c>
      <c r="D1636" s="1" t="e">
        <f>IF(B1636="",#N/A,
IF('Second Approx.'!$G$15="Error",#N/A,
IF('Second Approx.'!$G$16="Error",#N/A,
IF('Second Approx.'!$G$17="Error",#N/A,
IF('Second Approx.'!$G$18="Error",#N/A,
IF('Second Approx.'!$G$19="Error",#N/A,
IF('Second Approx.'!$G$20="Error",#N/A,
IF('Second Approx.'!$G$29="Error",#N/A,
'Second Approx.'!$D$38*SIN(RADIANS('Second Approx.'!$D$18*A1636))+'Second Approx.'!$D$39*SIN(RADIANS('Second Approx.'!$D$19*A1636))))))))))</f>
        <v>#N/A</v>
      </c>
    </row>
    <row r="1637" spans="1:4" x14ac:dyDescent="0.25">
      <c r="A1637">
        <v>817.5</v>
      </c>
      <c r="B1637" s="71" t="e">
        <f>IF(A1637&lt;='Second Approx.'!$D$20,A1637,#N/A)</f>
        <v>#N/A</v>
      </c>
      <c r="C1637" s="1" t="e">
        <f>IF(B1637="",#N/A,
IF('Second Approx.'!$G$15="Error",#N/A,
IF('Second Approx.'!$G$16="Error",#N/A,
IF('Second Approx.'!$G$17="Error",#N/A,
IF('Second Approx.'!$G$18="Error",#N/A,
IF('Second Approx.'!$G$19="Error",#N/A,
IF('Second Approx.'!$G$20="Error",#N/A,
IF('Second Approx.'!$G$29="Error",#N/A,
'Second Approx.'!$D$38*COS(RADIANS('Second Approx.'!$D$18*A1637))+'Second Approx.'!$D$39*COS(RADIANS('Second Approx.'!$D$19*A1637))))))))))</f>
        <v>#N/A</v>
      </c>
      <c r="D1637" s="1" t="e">
        <f>IF(B1637="",#N/A,
IF('Second Approx.'!$G$15="Error",#N/A,
IF('Second Approx.'!$G$16="Error",#N/A,
IF('Second Approx.'!$G$17="Error",#N/A,
IF('Second Approx.'!$G$18="Error",#N/A,
IF('Second Approx.'!$G$19="Error",#N/A,
IF('Second Approx.'!$G$20="Error",#N/A,
IF('Second Approx.'!$G$29="Error",#N/A,
'Second Approx.'!$D$38*SIN(RADIANS('Second Approx.'!$D$18*A1637))+'Second Approx.'!$D$39*SIN(RADIANS('Second Approx.'!$D$19*A1637))))))))))</f>
        <v>#N/A</v>
      </c>
    </row>
    <row r="1638" spans="1:4" x14ac:dyDescent="0.25">
      <c r="A1638">
        <v>818</v>
      </c>
      <c r="B1638" s="71" t="e">
        <f>IF(A1638&lt;='Second Approx.'!$D$20,A1638,#N/A)</f>
        <v>#N/A</v>
      </c>
      <c r="C1638" s="1" t="e">
        <f>IF(B1638="",#N/A,
IF('Second Approx.'!$G$15="Error",#N/A,
IF('Second Approx.'!$G$16="Error",#N/A,
IF('Second Approx.'!$G$17="Error",#N/A,
IF('Second Approx.'!$G$18="Error",#N/A,
IF('Second Approx.'!$G$19="Error",#N/A,
IF('Second Approx.'!$G$20="Error",#N/A,
IF('Second Approx.'!$G$29="Error",#N/A,
'Second Approx.'!$D$38*COS(RADIANS('Second Approx.'!$D$18*A1638))+'Second Approx.'!$D$39*COS(RADIANS('Second Approx.'!$D$19*A1638))))))))))</f>
        <v>#N/A</v>
      </c>
      <c r="D1638" s="1" t="e">
        <f>IF(B1638="",#N/A,
IF('Second Approx.'!$G$15="Error",#N/A,
IF('Second Approx.'!$G$16="Error",#N/A,
IF('Second Approx.'!$G$17="Error",#N/A,
IF('Second Approx.'!$G$18="Error",#N/A,
IF('Second Approx.'!$G$19="Error",#N/A,
IF('Second Approx.'!$G$20="Error",#N/A,
IF('Second Approx.'!$G$29="Error",#N/A,
'Second Approx.'!$D$38*SIN(RADIANS('Second Approx.'!$D$18*A1638))+'Second Approx.'!$D$39*SIN(RADIANS('Second Approx.'!$D$19*A1638))))))))))</f>
        <v>#N/A</v>
      </c>
    </row>
    <row r="1639" spans="1:4" x14ac:dyDescent="0.25">
      <c r="A1639" s="71">
        <v>818.5</v>
      </c>
      <c r="B1639" s="71" t="e">
        <f>IF(A1639&lt;='Second Approx.'!$D$20,A1639,#N/A)</f>
        <v>#N/A</v>
      </c>
      <c r="C1639" s="1" t="e">
        <f>IF(B1639="",#N/A,
IF('Second Approx.'!$G$15="Error",#N/A,
IF('Second Approx.'!$G$16="Error",#N/A,
IF('Second Approx.'!$G$17="Error",#N/A,
IF('Second Approx.'!$G$18="Error",#N/A,
IF('Second Approx.'!$G$19="Error",#N/A,
IF('Second Approx.'!$G$20="Error",#N/A,
IF('Second Approx.'!$G$29="Error",#N/A,
'Second Approx.'!$D$38*COS(RADIANS('Second Approx.'!$D$18*A1639))+'Second Approx.'!$D$39*COS(RADIANS('Second Approx.'!$D$19*A1639))))))))))</f>
        <v>#N/A</v>
      </c>
      <c r="D1639" s="1" t="e">
        <f>IF(B1639="",#N/A,
IF('Second Approx.'!$G$15="Error",#N/A,
IF('Second Approx.'!$G$16="Error",#N/A,
IF('Second Approx.'!$G$17="Error",#N/A,
IF('Second Approx.'!$G$18="Error",#N/A,
IF('Second Approx.'!$G$19="Error",#N/A,
IF('Second Approx.'!$G$20="Error",#N/A,
IF('Second Approx.'!$G$29="Error",#N/A,
'Second Approx.'!$D$38*SIN(RADIANS('Second Approx.'!$D$18*A1639))+'Second Approx.'!$D$39*SIN(RADIANS('Second Approx.'!$D$19*A1639))))))))))</f>
        <v>#N/A</v>
      </c>
    </row>
    <row r="1640" spans="1:4" x14ac:dyDescent="0.25">
      <c r="A1640">
        <v>819</v>
      </c>
      <c r="B1640" s="71" t="e">
        <f>IF(A1640&lt;='Second Approx.'!$D$20,A1640,#N/A)</f>
        <v>#N/A</v>
      </c>
      <c r="C1640" s="1" t="e">
        <f>IF(B1640="",#N/A,
IF('Second Approx.'!$G$15="Error",#N/A,
IF('Second Approx.'!$G$16="Error",#N/A,
IF('Second Approx.'!$G$17="Error",#N/A,
IF('Second Approx.'!$G$18="Error",#N/A,
IF('Second Approx.'!$G$19="Error",#N/A,
IF('Second Approx.'!$G$20="Error",#N/A,
IF('Second Approx.'!$G$29="Error",#N/A,
'Second Approx.'!$D$38*COS(RADIANS('Second Approx.'!$D$18*A1640))+'Second Approx.'!$D$39*COS(RADIANS('Second Approx.'!$D$19*A1640))))))))))</f>
        <v>#N/A</v>
      </c>
      <c r="D1640" s="1" t="e">
        <f>IF(B1640="",#N/A,
IF('Second Approx.'!$G$15="Error",#N/A,
IF('Second Approx.'!$G$16="Error",#N/A,
IF('Second Approx.'!$G$17="Error",#N/A,
IF('Second Approx.'!$G$18="Error",#N/A,
IF('Second Approx.'!$G$19="Error",#N/A,
IF('Second Approx.'!$G$20="Error",#N/A,
IF('Second Approx.'!$G$29="Error",#N/A,
'Second Approx.'!$D$38*SIN(RADIANS('Second Approx.'!$D$18*A1640))+'Second Approx.'!$D$39*SIN(RADIANS('Second Approx.'!$D$19*A1640))))))))))</f>
        <v>#N/A</v>
      </c>
    </row>
    <row r="1641" spans="1:4" x14ac:dyDescent="0.25">
      <c r="A1641" s="71">
        <v>819.5</v>
      </c>
      <c r="B1641" s="71" t="e">
        <f>IF(A1641&lt;='Second Approx.'!$D$20,A1641,#N/A)</f>
        <v>#N/A</v>
      </c>
      <c r="C1641" s="1" t="e">
        <f>IF(B1641="",#N/A,
IF('Second Approx.'!$G$15="Error",#N/A,
IF('Second Approx.'!$G$16="Error",#N/A,
IF('Second Approx.'!$G$17="Error",#N/A,
IF('Second Approx.'!$G$18="Error",#N/A,
IF('Second Approx.'!$G$19="Error",#N/A,
IF('Second Approx.'!$G$20="Error",#N/A,
IF('Second Approx.'!$G$29="Error",#N/A,
'Second Approx.'!$D$38*COS(RADIANS('Second Approx.'!$D$18*A1641))+'Second Approx.'!$D$39*COS(RADIANS('Second Approx.'!$D$19*A1641))))))))))</f>
        <v>#N/A</v>
      </c>
      <c r="D1641" s="1" t="e">
        <f>IF(B1641="",#N/A,
IF('Second Approx.'!$G$15="Error",#N/A,
IF('Second Approx.'!$G$16="Error",#N/A,
IF('Second Approx.'!$G$17="Error",#N/A,
IF('Second Approx.'!$G$18="Error",#N/A,
IF('Second Approx.'!$G$19="Error",#N/A,
IF('Second Approx.'!$G$20="Error",#N/A,
IF('Second Approx.'!$G$29="Error",#N/A,
'Second Approx.'!$D$38*SIN(RADIANS('Second Approx.'!$D$18*A1641))+'Second Approx.'!$D$39*SIN(RADIANS('Second Approx.'!$D$19*A1641))))))))))</f>
        <v>#N/A</v>
      </c>
    </row>
    <row r="1642" spans="1:4" x14ac:dyDescent="0.25">
      <c r="A1642">
        <v>820</v>
      </c>
      <c r="B1642" s="71" t="e">
        <f>IF(A1642&lt;='Second Approx.'!$D$20,A1642,#N/A)</f>
        <v>#N/A</v>
      </c>
      <c r="C1642" s="1" t="e">
        <f>IF(B1642="",#N/A,
IF('Second Approx.'!$G$15="Error",#N/A,
IF('Second Approx.'!$G$16="Error",#N/A,
IF('Second Approx.'!$G$17="Error",#N/A,
IF('Second Approx.'!$G$18="Error",#N/A,
IF('Second Approx.'!$G$19="Error",#N/A,
IF('Second Approx.'!$G$20="Error",#N/A,
IF('Second Approx.'!$G$29="Error",#N/A,
'Second Approx.'!$D$38*COS(RADIANS('Second Approx.'!$D$18*A1642))+'Second Approx.'!$D$39*COS(RADIANS('Second Approx.'!$D$19*A1642))))))))))</f>
        <v>#N/A</v>
      </c>
      <c r="D1642" s="1" t="e">
        <f>IF(B1642="",#N/A,
IF('Second Approx.'!$G$15="Error",#N/A,
IF('Second Approx.'!$G$16="Error",#N/A,
IF('Second Approx.'!$G$17="Error",#N/A,
IF('Second Approx.'!$G$18="Error",#N/A,
IF('Second Approx.'!$G$19="Error",#N/A,
IF('Second Approx.'!$G$20="Error",#N/A,
IF('Second Approx.'!$G$29="Error",#N/A,
'Second Approx.'!$D$38*SIN(RADIANS('Second Approx.'!$D$18*A1642))+'Second Approx.'!$D$39*SIN(RADIANS('Second Approx.'!$D$19*A1642))))))))))</f>
        <v>#N/A</v>
      </c>
    </row>
    <row r="1643" spans="1:4" x14ac:dyDescent="0.25">
      <c r="A1643">
        <v>820.5</v>
      </c>
      <c r="B1643" s="71" t="e">
        <f>IF(A1643&lt;='Second Approx.'!$D$20,A1643,#N/A)</f>
        <v>#N/A</v>
      </c>
      <c r="C1643" s="1" t="e">
        <f>IF(B1643="",#N/A,
IF('Second Approx.'!$G$15="Error",#N/A,
IF('Second Approx.'!$G$16="Error",#N/A,
IF('Second Approx.'!$G$17="Error",#N/A,
IF('Second Approx.'!$G$18="Error",#N/A,
IF('Second Approx.'!$G$19="Error",#N/A,
IF('Second Approx.'!$G$20="Error",#N/A,
IF('Second Approx.'!$G$29="Error",#N/A,
'Second Approx.'!$D$38*COS(RADIANS('Second Approx.'!$D$18*A1643))+'Second Approx.'!$D$39*COS(RADIANS('Second Approx.'!$D$19*A1643))))))))))</f>
        <v>#N/A</v>
      </c>
      <c r="D1643" s="1" t="e">
        <f>IF(B1643="",#N/A,
IF('Second Approx.'!$G$15="Error",#N/A,
IF('Second Approx.'!$G$16="Error",#N/A,
IF('Second Approx.'!$G$17="Error",#N/A,
IF('Second Approx.'!$G$18="Error",#N/A,
IF('Second Approx.'!$G$19="Error",#N/A,
IF('Second Approx.'!$G$20="Error",#N/A,
IF('Second Approx.'!$G$29="Error",#N/A,
'Second Approx.'!$D$38*SIN(RADIANS('Second Approx.'!$D$18*A1643))+'Second Approx.'!$D$39*SIN(RADIANS('Second Approx.'!$D$19*A1643))))))))))</f>
        <v>#N/A</v>
      </c>
    </row>
    <row r="1644" spans="1:4" x14ac:dyDescent="0.25">
      <c r="A1644" s="71">
        <v>821</v>
      </c>
      <c r="B1644" s="71" t="e">
        <f>IF(A1644&lt;='Second Approx.'!$D$20,A1644,#N/A)</f>
        <v>#N/A</v>
      </c>
      <c r="C1644" s="1" t="e">
        <f>IF(B1644="",#N/A,
IF('Second Approx.'!$G$15="Error",#N/A,
IF('Second Approx.'!$G$16="Error",#N/A,
IF('Second Approx.'!$G$17="Error",#N/A,
IF('Second Approx.'!$G$18="Error",#N/A,
IF('Second Approx.'!$G$19="Error",#N/A,
IF('Second Approx.'!$G$20="Error",#N/A,
IF('Second Approx.'!$G$29="Error",#N/A,
'Second Approx.'!$D$38*COS(RADIANS('Second Approx.'!$D$18*A1644))+'Second Approx.'!$D$39*COS(RADIANS('Second Approx.'!$D$19*A1644))))))))))</f>
        <v>#N/A</v>
      </c>
      <c r="D1644" s="1" t="e">
        <f>IF(B1644="",#N/A,
IF('Second Approx.'!$G$15="Error",#N/A,
IF('Second Approx.'!$G$16="Error",#N/A,
IF('Second Approx.'!$G$17="Error",#N/A,
IF('Second Approx.'!$G$18="Error",#N/A,
IF('Second Approx.'!$G$19="Error",#N/A,
IF('Second Approx.'!$G$20="Error",#N/A,
IF('Second Approx.'!$G$29="Error",#N/A,
'Second Approx.'!$D$38*SIN(RADIANS('Second Approx.'!$D$18*A1644))+'Second Approx.'!$D$39*SIN(RADIANS('Second Approx.'!$D$19*A1644))))))))))</f>
        <v>#N/A</v>
      </c>
    </row>
    <row r="1645" spans="1:4" x14ac:dyDescent="0.25">
      <c r="A1645">
        <v>821.5</v>
      </c>
      <c r="B1645" s="71" t="e">
        <f>IF(A1645&lt;='Second Approx.'!$D$20,A1645,#N/A)</f>
        <v>#N/A</v>
      </c>
      <c r="C1645" s="1" t="e">
        <f>IF(B1645="",#N/A,
IF('Second Approx.'!$G$15="Error",#N/A,
IF('Second Approx.'!$G$16="Error",#N/A,
IF('Second Approx.'!$G$17="Error",#N/A,
IF('Second Approx.'!$G$18="Error",#N/A,
IF('Second Approx.'!$G$19="Error",#N/A,
IF('Second Approx.'!$G$20="Error",#N/A,
IF('Second Approx.'!$G$29="Error",#N/A,
'Second Approx.'!$D$38*COS(RADIANS('Second Approx.'!$D$18*A1645))+'Second Approx.'!$D$39*COS(RADIANS('Second Approx.'!$D$19*A1645))))))))))</f>
        <v>#N/A</v>
      </c>
      <c r="D1645" s="1" t="e">
        <f>IF(B1645="",#N/A,
IF('Second Approx.'!$G$15="Error",#N/A,
IF('Second Approx.'!$G$16="Error",#N/A,
IF('Second Approx.'!$G$17="Error",#N/A,
IF('Second Approx.'!$G$18="Error",#N/A,
IF('Second Approx.'!$G$19="Error",#N/A,
IF('Second Approx.'!$G$20="Error",#N/A,
IF('Second Approx.'!$G$29="Error",#N/A,
'Second Approx.'!$D$38*SIN(RADIANS('Second Approx.'!$D$18*A1645))+'Second Approx.'!$D$39*SIN(RADIANS('Second Approx.'!$D$19*A1645))))))))))</f>
        <v>#N/A</v>
      </c>
    </row>
    <row r="1646" spans="1:4" x14ac:dyDescent="0.25">
      <c r="A1646" s="71">
        <v>822</v>
      </c>
      <c r="B1646" s="71" t="e">
        <f>IF(A1646&lt;='Second Approx.'!$D$20,A1646,#N/A)</f>
        <v>#N/A</v>
      </c>
      <c r="C1646" s="1" t="e">
        <f>IF(B1646="",#N/A,
IF('Second Approx.'!$G$15="Error",#N/A,
IF('Second Approx.'!$G$16="Error",#N/A,
IF('Second Approx.'!$G$17="Error",#N/A,
IF('Second Approx.'!$G$18="Error",#N/A,
IF('Second Approx.'!$G$19="Error",#N/A,
IF('Second Approx.'!$G$20="Error",#N/A,
IF('Second Approx.'!$G$29="Error",#N/A,
'Second Approx.'!$D$38*COS(RADIANS('Second Approx.'!$D$18*A1646))+'Second Approx.'!$D$39*COS(RADIANS('Second Approx.'!$D$19*A1646))))))))))</f>
        <v>#N/A</v>
      </c>
      <c r="D1646" s="1" t="e">
        <f>IF(B1646="",#N/A,
IF('Second Approx.'!$G$15="Error",#N/A,
IF('Second Approx.'!$G$16="Error",#N/A,
IF('Second Approx.'!$G$17="Error",#N/A,
IF('Second Approx.'!$G$18="Error",#N/A,
IF('Second Approx.'!$G$19="Error",#N/A,
IF('Second Approx.'!$G$20="Error",#N/A,
IF('Second Approx.'!$G$29="Error",#N/A,
'Second Approx.'!$D$38*SIN(RADIANS('Second Approx.'!$D$18*A1646))+'Second Approx.'!$D$39*SIN(RADIANS('Second Approx.'!$D$19*A1646))))))))))</f>
        <v>#N/A</v>
      </c>
    </row>
    <row r="1647" spans="1:4" x14ac:dyDescent="0.25">
      <c r="A1647">
        <v>822.5</v>
      </c>
      <c r="B1647" s="71" t="e">
        <f>IF(A1647&lt;='Second Approx.'!$D$20,A1647,#N/A)</f>
        <v>#N/A</v>
      </c>
      <c r="C1647" s="1" t="e">
        <f>IF(B1647="",#N/A,
IF('Second Approx.'!$G$15="Error",#N/A,
IF('Second Approx.'!$G$16="Error",#N/A,
IF('Second Approx.'!$G$17="Error",#N/A,
IF('Second Approx.'!$G$18="Error",#N/A,
IF('Second Approx.'!$G$19="Error",#N/A,
IF('Second Approx.'!$G$20="Error",#N/A,
IF('Second Approx.'!$G$29="Error",#N/A,
'Second Approx.'!$D$38*COS(RADIANS('Second Approx.'!$D$18*A1647))+'Second Approx.'!$D$39*COS(RADIANS('Second Approx.'!$D$19*A1647))))))))))</f>
        <v>#N/A</v>
      </c>
      <c r="D1647" s="1" t="e">
        <f>IF(B1647="",#N/A,
IF('Second Approx.'!$G$15="Error",#N/A,
IF('Second Approx.'!$G$16="Error",#N/A,
IF('Second Approx.'!$G$17="Error",#N/A,
IF('Second Approx.'!$G$18="Error",#N/A,
IF('Second Approx.'!$G$19="Error",#N/A,
IF('Second Approx.'!$G$20="Error",#N/A,
IF('Second Approx.'!$G$29="Error",#N/A,
'Second Approx.'!$D$38*SIN(RADIANS('Second Approx.'!$D$18*A1647))+'Second Approx.'!$D$39*SIN(RADIANS('Second Approx.'!$D$19*A1647))))))))))</f>
        <v>#N/A</v>
      </c>
    </row>
    <row r="1648" spans="1:4" x14ac:dyDescent="0.25">
      <c r="A1648">
        <v>823</v>
      </c>
      <c r="B1648" s="71" t="e">
        <f>IF(A1648&lt;='Second Approx.'!$D$20,A1648,#N/A)</f>
        <v>#N/A</v>
      </c>
      <c r="C1648" s="1" t="e">
        <f>IF(B1648="",#N/A,
IF('Second Approx.'!$G$15="Error",#N/A,
IF('Second Approx.'!$G$16="Error",#N/A,
IF('Second Approx.'!$G$17="Error",#N/A,
IF('Second Approx.'!$G$18="Error",#N/A,
IF('Second Approx.'!$G$19="Error",#N/A,
IF('Second Approx.'!$G$20="Error",#N/A,
IF('Second Approx.'!$G$29="Error",#N/A,
'Second Approx.'!$D$38*COS(RADIANS('Second Approx.'!$D$18*A1648))+'Second Approx.'!$D$39*COS(RADIANS('Second Approx.'!$D$19*A1648))))))))))</f>
        <v>#N/A</v>
      </c>
      <c r="D1648" s="1" t="e">
        <f>IF(B1648="",#N/A,
IF('Second Approx.'!$G$15="Error",#N/A,
IF('Second Approx.'!$G$16="Error",#N/A,
IF('Second Approx.'!$G$17="Error",#N/A,
IF('Second Approx.'!$G$18="Error",#N/A,
IF('Second Approx.'!$G$19="Error",#N/A,
IF('Second Approx.'!$G$20="Error",#N/A,
IF('Second Approx.'!$G$29="Error",#N/A,
'Second Approx.'!$D$38*SIN(RADIANS('Second Approx.'!$D$18*A1648))+'Second Approx.'!$D$39*SIN(RADIANS('Second Approx.'!$D$19*A1648))))))))))</f>
        <v>#N/A</v>
      </c>
    </row>
    <row r="1649" spans="1:4" x14ac:dyDescent="0.25">
      <c r="A1649" s="71">
        <v>823.5</v>
      </c>
      <c r="B1649" s="71" t="e">
        <f>IF(A1649&lt;='Second Approx.'!$D$20,A1649,#N/A)</f>
        <v>#N/A</v>
      </c>
      <c r="C1649" s="1" t="e">
        <f>IF(B1649="",#N/A,
IF('Second Approx.'!$G$15="Error",#N/A,
IF('Second Approx.'!$G$16="Error",#N/A,
IF('Second Approx.'!$G$17="Error",#N/A,
IF('Second Approx.'!$G$18="Error",#N/A,
IF('Second Approx.'!$G$19="Error",#N/A,
IF('Second Approx.'!$G$20="Error",#N/A,
IF('Second Approx.'!$G$29="Error",#N/A,
'Second Approx.'!$D$38*COS(RADIANS('Second Approx.'!$D$18*A1649))+'Second Approx.'!$D$39*COS(RADIANS('Second Approx.'!$D$19*A1649))))))))))</f>
        <v>#N/A</v>
      </c>
      <c r="D1649" s="1" t="e">
        <f>IF(B1649="",#N/A,
IF('Second Approx.'!$G$15="Error",#N/A,
IF('Second Approx.'!$G$16="Error",#N/A,
IF('Second Approx.'!$G$17="Error",#N/A,
IF('Second Approx.'!$G$18="Error",#N/A,
IF('Second Approx.'!$G$19="Error",#N/A,
IF('Second Approx.'!$G$20="Error",#N/A,
IF('Second Approx.'!$G$29="Error",#N/A,
'Second Approx.'!$D$38*SIN(RADIANS('Second Approx.'!$D$18*A1649))+'Second Approx.'!$D$39*SIN(RADIANS('Second Approx.'!$D$19*A1649))))))))))</f>
        <v>#N/A</v>
      </c>
    </row>
    <row r="1650" spans="1:4" x14ac:dyDescent="0.25">
      <c r="A1650">
        <v>824</v>
      </c>
      <c r="B1650" s="71" t="e">
        <f>IF(A1650&lt;='Second Approx.'!$D$20,A1650,#N/A)</f>
        <v>#N/A</v>
      </c>
      <c r="C1650" s="1" t="e">
        <f>IF(B1650="",#N/A,
IF('Second Approx.'!$G$15="Error",#N/A,
IF('Second Approx.'!$G$16="Error",#N/A,
IF('Second Approx.'!$G$17="Error",#N/A,
IF('Second Approx.'!$G$18="Error",#N/A,
IF('Second Approx.'!$G$19="Error",#N/A,
IF('Second Approx.'!$G$20="Error",#N/A,
IF('Second Approx.'!$G$29="Error",#N/A,
'Second Approx.'!$D$38*COS(RADIANS('Second Approx.'!$D$18*A1650))+'Second Approx.'!$D$39*COS(RADIANS('Second Approx.'!$D$19*A1650))))))))))</f>
        <v>#N/A</v>
      </c>
      <c r="D1650" s="1" t="e">
        <f>IF(B1650="",#N/A,
IF('Second Approx.'!$G$15="Error",#N/A,
IF('Second Approx.'!$G$16="Error",#N/A,
IF('Second Approx.'!$G$17="Error",#N/A,
IF('Second Approx.'!$G$18="Error",#N/A,
IF('Second Approx.'!$G$19="Error",#N/A,
IF('Second Approx.'!$G$20="Error",#N/A,
IF('Second Approx.'!$G$29="Error",#N/A,
'Second Approx.'!$D$38*SIN(RADIANS('Second Approx.'!$D$18*A1650))+'Second Approx.'!$D$39*SIN(RADIANS('Second Approx.'!$D$19*A1650))))))))))</f>
        <v>#N/A</v>
      </c>
    </row>
    <row r="1651" spans="1:4" x14ac:dyDescent="0.25">
      <c r="A1651" s="71">
        <v>824.5</v>
      </c>
      <c r="B1651" s="71" t="e">
        <f>IF(A1651&lt;='Second Approx.'!$D$20,A1651,#N/A)</f>
        <v>#N/A</v>
      </c>
      <c r="C1651" s="1" t="e">
        <f>IF(B1651="",#N/A,
IF('Second Approx.'!$G$15="Error",#N/A,
IF('Second Approx.'!$G$16="Error",#N/A,
IF('Second Approx.'!$G$17="Error",#N/A,
IF('Second Approx.'!$G$18="Error",#N/A,
IF('Second Approx.'!$G$19="Error",#N/A,
IF('Second Approx.'!$G$20="Error",#N/A,
IF('Second Approx.'!$G$29="Error",#N/A,
'Second Approx.'!$D$38*COS(RADIANS('Second Approx.'!$D$18*A1651))+'Second Approx.'!$D$39*COS(RADIANS('Second Approx.'!$D$19*A1651))))))))))</f>
        <v>#N/A</v>
      </c>
      <c r="D1651" s="1" t="e">
        <f>IF(B1651="",#N/A,
IF('Second Approx.'!$G$15="Error",#N/A,
IF('Second Approx.'!$G$16="Error",#N/A,
IF('Second Approx.'!$G$17="Error",#N/A,
IF('Second Approx.'!$G$18="Error",#N/A,
IF('Second Approx.'!$G$19="Error",#N/A,
IF('Second Approx.'!$G$20="Error",#N/A,
IF('Second Approx.'!$G$29="Error",#N/A,
'Second Approx.'!$D$38*SIN(RADIANS('Second Approx.'!$D$18*A1651))+'Second Approx.'!$D$39*SIN(RADIANS('Second Approx.'!$D$19*A1651))))))))))</f>
        <v>#N/A</v>
      </c>
    </row>
    <row r="1652" spans="1:4" x14ac:dyDescent="0.25">
      <c r="A1652">
        <v>825</v>
      </c>
      <c r="B1652" s="71" t="e">
        <f>IF(A1652&lt;='Second Approx.'!$D$20,A1652,#N/A)</f>
        <v>#N/A</v>
      </c>
      <c r="C1652" s="1" t="e">
        <f>IF(B1652="",#N/A,
IF('Second Approx.'!$G$15="Error",#N/A,
IF('Second Approx.'!$G$16="Error",#N/A,
IF('Second Approx.'!$G$17="Error",#N/A,
IF('Second Approx.'!$G$18="Error",#N/A,
IF('Second Approx.'!$G$19="Error",#N/A,
IF('Second Approx.'!$G$20="Error",#N/A,
IF('Second Approx.'!$G$29="Error",#N/A,
'Second Approx.'!$D$38*COS(RADIANS('Second Approx.'!$D$18*A1652))+'Second Approx.'!$D$39*COS(RADIANS('Second Approx.'!$D$19*A1652))))))))))</f>
        <v>#N/A</v>
      </c>
      <c r="D1652" s="1" t="e">
        <f>IF(B1652="",#N/A,
IF('Second Approx.'!$G$15="Error",#N/A,
IF('Second Approx.'!$G$16="Error",#N/A,
IF('Second Approx.'!$G$17="Error",#N/A,
IF('Second Approx.'!$G$18="Error",#N/A,
IF('Second Approx.'!$G$19="Error",#N/A,
IF('Second Approx.'!$G$20="Error",#N/A,
IF('Second Approx.'!$G$29="Error",#N/A,
'Second Approx.'!$D$38*SIN(RADIANS('Second Approx.'!$D$18*A1652))+'Second Approx.'!$D$39*SIN(RADIANS('Second Approx.'!$D$19*A1652))))))))))</f>
        <v>#N/A</v>
      </c>
    </row>
    <row r="1653" spans="1:4" x14ac:dyDescent="0.25">
      <c r="A1653">
        <v>825.5</v>
      </c>
      <c r="B1653" s="71" t="e">
        <f>IF(A1653&lt;='Second Approx.'!$D$20,A1653,#N/A)</f>
        <v>#N/A</v>
      </c>
      <c r="C1653" s="1" t="e">
        <f>IF(B1653="",#N/A,
IF('Second Approx.'!$G$15="Error",#N/A,
IF('Second Approx.'!$G$16="Error",#N/A,
IF('Second Approx.'!$G$17="Error",#N/A,
IF('Second Approx.'!$G$18="Error",#N/A,
IF('Second Approx.'!$G$19="Error",#N/A,
IF('Second Approx.'!$G$20="Error",#N/A,
IF('Second Approx.'!$G$29="Error",#N/A,
'Second Approx.'!$D$38*COS(RADIANS('Second Approx.'!$D$18*A1653))+'Second Approx.'!$D$39*COS(RADIANS('Second Approx.'!$D$19*A1653))))))))))</f>
        <v>#N/A</v>
      </c>
      <c r="D1653" s="1" t="e">
        <f>IF(B1653="",#N/A,
IF('Second Approx.'!$G$15="Error",#N/A,
IF('Second Approx.'!$G$16="Error",#N/A,
IF('Second Approx.'!$G$17="Error",#N/A,
IF('Second Approx.'!$G$18="Error",#N/A,
IF('Second Approx.'!$G$19="Error",#N/A,
IF('Second Approx.'!$G$20="Error",#N/A,
IF('Second Approx.'!$G$29="Error",#N/A,
'Second Approx.'!$D$38*SIN(RADIANS('Second Approx.'!$D$18*A1653))+'Second Approx.'!$D$39*SIN(RADIANS('Second Approx.'!$D$19*A1653))))))))))</f>
        <v>#N/A</v>
      </c>
    </row>
    <row r="1654" spans="1:4" x14ac:dyDescent="0.25">
      <c r="A1654" s="71">
        <v>826</v>
      </c>
      <c r="B1654" s="71" t="e">
        <f>IF(A1654&lt;='Second Approx.'!$D$20,A1654,#N/A)</f>
        <v>#N/A</v>
      </c>
      <c r="C1654" s="1" t="e">
        <f>IF(B1654="",#N/A,
IF('Second Approx.'!$G$15="Error",#N/A,
IF('Second Approx.'!$G$16="Error",#N/A,
IF('Second Approx.'!$G$17="Error",#N/A,
IF('Second Approx.'!$G$18="Error",#N/A,
IF('Second Approx.'!$G$19="Error",#N/A,
IF('Second Approx.'!$G$20="Error",#N/A,
IF('Second Approx.'!$G$29="Error",#N/A,
'Second Approx.'!$D$38*COS(RADIANS('Second Approx.'!$D$18*A1654))+'Second Approx.'!$D$39*COS(RADIANS('Second Approx.'!$D$19*A1654))))))))))</f>
        <v>#N/A</v>
      </c>
      <c r="D1654" s="1" t="e">
        <f>IF(B1654="",#N/A,
IF('Second Approx.'!$G$15="Error",#N/A,
IF('Second Approx.'!$G$16="Error",#N/A,
IF('Second Approx.'!$G$17="Error",#N/A,
IF('Second Approx.'!$G$18="Error",#N/A,
IF('Second Approx.'!$G$19="Error",#N/A,
IF('Second Approx.'!$G$20="Error",#N/A,
IF('Second Approx.'!$G$29="Error",#N/A,
'Second Approx.'!$D$38*SIN(RADIANS('Second Approx.'!$D$18*A1654))+'Second Approx.'!$D$39*SIN(RADIANS('Second Approx.'!$D$19*A1654))))))))))</f>
        <v>#N/A</v>
      </c>
    </row>
    <row r="1655" spans="1:4" x14ac:dyDescent="0.25">
      <c r="A1655">
        <v>826.5</v>
      </c>
      <c r="B1655" s="71" t="e">
        <f>IF(A1655&lt;='Second Approx.'!$D$20,A1655,#N/A)</f>
        <v>#N/A</v>
      </c>
      <c r="C1655" s="1" t="e">
        <f>IF(B1655="",#N/A,
IF('Second Approx.'!$G$15="Error",#N/A,
IF('Second Approx.'!$G$16="Error",#N/A,
IF('Second Approx.'!$G$17="Error",#N/A,
IF('Second Approx.'!$G$18="Error",#N/A,
IF('Second Approx.'!$G$19="Error",#N/A,
IF('Second Approx.'!$G$20="Error",#N/A,
IF('Second Approx.'!$G$29="Error",#N/A,
'Second Approx.'!$D$38*COS(RADIANS('Second Approx.'!$D$18*A1655))+'Second Approx.'!$D$39*COS(RADIANS('Second Approx.'!$D$19*A1655))))))))))</f>
        <v>#N/A</v>
      </c>
      <c r="D1655" s="1" t="e">
        <f>IF(B1655="",#N/A,
IF('Second Approx.'!$G$15="Error",#N/A,
IF('Second Approx.'!$G$16="Error",#N/A,
IF('Second Approx.'!$G$17="Error",#N/A,
IF('Second Approx.'!$G$18="Error",#N/A,
IF('Second Approx.'!$G$19="Error",#N/A,
IF('Second Approx.'!$G$20="Error",#N/A,
IF('Second Approx.'!$G$29="Error",#N/A,
'Second Approx.'!$D$38*SIN(RADIANS('Second Approx.'!$D$18*A1655))+'Second Approx.'!$D$39*SIN(RADIANS('Second Approx.'!$D$19*A1655))))))))))</f>
        <v>#N/A</v>
      </c>
    </row>
    <row r="1656" spans="1:4" x14ac:dyDescent="0.25">
      <c r="A1656" s="71">
        <v>827</v>
      </c>
      <c r="B1656" s="71" t="e">
        <f>IF(A1656&lt;='Second Approx.'!$D$20,A1656,#N/A)</f>
        <v>#N/A</v>
      </c>
      <c r="C1656" s="1" t="e">
        <f>IF(B1656="",#N/A,
IF('Second Approx.'!$G$15="Error",#N/A,
IF('Second Approx.'!$G$16="Error",#N/A,
IF('Second Approx.'!$G$17="Error",#N/A,
IF('Second Approx.'!$G$18="Error",#N/A,
IF('Second Approx.'!$G$19="Error",#N/A,
IF('Second Approx.'!$G$20="Error",#N/A,
IF('Second Approx.'!$G$29="Error",#N/A,
'Second Approx.'!$D$38*COS(RADIANS('Second Approx.'!$D$18*A1656))+'Second Approx.'!$D$39*COS(RADIANS('Second Approx.'!$D$19*A1656))))))))))</f>
        <v>#N/A</v>
      </c>
      <c r="D1656" s="1" t="e">
        <f>IF(B1656="",#N/A,
IF('Second Approx.'!$G$15="Error",#N/A,
IF('Second Approx.'!$G$16="Error",#N/A,
IF('Second Approx.'!$G$17="Error",#N/A,
IF('Second Approx.'!$G$18="Error",#N/A,
IF('Second Approx.'!$G$19="Error",#N/A,
IF('Second Approx.'!$G$20="Error",#N/A,
IF('Second Approx.'!$G$29="Error",#N/A,
'Second Approx.'!$D$38*SIN(RADIANS('Second Approx.'!$D$18*A1656))+'Second Approx.'!$D$39*SIN(RADIANS('Second Approx.'!$D$19*A1656))))))))))</f>
        <v>#N/A</v>
      </c>
    </row>
    <row r="1657" spans="1:4" x14ac:dyDescent="0.25">
      <c r="A1657">
        <v>827.5</v>
      </c>
      <c r="B1657" s="71" t="e">
        <f>IF(A1657&lt;='Second Approx.'!$D$20,A1657,#N/A)</f>
        <v>#N/A</v>
      </c>
      <c r="C1657" s="1" t="e">
        <f>IF(B1657="",#N/A,
IF('Second Approx.'!$G$15="Error",#N/A,
IF('Second Approx.'!$G$16="Error",#N/A,
IF('Second Approx.'!$G$17="Error",#N/A,
IF('Second Approx.'!$G$18="Error",#N/A,
IF('Second Approx.'!$G$19="Error",#N/A,
IF('Second Approx.'!$G$20="Error",#N/A,
IF('Second Approx.'!$G$29="Error",#N/A,
'Second Approx.'!$D$38*COS(RADIANS('Second Approx.'!$D$18*A1657))+'Second Approx.'!$D$39*COS(RADIANS('Second Approx.'!$D$19*A1657))))))))))</f>
        <v>#N/A</v>
      </c>
      <c r="D1657" s="1" t="e">
        <f>IF(B1657="",#N/A,
IF('Second Approx.'!$G$15="Error",#N/A,
IF('Second Approx.'!$G$16="Error",#N/A,
IF('Second Approx.'!$G$17="Error",#N/A,
IF('Second Approx.'!$G$18="Error",#N/A,
IF('Second Approx.'!$G$19="Error",#N/A,
IF('Second Approx.'!$G$20="Error",#N/A,
IF('Second Approx.'!$G$29="Error",#N/A,
'Second Approx.'!$D$38*SIN(RADIANS('Second Approx.'!$D$18*A1657))+'Second Approx.'!$D$39*SIN(RADIANS('Second Approx.'!$D$19*A1657))))))))))</f>
        <v>#N/A</v>
      </c>
    </row>
    <row r="1658" spans="1:4" x14ac:dyDescent="0.25">
      <c r="A1658">
        <v>828</v>
      </c>
      <c r="B1658" s="71" t="e">
        <f>IF(A1658&lt;='Second Approx.'!$D$20,A1658,#N/A)</f>
        <v>#N/A</v>
      </c>
      <c r="C1658" s="1" t="e">
        <f>IF(B1658="",#N/A,
IF('Second Approx.'!$G$15="Error",#N/A,
IF('Second Approx.'!$G$16="Error",#N/A,
IF('Second Approx.'!$G$17="Error",#N/A,
IF('Second Approx.'!$G$18="Error",#N/A,
IF('Second Approx.'!$G$19="Error",#N/A,
IF('Second Approx.'!$G$20="Error",#N/A,
IF('Second Approx.'!$G$29="Error",#N/A,
'Second Approx.'!$D$38*COS(RADIANS('Second Approx.'!$D$18*A1658))+'Second Approx.'!$D$39*COS(RADIANS('Second Approx.'!$D$19*A1658))))))))))</f>
        <v>#N/A</v>
      </c>
      <c r="D1658" s="1" t="e">
        <f>IF(B1658="",#N/A,
IF('Second Approx.'!$G$15="Error",#N/A,
IF('Second Approx.'!$G$16="Error",#N/A,
IF('Second Approx.'!$G$17="Error",#N/A,
IF('Second Approx.'!$G$18="Error",#N/A,
IF('Second Approx.'!$G$19="Error",#N/A,
IF('Second Approx.'!$G$20="Error",#N/A,
IF('Second Approx.'!$G$29="Error",#N/A,
'Second Approx.'!$D$38*SIN(RADIANS('Second Approx.'!$D$18*A1658))+'Second Approx.'!$D$39*SIN(RADIANS('Second Approx.'!$D$19*A1658))))))))))</f>
        <v>#N/A</v>
      </c>
    </row>
    <row r="1659" spans="1:4" x14ac:dyDescent="0.25">
      <c r="A1659" s="71">
        <v>828.5</v>
      </c>
      <c r="B1659" s="71" t="e">
        <f>IF(A1659&lt;='Second Approx.'!$D$20,A1659,#N/A)</f>
        <v>#N/A</v>
      </c>
      <c r="C1659" s="1" t="e">
        <f>IF(B1659="",#N/A,
IF('Second Approx.'!$G$15="Error",#N/A,
IF('Second Approx.'!$G$16="Error",#N/A,
IF('Second Approx.'!$G$17="Error",#N/A,
IF('Second Approx.'!$G$18="Error",#N/A,
IF('Second Approx.'!$G$19="Error",#N/A,
IF('Second Approx.'!$G$20="Error",#N/A,
IF('Second Approx.'!$G$29="Error",#N/A,
'Second Approx.'!$D$38*COS(RADIANS('Second Approx.'!$D$18*A1659))+'Second Approx.'!$D$39*COS(RADIANS('Second Approx.'!$D$19*A1659))))))))))</f>
        <v>#N/A</v>
      </c>
      <c r="D1659" s="1" t="e">
        <f>IF(B1659="",#N/A,
IF('Second Approx.'!$G$15="Error",#N/A,
IF('Second Approx.'!$G$16="Error",#N/A,
IF('Second Approx.'!$G$17="Error",#N/A,
IF('Second Approx.'!$G$18="Error",#N/A,
IF('Second Approx.'!$G$19="Error",#N/A,
IF('Second Approx.'!$G$20="Error",#N/A,
IF('Second Approx.'!$G$29="Error",#N/A,
'Second Approx.'!$D$38*SIN(RADIANS('Second Approx.'!$D$18*A1659))+'Second Approx.'!$D$39*SIN(RADIANS('Second Approx.'!$D$19*A1659))))))))))</f>
        <v>#N/A</v>
      </c>
    </row>
    <row r="1660" spans="1:4" x14ac:dyDescent="0.25">
      <c r="A1660">
        <v>829</v>
      </c>
      <c r="B1660" s="71" t="e">
        <f>IF(A1660&lt;='Second Approx.'!$D$20,A1660,#N/A)</f>
        <v>#N/A</v>
      </c>
      <c r="C1660" s="1" t="e">
        <f>IF(B1660="",#N/A,
IF('Second Approx.'!$G$15="Error",#N/A,
IF('Second Approx.'!$G$16="Error",#N/A,
IF('Second Approx.'!$G$17="Error",#N/A,
IF('Second Approx.'!$G$18="Error",#N/A,
IF('Second Approx.'!$G$19="Error",#N/A,
IF('Second Approx.'!$G$20="Error",#N/A,
IF('Second Approx.'!$G$29="Error",#N/A,
'Second Approx.'!$D$38*COS(RADIANS('Second Approx.'!$D$18*A1660))+'Second Approx.'!$D$39*COS(RADIANS('Second Approx.'!$D$19*A1660))))))))))</f>
        <v>#N/A</v>
      </c>
      <c r="D1660" s="1" t="e">
        <f>IF(B1660="",#N/A,
IF('Second Approx.'!$G$15="Error",#N/A,
IF('Second Approx.'!$G$16="Error",#N/A,
IF('Second Approx.'!$G$17="Error",#N/A,
IF('Second Approx.'!$G$18="Error",#N/A,
IF('Second Approx.'!$G$19="Error",#N/A,
IF('Second Approx.'!$G$20="Error",#N/A,
IF('Second Approx.'!$G$29="Error",#N/A,
'Second Approx.'!$D$38*SIN(RADIANS('Second Approx.'!$D$18*A1660))+'Second Approx.'!$D$39*SIN(RADIANS('Second Approx.'!$D$19*A1660))))))))))</f>
        <v>#N/A</v>
      </c>
    </row>
    <row r="1661" spans="1:4" x14ac:dyDescent="0.25">
      <c r="A1661" s="71">
        <v>829.5</v>
      </c>
      <c r="B1661" s="71" t="e">
        <f>IF(A1661&lt;='Second Approx.'!$D$20,A1661,#N/A)</f>
        <v>#N/A</v>
      </c>
      <c r="C1661" s="1" t="e">
        <f>IF(B1661="",#N/A,
IF('Second Approx.'!$G$15="Error",#N/A,
IF('Second Approx.'!$G$16="Error",#N/A,
IF('Second Approx.'!$G$17="Error",#N/A,
IF('Second Approx.'!$G$18="Error",#N/A,
IF('Second Approx.'!$G$19="Error",#N/A,
IF('Second Approx.'!$G$20="Error",#N/A,
IF('Second Approx.'!$G$29="Error",#N/A,
'Second Approx.'!$D$38*COS(RADIANS('Second Approx.'!$D$18*A1661))+'Second Approx.'!$D$39*COS(RADIANS('Second Approx.'!$D$19*A1661))))))))))</f>
        <v>#N/A</v>
      </c>
      <c r="D1661" s="1" t="e">
        <f>IF(B1661="",#N/A,
IF('Second Approx.'!$G$15="Error",#N/A,
IF('Second Approx.'!$G$16="Error",#N/A,
IF('Second Approx.'!$G$17="Error",#N/A,
IF('Second Approx.'!$G$18="Error",#N/A,
IF('Second Approx.'!$G$19="Error",#N/A,
IF('Second Approx.'!$G$20="Error",#N/A,
IF('Second Approx.'!$G$29="Error",#N/A,
'Second Approx.'!$D$38*SIN(RADIANS('Second Approx.'!$D$18*A1661))+'Second Approx.'!$D$39*SIN(RADIANS('Second Approx.'!$D$19*A1661))))))))))</f>
        <v>#N/A</v>
      </c>
    </row>
    <row r="1662" spans="1:4" x14ac:dyDescent="0.25">
      <c r="A1662">
        <v>830</v>
      </c>
      <c r="B1662" s="71" t="e">
        <f>IF(A1662&lt;='Second Approx.'!$D$20,A1662,#N/A)</f>
        <v>#N/A</v>
      </c>
      <c r="C1662" s="1" t="e">
        <f>IF(B1662="",#N/A,
IF('Second Approx.'!$G$15="Error",#N/A,
IF('Second Approx.'!$G$16="Error",#N/A,
IF('Second Approx.'!$G$17="Error",#N/A,
IF('Second Approx.'!$G$18="Error",#N/A,
IF('Second Approx.'!$G$19="Error",#N/A,
IF('Second Approx.'!$G$20="Error",#N/A,
IF('Second Approx.'!$G$29="Error",#N/A,
'Second Approx.'!$D$38*COS(RADIANS('Second Approx.'!$D$18*A1662))+'Second Approx.'!$D$39*COS(RADIANS('Second Approx.'!$D$19*A1662))))))))))</f>
        <v>#N/A</v>
      </c>
      <c r="D1662" s="1" t="e">
        <f>IF(B1662="",#N/A,
IF('Second Approx.'!$G$15="Error",#N/A,
IF('Second Approx.'!$G$16="Error",#N/A,
IF('Second Approx.'!$G$17="Error",#N/A,
IF('Second Approx.'!$G$18="Error",#N/A,
IF('Second Approx.'!$G$19="Error",#N/A,
IF('Second Approx.'!$G$20="Error",#N/A,
IF('Second Approx.'!$G$29="Error",#N/A,
'Second Approx.'!$D$38*SIN(RADIANS('Second Approx.'!$D$18*A1662))+'Second Approx.'!$D$39*SIN(RADIANS('Second Approx.'!$D$19*A1662))))))))))</f>
        <v>#N/A</v>
      </c>
    </row>
    <row r="1663" spans="1:4" x14ac:dyDescent="0.25">
      <c r="A1663">
        <v>830.5</v>
      </c>
      <c r="B1663" s="71" t="e">
        <f>IF(A1663&lt;='Second Approx.'!$D$20,A1663,#N/A)</f>
        <v>#N/A</v>
      </c>
      <c r="C1663" s="1" t="e">
        <f>IF(B1663="",#N/A,
IF('Second Approx.'!$G$15="Error",#N/A,
IF('Second Approx.'!$G$16="Error",#N/A,
IF('Second Approx.'!$G$17="Error",#N/A,
IF('Second Approx.'!$G$18="Error",#N/A,
IF('Second Approx.'!$G$19="Error",#N/A,
IF('Second Approx.'!$G$20="Error",#N/A,
IF('Second Approx.'!$G$29="Error",#N/A,
'Second Approx.'!$D$38*COS(RADIANS('Second Approx.'!$D$18*A1663))+'Second Approx.'!$D$39*COS(RADIANS('Second Approx.'!$D$19*A1663))))))))))</f>
        <v>#N/A</v>
      </c>
      <c r="D1663" s="1" t="e">
        <f>IF(B1663="",#N/A,
IF('Second Approx.'!$G$15="Error",#N/A,
IF('Second Approx.'!$G$16="Error",#N/A,
IF('Second Approx.'!$G$17="Error",#N/A,
IF('Second Approx.'!$G$18="Error",#N/A,
IF('Second Approx.'!$G$19="Error",#N/A,
IF('Second Approx.'!$G$20="Error",#N/A,
IF('Second Approx.'!$G$29="Error",#N/A,
'Second Approx.'!$D$38*SIN(RADIANS('Second Approx.'!$D$18*A1663))+'Second Approx.'!$D$39*SIN(RADIANS('Second Approx.'!$D$19*A1663))))))))))</f>
        <v>#N/A</v>
      </c>
    </row>
    <row r="1664" spans="1:4" x14ac:dyDescent="0.25">
      <c r="A1664" s="71">
        <v>831</v>
      </c>
      <c r="B1664" s="71" t="e">
        <f>IF(A1664&lt;='Second Approx.'!$D$20,A1664,#N/A)</f>
        <v>#N/A</v>
      </c>
      <c r="C1664" s="1" t="e">
        <f>IF(B1664="",#N/A,
IF('Second Approx.'!$G$15="Error",#N/A,
IF('Second Approx.'!$G$16="Error",#N/A,
IF('Second Approx.'!$G$17="Error",#N/A,
IF('Second Approx.'!$G$18="Error",#N/A,
IF('Second Approx.'!$G$19="Error",#N/A,
IF('Second Approx.'!$G$20="Error",#N/A,
IF('Second Approx.'!$G$29="Error",#N/A,
'Second Approx.'!$D$38*COS(RADIANS('Second Approx.'!$D$18*A1664))+'Second Approx.'!$D$39*COS(RADIANS('Second Approx.'!$D$19*A1664))))))))))</f>
        <v>#N/A</v>
      </c>
      <c r="D1664" s="1" t="e">
        <f>IF(B1664="",#N/A,
IF('Second Approx.'!$G$15="Error",#N/A,
IF('Second Approx.'!$G$16="Error",#N/A,
IF('Second Approx.'!$G$17="Error",#N/A,
IF('Second Approx.'!$G$18="Error",#N/A,
IF('Second Approx.'!$G$19="Error",#N/A,
IF('Second Approx.'!$G$20="Error",#N/A,
IF('Second Approx.'!$G$29="Error",#N/A,
'Second Approx.'!$D$38*SIN(RADIANS('Second Approx.'!$D$18*A1664))+'Second Approx.'!$D$39*SIN(RADIANS('Second Approx.'!$D$19*A1664))))))))))</f>
        <v>#N/A</v>
      </c>
    </row>
    <row r="1665" spans="1:4" x14ac:dyDescent="0.25">
      <c r="A1665">
        <v>831.5</v>
      </c>
      <c r="B1665" s="71" t="e">
        <f>IF(A1665&lt;='Second Approx.'!$D$20,A1665,#N/A)</f>
        <v>#N/A</v>
      </c>
      <c r="C1665" s="1" t="e">
        <f>IF(B1665="",#N/A,
IF('Second Approx.'!$G$15="Error",#N/A,
IF('Second Approx.'!$G$16="Error",#N/A,
IF('Second Approx.'!$G$17="Error",#N/A,
IF('Second Approx.'!$G$18="Error",#N/A,
IF('Second Approx.'!$G$19="Error",#N/A,
IF('Second Approx.'!$G$20="Error",#N/A,
IF('Second Approx.'!$G$29="Error",#N/A,
'Second Approx.'!$D$38*COS(RADIANS('Second Approx.'!$D$18*A1665))+'Second Approx.'!$D$39*COS(RADIANS('Second Approx.'!$D$19*A1665))))))))))</f>
        <v>#N/A</v>
      </c>
      <c r="D1665" s="1" t="e">
        <f>IF(B1665="",#N/A,
IF('Second Approx.'!$G$15="Error",#N/A,
IF('Second Approx.'!$G$16="Error",#N/A,
IF('Second Approx.'!$G$17="Error",#N/A,
IF('Second Approx.'!$G$18="Error",#N/A,
IF('Second Approx.'!$G$19="Error",#N/A,
IF('Second Approx.'!$G$20="Error",#N/A,
IF('Second Approx.'!$G$29="Error",#N/A,
'Second Approx.'!$D$38*SIN(RADIANS('Second Approx.'!$D$18*A1665))+'Second Approx.'!$D$39*SIN(RADIANS('Second Approx.'!$D$19*A1665))))))))))</f>
        <v>#N/A</v>
      </c>
    </row>
    <row r="1666" spans="1:4" x14ac:dyDescent="0.25">
      <c r="A1666" s="71">
        <v>832</v>
      </c>
      <c r="B1666" s="71" t="e">
        <f>IF(A1666&lt;='Second Approx.'!$D$20,A1666,#N/A)</f>
        <v>#N/A</v>
      </c>
      <c r="C1666" s="1" t="e">
        <f>IF(B1666="",#N/A,
IF('Second Approx.'!$G$15="Error",#N/A,
IF('Second Approx.'!$G$16="Error",#N/A,
IF('Second Approx.'!$G$17="Error",#N/A,
IF('Second Approx.'!$G$18="Error",#N/A,
IF('Second Approx.'!$G$19="Error",#N/A,
IF('Second Approx.'!$G$20="Error",#N/A,
IF('Second Approx.'!$G$29="Error",#N/A,
'Second Approx.'!$D$38*COS(RADIANS('Second Approx.'!$D$18*A1666))+'Second Approx.'!$D$39*COS(RADIANS('Second Approx.'!$D$19*A1666))))))))))</f>
        <v>#N/A</v>
      </c>
      <c r="D1666" s="1" t="e">
        <f>IF(B1666="",#N/A,
IF('Second Approx.'!$G$15="Error",#N/A,
IF('Second Approx.'!$G$16="Error",#N/A,
IF('Second Approx.'!$G$17="Error",#N/A,
IF('Second Approx.'!$G$18="Error",#N/A,
IF('Second Approx.'!$G$19="Error",#N/A,
IF('Second Approx.'!$G$20="Error",#N/A,
IF('Second Approx.'!$G$29="Error",#N/A,
'Second Approx.'!$D$38*SIN(RADIANS('Second Approx.'!$D$18*A1666))+'Second Approx.'!$D$39*SIN(RADIANS('Second Approx.'!$D$19*A1666))))))))))</f>
        <v>#N/A</v>
      </c>
    </row>
    <row r="1667" spans="1:4" x14ac:dyDescent="0.25">
      <c r="A1667">
        <v>832.5</v>
      </c>
      <c r="B1667" s="71" t="e">
        <f>IF(A1667&lt;='Second Approx.'!$D$20,A1667,#N/A)</f>
        <v>#N/A</v>
      </c>
      <c r="C1667" s="1" t="e">
        <f>IF(B1667="",#N/A,
IF('Second Approx.'!$G$15="Error",#N/A,
IF('Second Approx.'!$G$16="Error",#N/A,
IF('Second Approx.'!$G$17="Error",#N/A,
IF('Second Approx.'!$G$18="Error",#N/A,
IF('Second Approx.'!$G$19="Error",#N/A,
IF('Second Approx.'!$G$20="Error",#N/A,
IF('Second Approx.'!$G$29="Error",#N/A,
'Second Approx.'!$D$38*COS(RADIANS('Second Approx.'!$D$18*A1667))+'Second Approx.'!$D$39*COS(RADIANS('Second Approx.'!$D$19*A1667))))))))))</f>
        <v>#N/A</v>
      </c>
      <c r="D1667" s="1" t="e">
        <f>IF(B1667="",#N/A,
IF('Second Approx.'!$G$15="Error",#N/A,
IF('Second Approx.'!$G$16="Error",#N/A,
IF('Second Approx.'!$G$17="Error",#N/A,
IF('Second Approx.'!$G$18="Error",#N/A,
IF('Second Approx.'!$G$19="Error",#N/A,
IF('Second Approx.'!$G$20="Error",#N/A,
IF('Second Approx.'!$G$29="Error",#N/A,
'Second Approx.'!$D$38*SIN(RADIANS('Second Approx.'!$D$18*A1667))+'Second Approx.'!$D$39*SIN(RADIANS('Second Approx.'!$D$19*A1667))))))))))</f>
        <v>#N/A</v>
      </c>
    </row>
    <row r="1668" spans="1:4" x14ac:dyDescent="0.25">
      <c r="A1668">
        <v>833</v>
      </c>
      <c r="B1668" s="71" t="e">
        <f>IF(A1668&lt;='Second Approx.'!$D$20,A1668,#N/A)</f>
        <v>#N/A</v>
      </c>
      <c r="C1668" s="1" t="e">
        <f>IF(B1668="",#N/A,
IF('Second Approx.'!$G$15="Error",#N/A,
IF('Second Approx.'!$G$16="Error",#N/A,
IF('Second Approx.'!$G$17="Error",#N/A,
IF('Second Approx.'!$G$18="Error",#N/A,
IF('Second Approx.'!$G$19="Error",#N/A,
IF('Second Approx.'!$G$20="Error",#N/A,
IF('Second Approx.'!$G$29="Error",#N/A,
'Second Approx.'!$D$38*COS(RADIANS('Second Approx.'!$D$18*A1668))+'Second Approx.'!$D$39*COS(RADIANS('Second Approx.'!$D$19*A1668))))))))))</f>
        <v>#N/A</v>
      </c>
      <c r="D1668" s="1" t="e">
        <f>IF(B1668="",#N/A,
IF('Second Approx.'!$G$15="Error",#N/A,
IF('Second Approx.'!$G$16="Error",#N/A,
IF('Second Approx.'!$G$17="Error",#N/A,
IF('Second Approx.'!$G$18="Error",#N/A,
IF('Second Approx.'!$G$19="Error",#N/A,
IF('Second Approx.'!$G$20="Error",#N/A,
IF('Second Approx.'!$G$29="Error",#N/A,
'Second Approx.'!$D$38*SIN(RADIANS('Second Approx.'!$D$18*A1668))+'Second Approx.'!$D$39*SIN(RADIANS('Second Approx.'!$D$19*A1668))))))))))</f>
        <v>#N/A</v>
      </c>
    </row>
    <row r="1669" spans="1:4" x14ac:dyDescent="0.25">
      <c r="A1669" s="71">
        <v>833.5</v>
      </c>
      <c r="B1669" s="71" t="e">
        <f>IF(A1669&lt;='Second Approx.'!$D$20,A1669,#N/A)</f>
        <v>#N/A</v>
      </c>
      <c r="C1669" s="1" t="e">
        <f>IF(B1669="",#N/A,
IF('Second Approx.'!$G$15="Error",#N/A,
IF('Second Approx.'!$G$16="Error",#N/A,
IF('Second Approx.'!$G$17="Error",#N/A,
IF('Second Approx.'!$G$18="Error",#N/A,
IF('Second Approx.'!$G$19="Error",#N/A,
IF('Second Approx.'!$G$20="Error",#N/A,
IF('Second Approx.'!$G$29="Error",#N/A,
'Second Approx.'!$D$38*COS(RADIANS('Second Approx.'!$D$18*A1669))+'Second Approx.'!$D$39*COS(RADIANS('Second Approx.'!$D$19*A1669))))))))))</f>
        <v>#N/A</v>
      </c>
      <c r="D1669" s="1" t="e">
        <f>IF(B1669="",#N/A,
IF('Second Approx.'!$G$15="Error",#N/A,
IF('Second Approx.'!$G$16="Error",#N/A,
IF('Second Approx.'!$G$17="Error",#N/A,
IF('Second Approx.'!$G$18="Error",#N/A,
IF('Second Approx.'!$G$19="Error",#N/A,
IF('Second Approx.'!$G$20="Error",#N/A,
IF('Second Approx.'!$G$29="Error",#N/A,
'Second Approx.'!$D$38*SIN(RADIANS('Second Approx.'!$D$18*A1669))+'Second Approx.'!$D$39*SIN(RADIANS('Second Approx.'!$D$19*A1669))))))))))</f>
        <v>#N/A</v>
      </c>
    </row>
    <row r="1670" spans="1:4" x14ac:dyDescent="0.25">
      <c r="A1670">
        <v>834</v>
      </c>
      <c r="B1670" s="71" t="e">
        <f>IF(A1670&lt;='Second Approx.'!$D$20,A1670,#N/A)</f>
        <v>#N/A</v>
      </c>
      <c r="C1670" s="1" t="e">
        <f>IF(B1670="",#N/A,
IF('Second Approx.'!$G$15="Error",#N/A,
IF('Second Approx.'!$G$16="Error",#N/A,
IF('Second Approx.'!$G$17="Error",#N/A,
IF('Second Approx.'!$G$18="Error",#N/A,
IF('Second Approx.'!$G$19="Error",#N/A,
IF('Second Approx.'!$G$20="Error",#N/A,
IF('Second Approx.'!$G$29="Error",#N/A,
'Second Approx.'!$D$38*COS(RADIANS('Second Approx.'!$D$18*A1670))+'Second Approx.'!$D$39*COS(RADIANS('Second Approx.'!$D$19*A1670))))))))))</f>
        <v>#N/A</v>
      </c>
      <c r="D1670" s="1" t="e">
        <f>IF(B1670="",#N/A,
IF('Second Approx.'!$G$15="Error",#N/A,
IF('Second Approx.'!$G$16="Error",#N/A,
IF('Second Approx.'!$G$17="Error",#N/A,
IF('Second Approx.'!$G$18="Error",#N/A,
IF('Second Approx.'!$G$19="Error",#N/A,
IF('Second Approx.'!$G$20="Error",#N/A,
IF('Second Approx.'!$G$29="Error",#N/A,
'Second Approx.'!$D$38*SIN(RADIANS('Second Approx.'!$D$18*A1670))+'Second Approx.'!$D$39*SIN(RADIANS('Second Approx.'!$D$19*A1670))))))))))</f>
        <v>#N/A</v>
      </c>
    </row>
    <row r="1671" spans="1:4" x14ac:dyDescent="0.25">
      <c r="A1671" s="71">
        <v>834.5</v>
      </c>
      <c r="B1671" s="71" t="e">
        <f>IF(A1671&lt;='Second Approx.'!$D$20,A1671,#N/A)</f>
        <v>#N/A</v>
      </c>
      <c r="C1671" s="1" t="e">
        <f>IF(B1671="",#N/A,
IF('Second Approx.'!$G$15="Error",#N/A,
IF('Second Approx.'!$G$16="Error",#N/A,
IF('Second Approx.'!$G$17="Error",#N/A,
IF('Second Approx.'!$G$18="Error",#N/A,
IF('Second Approx.'!$G$19="Error",#N/A,
IF('Second Approx.'!$G$20="Error",#N/A,
IF('Second Approx.'!$G$29="Error",#N/A,
'Second Approx.'!$D$38*COS(RADIANS('Second Approx.'!$D$18*A1671))+'Second Approx.'!$D$39*COS(RADIANS('Second Approx.'!$D$19*A1671))))))))))</f>
        <v>#N/A</v>
      </c>
      <c r="D1671" s="1" t="e">
        <f>IF(B1671="",#N/A,
IF('Second Approx.'!$G$15="Error",#N/A,
IF('Second Approx.'!$G$16="Error",#N/A,
IF('Second Approx.'!$G$17="Error",#N/A,
IF('Second Approx.'!$G$18="Error",#N/A,
IF('Second Approx.'!$G$19="Error",#N/A,
IF('Second Approx.'!$G$20="Error",#N/A,
IF('Second Approx.'!$G$29="Error",#N/A,
'Second Approx.'!$D$38*SIN(RADIANS('Second Approx.'!$D$18*A1671))+'Second Approx.'!$D$39*SIN(RADIANS('Second Approx.'!$D$19*A1671))))))))))</f>
        <v>#N/A</v>
      </c>
    </row>
    <row r="1672" spans="1:4" x14ac:dyDescent="0.25">
      <c r="A1672">
        <v>835</v>
      </c>
      <c r="B1672" s="71" t="e">
        <f>IF(A1672&lt;='Second Approx.'!$D$20,A1672,#N/A)</f>
        <v>#N/A</v>
      </c>
      <c r="C1672" s="1" t="e">
        <f>IF(B1672="",#N/A,
IF('Second Approx.'!$G$15="Error",#N/A,
IF('Second Approx.'!$G$16="Error",#N/A,
IF('Second Approx.'!$G$17="Error",#N/A,
IF('Second Approx.'!$G$18="Error",#N/A,
IF('Second Approx.'!$G$19="Error",#N/A,
IF('Second Approx.'!$G$20="Error",#N/A,
IF('Second Approx.'!$G$29="Error",#N/A,
'Second Approx.'!$D$38*COS(RADIANS('Second Approx.'!$D$18*A1672))+'Second Approx.'!$D$39*COS(RADIANS('Second Approx.'!$D$19*A1672))))))))))</f>
        <v>#N/A</v>
      </c>
      <c r="D1672" s="1" t="e">
        <f>IF(B1672="",#N/A,
IF('Second Approx.'!$G$15="Error",#N/A,
IF('Second Approx.'!$G$16="Error",#N/A,
IF('Second Approx.'!$G$17="Error",#N/A,
IF('Second Approx.'!$G$18="Error",#N/A,
IF('Second Approx.'!$G$19="Error",#N/A,
IF('Second Approx.'!$G$20="Error",#N/A,
IF('Second Approx.'!$G$29="Error",#N/A,
'Second Approx.'!$D$38*SIN(RADIANS('Second Approx.'!$D$18*A1672))+'Second Approx.'!$D$39*SIN(RADIANS('Second Approx.'!$D$19*A1672))))))))))</f>
        <v>#N/A</v>
      </c>
    </row>
    <row r="1673" spans="1:4" x14ac:dyDescent="0.25">
      <c r="A1673">
        <v>835.5</v>
      </c>
      <c r="B1673" s="71" t="e">
        <f>IF(A1673&lt;='Second Approx.'!$D$20,A1673,#N/A)</f>
        <v>#N/A</v>
      </c>
      <c r="C1673" s="1" t="e">
        <f>IF(B1673="",#N/A,
IF('Second Approx.'!$G$15="Error",#N/A,
IF('Second Approx.'!$G$16="Error",#N/A,
IF('Second Approx.'!$G$17="Error",#N/A,
IF('Second Approx.'!$G$18="Error",#N/A,
IF('Second Approx.'!$G$19="Error",#N/A,
IF('Second Approx.'!$G$20="Error",#N/A,
IF('Second Approx.'!$G$29="Error",#N/A,
'Second Approx.'!$D$38*COS(RADIANS('Second Approx.'!$D$18*A1673))+'Second Approx.'!$D$39*COS(RADIANS('Second Approx.'!$D$19*A1673))))))))))</f>
        <v>#N/A</v>
      </c>
      <c r="D1673" s="1" t="e">
        <f>IF(B1673="",#N/A,
IF('Second Approx.'!$G$15="Error",#N/A,
IF('Second Approx.'!$G$16="Error",#N/A,
IF('Second Approx.'!$G$17="Error",#N/A,
IF('Second Approx.'!$G$18="Error",#N/A,
IF('Second Approx.'!$G$19="Error",#N/A,
IF('Second Approx.'!$G$20="Error",#N/A,
IF('Second Approx.'!$G$29="Error",#N/A,
'Second Approx.'!$D$38*SIN(RADIANS('Second Approx.'!$D$18*A1673))+'Second Approx.'!$D$39*SIN(RADIANS('Second Approx.'!$D$19*A1673))))))))))</f>
        <v>#N/A</v>
      </c>
    </row>
    <row r="1674" spans="1:4" x14ac:dyDescent="0.25">
      <c r="A1674" s="71">
        <v>836</v>
      </c>
      <c r="B1674" s="71" t="e">
        <f>IF(A1674&lt;='Second Approx.'!$D$20,A1674,#N/A)</f>
        <v>#N/A</v>
      </c>
      <c r="C1674" s="1" t="e">
        <f>IF(B1674="",#N/A,
IF('Second Approx.'!$G$15="Error",#N/A,
IF('Second Approx.'!$G$16="Error",#N/A,
IF('Second Approx.'!$G$17="Error",#N/A,
IF('Second Approx.'!$G$18="Error",#N/A,
IF('Second Approx.'!$G$19="Error",#N/A,
IF('Second Approx.'!$G$20="Error",#N/A,
IF('Second Approx.'!$G$29="Error",#N/A,
'Second Approx.'!$D$38*COS(RADIANS('Second Approx.'!$D$18*A1674))+'Second Approx.'!$D$39*COS(RADIANS('Second Approx.'!$D$19*A1674))))))))))</f>
        <v>#N/A</v>
      </c>
      <c r="D1674" s="1" t="e">
        <f>IF(B1674="",#N/A,
IF('Second Approx.'!$G$15="Error",#N/A,
IF('Second Approx.'!$G$16="Error",#N/A,
IF('Second Approx.'!$G$17="Error",#N/A,
IF('Second Approx.'!$G$18="Error",#N/A,
IF('Second Approx.'!$G$19="Error",#N/A,
IF('Second Approx.'!$G$20="Error",#N/A,
IF('Second Approx.'!$G$29="Error",#N/A,
'Second Approx.'!$D$38*SIN(RADIANS('Second Approx.'!$D$18*A1674))+'Second Approx.'!$D$39*SIN(RADIANS('Second Approx.'!$D$19*A1674))))))))))</f>
        <v>#N/A</v>
      </c>
    </row>
    <row r="1675" spans="1:4" x14ac:dyDescent="0.25">
      <c r="A1675">
        <v>836.5</v>
      </c>
      <c r="B1675" s="71" t="e">
        <f>IF(A1675&lt;='Second Approx.'!$D$20,A1675,#N/A)</f>
        <v>#N/A</v>
      </c>
      <c r="C1675" s="1" t="e">
        <f>IF(B1675="",#N/A,
IF('Second Approx.'!$G$15="Error",#N/A,
IF('Second Approx.'!$G$16="Error",#N/A,
IF('Second Approx.'!$G$17="Error",#N/A,
IF('Second Approx.'!$G$18="Error",#N/A,
IF('Second Approx.'!$G$19="Error",#N/A,
IF('Second Approx.'!$G$20="Error",#N/A,
IF('Second Approx.'!$G$29="Error",#N/A,
'Second Approx.'!$D$38*COS(RADIANS('Second Approx.'!$D$18*A1675))+'Second Approx.'!$D$39*COS(RADIANS('Second Approx.'!$D$19*A1675))))))))))</f>
        <v>#N/A</v>
      </c>
      <c r="D1675" s="1" t="e">
        <f>IF(B1675="",#N/A,
IF('Second Approx.'!$G$15="Error",#N/A,
IF('Second Approx.'!$G$16="Error",#N/A,
IF('Second Approx.'!$G$17="Error",#N/A,
IF('Second Approx.'!$G$18="Error",#N/A,
IF('Second Approx.'!$G$19="Error",#N/A,
IF('Second Approx.'!$G$20="Error",#N/A,
IF('Second Approx.'!$G$29="Error",#N/A,
'Second Approx.'!$D$38*SIN(RADIANS('Second Approx.'!$D$18*A1675))+'Second Approx.'!$D$39*SIN(RADIANS('Second Approx.'!$D$19*A1675))))))))))</f>
        <v>#N/A</v>
      </c>
    </row>
    <row r="1676" spans="1:4" x14ac:dyDescent="0.25">
      <c r="A1676" s="71">
        <v>837</v>
      </c>
      <c r="B1676" s="71" t="e">
        <f>IF(A1676&lt;='Second Approx.'!$D$20,A1676,#N/A)</f>
        <v>#N/A</v>
      </c>
      <c r="C1676" s="1" t="e">
        <f>IF(B1676="",#N/A,
IF('Second Approx.'!$G$15="Error",#N/A,
IF('Second Approx.'!$G$16="Error",#N/A,
IF('Second Approx.'!$G$17="Error",#N/A,
IF('Second Approx.'!$G$18="Error",#N/A,
IF('Second Approx.'!$G$19="Error",#N/A,
IF('Second Approx.'!$G$20="Error",#N/A,
IF('Second Approx.'!$G$29="Error",#N/A,
'Second Approx.'!$D$38*COS(RADIANS('Second Approx.'!$D$18*A1676))+'Second Approx.'!$D$39*COS(RADIANS('Second Approx.'!$D$19*A1676))))))))))</f>
        <v>#N/A</v>
      </c>
      <c r="D1676" s="1" t="e">
        <f>IF(B1676="",#N/A,
IF('Second Approx.'!$G$15="Error",#N/A,
IF('Second Approx.'!$G$16="Error",#N/A,
IF('Second Approx.'!$G$17="Error",#N/A,
IF('Second Approx.'!$G$18="Error",#N/A,
IF('Second Approx.'!$G$19="Error",#N/A,
IF('Second Approx.'!$G$20="Error",#N/A,
IF('Second Approx.'!$G$29="Error",#N/A,
'Second Approx.'!$D$38*SIN(RADIANS('Second Approx.'!$D$18*A1676))+'Second Approx.'!$D$39*SIN(RADIANS('Second Approx.'!$D$19*A1676))))))))))</f>
        <v>#N/A</v>
      </c>
    </row>
    <row r="1677" spans="1:4" x14ac:dyDescent="0.25">
      <c r="A1677">
        <v>837.5</v>
      </c>
      <c r="B1677" s="71" t="e">
        <f>IF(A1677&lt;='Second Approx.'!$D$20,A1677,#N/A)</f>
        <v>#N/A</v>
      </c>
      <c r="C1677" s="1" t="e">
        <f>IF(B1677="",#N/A,
IF('Second Approx.'!$G$15="Error",#N/A,
IF('Second Approx.'!$G$16="Error",#N/A,
IF('Second Approx.'!$G$17="Error",#N/A,
IF('Second Approx.'!$G$18="Error",#N/A,
IF('Second Approx.'!$G$19="Error",#N/A,
IF('Second Approx.'!$G$20="Error",#N/A,
IF('Second Approx.'!$G$29="Error",#N/A,
'Second Approx.'!$D$38*COS(RADIANS('Second Approx.'!$D$18*A1677))+'Second Approx.'!$D$39*COS(RADIANS('Second Approx.'!$D$19*A1677))))))))))</f>
        <v>#N/A</v>
      </c>
      <c r="D1677" s="1" t="e">
        <f>IF(B1677="",#N/A,
IF('Second Approx.'!$G$15="Error",#N/A,
IF('Second Approx.'!$G$16="Error",#N/A,
IF('Second Approx.'!$G$17="Error",#N/A,
IF('Second Approx.'!$G$18="Error",#N/A,
IF('Second Approx.'!$G$19="Error",#N/A,
IF('Second Approx.'!$G$20="Error",#N/A,
IF('Second Approx.'!$G$29="Error",#N/A,
'Second Approx.'!$D$38*SIN(RADIANS('Second Approx.'!$D$18*A1677))+'Second Approx.'!$D$39*SIN(RADIANS('Second Approx.'!$D$19*A1677))))))))))</f>
        <v>#N/A</v>
      </c>
    </row>
    <row r="1678" spans="1:4" x14ac:dyDescent="0.25">
      <c r="A1678">
        <v>838</v>
      </c>
      <c r="B1678" s="71" t="e">
        <f>IF(A1678&lt;='Second Approx.'!$D$20,A1678,#N/A)</f>
        <v>#N/A</v>
      </c>
      <c r="C1678" s="1" t="e">
        <f>IF(B1678="",#N/A,
IF('Second Approx.'!$G$15="Error",#N/A,
IF('Second Approx.'!$G$16="Error",#N/A,
IF('Second Approx.'!$G$17="Error",#N/A,
IF('Second Approx.'!$G$18="Error",#N/A,
IF('Second Approx.'!$G$19="Error",#N/A,
IF('Second Approx.'!$G$20="Error",#N/A,
IF('Second Approx.'!$G$29="Error",#N/A,
'Second Approx.'!$D$38*COS(RADIANS('Second Approx.'!$D$18*A1678))+'Second Approx.'!$D$39*COS(RADIANS('Second Approx.'!$D$19*A1678))))))))))</f>
        <v>#N/A</v>
      </c>
      <c r="D1678" s="1" t="e">
        <f>IF(B1678="",#N/A,
IF('Second Approx.'!$G$15="Error",#N/A,
IF('Second Approx.'!$G$16="Error",#N/A,
IF('Second Approx.'!$G$17="Error",#N/A,
IF('Second Approx.'!$G$18="Error",#N/A,
IF('Second Approx.'!$G$19="Error",#N/A,
IF('Second Approx.'!$G$20="Error",#N/A,
IF('Second Approx.'!$G$29="Error",#N/A,
'Second Approx.'!$D$38*SIN(RADIANS('Second Approx.'!$D$18*A1678))+'Second Approx.'!$D$39*SIN(RADIANS('Second Approx.'!$D$19*A1678))))))))))</f>
        <v>#N/A</v>
      </c>
    </row>
    <row r="1679" spans="1:4" x14ac:dyDescent="0.25">
      <c r="A1679" s="71">
        <v>838.5</v>
      </c>
      <c r="B1679" s="71" t="e">
        <f>IF(A1679&lt;='Second Approx.'!$D$20,A1679,#N/A)</f>
        <v>#N/A</v>
      </c>
      <c r="C1679" s="1" t="e">
        <f>IF(B1679="",#N/A,
IF('Second Approx.'!$G$15="Error",#N/A,
IF('Second Approx.'!$G$16="Error",#N/A,
IF('Second Approx.'!$G$17="Error",#N/A,
IF('Second Approx.'!$G$18="Error",#N/A,
IF('Second Approx.'!$G$19="Error",#N/A,
IF('Second Approx.'!$G$20="Error",#N/A,
IF('Second Approx.'!$G$29="Error",#N/A,
'Second Approx.'!$D$38*COS(RADIANS('Second Approx.'!$D$18*A1679))+'Second Approx.'!$D$39*COS(RADIANS('Second Approx.'!$D$19*A1679))))))))))</f>
        <v>#N/A</v>
      </c>
      <c r="D1679" s="1" t="e">
        <f>IF(B1679="",#N/A,
IF('Second Approx.'!$G$15="Error",#N/A,
IF('Second Approx.'!$G$16="Error",#N/A,
IF('Second Approx.'!$G$17="Error",#N/A,
IF('Second Approx.'!$G$18="Error",#N/A,
IF('Second Approx.'!$G$19="Error",#N/A,
IF('Second Approx.'!$G$20="Error",#N/A,
IF('Second Approx.'!$G$29="Error",#N/A,
'Second Approx.'!$D$38*SIN(RADIANS('Second Approx.'!$D$18*A1679))+'Second Approx.'!$D$39*SIN(RADIANS('Second Approx.'!$D$19*A1679))))))))))</f>
        <v>#N/A</v>
      </c>
    </row>
    <row r="1680" spans="1:4" x14ac:dyDescent="0.25">
      <c r="A1680">
        <v>839</v>
      </c>
      <c r="B1680" s="71" t="e">
        <f>IF(A1680&lt;='Second Approx.'!$D$20,A1680,#N/A)</f>
        <v>#N/A</v>
      </c>
      <c r="C1680" s="1" t="e">
        <f>IF(B1680="",#N/A,
IF('Second Approx.'!$G$15="Error",#N/A,
IF('Second Approx.'!$G$16="Error",#N/A,
IF('Second Approx.'!$G$17="Error",#N/A,
IF('Second Approx.'!$G$18="Error",#N/A,
IF('Second Approx.'!$G$19="Error",#N/A,
IF('Second Approx.'!$G$20="Error",#N/A,
IF('Second Approx.'!$G$29="Error",#N/A,
'Second Approx.'!$D$38*COS(RADIANS('Second Approx.'!$D$18*A1680))+'Second Approx.'!$D$39*COS(RADIANS('Second Approx.'!$D$19*A1680))))))))))</f>
        <v>#N/A</v>
      </c>
      <c r="D1680" s="1" t="e">
        <f>IF(B1680="",#N/A,
IF('Second Approx.'!$G$15="Error",#N/A,
IF('Second Approx.'!$G$16="Error",#N/A,
IF('Second Approx.'!$G$17="Error",#N/A,
IF('Second Approx.'!$G$18="Error",#N/A,
IF('Second Approx.'!$G$19="Error",#N/A,
IF('Second Approx.'!$G$20="Error",#N/A,
IF('Second Approx.'!$G$29="Error",#N/A,
'Second Approx.'!$D$38*SIN(RADIANS('Second Approx.'!$D$18*A1680))+'Second Approx.'!$D$39*SIN(RADIANS('Second Approx.'!$D$19*A1680))))))))))</f>
        <v>#N/A</v>
      </c>
    </row>
    <row r="1681" spans="1:4" x14ac:dyDescent="0.25">
      <c r="A1681" s="71">
        <v>839.5</v>
      </c>
      <c r="B1681" s="71" t="e">
        <f>IF(A1681&lt;='Second Approx.'!$D$20,A1681,#N/A)</f>
        <v>#N/A</v>
      </c>
      <c r="C1681" s="1" t="e">
        <f>IF(B1681="",#N/A,
IF('Second Approx.'!$G$15="Error",#N/A,
IF('Second Approx.'!$G$16="Error",#N/A,
IF('Second Approx.'!$G$17="Error",#N/A,
IF('Second Approx.'!$G$18="Error",#N/A,
IF('Second Approx.'!$G$19="Error",#N/A,
IF('Second Approx.'!$G$20="Error",#N/A,
IF('Second Approx.'!$G$29="Error",#N/A,
'Second Approx.'!$D$38*COS(RADIANS('Second Approx.'!$D$18*A1681))+'Second Approx.'!$D$39*COS(RADIANS('Second Approx.'!$D$19*A1681))))))))))</f>
        <v>#N/A</v>
      </c>
      <c r="D1681" s="1" t="e">
        <f>IF(B1681="",#N/A,
IF('Second Approx.'!$G$15="Error",#N/A,
IF('Second Approx.'!$G$16="Error",#N/A,
IF('Second Approx.'!$G$17="Error",#N/A,
IF('Second Approx.'!$G$18="Error",#N/A,
IF('Second Approx.'!$G$19="Error",#N/A,
IF('Second Approx.'!$G$20="Error",#N/A,
IF('Second Approx.'!$G$29="Error",#N/A,
'Second Approx.'!$D$38*SIN(RADIANS('Second Approx.'!$D$18*A1681))+'Second Approx.'!$D$39*SIN(RADIANS('Second Approx.'!$D$19*A1681))))))))))</f>
        <v>#N/A</v>
      </c>
    </row>
    <row r="1682" spans="1:4" x14ac:dyDescent="0.25">
      <c r="A1682">
        <v>840</v>
      </c>
      <c r="B1682" s="71" t="e">
        <f>IF(A1682&lt;='Second Approx.'!$D$20,A1682,#N/A)</f>
        <v>#N/A</v>
      </c>
      <c r="C1682" s="1" t="e">
        <f>IF(B1682="",#N/A,
IF('Second Approx.'!$G$15="Error",#N/A,
IF('Second Approx.'!$G$16="Error",#N/A,
IF('Second Approx.'!$G$17="Error",#N/A,
IF('Second Approx.'!$G$18="Error",#N/A,
IF('Second Approx.'!$G$19="Error",#N/A,
IF('Second Approx.'!$G$20="Error",#N/A,
IF('Second Approx.'!$G$29="Error",#N/A,
'Second Approx.'!$D$38*COS(RADIANS('Second Approx.'!$D$18*A1682))+'Second Approx.'!$D$39*COS(RADIANS('Second Approx.'!$D$19*A1682))))))))))</f>
        <v>#N/A</v>
      </c>
      <c r="D1682" s="1" t="e">
        <f>IF(B1682="",#N/A,
IF('Second Approx.'!$G$15="Error",#N/A,
IF('Second Approx.'!$G$16="Error",#N/A,
IF('Second Approx.'!$G$17="Error",#N/A,
IF('Second Approx.'!$G$18="Error",#N/A,
IF('Second Approx.'!$G$19="Error",#N/A,
IF('Second Approx.'!$G$20="Error",#N/A,
IF('Second Approx.'!$G$29="Error",#N/A,
'Second Approx.'!$D$38*SIN(RADIANS('Second Approx.'!$D$18*A1682))+'Second Approx.'!$D$39*SIN(RADIANS('Second Approx.'!$D$19*A1682))))))))))</f>
        <v>#N/A</v>
      </c>
    </row>
    <row r="1683" spans="1:4" x14ac:dyDescent="0.25">
      <c r="A1683">
        <v>840.5</v>
      </c>
      <c r="B1683" s="71" t="e">
        <f>IF(A1683&lt;='Second Approx.'!$D$20,A1683,#N/A)</f>
        <v>#N/A</v>
      </c>
      <c r="C1683" s="1" t="e">
        <f>IF(B1683="",#N/A,
IF('Second Approx.'!$G$15="Error",#N/A,
IF('Second Approx.'!$G$16="Error",#N/A,
IF('Second Approx.'!$G$17="Error",#N/A,
IF('Second Approx.'!$G$18="Error",#N/A,
IF('Second Approx.'!$G$19="Error",#N/A,
IF('Second Approx.'!$G$20="Error",#N/A,
IF('Second Approx.'!$G$29="Error",#N/A,
'Second Approx.'!$D$38*COS(RADIANS('Second Approx.'!$D$18*A1683))+'Second Approx.'!$D$39*COS(RADIANS('Second Approx.'!$D$19*A1683))))))))))</f>
        <v>#N/A</v>
      </c>
      <c r="D1683" s="1" t="e">
        <f>IF(B1683="",#N/A,
IF('Second Approx.'!$G$15="Error",#N/A,
IF('Second Approx.'!$G$16="Error",#N/A,
IF('Second Approx.'!$G$17="Error",#N/A,
IF('Second Approx.'!$G$18="Error",#N/A,
IF('Second Approx.'!$G$19="Error",#N/A,
IF('Second Approx.'!$G$20="Error",#N/A,
IF('Second Approx.'!$G$29="Error",#N/A,
'Second Approx.'!$D$38*SIN(RADIANS('Second Approx.'!$D$18*A1683))+'Second Approx.'!$D$39*SIN(RADIANS('Second Approx.'!$D$19*A1683))))))))))</f>
        <v>#N/A</v>
      </c>
    </row>
    <row r="1684" spans="1:4" x14ac:dyDescent="0.25">
      <c r="A1684" s="71">
        <v>841</v>
      </c>
      <c r="B1684" s="71" t="e">
        <f>IF(A1684&lt;='Second Approx.'!$D$20,A1684,#N/A)</f>
        <v>#N/A</v>
      </c>
      <c r="C1684" s="1" t="e">
        <f>IF(B1684="",#N/A,
IF('Second Approx.'!$G$15="Error",#N/A,
IF('Second Approx.'!$G$16="Error",#N/A,
IF('Second Approx.'!$G$17="Error",#N/A,
IF('Second Approx.'!$G$18="Error",#N/A,
IF('Second Approx.'!$G$19="Error",#N/A,
IF('Second Approx.'!$G$20="Error",#N/A,
IF('Second Approx.'!$G$29="Error",#N/A,
'Second Approx.'!$D$38*COS(RADIANS('Second Approx.'!$D$18*A1684))+'Second Approx.'!$D$39*COS(RADIANS('Second Approx.'!$D$19*A1684))))))))))</f>
        <v>#N/A</v>
      </c>
      <c r="D1684" s="1" t="e">
        <f>IF(B1684="",#N/A,
IF('Second Approx.'!$G$15="Error",#N/A,
IF('Second Approx.'!$G$16="Error",#N/A,
IF('Second Approx.'!$G$17="Error",#N/A,
IF('Second Approx.'!$G$18="Error",#N/A,
IF('Second Approx.'!$G$19="Error",#N/A,
IF('Second Approx.'!$G$20="Error",#N/A,
IF('Second Approx.'!$G$29="Error",#N/A,
'Second Approx.'!$D$38*SIN(RADIANS('Second Approx.'!$D$18*A1684))+'Second Approx.'!$D$39*SIN(RADIANS('Second Approx.'!$D$19*A1684))))))))))</f>
        <v>#N/A</v>
      </c>
    </row>
    <row r="1685" spans="1:4" x14ac:dyDescent="0.25">
      <c r="A1685">
        <v>841.5</v>
      </c>
      <c r="B1685" s="71" t="e">
        <f>IF(A1685&lt;='Second Approx.'!$D$20,A1685,#N/A)</f>
        <v>#N/A</v>
      </c>
      <c r="C1685" s="1" t="e">
        <f>IF(B1685="",#N/A,
IF('Second Approx.'!$G$15="Error",#N/A,
IF('Second Approx.'!$G$16="Error",#N/A,
IF('Second Approx.'!$G$17="Error",#N/A,
IF('Second Approx.'!$G$18="Error",#N/A,
IF('Second Approx.'!$G$19="Error",#N/A,
IF('Second Approx.'!$G$20="Error",#N/A,
IF('Second Approx.'!$G$29="Error",#N/A,
'Second Approx.'!$D$38*COS(RADIANS('Second Approx.'!$D$18*A1685))+'Second Approx.'!$D$39*COS(RADIANS('Second Approx.'!$D$19*A1685))))))))))</f>
        <v>#N/A</v>
      </c>
      <c r="D1685" s="1" t="e">
        <f>IF(B1685="",#N/A,
IF('Second Approx.'!$G$15="Error",#N/A,
IF('Second Approx.'!$G$16="Error",#N/A,
IF('Second Approx.'!$G$17="Error",#N/A,
IF('Second Approx.'!$G$18="Error",#N/A,
IF('Second Approx.'!$G$19="Error",#N/A,
IF('Second Approx.'!$G$20="Error",#N/A,
IF('Second Approx.'!$G$29="Error",#N/A,
'Second Approx.'!$D$38*SIN(RADIANS('Second Approx.'!$D$18*A1685))+'Second Approx.'!$D$39*SIN(RADIANS('Second Approx.'!$D$19*A1685))))))))))</f>
        <v>#N/A</v>
      </c>
    </row>
    <row r="1686" spans="1:4" x14ac:dyDescent="0.25">
      <c r="A1686" s="71">
        <v>842</v>
      </c>
      <c r="B1686" s="71" t="e">
        <f>IF(A1686&lt;='Second Approx.'!$D$20,A1686,#N/A)</f>
        <v>#N/A</v>
      </c>
      <c r="C1686" s="1" t="e">
        <f>IF(B1686="",#N/A,
IF('Second Approx.'!$G$15="Error",#N/A,
IF('Second Approx.'!$G$16="Error",#N/A,
IF('Second Approx.'!$G$17="Error",#N/A,
IF('Second Approx.'!$G$18="Error",#N/A,
IF('Second Approx.'!$G$19="Error",#N/A,
IF('Second Approx.'!$G$20="Error",#N/A,
IF('Second Approx.'!$G$29="Error",#N/A,
'Second Approx.'!$D$38*COS(RADIANS('Second Approx.'!$D$18*A1686))+'Second Approx.'!$D$39*COS(RADIANS('Second Approx.'!$D$19*A1686))))))))))</f>
        <v>#N/A</v>
      </c>
      <c r="D1686" s="1" t="e">
        <f>IF(B1686="",#N/A,
IF('Second Approx.'!$G$15="Error",#N/A,
IF('Second Approx.'!$G$16="Error",#N/A,
IF('Second Approx.'!$G$17="Error",#N/A,
IF('Second Approx.'!$G$18="Error",#N/A,
IF('Second Approx.'!$G$19="Error",#N/A,
IF('Second Approx.'!$G$20="Error",#N/A,
IF('Second Approx.'!$G$29="Error",#N/A,
'Second Approx.'!$D$38*SIN(RADIANS('Second Approx.'!$D$18*A1686))+'Second Approx.'!$D$39*SIN(RADIANS('Second Approx.'!$D$19*A1686))))))))))</f>
        <v>#N/A</v>
      </c>
    </row>
    <row r="1687" spans="1:4" x14ac:dyDescent="0.25">
      <c r="A1687">
        <v>842.5</v>
      </c>
      <c r="B1687" s="71" t="e">
        <f>IF(A1687&lt;='Second Approx.'!$D$20,A1687,#N/A)</f>
        <v>#N/A</v>
      </c>
      <c r="C1687" s="1" t="e">
        <f>IF(B1687="",#N/A,
IF('Second Approx.'!$G$15="Error",#N/A,
IF('Second Approx.'!$G$16="Error",#N/A,
IF('Second Approx.'!$G$17="Error",#N/A,
IF('Second Approx.'!$G$18="Error",#N/A,
IF('Second Approx.'!$G$19="Error",#N/A,
IF('Second Approx.'!$G$20="Error",#N/A,
IF('Second Approx.'!$G$29="Error",#N/A,
'Second Approx.'!$D$38*COS(RADIANS('Second Approx.'!$D$18*A1687))+'Second Approx.'!$D$39*COS(RADIANS('Second Approx.'!$D$19*A1687))))))))))</f>
        <v>#N/A</v>
      </c>
      <c r="D1687" s="1" t="e">
        <f>IF(B1687="",#N/A,
IF('Second Approx.'!$G$15="Error",#N/A,
IF('Second Approx.'!$G$16="Error",#N/A,
IF('Second Approx.'!$G$17="Error",#N/A,
IF('Second Approx.'!$G$18="Error",#N/A,
IF('Second Approx.'!$G$19="Error",#N/A,
IF('Second Approx.'!$G$20="Error",#N/A,
IF('Second Approx.'!$G$29="Error",#N/A,
'Second Approx.'!$D$38*SIN(RADIANS('Second Approx.'!$D$18*A1687))+'Second Approx.'!$D$39*SIN(RADIANS('Second Approx.'!$D$19*A1687))))))))))</f>
        <v>#N/A</v>
      </c>
    </row>
    <row r="1688" spans="1:4" x14ac:dyDescent="0.25">
      <c r="A1688">
        <v>843</v>
      </c>
      <c r="B1688" s="71" t="e">
        <f>IF(A1688&lt;='Second Approx.'!$D$20,A1688,#N/A)</f>
        <v>#N/A</v>
      </c>
      <c r="C1688" s="1" t="e">
        <f>IF(B1688="",#N/A,
IF('Second Approx.'!$G$15="Error",#N/A,
IF('Second Approx.'!$G$16="Error",#N/A,
IF('Second Approx.'!$G$17="Error",#N/A,
IF('Second Approx.'!$G$18="Error",#N/A,
IF('Second Approx.'!$G$19="Error",#N/A,
IF('Second Approx.'!$G$20="Error",#N/A,
IF('Second Approx.'!$G$29="Error",#N/A,
'Second Approx.'!$D$38*COS(RADIANS('Second Approx.'!$D$18*A1688))+'Second Approx.'!$D$39*COS(RADIANS('Second Approx.'!$D$19*A1688))))))))))</f>
        <v>#N/A</v>
      </c>
      <c r="D1688" s="1" t="e">
        <f>IF(B1688="",#N/A,
IF('Second Approx.'!$G$15="Error",#N/A,
IF('Second Approx.'!$G$16="Error",#N/A,
IF('Second Approx.'!$G$17="Error",#N/A,
IF('Second Approx.'!$G$18="Error",#N/A,
IF('Second Approx.'!$G$19="Error",#N/A,
IF('Second Approx.'!$G$20="Error",#N/A,
IF('Second Approx.'!$G$29="Error",#N/A,
'Second Approx.'!$D$38*SIN(RADIANS('Second Approx.'!$D$18*A1688))+'Second Approx.'!$D$39*SIN(RADIANS('Second Approx.'!$D$19*A1688))))))))))</f>
        <v>#N/A</v>
      </c>
    </row>
    <row r="1689" spans="1:4" x14ac:dyDescent="0.25">
      <c r="A1689" s="71">
        <v>843.5</v>
      </c>
      <c r="B1689" s="71" t="e">
        <f>IF(A1689&lt;='Second Approx.'!$D$20,A1689,#N/A)</f>
        <v>#N/A</v>
      </c>
      <c r="C1689" s="1" t="e">
        <f>IF(B1689="",#N/A,
IF('Second Approx.'!$G$15="Error",#N/A,
IF('Second Approx.'!$G$16="Error",#N/A,
IF('Second Approx.'!$G$17="Error",#N/A,
IF('Second Approx.'!$G$18="Error",#N/A,
IF('Second Approx.'!$G$19="Error",#N/A,
IF('Second Approx.'!$G$20="Error",#N/A,
IF('Second Approx.'!$G$29="Error",#N/A,
'Second Approx.'!$D$38*COS(RADIANS('Second Approx.'!$D$18*A1689))+'Second Approx.'!$D$39*COS(RADIANS('Second Approx.'!$D$19*A1689))))))))))</f>
        <v>#N/A</v>
      </c>
      <c r="D1689" s="1" t="e">
        <f>IF(B1689="",#N/A,
IF('Second Approx.'!$G$15="Error",#N/A,
IF('Second Approx.'!$G$16="Error",#N/A,
IF('Second Approx.'!$G$17="Error",#N/A,
IF('Second Approx.'!$G$18="Error",#N/A,
IF('Second Approx.'!$G$19="Error",#N/A,
IF('Second Approx.'!$G$20="Error",#N/A,
IF('Second Approx.'!$G$29="Error",#N/A,
'Second Approx.'!$D$38*SIN(RADIANS('Second Approx.'!$D$18*A1689))+'Second Approx.'!$D$39*SIN(RADIANS('Second Approx.'!$D$19*A1689))))))))))</f>
        <v>#N/A</v>
      </c>
    </row>
    <row r="1690" spans="1:4" x14ac:dyDescent="0.25">
      <c r="A1690">
        <v>844</v>
      </c>
      <c r="B1690" s="71" t="e">
        <f>IF(A1690&lt;='Second Approx.'!$D$20,A1690,#N/A)</f>
        <v>#N/A</v>
      </c>
      <c r="C1690" s="1" t="e">
        <f>IF(B1690="",#N/A,
IF('Second Approx.'!$G$15="Error",#N/A,
IF('Second Approx.'!$G$16="Error",#N/A,
IF('Second Approx.'!$G$17="Error",#N/A,
IF('Second Approx.'!$G$18="Error",#N/A,
IF('Second Approx.'!$G$19="Error",#N/A,
IF('Second Approx.'!$G$20="Error",#N/A,
IF('Second Approx.'!$G$29="Error",#N/A,
'Second Approx.'!$D$38*COS(RADIANS('Second Approx.'!$D$18*A1690))+'Second Approx.'!$D$39*COS(RADIANS('Second Approx.'!$D$19*A1690))))))))))</f>
        <v>#N/A</v>
      </c>
      <c r="D1690" s="1" t="e">
        <f>IF(B1690="",#N/A,
IF('Second Approx.'!$G$15="Error",#N/A,
IF('Second Approx.'!$G$16="Error",#N/A,
IF('Second Approx.'!$G$17="Error",#N/A,
IF('Second Approx.'!$G$18="Error",#N/A,
IF('Second Approx.'!$G$19="Error",#N/A,
IF('Second Approx.'!$G$20="Error",#N/A,
IF('Second Approx.'!$G$29="Error",#N/A,
'Second Approx.'!$D$38*SIN(RADIANS('Second Approx.'!$D$18*A1690))+'Second Approx.'!$D$39*SIN(RADIANS('Second Approx.'!$D$19*A1690))))))))))</f>
        <v>#N/A</v>
      </c>
    </row>
    <row r="1691" spans="1:4" x14ac:dyDescent="0.25">
      <c r="A1691" s="71">
        <v>844.5</v>
      </c>
      <c r="B1691" s="71" t="e">
        <f>IF(A1691&lt;='Second Approx.'!$D$20,A1691,#N/A)</f>
        <v>#N/A</v>
      </c>
      <c r="C1691" s="1" t="e">
        <f>IF(B1691="",#N/A,
IF('Second Approx.'!$G$15="Error",#N/A,
IF('Second Approx.'!$G$16="Error",#N/A,
IF('Second Approx.'!$G$17="Error",#N/A,
IF('Second Approx.'!$G$18="Error",#N/A,
IF('Second Approx.'!$G$19="Error",#N/A,
IF('Second Approx.'!$G$20="Error",#N/A,
IF('Second Approx.'!$G$29="Error",#N/A,
'Second Approx.'!$D$38*COS(RADIANS('Second Approx.'!$D$18*A1691))+'Second Approx.'!$D$39*COS(RADIANS('Second Approx.'!$D$19*A1691))))))))))</f>
        <v>#N/A</v>
      </c>
      <c r="D1691" s="1" t="e">
        <f>IF(B1691="",#N/A,
IF('Second Approx.'!$G$15="Error",#N/A,
IF('Second Approx.'!$G$16="Error",#N/A,
IF('Second Approx.'!$G$17="Error",#N/A,
IF('Second Approx.'!$G$18="Error",#N/A,
IF('Second Approx.'!$G$19="Error",#N/A,
IF('Second Approx.'!$G$20="Error",#N/A,
IF('Second Approx.'!$G$29="Error",#N/A,
'Second Approx.'!$D$38*SIN(RADIANS('Second Approx.'!$D$18*A1691))+'Second Approx.'!$D$39*SIN(RADIANS('Second Approx.'!$D$19*A1691))))))))))</f>
        <v>#N/A</v>
      </c>
    </row>
    <row r="1692" spans="1:4" x14ac:dyDescent="0.25">
      <c r="A1692">
        <v>845</v>
      </c>
      <c r="B1692" s="71" t="e">
        <f>IF(A1692&lt;='Second Approx.'!$D$20,A1692,#N/A)</f>
        <v>#N/A</v>
      </c>
      <c r="C1692" s="1" t="e">
        <f>IF(B1692="",#N/A,
IF('Second Approx.'!$G$15="Error",#N/A,
IF('Second Approx.'!$G$16="Error",#N/A,
IF('Second Approx.'!$G$17="Error",#N/A,
IF('Second Approx.'!$G$18="Error",#N/A,
IF('Second Approx.'!$G$19="Error",#N/A,
IF('Second Approx.'!$G$20="Error",#N/A,
IF('Second Approx.'!$G$29="Error",#N/A,
'Second Approx.'!$D$38*COS(RADIANS('Second Approx.'!$D$18*A1692))+'Second Approx.'!$D$39*COS(RADIANS('Second Approx.'!$D$19*A1692))))))))))</f>
        <v>#N/A</v>
      </c>
      <c r="D1692" s="1" t="e">
        <f>IF(B1692="",#N/A,
IF('Second Approx.'!$G$15="Error",#N/A,
IF('Second Approx.'!$G$16="Error",#N/A,
IF('Second Approx.'!$G$17="Error",#N/A,
IF('Second Approx.'!$G$18="Error",#N/A,
IF('Second Approx.'!$G$19="Error",#N/A,
IF('Second Approx.'!$G$20="Error",#N/A,
IF('Second Approx.'!$G$29="Error",#N/A,
'Second Approx.'!$D$38*SIN(RADIANS('Second Approx.'!$D$18*A1692))+'Second Approx.'!$D$39*SIN(RADIANS('Second Approx.'!$D$19*A1692))))))))))</f>
        <v>#N/A</v>
      </c>
    </row>
    <row r="1693" spans="1:4" x14ac:dyDescent="0.25">
      <c r="A1693">
        <v>845.5</v>
      </c>
      <c r="B1693" s="71" t="e">
        <f>IF(A1693&lt;='Second Approx.'!$D$20,A1693,#N/A)</f>
        <v>#N/A</v>
      </c>
      <c r="C1693" s="1" t="e">
        <f>IF(B1693="",#N/A,
IF('Second Approx.'!$G$15="Error",#N/A,
IF('Second Approx.'!$G$16="Error",#N/A,
IF('Second Approx.'!$G$17="Error",#N/A,
IF('Second Approx.'!$G$18="Error",#N/A,
IF('Second Approx.'!$G$19="Error",#N/A,
IF('Second Approx.'!$G$20="Error",#N/A,
IF('Second Approx.'!$G$29="Error",#N/A,
'Second Approx.'!$D$38*COS(RADIANS('Second Approx.'!$D$18*A1693))+'Second Approx.'!$D$39*COS(RADIANS('Second Approx.'!$D$19*A1693))))))))))</f>
        <v>#N/A</v>
      </c>
      <c r="D1693" s="1" t="e">
        <f>IF(B1693="",#N/A,
IF('Second Approx.'!$G$15="Error",#N/A,
IF('Second Approx.'!$G$16="Error",#N/A,
IF('Second Approx.'!$G$17="Error",#N/A,
IF('Second Approx.'!$G$18="Error",#N/A,
IF('Second Approx.'!$G$19="Error",#N/A,
IF('Second Approx.'!$G$20="Error",#N/A,
IF('Second Approx.'!$G$29="Error",#N/A,
'Second Approx.'!$D$38*SIN(RADIANS('Second Approx.'!$D$18*A1693))+'Second Approx.'!$D$39*SIN(RADIANS('Second Approx.'!$D$19*A1693))))))))))</f>
        <v>#N/A</v>
      </c>
    </row>
    <row r="1694" spans="1:4" x14ac:dyDescent="0.25">
      <c r="A1694" s="71">
        <v>846</v>
      </c>
      <c r="B1694" s="71" t="e">
        <f>IF(A1694&lt;='Second Approx.'!$D$20,A1694,#N/A)</f>
        <v>#N/A</v>
      </c>
      <c r="C1694" s="1" t="e">
        <f>IF(B1694="",#N/A,
IF('Second Approx.'!$G$15="Error",#N/A,
IF('Second Approx.'!$G$16="Error",#N/A,
IF('Second Approx.'!$G$17="Error",#N/A,
IF('Second Approx.'!$G$18="Error",#N/A,
IF('Second Approx.'!$G$19="Error",#N/A,
IF('Second Approx.'!$G$20="Error",#N/A,
IF('Second Approx.'!$G$29="Error",#N/A,
'Second Approx.'!$D$38*COS(RADIANS('Second Approx.'!$D$18*A1694))+'Second Approx.'!$D$39*COS(RADIANS('Second Approx.'!$D$19*A1694))))))))))</f>
        <v>#N/A</v>
      </c>
      <c r="D1694" s="1" t="e">
        <f>IF(B1694="",#N/A,
IF('Second Approx.'!$G$15="Error",#N/A,
IF('Second Approx.'!$G$16="Error",#N/A,
IF('Second Approx.'!$G$17="Error",#N/A,
IF('Second Approx.'!$G$18="Error",#N/A,
IF('Second Approx.'!$G$19="Error",#N/A,
IF('Second Approx.'!$G$20="Error",#N/A,
IF('Second Approx.'!$G$29="Error",#N/A,
'Second Approx.'!$D$38*SIN(RADIANS('Second Approx.'!$D$18*A1694))+'Second Approx.'!$D$39*SIN(RADIANS('Second Approx.'!$D$19*A1694))))))))))</f>
        <v>#N/A</v>
      </c>
    </row>
    <row r="1695" spans="1:4" x14ac:dyDescent="0.25">
      <c r="A1695">
        <v>846.5</v>
      </c>
      <c r="B1695" s="71" t="e">
        <f>IF(A1695&lt;='Second Approx.'!$D$20,A1695,#N/A)</f>
        <v>#N/A</v>
      </c>
      <c r="C1695" s="1" t="e">
        <f>IF(B1695="",#N/A,
IF('Second Approx.'!$G$15="Error",#N/A,
IF('Second Approx.'!$G$16="Error",#N/A,
IF('Second Approx.'!$G$17="Error",#N/A,
IF('Second Approx.'!$G$18="Error",#N/A,
IF('Second Approx.'!$G$19="Error",#N/A,
IF('Second Approx.'!$G$20="Error",#N/A,
IF('Second Approx.'!$G$29="Error",#N/A,
'Second Approx.'!$D$38*COS(RADIANS('Second Approx.'!$D$18*A1695))+'Second Approx.'!$D$39*COS(RADIANS('Second Approx.'!$D$19*A1695))))))))))</f>
        <v>#N/A</v>
      </c>
      <c r="D1695" s="1" t="e">
        <f>IF(B1695="",#N/A,
IF('Second Approx.'!$G$15="Error",#N/A,
IF('Second Approx.'!$G$16="Error",#N/A,
IF('Second Approx.'!$G$17="Error",#N/A,
IF('Second Approx.'!$G$18="Error",#N/A,
IF('Second Approx.'!$G$19="Error",#N/A,
IF('Second Approx.'!$G$20="Error",#N/A,
IF('Second Approx.'!$G$29="Error",#N/A,
'Second Approx.'!$D$38*SIN(RADIANS('Second Approx.'!$D$18*A1695))+'Second Approx.'!$D$39*SIN(RADIANS('Second Approx.'!$D$19*A1695))))))))))</f>
        <v>#N/A</v>
      </c>
    </row>
    <row r="1696" spans="1:4" x14ac:dyDescent="0.25">
      <c r="A1696" s="71">
        <v>847</v>
      </c>
      <c r="B1696" s="71" t="e">
        <f>IF(A1696&lt;='Second Approx.'!$D$20,A1696,#N/A)</f>
        <v>#N/A</v>
      </c>
      <c r="C1696" s="1" t="e">
        <f>IF(B1696="",#N/A,
IF('Second Approx.'!$G$15="Error",#N/A,
IF('Second Approx.'!$G$16="Error",#N/A,
IF('Second Approx.'!$G$17="Error",#N/A,
IF('Second Approx.'!$G$18="Error",#N/A,
IF('Second Approx.'!$G$19="Error",#N/A,
IF('Second Approx.'!$G$20="Error",#N/A,
IF('Second Approx.'!$G$29="Error",#N/A,
'Second Approx.'!$D$38*COS(RADIANS('Second Approx.'!$D$18*A1696))+'Second Approx.'!$D$39*COS(RADIANS('Second Approx.'!$D$19*A1696))))))))))</f>
        <v>#N/A</v>
      </c>
      <c r="D1696" s="1" t="e">
        <f>IF(B1696="",#N/A,
IF('Second Approx.'!$G$15="Error",#N/A,
IF('Second Approx.'!$G$16="Error",#N/A,
IF('Second Approx.'!$G$17="Error",#N/A,
IF('Second Approx.'!$G$18="Error",#N/A,
IF('Second Approx.'!$G$19="Error",#N/A,
IF('Second Approx.'!$G$20="Error",#N/A,
IF('Second Approx.'!$G$29="Error",#N/A,
'Second Approx.'!$D$38*SIN(RADIANS('Second Approx.'!$D$18*A1696))+'Second Approx.'!$D$39*SIN(RADIANS('Second Approx.'!$D$19*A1696))))))))))</f>
        <v>#N/A</v>
      </c>
    </row>
    <row r="1697" spans="1:4" x14ac:dyDescent="0.25">
      <c r="A1697">
        <v>847.5</v>
      </c>
      <c r="B1697" s="71" t="e">
        <f>IF(A1697&lt;='Second Approx.'!$D$20,A1697,#N/A)</f>
        <v>#N/A</v>
      </c>
      <c r="C1697" s="1" t="e">
        <f>IF(B1697="",#N/A,
IF('Second Approx.'!$G$15="Error",#N/A,
IF('Second Approx.'!$G$16="Error",#N/A,
IF('Second Approx.'!$G$17="Error",#N/A,
IF('Second Approx.'!$G$18="Error",#N/A,
IF('Second Approx.'!$G$19="Error",#N/A,
IF('Second Approx.'!$G$20="Error",#N/A,
IF('Second Approx.'!$G$29="Error",#N/A,
'Second Approx.'!$D$38*COS(RADIANS('Second Approx.'!$D$18*A1697))+'Second Approx.'!$D$39*COS(RADIANS('Second Approx.'!$D$19*A1697))))))))))</f>
        <v>#N/A</v>
      </c>
      <c r="D1697" s="1" t="e">
        <f>IF(B1697="",#N/A,
IF('Second Approx.'!$G$15="Error",#N/A,
IF('Second Approx.'!$G$16="Error",#N/A,
IF('Second Approx.'!$G$17="Error",#N/A,
IF('Second Approx.'!$G$18="Error",#N/A,
IF('Second Approx.'!$G$19="Error",#N/A,
IF('Second Approx.'!$G$20="Error",#N/A,
IF('Second Approx.'!$G$29="Error",#N/A,
'Second Approx.'!$D$38*SIN(RADIANS('Second Approx.'!$D$18*A1697))+'Second Approx.'!$D$39*SIN(RADIANS('Second Approx.'!$D$19*A1697))))))))))</f>
        <v>#N/A</v>
      </c>
    </row>
    <row r="1698" spans="1:4" x14ac:dyDescent="0.25">
      <c r="A1698">
        <v>848</v>
      </c>
      <c r="B1698" s="71" t="e">
        <f>IF(A1698&lt;='Second Approx.'!$D$20,A1698,#N/A)</f>
        <v>#N/A</v>
      </c>
      <c r="C1698" s="1" t="e">
        <f>IF(B1698="",#N/A,
IF('Second Approx.'!$G$15="Error",#N/A,
IF('Second Approx.'!$G$16="Error",#N/A,
IF('Second Approx.'!$G$17="Error",#N/A,
IF('Second Approx.'!$G$18="Error",#N/A,
IF('Second Approx.'!$G$19="Error",#N/A,
IF('Second Approx.'!$G$20="Error",#N/A,
IF('Second Approx.'!$G$29="Error",#N/A,
'Second Approx.'!$D$38*COS(RADIANS('Second Approx.'!$D$18*A1698))+'Second Approx.'!$D$39*COS(RADIANS('Second Approx.'!$D$19*A1698))))))))))</f>
        <v>#N/A</v>
      </c>
      <c r="D1698" s="1" t="e">
        <f>IF(B1698="",#N/A,
IF('Second Approx.'!$G$15="Error",#N/A,
IF('Second Approx.'!$G$16="Error",#N/A,
IF('Second Approx.'!$G$17="Error",#N/A,
IF('Second Approx.'!$G$18="Error",#N/A,
IF('Second Approx.'!$G$19="Error",#N/A,
IF('Second Approx.'!$G$20="Error",#N/A,
IF('Second Approx.'!$G$29="Error",#N/A,
'Second Approx.'!$D$38*SIN(RADIANS('Second Approx.'!$D$18*A1698))+'Second Approx.'!$D$39*SIN(RADIANS('Second Approx.'!$D$19*A1698))))))))))</f>
        <v>#N/A</v>
      </c>
    </row>
    <row r="1699" spans="1:4" x14ac:dyDescent="0.25">
      <c r="A1699" s="71">
        <v>848.5</v>
      </c>
      <c r="B1699" s="71" t="e">
        <f>IF(A1699&lt;='Second Approx.'!$D$20,A1699,#N/A)</f>
        <v>#N/A</v>
      </c>
      <c r="C1699" s="1" t="e">
        <f>IF(B1699="",#N/A,
IF('Second Approx.'!$G$15="Error",#N/A,
IF('Second Approx.'!$G$16="Error",#N/A,
IF('Second Approx.'!$G$17="Error",#N/A,
IF('Second Approx.'!$G$18="Error",#N/A,
IF('Second Approx.'!$G$19="Error",#N/A,
IF('Second Approx.'!$G$20="Error",#N/A,
IF('Second Approx.'!$G$29="Error",#N/A,
'Second Approx.'!$D$38*COS(RADIANS('Second Approx.'!$D$18*A1699))+'Second Approx.'!$D$39*COS(RADIANS('Second Approx.'!$D$19*A1699))))))))))</f>
        <v>#N/A</v>
      </c>
      <c r="D1699" s="1" t="e">
        <f>IF(B1699="",#N/A,
IF('Second Approx.'!$G$15="Error",#N/A,
IF('Second Approx.'!$G$16="Error",#N/A,
IF('Second Approx.'!$G$17="Error",#N/A,
IF('Second Approx.'!$G$18="Error",#N/A,
IF('Second Approx.'!$G$19="Error",#N/A,
IF('Second Approx.'!$G$20="Error",#N/A,
IF('Second Approx.'!$G$29="Error",#N/A,
'Second Approx.'!$D$38*SIN(RADIANS('Second Approx.'!$D$18*A1699))+'Second Approx.'!$D$39*SIN(RADIANS('Second Approx.'!$D$19*A1699))))))))))</f>
        <v>#N/A</v>
      </c>
    </row>
    <row r="1700" spans="1:4" x14ac:dyDescent="0.25">
      <c r="A1700">
        <v>849</v>
      </c>
      <c r="B1700" s="71" t="e">
        <f>IF(A1700&lt;='Second Approx.'!$D$20,A1700,#N/A)</f>
        <v>#N/A</v>
      </c>
      <c r="C1700" s="1" t="e">
        <f>IF(B1700="",#N/A,
IF('Second Approx.'!$G$15="Error",#N/A,
IF('Second Approx.'!$G$16="Error",#N/A,
IF('Second Approx.'!$G$17="Error",#N/A,
IF('Second Approx.'!$G$18="Error",#N/A,
IF('Second Approx.'!$G$19="Error",#N/A,
IF('Second Approx.'!$G$20="Error",#N/A,
IF('Second Approx.'!$G$29="Error",#N/A,
'Second Approx.'!$D$38*COS(RADIANS('Second Approx.'!$D$18*A1700))+'Second Approx.'!$D$39*COS(RADIANS('Second Approx.'!$D$19*A1700))))))))))</f>
        <v>#N/A</v>
      </c>
      <c r="D1700" s="1" t="e">
        <f>IF(B1700="",#N/A,
IF('Second Approx.'!$G$15="Error",#N/A,
IF('Second Approx.'!$G$16="Error",#N/A,
IF('Second Approx.'!$G$17="Error",#N/A,
IF('Second Approx.'!$G$18="Error",#N/A,
IF('Second Approx.'!$G$19="Error",#N/A,
IF('Second Approx.'!$G$20="Error",#N/A,
IF('Second Approx.'!$G$29="Error",#N/A,
'Second Approx.'!$D$38*SIN(RADIANS('Second Approx.'!$D$18*A1700))+'Second Approx.'!$D$39*SIN(RADIANS('Second Approx.'!$D$19*A1700))))))))))</f>
        <v>#N/A</v>
      </c>
    </row>
    <row r="1701" spans="1:4" x14ac:dyDescent="0.25">
      <c r="A1701" s="71">
        <v>849.5</v>
      </c>
      <c r="B1701" s="71" t="e">
        <f>IF(A1701&lt;='Second Approx.'!$D$20,A1701,#N/A)</f>
        <v>#N/A</v>
      </c>
      <c r="C1701" s="1" t="e">
        <f>IF(B1701="",#N/A,
IF('Second Approx.'!$G$15="Error",#N/A,
IF('Second Approx.'!$G$16="Error",#N/A,
IF('Second Approx.'!$G$17="Error",#N/A,
IF('Second Approx.'!$G$18="Error",#N/A,
IF('Second Approx.'!$G$19="Error",#N/A,
IF('Second Approx.'!$G$20="Error",#N/A,
IF('Second Approx.'!$G$29="Error",#N/A,
'Second Approx.'!$D$38*COS(RADIANS('Second Approx.'!$D$18*A1701))+'Second Approx.'!$D$39*COS(RADIANS('Second Approx.'!$D$19*A1701))))))))))</f>
        <v>#N/A</v>
      </c>
      <c r="D1701" s="1" t="e">
        <f>IF(B1701="",#N/A,
IF('Second Approx.'!$G$15="Error",#N/A,
IF('Second Approx.'!$G$16="Error",#N/A,
IF('Second Approx.'!$G$17="Error",#N/A,
IF('Second Approx.'!$G$18="Error",#N/A,
IF('Second Approx.'!$G$19="Error",#N/A,
IF('Second Approx.'!$G$20="Error",#N/A,
IF('Second Approx.'!$G$29="Error",#N/A,
'Second Approx.'!$D$38*SIN(RADIANS('Second Approx.'!$D$18*A1701))+'Second Approx.'!$D$39*SIN(RADIANS('Second Approx.'!$D$19*A1701))))))))))</f>
        <v>#N/A</v>
      </c>
    </row>
    <row r="1702" spans="1:4" x14ac:dyDescent="0.25">
      <c r="A1702">
        <v>850</v>
      </c>
      <c r="B1702" s="71" t="e">
        <f>IF(A1702&lt;='Second Approx.'!$D$20,A1702,#N/A)</f>
        <v>#N/A</v>
      </c>
      <c r="C1702" s="1" t="e">
        <f>IF(B1702="",#N/A,
IF('Second Approx.'!$G$15="Error",#N/A,
IF('Second Approx.'!$G$16="Error",#N/A,
IF('Second Approx.'!$G$17="Error",#N/A,
IF('Second Approx.'!$G$18="Error",#N/A,
IF('Second Approx.'!$G$19="Error",#N/A,
IF('Second Approx.'!$G$20="Error",#N/A,
IF('Second Approx.'!$G$29="Error",#N/A,
'Second Approx.'!$D$38*COS(RADIANS('Second Approx.'!$D$18*A1702))+'Second Approx.'!$D$39*COS(RADIANS('Second Approx.'!$D$19*A1702))))))))))</f>
        <v>#N/A</v>
      </c>
      <c r="D1702" s="1" t="e">
        <f>IF(B1702="",#N/A,
IF('Second Approx.'!$G$15="Error",#N/A,
IF('Second Approx.'!$G$16="Error",#N/A,
IF('Second Approx.'!$G$17="Error",#N/A,
IF('Second Approx.'!$G$18="Error",#N/A,
IF('Second Approx.'!$G$19="Error",#N/A,
IF('Second Approx.'!$G$20="Error",#N/A,
IF('Second Approx.'!$G$29="Error",#N/A,
'Second Approx.'!$D$38*SIN(RADIANS('Second Approx.'!$D$18*A1702))+'Second Approx.'!$D$39*SIN(RADIANS('Second Approx.'!$D$19*A1702))))))))))</f>
        <v>#N/A</v>
      </c>
    </row>
    <row r="1703" spans="1:4" x14ac:dyDescent="0.25">
      <c r="A1703">
        <v>850.5</v>
      </c>
      <c r="B1703" s="71" t="e">
        <f>IF(A1703&lt;='Second Approx.'!$D$20,A1703,#N/A)</f>
        <v>#N/A</v>
      </c>
      <c r="C1703" s="1" t="e">
        <f>IF(B1703="",#N/A,
IF('Second Approx.'!$G$15="Error",#N/A,
IF('Second Approx.'!$G$16="Error",#N/A,
IF('Second Approx.'!$G$17="Error",#N/A,
IF('Second Approx.'!$G$18="Error",#N/A,
IF('Second Approx.'!$G$19="Error",#N/A,
IF('Second Approx.'!$G$20="Error",#N/A,
IF('Second Approx.'!$G$29="Error",#N/A,
'Second Approx.'!$D$38*COS(RADIANS('Second Approx.'!$D$18*A1703))+'Second Approx.'!$D$39*COS(RADIANS('Second Approx.'!$D$19*A1703))))))))))</f>
        <v>#N/A</v>
      </c>
      <c r="D1703" s="1" t="e">
        <f>IF(B1703="",#N/A,
IF('Second Approx.'!$G$15="Error",#N/A,
IF('Second Approx.'!$G$16="Error",#N/A,
IF('Second Approx.'!$G$17="Error",#N/A,
IF('Second Approx.'!$G$18="Error",#N/A,
IF('Second Approx.'!$G$19="Error",#N/A,
IF('Second Approx.'!$G$20="Error",#N/A,
IF('Second Approx.'!$G$29="Error",#N/A,
'Second Approx.'!$D$38*SIN(RADIANS('Second Approx.'!$D$18*A1703))+'Second Approx.'!$D$39*SIN(RADIANS('Second Approx.'!$D$19*A1703))))))))))</f>
        <v>#N/A</v>
      </c>
    </row>
    <row r="1704" spans="1:4" x14ac:dyDescent="0.25">
      <c r="A1704" s="71">
        <v>851</v>
      </c>
      <c r="B1704" s="71" t="e">
        <f>IF(A1704&lt;='Second Approx.'!$D$20,A1704,#N/A)</f>
        <v>#N/A</v>
      </c>
      <c r="C1704" s="1" t="e">
        <f>IF(B1704="",#N/A,
IF('Second Approx.'!$G$15="Error",#N/A,
IF('Second Approx.'!$G$16="Error",#N/A,
IF('Second Approx.'!$G$17="Error",#N/A,
IF('Second Approx.'!$G$18="Error",#N/A,
IF('Second Approx.'!$G$19="Error",#N/A,
IF('Second Approx.'!$G$20="Error",#N/A,
IF('Second Approx.'!$G$29="Error",#N/A,
'Second Approx.'!$D$38*COS(RADIANS('Second Approx.'!$D$18*A1704))+'Second Approx.'!$D$39*COS(RADIANS('Second Approx.'!$D$19*A1704))))))))))</f>
        <v>#N/A</v>
      </c>
      <c r="D1704" s="1" t="e">
        <f>IF(B1704="",#N/A,
IF('Second Approx.'!$G$15="Error",#N/A,
IF('Second Approx.'!$G$16="Error",#N/A,
IF('Second Approx.'!$G$17="Error",#N/A,
IF('Second Approx.'!$G$18="Error",#N/A,
IF('Second Approx.'!$G$19="Error",#N/A,
IF('Second Approx.'!$G$20="Error",#N/A,
IF('Second Approx.'!$G$29="Error",#N/A,
'Second Approx.'!$D$38*SIN(RADIANS('Second Approx.'!$D$18*A1704))+'Second Approx.'!$D$39*SIN(RADIANS('Second Approx.'!$D$19*A1704))))))))))</f>
        <v>#N/A</v>
      </c>
    </row>
    <row r="1705" spans="1:4" x14ac:dyDescent="0.25">
      <c r="A1705">
        <v>851.5</v>
      </c>
      <c r="B1705" s="71" t="e">
        <f>IF(A1705&lt;='Second Approx.'!$D$20,A1705,#N/A)</f>
        <v>#N/A</v>
      </c>
      <c r="C1705" s="1" t="e">
        <f>IF(B1705="",#N/A,
IF('Second Approx.'!$G$15="Error",#N/A,
IF('Second Approx.'!$G$16="Error",#N/A,
IF('Second Approx.'!$G$17="Error",#N/A,
IF('Second Approx.'!$G$18="Error",#N/A,
IF('Second Approx.'!$G$19="Error",#N/A,
IF('Second Approx.'!$G$20="Error",#N/A,
IF('Second Approx.'!$G$29="Error",#N/A,
'Second Approx.'!$D$38*COS(RADIANS('Second Approx.'!$D$18*A1705))+'Second Approx.'!$D$39*COS(RADIANS('Second Approx.'!$D$19*A1705))))))))))</f>
        <v>#N/A</v>
      </c>
      <c r="D1705" s="1" t="e">
        <f>IF(B1705="",#N/A,
IF('Second Approx.'!$G$15="Error",#N/A,
IF('Second Approx.'!$G$16="Error",#N/A,
IF('Second Approx.'!$G$17="Error",#N/A,
IF('Second Approx.'!$G$18="Error",#N/A,
IF('Second Approx.'!$G$19="Error",#N/A,
IF('Second Approx.'!$G$20="Error",#N/A,
IF('Second Approx.'!$G$29="Error",#N/A,
'Second Approx.'!$D$38*SIN(RADIANS('Second Approx.'!$D$18*A1705))+'Second Approx.'!$D$39*SIN(RADIANS('Second Approx.'!$D$19*A1705))))))))))</f>
        <v>#N/A</v>
      </c>
    </row>
    <row r="1706" spans="1:4" x14ac:dyDescent="0.25">
      <c r="A1706" s="71">
        <v>852</v>
      </c>
      <c r="B1706" s="71" t="e">
        <f>IF(A1706&lt;='Second Approx.'!$D$20,A1706,#N/A)</f>
        <v>#N/A</v>
      </c>
      <c r="C1706" s="1" t="e">
        <f>IF(B1706="",#N/A,
IF('Second Approx.'!$G$15="Error",#N/A,
IF('Second Approx.'!$G$16="Error",#N/A,
IF('Second Approx.'!$G$17="Error",#N/A,
IF('Second Approx.'!$G$18="Error",#N/A,
IF('Second Approx.'!$G$19="Error",#N/A,
IF('Second Approx.'!$G$20="Error",#N/A,
IF('Second Approx.'!$G$29="Error",#N/A,
'Second Approx.'!$D$38*COS(RADIANS('Second Approx.'!$D$18*A1706))+'Second Approx.'!$D$39*COS(RADIANS('Second Approx.'!$D$19*A1706))))))))))</f>
        <v>#N/A</v>
      </c>
      <c r="D1706" s="1" t="e">
        <f>IF(B1706="",#N/A,
IF('Second Approx.'!$G$15="Error",#N/A,
IF('Second Approx.'!$G$16="Error",#N/A,
IF('Second Approx.'!$G$17="Error",#N/A,
IF('Second Approx.'!$G$18="Error",#N/A,
IF('Second Approx.'!$G$19="Error",#N/A,
IF('Second Approx.'!$G$20="Error",#N/A,
IF('Second Approx.'!$G$29="Error",#N/A,
'Second Approx.'!$D$38*SIN(RADIANS('Second Approx.'!$D$18*A1706))+'Second Approx.'!$D$39*SIN(RADIANS('Second Approx.'!$D$19*A1706))))))))))</f>
        <v>#N/A</v>
      </c>
    </row>
    <row r="1707" spans="1:4" x14ac:dyDescent="0.25">
      <c r="A1707">
        <v>852.5</v>
      </c>
      <c r="B1707" s="71" t="e">
        <f>IF(A1707&lt;='Second Approx.'!$D$20,A1707,#N/A)</f>
        <v>#N/A</v>
      </c>
      <c r="C1707" s="1" t="e">
        <f>IF(B1707="",#N/A,
IF('Second Approx.'!$G$15="Error",#N/A,
IF('Second Approx.'!$G$16="Error",#N/A,
IF('Second Approx.'!$G$17="Error",#N/A,
IF('Second Approx.'!$G$18="Error",#N/A,
IF('Second Approx.'!$G$19="Error",#N/A,
IF('Second Approx.'!$G$20="Error",#N/A,
IF('Second Approx.'!$G$29="Error",#N/A,
'Second Approx.'!$D$38*COS(RADIANS('Second Approx.'!$D$18*A1707))+'Second Approx.'!$D$39*COS(RADIANS('Second Approx.'!$D$19*A1707))))))))))</f>
        <v>#N/A</v>
      </c>
      <c r="D1707" s="1" t="e">
        <f>IF(B1707="",#N/A,
IF('Second Approx.'!$G$15="Error",#N/A,
IF('Second Approx.'!$G$16="Error",#N/A,
IF('Second Approx.'!$G$17="Error",#N/A,
IF('Second Approx.'!$G$18="Error",#N/A,
IF('Second Approx.'!$G$19="Error",#N/A,
IF('Second Approx.'!$G$20="Error",#N/A,
IF('Second Approx.'!$G$29="Error",#N/A,
'Second Approx.'!$D$38*SIN(RADIANS('Second Approx.'!$D$18*A1707))+'Second Approx.'!$D$39*SIN(RADIANS('Second Approx.'!$D$19*A1707))))))))))</f>
        <v>#N/A</v>
      </c>
    </row>
    <row r="1708" spans="1:4" x14ac:dyDescent="0.25">
      <c r="A1708">
        <v>853</v>
      </c>
      <c r="B1708" s="71" t="e">
        <f>IF(A1708&lt;='Second Approx.'!$D$20,A1708,#N/A)</f>
        <v>#N/A</v>
      </c>
      <c r="C1708" s="1" t="e">
        <f>IF(B1708="",#N/A,
IF('Second Approx.'!$G$15="Error",#N/A,
IF('Second Approx.'!$G$16="Error",#N/A,
IF('Second Approx.'!$G$17="Error",#N/A,
IF('Second Approx.'!$G$18="Error",#N/A,
IF('Second Approx.'!$G$19="Error",#N/A,
IF('Second Approx.'!$G$20="Error",#N/A,
IF('Second Approx.'!$G$29="Error",#N/A,
'Second Approx.'!$D$38*COS(RADIANS('Second Approx.'!$D$18*A1708))+'Second Approx.'!$D$39*COS(RADIANS('Second Approx.'!$D$19*A1708))))))))))</f>
        <v>#N/A</v>
      </c>
      <c r="D1708" s="1" t="e">
        <f>IF(B1708="",#N/A,
IF('Second Approx.'!$G$15="Error",#N/A,
IF('Second Approx.'!$G$16="Error",#N/A,
IF('Second Approx.'!$G$17="Error",#N/A,
IF('Second Approx.'!$G$18="Error",#N/A,
IF('Second Approx.'!$G$19="Error",#N/A,
IF('Second Approx.'!$G$20="Error",#N/A,
IF('Second Approx.'!$G$29="Error",#N/A,
'Second Approx.'!$D$38*SIN(RADIANS('Second Approx.'!$D$18*A1708))+'Second Approx.'!$D$39*SIN(RADIANS('Second Approx.'!$D$19*A1708))))))))))</f>
        <v>#N/A</v>
      </c>
    </row>
    <row r="1709" spans="1:4" x14ac:dyDescent="0.25">
      <c r="A1709" s="71">
        <v>853.5</v>
      </c>
      <c r="B1709" s="71" t="e">
        <f>IF(A1709&lt;='Second Approx.'!$D$20,A1709,#N/A)</f>
        <v>#N/A</v>
      </c>
      <c r="C1709" s="1" t="e">
        <f>IF(B1709="",#N/A,
IF('Second Approx.'!$G$15="Error",#N/A,
IF('Second Approx.'!$G$16="Error",#N/A,
IF('Second Approx.'!$G$17="Error",#N/A,
IF('Second Approx.'!$G$18="Error",#N/A,
IF('Second Approx.'!$G$19="Error",#N/A,
IF('Second Approx.'!$G$20="Error",#N/A,
IF('Second Approx.'!$G$29="Error",#N/A,
'Second Approx.'!$D$38*COS(RADIANS('Second Approx.'!$D$18*A1709))+'Second Approx.'!$D$39*COS(RADIANS('Second Approx.'!$D$19*A1709))))))))))</f>
        <v>#N/A</v>
      </c>
      <c r="D1709" s="1" t="e">
        <f>IF(B1709="",#N/A,
IF('Second Approx.'!$G$15="Error",#N/A,
IF('Second Approx.'!$G$16="Error",#N/A,
IF('Second Approx.'!$G$17="Error",#N/A,
IF('Second Approx.'!$G$18="Error",#N/A,
IF('Second Approx.'!$G$19="Error",#N/A,
IF('Second Approx.'!$G$20="Error",#N/A,
IF('Second Approx.'!$G$29="Error",#N/A,
'Second Approx.'!$D$38*SIN(RADIANS('Second Approx.'!$D$18*A1709))+'Second Approx.'!$D$39*SIN(RADIANS('Second Approx.'!$D$19*A1709))))))))))</f>
        <v>#N/A</v>
      </c>
    </row>
    <row r="1710" spans="1:4" x14ac:dyDescent="0.25">
      <c r="A1710">
        <v>854</v>
      </c>
      <c r="B1710" s="71" t="e">
        <f>IF(A1710&lt;='Second Approx.'!$D$20,A1710,#N/A)</f>
        <v>#N/A</v>
      </c>
      <c r="C1710" s="1" t="e">
        <f>IF(B1710="",#N/A,
IF('Second Approx.'!$G$15="Error",#N/A,
IF('Second Approx.'!$G$16="Error",#N/A,
IF('Second Approx.'!$G$17="Error",#N/A,
IF('Second Approx.'!$G$18="Error",#N/A,
IF('Second Approx.'!$G$19="Error",#N/A,
IF('Second Approx.'!$G$20="Error",#N/A,
IF('Second Approx.'!$G$29="Error",#N/A,
'Second Approx.'!$D$38*COS(RADIANS('Second Approx.'!$D$18*A1710))+'Second Approx.'!$D$39*COS(RADIANS('Second Approx.'!$D$19*A1710))))))))))</f>
        <v>#N/A</v>
      </c>
      <c r="D1710" s="1" t="e">
        <f>IF(B1710="",#N/A,
IF('Second Approx.'!$G$15="Error",#N/A,
IF('Second Approx.'!$G$16="Error",#N/A,
IF('Second Approx.'!$G$17="Error",#N/A,
IF('Second Approx.'!$G$18="Error",#N/A,
IF('Second Approx.'!$G$19="Error",#N/A,
IF('Second Approx.'!$G$20="Error",#N/A,
IF('Second Approx.'!$G$29="Error",#N/A,
'Second Approx.'!$D$38*SIN(RADIANS('Second Approx.'!$D$18*A1710))+'Second Approx.'!$D$39*SIN(RADIANS('Second Approx.'!$D$19*A1710))))))))))</f>
        <v>#N/A</v>
      </c>
    </row>
    <row r="1711" spans="1:4" x14ac:dyDescent="0.25">
      <c r="A1711" s="71">
        <v>854.5</v>
      </c>
      <c r="B1711" s="71" t="e">
        <f>IF(A1711&lt;='Second Approx.'!$D$20,A1711,#N/A)</f>
        <v>#N/A</v>
      </c>
      <c r="C1711" s="1" t="e">
        <f>IF(B1711="",#N/A,
IF('Second Approx.'!$G$15="Error",#N/A,
IF('Second Approx.'!$G$16="Error",#N/A,
IF('Second Approx.'!$G$17="Error",#N/A,
IF('Second Approx.'!$G$18="Error",#N/A,
IF('Second Approx.'!$G$19="Error",#N/A,
IF('Second Approx.'!$G$20="Error",#N/A,
IF('Second Approx.'!$G$29="Error",#N/A,
'Second Approx.'!$D$38*COS(RADIANS('Second Approx.'!$D$18*A1711))+'Second Approx.'!$D$39*COS(RADIANS('Second Approx.'!$D$19*A1711))))))))))</f>
        <v>#N/A</v>
      </c>
      <c r="D1711" s="1" t="e">
        <f>IF(B1711="",#N/A,
IF('Second Approx.'!$G$15="Error",#N/A,
IF('Second Approx.'!$G$16="Error",#N/A,
IF('Second Approx.'!$G$17="Error",#N/A,
IF('Second Approx.'!$G$18="Error",#N/A,
IF('Second Approx.'!$G$19="Error",#N/A,
IF('Second Approx.'!$G$20="Error",#N/A,
IF('Second Approx.'!$G$29="Error",#N/A,
'Second Approx.'!$D$38*SIN(RADIANS('Second Approx.'!$D$18*A1711))+'Second Approx.'!$D$39*SIN(RADIANS('Second Approx.'!$D$19*A1711))))))))))</f>
        <v>#N/A</v>
      </c>
    </row>
    <row r="1712" spans="1:4" x14ac:dyDescent="0.25">
      <c r="A1712">
        <v>855</v>
      </c>
      <c r="B1712" s="71" t="e">
        <f>IF(A1712&lt;='Second Approx.'!$D$20,A1712,#N/A)</f>
        <v>#N/A</v>
      </c>
      <c r="C1712" s="1" t="e">
        <f>IF(B1712="",#N/A,
IF('Second Approx.'!$G$15="Error",#N/A,
IF('Second Approx.'!$G$16="Error",#N/A,
IF('Second Approx.'!$G$17="Error",#N/A,
IF('Second Approx.'!$G$18="Error",#N/A,
IF('Second Approx.'!$G$19="Error",#N/A,
IF('Second Approx.'!$G$20="Error",#N/A,
IF('Second Approx.'!$G$29="Error",#N/A,
'Second Approx.'!$D$38*COS(RADIANS('Second Approx.'!$D$18*A1712))+'Second Approx.'!$D$39*COS(RADIANS('Second Approx.'!$D$19*A1712))))))))))</f>
        <v>#N/A</v>
      </c>
      <c r="D1712" s="1" t="e">
        <f>IF(B1712="",#N/A,
IF('Second Approx.'!$G$15="Error",#N/A,
IF('Second Approx.'!$G$16="Error",#N/A,
IF('Second Approx.'!$G$17="Error",#N/A,
IF('Second Approx.'!$G$18="Error",#N/A,
IF('Second Approx.'!$G$19="Error",#N/A,
IF('Second Approx.'!$G$20="Error",#N/A,
IF('Second Approx.'!$G$29="Error",#N/A,
'Second Approx.'!$D$38*SIN(RADIANS('Second Approx.'!$D$18*A1712))+'Second Approx.'!$D$39*SIN(RADIANS('Second Approx.'!$D$19*A1712))))))))))</f>
        <v>#N/A</v>
      </c>
    </row>
    <row r="1713" spans="1:4" x14ac:dyDescent="0.25">
      <c r="A1713">
        <v>855.5</v>
      </c>
      <c r="B1713" s="71" t="e">
        <f>IF(A1713&lt;='Second Approx.'!$D$20,A1713,#N/A)</f>
        <v>#N/A</v>
      </c>
      <c r="C1713" s="1" t="e">
        <f>IF(B1713="",#N/A,
IF('Second Approx.'!$G$15="Error",#N/A,
IF('Second Approx.'!$G$16="Error",#N/A,
IF('Second Approx.'!$G$17="Error",#N/A,
IF('Second Approx.'!$G$18="Error",#N/A,
IF('Second Approx.'!$G$19="Error",#N/A,
IF('Second Approx.'!$G$20="Error",#N/A,
IF('Second Approx.'!$G$29="Error",#N/A,
'Second Approx.'!$D$38*COS(RADIANS('Second Approx.'!$D$18*A1713))+'Second Approx.'!$D$39*COS(RADIANS('Second Approx.'!$D$19*A1713))))))))))</f>
        <v>#N/A</v>
      </c>
      <c r="D1713" s="1" t="e">
        <f>IF(B1713="",#N/A,
IF('Second Approx.'!$G$15="Error",#N/A,
IF('Second Approx.'!$G$16="Error",#N/A,
IF('Second Approx.'!$G$17="Error",#N/A,
IF('Second Approx.'!$G$18="Error",#N/A,
IF('Second Approx.'!$G$19="Error",#N/A,
IF('Second Approx.'!$G$20="Error",#N/A,
IF('Second Approx.'!$G$29="Error",#N/A,
'Second Approx.'!$D$38*SIN(RADIANS('Second Approx.'!$D$18*A1713))+'Second Approx.'!$D$39*SIN(RADIANS('Second Approx.'!$D$19*A1713))))))))))</f>
        <v>#N/A</v>
      </c>
    </row>
    <row r="1714" spans="1:4" x14ac:dyDescent="0.25">
      <c r="A1714" s="71">
        <v>856</v>
      </c>
      <c r="B1714" s="71" t="e">
        <f>IF(A1714&lt;='Second Approx.'!$D$20,A1714,#N/A)</f>
        <v>#N/A</v>
      </c>
      <c r="C1714" s="1" t="e">
        <f>IF(B1714="",#N/A,
IF('Second Approx.'!$G$15="Error",#N/A,
IF('Second Approx.'!$G$16="Error",#N/A,
IF('Second Approx.'!$G$17="Error",#N/A,
IF('Second Approx.'!$G$18="Error",#N/A,
IF('Second Approx.'!$G$19="Error",#N/A,
IF('Second Approx.'!$G$20="Error",#N/A,
IF('Second Approx.'!$G$29="Error",#N/A,
'Second Approx.'!$D$38*COS(RADIANS('Second Approx.'!$D$18*A1714))+'Second Approx.'!$D$39*COS(RADIANS('Second Approx.'!$D$19*A1714))))))))))</f>
        <v>#N/A</v>
      </c>
      <c r="D1714" s="1" t="e">
        <f>IF(B1714="",#N/A,
IF('Second Approx.'!$G$15="Error",#N/A,
IF('Second Approx.'!$G$16="Error",#N/A,
IF('Second Approx.'!$G$17="Error",#N/A,
IF('Second Approx.'!$G$18="Error",#N/A,
IF('Second Approx.'!$G$19="Error",#N/A,
IF('Second Approx.'!$G$20="Error",#N/A,
IF('Second Approx.'!$G$29="Error",#N/A,
'Second Approx.'!$D$38*SIN(RADIANS('Second Approx.'!$D$18*A1714))+'Second Approx.'!$D$39*SIN(RADIANS('Second Approx.'!$D$19*A1714))))))))))</f>
        <v>#N/A</v>
      </c>
    </row>
    <row r="1715" spans="1:4" x14ac:dyDescent="0.25">
      <c r="A1715">
        <v>856.5</v>
      </c>
      <c r="B1715" s="71" t="e">
        <f>IF(A1715&lt;='Second Approx.'!$D$20,A1715,#N/A)</f>
        <v>#N/A</v>
      </c>
      <c r="C1715" s="1" t="e">
        <f>IF(B1715="",#N/A,
IF('Second Approx.'!$G$15="Error",#N/A,
IF('Second Approx.'!$G$16="Error",#N/A,
IF('Second Approx.'!$G$17="Error",#N/A,
IF('Second Approx.'!$G$18="Error",#N/A,
IF('Second Approx.'!$G$19="Error",#N/A,
IF('Second Approx.'!$G$20="Error",#N/A,
IF('Second Approx.'!$G$29="Error",#N/A,
'Second Approx.'!$D$38*COS(RADIANS('Second Approx.'!$D$18*A1715))+'Second Approx.'!$D$39*COS(RADIANS('Second Approx.'!$D$19*A1715))))))))))</f>
        <v>#N/A</v>
      </c>
      <c r="D1715" s="1" t="e">
        <f>IF(B1715="",#N/A,
IF('Second Approx.'!$G$15="Error",#N/A,
IF('Second Approx.'!$G$16="Error",#N/A,
IF('Second Approx.'!$G$17="Error",#N/A,
IF('Second Approx.'!$G$18="Error",#N/A,
IF('Second Approx.'!$G$19="Error",#N/A,
IF('Second Approx.'!$G$20="Error",#N/A,
IF('Second Approx.'!$G$29="Error",#N/A,
'Second Approx.'!$D$38*SIN(RADIANS('Second Approx.'!$D$18*A1715))+'Second Approx.'!$D$39*SIN(RADIANS('Second Approx.'!$D$19*A1715))))))))))</f>
        <v>#N/A</v>
      </c>
    </row>
    <row r="1716" spans="1:4" x14ac:dyDescent="0.25">
      <c r="A1716" s="71">
        <v>857</v>
      </c>
      <c r="B1716" s="71" t="e">
        <f>IF(A1716&lt;='Second Approx.'!$D$20,A1716,#N/A)</f>
        <v>#N/A</v>
      </c>
      <c r="C1716" s="1" t="e">
        <f>IF(B1716="",#N/A,
IF('Second Approx.'!$G$15="Error",#N/A,
IF('Second Approx.'!$G$16="Error",#N/A,
IF('Second Approx.'!$G$17="Error",#N/A,
IF('Second Approx.'!$G$18="Error",#N/A,
IF('Second Approx.'!$G$19="Error",#N/A,
IF('Second Approx.'!$G$20="Error",#N/A,
IF('Second Approx.'!$G$29="Error",#N/A,
'Second Approx.'!$D$38*COS(RADIANS('Second Approx.'!$D$18*A1716))+'Second Approx.'!$D$39*COS(RADIANS('Second Approx.'!$D$19*A1716))))))))))</f>
        <v>#N/A</v>
      </c>
      <c r="D1716" s="1" t="e">
        <f>IF(B1716="",#N/A,
IF('Second Approx.'!$G$15="Error",#N/A,
IF('Second Approx.'!$G$16="Error",#N/A,
IF('Second Approx.'!$G$17="Error",#N/A,
IF('Second Approx.'!$G$18="Error",#N/A,
IF('Second Approx.'!$G$19="Error",#N/A,
IF('Second Approx.'!$G$20="Error",#N/A,
IF('Second Approx.'!$G$29="Error",#N/A,
'Second Approx.'!$D$38*SIN(RADIANS('Second Approx.'!$D$18*A1716))+'Second Approx.'!$D$39*SIN(RADIANS('Second Approx.'!$D$19*A1716))))))))))</f>
        <v>#N/A</v>
      </c>
    </row>
    <row r="1717" spans="1:4" x14ac:dyDescent="0.25">
      <c r="A1717">
        <v>857.5</v>
      </c>
      <c r="B1717" s="71" t="e">
        <f>IF(A1717&lt;='Second Approx.'!$D$20,A1717,#N/A)</f>
        <v>#N/A</v>
      </c>
      <c r="C1717" s="1" t="e">
        <f>IF(B1717="",#N/A,
IF('Second Approx.'!$G$15="Error",#N/A,
IF('Second Approx.'!$G$16="Error",#N/A,
IF('Second Approx.'!$G$17="Error",#N/A,
IF('Second Approx.'!$G$18="Error",#N/A,
IF('Second Approx.'!$G$19="Error",#N/A,
IF('Second Approx.'!$G$20="Error",#N/A,
IF('Second Approx.'!$G$29="Error",#N/A,
'Second Approx.'!$D$38*COS(RADIANS('Second Approx.'!$D$18*A1717))+'Second Approx.'!$D$39*COS(RADIANS('Second Approx.'!$D$19*A1717))))))))))</f>
        <v>#N/A</v>
      </c>
      <c r="D1717" s="1" t="e">
        <f>IF(B1717="",#N/A,
IF('Second Approx.'!$G$15="Error",#N/A,
IF('Second Approx.'!$G$16="Error",#N/A,
IF('Second Approx.'!$G$17="Error",#N/A,
IF('Second Approx.'!$G$18="Error",#N/A,
IF('Second Approx.'!$G$19="Error",#N/A,
IF('Second Approx.'!$G$20="Error",#N/A,
IF('Second Approx.'!$G$29="Error",#N/A,
'Second Approx.'!$D$38*SIN(RADIANS('Second Approx.'!$D$18*A1717))+'Second Approx.'!$D$39*SIN(RADIANS('Second Approx.'!$D$19*A1717))))))))))</f>
        <v>#N/A</v>
      </c>
    </row>
    <row r="1718" spans="1:4" x14ac:dyDescent="0.25">
      <c r="A1718">
        <v>858</v>
      </c>
      <c r="B1718" s="71" t="e">
        <f>IF(A1718&lt;='Second Approx.'!$D$20,A1718,#N/A)</f>
        <v>#N/A</v>
      </c>
      <c r="C1718" s="1" t="e">
        <f>IF(B1718="",#N/A,
IF('Second Approx.'!$G$15="Error",#N/A,
IF('Second Approx.'!$G$16="Error",#N/A,
IF('Second Approx.'!$G$17="Error",#N/A,
IF('Second Approx.'!$G$18="Error",#N/A,
IF('Second Approx.'!$G$19="Error",#N/A,
IF('Second Approx.'!$G$20="Error",#N/A,
IF('Second Approx.'!$G$29="Error",#N/A,
'Second Approx.'!$D$38*COS(RADIANS('Second Approx.'!$D$18*A1718))+'Second Approx.'!$D$39*COS(RADIANS('Second Approx.'!$D$19*A1718))))))))))</f>
        <v>#N/A</v>
      </c>
      <c r="D1718" s="1" t="e">
        <f>IF(B1718="",#N/A,
IF('Second Approx.'!$G$15="Error",#N/A,
IF('Second Approx.'!$G$16="Error",#N/A,
IF('Second Approx.'!$G$17="Error",#N/A,
IF('Second Approx.'!$G$18="Error",#N/A,
IF('Second Approx.'!$G$19="Error",#N/A,
IF('Second Approx.'!$G$20="Error",#N/A,
IF('Second Approx.'!$G$29="Error",#N/A,
'Second Approx.'!$D$38*SIN(RADIANS('Second Approx.'!$D$18*A1718))+'Second Approx.'!$D$39*SIN(RADIANS('Second Approx.'!$D$19*A1718))))))))))</f>
        <v>#N/A</v>
      </c>
    </row>
    <row r="1719" spans="1:4" x14ac:dyDescent="0.25">
      <c r="A1719" s="71">
        <v>858.5</v>
      </c>
      <c r="B1719" s="71" t="e">
        <f>IF(A1719&lt;='Second Approx.'!$D$20,A1719,#N/A)</f>
        <v>#N/A</v>
      </c>
      <c r="C1719" s="1" t="e">
        <f>IF(B1719="",#N/A,
IF('Second Approx.'!$G$15="Error",#N/A,
IF('Second Approx.'!$G$16="Error",#N/A,
IF('Second Approx.'!$G$17="Error",#N/A,
IF('Second Approx.'!$G$18="Error",#N/A,
IF('Second Approx.'!$G$19="Error",#N/A,
IF('Second Approx.'!$G$20="Error",#N/A,
IF('Second Approx.'!$G$29="Error",#N/A,
'Second Approx.'!$D$38*COS(RADIANS('Second Approx.'!$D$18*A1719))+'Second Approx.'!$D$39*COS(RADIANS('Second Approx.'!$D$19*A1719))))))))))</f>
        <v>#N/A</v>
      </c>
      <c r="D1719" s="1" t="e">
        <f>IF(B1719="",#N/A,
IF('Second Approx.'!$G$15="Error",#N/A,
IF('Second Approx.'!$G$16="Error",#N/A,
IF('Second Approx.'!$G$17="Error",#N/A,
IF('Second Approx.'!$G$18="Error",#N/A,
IF('Second Approx.'!$G$19="Error",#N/A,
IF('Second Approx.'!$G$20="Error",#N/A,
IF('Second Approx.'!$G$29="Error",#N/A,
'Second Approx.'!$D$38*SIN(RADIANS('Second Approx.'!$D$18*A1719))+'Second Approx.'!$D$39*SIN(RADIANS('Second Approx.'!$D$19*A1719))))))))))</f>
        <v>#N/A</v>
      </c>
    </row>
    <row r="1720" spans="1:4" x14ac:dyDescent="0.25">
      <c r="A1720">
        <v>859</v>
      </c>
      <c r="B1720" s="71" t="e">
        <f>IF(A1720&lt;='Second Approx.'!$D$20,A1720,#N/A)</f>
        <v>#N/A</v>
      </c>
      <c r="C1720" s="1" t="e">
        <f>IF(B1720="",#N/A,
IF('Second Approx.'!$G$15="Error",#N/A,
IF('Second Approx.'!$G$16="Error",#N/A,
IF('Second Approx.'!$G$17="Error",#N/A,
IF('Second Approx.'!$G$18="Error",#N/A,
IF('Second Approx.'!$G$19="Error",#N/A,
IF('Second Approx.'!$G$20="Error",#N/A,
IF('Second Approx.'!$G$29="Error",#N/A,
'Second Approx.'!$D$38*COS(RADIANS('Second Approx.'!$D$18*A1720))+'Second Approx.'!$D$39*COS(RADIANS('Second Approx.'!$D$19*A1720))))))))))</f>
        <v>#N/A</v>
      </c>
      <c r="D1720" s="1" t="e">
        <f>IF(B1720="",#N/A,
IF('Second Approx.'!$G$15="Error",#N/A,
IF('Second Approx.'!$G$16="Error",#N/A,
IF('Second Approx.'!$G$17="Error",#N/A,
IF('Second Approx.'!$G$18="Error",#N/A,
IF('Second Approx.'!$G$19="Error",#N/A,
IF('Second Approx.'!$G$20="Error",#N/A,
IF('Second Approx.'!$G$29="Error",#N/A,
'Second Approx.'!$D$38*SIN(RADIANS('Second Approx.'!$D$18*A1720))+'Second Approx.'!$D$39*SIN(RADIANS('Second Approx.'!$D$19*A1720))))))))))</f>
        <v>#N/A</v>
      </c>
    </row>
    <row r="1721" spans="1:4" x14ac:dyDescent="0.25">
      <c r="A1721" s="71">
        <v>859.5</v>
      </c>
      <c r="B1721" s="71" t="e">
        <f>IF(A1721&lt;='Second Approx.'!$D$20,A1721,#N/A)</f>
        <v>#N/A</v>
      </c>
      <c r="C1721" s="1" t="e">
        <f>IF(B1721="",#N/A,
IF('Second Approx.'!$G$15="Error",#N/A,
IF('Second Approx.'!$G$16="Error",#N/A,
IF('Second Approx.'!$G$17="Error",#N/A,
IF('Second Approx.'!$G$18="Error",#N/A,
IF('Second Approx.'!$G$19="Error",#N/A,
IF('Second Approx.'!$G$20="Error",#N/A,
IF('Second Approx.'!$G$29="Error",#N/A,
'Second Approx.'!$D$38*COS(RADIANS('Second Approx.'!$D$18*A1721))+'Second Approx.'!$D$39*COS(RADIANS('Second Approx.'!$D$19*A1721))))))))))</f>
        <v>#N/A</v>
      </c>
      <c r="D1721" s="1" t="e">
        <f>IF(B1721="",#N/A,
IF('Second Approx.'!$G$15="Error",#N/A,
IF('Second Approx.'!$G$16="Error",#N/A,
IF('Second Approx.'!$G$17="Error",#N/A,
IF('Second Approx.'!$G$18="Error",#N/A,
IF('Second Approx.'!$G$19="Error",#N/A,
IF('Second Approx.'!$G$20="Error",#N/A,
IF('Second Approx.'!$G$29="Error",#N/A,
'Second Approx.'!$D$38*SIN(RADIANS('Second Approx.'!$D$18*A1721))+'Second Approx.'!$D$39*SIN(RADIANS('Second Approx.'!$D$19*A1721))))))))))</f>
        <v>#N/A</v>
      </c>
    </row>
    <row r="1722" spans="1:4" x14ac:dyDescent="0.25">
      <c r="A1722">
        <v>860</v>
      </c>
      <c r="B1722" s="71" t="e">
        <f>IF(A1722&lt;='Second Approx.'!$D$20,A1722,#N/A)</f>
        <v>#N/A</v>
      </c>
      <c r="C1722" s="1" t="e">
        <f>IF(B1722="",#N/A,
IF('Second Approx.'!$G$15="Error",#N/A,
IF('Second Approx.'!$G$16="Error",#N/A,
IF('Second Approx.'!$G$17="Error",#N/A,
IF('Second Approx.'!$G$18="Error",#N/A,
IF('Second Approx.'!$G$19="Error",#N/A,
IF('Second Approx.'!$G$20="Error",#N/A,
IF('Second Approx.'!$G$29="Error",#N/A,
'Second Approx.'!$D$38*COS(RADIANS('Second Approx.'!$D$18*A1722))+'Second Approx.'!$D$39*COS(RADIANS('Second Approx.'!$D$19*A1722))))))))))</f>
        <v>#N/A</v>
      </c>
      <c r="D1722" s="1" t="e">
        <f>IF(B1722="",#N/A,
IF('Second Approx.'!$G$15="Error",#N/A,
IF('Second Approx.'!$G$16="Error",#N/A,
IF('Second Approx.'!$G$17="Error",#N/A,
IF('Second Approx.'!$G$18="Error",#N/A,
IF('Second Approx.'!$G$19="Error",#N/A,
IF('Second Approx.'!$G$20="Error",#N/A,
IF('Second Approx.'!$G$29="Error",#N/A,
'Second Approx.'!$D$38*SIN(RADIANS('Second Approx.'!$D$18*A1722))+'Second Approx.'!$D$39*SIN(RADIANS('Second Approx.'!$D$19*A1722))))))))))</f>
        <v>#N/A</v>
      </c>
    </row>
    <row r="1723" spans="1:4" x14ac:dyDescent="0.25">
      <c r="A1723">
        <v>860.5</v>
      </c>
      <c r="B1723" s="71" t="e">
        <f>IF(A1723&lt;='Second Approx.'!$D$20,A1723,#N/A)</f>
        <v>#N/A</v>
      </c>
      <c r="C1723" s="1" t="e">
        <f>IF(B1723="",#N/A,
IF('Second Approx.'!$G$15="Error",#N/A,
IF('Second Approx.'!$G$16="Error",#N/A,
IF('Second Approx.'!$G$17="Error",#N/A,
IF('Second Approx.'!$G$18="Error",#N/A,
IF('Second Approx.'!$G$19="Error",#N/A,
IF('Second Approx.'!$G$20="Error",#N/A,
IF('Second Approx.'!$G$29="Error",#N/A,
'Second Approx.'!$D$38*COS(RADIANS('Second Approx.'!$D$18*A1723))+'Second Approx.'!$D$39*COS(RADIANS('Second Approx.'!$D$19*A1723))))))))))</f>
        <v>#N/A</v>
      </c>
      <c r="D1723" s="1" t="e">
        <f>IF(B1723="",#N/A,
IF('Second Approx.'!$G$15="Error",#N/A,
IF('Second Approx.'!$G$16="Error",#N/A,
IF('Second Approx.'!$G$17="Error",#N/A,
IF('Second Approx.'!$G$18="Error",#N/A,
IF('Second Approx.'!$G$19="Error",#N/A,
IF('Second Approx.'!$G$20="Error",#N/A,
IF('Second Approx.'!$G$29="Error",#N/A,
'Second Approx.'!$D$38*SIN(RADIANS('Second Approx.'!$D$18*A1723))+'Second Approx.'!$D$39*SIN(RADIANS('Second Approx.'!$D$19*A1723))))))))))</f>
        <v>#N/A</v>
      </c>
    </row>
    <row r="1724" spans="1:4" x14ac:dyDescent="0.25">
      <c r="A1724" s="71">
        <v>861</v>
      </c>
      <c r="B1724" s="71" t="e">
        <f>IF(A1724&lt;='Second Approx.'!$D$20,A1724,#N/A)</f>
        <v>#N/A</v>
      </c>
      <c r="C1724" s="1" t="e">
        <f>IF(B1724="",#N/A,
IF('Second Approx.'!$G$15="Error",#N/A,
IF('Second Approx.'!$G$16="Error",#N/A,
IF('Second Approx.'!$G$17="Error",#N/A,
IF('Second Approx.'!$G$18="Error",#N/A,
IF('Second Approx.'!$G$19="Error",#N/A,
IF('Second Approx.'!$G$20="Error",#N/A,
IF('Second Approx.'!$G$29="Error",#N/A,
'Second Approx.'!$D$38*COS(RADIANS('Second Approx.'!$D$18*A1724))+'Second Approx.'!$D$39*COS(RADIANS('Second Approx.'!$D$19*A1724))))))))))</f>
        <v>#N/A</v>
      </c>
      <c r="D1724" s="1" t="e">
        <f>IF(B1724="",#N/A,
IF('Second Approx.'!$G$15="Error",#N/A,
IF('Second Approx.'!$G$16="Error",#N/A,
IF('Second Approx.'!$G$17="Error",#N/A,
IF('Second Approx.'!$G$18="Error",#N/A,
IF('Second Approx.'!$G$19="Error",#N/A,
IF('Second Approx.'!$G$20="Error",#N/A,
IF('Second Approx.'!$G$29="Error",#N/A,
'Second Approx.'!$D$38*SIN(RADIANS('Second Approx.'!$D$18*A1724))+'Second Approx.'!$D$39*SIN(RADIANS('Second Approx.'!$D$19*A1724))))))))))</f>
        <v>#N/A</v>
      </c>
    </row>
    <row r="1725" spans="1:4" x14ac:dyDescent="0.25">
      <c r="A1725">
        <v>861.5</v>
      </c>
      <c r="B1725" s="71" t="e">
        <f>IF(A1725&lt;='Second Approx.'!$D$20,A1725,#N/A)</f>
        <v>#N/A</v>
      </c>
      <c r="C1725" s="1" t="e">
        <f>IF(B1725="",#N/A,
IF('Second Approx.'!$G$15="Error",#N/A,
IF('Second Approx.'!$G$16="Error",#N/A,
IF('Second Approx.'!$G$17="Error",#N/A,
IF('Second Approx.'!$G$18="Error",#N/A,
IF('Second Approx.'!$G$19="Error",#N/A,
IF('Second Approx.'!$G$20="Error",#N/A,
IF('Second Approx.'!$G$29="Error",#N/A,
'Second Approx.'!$D$38*COS(RADIANS('Second Approx.'!$D$18*A1725))+'Second Approx.'!$D$39*COS(RADIANS('Second Approx.'!$D$19*A1725))))))))))</f>
        <v>#N/A</v>
      </c>
      <c r="D1725" s="1" t="e">
        <f>IF(B1725="",#N/A,
IF('Second Approx.'!$G$15="Error",#N/A,
IF('Second Approx.'!$G$16="Error",#N/A,
IF('Second Approx.'!$G$17="Error",#N/A,
IF('Second Approx.'!$G$18="Error",#N/A,
IF('Second Approx.'!$G$19="Error",#N/A,
IF('Second Approx.'!$G$20="Error",#N/A,
IF('Second Approx.'!$G$29="Error",#N/A,
'Second Approx.'!$D$38*SIN(RADIANS('Second Approx.'!$D$18*A1725))+'Second Approx.'!$D$39*SIN(RADIANS('Second Approx.'!$D$19*A1725))))))))))</f>
        <v>#N/A</v>
      </c>
    </row>
    <row r="1726" spans="1:4" x14ac:dyDescent="0.25">
      <c r="A1726" s="71">
        <v>862</v>
      </c>
      <c r="B1726" s="71" t="e">
        <f>IF(A1726&lt;='Second Approx.'!$D$20,A1726,#N/A)</f>
        <v>#N/A</v>
      </c>
      <c r="C1726" s="1" t="e">
        <f>IF(B1726="",#N/A,
IF('Second Approx.'!$G$15="Error",#N/A,
IF('Second Approx.'!$G$16="Error",#N/A,
IF('Second Approx.'!$G$17="Error",#N/A,
IF('Second Approx.'!$G$18="Error",#N/A,
IF('Second Approx.'!$G$19="Error",#N/A,
IF('Second Approx.'!$G$20="Error",#N/A,
IF('Second Approx.'!$G$29="Error",#N/A,
'Second Approx.'!$D$38*COS(RADIANS('Second Approx.'!$D$18*A1726))+'Second Approx.'!$D$39*COS(RADIANS('Second Approx.'!$D$19*A1726))))))))))</f>
        <v>#N/A</v>
      </c>
      <c r="D1726" s="1" t="e">
        <f>IF(B1726="",#N/A,
IF('Second Approx.'!$G$15="Error",#N/A,
IF('Second Approx.'!$G$16="Error",#N/A,
IF('Second Approx.'!$G$17="Error",#N/A,
IF('Second Approx.'!$G$18="Error",#N/A,
IF('Second Approx.'!$G$19="Error",#N/A,
IF('Second Approx.'!$G$20="Error",#N/A,
IF('Second Approx.'!$G$29="Error",#N/A,
'Second Approx.'!$D$38*SIN(RADIANS('Second Approx.'!$D$18*A1726))+'Second Approx.'!$D$39*SIN(RADIANS('Second Approx.'!$D$19*A1726))))))))))</f>
        <v>#N/A</v>
      </c>
    </row>
    <row r="1727" spans="1:4" x14ac:dyDescent="0.25">
      <c r="A1727">
        <v>862.5</v>
      </c>
      <c r="B1727" s="71" t="e">
        <f>IF(A1727&lt;='Second Approx.'!$D$20,A1727,#N/A)</f>
        <v>#N/A</v>
      </c>
      <c r="C1727" s="1" t="e">
        <f>IF(B1727="",#N/A,
IF('Second Approx.'!$G$15="Error",#N/A,
IF('Second Approx.'!$G$16="Error",#N/A,
IF('Second Approx.'!$G$17="Error",#N/A,
IF('Second Approx.'!$G$18="Error",#N/A,
IF('Second Approx.'!$G$19="Error",#N/A,
IF('Second Approx.'!$G$20="Error",#N/A,
IF('Second Approx.'!$G$29="Error",#N/A,
'Second Approx.'!$D$38*COS(RADIANS('Second Approx.'!$D$18*A1727))+'Second Approx.'!$D$39*COS(RADIANS('Second Approx.'!$D$19*A1727))))))))))</f>
        <v>#N/A</v>
      </c>
      <c r="D1727" s="1" t="e">
        <f>IF(B1727="",#N/A,
IF('Second Approx.'!$G$15="Error",#N/A,
IF('Second Approx.'!$G$16="Error",#N/A,
IF('Second Approx.'!$G$17="Error",#N/A,
IF('Second Approx.'!$G$18="Error",#N/A,
IF('Second Approx.'!$G$19="Error",#N/A,
IF('Second Approx.'!$G$20="Error",#N/A,
IF('Second Approx.'!$G$29="Error",#N/A,
'Second Approx.'!$D$38*SIN(RADIANS('Second Approx.'!$D$18*A1727))+'Second Approx.'!$D$39*SIN(RADIANS('Second Approx.'!$D$19*A1727))))))))))</f>
        <v>#N/A</v>
      </c>
    </row>
    <row r="1728" spans="1:4" x14ac:dyDescent="0.25">
      <c r="A1728">
        <v>863</v>
      </c>
      <c r="B1728" s="71" t="e">
        <f>IF(A1728&lt;='Second Approx.'!$D$20,A1728,#N/A)</f>
        <v>#N/A</v>
      </c>
      <c r="C1728" s="1" t="e">
        <f>IF(B1728="",#N/A,
IF('Second Approx.'!$G$15="Error",#N/A,
IF('Second Approx.'!$G$16="Error",#N/A,
IF('Second Approx.'!$G$17="Error",#N/A,
IF('Second Approx.'!$G$18="Error",#N/A,
IF('Second Approx.'!$G$19="Error",#N/A,
IF('Second Approx.'!$G$20="Error",#N/A,
IF('Second Approx.'!$G$29="Error",#N/A,
'Second Approx.'!$D$38*COS(RADIANS('Second Approx.'!$D$18*A1728))+'Second Approx.'!$D$39*COS(RADIANS('Second Approx.'!$D$19*A1728))))))))))</f>
        <v>#N/A</v>
      </c>
      <c r="D1728" s="1" t="e">
        <f>IF(B1728="",#N/A,
IF('Second Approx.'!$G$15="Error",#N/A,
IF('Second Approx.'!$G$16="Error",#N/A,
IF('Second Approx.'!$G$17="Error",#N/A,
IF('Second Approx.'!$G$18="Error",#N/A,
IF('Second Approx.'!$G$19="Error",#N/A,
IF('Second Approx.'!$G$20="Error",#N/A,
IF('Second Approx.'!$G$29="Error",#N/A,
'Second Approx.'!$D$38*SIN(RADIANS('Second Approx.'!$D$18*A1728))+'Second Approx.'!$D$39*SIN(RADIANS('Second Approx.'!$D$19*A1728))))))))))</f>
        <v>#N/A</v>
      </c>
    </row>
    <row r="1729" spans="1:4" x14ac:dyDescent="0.25">
      <c r="A1729" s="71">
        <v>863.5</v>
      </c>
      <c r="B1729" s="71" t="e">
        <f>IF(A1729&lt;='Second Approx.'!$D$20,A1729,#N/A)</f>
        <v>#N/A</v>
      </c>
      <c r="C1729" s="1" t="e">
        <f>IF(B1729="",#N/A,
IF('Second Approx.'!$G$15="Error",#N/A,
IF('Second Approx.'!$G$16="Error",#N/A,
IF('Second Approx.'!$G$17="Error",#N/A,
IF('Second Approx.'!$G$18="Error",#N/A,
IF('Second Approx.'!$G$19="Error",#N/A,
IF('Second Approx.'!$G$20="Error",#N/A,
IF('Second Approx.'!$G$29="Error",#N/A,
'Second Approx.'!$D$38*COS(RADIANS('Second Approx.'!$D$18*A1729))+'Second Approx.'!$D$39*COS(RADIANS('Second Approx.'!$D$19*A1729))))))))))</f>
        <v>#N/A</v>
      </c>
      <c r="D1729" s="1" t="e">
        <f>IF(B1729="",#N/A,
IF('Second Approx.'!$G$15="Error",#N/A,
IF('Second Approx.'!$G$16="Error",#N/A,
IF('Second Approx.'!$G$17="Error",#N/A,
IF('Second Approx.'!$G$18="Error",#N/A,
IF('Second Approx.'!$G$19="Error",#N/A,
IF('Second Approx.'!$G$20="Error",#N/A,
IF('Second Approx.'!$G$29="Error",#N/A,
'Second Approx.'!$D$38*SIN(RADIANS('Second Approx.'!$D$18*A1729))+'Second Approx.'!$D$39*SIN(RADIANS('Second Approx.'!$D$19*A1729))))))))))</f>
        <v>#N/A</v>
      </c>
    </row>
    <row r="1730" spans="1:4" x14ac:dyDescent="0.25">
      <c r="A1730">
        <v>864</v>
      </c>
      <c r="B1730" s="71" t="e">
        <f>IF(A1730&lt;='Second Approx.'!$D$20,A1730,#N/A)</f>
        <v>#N/A</v>
      </c>
      <c r="C1730" s="1" t="e">
        <f>IF(B1730="",#N/A,
IF('Second Approx.'!$G$15="Error",#N/A,
IF('Second Approx.'!$G$16="Error",#N/A,
IF('Second Approx.'!$G$17="Error",#N/A,
IF('Second Approx.'!$G$18="Error",#N/A,
IF('Second Approx.'!$G$19="Error",#N/A,
IF('Second Approx.'!$G$20="Error",#N/A,
IF('Second Approx.'!$G$29="Error",#N/A,
'Second Approx.'!$D$38*COS(RADIANS('Second Approx.'!$D$18*A1730))+'Second Approx.'!$D$39*COS(RADIANS('Second Approx.'!$D$19*A1730))))))))))</f>
        <v>#N/A</v>
      </c>
      <c r="D1730" s="1" t="e">
        <f>IF(B1730="",#N/A,
IF('Second Approx.'!$G$15="Error",#N/A,
IF('Second Approx.'!$G$16="Error",#N/A,
IF('Second Approx.'!$G$17="Error",#N/A,
IF('Second Approx.'!$G$18="Error",#N/A,
IF('Second Approx.'!$G$19="Error",#N/A,
IF('Second Approx.'!$G$20="Error",#N/A,
IF('Second Approx.'!$G$29="Error",#N/A,
'Second Approx.'!$D$38*SIN(RADIANS('Second Approx.'!$D$18*A1730))+'Second Approx.'!$D$39*SIN(RADIANS('Second Approx.'!$D$19*A1730))))))))))</f>
        <v>#N/A</v>
      </c>
    </row>
    <row r="1731" spans="1:4" x14ac:dyDescent="0.25">
      <c r="A1731" s="71">
        <v>864.5</v>
      </c>
      <c r="B1731" s="71" t="e">
        <f>IF(A1731&lt;='Second Approx.'!$D$20,A1731,#N/A)</f>
        <v>#N/A</v>
      </c>
      <c r="C1731" s="1" t="e">
        <f>IF(B1731="",#N/A,
IF('Second Approx.'!$G$15="Error",#N/A,
IF('Second Approx.'!$G$16="Error",#N/A,
IF('Second Approx.'!$G$17="Error",#N/A,
IF('Second Approx.'!$G$18="Error",#N/A,
IF('Second Approx.'!$G$19="Error",#N/A,
IF('Second Approx.'!$G$20="Error",#N/A,
IF('Second Approx.'!$G$29="Error",#N/A,
'Second Approx.'!$D$38*COS(RADIANS('Second Approx.'!$D$18*A1731))+'Second Approx.'!$D$39*COS(RADIANS('Second Approx.'!$D$19*A1731))))))))))</f>
        <v>#N/A</v>
      </c>
      <c r="D1731" s="1" t="e">
        <f>IF(B1731="",#N/A,
IF('Second Approx.'!$G$15="Error",#N/A,
IF('Second Approx.'!$G$16="Error",#N/A,
IF('Second Approx.'!$G$17="Error",#N/A,
IF('Second Approx.'!$G$18="Error",#N/A,
IF('Second Approx.'!$G$19="Error",#N/A,
IF('Second Approx.'!$G$20="Error",#N/A,
IF('Second Approx.'!$G$29="Error",#N/A,
'Second Approx.'!$D$38*SIN(RADIANS('Second Approx.'!$D$18*A1731))+'Second Approx.'!$D$39*SIN(RADIANS('Second Approx.'!$D$19*A1731))))))))))</f>
        <v>#N/A</v>
      </c>
    </row>
    <row r="1732" spans="1:4" x14ac:dyDescent="0.25">
      <c r="A1732">
        <v>865</v>
      </c>
      <c r="B1732" s="71" t="e">
        <f>IF(A1732&lt;='Second Approx.'!$D$20,A1732,#N/A)</f>
        <v>#N/A</v>
      </c>
      <c r="C1732" s="1" t="e">
        <f>IF(B1732="",#N/A,
IF('Second Approx.'!$G$15="Error",#N/A,
IF('Second Approx.'!$G$16="Error",#N/A,
IF('Second Approx.'!$G$17="Error",#N/A,
IF('Second Approx.'!$G$18="Error",#N/A,
IF('Second Approx.'!$G$19="Error",#N/A,
IF('Second Approx.'!$G$20="Error",#N/A,
IF('Second Approx.'!$G$29="Error",#N/A,
'Second Approx.'!$D$38*COS(RADIANS('Second Approx.'!$D$18*A1732))+'Second Approx.'!$D$39*COS(RADIANS('Second Approx.'!$D$19*A1732))))))))))</f>
        <v>#N/A</v>
      </c>
      <c r="D1732" s="1" t="e">
        <f>IF(B1732="",#N/A,
IF('Second Approx.'!$G$15="Error",#N/A,
IF('Second Approx.'!$G$16="Error",#N/A,
IF('Second Approx.'!$G$17="Error",#N/A,
IF('Second Approx.'!$G$18="Error",#N/A,
IF('Second Approx.'!$G$19="Error",#N/A,
IF('Second Approx.'!$G$20="Error",#N/A,
IF('Second Approx.'!$G$29="Error",#N/A,
'Second Approx.'!$D$38*SIN(RADIANS('Second Approx.'!$D$18*A1732))+'Second Approx.'!$D$39*SIN(RADIANS('Second Approx.'!$D$19*A1732))))))))))</f>
        <v>#N/A</v>
      </c>
    </row>
    <row r="1733" spans="1:4" x14ac:dyDescent="0.25">
      <c r="A1733">
        <v>865.5</v>
      </c>
      <c r="B1733" s="71" t="e">
        <f>IF(A1733&lt;='Second Approx.'!$D$20,A1733,#N/A)</f>
        <v>#N/A</v>
      </c>
      <c r="C1733" s="1" t="e">
        <f>IF(B1733="",#N/A,
IF('Second Approx.'!$G$15="Error",#N/A,
IF('Second Approx.'!$G$16="Error",#N/A,
IF('Second Approx.'!$G$17="Error",#N/A,
IF('Second Approx.'!$G$18="Error",#N/A,
IF('Second Approx.'!$G$19="Error",#N/A,
IF('Second Approx.'!$G$20="Error",#N/A,
IF('Second Approx.'!$G$29="Error",#N/A,
'Second Approx.'!$D$38*COS(RADIANS('Second Approx.'!$D$18*A1733))+'Second Approx.'!$D$39*COS(RADIANS('Second Approx.'!$D$19*A1733))))))))))</f>
        <v>#N/A</v>
      </c>
      <c r="D1733" s="1" t="e">
        <f>IF(B1733="",#N/A,
IF('Second Approx.'!$G$15="Error",#N/A,
IF('Second Approx.'!$G$16="Error",#N/A,
IF('Second Approx.'!$G$17="Error",#N/A,
IF('Second Approx.'!$G$18="Error",#N/A,
IF('Second Approx.'!$G$19="Error",#N/A,
IF('Second Approx.'!$G$20="Error",#N/A,
IF('Second Approx.'!$G$29="Error",#N/A,
'Second Approx.'!$D$38*SIN(RADIANS('Second Approx.'!$D$18*A1733))+'Second Approx.'!$D$39*SIN(RADIANS('Second Approx.'!$D$19*A1733))))))))))</f>
        <v>#N/A</v>
      </c>
    </row>
    <row r="1734" spans="1:4" x14ac:dyDescent="0.25">
      <c r="A1734" s="71">
        <v>866</v>
      </c>
      <c r="B1734" s="71" t="e">
        <f>IF(A1734&lt;='Second Approx.'!$D$20,A1734,#N/A)</f>
        <v>#N/A</v>
      </c>
      <c r="C1734" s="1" t="e">
        <f>IF(B1734="",#N/A,
IF('Second Approx.'!$G$15="Error",#N/A,
IF('Second Approx.'!$G$16="Error",#N/A,
IF('Second Approx.'!$G$17="Error",#N/A,
IF('Second Approx.'!$G$18="Error",#N/A,
IF('Second Approx.'!$G$19="Error",#N/A,
IF('Second Approx.'!$G$20="Error",#N/A,
IF('Second Approx.'!$G$29="Error",#N/A,
'Second Approx.'!$D$38*COS(RADIANS('Second Approx.'!$D$18*A1734))+'Second Approx.'!$D$39*COS(RADIANS('Second Approx.'!$D$19*A1734))))))))))</f>
        <v>#N/A</v>
      </c>
      <c r="D1734" s="1" t="e">
        <f>IF(B1734="",#N/A,
IF('Second Approx.'!$G$15="Error",#N/A,
IF('Second Approx.'!$G$16="Error",#N/A,
IF('Second Approx.'!$G$17="Error",#N/A,
IF('Second Approx.'!$G$18="Error",#N/A,
IF('Second Approx.'!$G$19="Error",#N/A,
IF('Second Approx.'!$G$20="Error",#N/A,
IF('Second Approx.'!$G$29="Error",#N/A,
'Second Approx.'!$D$38*SIN(RADIANS('Second Approx.'!$D$18*A1734))+'Second Approx.'!$D$39*SIN(RADIANS('Second Approx.'!$D$19*A1734))))))))))</f>
        <v>#N/A</v>
      </c>
    </row>
    <row r="1735" spans="1:4" x14ac:dyDescent="0.25">
      <c r="A1735">
        <v>866.5</v>
      </c>
      <c r="B1735" s="71" t="e">
        <f>IF(A1735&lt;='Second Approx.'!$D$20,A1735,#N/A)</f>
        <v>#N/A</v>
      </c>
      <c r="C1735" s="1" t="e">
        <f>IF(B1735="",#N/A,
IF('Second Approx.'!$G$15="Error",#N/A,
IF('Second Approx.'!$G$16="Error",#N/A,
IF('Second Approx.'!$G$17="Error",#N/A,
IF('Second Approx.'!$G$18="Error",#N/A,
IF('Second Approx.'!$G$19="Error",#N/A,
IF('Second Approx.'!$G$20="Error",#N/A,
IF('Second Approx.'!$G$29="Error",#N/A,
'Second Approx.'!$D$38*COS(RADIANS('Second Approx.'!$D$18*A1735))+'Second Approx.'!$D$39*COS(RADIANS('Second Approx.'!$D$19*A1735))))))))))</f>
        <v>#N/A</v>
      </c>
      <c r="D1735" s="1" t="e">
        <f>IF(B1735="",#N/A,
IF('Second Approx.'!$G$15="Error",#N/A,
IF('Second Approx.'!$G$16="Error",#N/A,
IF('Second Approx.'!$G$17="Error",#N/A,
IF('Second Approx.'!$G$18="Error",#N/A,
IF('Second Approx.'!$G$19="Error",#N/A,
IF('Second Approx.'!$G$20="Error",#N/A,
IF('Second Approx.'!$G$29="Error",#N/A,
'Second Approx.'!$D$38*SIN(RADIANS('Second Approx.'!$D$18*A1735))+'Second Approx.'!$D$39*SIN(RADIANS('Second Approx.'!$D$19*A1735))))))))))</f>
        <v>#N/A</v>
      </c>
    </row>
    <row r="1736" spans="1:4" x14ac:dyDescent="0.25">
      <c r="A1736" s="71">
        <v>867</v>
      </c>
      <c r="B1736" s="71" t="e">
        <f>IF(A1736&lt;='Second Approx.'!$D$20,A1736,#N/A)</f>
        <v>#N/A</v>
      </c>
      <c r="C1736" s="1" t="e">
        <f>IF(B1736="",#N/A,
IF('Second Approx.'!$G$15="Error",#N/A,
IF('Second Approx.'!$G$16="Error",#N/A,
IF('Second Approx.'!$G$17="Error",#N/A,
IF('Second Approx.'!$G$18="Error",#N/A,
IF('Second Approx.'!$G$19="Error",#N/A,
IF('Second Approx.'!$G$20="Error",#N/A,
IF('Second Approx.'!$G$29="Error",#N/A,
'Second Approx.'!$D$38*COS(RADIANS('Second Approx.'!$D$18*A1736))+'Second Approx.'!$D$39*COS(RADIANS('Second Approx.'!$D$19*A1736))))))))))</f>
        <v>#N/A</v>
      </c>
      <c r="D1736" s="1" t="e">
        <f>IF(B1736="",#N/A,
IF('Second Approx.'!$G$15="Error",#N/A,
IF('Second Approx.'!$G$16="Error",#N/A,
IF('Second Approx.'!$G$17="Error",#N/A,
IF('Second Approx.'!$G$18="Error",#N/A,
IF('Second Approx.'!$G$19="Error",#N/A,
IF('Second Approx.'!$G$20="Error",#N/A,
IF('Second Approx.'!$G$29="Error",#N/A,
'Second Approx.'!$D$38*SIN(RADIANS('Second Approx.'!$D$18*A1736))+'Second Approx.'!$D$39*SIN(RADIANS('Second Approx.'!$D$19*A1736))))))))))</f>
        <v>#N/A</v>
      </c>
    </row>
    <row r="1737" spans="1:4" x14ac:dyDescent="0.25">
      <c r="A1737">
        <v>867.5</v>
      </c>
      <c r="B1737" s="71" t="e">
        <f>IF(A1737&lt;='Second Approx.'!$D$20,A1737,#N/A)</f>
        <v>#N/A</v>
      </c>
      <c r="C1737" s="1" t="e">
        <f>IF(B1737="",#N/A,
IF('Second Approx.'!$G$15="Error",#N/A,
IF('Second Approx.'!$G$16="Error",#N/A,
IF('Second Approx.'!$G$17="Error",#N/A,
IF('Second Approx.'!$G$18="Error",#N/A,
IF('Second Approx.'!$G$19="Error",#N/A,
IF('Second Approx.'!$G$20="Error",#N/A,
IF('Second Approx.'!$G$29="Error",#N/A,
'Second Approx.'!$D$38*COS(RADIANS('Second Approx.'!$D$18*A1737))+'Second Approx.'!$D$39*COS(RADIANS('Second Approx.'!$D$19*A1737))))))))))</f>
        <v>#N/A</v>
      </c>
      <c r="D1737" s="1" t="e">
        <f>IF(B1737="",#N/A,
IF('Second Approx.'!$G$15="Error",#N/A,
IF('Second Approx.'!$G$16="Error",#N/A,
IF('Second Approx.'!$G$17="Error",#N/A,
IF('Second Approx.'!$G$18="Error",#N/A,
IF('Second Approx.'!$G$19="Error",#N/A,
IF('Second Approx.'!$G$20="Error",#N/A,
IF('Second Approx.'!$G$29="Error",#N/A,
'Second Approx.'!$D$38*SIN(RADIANS('Second Approx.'!$D$18*A1737))+'Second Approx.'!$D$39*SIN(RADIANS('Second Approx.'!$D$19*A1737))))))))))</f>
        <v>#N/A</v>
      </c>
    </row>
    <row r="1738" spans="1:4" x14ac:dyDescent="0.25">
      <c r="A1738">
        <v>868</v>
      </c>
      <c r="B1738" s="71" t="e">
        <f>IF(A1738&lt;='Second Approx.'!$D$20,A1738,#N/A)</f>
        <v>#N/A</v>
      </c>
      <c r="C1738" s="1" t="e">
        <f>IF(B1738="",#N/A,
IF('Second Approx.'!$G$15="Error",#N/A,
IF('Second Approx.'!$G$16="Error",#N/A,
IF('Second Approx.'!$G$17="Error",#N/A,
IF('Second Approx.'!$G$18="Error",#N/A,
IF('Second Approx.'!$G$19="Error",#N/A,
IF('Second Approx.'!$G$20="Error",#N/A,
IF('Second Approx.'!$G$29="Error",#N/A,
'Second Approx.'!$D$38*COS(RADIANS('Second Approx.'!$D$18*A1738))+'Second Approx.'!$D$39*COS(RADIANS('Second Approx.'!$D$19*A1738))))))))))</f>
        <v>#N/A</v>
      </c>
      <c r="D1738" s="1" t="e">
        <f>IF(B1738="",#N/A,
IF('Second Approx.'!$G$15="Error",#N/A,
IF('Second Approx.'!$G$16="Error",#N/A,
IF('Second Approx.'!$G$17="Error",#N/A,
IF('Second Approx.'!$G$18="Error",#N/A,
IF('Second Approx.'!$G$19="Error",#N/A,
IF('Second Approx.'!$G$20="Error",#N/A,
IF('Second Approx.'!$G$29="Error",#N/A,
'Second Approx.'!$D$38*SIN(RADIANS('Second Approx.'!$D$18*A1738))+'Second Approx.'!$D$39*SIN(RADIANS('Second Approx.'!$D$19*A1738))))))))))</f>
        <v>#N/A</v>
      </c>
    </row>
    <row r="1739" spans="1:4" x14ac:dyDescent="0.25">
      <c r="A1739" s="71">
        <v>868.5</v>
      </c>
      <c r="B1739" s="71" t="e">
        <f>IF(A1739&lt;='Second Approx.'!$D$20,A1739,#N/A)</f>
        <v>#N/A</v>
      </c>
      <c r="C1739" s="1" t="e">
        <f>IF(B1739="",#N/A,
IF('Second Approx.'!$G$15="Error",#N/A,
IF('Second Approx.'!$G$16="Error",#N/A,
IF('Second Approx.'!$G$17="Error",#N/A,
IF('Second Approx.'!$G$18="Error",#N/A,
IF('Second Approx.'!$G$19="Error",#N/A,
IF('Second Approx.'!$G$20="Error",#N/A,
IF('Second Approx.'!$G$29="Error",#N/A,
'Second Approx.'!$D$38*COS(RADIANS('Second Approx.'!$D$18*A1739))+'Second Approx.'!$D$39*COS(RADIANS('Second Approx.'!$D$19*A1739))))))))))</f>
        <v>#N/A</v>
      </c>
      <c r="D1739" s="1" t="e">
        <f>IF(B1739="",#N/A,
IF('Second Approx.'!$G$15="Error",#N/A,
IF('Second Approx.'!$G$16="Error",#N/A,
IF('Second Approx.'!$G$17="Error",#N/A,
IF('Second Approx.'!$G$18="Error",#N/A,
IF('Second Approx.'!$G$19="Error",#N/A,
IF('Second Approx.'!$G$20="Error",#N/A,
IF('Second Approx.'!$G$29="Error",#N/A,
'Second Approx.'!$D$38*SIN(RADIANS('Second Approx.'!$D$18*A1739))+'Second Approx.'!$D$39*SIN(RADIANS('Second Approx.'!$D$19*A1739))))))))))</f>
        <v>#N/A</v>
      </c>
    </row>
    <row r="1740" spans="1:4" x14ac:dyDescent="0.25">
      <c r="A1740">
        <v>869</v>
      </c>
      <c r="B1740" s="71" t="e">
        <f>IF(A1740&lt;='Second Approx.'!$D$20,A1740,#N/A)</f>
        <v>#N/A</v>
      </c>
      <c r="C1740" s="1" t="e">
        <f>IF(B1740="",#N/A,
IF('Second Approx.'!$G$15="Error",#N/A,
IF('Second Approx.'!$G$16="Error",#N/A,
IF('Second Approx.'!$G$17="Error",#N/A,
IF('Second Approx.'!$G$18="Error",#N/A,
IF('Second Approx.'!$G$19="Error",#N/A,
IF('Second Approx.'!$G$20="Error",#N/A,
IF('Second Approx.'!$G$29="Error",#N/A,
'Second Approx.'!$D$38*COS(RADIANS('Second Approx.'!$D$18*A1740))+'Second Approx.'!$D$39*COS(RADIANS('Second Approx.'!$D$19*A1740))))))))))</f>
        <v>#N/A</v>
      </c>
      <c r="D1740" s="1" t="e">
        <f>IF(B1740="",#N/A,
IF('Second Approx.'!$G$15="Error",#N/A,
IF('Second Approx.'!$G$16="Error",#N/A,
IF('Second Approx.'!$G$17="Error",#N/A,
IF('Second Approx.'!$G$18="Error",#N/A,
IF('Second Approx.'!$G$19="Error",#N/A,
IF('Second Approx.'!$G$20="Error",#N/A,
IF('Second Approx.'!$G$29="Error",#N/A,
'Second Approx.'!$D$38*SIN(RADIANS('Second Approx.'!$D$18*A1740))+'Second Approx.'!$D$39*SIN(RADIANS('Second Approx.'!$D$19*A1740))))))))))</f>
        <v>#N/A</v>
      </c>
    </row>
    <row r="1741" spans="1:4" x14ac:dyDescent="0.25">
      <c r="A1741" s="71">
        <v>869.5</v>
      </c>
      <c r="B1741" s="71" t="e">
        <f>IF(A1741&lt;='Second Approx.'!$D$20,A1741,#N/A)</f>
        <v>#N/A</v>
      </c>
      <c r="C1741" s="1" t="e">
        <f>IF(B1741="",#N/A,
IF('Second Approx.'!$G$15="Error",#N/A,
IF('Second Approx.'!$G$16="Error",#N/A,
IF('Second Approx.'!$G$17="Error",#N/A,
IF('Second Approx.'!$G$18="Error",#N/A,
IF('Second Approx.'!$G$19="Error",#N/A,
IF('Second Approx.'!$G$20="Error",#N/A,
IF('Second Approx.'!$G$29="Error",#N/A,
'Second Approx.'!$D$38*COS(RADIANS('Second Approx.'!$D$18*A1741))+'Second Approx.'!$D$39*COS(RADIANS('Second Approx.'!$D$19*A1741))))))))))</f>
        <v>#N/A</v>
      </c>
      <c r="D1741" s="1" t="e">
        <f>IF(B1741="",#N/A,
IF('Second Approx.'!$G$15="Error",#N/A,
IF('Second Approx.'!$G$16="Error",#N/A,
IF('Second Approx.'!$G$17="Error",#N/A,
IF('Second Approx.'!$G$18="Error",#N/A,
IF('Second Approx.'!$G$19="Error",#N/A,
IF('Second Approx.'!$G$20="Error",#N/A,
IF('Second Approx.'!$G$29="Error",#N/A,
'Second Approx.'!$D$38*SIN(RADIANS('Second Approx.'!$D$18*A1741))+'Second Approx.'!$D$39*SIN(RADIANS('Second Approx.'!$D$19*A1741))))))))))</f>
        <v>#N/A</v>
      </c>
    </row>
    <row r="1742" spans="1:4" x14ac:dyDescent="0.25">
      <c r="A1742">
        <v>870</v>
      </c>
      <c r="B1742" s="71" t="e">
        <f>IF(A1742&lt;='Second Approx.'!$D$20,A1742,#N/A)</f>
        <v>#N/A</v>
      </c>
      <c r="C1742" s="1" t="e">
        <f>IF(B1742="",#N/A,
IF('Second Approx.'!$G$15="Error",#N/A,
IF('Second Approx.'!$G$16="Error",#N/A,
IF('Second Approx.'!$G$17="Error",#N/A,
IF('Second Approx.'!$G$18="Error",#N/A,
IF('Second Approx.'!$G$19="Error",#N/A,
IF('Second Approx.'!$G$20="Error",#N/A,
IF('Second Approx.'!$G$29="Error",#N/A,
'Second Approx.'!$D$38*COS(RADIANS('Second Approx.'!$D$18*A1742))+'Second Approx.'!$D$39*COS(RADIANS('Second Approx.'!$D$19*A1742))))))))))</f>
        <v>#N/A</v>
      </c>
      <c r="D1742" s="1" t="e">
        <f>IF(B1742="",#N/A,
IF('Second Approx.'!$G$15="Error",#N/A,
IF('Second Approx.'!$G$16="Error",#N/A,
IF('Second Approx.'!$G$17="Error",#N/A,
IF('Second Approx.'!$G$18="Error",#N/A,
IF('Second Approx.'!$G$19="Error",#N/A,
IF('Second Approx.'!$G$20="Error",#N/A,
IF('Second Approx.'!$G$29="Error",#N/A,
'Second Approx.'!$D$38*SIN(RADIANS('Second Approx.'!$D$18*A1742))+'Second Approx.'!$D$39*SIN(RADIANS('Second Approx.'!$D$19*A1742))))))))))</f>
        <v>#N/A</v>
      </c>
    </row>
    <row r="1743" spans="1:4" x14ac:dyDescent="0.25">
      <c r="A1743">
        <v>870.5</v>
      </c>
      <c r="B1743" s="71" t="e">
        <f>IF(A1743&lt;='Second Approx.'!$D$20,A1743,#N/A)</f>
        <v>#N/A</v>
      </c>
      <c r="C1743" s="1" t="e">
        <f>IF(B1743="",#N/A,
IF('Second Approx.'!$G$15="Error",#N/A,
IF('Second Approx.'!$G$16="Error",#N/A,
IF('Second Approx.'!$G$17="Error",#N/A,
IF('Second Approx.'!$G$18="Error",#N/A,
IF('Second Approx.'!$G$19="Error",#N/A,
IF('Second Approx.'!$G$20="Error",#N/A,
IF('Second Approx.'!$G$29="Error",#N/A,
'Second Approx.'!$D$38*COS(RADIANS('Second Approx.'!$D$18*A1743))+'Second Approx.'!$D$39*COS(RADIANS('Second Approx.'!$D$19*A1743))))))))))</f>
        <v>#N/A</v>
      </c>
      <c r="D1743" s="1" t="e">
        <f>IF(B1743="",#N/A,
IF('Second Approx.'!$G$15="Error",#N/A,
IF('Second Approx.'!$G$16="Error",#N/A,
IF('Second Approx.'!$G$17="Error",#N/A,
IF('Second Approx.'!$G$18="Error",#N/A,
IF('Second Approx.'!$G$19="Error",#N/A,
IF('Second Approx.'!$G$20="Error",#N/A,
IF('Second Approx.'!$G$29="Error",#N/A,
'Second Approx.'!$D$38*SIN(RADIANS('Second Approx.'!$D$18*A1743))+'Second Approx.'!$D$39*SIN(RADIANS('Second Approx.'!$D$19*A1743))))))))))</f>
        <v>#N/A</v>
      </c>
    </row>
    <row r="1744" spans="1:4" x14ac:dyDescent="0.25">
      <c r="A1744" s="71">
        <v>871</v>
      </c>
      <c r="B1744" s="71" t="e">
        <f>IF(A1744&lt;='Second Approx.'!$D$20,A1744,#N/A)</f>
        <v>#N/A</v>
      </c>
      <c r="C1744" s="1" t="e">
        <f>IF(B1744="",#N/A,
IF('Second Approx.'!$G$15="Error",#N/A,
IF('Second Approx.'!$G$16="Error",#N/A,
IF('Second Approx.'!$G$17="Error",#N/A,
IF('Second Approx.'!$G$18="Error",#N/A,
IF('Second Approx.'!$G$19="Error",#N/A,
IF('Second Approx.'!$G$20="Error",#N/A,
IF('Second Approx.'!$G$29="Error",#N/A,
'Second Approx.'!$D$38*COS(RADIANS('Second Approx.'!$D$18*A1744))+'Second Approx.'!$D$39*COS(RADIANS('Second Approx.'!$D$19*A1744))))))))))</f>
        <v>#N/A</v>
      </c>
      <c r="D1744" s="1" t="e">
        <f>IF(B1744="",#N/A,
IF('Second Approx.'!$G$15="Error",#N/A,
IF('Second Approx.'!$G$16="Error",#N/A,
IF('Second Approx.'!$G$17="Error",#N/A,
IF('Second Approx.'!$G$18="Error",#N/A,
IF('Second Approx.'!$G$19="Error",#N/A,
IF('Second Approx.'!$G$20="Error",#N/A,
IF('Second Approx.'!$G$29="Error",#N/A,
'Second Approx.'!$D$38*SIN(RADIANS('Second Approx.'!$D$18*A1744))+'Second Approx.'!$D$39*SIN(RADIANS('Second Approx.'!$D$19*A1744))))))))))</f>
        <v>#N/A</v>
      </c>
    </row>
    <row r="1745" spans="1:4" x14ac:dyDescent="0.25">
      <c r="A1745">
        <v>871.5</v>
      </c>
      <c r="B1745" s="71" t="e">
        <f>IF(A1745&lt;='Second Approx.'!$D$20,A1745,#N/A)</f>
        <v>#N/A</v>
      </c>
      <c r="C1745" s="1" t="e">
        <f>IF(B1745="",#N/A,
IF('Second Approx.'!$G$15="Error",#N/A,
IF('Second Approx.'!$G$16="Error",#N/A,
IF('Second Approx.'!$G$17="Error",#N/A,
IF('Second Approx.'!$G$18="Error",#N/A,
IF('Second Approx.'!$G$19="Error",#N/A,
IF('Second Approx.'!$G$20="Error",#N/A,
IF('Second Approx.'!$G$29="Error",#N/A,
'Second Approx.'!$D$38*COS(RADIANS('Second Approx.'!$D$18*A1745))+'Second Approx.'!$D$39*COS(RADIANS('Second Approx.'!$D$19*A1745))))))))))</f>
        <v>#N/A</v>
      </c>
      <c r="D1745" s="1" t="e">
        <f>IF(B1745="",#N/A,
IF('Second Approx.'!$G$15="Error",#N/A,
IF('Second Approx.'!$G$16="Error",#N/A,
IF('Second Approx.'!$G$17="Error",#N/A,
IF('Second Approx.'!$G$18="Error",#N/A,
IF('Second Approx.'!$G$19="Error",#N/A,
IF('Second Approx.'!$G$20="Error",#N/A,
IF('Second Approx.'!$G$29="Error",#N/A,
'Second Approx.'!$D$38*SIN(RADIANS('Second Approx.'!$D$18*A1745))+'Second Approx.'!$D$39*SIN(RADIANS('Second Approx.'!$D$19*A1745))))))))))</f>
        <v>#N/A</v>
      </c>
    </row>
    <row r="1746" spans="1:4" x14ac:dyDescent="0.25">
      <c r="A1746" s="71">
        <v>872</v>
      </c>
      <c r="B1746" s="71" t="e">
        <f>IF(A1746&lt;='Second Approx.'!$D$20,A1746,#N/A)</f>
        <v>#N/A</v>
      </c>
      <c r="C1746" s="1" t="e">
        <f>IF(B1746="",#N/A,
IF('Second Approx.'!$G$15="Error",#N/A,
IF('Second Approx.'!$G$16="Error",#N/A,
IF('Second Approx.'!$G$17="Error",#N/A,
IF('Second Approx.'!$G$18="Error",#N/A,
IF('Second Approx.'!$G$19="Error",#N/A,
IF('Second Approx.'!$G$20="Error",#N/A,
IF('Second Approx.'!$G$29="Error",#N/A,
'Second Approx.'!$D$38*COS(RADIANS('Second Approx.'!$D$18*A1746))+'Second Approx.'!$D$39*COS(RADIANS('Second Approx.'!$D$19*A1746))))))))))</f>
        <v>#N/A</v>
      </c>
      <c r="D1746" s="1" t="e">
        <f>IF(B1746="",#N/A,
IF('Second Approx.'!$G$15="Error",#N/A,
IF('Second Approx.'!$G$16="Error",#N/A,
IF('Second Approx.'!$G$17="Error",#N/A,
IF('Second Approx.'!$G$18="Error",#N/A,
IF('Second Approx.'!$G$19="Error",#N/A,
IF('Second Approx.'!$G$20="Error",#N/A,
IF('Second Approx.'!$G$29="Error",#N/A,
'Second Approx.'!$D$38*SIN(RADIANS('Second Approx.'!$D$18*A1746))+'Second Approx.'!$D$39*SIN(RADIANS('Second Approx.'!$D$19*A1746))))))))))</f>
        <v>#N/A</v>
      </c>
    </row>
    <row r="1747" spans="1:4" x14ac:dyDescent="0.25">
      <c r="A1747">
        <v>872.5</v>
      </c>
      <c r="B1747" s="71" t="e">
        <f>IF(A1747&lt;='Second Approx.'!$D$20,A1747,#N/A)</f>
        <v>#N/A</v>
      </c>
      <c r="C1747" s="1" t="e">
        <f>IF(B1747="",#N/A,
IF('Second Approx.'!$G$15="Error",#N/A,
IF('Second Approx.'!$G$16="Error",#N/A,
IF('Second Approx.'!$G$17="Error",#N/A,
IF('Second Approx.'!$G$18="Error",#N/A,
IF('Second Approx.'!$G$19="Error",#N/A,
IF('Second Approx.'!$G$20="Error",#N/A,
IF('Second Approx.'!$G$29="Error",#N/A,
'Second Approx.'!$D$38*COS(RADIANS('Second Approx.'!$D$18*A1747))+'Second Approx.'!$D$39*COS(RADIANS('Second Approx.'!$D$19*A1747))))))))))</f>
        <v>#N/A</v>
      </c>
      <c r="D1747" s="1" t="e">
        <f>IF(B1747="",#N/A,
IF('Second Approx.'!$G$15="Error",#N/A,
IF('Second Approx.'!$G$16="Error",#N/A,
IF('Second Approx.'!$G$17="Error",#N/A,
IF('Second Approx.'!$G$18="Error",#N/A,
IF('Second Approx.'!$G$19="Error",#N/A,
IF('Second Approx.'!$G$20="Error",#N/A,
IF('Second Approx.'!$G$29="Error",#N/A,
'Second Approx.'!$D$38*SIN(RADIANS('Second Approx.'!$D$18*A1747))+'Second Approx.'!$D$39*SIN(RADIANS('Second Approx.'!$D$19*A1747))))))))))</f>
        <v>#N/A</v>
      </c>
    </row>
    <row r="1748" spans="1:4" x14ac:dyDescent="0.25">
      <c r="A1748">
        <v>873</v>
      </c>
      <c r="B1748" s="71" t="e">
        <f>IF(A1748&lt;='Second Approx.'!$D$20,A1748,#N/A)</f>
        <v>#N/A</v>
      </c>
      <c r="C1748" s="1" t="e">
        <f>IF(B1748="",#N/A,
IF('Second Approx.'!$G$15="Error",#N/A,
IF('Second Approx.'!$G$16="Error",#N/A,
IF('Second Approx.'!$G$17="Error",#N/A,
IF('Second Approx.'!$G$18="Error",#N/A,
IF('Second Approx.'!$G$19="Error",#N/A,
IF('Second Approx.'!$G$20="Error",#N/A,
IF('Second Approx.'!$G$29="Error",#N/A,
'Second Approx.'!$D$38*COS(RADIANS('Second Approx.'!$D$18*A1748))+'Second Approx.'!$D$39*COS(RADIANS('Second Approx.'!$D$19*A1748))))))))))</f>
        <v>#N/A</v>
      </c>
      <c r="D1748" s="1" t="e">
        <f>IF(B1748="",#N/A,
IF('Second Approx.'!$G$15="Error",#N/A,
IF('Second Approx.'!$G$16="Error",#N/A,
IF('Second Approx.'!$G$17="Error",#N/A,
IF('Second Approx.'!$G$18="Error",#N/A,
IF('Second Approx.'!$G$19="Error",#N/A,
IF('Second Approx.'!$G$20="Error",#N/A,
IF('Second Approx.'!$G$29="Error",#N/A,
'Second Approx.'!$D$38*SIN(RADIANS('Second Approx.'!$D$18*A1748))+'Second Approx.'!$D$39*SIN(RADIANS('Second Approx.'!$D$19*A1748))))))))))</f>
        <v>#N/A</v>
      </c>
    </row>
    <row r="1749" spans="1:4" x14ac:dyDescent="0.25">
      <c r="A1749" s="71">
        <v>873.5</v>
      </c>
      <c r="B1749" s="71" t="e">
        <f>IF(A1749&lt;='Second Approx.'!$D$20,A1749,#N/A)</f>
        <v>#N/A</v>
      </c>
      <c r="C1749" s="1" t="e">
        <f>IF(B1749="",#N/A,
IF('Second Approx.'!$G$15="Error",#N/A,
IF('Second Approx.'!$G$16="Error",#N/A,
IF('Second Approx.'!$G$17="Error",#N/A,
IF('Second Approx.'!$G$18="Error",#N/A,
IF('Second Approx.'!$G$19="Error",#N/A,
IF('Second Approx.'!$G$20="Error",#N/A,
IF('Second Approx.'!$G$29="Error",#N/A,
'Second Approx.'!$D$38*COS(RADIANS('Second Approx.'!$D$18*A1749))+'Second Approx.'!$D$39*COS(RADIANS('Second Approx.'!$D$19*A1749))))))))))</f>
        <v>#N/A</v>
      </c>
      <c r="D1749" s="1" t="e">
        <f>IF(B1749="",#N/A,
IF('Second Approx.'!$G$15="Error",#N/A,
IF('Second Approx.'!$G$16="Error",#N/A,
IF('Second Approx.'!$G$17="Error",#N/A,
IF('Second Approx.'!$G$18="Error",#N/A,
IF('Second Approx.'!$G$19="Error",#N/A,
IF('Second Approx.'!$G$20="Error",#N/A,
IF('Second Approx.'!$G$29="Error",#N/A,
'Second Approx.'!$D$38*SIN(RADIANS('Second Approx.'!$D$18*A1749))+'Second Approx.'!$D$39*SIN(RADIANS('Second Approx.'!$D$19*A1749))))))))))</f>
        <v>#N/A</v>
      </c>
    </row>
    <row r="1750" spans="1:4" x14ac:dyDescent="0.25">
      <c r="A1750">
        <v>874</v>
      </c>
      <c r="B1750" s="71" t="e">
        <f>IF(A1750&lt;='Second Approx.'!$D$20,A1750,#N/A)</f>
        <v>#N/A</v>
      </c>
      <c r="C1750" s="1" t="e">
        <f>IF(B1750="",#N/A,
IF('Second Approx.'!$G$15="Error",#N/A,
IF('Second Approx.'!$G$16="Error",#N/A,
IF('Second Approx.'!$G$17="Error",#N/A,
IF('Second Approx.'!$G$18="Error",#N/A,
IF('Second Approx.'!$G$19="Error",#N/A,
IF('Second Approx.'!$G$20="Error",#N/A,
IF('Second Approx.'!$G$29="Error",#N/A,
'Second Approx.'!$D$38*COS(RADIANS('Second Approx.'!$D$18*A1750))+'Second Approx.'!$D$39*COS(RADIANS('Second Approx.'!$D$19*A1750))))))))))</f>
        <v>#N/A</v>
      </c>
      <c r="D1750" s="1" t="e">
        <f>IF(B1750="",#N/A,
IF('Second Approx.'!$G$15="Error",#N/A,
IF('Second Approx.'!$G$16="Error",#N/A,
IF('Second Approx.'!$G$17="Error",#N/A,
IF('Second Approx.'!$G$18="Error",#N/A,
IF('Second Approx.'!$G$19="Error",#N/A,
IF('Second Approx.'!$G$20="Error",#N/A,
IF('Second Approx.'!$G$29="Error",#N/A,
'Second Approx.'!$D$38*SIN(RADIANS('Second Approx.'!$D$18*A1750))+'Second Approx.'!$D$39*SIN(RADIANS('Second Approx.'!$D$19*A1750))))))))))</f>
        <v>#N/A</v>
      </c>
    </row>
    <row r="1751" spans="1:4" x14ac:dyDescent="0.25">
      <c r="A1751" s="71">
        <v>874.5</v>
      </c>
      <c r="B1751" s="71" t="e">
        <f>IF(A1751&lt;='Second Approx.'!$D$20,A1751,#N/A)</f>
        <v>#N/A</v>
      </c>
      <c r="C1751" s="1" t="e">
        <f>IF(B1751="",#N/A,
IF('Second Approx.'!$G$15="Error",#N/A,
IF('Second Approx.'!$G$16="Error",#N/A,
IF('Second Approx.'!$G$17="Error",#N/A,
IF('Second Approx.'!$G$18="Error",#N/A,
IF('Second Approx.'!$G$19="Error",#N/A,
IF('Second Approx.'!$G$20="Error",#N/A,
IF('Second Approx.'!$G$29="Error",#N/A,
'Second Approx.'!$D$38*COS(RADIANS('Second Approx.'!$D$18*A1751))+'Second Approx.'!$D$39*COS(RADIANS('Second Approx.'!$D$19*A1751))))))))))</f>
        <v>#N/A</v>
      </c>
      <c r="D1751" s="1" t="e">
        <f>IF(B1751="",#N/A,
IF('Second Approx.'!$G$15="Error",#N/A,
IF('Second Approx.'!$G$16="Error",#N/A,
IF('Second Approx.'!$G$17="Error",#N/A,
IF('Second Approx.'!$G$18="Error",#N/A,
IF('Second Approx.'!$G$19="Error",#N/A,
IF('Second Approx.'!$G$20="Error",#N/A,
IF('Second Approx.'!$G$29="Error",#N/A,
'Second Approx.'!$D$38*SIN(RADIANS('Second Approx.'!$D$18*A1751))+'Second Approx.'!$D$39*SIN(RADIANS('Second Approx.'!$D$19*A1751))))))))))</f>
        <v>#N/A</v>
      </c>
    </row>
    <row r="1752" spans="1:4" x14ac:dyDescent="0.25">
      <c r="A1752">
        <v>875</v>
      </c>
      <c r="B1752" s="71" t="e">
        <f>IF(A1752&lt;='Second Approx.'!$D$20,A1752,#N/A)</f>
        <v>#N/A</v>
      </c>
      <c r="C1752" s="1" t="e">
        <f>IF(B1752="",#N/A,
IF('Second Approx.'!$G$15="Error",#N/A,
IF('Second Approx.'!$G$16="Error",#N/A,
IF('Second Approx.'!$G$17="Error",#N/A,
IF('Second Approx.'!$G$18="Error",#N/A,
IF('Second Approx.'!$G$19="Error",#N/A,
IF('Second Approx.'!$G$20="Error",#N/A,
IF('Second Approx.'!$G$29="Error",#N/A,
'Second Approx.'!$D$38*COS(RADIANS('Second Approx.'!$D$18*A1752))+'Second Approx.'!$D$39*COS(RADIANS('Second Approx.'!$D$19*A1752))))))))))</f>
        <v>#N/A</v>
      </c>
      <c r="D1752" s="1" t="e">
        <f>IF(B1752="",#N/A,
IF('Second Approx.'!$G$15="Error",#N/A,
IF('Second Approx.'!$G$16="Error",#N/A,
IF('Second Approx.'!$G$17="Error",#N/A,
IF('Second Approx.'!$G$18="Error",#N/A,
IF('Second Approx.'!$G$19="Error",#N/A,
IF('Second Approx.'!$G$20="Error",#N/A,
IF('Second Approx.'!$G$29="Error",#N/A,
'Second Approx.'!$D$38*SIN(RADIANS('Second Approx.'!$D$18*A1752))+'Second Approx.'!$D$39*SIN(RADIANS('Second Approx.'!$D$19*A1752))))))))))</f>
        <v>#N/A</v>
      </c>
    </row>
    <row r="1753" spans="1:4" x14ac:dyDescent="0.25">
      <c r="A1753">
        <v>875.5</v>
      </c>
      <c r="B1753" s="71" t="e">
        <f>IF(A1753&lt;='Second Approx.'!$D$20,A1753,#N/A)</f>
        <v>#N/A</v>
      </c>
      <c r="C1753" s="1" t="e">
        <f>IF(B1753="",#N/A,
IF('Second Approx.'!$G$15="Error",#N/A,
IF('Second Approx.'!$G$16="Error",#N/A,
IF('Second Approx.'!$G$17="Error",#N/A,
IF('Second Approx.'!$G$18="Error",#N/A,
IF('Second Approx.'!$G$19="Error",#N/A,
IF('Second Approx.'!$G$20="Error",#N/A,
IF('Second Approx.'!$G$29="Error",#N/A,
'Second Approx.'!$D$38*COS(RADIANS('Second Approx.'!$D$18*A1753))+'Second Approx.'!$D$39*COS(RADIANS('Second Approx.'!$D$19*A1753))))))))))</f>
        <v>#N/A</v>
      </c>
      <c r="D1753" s="1" t="e">
        <f>IF(B1753="",#N/A,
IF('Second Approx.'!$G$15="Error",#N/A,
IF('Second Approx.'!$G$16="Error",#N/A,
IF('Second Approx.'!$G$17="Error",#N/A,
IF('Second Approx.'!$G$18="Error",#N/A,
IF('Second Approx.'!$G$19="Error",#N/A,
IF('Second Approx.'!$G$20="Error",#N/A,
IF('Second Approx.'!$G$29="Error",#N/A,
'Second Approx.'!$D$38*SIN(RADIANS('Second Approx.'!$D$18*A1753))+'Second Approx.'!$D$39*SIN(RADIANS('Second Approx.'!$D$19*A1753))))))))))</f>
        <v>#N/A</v>
      </c>
    </row>
    <row r="1754" spans="1:4" x14ac:dyDescent="0.25">
      <c r="A1754" s="71">
        <v>876</v>
      </c>
      <c r="B1754" s="71" t="e">
        <f>IF(A1754&lt;='Second Approx.'!$D$20,A1754,#N/A)</f>
        <v>#N/A</v>
      </c>
      <c r="C1754" s="1" t="e">
        <f>IF(B1754="",#N/A,
IF('Second Approx.'!$G$15="Error",#N/A,
IF('Second Approx.'!$G$16="Error",#N/A,
IF('Second Approx.'!$G$17="Error",#N/A,
IF('Second Approx.'!$G$18="Error",#N/A,
IF('Second Approx.'!$G$19="Error",#N/A,
IF('Second Approx.'!$G$20="Error",#N/A,
IF('Second Approx.'!$G$29="Error",#N/A,
'Second Approx.'!$D$38*COS(RADIANS('Second Approx.'!$D$18*A1754))+'Second Approx.'!$D$39*COS(RADIANS('Second Approx.'!$D$19*A1754))))))))))</f>
        <v>#N/A</v>
      </c>
      <c r="D1754" s="1" t="e">
        <f>IF(B1754="",#N/A,
IF('Second Approx.'!$G$15="Error",#N/A,
IF('Second Approx.'!$G$16="Error",#N/A,
IF('Second Approx.'!$G$17="Error",#N/A,
IF('Second Approx.'!$G$18="Error",#N/A,
IF('Second Approx.'!$G$19="Error",#N/A,
IF('Second Approx.'!$G$20="Error",#N/A,
IF('Second Approx.'!$G$29="Error",#N/A,
'Second Approx.'!$D$38*SIN(RADIANS('Second Approx.'!$D$18*A1754))+'Second Approx.'!$D$39*SIN(RADIANS('Second Approx.'!$D$19*A1754))))))))))</f>
        <v>#N/A</v>
      </c>
    </row>
    <row r="1755" spans="1:4" x14ac:dyDescent="0.25">
      <c r="A1755">
        <v>876.5</v>
      </c>
      <c r="B1755" s="71" t="e">
        <f>IF(A1755&lt;='Second Approx.'!$D$20,A1755,#N/A)</f>
        <v>#N/A</v>
      </c>
      <c r="C1755" s="1" t="e">
        <f>IF(B1755="",#N/A,
IF('Second Approx.'!$G$15="Error",#N/A,
IF('Second Approx.'!$G$16="Error",#N/A,
IF('Second Approx.'!$G$17="Error",#N/A,
IF('Second Approx.'!$G$18="Error",#N/A,
IF('Second Approx.'!$G$19="Error",#N/A,
IF('Second Approx.'!$G$20="Error",#N/A,
IF('Second Approx.'!$G$29="Error",#N/A,
'Second Approx.'!$D$38*COS(RADIANS('Second Approx.'!$D$18*A1755))+'Second Approx.'!$D$39*COS(RADIANS('Second Approx.'!$D$19*A1755))))))))))</f>
        <v>#N/A</v>
      </c>
      <c r="D1755" s="1" t="e">
        <f>IF(B1755="",#N/A,
IF('Second Approx.'!$G$15="Error",#N/A,
IF('Second Approx.'!$G$16="Error",#N/A,
IF('Second Approx.'!$G$17="Error",#N/A,
IF('Second Approx.'!$G$18="Error",#N/A,
IF('Second Approx.'!$G$19="Error",#N/A,
IF('Second Approx.'!$G$20="Error",#N/A,
IF('Second Approx.'!$G$29="Error",#N/A,
'Second Approx.'!$D$38*SIN(RADIANS('Second Approx.'!$D$18*A1755))+'Second Approx.'!$D$39*SIN(RADIANS('Second Approx.'!$D$19*A1755))))))))))</f>
        <v>#N/A</v>
      </c>
    </row>
    <row r="1756" spans="1:4" x14ac:dyDescent="0.25">
      <c r="A1756" s="71">
        <v>877</v>
      </c>
      <c r="B1756" s="71" t="e">
        <f>IF(A1756&lt;='Second Approx.'!$D$20,A1756,#N/A)</f>
        <v>#N/A</v>
      </c>
      <c r="C1756" s="1" t="e">
        <f>IF(B1756="",#N/A,
IF('Second Approx.'!$G$15="Error",#N/A,
IF('Second Approx.'!$G$16="Error",#N/A,
IF('Second Approx.'!$G$17="Error",#N/A,
IF('Second Approx.'!$G$18="Error",#N/A,
IF('Second Approx.'!$G$19="Error",#N/A,
IF('Second Approx.'!$G$20="Error",#N/A,
IF('Second Approx.'!$G$29="Error",#N/A,
'Second Approx.'!$D$38*COS(RADIANS('Second Approx.'!$D$18*A1756))+'Second Approx.'!$D$39*COS(RADIANS('Second Approx.'!$D$19*A1756))))))))))</f>
        <v>#N/A</v>
      </c>
      <c r="D1756" s="1" t="e">
        <f>IF(B1756="",#N/A,
IF('Second Approx.'!$G$15="Error",#N/A,
IF('Second Approx.'!$G$16="Error",#N/A,
IF('Second Approx.'!$G$17="Error",#N/A,
IF('Second Approx.'!$G$18="Error",#N/A,
IF('Second Approx.'!$G$19="Error",#N/A,
IF('Second Approx.'!$G$20="Error",#N/A,
IF('Second Approx.'!$G$29="Error",#N/A,
'Second Approx.'!$D$38*SIN(RADIANS('Second Approx.'!$D$18*A1756))+'Second Approx.'!$D$39*SIN(RADIANS('Second Approx.'!$D$19*A1756))))))))))</f>
        <v>#N/A</v>
      </c>
    </row>
    <row r="1757" spans="1:4" x14ac:dyDescent="0.25">
      <c r="A1757">
        <v>877.5</v>
      </c>
      <c r="B1757" s="71" t="e">
        <f>IF(A1757&lt;='Second Approx.'!$D$20,A1757,#N/A)</f>
        <v>#N/A</v>
      </c>
      <c r="C1757" s="1" t="e">
        <f>IF(B1757="",#N/A,
IF('Second Approx.'!$G$15="Error",#N/A,
IF('Second Approx.'!$G$16="Error",#N/A,
IF('Second Approx.'!$G$17="Error",#N/A,
IF('Second Approx.'!$G$18="Error",#N/A,
IF('Second Approx.'!$G$19="Error",#N/A,
IF('Second Approx.'!$G$20="Error",#N/A,
IF('Second Approx.'!$G$29="Error",#N/A,
'Second Approx.'!$D$38*COS(RADIANS('Second Approx.'!$D$18*A1757))+'Second Approx.'!$D$39*COS(RADIANS('Second Approx.'!$D$19*A1757))))))))))</f>
        <v>#N/A</v>
      </c>
      <c r="D1757" s="1" t="e">
        <f>IF(B1757="",#N/A,
IF('Second Approx.'!$G$15="Error",#N/A,
IF('Second Approx.'!$G$16="Error",#N/A,
IF('Second Approx.'!$G$17="Error",#N/A,
IF('Second Approx.'!$G$18="Error",#N/A,
IF('Second Approx.'!$G$19="Error",#N/A,
IF('Second Approx.'!$G$20="Error",#N/A,
IF('Second Approx.'!$G$29="Error",#N/A,
'Second Approx.'!$D$38*SIN(RADIANS('Second Approx.'!$D$18*A1757))+'Second Approx.'!$D$39*SIN(RADIANS('Second Approx.'!$D$19*A1757))))))))))</f>
        <v>#N/A</v>
      </c>
    </row>
    <row r="1758" spans="1:4" x14ac:dyDescent="0.25">
      <c r="A1758">
        <v>878</v>
      </c>
      <c r="B1758" s="71" t="e">
        <f>IF(A1758&lt;='Second Approx.'!$D$20,A1758,#N/A)</f>
        <v>#N/A</v>
      </c>
      <c r="C1758" s="1" t="e">
        <f>IF(B1758="",#N/A,
IF('Second Approx.'!$G$15="Error",#N/A,
IF('Second Approx.'!$G$16="Error",#N/A,
IF('Second Approx.'!$G$17="Error",#N/A,
IF('Second Approx.'!$G$18="Error",#N/A,
IF('Second Approx.'!$G$19="Error",#N/A,
IF('Second Approx.'!$G$20="Error",#N/A,
IF('Second Approx.'!$G$29="Error",#N/A,
'Second Approx.'!$D$38*COS(RADIANS('Second Approx.'!$D$18*A1758))+'Second Approx.'!$D$39*COS(RADIANS('Second Approx.'!$D$19*A1758))))))))))</f>
        <v>#N/A</v>
      </c>
      <c r="D1758" s="1" t="e">
        <f>IF(B1758="",#N/A,
IF('Second Approx.'!$G$15="Error",#N/A,
IF('Second Approx.'!$G$16="Error",#N/A,
IF('Second Approx.'!$G$17="Error",#N/A,
IF('Second Approx.'!$G$18="Error",#N/A,
IF('Second Approx.'!$G$19="Error",#N/A,
IF('Second Approx.'!$G$20="Error",#N/A,
IF('Second Approx.'!$G$29="Error",#N/A,
'Second Approx.'!$D$38*SIN(RADIANS('Second Approx.'!$D$18*A1758))+'Second Approx.'!$D$39*SIN(RADIANS('Second Approx.'!$D$19*A1758))))))))))</f>
        <v>#N/A</v>
      </c>
    </row>
    <row r="1759" spans="1:4" x14ac:dyDescent="0.25">
      <c r="A1759" s="71">
        <v>878.5</v>
      </c>
      <c r="B1759" s="71" t="e">
        <f>IF(A1759&lt;='Second Approx.'!$D$20,A1759,#N/A)</f>
        <v>#N/A</v>
      </c>
      <c r="C1759" s="1" t="e">
        <f>IF(B1759="",#N/A,
IF('Second Approx.'!$G$15="Error",#N/A,
IF('Second Approx.'!$G$16="Error",#N/A,
IF('Second Approx.'!$G$17="Error",#N/A,
IF('Second Approx.'!$G$18="Error",#N/A,
IF('Second Approx.'!$G$19="Error",#N/A,
IF('Second Approx.'!$G$20="Error",#N/A,
IF('Second Approx.'!$G$29="Error",#N/A,
'Second Approx.'!$D$38*COS(RADIANS('Second Approx.'!$D$18*A1759))+'Second Approx.'!$D$39*COS(RADIANS('Second Approx.'!$D$19*A1759))))))))))</f>
        <v>#N/A</v>
      </c>
      <c r="D1759" s="1" t="e">
        <f>IF(B1759="",#N/A,
IF('Second Approx.'!$G$15="Error",#N/A,
IF('Second Approx.'!$G$16="Error",#N/A,
IF('Second Approx.'!$G$17="Error",#N/A,
IF('Second Approx.'!$G$18="Error",#N/A,
IF('Second Approx.'!$G$19="Error",#N/A,
IF('Second Approx.'!$G$20="Error",#N/A,
IF('Second Approx.'!$G$29="Error",#N/A,
'Second Approx.'!$D$38*SIN(RADIANS('Second Approx.'!$D$18*A1759))+'Second Approx.'!$D$39*SIN(RADIANS('Second Approx.'!$D$19*A1759))))))))))</f>
        <v>#N/A</v>
      </c>
    </row>
    <row r="1760" spans="1:4" x14ac:dyDescent="0.25">
      <c r="A1760">
        <v>879</v>
      </c>
      <c r="B1760" s="71" t="e">
        <f>IF(A1760&lt;='Second Approx.'!$D$20,A1760,#N/A)</f>
        <v>#N/A</v>
      </c>
      <c r="C1760" s="1" t="e">
        <f>IF(B1760="",#N/A,
IF('Second Approx.'!$G$15="Error",#N/A,
IF('Second Approx.'!$G$16="Error",#N/A,
IF('Second Approx.'!$G$17="Error",#N/A,
IF('Second Approx.'!$G$18="Error",#N/A,
IF('Second Approx.'!$G$19="Error",#N/A,
IF('Second Approx.'!$G$20="Error",#N/A,
IF('Second Approx.'!$G$29="Error",#N/A,
'Second Approx.'!$D$38*COS(RADIANS('Second Approx.'!$D$18*A1760))+'Second Approx.'!$D$39*COS(RADIANS('Second Approx.'!$D$19*A1760))))))))))</f>
        <v>#N/A</v>
      </c>
      <c r="D1760" s="1" t="e">
        <f>IF(B1760="",#N/A,
IF('Second Approx.'!$G$15="Error",#N/A,
IF('Second Approx.'!$G$16="Error",#N/A,
IF('Second Approx.'!$G$17="Error",#N/A,
IF('Second Approx.'!$G$18="Error",#N/A,
IF('Second Approx.'!$G$19="Error",#N/A,
IF('Second Approx.'!$G$20="Error",#N/A,
IF('Second Approx.'!$G$29="Error",#N/A,
'Second Approx.'!$D$38*SIN(RADIANS('Second Approx.'!$D$18*A1760))+'Second Approx.'!$D$39*SIN(RADIANS('Second Approx.'!$D$19*A1760))))))))))</f>
        <v>#N/A</v>
      </c>
    </row>
    <row r="1761" spans="1:4" x14ac:dyDescent="0.25">
      <c r="A1761" s="71">
        <v>879.5</v>
      </c>
      <c r="B1761" s="71" t="e">
        <f>IF(A1761&lt;='Second Approx.'!$D$20,A1761,#N/A)</f>
        <v>#N/A</v>
      </c>
      <c r="C1761" s="1" t="e">
        <f>IF(B1761="",#N/A,
IF('Second Approx.'!$G$15="Error",#N/A,
IF('Second Approx.'!$G$16="Error",#N/A,
IF('Second Approx.'!$G$17="Error",#N/A,
IF('Second Approx.'!$G$18="Error",#N/A,
IF('Second Approx.'!$G$19="Error",#N/A,
IF('Second Approx.'!$G$20="Error",#N/A,
IF('Second Approx.'!$G$29="Error",#N/A,
'Second Approx.'!$D$38*COS(RADIANS('Second Approx.'!$D$18*A1761))+'Second Approx.'!$D$39*COS(RADIANS('Second Approx.'!$D$19*A1761))))))))))</f>
        <v>#N/A</v>
      </c>
      <c r="D1761" s="1" t="e">
        <f>IF(B1761="",#N/A,
IF('Second Approx.'!$G$15="Error",#N/A,
IF('Second Approx.'!$G$16="Error",#N/A,
IF('Second Approx.'!$G$17="Error",#N/A,
IF('Second Approx.'!$G$18="Error",#N/A,
IF('Second Approx.'!$G$19="Error",#N/A,
IF('Second Approx.'!$G$20="Error",#N/A,
IF('Second Approx.'!$G$29="Error",#N/A,
'Second Approx.'!$D$38*SIN(RADIANS('Second Approx.'!$D$18*A1761))+'Second Approx.'!$D$39*SIN(RADIANS('Second Approx.'!$D$19*A1761))))))))))</f>
        <v>#N/A</v>
      </c>
    </row>
    <row r="1762" spans="1:4" x14ac:dyDescent="0.25">
      <c r="A1762">
        <v>880</v>
      </c>
      <c r="B1762" s="71" t="e">
        <f>IF(A1762&lt;='Second Approx.'!$D$20,A1762,#N/A)</f>
        <v>#N/A</v>
      </c>
      <c r="C1762" s="1" t="e">
        <f>IF(B1762="",#N/A,
IF('Second Approx.'!$G$15="Error",#N/A,
IF('Second Approx.'!$G$16="Error",#N/A,
IF('Second Approx.'!$G$17="Error",#N/A,
IF('Second Approx.'!$G$18="Error",#N/A,
IF('Second Approx.'!$G$19="Error",#N/A,
IF('Second Approx.'!$G$20="Error",#N/A,
IF('Second Approx.'!$G$29="Error",#N/A,
'Second Approx.'!$D$38*COS(RADIANS('Second Approx.'!$D$18*A1762))+'Second Approx.'!$D$39*COS(RADIANS('Second Approx.'!$D$19*A1762))))))))))</f>
        <v>#N/A</v>
      </c>
      <c r="D1762" s="1" t="e">
        <f>IF(B1762="",#N/A,
IF('Second Approx.'!$G$15="Error",#N/A,
IF('Second Approx.'!$G$16="Error",#N/A,
IF('Second Approx.'!$G$17="Error",#N/A,
IF('Second Approx.'!$G$18="Error",#N/A,
IF('Second Approx.'!$G$19="Error",#N/A,
IF('Second Approx.'!$G$20="Error",#N/A,
IF('Second Approx.'!$G$29="Error",#N/A,
'Second Approx.'!$D$38*SIN(RADIANS('Second Approx.'!$D$18*A1762))+'Second Approx.'!$D$39*SIN(RADIANS('Second Approx.'!$D$19*A1762))))))))))</f>
        <v>#N/A</v>
      </c>
    </row>
    <row r="1763" spans="1:4" x14ac:dyDescent="0.25">
      <c r="A1763">
        <v>880.5</v>
      </c>
      <c r="B1763" s="71" t="e">
        <f>IF(A1763&lt;='Second Approx.'!$D$20,A1763,#N/A)</f>
        <v>#N/A</v>
      </c>
      <c r="C1763" s="1" t="e">
        <f>IF(B1763="",#N/A,
IF('Second Approx.'!$G$15="Error",#N/A,
IF('Second Approx.'!$G$16="Error",#N/A,
IF('Second Approx.'!$G$17="Error",#N/A,
IF('Second Approx.'!$G$18="Error",#N/A,
IF('Second Approx.'!$G$19="Error",#N/A,
IF('Second Approx.'!$G$20="Error",#N/A,
IF('Second Approx.'!$G$29="Error",#N/A,
'Second Approx.'!$D$38*COS(RADIANS('Second Approx.'!$D$18*A1763))+'Second Approx.'!$D$39*COS(RADIANS('Second Approx.'!$D$19*A1763))))))))))</f>
        <v>#N/A</v>
      </c>
      <c r="D1763" s="1" t="e">
        <f>IF(B1763="",#N/A,
IF('Second Approx.'!$G$15="Error",#N/A,
IF('Second Approx.'!$G$16="Error",#N/A,
IF('Second Approx.'!$G$17="Error",#N/A,
IF('Second Approx.'!$G$18="Error",#N/A,
IF('Second Approx.'!$G$19="Error",#N/A,
IF('Second Approx.'!$G$20="Error",#N/A,
IF('Second Approx.'!$G$29="Error",#N/A,
'Second Approx.'!$D$38*SIN(RADIANS('Second Approx.'!$D$18*A1763))+'Second Approx.'!$D$39*SIN(RADIANS('Second Approx.'!$D$19*A1763))))))))))</f>
        <v>#N/A</v>
      </c>
    </row>
    <row r="1764" spans="1:4" x14ac:dyDescent="0.25">
      <c r="A1764" s="71">
        <v>881</v>
      </c>
      <c r="B1764" s="71" t="e">
        <f>IF(A1764&lt;='Second Approx.'!$D$20,A1764,#N/A)</f>
        <v>#N/A</v>
      </c>
      <c r="C1764" s="1" t="e">
        <f>IF(B1764="",#N/A,
IF('Second Approx.'!$G$15="Error",#N/A,
IF('Second Approx.'!$G$16="Error",#N/A,
IF('Second Approx.'!$G$17="Error",#N/A,
IF('Second Approx.'!$G$18="Error",#N/A,
IF('Second Approx.'!$G$19="Error",#N/A,
IF('Second Approx.'!$G$20="Error",#N/A,
IF('Second Approx.'!$G$29="Error",#N/A,
'Second Approx.'!$D$38*COS(RADIANS('Second Approx.'!$D$18*A1764))+'Second Approx.'!$D$39*COS(RADIANS('Second Approx.'!$D$19*A1764))))))))))</f>
        <v>#N/A</v>
      </c>
      <c r="D1764" s="1" t="e">
        <f>IF(B1764="",#N/A,
IF('Second Approx.'!$G$15="Error",#N/A,
IF('Second Approx.'!$G$16="Error",#N/A,
IF('Second Approx.'!$G$17="Error",#N/A,
IF('Second Approx.'!$G$18="Error",#N/A,
IF('Second Approx.'!$G$19="Error",#N/A,
IF('Second Approx.'!$G$20="Error",#N/A,
IF('Second Approx.'!$G$29="Error",#N/A,
'Second Approx.'!$D$38*SIN(RADIANS('Second Approx.'!$D$18*A1764))+'Second Approx.'!$D$39*SIN(RADIANS('Second Approx.'!$D$19*A1764))))))))))</f>
        <v>#N/A</v>
      </c>
    </row>
    <row r="1765" spans="1:4" x14ac:dyDescent="0.25">
      <c r="A1765">
        <v>881.5</v>
      </c>
      <c r="B1765" s="71" t="e">
        <f>IF(A1765&lt;='Second Approx.'!$D$20,A1765,#N/A)</f>
        <v>#N/A</v>
      </c>
      <c r="C1765" s="1" t="e">
        <f>IF(B1765="",#N/A,
IF('Second Approx.'!$G$15="Error",#N/A,
IF('Second Approx.'!$G$16="Error",#N/A,
IF('Second Approx.'!$G$17="Error",#N/A,
IF('Second Approx.'!$G$18="Error",#N/A,
IF('Second Approx.'!$G$19="Error",#N/A,
IF('Second Approx.'!$G$20="Error",#N/A,
IF('Second Approx.'!$G$29="Error",#N/A,
'Second Approx.'!$D$38*COS(RADIANS('Second Approx.'!$D$18*A1765))+'Second Approx.'!$D$39*COS(RADIANS('Second Approx.'!$D$19*A1765))))))))))</f>
        <v>#N/A</v>
      </c>
      <c r="D1765" s="1" t="e">
        <f>IF(B1765="",#N/A,
IF('Second Approx.'!$G$15="Error",#N/A,
IF('Second Approx.'!$G$16="Error",#N/A,
IF('Second Approx.'!$G$17="Error",#N/A,
IF('Second Approx.'!$G$18="Error",#N/A,
IF('Second Approx.'!$G$19="Error",#N/A,
IF('Second Approx.'!$G$20="Error",#N/A,
IF('Second Approx.'!$G$29="Error",#N/A,
'Second Approx.'!$D$38*SIN(RADIANS('Second Approx.'!$D$18*A1765))+'Second Approx.'!$D$39*SIN(RADIANS('Second Approx.'!$D$19*A1765))))))))))</f>
        <v>#N/A</v>
      </c>
    </row>
    <row r="1766" spans="1:4" x14ac:dyDescent="0.25">
      <c r="A1766" s="71">
        <v>882</v>
      </c>
      <c r="B1766" s="71" t="e">
        <f>IF(A1766&lt;='Second Approx.'!$D$20,A1766,#N/A)</f>
        <v>#N/A</v>
      </c>
      <c r="C1766" s="1" t="e">
        <f>IF(B1766="",#N/A,
IF('Second Approx.'!$G$15="Error",#N/A,
IF('Second Approx.'!$G$16="Error",#N/A,
IF('Second Approx.'!$G$17="Error",#N/A,
IF('Second Approx.'!$G$18="Error",#N/A,
IF('Second Approx.'!$G$19="Error",#N/A,
IF('Second Approx.'!$G$20="Error",#N/A,
IF('Second Approx.'!$G$29="Error",#N/A,
'Second Approx.'!$D$38*COS(RADIANS('Second Approx.'!$D$18*A1766))+'Second Approx.'!$D$39*COS(RADIANS('Second Approx.'!$D$19*A1766))))))))))</f>
        <v>#N/A</v>
      </c>
      <c r="D1766" s="1" t="e">
        <f>IF(B1766="",#N/A,
IF('Second Approx.'!$G$15="Error",#N/A,
IF('Second Approx.'!$G$16="Error",#N/A,
IF('Second Approx.'!$G$17="Error",#N/A,
IF('Second Approx.'!$G$18="Error",#N/A,
IF('Second Approx.'!$G$19="Error",#N/A,
IF('Second Approx.'!$G$20="Error",#N/A,
IF('Second Approx.'!$G$29="Error",#N/A,
'Second Approx.'!$D$38*SIN(RADIANS('Second Approx.'!$D$18*A1766))+'Second Approx.'!$D$39*SIN(RADIANS('Second Approx.'!$D$19*A1766))))))))))</f>
        <v>#N/A</v>
      </c>
    </row>
    <row r="1767" spans="1:4" x14ac:dyDescent="0.25">
      <c r="A1767">
        <v>882.5</v>
      </c>
      <c r="B1767" s="71" t="e">
        <f>IF(A1767&lt;='Second Approx.'!$D$20,A1767,#N/A)</f>
        <v>#N/A</v>
      </c>
      <c r="C1767" s="1" t="e">
        <f>IF(B1767="",#N/A,
IF('Second Approx.'!$G$15="Error",#N/A,
IF('Second Approx.'!$G$16="Error",#N/A,
IF('Second Approx.'!$G$17="Error",#N/A,
IF('Second Approx.'!$G$18="Error",#N/A,
IF('Second Approx.'!$G$19="Error",#N/A,
IF('Second Approx.'!$G$20="Error",#N/A,
IF('Second Approx.'!$G$29="Error",#N/A,
'Second Approx.'!$D$38*COS(RADIANS('Second Approx.'!$D$18*A1767))+'Second Approx.'!$D$39*COS(RADIANS('Second Approx.'!$D$19*A1767))))))))))</f>
        <v>#N/A</v>
      </c>
      <c r="D1767" s="1" t="e">
        <f>IF(B1767="",#N/A,
IF('Second Approx.'!$G$15="Error",#N/A,
IF('Second Approx.'!$G$16="Error",#N/A,
IF('Second Approx.'!$G$17="Error",#N/A,
IF('Second Approx.'!$G$18="Error",#N/A,
IF('Second Approx.'!$G$19="Error",#N/A,
IF('Second Approx.'!$G$20="Error",#N/A,
IF('Second Approx.'!$G$29="Error",#N/A,
'Second Approx.'!$D$38*SIN(RADIANS('Second Approx.'!$D$18*A1767))+'Second Approx.'!$D$39*SIN(RADIANS('Second Approx.'!$D$19*A1767))))))))))</f>
        <v>#N/A</v>
      </c>
    </row>
    <row r="1768" spans="1:4" x14ac:dyDescent="0.25">
      <c r="A1768">
        <v>883</v>
      </c>
      <c r="B1768" s="71" t="e">
        <f>IF(A1768&lt;='Second Approx.'!$D$20,A1768,#N/A)</f>
        <v>#N/A</v>
      </c>
      <c r="C1768" s="1" t="e">
        <f>IF(B1768="",#N/A,
IF('Second Approx.'!$G$15="Error",#N/A,
IF('Second Approx.'!$G$16="Error",#N/A,
IF('Second Approx.'!$G$17="Error",#N/A,
IF('Second Approx.'!$G$18="Error",#N/A,
IF('Second Approx.'!$G$19="Error",#N/A,
IF('Second Approx.'!$G$20="Error",#N/A,
IF('Second Approx.'!$G$29="Error",#N/A,
'Second Approx.'!$D$38*COS(RADIANS('Second Approx.'!$D$18*A1768))+'Second Approx.'!$D$39*COS(RADIANS('Second Approx.'!$D$19*A1768))))))))))</f>
        <v>#N/A</v>
      </c>
      <c r="D1768" s="1" t="e">
        <f>IF(B1768="",#N/A,
IF('Second Approx.'!$G$15="Error",#N/A,
IF('Second Approx.'!$G$16="Error",#N/A,
IF('Second Approx.'!$G$17="Error",#N/A,
IF('Second Approx.'!$G$18="Error",#N/A,
IF('Second Approx.'!$G$19="Error",#N/A,
IF('Second Approx.'!$G$20="Error",#N/A,
IF('Second Approx.'!$G$29="Error",#N/A,
'Second Approx.'!$D$38*SIN(RADIANS('Second Approx.'!$D$18*A1768))+'Second Approx.'!$D$39*SIN(RADIANS('Second Approx.'!$D$19*A1768))))))))))</f>
        <v>#N/A</v>
      </c>
    </row>
    <row r="1769" spans="1:4" x14ac:dyDescent="0.25">
      <c r="A1769" s="71">
        <v>883.5</v>
      </c>
      <c r="B1769" s="71" t="e">
        <f>IF(A1769&lt;='Second Approx.'!$D$20,A1769,#N/A)</f>
        <v>#N/A</v>
      </c>
      <c r="C1769" s="1" t="e">
        <f>IF(B1769="",#N/A,
IF('Second Approx.'!$G$15="Error",#N/A,
IF('Second Approx.'!$G$16="Error",#N/A,
IF('Second Approx.'!$G$17="Error",#N/A,
IF('Second Approx.'!$G$18="Error",#N/A,
IF('Second Approx.'!$G$19="Error",#N/A,
IF('Second Approx.'!$G$20="Error",#N/A,
IF('Second Approx.'!$G$29="Error",#N/A,
'Second Approx.'!$D$38*COS(RADIANS('Second Approx.'!$D$18*A1769))+'Second Approx.'!$D$39*COS(RADIANS('Second Approx.'!$D$19*A1769))))))))))</f>
        <v>#N/A</v>
      </c>
      <c r="D1769" s="1" t="e">
        <f>IF(B1769="",#N/A,
IF('Second Approx.'!$G$15="Error",#N/A,
IF('Second Approx.'!$G$16="Error",#N/A,
IF('Second Approx.'!$G$17="Error",#N/A,
IF('Second Approx.'!$G$18="Error",#N/A,
IF('Second Approx.'!$G$19="Error",#N/A,
IF('Second Approx.'!$G$20="Error",#N/A,
IF('Second Approx.'!$G$29="Error",#N/A,
'Second Approx.'!$D$38*SIN(RADIANS('Second Approx.'!$D$18*A1769))+'Second Approx.'!$D$39*SIN(RADIANS('Second Approx.'!$D$19*A1769))))))))))</f>
        <v>#N/A</v>
      </c>
    </row>
    <row r="1770" spans="1:4" x14ac:dyDescent="0.25">
      <c r="A1770">
        <v>884</v>
      </c>
      <c r="B1770" s="71" t="e">
        <f>IF(A1770&lt;='Second Approx.'!$D$20,A1770,#N/A)</f>
        <v>#N/A</v>
      </c>
      <c r="C1770" s="1" t="e">
        <f>IF(B1770="",#N/A,
IF('Second Approx.'!$G$15="Error",#N/A,
IF('Second Approx.'!$G$16="Error",#N/A,
IF('Second Approx.'!$G$17="Error",#N/A,
IF('Second Approx.'!$G$18="Error",#N/A,
IF('Second Approx.'!$G$19="Error",#N/A,
IF('Second Approx.'!$G$20="Error",#N/A,
IF('Second Approx.'!$G$29="Error",#N/A,
'Second Approx.'!$D$38*COS(RADIANS('Second Approx.'!$D$18*A1770))+'Second Approx.'!$D$39*COS(RADIANS('Second Approx.'!$D$19*A1770))))))))))</f>
        <v>#N/A</v>
      </c>
      <c r="D1770" s="1" t="e">
        <f>IF(B1770="",#N/A,
IF('Second Approx.'!$G$15="Error",#N/A,
IF('Second Approx.'!$G$16="Error",#N/A,
IF('Second Approx.'!$G$17="Error",#N/A,
IF('Second Approx.'!$G$18="Error",#N/A,
IF('Second Approx.'!$G$19="Error",#N/A,
IF('Second Approx.'!$G$20="Error",#N/A,
IF('Second Approx.'!$G$29="Error",#N/A,
'Second Approx.'!$D$38*SIN(RADIANS('Second Approx.'!$D$18*A1770))+'Second Approx.'!$D$39*SIN(RADIANS('Second Approx.'!$D$19*A1770))))))))))</f>
        <v>#N/A</v>
      </c>
    </row>
    <row r="1771" spans="1:4" x14ac:dyDescent="0.25">
      <c r="A1771" s="71">
        <v>884.5</v>
      </c>
      <c r="B1771" s="71" t="e">
        <f>IF(A1771&lt;='Second Approx.'!$D$20,A1771,#N/A)</f>
        <v>#N/A</v>
      </c>
      <c r="C1771" s="1" t="e">
        <f>IF(B1771="",#N/A,
IF('Second Approx.'!$G$15="Error",#N/A,
IF('Second Approx.'!$G$16="Error",#N/A,
IF('Second Approx.'!$G$17="Error",#N/A,
IF('Second Approx.'!$G$18="Error",#N/A,
IF('Second Approx.'!$G$19="Error",#N/A,
IF('Second Approx.'!$G$20="Error",#N/A,
IF('Second Approx.'!$G$29="Error",#N/A,
'Second Approx.'!$D$38*COS(RADIANS('Second Approx.'!$D$18*A1771))+'Second Approx.'!$D$39*COS(RADIANS('Second Approx.'!$D$19*A1771))))))))))</f>
        <v>#N/A</v>
      </c>
      <c r="D1771" s="1" t="e">
        <f>IF(B1771="",#N/A,
IF('Second Approx.'!$G$15="Error",#N/A,
IF('Second Approx.'!$G$16="Error",#N/A,
IF('Second Approx.'!$G$17="Error",#N/A,
IF('Second Approx.'!$G$18="Error",#N/A,
IF('Second Approx.'!$G$19="Error",#N/A,
IF('Second Approx.'!$G$20="Error",#N/A,
IF('Second Approx.'!$G$29="Error",#N/A,
'Second Approx.'!$D$38*SIN(RADIANS('Second Approx.'!$D$18*A1771))+'Second Approx.'!$D$39*SIN(RADIANS('Second Approx.'!$D$19*A1771))))))))))</f>
        <v>#N/A</v>
      </c>
    </row>
    <row r="1772" spans="1:4" x14ac:dyDescent="0.25">
      <c r="A1772">
        <v>885</v>
      </c>
      <c r="B1772" s="71" t="e">
        <f>IF(A1772&lt;='Second Approx.'!$D$20,A1772,#N/A)</f>
        <v>#N/A</v>
      </c>
      <c r="C1772" s="1" t="e">
        <f>IF(B1772="",#N/A,
IF('Second Approx.'!$G$15="Error",#N/A,
IF('Second Approx.'!$G$16="Error",#N/A,
IF('Second Approx.'!$G$17="Error",#N/A,
IF('Second Approx.'!$G$18="Error",#N/A,
IF('Second Approx.'!$G$19="Error",#N/A,
IF('Second Approx.'!$G$20="Error",#N/A,
IF('Second Approx.'!$G$29="Error",#N/A,
'Second Approx.'!$D$38*COS(RADIANS('Second Approx.'!$D$18*A1772))+'Second Approx.'!$D$39*COS(RADIANS('Second Approx.'!$D$19*A1772))))))))))</f>
        <v>#N/A</v>
      </c>
      <c r="D1772" s="1" t="e">
        <f>IF(B1772="",#N/A,
IF('Second Approx.'!$G$15="Error",#N/A,
IF('Second Approx.'!$G$16="Error",#N/A,
IF('Second Approx.'!$G$17="Error",#N/A,
IF('Second Approx.'!$G$18="Error",#N/A,
IF('Second Approx.'!$G$19="Error",#N/A,
IF('Second Approx.'!$G$20="Error",#N/A,
IF('Second Approx.'!$G$29="Error",#N/A,
'Second Approx.'!$D$38*SIN(RADIANS('Second Approx.'!$D$18*A1772))+'Second Approx.'!$D$39*SIN(RADIANS('Second Approx.'!$D$19*A1772))))))))))</f>
        <v>#N/A</v>
      </c>
    </row>
    <row r="1773" spans="1:4" x14ac:dyDescent="0.25">
      <c r="A1773">
        <v>885.5</v>
      </c>
      <c r="B1773" s="71" t="e">
        <f>IF(A1773&lt;='Second Approx.'!$D$20,A1773,#N/A)</f>
        <v>#N/A</v>
      </c>
      <c r="C1773" s="1" t="e">
        <f>IF(B1773="",#N/A,
IF('Second Approx.'!$G$15="Error",#N/A,
IF('Second Approx.'!$G$16="Error",#N/A,
IF('Second Approx.'!$G$17="Error",#N/A,
IF('Second Approx.'!$G$18="Error",#N/A,
IF('Second Approx.'!$G$19="Error",#N/A,
IF('Second Approx.'!$G$20="Error",#N/A,
IF('Second Approx.'!$G$29="Error",#N/A,
'Second Approx.'!$D$38*COS(RADIANS('Second Approx.'!$D$18*A1773))+'Second Approx.'!$D$39*COS(RADIANS('Second Approx.'!$D$19*A1773))))))))))</f>
        <v>#N/A</v>
      </c>
      <c r="D1773" s="1" t="e">
        <f>IF(B1773="",#N/A,
IF('Second Approx.'!$G$15="Error",#N/A,
IF('Second Approx.'!$G$16="Error",#N/A,
IF('Second Approx.'!$G$17="Error",#N/A,
IF('Second Approx.'!$G$18="Error",#N/A,
IF('Second Approx.'!$G$19="Error",#N/A,
IF('Second Approx.'!$G$20="Error",#N/A,
IF('Second Approx.'!$G$29="Error",#N/A,
'Second Approx.'!$D$38*SIN(RADIANS('Second Approx.'!$D$18*A1773))+'Second Approx.'!$D$39*SIN(RADIANS('Second Approx.'!$D$19*A1773))))))))))</f>
        <v>#N/A</v>
      </c>
    </row>
    <row r="1774" spans="1:4" x14ac:dyDescent="0.25">
      <c r="A1774" s="71">
        <v>886</v>
      </c>
      <c r="B1774" s="71" t="e">
        <f>IF(A1774&lt;='Second Approx.'!$D$20,A1774,#N/A)</f>
        <v>#N/A</v>
      </c>
      <c r="C1774" s="1" t="e">
        <f>IF(B1774="",#N/A,
IF('Second Approx.'!$G$15="Error",#N/A,
IF('Second Approx.'!$G$16="Error",#N/A,
IF('Second Approx.'!$G$17="Error",#N/A,
IF('Second Approx.'!$G$18="Error",#N/A,
IF('Second Approx.'!$G$19="Error",#N/A,
IF('Second Approx.'!$G$20="Error",#N/A,
IF('Second Approx.'!$G$29="Error",#N/A,
'Second Approx.'!$D$38*COS(RADIANS('Second Approx.'!$D$18*A1774))+'Second Approx.'!$D$39*COS(RADIANS('Second Approx.'!$D$19*A1774))))))))))</f>
        <v>#N/A</v>
      </c>
      <c r="D1774" s="1" t="e">
        <f>IF(B1774="",#N/A,
IF('Second Approx.'!$G$15="Error",#N/A,
IF('Second Approx.'!$G$16="Error",#N/A,
IF('Second Approx.'!$G$17="Error",#N/A,
IF('Second Approx.'!$G$18="Error",#N/A,
IF('Second Approx.'!$G$19="Error",#N/A,
IF('Second Approx.'!$G$20="Error",#N/A,
IF('Second Approx.'!$G$29="Error",#N/A,
'Second Approx.'!$D$38*SIN(RADIANS('Second Approx.'!$D$18*A1774))+'Second Approx.'!$D$39*SIN(RADIANS('Second Approx.'!$D$19*A1774))))))))))</f>
        <v>#N/A</v>
      </c>
    </row>
    <row r="1775" spans="1:4" x14ac:dyDescent="0.25">
      <c r="A1775">
        <v>886.5</v>
      </c>
      <c r="B1775" s="71" t="e">
        <f>IF(A1775&lt;='Second Approx.'!$D$20,A1775,#N/A)</f>
        <v>#N/A</v>
      </c>
      <c r="C1775" s="1" t="e">
        <f>IF(B1775="",#N/A,
IF('Second Approx.'!$G$15="Error",#N/A,
IF('Second Approx.'!$G$16="Error",#N/A,
IF('Second Approx.'!$G$17="Error",#N/A,
IF('Second Approx.'!$G$18="Error",#N/A,
IF('Second Approx.'!$G$19="Error",#N/A,
IF('Second Approx.'!$G$20="Error",#N/A,
IF('Second Approx.'!$G$29="Error",#N/A,
'Second Approx.'!$D$38*COS(RADIANS('Second Approx.'!$D$18*A1775))+'Second Approx.'!$D$39*COS(RADIANS('Second Approx.'!$D$19*A1775))))))))))</f>
        <v>#N/A</v>
      </c>
      <c r="D1775" s="1" t="e">
        <f>IF(B1775="",#N/A,
IF('Second Approx.'!$G$15="Error",#N/A,
IF('Second Approx.'!$G$16="Error",#N/A,
IF('Second Approx.'!$G$17="Error",#N/A,
IF('Second Approx.'!$G$18="Error",#N/A,
IF('Second Approx.'!$G$19="Error",#N/A,
IF('Second Approx.'!$G$20="Error",#N/A,
IF('Second Approx.'!$G$29="Error",#N/A,
'Second Approx.'!$D$38*SIN(RADIANS('Second Approx.'!$D$18*A1775))+'Second Approx.'!$D$39*SIN(RADIANS('Second Approx.'!$D$19*A1775))))))))))</f>
        <v>#N/A</v>
      </c>
    </row>
    <row r="1776" spans="1:4" x14ac:dyDescent="0.25">
      <c r="A1776" s="71">
        <v>887</v>
      </c>
      <c r="B1776" s="71" t="e">
        <f>IF(A1776&lt;='Second Approx.'!$D$20,A1776,#N/A)</f>
        <v>#N/A</v>
      </c>
      <c r="C1776" s="1" t="e">
        <f>IF(B1776="",#N/A,
IF('Second Approx.'!$G$15="Error",#N/A,
IF('Second Approx.'!$G$16="Error",#N/A,
IF('Second Approx.'!$G$17="Error",#N/A,
IF('Second Approx.'!$G$18="Error",#N/A,
IF('Second Approx.'!$G$19="Error",#N/A,
IF('Second Approx.'!$G$20="Error",#N/A,
IF('Second Approx.'!$G$29="Error",#N/A,
'Second Approx.'!$D$38*COS(RADIANS('Second Approx.'!$D$18*A1776))+'Second Approx.'!$D$39*COS(RADIANS('Second Approx.'!$D$19*A1776))))))))))</f>
        <v>#N/A</v>
      </c>
      <c r="D1776" s="1" t="e">
        <f>IF(B1776="",#N/A,
IF('Second Approx.'!$G$15="Error",#N/A,
IF('Second Approx.'!$G$16="Error",#N/A,
IF('Second Approx.'!$G$17="Error",#N/A,
IF('Second Approx.'!$G$18="Error",#N/A,
IF('Second Approx.'!$G$19="Error",#N/A,
IF('Second Approx.'!$G$20="Error",#N/A,
IF('Second Approx.'!$G$29="Error",#N/A,
'Second Approx.'!$D$38*SIN(RADIANS('Second Approx.'!$D$18*A1776))+'Second Approx.'!$D$39*SIN(RADIANS('Second Approx.'!$D$19*A1776))))))))))</f>
        <v>#N/A</v>
      </c>
    </row>
    <row r="1777" spans="1:4" x14ac:dyDescent="0.25">
      <c r="A1777">
        <v>887.5</v>
      </c>
      <c r="B1777" s="71" t="e">
        <f>IF(A1777&lt;='Second Approx.'!$D$20,A1777,#N/A)</f>
        <v>#N/A</v>
      </c>
      <c r="C1777" s="1" t="e">
        <f>IF(B1777="",#N/A,
IF('Second Approx.'!$G$15="Error",#N/A,
IF('Second Approx.'!$G$16="Error",#N/A,
IF('Second Approx.'!$G$17="Error",#N/A,
IF('Second Approx.'!$G$18="Error",#N/A,
IF('Second Approx.'!$G$19="Error",#N/A,
IF('Second Approx.'!$G$20="Error",#N/A,
IF('Second Approx.'!$G$29="Error",#N/A,
'Second Approx.'!$D$38*COS(RADIANS('Second Approx.'!$D$18*A1777))+'Second Approx.'!$D$39*COS(RADIANS('Second Approx.'!$D$19*A1777))))))))))</f>
        <v>#N/A</v>
      </c>
      <c r="D1777" s="1" t="e">
        <f>IF(B1777="",#N/A,
IF('Second Approx.'!$G$15="Error",#N/A,
IF('Second Approx.'!$G$16="Error",#N/A,
IF('Second Approx.'!$G$17="Error",#N/A,
IF('Second Approx.'!$G$18="Error",#N/A,
IF('Second Approx.'!$G$19="Error",#N/A,
IF('Second Approx.'!$G$20="Error",#N/A,
IF('Second Approx.'!$G$29="Error",#N/A,
'Second Approx.'!$D$38*SIN(RADIANS('Second Approx.'!$D$18*A1777))+'Second Approx.'!$D$39*SIN(RADIANS('Second Approx.'!$D$19*A1777))))))))))</f>
        <v>#N/A</v>
      </c>
    </row>
    <row r="1778" spans="1:4" x14ac:dyDescent="0.25">
      <c r="A1778">
        <v>888</v>
      </c>
      <c r="B1778" s="71" t="e">
        <f>IF(A1778&lt;='Second Approx.'!$D$20,A1778,#N/A)</f>
        <v>#N/A</v>
      </c>
      <c r="C1778" s="1" t="e">
        <f>IF(B1778="",#N/A,
IF('Second Approx.'!$G$15="Error",#N/A,
IF('Second Approx.'!$G$16="Error",#N/A,
IF('Second Approx.'!$G$17="Error",#N/A,
IF('Second Approx.'!$G$18="Error",#N/A,
IF('Second Approx.'!$G$19="Error",#N/A,
IF('Second Approx.'!$G$20="Error",#N/A,
IF('Second Approx.'!$G$29="Error",#N/A,
'Second Approx.'!$D$38*COS(RADIANS('Second Approx.'!$D$18*A1778))+'Second Approx.'!$D$39*COS(RADIANS('Second Approx.'!$D$19*A1778))))))))))</f>
        <v>#N/A</v>
      </c>
      <c r="D1778" s="1" t="e">
        <f>IF(B1778="",#N/A,
IF('Second Approx.'!$G$15="Error",#N/A,
IF('Second Approx.'!$G$16="Error",#N/A,
IF('Second Approx.'!$G$17="Error",#N/A,
IF('Second Approx.'!$G$18="Error",#N/A,
IF('Second Approx.'!$G$19="Error",#N/A,
IF('Second Approx.'!$G$20="Error",#N/A,
IF('Second Approx.'!$G$29="Error",#N/A,
'Second Approx.'!$D$38*SIN(RADIANS('Second Approx.'!$D$18*A1778))+'Second Approx.'!$D$39*SIN(RADIANS('Second Approx.'!$D$19*A1778))))))))))</f>
        <v>#N/A</v>
      </c>
    </row>
    <row r="1779" spans="1:4" x14ac:dyDescent="0.25">
      <c r="A1779" s="71">
        <v>888.5</v>
      </c>
      <c r="B1779" s="71" t="e">
        <f>IF(A1779&lt;='Second Approx.'!$D$20,A1779,#N/A)</f>
        <v>#N/A</v>
      </c>
      <c r="C1779" s="1" t="e">
        <f>IF(B1779="",#N/A,
IF('Second Approx.'!$G$15="Error",#N/A,
IF('Second Approx.'!$G$16="Error",#N/A,
IF('Second Approx.'!$G$17="Error",#N/A,
IF('Second Approx.'!$G$18="Error",#N/A,
IF('Second Approx.'!$G$19="Error",#N/A,
IF('Second Approx.'!$G$20="Error",#N/A,
IF('Second Approx.'!$G$29="Error",#N/A,
'Second Approx.'!$D$38*COS(RADIANS('Second Approx.'!$D$18*A1779))+'Second Approx.'!$D$39*COS(RADIANS('Second Approx.'!$D$19*A1779))))))))))</f>
        <v>#N/A</v>
      </c>
      <c r="D1779" s="1" t="e">
        <f>IF(B1779="",#N/A,
IF('Second Approx.'!$G$15="Error",#N/A,
IF('Second Approx.'!$G$16="Error",#N/A,
IF('Second Approx.'!$G$17="Error",#N/A,
IF('Second Approx.'!$G$18="Error",#N/A,
IF('Second Approx.'!$G$19="Error",#N/A,
IF('Second Approx.'!$G$20="Error",#N/A,
IF('Second Approx.'!$G$29="Error",#N/A,
'Second Approx.'!$D$38*SIN(RADIANS('Second Approx.'!$D$18*A1779))+'Second Approx.'!$D$39*SIN(RADIANS('Second Approx.'!$D$19*A1779))))))))))</f>
        <v>#N/A</v>
      </c>
    </row>
    <row r="1780" spans="1:4" x14ac:dyDescent="0.25">
      <c r="A1780">
        <v>889</v>
      </c>
      <c r="B1780" s="71" t="e">
        <f>IF(A1780&lt;='Second Approx.'!$D$20,A1780,#N/A)</f>
        <v>#N/A</v>
      </c>
      <c r="C1780" s="1" t="e">
        <f>IF(B1780="",#N/A,
IF('Second Approx.'!$G$15="Error",#N/A,
IF('Second Approx.'!$G$16="Error",#N/A,
IF('Second Approx.'!$G$17="Error",#N/A,
IF('Second Approx.'!$G$18="Error",#N/A,
IF('Second Approx.'!$G$19="Error",#N/A,
IF('Second Approx.'!$G$20="Error",#N/A,
IF('Second Approx.'!$G$29="Error",#N/A,
'Second Approx.'!$D$38*COS(RADIANS('Second Approx.'!$D$18*A1780))+'Second Approx.'!$D$39*COS(RADIANS('Second Approx.'!$D$19*A1780))))))))))</f>
        <v>#N/A</v>
      </c>
      <c r="D1780" s="1" t="e">
        <f>IF(B1780="",#N/A,
IF('Second Approx.'!$G$15="Error",#N/A,
IF('Second Approx.'!$G$16="Error",#N/A,
IF('Second Approx.'!$G$17="Error",#N/A,
IF('Second Approx.'!$G$18="Error",#N/A,
IF('Second Approx.'!$G$19="Error",#N/A,
IF('Second Approx.'!$G$20="Error",#N/A,
IF('Second Approx.'!$G$29="Error",#N/A,
'Second Approx.'!$D$38*SIN(RADIANS('Second Approx.'!$D$18*A1780))+'Second Approx.'!$D$39*SIN(RADIANS('Second Approx.'!$D$19*A1780))))))))))</f>
        <v>#N/A</v>
      </c>
    </row>
    <row r="1781" spans="1:4" x14ac:dyDescent="0.25">
      <c r="A1781" s="71">
        <v>889.5</v>
      </c>
      <c r="B1781" s="71" t="e">
        <f>IF(A1781&lt;='Second Approx.'!$D$20,A1781,#N/A)</f>
        <v>#N/A</v>
      </c>
      <c r="C1781" s="1" t="e">
        <f>IF(B1781="",#N/A,
IF('Second Approx.'!$G$15="Error",#N/A,
IF('Second Approx.'!$G$16="Error",#N/A,
IF('Second Approx.'!$G$17="Error",#N/A,
IF('Second Approx.'!$G$18="Error",#N/A,
IF('Second Approx.'!$G$19="Error",#N/A,
IF('Second Approx.'!$G$20="Error",#N/A,
IF('Second Approx.'!$G$29="Error",#N/A,
'Second Approx.'!$D$38*COS(RADIANS('Second Approx.'!$D$18*A1781))+'Second Approx.'!$D$39*COS(RADIANS('Second Approx.'!$D$19*A1781))))))))))</f>
        <v>#N/A</v>
      </c>
      <c r="D1781" s="1" t="e">
        <f>IF(B1781="",#N/A,
IF('Second Approx.'!$G$15="Error",#N/A,
IF('Second Approx.'!$G$16="Error",#N/A,
IF('Second Approx.'!$G$17="Error",#N/A,
IF('Second Approx.'!$G$18="Error",#N/A,
IF('Second Approx.'!$G$19="Error",#N/A,
IF('Second Approx.'!$G$20="Error",#N/A,
IF('Second Approx.'!$G$29="Error",#N/A,
'Second Approx.'!$D$38*SIN(RADIANS('Second Approx.'!$D$18*A1781))+'Second Approx.'!$D$39*SIN(RADIANS('Second Approx.'!$D$19*A1781))))))))))</f>
        <v>#N/A</v>
      </c>
    </row>
    <row r="1782" spans="1:4" x14ac:dyDescent="0.25">
      <c r="A1782">
        <v>890</v>
      </c>
      <c r="B1782" s="71" t="e">
        <f>IF(A1782&lt;='Second Approx.'!$D$20,A1782,#N/A)</f>
        <v>#N/A</v>
      </c>
      <c r="C1782" s="1" t="e">
        <f>IF(B1782="",#N/A,
IF('Second Approx.'!$G$15="Error",#N/A,
IF('Second Approx.'!$G$16="Error",#N/A,
IF('Second Approx.'!$G$17="Error",#N/A,
IF('Second Approx.'!$G$18="Error",#N/A,
IF('Second Approx.'!$G$19="Error",#N/A,
IF('Second Approx.'!$G$20="Error",#N/A,
IF('Second Approx.'!$G$29="Error",#N/A,
'Second Approx.'!$D$38*COS(RADIANS('Second Approx.'!$D$18*A1782))+'Second Approx.'!$D$39*COS(RADIANS('Second Approx.'!$D$19*A1782))))))))))</f>
        <v>#N/A</v>
      </c>
      <c r="D1782" s="1" t="e">
        <f>IF(B1782="",#N/A,
IF('Second Approx.'!$G$15="Error",#N/A,
IF('Second Approx.'!$G$16="Error",#N/A,
IF('Second Approx.'!$G$17="Error",#N/A,
IF('Second Approx.'!$G$18="Error",#N/A,
IF('Second Approx.'!$G$19="Error",#N/A,
IF('Second Approx.'!$G$20="Error",#N/A,
IF('Second Approx.'!$G$29="Error",#N/A,
'Second Approx.'!$D$38*SIN(RADIANS('Second Approx.'!$D$18*A1782))+'Second Approx.'!$D$39*SIN(RADIANS('Second Approx.'!$D$19*A1782))))))))))</f>
        <v>#N/A</v>
      </c>
    </row>
    <row r="1783" spans="1:4" x14ac:dyDescent="0.25">
      <c r="A1783">
        <v>890.5</v>
      </c>
      <c r="B1783" s="71" t="e">
        <f>IF(A1783&lt;='Second Approx.'!$D$20,A1783,#N/A)</f>
        <v>#N/A</v>
      </c>
      <c r="C1783" s="1" t="e">
        <f>IF(B1783="",#N/A,
IF('Second Approx.'!$G$15="Error",#N/A,
IF('Second Approx.'!$G$16="Error",#N/A,
IF('Second Approx.'!$G$17="Error",#N/A,
IF('Second Approx.'!$G$18="Error",#N/A,
IF('Second Approx.'!$G$19="Error",#N/A,
IF('Second Approx.'!$G$20="Error",#N/A,
IF('Second Approx.'!$G$29="Error",#N/A,
'Second Approx.'!$D$38*COS(RADIANS('Second Approx.'!$D$18*A1783))+'Second Approx.'!$D$39*COS(RADIANS('Second Approx.'!$D$19*A1783))))))))))</f>
        <v>#N/A</v>
      </c>
      <c r="D1783" s="1" t="e">
        <f>IF(B1783="",#N/A,
IF('Second Approx.'!$G$15="Error",#N/A,
IF('Second Approx.'!$G$16="Error",#N/A,
IF('Second Approx.'!$G$17="Error",#N/A,
IF('Second Approx.'!$G$18="Error",#N/A,
IF('Second Approx.'!$G$19="Error",#N/A,
IF('Second Approx.'!$G$20="Error",#N/A,
IF('Second Approx.'!$G$29="Error",#N/A,
'Second Approx.'!$D$38*SIN(RADIANS('Second Approx.'!$D$18*A1783))+'Second Approx.'!$D$39*SIN(RADIANS('Second Approx.'!$D$19*A1783))))))))))</f>
        <v>#N/A</v>
      </c>
    </row>
    <row r="1784" spans="1:4" x14ac:dyDescent="0.25">
      <c r="A1784" s="71">
        <v>891</v>
      </c>
      <c r="B1784" s="71" t="e">
        <f>IF(A1784&lt;='Second Approx.'!$D$20,A1784,#N/A)</f>
        <v>#N/A</v>
      </c>
      <c r="C1784" s="1" t="e">
        <f>IF(B1784="",#N/A,
IF('Second Approx.'!$G$15="Error",#N/A,
IF('Second Approx.'!$G$16="Error",#N/A,
IF('Second Approx.'!$G$17="Error",#N/A,
IF('Second Approx.'!$G$18="Error",#N/A,
IF('Second Approx.'!$G$19="Error",#N/A,
IF('Second Approx.'!$G$20="Error",#N/A,
IF('Second Approx.'!$G$29="Error",#N/A,
'Second Approx.'!$D$38*COS(RADIANS('Second Approx.'!$D$18*A1784))+'Second Approx.'!$D$39*COS(RADIANS('Second Approx.'!$D$19*A1784))))))))))</f>
        <v>#N/A</v>
      </c>
      <c r="D1784" s="1" t="e">
        <f>IF(B1784="",#N/A,
IF('Second Approx.'!$G$15="Error",#N/A,
IF('Second Approx.'!$G$16="Error",#N/A,
IF('Second Approx.'!$G$17="Error",#N/A,
IF('Second Approx.'!$G$18="Error",#N/A,
IF('Second Approx.'!$G$19="Error",#N/A,
IF('Second Approx.'!$G$20="Error",#N/A,
IF('Second Approx.'!$G$29="Error",#N/A,
'Second Approx.'!$D$38*SIN(RADIANS('Second Approx.'!$D$18*A1784))+'Second Approx.'!$D$39*SIN(RADIANS('Second Approx.'!$D$19*A1784))))))))))</f>
        <v>#N/A</v>
      </c>
    </row>
    <row r="1785" spans="1:4" x14ac:dyDescent="0.25">
      <c r="A1785">
        <v>891.5</v>
      </c>
      <c r="B1785" s="71" t="e">
        <f>IF(A1785&lt;='Second Approx.'!$D$20,A1785,#N/A)</f>
        <v>#N/A</v>
      </c>
      <c r="C1785" s="1" t="e">
        <f>IF(B1785="",#N/A,
IF('Second Approx.'!$G$15="Error",#N/A,
IF('Second Approx.'!$G$16="Error",#N/A,
IF('Second Approx.'!$G$17="Error",#N/A,
IF('Second Approx.'!$G$18="Error",#N/A,
IF('Second Approx.'!$G$19="Error",#N/A,
IF('Second Approx.'!$G$20="Error",#N/A,
IF('Second Approx.'!$G$29="Error",#N/A,
'Second Approx.'!$D$38*COS(RADIANS('Second Approx.'!$D$18*A1785))+'Second Approx.'!$D$39*COS(RADIANS('Second Approx.'!$D$19*A1785))))))))))</f>
        <v>#N/A</v>
      </c>
      <c r="D1785" s="1" t="e">
        <f>IF(B1785="",#N/A,
IF('Second Approx.'!$G$15="Error",#N/A,
IF('Second Approx.'!$G$16="Error",#N/A,
IF('Second Approx.'!$G$17="Error",#N/A,
IF('Second Approx.'!$G$18="Error",#N/A,
IF('Second Approx.'!$G$19="Error",#N/A,
IF('Second Approx.'!$G$20="Error",#N/A,
IF('Second Approx.'!$G$29="Error",#N/A,
'Second Approx.'!$D$38*SIN(RADIANS('Second Approx.'!$D$18*A1785))+'Second Approx.'!$D$39*SIN(RADIANS('Second Approx.'!$D$19*A1785))))))))))</f>
        <v>#N/A</v>
      </c>
    </row>
    <row r="1786" spans="1:4" x14ac:dyDescent="0.25">
      <c r="A1786" s="71">
        <v>892</v>
      </c>
      <c r="B1786" s="71" t="e">
        <f>IF(A1786&lt;='Second Approx.'!$D$20,A1786,#N/A)</f>
        <v>#N/A</v>
      </c>
      <c r="C1786" s="1" t="e">
        <f>IF(B1786="",#N/A,
IF('Second Approx.'!$G$15="Error",#N/A,
IF('Second Approx.'!$G$16="Error",#N/A,
IF('Second Approx.'!$G$17="Error",#N/A,
IF('Second Approx.'!$G$18="Error",#N/A,
IF('Second Approx.'!$G$19="Error",#N/A,
IF('Second Approx.'!$G$20="Error",#N/A,
IF('Second Approx.'!$G$29="Error",#N/A,
'Second Approx.'!$D$38*COS(RADIANS('Second Approx.'!$D$18*A1786))+'Second Approx.'!$D$39*COS(RADIANS('Second Approx.'!$D$19*A1786))))))))))</f>
        <v>#N/A</v>
      </c>
      <c r="D1786" s="1" t="e">
        <f>IF(B1786="",#N/A,
IF('Second Approx.'!$G$15="Error",#N/A,
IF('Second Approx.'!$G$16="Error",#N/A,
IF('Second Approx.'!$G$17="Error",#N/A,
IF('Second Approx.'!$G$18="Error",#N/A,
IF('Second Approx.'!$G$19="Error",#N/A,
IF('Second Approx.'!$G$20="Error",#N/A,
IF('Second Approx.'!$G$29="Error",#N/A,
'Second Approx.'!$D$38*SIN(RADIANS('Second Approx.'!$D$18*A1786))+'Second Approx.'!$D$39*SIN(RADIANS('Second Approx.'!$D$19*A1786))))))))))</f>
        <v>#N/A</v>
      </c>
    </row>
    <row r="1787" spans="1:4" x14ac:dyDescent="0.25">
      <c r="A1787">
        <v>892.5</v>
      </c>
      <c r="B1787" s="71" t="e">
        <f>IF(A1787&lt;='Second Approx.'!$D$20,A1787,#N/A)</f>
        <v>#N/A</v>
      </c>
      <c r="C1787" s="1" t="e">
        <f>IF(B1787="",#N/A,
IF('Second Approx.'!$G$15="Error",#N/A,
IF('Second Approx.'!$G$16="Error",#N/A,
IF('Second Approx.'!$G$17="Error",#N/A,
IF('Second Approx.'!$G$18="Error",#N/A,
IF('Second Approx.'!$G$19="Error",#N/A,
IF('Second Approx.'!$G$20="Error",#N/A,
IF('Second Approx.'!$G$29="Error",#N/A,
'Second Approx.'!$D$38*COS(RADIANS('Second Approx.'!$D$18*A1787))+'Second Approx.'!$D$39*COS(RADIANS('Second Approx.'!$D$19*A1787))))))))))</f>
        <v>#N/A</v>
      </c>
      <c r="D1787" s="1" t="e">
        <f>IF(B1787="",#N/A,
IF('Second Approx.'!$G$15="Error",#N/A,
IF('Second Approx.'!$G$16="Error",#N/A,
IF('Second Approx.'!$G$17="Error",#N/A,
IF('Second Approx.'!$G$18="Error",#N/A,
IF('Second Approx.'!$G$19="Error",#N/A,
IF('Second Approx.'!$G$20="Error",#N/A,
IF('Second Approx.'!$G$29="Error",#N/A,
'Second Approx.'!$D$38*SIN(RADIANS('Second Approx.'!$D$18*A1787))+'Second Approx.'!$D$39*SIN(RADIANS('Second Approx.'!$D$19*A1787))))))))))</f>
        <v>#N/A</v>
      </c>
    </row>
    <row r="1788" spans="1:4" x14ac:dyDescent="0.25">
      <c r="A1788">
        <v>893</v>
      </c>
      <c r="B1788" s="71" t="e">
        <f>IF(A1788&lt;='Second Approx.'!$D$20,A1788,#N/A)</f>
        <v>#N/A</v>
      </c>
      <c r="C1788" s="1" t="e">
        <f>IF(B1788="",#N/A,
IF('Second Approx.'!$G$15="Error",#N/A,
IF('Second Approx.'!$G$16="Error",#N/A,
IF('Second Approx.'!$G$17="Error",#N/A,
IF('Second Approx.'!$G$18="Error",#N/A,
IF('Second Approx.'!$G$19="Error",#N/A,
IF('Second Approx.'!$G$20="Error",#N/A,
IF('Second Approx.'!$G$29="Error",#N/A,
'Second Approx.'!$D$38*COS(RADIANS('Second Approx.'!$D$18*A1788))+'Second Approx.'!$D$39*COS(RADIANS('Second Approx.'!$D$19*A1788))))))))))</f>
        <v>#N/A</v>
      </c>
      <c r="D1788" s="1" t="e">
        <f>IF(B1788="",#N/A,
IF('Second Approx.'!$G$15="Error",#N/A,
IF('Second Approx.'!$G$16="Error",#N/A,
IF('Second Approx.'!$G$17="Error",#N/A,
IF('Second Approx.'!$G$18="Error",#N/A,
IF('Second Approx.'!$G$19="Error",#N/A,
IF('Second Approx.'!$G$20="Error",#N/A,
IF('Second Approx.'!$G$29="Error",#N/A,
'Second Approx.'!$D$38*SIN(RADIANS('Second Approx.'!$D$18*A1788))+'Second Approx.'!$D$39*SIN(RADIANS('Second Approx.'!$D$19*A1788))))))))))</f>
        <v>#N/A</v>
      </c>
    </row>
    <row r="1789" spans="1:4" x14ac:dyDescent="0.25">
      <c r="A1789" s="71">
        <v>893.5</v>
      </c>
      <c r="B1789" s="71" t="e">
        <f>IF(A1789&lt;='Second Approx.'!$D$20,A1789,#N/A)</f>
        <v>#N/A</v>
      </c>
      <c r="C1789" s="1" t="e">
        <f>IF(B1789="",#N/A,
IF('Second Approx.'!$G$15="Error",#N/A,
IF('Second Approx.'!$G$16="Error",#N/A,
IF('Second Approx.'!$G$17="Error",#N/A,
IF('Second Approx.'!$G$18="Error",#N/A,
IF('Second Approx.'!$G$19="Error",#N/A,
IF('Second Approx.'!$G$20="Error",#N/A,
IF('Second Approx.'!$G$29="Error",#N/A,
'Second Approx.'!$D$38*COS(RADIANS('Second Approx.'!$D$18*A1789))+'Second Approx.'!$D$39*COS(RADIANS('Second Approx.'!$D$19*A1789))))))))))</f>
        <v>#N/A</v>
      </c>
      <c r="D1789" s="1" t="e">
        <f>IF(B1789="",#N/A,
IF('Second Approx.'!$G$15="Error",#N/A,
IF('Second Approx.'!$G$16="Error",#N/A,
IF('Second Approx.'!$G$17="Error",#N/A,
IF('Second Approx.'!$G$18="Error",#N/A,
IF('Second Approx.'!$G$19="Error",#N/A,
IF('Second Approx.'!$G$20="Error",#N/A,
IF('Second Approx.'!$G$29="Error",#N/A,
'Second Approx.'!$D$38*SIN(RADIANS('Second Approx.'!$D$18*A1789))+'Second Approx.'!$D$39*SIN(RADIANS('Second Approx.'!$D$19*A1789))))))))))</f>
        <v>#N/A</v>
      </c>
    </row>
    <row r="1790" spans="1:4" x14ac:dyDescent="0.25">
      <c r="A1790">
        <v>894</v>
      </c>
      <c r="B1790" s="71" t="e">
        <f>IF(A1790&lt;='Second Approx.'!$D$20,A1790,#N/A)</f>
        <v>#N/A</v>
      </c>
      <c r="C1790" s="1" t="e">
        <f>IF(B1790="",#N/A,
IF('Second Approx.'!$G$15="Error",#N/A,
IF('Second Approx.'!$G$16="Error",#N/A,
IF('Second Approx.'!$G$17="Error",#N/A,
IF('Second Approx.'!$G$18="Error",#N/A,
IF('Second Approx.'!$G$19="Error",#N/A,
IF('Second Approx.'!$G$20="Error",#N/A,
IF('Second Approx.'!$G$29="Error",#N/A,
'Second Approx.'!$D$38*COS(RADIANS('Second Approx.'!$D$18*A1790))+'Second Approx.'!$D$39*COS(RADIANS('Second Approx.'!$D$19*A1790))))))))))</f>
        <v>#N/A</v>
      </c>
      <c r="D1790" s="1" t="e">
        <f>IF(B1790="",#N/A,
IF('Second Approx.'!$G$15="Error",#N/A,
IF('Second Approx.'!$G$16="Error",#N/A,
IF('Second Approx.'!$G$17="Error",#N/A,
IF('Second Approx.'!$G$18="Error",#N/A,
IF('Second Approx.'!$G$19="Error",#N/A,
IF('Second Approx.'!$G$20="Error",#N/A,
IF('Second Approx.'!$G$29="Error",#N/A,
'Second Approx.'!$D$38*SIN(RADIANS('Second Approx.'!$D$18*A1790))+'Second Approx.'!$D$39*SIN(RADIANS('Second Approx.'!$D$19*A1790))))))))))</f>
        <v>#N/A</v>
      </c>
    </row>
    <row r="1791" spans="1:4" x14ac:dyDescent="0.25">
      <c r="A1791" s="71">
        <v>894.5</v>
      </c>
      <c r="B1791" s="71" t="e">
        <f>IF(A1791&lt;='Second Approx.'!$D$20,A1791,#N/A)</f>
        <v>#N/A</v>
      </c>
      <c r="C1791" s="1" t="e">
        <f>IF(B1791="",#N/A,
IF('Second Approx.'!$G$15="Error",#N/A,
IF('Second Approx.'!$G$16="Error",#N/A,
IF('Second Approx.'!$G$17="Error",#N/A,
IF('Second Approx.'!$G$18="Error",#N/A,
IF('Second Approx.'!$G$19="Error",#N/A,
IF('Second Approx.'!$G$20="Error",#N/A,
IF('Second Approx.'!$G$29="Error",#N/A,
'Second Approx.'!$D$38*COS(RADIANS('Second Approx.'!$D$18*A1791))+'Second Approx.'!$D$39*COS(RADIANS('Second Approx.'!$D$19*A1791))))))))))</f>
        <v>#N/A</v>
      </c>
      <c r="D1791" s="1" t="e">
        <f>IF(B1791="",#N/A,
IF('Second Approx.'!$G$15="Error",#N/A,
IF('Second Approx.'!$G$16="Error",#N/A,
IF('Second Approx.'!$G$17="Error",#N/A,
IF('Second Approx.'!$G$18="Error",#N/A,
IF('Second Approx.'!$G$19="Error",#N/A,
IF('Second Approx.'!$G$20="Error",#N/A,
IF('Second Approx.'!$G$29="Error",#N/A,
'Second Approx.'!$D$38*SIN(RADIANS('Second Approx.'!$D$18*A1791))+'Second Approx.'!$D$39*SIN(RADIANS('Second Approx.'!$D$19*A1791))))))))))</f>
        <v>#N/A</v>
      </c>
    </row>
    <row r="1792" spans="1:4" x14ac:dyDescent="0.25">
      <c r="A1792">
        <v>895</v>
      </c>
      <c r="B1792" s="71" t="e">
        <f>IF(A1792&lt;='Second Approx.'!$D$20,A1792,#N/A)</f>
        <v>#N/A</v>
      </c>
      <c r="C1792" s="1" t="e">
        <f>IF(B1792="",#N/A,
IF('Second Approx.'!$G$15="Error",#N/A,
IF('Second Approx.'!$G$16="Error",#N/A,
IF('Second Approx.'!$G$17="Error",#N/A,
IF('Second Approx.'!$G$18="Error",#N/A,
IF('Second Approx.'!$G$19="Error",#N/A,
IF('Second Approx.'!$G$20="Error",#N/A,
IF('Second Approx.'!$G$29="Error",#N/A,
'Second Approx.'!$D$38*COS(RADIANS('Second Approx.'!$D$18*A1792))+'Second Approx.'!$D$39*COS(RADIANS('Second Approx.'!$D$19*A1792))))))))))</f>
        <v>#N/A</v>
      </c>
      <c r="D1792" s="1" t="e">
        <f>IF(B1792="",#N/A,
IF('Second Approx.'!$G$15="Error",#N/A,
IF('Second Approx.'!$G$16="Error",#N/A,
IF('Second Approx.'!$G$17="Error",#N/A,
IF('Second Approx.'!$G$18="Error",#N/A,
IF('Second Approx.'!$G$19="Error",#N/A,
IF('Second Approx.'!$G$20="Error",#N/A,
IF('Second Approx.'!$G$29="Error",#N/A,
'Second Approx.'!$D$38*SIN(RADIANS('Second Approx.'!$D$18*A1792))+'Second Approx.'!$D$39*SIN(RADIANS('Second Approx.'!$D$19*A1792))))))))))</f>
        <v>#N/A</v>
      </c>
    </row>
    <row r="1793" spans="1:4" x14ac:dyDescent="0.25">
      <c r="A1793">
        <v>895.5</v>
      </c>
      <c r="B1793" s="71" t="e">
        <f>IF(A1793&lt;='Second Approx.'!$D$20,A1793,#N/A)</f>
        <v>#N/A</v>
      </c>
      <c r="C1793" s="1" t="e">
        <f>IF(B1793="",#N/A,
IF('Second Approx.'!$G$15="Error",#N/A,
IF('Second Approx.'!$G$16="Error",#N/A,
IF('Second Approx.'!$G$17="Error",#N/A,
IF('Second Approx.'!$G$18="Error",#N/A,
IF('Second Approx.'!$G$19="Error",#N/A,
IF('Second Approx.'!$G$20="Error",#N/A,
IF('Second Approx.'!$G$29="Error",#N/A,
'Second Approx.'!$D$38*COS(RADIANS('Second Approx.'!$D$18*A1793))+'Second Approx.'!$D$39*COS(RADIANS('Second Approx.'!$D$19*A1793))))))))))</f>
        <v>#N/A</v>
      </c>
      <c r="D1793" s="1" t="e">
        <f>IF(B1793="",#N/A,
IF('Second Approx.'!$G$15="Error",#N/A,
IF('Second Approx.'!$G$16="Error",#N/A,
IF('Second Approx.'!$G$17="Error",#N/A,
IF('Second Approx.'!$G$18="Error",#N/A,
IF('Second Approx.'!$G$19="Error",#N/A,
IF('Second Approx.'!$G$20="Error",#N/A,
IF('Second Approx.'!$G$29="Error",#N/A,
'Second Approx.'!$D$38*SIN(RADIANS('Second Approx.'!$D$18*A1793))+'Second Approx.'!$D$39*SIN(RADIANS('Second Approx.'!$D$19*A1793))))))))))</f>
        <v>#N/A</v>
      </c>
    </row>
    <row r="1794" spans="1:4" x14ac:dyDescent="0.25">
      <c r="A1794" s="71">
        <v>896</v>
      </c>
      <c r="B1794" s="71" t="e">
        <f>IF(A1794&lt;='Second Approx.'!$D$20,A1794,#N/A)</f>
        <v>#N/A</v>
      </c>
      <c r="C1794" s="1" t="e">
        <f>IF(B1794="",#N/A,
IF('Second Approx.'!$G$15="Error",#N/A,
IF('Second Approx.'!$G$16="Error",#N/A,
IF('Second Approx.'!$G$17="Error",#N/A,
IF('Second Approx.'!$G$18="Error",#N/A,
IF('Second Approx.'!$G$19="Error",#N/A,
IF('Second Approx.'!$G$20="Error",#N/A,
IF('Second Approx.'!$G$29="Error",#N/A,
'Second Approx.'!$D$38*COS(RADIANS('Second Approx.'!$D$18*A1794))+'Second Approx.'!$D$39*COS(RADIANS('Second Approx.'!$D$19*A1794))))))))))</f>
        <v>#N/A</v>
      </c>
      <c r="D1794" s="1" t="e">
        <f>IF(B1794="",#N/A,
IF('Second Approx.'!$G$15="Error",#N/A,
IF('Second Approx.'!$G$16="Error",#N/A,
IF('Second Approx.'!$G$17="Error",#N/A,
IF('Second Approx.'!$G$18="Error",#N/A,
IF('Second Approx.'!$G$19="Error",#N/A,
IF('Second Approx.'!$G$20="Error",#N/A,
IF('Second Approx.'!$G$29="Error",#N/A,
'Second Approx.'!$D$38*SIN(RADIANS('Second Approx.'!$D$18*A1794))+'Second Approx.'!$D$39*SIN(RADIANS('Second Approx.'!$D$19*A1794))))))))))</f>
        <v>#N/A</v>
      </c>
    </row>
    <row r="1795" spans="1:4" x14ac:dyDescent="0.25">
      <c r="A1795">
        <v>896.5</v>
      </c>
      <c r="B1795" s="71" t="e">
        <f>IF(A1795&lt;='Second Approx.'!$D$20,A1795,#N/A)</f>
        <v>#N/A</v>
      </c>
      <c r="C1795" s="1" t="e">
        <f>IF(B1795="",#N/A,
IF('Second Approx.'!$G$15="Error",#N/A,
IF('Second Approx.'!$G$16="Error",#N/A,
IF('Second Approx.'!$G$17="Error",#N/A,
IF('Second Approx.'!$G$18="Error",#N/A,
IF('Second Approx.'!$G$19="Error",#N/A,
IF('Second Approx.'!$G$20="Error",#N/A,
IF('Second Approx.'!$G$29="Error",#N/A,
'Second Approx.'!$D$38*COS(RADIANS('Second Approx.'!$D$18*A1795))+'Second Approx.'!$D$39*COS(RADIANS('Second Approx.'!$D$19*A1795))))))))))</f>
        <v>#N/A</v>
      </c>
      <c r="D1795" s="1" t="e">
        <f>IF(B1795="",#N/A,
IF('Second Approx.'!$G$15="Error",#N/A,
IF('Second Approx.'!$G$16="Error",#N/A,
IF('Second Approx.'!$G$17="Error",#N/A,
IF('Second Approx.'!$G$18="Error",#N/A,
IF('Second Approx.'!$G$19="Error",#N/A,
IF('Second Approx.'!$G$20="Error",#N/A,
IF('Second Approx.'!$G$29="Error",#N/A,
'Second Approx.'!$D$38*SIN(RADIANS('Second Approx.'!$D$18*A1795))+'Second Approx.'!$D$39*SIN(RADIANS('Second Approx.'!$D$19*A1795))))))))))</f>
        <v>#N/A</v>
      </c>
    </row>
    <row r="1796" spans="1:4" x14ac:dyDescent="0.25">
      <c r="A1796" s="71">
        <v>897</v>
      </c>
      <c r="B1796" s="71" t="e">
        <f>IF(A1796&lt;='Second Approx.'!$D$20,A1796,#N/A)</f>
        <v>#N/A</v>
      </c>
      <c r="C1796" s="1" t="e">
        <f>IF(B1796="",#N/A,
IF('Second Approx.'!$G$15="Error",#N/A,
IF('Second Approx.'!$G$16="Error",#N/A,
IF('Second Approx.'!$G$17="Error",#N/A,
IF('Second Approx.'!$G$18="Error",#N/A,
IF('Second Approx.'!$G$19="Error",#N/A,
IF('Second Approx.'!$G$20="Error",#N/A,
IF('Second Approx.'!$G$29="Error",#N/A,
'Second Approx.'!$D$38*COS(RADIANS('Second Approx.'!$D$18*A1796))+'Second Approx.'!$D$39*COS(RADIANS('Second Approx.'!$D$19*A1796))))))))))</f>
        <v>#N/A</v>
      </c>
      <c r="D1796" s="1" t="e">
        <f>IF(B1796="",#N/A,
IF('Second Approx.'!$G$15="Error",#N/A,
IF('Second Approx.'!$G$16="Error",#N/A,
IF('Second Approx.'!$G$17="Error",#N/A,
IF('Second Approx.'!$G$18="Error",#N/A,
IF('Second Approx.'!$G$19="Error",#N/A,
IF('Second Approx.'!$G$20="Error",#N/A,
IF('Second Approx.'!$G$29="Error",#N/A,
'Second Approx.'!$D$38*SIN(RADIANS('Second Approx.'!$D$18*A1796))+'Second Approx.'!$D$39*SIN(RADIANS('Second Approx.'!$D$19*A1796))))))))))</f>
        <v>#N/A</v>
      </c>
    </row>
    <row r="1797" spans="1:4" x14ac:dyDescent="0.25">
      <c r="A1797">
        <v>897.5</v>
      </c>
      <c r="B1797" s="71" t="e">
        <f>IF(A1797&lt;='Second Approx.'!$D$20,A1797,#N/A)</f>
        <v>#N/A</v>
      </c>
      <c r="C1797" s="1" t="e">
        <f>IF(B1797="",#N/A,
IF('Second Approx.'!$G$15="Error",#N/A,
IF('Second Approx.'!$G$16="Error",#N/A,
IF('Second Approx.'!$G$17="Error",#N/A,
IF('Second Approx.'!$G$18="Error",#N/A,
IF('Second Approx.'!$G$19="Error",#N/A,
IF('Second Approx.'!$G$20="Error",#N/A,
IF('Second Approx.'!$G$29="Error",#N/A,
'Second Approx.'!$D$38*COS(RADIANS('Second Approx.'!$D$18*A1797))+'Second Approx.'!$D$39*COS(RADIANS('Second Approx.'!$D$19*A1797))))))))))</f>
        <v>#N/A</v>
      </c>
      <c r="D1797" s="1" t="e">
        <f>IF(B1797="",#N/A,
IF('Second Approx.'!$G$15="Error",#N/A,
IF('Second Approx.'!$G$16="Error",#N/A,
IF('Second Approx.'!$G$17="Error",#N/A,
IF('Second Approx.'!$G$18="Error",#N/A,
IF('Second Approx.'!$G$19="Error",#N/A,
IF('Second Approx.'!$G$20="Error",#N/A,
IF('Second Approx.'!$G$29="Error",#N/A,
'Second Approx.'!$D$38*SIN(RADIANS('Second Approx.'!$D$18*A1797))+'Second Approx.'!$D$39*SIN(RADIANS('Second Approx.'!$D$19*A1797))))))))))</f>
        <v>#N/A</v>
      </c>
    </row>
    <row r="1798" spans="1:4" x14ac:dyDescent="0.25">
      <c r="A1798">
        <v>898</v>
      </c>
      <c r="B1798" s="71" t="e">
        <f>IF(A1798&lt;='Second Approx.'!$D$20,A1798,#N/A)</f>
        <v>#N/A</v>
      </c>
      <c r="C1798" s="1" t="e">
        <f>IF(B1798="",#N/A,
IF('Second Approx.'!$G$15="Error",#N/A,
IF('Second Approx.'!$G$16="Error",#N/A,
IF('Second Approx.'!$G$17="Error",#N/A,
IF('Second Approx.'!$G$18="Error",#N/A,
IF('Second Approx.'!$G$19="Error",#N/A,
IF('Second Approx.'!$G$20="Error",#N/A,
IF('Second Approx.'!$G$29="Error",#N/A,
'Second Approx.'!$D$38*COS(RADIANS('Second Approx.'!$D$18*A1798))+'Second Approx.'!$D$39*COS(RADIANS('Second Approx.'!$D$19*A1798))))))))))</f>
        <v>#N/A</v>
      </c>
      <c r="D1798" s="1" t="e">
        <f>IF(B1798="",#N/A,
IF('Second Approx.'!$G$15="Error",#N/A,
IF('Second Approx.'!$G$16="Error",#N/A,
IF('Second Approx.'!$G$17="Error",#N/A,
IF('Second Approx.'!$G$18="Error",#N/A,
IF('Second Approx.'!$G$19="Error",#N/A,
IF('Second Approx.'!$G$20="Error",#N/A,
IF('Second Approx.'!$G$29="Error",#N/A,
'Second Approx.'!$D$38*SIN(RADIANS('Second Approx.'!$D$18*A1798))+'Second Approx.'!$D$39*SIN(RADIANS('Second Approx.'!$D$19*A1798))))))))))</f>
        <v>#N/A</v>
      </c>
    </row>
    <row r="1799" spans="1:4" x14ac:dyDescent="0.25">
      <c r="A1799" s="71">
        <v>898.5</v>
      </c>
      <c r="B1799" s="71" t="e">
        <f>IF(A1799&lt;='Second Approx.'!$D$20,A1799,#N/A)</f>
        <v>#N/A</v>
      </c>
      <c r="C1799" s="1" t="e">
        <f>IF(B1799="",#N/A,
IF('Second Approx.'!$G$15="Error",#N/A,
IF('Second Approx.'!$G$16="Error",#N/A,
IF('Second Approx.'!$G$17="Error",#N/A,
IF('Second Approx.'!$G$18="Error",#N/A,
IF('Second Approx.'!$G$19="Error",#N/A,
IF('Second Approx.'!$G$20="Error",#N/A,
IF('Second Approx.'!$G$29="Error",#N/A,
'Second Approx.'!$D$38*COS(RADIANS('Second Approx.'!$D$18*A1799))+'Second Approx.'!$D$39*COS(RADIANS('Second Approx.'!$D$19*A1799))))))))))</f>
        <v>#N/A</v>
      </c>
      <c r="D1799" s="1" t="e">
        <f>IF(B1799="",#N/A,
IF('Second Approx.'!$G$15="Error",#N/A,
IF('Second Approx.'!$G$16="Error",#N/A,
IF('Second Approx.'!$G$17="Error",#N/A,
IF('Second Approx.'!$G$18="Error",#N/A,
IF('Second Approx.'!$G$19="Error",#N/A,
IF('Second Approx.'!$G$20="Error",#N/A,
IF('Second Approx.'!$G$29="Error",#N/A,
'Second Approx.'!$D$38*SIN(RADIANS('Second Approx.'!$D$18*A1799))+'Second Approx.'!$D$39*SIN(RADIANS('Second Approx.'!$D$19*A1799))))))))))</f>
        <v>#N/A</v>
      </c>
    </row>
    <row r="1800" spans="1:4" x14ac:dyDescent="0.25">
      <c r="A1800">
        <v>899</v>
      </c>
      <c r="B1800" s="71" t="e">
        <f>IF(A1800&lt;='Second Approx.'!$D$20,A1800,#N/A)</f>
        <v>#N/A</v>
      </c>
      <c r="C1800" s="1" t="e">
        <f>IF(B1800="",#N/A,
IF('Second Approx.'!$G$15="Error",#N/A,
IF('Second Approx.'!$G$16="Error",#N/A,
IF('Second Approx.'!$G$17="Error",#N/A,
IF('Second Approx.'!$G$18="Error",#N/A,
IF('Second Approx.'!$G$19="Error",#N/A,
IF('Second Approx.'!$G$20="Error",#N/A,
IF('Second Approx.'!$G$29="Error",#N/A,
'Second Approx.'!$D$38*COS(RADIANS('Second Approx.'!$D$18*A1800))+'Second Approx.'!$D$39*COS(RADIANS('Second Approx.'!$D$19*A1800))))))))))</f>
        <v>#N/A</v>
      </c>
      <c r="D1800" s="1" t="e">
        <f>IF(B1800="",#N/A,
IF('Second Approx.'!$G$15="Error",#N/A,
IF('Second Approx.'!$G$16="Error",#N/A,
IF('Second Approx.'!$G$17="Error",#N/A,
IF('Second Approx.'!$G$18="Error",#N/A,
IF('Second Approx.'!$G$19="Error",#N/A,
IF('Second Approx.'!$G$20="Error",#N/A,
IF('Second Approx.'!$G$29="Error",#N/A,
'Second Approx.'!$D$38*SIN(RADIANS('Second Approx.'!$D$18*A1800))+'Second Approx.'!$D$39*SIN(RADIANS('Second Approx.'!$D$19*A1800))))))))))</f>
        <v>#N/A</v>
      </c>
    </row>
    <row r="1801" spans="1:4" x14ac:dyDescent="0.25">
      <c r="A1801" s="71">
        <v>899.5</v>
      </c>
      <c r="B1801" s="71" t="e">
        <f>IF(A1801&lt;='Second Approx.'!$D$20,A1801,#N/A)</f>
        <v>#N/A</v>
      </c>
      <c r="C1801" s="1" t="e">
        <f>IF(B1801="",#N/A,
IF('Second Approx.'!$G$15="Error",#N/A,
IF('Second Approx.'!$G$16="Error",#N/A,
IF('Second Approx.'!$G$17="Error",#N/A,
IF('Second Approx.'!$G$18="Error",#N/A,
IF('Second Approx.'!$G$19="Error",#N/A,
IF('Second Approx.'!$G$20="Error",#N/A,
IF('Second Approx.'!$G$29="Error",#N/A,
'Second Approx.'!$D$38*COS(RADIANS('Second Approx.'!$D$18*A1801))+'Second Approx.'!$D$39*COS(RADIANS('Second Approx.'!$D$19*A1801))))))))))</f>
        <v>#N/A</v>
      </c>
      <c r="D1801" s="1" t="e">
        <f>IF(B1801="",#N/A,
IF('Second Approx.'!$G$15="Error",#N/A,
IF('Second Approx.'!$G$16="Error",#N/A,
IF('Second Approx.'!$G$17="Error",#N/A,
IF('Second Approx.'!$G$18="Error",#N/A,
IF('Second Approx.'!$G$19="Error",#N/A,
IF('Second Approx.'!$G$20="Error",#N/A,
IF('Second Approx.'!$G$29="Error",#N/A,
'Second Approx.'!$D$38*SIN(RADIANS('Second Approx.'!$D$18*A1801))+'Second Approx.'!$D$39*SIN(RADIANS('Second Approx.'!$D$19*A1801))))))))))</f>
        <v>#N/A</v>
      </c>
    </row>
    <row r="1802" spans="1:4" x14ac:dyDescent="0.25">
      <c r="A1802">
        <v>900</v>
      </c>
      <c r="B1802" s="71" t="e">
        <f>IF(A1802&lt;='Second Approx.'!$D$20,A1802,#N/A)</f>
        <v>#N/A</v>
      </c>
      <c r="C1802" s="1" t="e">
        <f>IF(B1802="",#N/A,
IF('Second Approx.'!$G$15="Error",#N/A,
IF('Second Approx.'!$G$16="Error",#N/A,
IF('Second Approx.'!$G$17="Error",#N/A,
IF('Second Approx.'!$G$18="Error",#N/A,
IF('Second Approx.'!$G$19="Error",#N/A,
IF('Second Approx.'!$G$20="Error",#N/A,
IF('Second Approx.'!$G$29="Error",#N/A,
'Second Approx.'!$D$38*COS(RADIANS('Second Approx.'!$D$18*A1802))+'Second Approx.'!$D$39*COS(RADIANS('Second Approx.'!$D$19*A1802))))))))))</f>
        <v>#N/A</v>
      </c>
      <c r="D1802" s="1" t="e">
        <f>IF(B1802="",#N/A,
IF('Second Approx.'!$G$15="Error",#N/A,
IF('Second Approx.'!$G$16="Error",#N/A,
IF('Second Approx.'!$G$17="Error",#N/A,
IF('Second Approx.'!$G$18="Error",#N/A,
IF('Second Approx.'!$G$19="Error",#N/A,
IF('Second Approx.'!$G$20="Error",#N/A,
IF('Second Approx.'!$G$29="Error",#N/A,
'Second Approx.'!$D$38*SIN(RADIANS('Second Approx.'!$D$18*A1802))+'Second Approx.'!$D$39*SIN(RADIANS('Second Approx.'!$D$19*A1802))))))))))</f>
        <v>#N/A</v>
      </c>
    </row>
    <row r="1803" spans="1:4" x14ac:dyDescent="0.25">
      <c r="A1803">
        <v>900.5</v>
      </c>
      <c r="B1803" s="71" t="e">
        <f>IF(A1803&lt;='Second Approx.'!$D$20,A1803,#N/A)</f>
        <v>#N/A</v>
      </c>
      <c r="C1803" s="1" t="e">
        <f>IF(B1803="",#N/A,
IF('Second Approx.'!$G$15="Error",#N/A,
IF('Second Approx.'!$G$16="Error",#N/A,
IF('Second Approx.'!$G$17="Error",#N/A,
IF('Second Approx.'!$G$18="Error",#N/A,
IF('Second Approx.'!$G$19="Error",#N/A,
IF('Second Approx.'!$G$20="Error",#N/A,
IF('Second Approx.'!$G$29="Error",#N/A,
'Second Approx.'!$D$38*COS(RADIANS('Second Approx.'!$D$18*A1803))+'Second Approx.'!$D$39*COS(RADIANS('Second Approx.'!$D$19*A1803))))))))))</f>
        <v>#N/A</v>
      </c>
      <c r="D1803" s="1" t="e">
        <f>IF(B1803="",#N/A,
IF('Second Approx.'!$G$15="Error",#N/A,
IF('Second Approx.'!$G$16="Error",#N/A,
IF('Second Approx.'!$G$17="Error",#N/A,
IF('Second Approx.'!$G$18="Error",#N/A,
IF('Second Approx.'!$G$19="Error",#N/A,
IF('Second Approx.'!$G$20="Error",#N/A,
IF('Second Approx.'!$G$29="Error",#N/A,
'Second Approx.'!$D$38*SIN(RADIANS('Second Approx.'!$D$18*A1803))+'Second Approx.'!$D$39*SIN(RADIANS('Second Approx.'!$D$19*A1803))))))))))</f>
        <v>#N/A</v>
      </c>
    </row>
    <row r="1804" spans="1:4" x14ac:dyDescent="0.25">
      <c r="A1804" s="71">
        <v>901</v>
      </c>
      <c r="B1804" s="71" t="e">
        <f>IF(A1804&lt;='Second Approx.'!$D$20,A1804,#N/A)</f>
        <v>#N/A</v>
      </c>
      <c r="C1804" s="1" t="e">
        <f>IF(B1804="",#N/A,
IF('Second Approx.'!$G$15="Error",#N/A,
IF('Second Approx.'!$G$16="Error",#N/A,
IF('Second Approx.'!$G$17="Error",#N/A,
IF('Second Approx.'!$G$18="Error",#N/A,
IF('Second Approx.'!$G$19="Error",#N/A,
IF('Second Approx.'!$G$20="Error",#N/A,
IF('Second Approx.'!$G$29="Error",#N/A,
'Second Approx.'!$D$38*COS(RADIANS('Second Approx.'!$D$18*A1804))+'Second Approx.'!$D$39*COS(RADIANS('Second Approx.'!$D$19*A1804))))))))))</f>
        <v>#N/A</v>
      </c>
      <c r="D1804" s="1" t="e">
        <f>IF(B1804="",#N/A,
IF('Second Approx.'!$G$15="Error",#N/A,
IF('Second Approx.'!$G$16="Error",#N/A,
IF('Second Approx.'!$G$17="Error",#N/A,
IF('Second Approx.'!$G$18="Error",#N/A,
IF('Second Approx.'!$G$19="Error",#N/A,
IF('Second Approx.'!$G$20="Error",#N/A,
IF('Second Approx.'!$G$29="Error",#N/A,
'Second Approx.'!$D$38*SIN(RADIANS('Second Approx.'!$D$18*A1804))+'Second Approx.'!$D$39*SIN(RADIANS('Second Approx.'!$D$19*A1804))))))))))</f>
        <v>#N/A</v>
      </c>
    </row>
    <row r="1805" spans="1:4" x14ac:dyDescent="0.25">
      <c r="A1805">
        <v>901.5</v>
      </c>
      <c r="B1805" s="71" t="e">
        <f>IF(A1805&lt;='Second Approx.'!$D$20,A1805,#N/A)</f>
        <v>#N/A</v>
      </c>
      <c r="C1805" s="1" t="e">
        <f>IF(B1805="",#N/A,
IF('Second Approx.'!$G$15="Error",#N/A,
IF('Second Approx.'!$G$16="Error",#N/A,
IF('Second Approx.'!$G$17="Error",#N/A,
IF('Second Approx.'!$G$18="Error",#N/A,
IF('Second Approx.'!$G$19="Error",#N/A,
IF('Second Approx.'!$G$20="Error",#N/A,
IF('Second Approx.'!$G$29="Error",#N/A,
'Second Approx.'!$D$38*COS(RADIANS('Second Approx.'!$D$18*A1805))+'Second Approx.'!$D$39*COS(RADIANS('Second Approx.'!$D$19*A1805))))))))))</f>
        <v>#N/A</v>
      </c>
      <c r="D1805" s="1" t="e">
        <f>IF(B1805="",#N/A,
IF('Second Approx.'!$G$15="Error",#N/A,
IF('Second Approx.'!$G$16="Error",#N/A,
IF('Second Approx.'!$G$17="Error",#N/A,
IF('Second Approx.'!$G$18="Error",#N/A,
IF('Second Approx.'!$G$19="Error",#N/A,
IF('Second Approx.'!$G$20="Error",#N/A,
IF('Second Approx.'!$G$29="Error",#N/A,
'Second Approx.'!$D$38*SIN(RADIANS('Second Approx.'!$D$18*A1805))+'Second Approx.'!$D$39*SIN(RADIANS('Second Approx.'!$D$19*A1805))))))))))</f>
        <v>#N/A</v>
      </c>
    </row>
    <row r="1806" spans="1:4" x14ac:dyDescent="0.25">
      <c r="A1806" s="71">
        <v>902</v>
      </c>
      <c r="B1806" s="71" t="e">
        <f>IF(A1806&lt;='Second Approx.'!$D$20,A1806,#N/A)</f>
        <v>#N/A</v>
      </c>
      <c r="C1806" s="1" t="e">
        <f>IF(B1806="",#N/A,
IF('Second Approx.'!$G$15="Error",#N/A,
IF('Second Approx.'!$G$16="Error",#N/A,
IF('Second Approx.'!$G$17="Error",#N/A,
IF('Second Approx.'!$G$18="Error",#N/A,
IF('Second Approx.'!$G$19="Error",#N/A,
IF('Second Approx.'!$G$20="Error",#N/A,
IF('Second Approx.'!$G$29="Error",#N/A,
'Second Approx.'!$D$38*COS(RADIANS('Second Approx.'!$D$18*A1806))+'Second Approx.'!$D$39*COS(RADIANS('Second Approx.'!$D$19*A1806))))))))))</f>
        <v>#N/A</v>
      </c>
      <c r="D1806" s="1" t="e">
        <f>IF(B1806="",#N/A,
IF('Second Approx.'!$G$15="Error",#N/A,
IF('Second Approx.'!$G$16="Error",#N/A,
IF('Second Approx.'!$G$17="Error",#N/A,
IF('Second Approx.'!$G$18="Error",#N/A,
IF('Second Approx.'!$G$19="Error",#N/A,
IF('Second Approx.'!$G$20="Error",#N/A,
IF('Second Approx.'!$G$29="Error",#N/A,
'Second Approx.'!$D$38*SIN(RADIANS('Second Approx.'!$D$18*A1806))+'Second Approx.'!$D$39*SIN(RADIANS('Second Approx.'!$D$19*A1806))))))))))</f>
        <v>#N/A</v>
      </c>
    </row>
    <row r="1807" spans="1:4" x14ac:dyDescent="0.25">
      <c r="A1807">
        <v>902.5</v>
      </c>
      <c r="B1807" s="71" t="e">
        <f>IF(A1807&lt;='Second Approx.'!$D$20,A1807,#N/A)</f>
        <v>#N/A</v>
      </c>
      <c r="C1807" s="1" t="e">
        <f>IF(B1807="",#N/A,
IF('Second Approx.'!$G$15="Error",#N/A,
IF('Second Approx.'!$G$16="Error",#N/A,
IF('Second Approx.'!$G$17="Error",#N/A,
IF('Second Approx.'!$G$18="Error",#N/A,
IF('Second Approx.'!$G$19="Error",#N/A,
IF('Second Approx.'!$G$20="Error",#N/A,
IF('Second Approx.'!$G$29="Error",#N/A,
'Second Approx.'!$D$38*COS(RADIANS('Second Approx.'!$D$18*A1807))+'Second Approx.'!$D$39*COS(RADIANS('Second Approx.'!$D$19*A1807))))))))))</f>
        <v>#N/A</v>
      </c>
      <c r="D1807" s="1" t="e">
        <f>IF(B1807="",#N/A,
IF('Second Approx.'!$G$15="Error",#N/A,
IF('Second Approx.'!$G$16="Error",#N/A,
IF('Second Approx.'!$G$17="Error",#N/A,
IF('Second Approx.'!$G$18="Error",#N/A,
IF('Second Approx.'!$G$19="Error",#N/A,
IF('Second Approx.'!$G$20="Error",#N/A,
IF('Second Approx.'!$G$29="Error",#N/A,
'Second Approx.'!$D$38*SIN(RADIANS('Second Approx.'!$D$18*A1807))+'Second Approx.'!$D$39*SIN(RADIANS('Second Approx.'!$D$19*A1807))))))))))</f>
        <v>#N/A</v>
      </c>
    </row>
    <row r="1808" spans="1:4" x14ac:dyDescent="0.25">
      <c r="A1808">
        <v>903</v>
      </c>
      <c r="B1808" s="71" t="e">
        <f>IF(A1808&lt;='Second Approx.'!$D$20,A1808,#N/A)</f>
        <v>#N/A</v>
      </c>
      <c r="C1808" s="1" t="e">
        <f>IF(B1808="",#N/A,
IF('Second Approx.'!$G$15="Error",#N/A,
IF('Second Approx.'!$G$16="Error",#N/A,
IF('Second Approx.'!$G$17="Error",#N/A,
IF('Second Approx.'!$G$18="Error",#N/A,
IF('Second Approx.'!$G$19="Error",#N/A,
IF('Second Approx.'!$G$20="Error",#N/A,
IF('Second Approx.'!$G$29="Error",#N/A,
'Second Approx.'!$D$38*COS(RADIANS('Second Approx.'!$D$18*A1808))+'Second Approx.'!$D$39*COS(RADIANS('Second Approx.'!$D$19*A1808))))))))))</f>
        <v>#N/A</v>
      </c>
      <c r="D1808" s="1" t="e">
        <f>IF(B1808="",#N/A,
IF('Second Approx.'!$G$15="Error",#N/A,
IF('Second Approx.'!$G$16="Error",#N/A,
IF('Second Approx.'!$G$17="Error",#N/A,
IF('Second Approx.'!$G$18="Error",#N/A,
IF('Second Approx.'!$G$19="Error",#N/A,
IF('Second Approx.'!$G$20="Error",#N/A,
IF('Second Approx.'!$G$29="Error",#N/A,
'Second Approx.'!$D$38*SIN(RADIANS('Second Approx.'!$D$18*A1808))+'Second Approx.'!$D$39*SIN(RADIANS('Second Approx.'!$D$19*A1808))))))))))</f>
        <v>#N/A</v>
      </c>
    </row>
    <row r="1809" spans="1:4" x14ac:dyDescent="0.25">
      <c r="A1809" s="71">
        <v>903.5</v>
      </c>
      <c r="B1809" s="71" t="e">
        <f>IF(A1809&lt;='Second Approx.'!$D$20,A1809,#N/A)</f>
        <v>#N/A</v>
      </c>
      <c r="C1809" s="1" t="e">
        <f>IF(B1809="",#N/A,
IF('Second Approx.'!$G$15="Error",#N/A,
IF('Second Approx.'!$G$16="Error",#N/A,
IF('Second Approx.'!$G$17="Error",#N/A,
IF('Second Approx.'!$G$18="Error",#N/A,
IF('Second Approx.'!$G$19="Error",#N/A,
IF('Second Approx.'!$G$20="Error",#N/A,
IF('Second Approx.'!$G$29="Error",#N/A,
'Second Approx.'!$D$38*COS(RADIANS('Second Approx.'!$D$18*A1809))+'Second Approx.'!$D$39*COS(RADIANS('Second Approx.'!$D$19*A1809))))))))))</f>
        <v>#N/A</v>
      </c>
      <c r="D1809" s="1" t="e">
        <f>IF(B1809="",#N/A,
IF('Second Approx.'!$G$15="Error",#N/A,
IF('Second Approx.'!$G$16="Error",#N/A,
IF('Second Approx.'!$G$17="Error",#N/A,
IF('Second Approx.'!$G$18="Error",#N/A,
IF('Second Approx.'!$G$19="Error",#N/A,
IF('Second Approx.'!$G$20="Error",#N/A,
IF('Second Approx.'!$G$29="Error",#N/A,
'Second Approx.'!$D$38*SIN(RADIANS('Second Approx.'!$D$18*A1809))+'Second Approx.'!$D$39*SIN(RADIANS('Second Approx.'!$D$19*A1809))))))))))</f>
        <v>#N/A</v>
      </c>
    </row>
    <row r="1810" spans="1:4" x14ac:dyDescent="0.25">
      <c r="A1810">
        <v>904</v>
      </c>
      <c r="B1810" s="71" t="e">
        <f>IF(A1810&lt;='Second Approx.'!$D$20,A1810,#N/A)</f>
        <v>#N/A</v>
      </c>
      <c r="C1810" s="1" t="e">
        <f>IF(B1810="",#N/A,
IF('Second Approx.'!$G$15="Error",#N/A,
IF('Second Approx.'!$G$16="Error",#N/A,
IF('Second Approx.'!$G$17="Error",#N/A,
IF('Second Approx.'!$G$18="Error",#N/A,
IF('Second Approx.'!$G$19="Error",#N/A,
IF('Second Approx.'!$G$20="Error",#N/A,
IF('Second Approx.'!$G$29="Error",#N/A,
'Second Approx.'!$D$38*COS(RADIANS('Second Approx.'!$D$18*A1810))+'Second Approx.'!$D$39*COS(RADIANS('Second Approx.'!$D$19*A1810))))))))))</f>
        <v>#N/A</v>
      </c>
      <c r="D1810" s="1" t="e">
        <f>IF(B1810="",#N/A,
IF('Second Approx.'!$G$15="Error",#N/A,
IF('Second Approx.'!$G$16="Error",#N/A,
IF('Second Approx.'!$G$17="Error",#N/A,
IF('Second Approx.'!$G$18="Error",#N/A,
IF('Second Approx.'!$G$19="Error",#N/A,
IF('Second Approx.'!$G$20="Error",#N/A,
IF('Second Approx.'!$G$29="Error",#N/A,
'Second Approx.'!$D$38*SIN(RADIANS('Second Approx.'!$D$18*A1810))+'Second Approx.'!$D$39*SIN(RADIANS('Second Approx.'!$D$19*A1810))))))))))</f>
        <v>#N/A</v>
      </c>
    </row>
    <row r="1811" spans="1:4" x14ac:dyDescent="0.25">
      <c r="A1811" s="71">
        <v>904.5</v>
      </c>
      <c r="B1811" s="71" t="e">
        <f>IF(A1811&lt;='Second Approx.'!$D$20,A1811,#N/A)</f>
        <v>#N/A</v>
      </c>
      <c r="C1811" s="1" t="e">
        <f>IF(B1811="",#N/A,
IF('Second Approx.'!$G$15="Error",#N/A,
IF('Second Approx.'!$G$16="Error",#N/A,
IF('Second Approx.'!$G$17="Error",#N/A,
IF('Second Approx.'!$G$18="Error",#N/A,
IF('Second Approx.'!$G$19="Error",#N/A,
IF('Second Approx.'!$G$20="Error",#N/A,
IF('Second Approx.'!$G$29="Error",#N/A,
'Second Approx.'!$D$38*COS(RADIANS('Second Approx.'!$D$18*A1811))+'Second Approx.'!$D$39*COS(RADIANS('Second Approx.'!$D$19*A1811))))))))))</f>
        <v>#N/A</v>
      </c>
      <c r="D1811" s="1" t="e">
        <f>IF(B1811="",#N/A,
IF('Second Approx.'!$G$15="Error",#N/A,
IF('Second Approx.'!$G$16="Error",#N/A,
IF('Second Approx.'!$G$17="Error",#N/A,
IF('Second Approx.'!$G$18="Error",#N/A,
IF('Second Approx.'!$G$19="Error",#N/A,
IF('Second Approx.'!$G$20="Error",#N/A,
IF('Second Approx.'!$G$29="Error",#N/A,
'Second Approx.'!$D$38*SIN(RADIANS('Second Approx.'!$D$18*A1811))+'Second Approx.'!$D$39*SIN(RADIANS('Second Approx.'!$D$19*A1811))))))))))</f>
        <v>#N/A</v>
      </c>
    </row>
    <row r="1812" spans="1:4" x14ac:dyDescent="0.25">
      <c r="A1812">
        <v>905</v>
      </c>
      <c r="B1812" s="71" t="e">
        <f>IF(A1812&lt;='Second Approx.'!$D$20,A1812,#N/A)</f>
        <v>#N/A</v>
      </c>
      <c r="C1812" s="1" t="e">
        <f>IF(B1812="",#N/A,
IF('Second Approx.'!$G$15="Error",#N/A,
IF('Second Approx.'!$G$16="Error",#N/A,
IF('Second Approx.'!$G$17="Error",#N/A,
IF('Second Approx.'!$G$18="Error",#N/A,
IF('Second Approx.'!$G$19="Error",#N/A,
IF('Second Approx.'!$G$20="Error",#N/A,
IF('Second Approx.'!$G$29="Error",#N/A,
'Second Approx.'!$D$38*COS(RADIANS('Second Approx.'!$D$18*A1812))+'Second Approx.'!$D$39*COS(RADIANS('Second Approx.'!$D$19*A1812))))))))))</f>
        <v>#N/A</v>
      </c>
      <c r="D1812" s="1" t="e">
        <f>IF(B1812="",#N/A,
IF('Second Approx.'!$G$15="Error",#N/A,
IF('Second Approx.'!$G$16="Error",#N/A,
IF('Second Approx.'!$G$17="Error",#N/A,
IF('Second Approx.'!$G$18="Error",#N/A,
IF('Second Approx.'!$G$19="Error",#N/A,
IF('Second Approx.'!$G$20="Error",#N/A,
IF('Second Approx.'!$G$29="Error",#N/A,
'Second Approx.'!$D$38*SIN(RADIANS('Second Approx.'!$D$18*A1812))+'Second Approx.'!$D$39*SIN(RADIANS('Second Approx.'!$D$19*A1812))))))))))</f>
        <v>#N/A</v>
      </c>
    </row>
    <row r="1813" spans="1:4" x14ac:dyDescent="0.25">
      <c r="A1813">
        <v>905.5</v>
      </c>
      <c r="B1813" s="71" t="e">
        <f>IF(A1813&lt;='Second Approx.'!$D$20,A1813,#N/A)</f>
        <v>#N/A</v>
      </c>
      <c r="C1813" s="1" t="e">
        <f>IF(B1813="",#N/A,
IF('Second Approx.'!$G$15="Error",#N/A,
IF('Second Approx.'!$G$16="Error",#N/A,
IF('Second Approx.'!$G$17="Error",#N/A,
IF('Second Approx.'!$G$18="Error",#N/A,
IF('Second Approx.'!$G$19="Error",#N/A,
IF('Second Approx.'!$G$20="Error",#N/A,
IF('Second Approx.'!$G$29="Error",#N/A,
'Second Approx.'!$D$38*COS(RADIANS('Second Approx.'!$D$18*A1813))+'Second Approx.'!$D$39*COS(RADIANS('Second Approx.'!$D$19*A1813))))))))))</f>
        <v>#N/A</v>
      </c>
      <c r="D1813" s="1" t="e">
        <f>IF(B1813="",#N/A,
IF('Second Approx.'!$G$15="Error",#N/A,
IF('Second Approx.'!$G$16="Error",#N/A,
IF('Second Approx.'!$G$17="Error",#N/A,
IF('Second Approx.'!$G$18="Error",#N/A,
IF('Second Approx.'!$G$19="Error",#N/A,
IF('Second Approx.'!$G$20="Error",#N/A,
IF('Second Approx.'!$G$29="Error",#N/A,
'Second Approx.'!$D$38*SIN(RADIANS('Second Approx.'!$D$18*A1813))+'Second Approx.'!$D$39*SIN(RADIANS('Second Approx.'!$D$19*A1813))))))))))</f>
        <v>#N/A</v>
      </c>
    </row>
    <row r="1814" spans="1:4" x14ac:dyDescent="0.25">
      <c r="A1814" s="71">
        <v>906</v>
      </c>
      <c r="B1814" s="71" t="e">
        <f>IF(A1814&lt;='Second Approx.'!$D$20,A1814,#N/A)</f>
        <v>#N/A</v>
      </c>
      <c r="C1814" s="1" t="e">
        <f>IF(B1814="",#N/A,
IF('Second Approx.'!$G$15="Error",#N/A,
IF('Second Approx.'!$G$16="Error",#N/A,
IF('Second Approx.'!$G$17="Error",#N/A,
IF('Second Approx.'!$G$18="Error",#N/A,
IF('Second Approx.'!$G$19="Error",#N/A,
IF('Second Approx.'!$G$20="Error",#N/A,
IF('Second Approx.'!$G$29="Error",#N/A,
'Second Approx.'!$D$38*COS(RADIANS('Second Approx.'!$D$18*A1814))+'Second Approx.'!$D$39*COS(RADIANS('Second Approx.'!$D$19*A1814))))))))))</f>
        <v>#N/A</v>
      </c>
      <c r="D1814" s="1" t="e">
        <f>IF(B1814="",#N/A,
IF('Second Approx.'!$G$15="Error",#N/A,
IF('Second Approx.'!$G$16="Error",#N/A,
IF('Second Approx.'!$G$17="Error",#N/A,
IF('Second Approx.'!$G$18="Error",#N/A,
IF('Second Approx.'!$G$19="Error",#N/A,
IF('Second Approx.'!$G$20="Error",#N/A,
IF('Second Approx.'!$G$29="Error",#N/A,
'Second Approx.'!$D$38*SIN(RADIANS('Second Approx.'!$D$18*A1814))+'Second Approx.'!$D$39*SIN(RADIANS('Second Approx.'!$D$19*A1814))))))))))</f>
        <v>#N/A</v>
      </c>
    </row>
    <row r="1815" spans="1:4" x14ac:dyDescent="0.25">
      <c r="A1815">
        <v>906.5</v>
      </c>
      <c r="B1815" s="71" t="e">
        <f>IF(A1815&lt;='Second Approx.'!$D$20,A1815,#N/A)</f>
        <v>#N/A</v>
      </c>
      <c r="C1815" s="1" t="e">
        <f>IF(B1815="",#N/A,
IF('Second Approx.'!$G$15="Error",#N/A,
IF('Second Approx.'!$G$16="Error",#N/A,
IF('Second Approx.'!$G$17="Error",#N/A,
IF('Second Approx.'!$G$18="Error",#N/A,
IF('Second Approx.'!$G$19="Error",#N/A,
IF('Second Approx.'!$G$20="Error",#N/A,
IF('Second Approx.'!$G$29="Error",#N/A,
'Second Approx.'!$D$38*COS(RADIANS('Second Approx.'!$D$18*A1815))+'Second Approx.'!$D$39*COS(RADIANS('Second Approx.'!$D$19*A1815))))))))))</f>
        <v>#N/A</v>
      </c>
      <c r="D1815" s="1" t="e">
        <f>IF(B1815="",#N/A,
IF('Second Approx.'!$G$15="Error",#N/A,
IF('Second Approx.'!$G$16="Error",#N/A,
IF('Second Approx.'!$G$17="Error",#N/A,
IF('Second Approx.'!$G$18="Error",#N/A,
IF('Second Approx.'!$G$19="Error",#N/A,
IF('Second Approx.'!$G$20="Error",#N/A,
IF('Second Approx.'!$G$29="Error",#N/A,
'Second Approx.'!$D$38*SIN(RADIANS('Second Approx.'!$D$18*A1815))+'Second Approx.'!$D$39*SIN(RADIANS('Second Approx.'!$D$19*A1815))))))))))</f>
        <v>#N/A</v>
      </c>
    </row>
    <row r="1816" spans="1:4" x14ac:dyDescent="0.25">
      <c r="A1816" s="71">
        <v>907</v>
      </c>
      <c r="B1816" s="71" t="e">
        <f>IF(A1816&lt;='Second Approx.'!$D$20,A1816,#N/A)</f>
        <v>#N/A</v>
      </c>
      <c r="C1816" s="1" t="e">
        <f>IF(B1816="",#N/A,
IF('Second Approx.'!$G$15="Error",#N/A,
IF('Second Approx.'!$G$16="Error",#N/A,
IF('Second Approx.'!$G$17="Error",#N/A,
IF('Second Approx.'!$G$18="Error",#N/A,
IF('Second Approx.'!$G$19="Error",#N/A,
IF('Second Approx.'!$G$20="Error",#N/A,
IF('Second Approx.'!$G$29="Error",#N/A,
'Second Approx.'!$D$38*COS(RADIANS('Second Approx.'!$D$18*A1816))+'Second Approx.'!$D$39*COS(RADIANS('Second Approx.'!$D$19*A1816))))))))))</f>
        <v>#N/A</v>
      </c>
      <c r="D1816" s="1" t="e">
        <f>IF(B1816="",#N/A,
IF('Second Approx.'!$G$15="Error",#N/A,
IF('Second Approx.'!$G$16="Error",#N/A,
IF('Second Approx.'!$G$17="Error",#N/A,
IF('Second Approx.'!$G$18="Error",#N/A,
IF('Second Approx.'!$G$19="Error",#N/A,
IF('Second Approx.'!$G$20="Error",#N/A,
IF('Second Approx.'!$G$29="Error",#N/A,
'Second Approx.'!$D$38*SIN(RADIANS('Second Approx.'!$D$18*A1816))+'Second Approx.'!$D$39*SIN(RADIANS('Second Approx.'!$D$19*A1816))))))))))</f>
        <v>#N/A</v>
      </c>
    </row>
    <row r="1817" spans="1:4" x14ac:dyDescent="0.25">
      <c r="A1817">
        <v>907.5</v>
      </c>
      <c r="B1817" s="71" t="e">
        <f>IF(A1817&lt;='Second Approx.'!$D$20,A1817,#N/A)</f>
        <v>#N/A</v>
      </c>
      <c r="C1817" s="1" t="e">
        <f>IF(B1817="",#N/A,
IF('Second Approx.'!$G$15="Error",#N/A,
IF('Second Approx.'!$G$16="Error",#N/A,
IF('Second Approx.'!$G$17="Error",#N/A,
IF('Second Approx.'!$G$18="Error",#N/A,
IF('Second Approx.'!$G$19="Error",#N/A,
IF('Second Approx.'!$G$20="Error",#N/A,
IF('Second Approx.'!$G$29="Error",#N/A,
'Second Approx.'!$D$38*COS(RADIANS('Second Approx.'!$D$18*A1817))+'Second Approx.'!$D$39*COS(RADIANS('Second Approx.'!$D$19*A1817))))))))))</f>
        <v>#N/A</v>
      </c>
      <c r="D1817" s="1" t="e">
        <f>IF(B1817="",#N/A,
IF('Second Approx.'!$G$15="Error",#N/A,
IF('Second Approx.'!$G$16="Error",#N/A,
IF('Second Approx.'!$G$17="Error",#N/A,
IF('Second Approx.'!$G$18="Error",#N/A,
IF('Second Approx.'!$G$19="Error",#N/A,
IF('Second Approx.'!$G$20="Error",#N/A,
IF('Second Approx.'!$G$29="Error",#N/A,
'Second Approx.'!$D$38*SIN(RADIANS('Second Approx.'!$D$18*A1817))+'Second Approx.'!$D$39*SIN(RADIANS('Second Approx.'!$D$19*A1817))))))))))</f>
        <v>#N/A</v>
      </c>
    </row>
    <row r="1818" spans="1:4" x14ac:dyDescent="0.25">
      <c r="A1818">
        <v>908</v>
      </c>
      <c r="B1818" s="71" t="e">
        <f>IF(A1818&lt;='Second Approx.'!$D$20,A1818,#N/A)</f>
        <v>#N/A</v>
      </c>
      <c r="C1818" s="1" t="e">
        <f>IF(B1818="",#N/A,
IF('Second Approx.'!$G$15="Error",#N/A,
IF('Second Approx.'!$G$16="Error",#N/A,
IF('Second Approx.'!$G$17="Error",#N/A,
IF('Second Approx.'!$G$18="Error",#N/A,
IF('Second Approx.'!$G$19="Error",#N/A,
IF('Second Approx.'!$G$20="Error",#N/A,
IF('Second Approx.'!$G$29="Error",#N/A,
'Second Approx.'!$D$38*COS(RADIANS('Second Approx.'!$D$18*A1818))+'Second Approx.'!$D$39*COS(RADIANS('Second Approx.'!$D$19*A1818))))))))))</f>
        <v>#N/A</v>
      </c>
      <c r="D1818" s="1" t="e">
        <f>IF(B1818="",#N/A,
IF('Second Approx.'!$G$15="Error",#N/A,
IF('Second Approx.'!$G$16="Error",#N/A,
IF('Second Approx.'!$G$17="Error",#N/A,
IF('Second Approx.'!$G$18="Error",#N/A,
IF('Second Approx.'!$G$19="Error",#N/A,
IF('Second Approx.'!$G$20="Error",#N/A,
IF('Second Approx.'!$G$29="Error",#N/A,
'Second Approx.'!$D$38*SIN(RADIANS('Second Approx.'!$D$18*A1818))+'Second Approx.'!$D$39*SIN(RADIANS('Second Approx.'!$D$19*A1818))))))))))</f>
        <v>#N/A</v>
      </c>
    </row>
    <row r="1819" spans="1:4" x14ac:dyDescent="0.25">
      <c r="A1819" s="71">
        <v>908.5</v>
      </c>
      <c r="B1819" s="71" t="e">
        <f>IF(A1819&lt;='Second Approx.'!$D$20,A1819,#N/A)</f>
        <v>#N/A</v>
      </c>
      <c r="C1819" s="1" t="e">
        <f>IF(B1819="",#N/A,
IF('Second Approx.'!$G$15="Error",#N/A,
IF('Second Approx.'!$G$16="Error",#N/A,
IF('Second Approx.'!$G$17="Error",#N/A,
IF('Second Approx.'!$G$18="Error",#N/A,
IF('Second Approx.'!$G$19="Error",#N/A,
IF('Second Approx.'!$G$20="Error",#N/A,
IF('Second Approx.'!$G$29="Error",#N/A,
'Second Approx.'!$D$38*COS(RADIANS('Second Approx.'!$D$18*A1819))+'Second Approx.'!$D$39*COS(RADIANS('Second Approx.'!$D$19*A1819))))))))))</f>
        <v>#N/A</v>
      </c>
      <c r="D1819" s="1" t="e">
        <f>IF(B1819="",#N/A,
IF('Second Approx.'!$G$15="Error",#N/A,
IF('Second Approx.'!$G$16="Error",#N/A,
IF('Second Approx.'!$G$17="Error",#N/A,
IF('Second Approx.'!$G$18="Error",#N/A,
IF('Second Approx.'!$G$19="Error",#N/A,
IF('Second Approx.'!$G$20="Error",#N/A,
IF('Second Approx.'!$G$29="Error",#N/A,
'Second Approx.'!$D$38*SIN(RADIANS('Second Approx.'!$D$18*A1819))+'Second Approx.'!$D$39*SIN(RADIANS('Second Approx.'!$D$19*A1819))))))))))</f>
        <v>#N/A</v>
      </c>
    </row>
    <row r="1820" spans="1:4" x14ac:dyDescent="0.25">
      <c r="A1820">
        <v>909</v>
      </c>
      <c r="B1820" s="71" t="e">
        <f>IF(A1820&lt;='Second Approx.'!$D$20,A1820,#N/A)</f>
        <v>#N/A</v>
      </c>
      <c r="C1820" s="1" t="e">
        <f>IF(B1820="",#N/A,
IF('Second Approx.'!$G$15="Error",#N/A,
IF('Second Approx.'!$G$16="Error",#N/A,
IF('Second Approx.'!$G$17="Error",#N/A,
IF('Second Approx.'!$G$18="Error",#N/A,
IF('Second Approx.'!$G$19="Error",#N/A,
IF('Second Approx.'!$G$20="Error",#N/A,
IF('Second Approx.'!$G$29="Error",#N/A,
'Second Approx.'!$D$38*COS(RADIANS('Second Approx.'!$D$18*A1820))+'Second Approx.'!$D$39*COS(RADIANS('Second Approx.'!$D$19*A1820))))))))))</f>
        <v>#N/A</v>
      </c>
      <c r="D1820" s="1" t="e">
        <f>IF(B1820="",#N/A,
IF('Second Approx.'!$G$15="Error",#N/A,
IF('Second Approx.'!$G$16="Error",#N/A,
IF('Second Approx.'!$G$17="Error",#N/A,
IF('Second Approx.'!$G$18="Error",#N/A,
IF('Second Approx.'!$G$19="Error",#N/A,
IF('Second Approx.'!$G$20="Error",#N/A,
IF('Second Approx.'!$G$29="Error",#N/A,
'Second Approx.'!$D$38*SIN(RADIANS('Second Approx.'!$D$18*A1820))+'Second Approx.'!$D$39*SIN(RADIANS('Second Approx.'!$D$19*A1820))))))))))</f>
        <v>#N/A</v>
      </c>
    </row>
    <row r="1821" spans="1:4" x14ac:dyDescent="0.25">
      <c r="A1821" s="71">
        <v>909.5</v>
      </c>
      <c r="B1821" s="71" t="e">
        <f>IF(A1821&lt;='Second Approx.'!$D$20,A1821,#N/A)</f>
        <v>#N/A</v>
      </c>
      <c r="C1821" s="1" t="e">
        <f>IF(B1821="",#N/A,
IF('Second Approx.'!$G$15="Error",#N/A,
IF('Second Approx.'!$G$16="Error",#N/A,
IF('Second Approx.'!$G$17="Error",#N/A,
IF('Second Approx.'!$G$18="Error",#N/A,
IF('Second Approx.'!$G$19="Error",#N/A,
IF('Second Approx.'!$G$20="Error",#N/A,
IF('Second Approx.'!$G$29="Error",#N/A,
'Second Approx.'!$D$38*COS(RADIANS('Second Approx.'!$D$18*A1821))+'Second Approx.'!$D$39*COS(RADIANS('Second Approx.'!$D$19*A1821))))))))))</f>
        <v>#N/A</v>
      </c>
      <c r="D1821" s="1" t="e">
        <f>IF(B1821="",#N/A,
IF('Second Approx.'!$G$15="Error",#N/A,
IF('Second Approx.'!$G$16="Error",#N/A,
IF('Second Approx.'!$G$17="Error",#N/A,
IF('Second Approx.'!$G$18="Error",#N/A,
IF('Second Approx.'!$G$19="Error",#N/A,
IF('Second Approx.'!$G$20="Error",#N/A,
IF('Second Approx.'!$G$29="Error",#N/A,
'Second Approx.'!$D$38*SIN(RADIANS('Second Approx.'!$D$18*A1821))+'Second Approx.'!$D$39*SIN(RADIANS('Second Approx.'!$D$19*A1821))))))))))</f>
        <v>#N/A</v>
      </c>
    </row>
    <row r="1822" spans="1:4" x14ac:dyDescent="0.25">
      <c r="A1822">
        <v>910</v>
      </c>
      <c r="B1822" s="71" t="e">
        <f>IF(A1822&lt;='Second Approx.'!$D$20,A1822,#N/A)</f>
        <v>#N/A</v>
      </c>
      <c r="C1822" s="1" t="e">
        <f>IF(B1822="",#N/A,
IF('Second Approx.'!$G$15="Error",#N/A,
IF('Second Approx.'!$G$16="Error",#N/A,
IF('Second Approx.'!$G$17="Error",#N/A,
IF('Second Approx.'!$G$18="Error",#N/A,
IF('Second Approx.'!$G$19="Error",#N/A,
IF('Second Approx.'!$G$20="Error",#N/A,
IF('Second Approx.'!$G$29="Error",#N/A,
'Second Approx.'!$D$38*COS(RADIANS('Second Approx.'!$D$18*A1822))+'Second Approx.'!$D$39*COS(RADIANS('Second Approx.'!$D$19*A1822))))))))))</f>
        <v>#N/A</v>
      </c>
      <c r="D1822" s="1" t="e">
        <f>IF(B1822="",#N/A,
IF('Second Approx.'!$G$15="Error",#N/A,
IF('Second Approx.'!$G$16="Error",#N/A,
IF('Second Approx.'!$G$17="Error",#N/A,
IF('Second Approx.'!$G$18="Error",#N/A,
IF('Second Approx.'!$G$19="Error",#N/A,
IF('Second Approx.'!$G$20="Error",#N/A,
IF('Second Approx.'!$G$29="Error",#N/A,
'Second Approx.'!$D$38*SIN(RADIANS('Second Approx.'!$D$18*A1822))+'Second Approx.'!$D$39*SIN(RADIANS('Second Approx.'!$D$19*A1822))))))))))</f>
        <v>#N/A</v>
      </c>
    </row>
    <row r="1823" spans="1:4" x14ac:dyDescent="0.25">
      <c r="A1823">
        <v>910.5</v>
      </c>
      <c r="B1823" s="71" t="e">
        <f>IF(A1823&lt;='Second Approx.'!$D$20,A1823,#N/A)</f>
        <v>#N/A</v>
      </c>
      <c r="C1823" s="1" t="e">
        <f>IF(B1823="",#N/A,
IF('Second Approx.'!$G$15="Error",#N/A,
IF('Second Approx.'!$G$16="Error",#N/A,
IF('Second Approx.'!$G$17="Error",#N/A,
IF('Second Approx.'!$G$18="Error",#N/A,
IF('Second Approx.'!$G$19="Error",#N/A,
IF('Second Approx.'!$G$20="Error",#N/A,
IF('Second Approx.'!$G$29="Error",#N/A,
'Second Approx.'!$D$38*COS(RADIANS('Second Approx.'!$D$18*A1823))+'Second Approx.'!$D$39*COS(RADIANS('Second Approx.'!$D$19*A1823))))))))))</f>
        <v>#N/A</v>
      </c>
      <c r="D1823" s="1" t="e">
        <f>IF(B1823="",#N/A,
IF('Second Approx.'!$G$15="Error",#N/A,
IF('Second Approx.'!$G$16="Error",#N/A,
IF('Second Approx.'!$G$17="Error",#N/A,
IF('Second Approx.'!$G$18="Error",#N/A,
IF('Second Approx.'!$G$19="Error",#N/A,
IF('Second Approx.'!$G$20="Error",#N/A,
IF('Second Approx.'!$G$29="Error",#N/A,
'Second Approx.'!$D$38*SIN(RADIANS('Second Approx.'!$D$18*A1823))+'Second Approx.'!$D$39*SIN(RADIANS('Second Approx.'!$D$19*A1823))))))))))</f>
        <v>#N/A</v>
      </c>
    </row>
    <row r="1824" spans="1:4" x14ac:dyDescent="0.25">
      <c r="A1824" s="71">
        <v>911</v>
      </c>
      <c r="B1824" s="71" t="e">
        <f>IF(A1824&lt;='Second Approx.'!$D$20,A1824,#N/A)</f>
        <v>#N/A</v>
      </c>
      <c r="C1824" s="1" t="e">
        <f>IF(B1824="",#N/A,
IF('Second Approx.'!$G$15="Error",#N/A,
IF('Second Approx.'!$G$16="Error",#N/A,
IF('Second Approx.'!$G$17="Error",#N/A,
IF('Second Approx.'!$G$18="Error",#N/A,
IF('Second Approx.'!$G$19="Error",#N/A,
IF('Second Approx.'!$G$20="Error",#N/A,
IF('Second Approx.'!$G$29="Error",#N/A,
'Second Approx.'!$D$38*COS(RADIANS('Second Approx.'!$D$18*A1824))+'Second Approx.'!$D$39*COS(RADIANS('Second Approx.'!$D$19*A1824))))))))))</f>
        <v>#N/A</v>
      </c>
      <c r="D1824" s="1" t="e">
        <f>IF(B1824="",#N/A,
IF('Second Approx.'!$G$15="Error",#N/A,
IF('Second Approx.'!$G$16="Error",#N/A,
IF('Second Approx.'!$G$17="Error",#N/A,
IF('Second Approx.'!$G$18="Error",#N/A,
IF('Second Approx.'!$G$19="Error",#N/A,
IF('Second Approx.'!$G$20="Error",#N/A,
IF('Second Approx.'!$G$29="Error",#N/A,
'Second Approx.'!$D$38*SIN(RADIANS('Second Approx.'!$D$18*A1824))+'Second Approx.'!$D$39*SIN(RADIANS('Second Approx.'!$D$19*A1824))))))))))</f>
        <v>#N/A</v>
      </c>
    </row>
    <row r="1825" spans="1:4" x14ac:dyDescent="0.25">
      <c r="A1825">
        <v>911.5</v>
      </c>
      <c r="B1825" s="71" t="e">
        <f>IF(A1825&lt;='Second Approx.'!$D$20,A1825,#N/A)</f>
        <v>#N/A</v>
      </c>
      <c r="C1825" s="1" t="e">
        <f>IF(B1825="",#N/A,
IF('Second Approx.'!$G$15="Error",#N/A,
IF('Second Approx.'!$G$16="Error",#N/A,
IF('Second Approx.'!$G$17="Error",#N/A,
IF('Second Approx.'!$G$18="Error",#N/A,
IF('Second Approx.'!$G$19="Error",#N/A,
IF('Second Approx.'!$G$20="Error",#N/A,
IF('Second Approx.'!$G$29="Error",#N/A,
'Second Approx.'!$D$38*COS(RADIANS('Second Approx.'!$D$18*A1825))+'Second Approx.'!$D$39*COS(RADIANS('Second Approx.'!$D$19*A1825))))))))))</f>
        <v>#N/A</v>
      </c>
      <c r="D1825" s="1" t="e">
        <f>IF(B1825="",#N/A,
IF('Second Approx.'!$G$15="Error",#N/A,
IF('Second Approx.'!$G$16="Error",#N/A,
IF('Second Approx.'!$G$17="Error",#N/A,
IF('Second Approx.'!$G$18="Error",#N/A,
IF('Second Approx.'!$G$19="Error",#N/A,
IF('Second Approx.'!$G$20="Error",#N/A,
IF('Second Approx.'!$G$29="Error",#N/A,
'Second Approx.'!$D$38*SIN(RADIANS('Second Approx.'!$D$18*A1825))+'Second Approx.'!$D$39*SIN(RADIANS('Second Approx.'!$D$19*A1825))))))))))</f>
        <v>#N/A</v>
      </c>
    </row>
    <row r="1826" spans="1:4" x14ac:dyDescent="0.25">
      <c r="A1826" s="71">
        <v>912</v>
      </c>
      <c r="B1826" s="71" t="e">
        <f>IF(A1826&lt;='Second Approx.'!$D$20,A1826,#N/A)</f>
        <v>#N/A</v>
      </c>
      <c r="C1826" s="1" t="e">
        <f>IF(B1826="",#N/A,
IF('Second Approx.'!$G$15="Error",#N/A,
IF('Second Approx.'!$G$16="Error",#N/A,
IF('Second Approx.'!$G$17="Error",#N/A,
IF('Second Approx.'!$G$18="Error",#N/A,
IF('Second Approx.'!$G$19="Error",#N/A,
IF('Second Approx.'!$G$20="Error",#N/A,
IF('Second Approx.'!$G$29="Error",#N/A,
'Second Approx.'!$D$38*COS(RADIANS('Second Approx.'!$D$18*A1826))+'Second Approx.'!$D$39*COS(RADIANS('Second Approx.'!$D$19*A1826))))))))))</f>
        <v>#N/A</v>
      </c>
      <c r="D1826" s="1" t="e">
        <f>IF(B1826="",#N/A,
IF('Second Approx.'!$G$15="Error",#N/A,
IF('Second Approx.'!$G$16="Error",#N/A,
IF('Second Approx.'!$G$17="Error",#N/A,
IF('Second Approx.'!$G$18="Error",#N/A,
IF('Second Approx.'!$G$19="Error",#N/A,
IF('Second Approx.'!$G$20="Error",#N/A,
IF('Second Approx.'!$G$29="Error",#N/A,
'Second Approx.'!$D$38*SIN(RADIANS('Second Approx.'!$D$18*A1826))+'Second Approx.'!$D$39*SIN(RADIANS('Second Approx.'!$D$19*A1826))))))))))</f>
        <v>#N/A</v>
      </c>
    </row>
    <row r="1827" spans="1:4" x14ac:dyDescent="0.25">
      <c r="A1827">
        <v>912.5</v>
      </c>
      <c r="B1827" s="71" t="e">
        <f>IF(A1827&lt;='Second Approx.'!$D$20,A1827,#N/A)</f>
        <v>#N/A</v>
      </c>
      <c r="C1827" s="1" t="e">
        <f>IF(B1827="",#N/A,
IF('Second Approx.'!$G$15="Error",#N/A,
IF('Second Approx.'!$G$16="Error",#N/A,
IF('Second Approx.'!$G$17="Error",#N/A,
IF('Second Approx.'!$G$18="Error",#N/A,
IF('Second Approx.'!$G$19="Error",#N/A,
IF('Second Approx.'!$G$20="Error",#N/A,
IF('Second Approx.'!$G$29="Error",#N/A,
'Second Approx.'!$D$38*COS(RADIANS('Second Approx.'!$D$18*A1827))+'Second Approx.'!$D$39*COS(RADIANS('Second Approx.'!$D$19*A1827))))))))))</f>
        <v>#N/A</v>
      </c>
      <c r="D1827" s="1" t="e">
        <f>IF(B1827="",#N/A,
IF('Second Approx.'!$G$15="Error",#N/A,
IF('Second Approx.'!$G$16="Error",#N/A,
IF('Second Approx.'!$G$17="Error",#N/A,
IF('Second Approx.'!$G$18="Error",#N/A,
IF('Second Approx.'!$G$19="Error",#N/A,
IF('Second Approx.'!$G$20="Error",#N/A,
IF('Second Approx.'!$G$29="Error",#N/A,
'Second Approx.'!$D$38*SIN(RADIANS('Second Approx.'!$D$18*A1827))+'Second Approx.'!$D$39*SIN(RADIANS('Second Approx.'!$D$19*A1827))))))))))</f>
        <v>#N/A</v>
      </c>
    </row>
    <row r="1828" spans="1:4" x14ac:dyDescent="0.25">
      <c r="A1828">
        <v>913</v>
      </c>
      <c r="B1828" s="71" t="e">
        <f>IF(A1828&lt;='Second Approx.'!$D$20,A1828,#N/A)</f>
        <v>#N/A</v>
      </c>
      <c r="C1828" s="1" t="e">
        <f>IF(B1828="",#N/A,
IF('Second Approx.'!$G$15="Error",#N/A,
IF('Second Approx.'!$G$16="Error",#N/A,
IF('Second Approx.'!$G$17="Error",#N/A,
IF('Second Approx.'!$G$18="Error",#N/A,
IF('Second Approx.'!$G$19="Error",#N/A,
IF('Second Approx.'!$G$20="Error",#N/A,
IF('Second Approx.'!$G$29="Error",#N/A,
'Second Approx.'!$D$38*COS(RADIANS('Second Approx.'!$D$18*A1828))+'Second Approx.'!$D$39*COS(RADIANS('Second Approx.'!$D$19*A1828))))))))))</f>
        <v>#N/A</v>
      </c>
      <c r="D1828" s="1" t="e">
        <f>IF(B1828="",#N/A,
IF('Second Approx.'!$G$15="Error",#N/A,
IF('Second Approx.'!$G$16="Error",#N/A,
IF('Second Approx.'!$G$17="Error",#N/A,
IF('Second Approx.'!$G$18="Error",#N/A,
IF('Second Approx.'!$G$19="Error",#N/A,
IF('Second Approx.'!$G$20="Error",#N/A,
IF('Second Approx.'!$G$29="Error",#N/A,
'Second Approx.'!$D$38*SIN(RADIANS('Second Approx.'!$D$18*A1828))+'Second Approx.'!$D$39*SIN(RADIANS('Second Approx.'!$D$19*A1828))))))))))</f>
        <v>#N/A</v>
      </c>
    </row>
    <row r="1829" spans="1:4" x14ac:dyDescent="0.25">
      <c r="A1829" s="71">
        <v>913.5</v>
      </c>
      <c r="B1829" s="71" t="e">
        <f>IF(A1829&lt;='Second Approx.'!$D$20,A1829,#N/A)</f>
        <v>#N/A</v>
      </c>
      <c r="C1829" s="1" t="e">
        <f>IF(B1829="",#N/A,
IF('Second Approx.'!$G$15="Error",#N/A,
IF('Second Approx.'!$G$16="Error",#N/A,
IF('Second Approx.'!$G$17="Error",#N/A,
IF('Second Approx.'!$G$18="Error",#N/A,
IF('Second Approx.'!$G$19="Error",#N/A,
IF('Second Approx.'!$G$20="Error",#N/A,
IF('Second Approx.'!$G$29="Error",#N/A,
'Second Approx.'!$D$38*COS(RADIANS('Second Approx.'!$D$18*A1829))+'Second Approx.'!$D$39*COS(RADIANS('Second Approx.'!$D$19*A1829))))))))))</f>
        <v>#N/A</v>
      </c>
      <c r="D1829" s="1" t="e">
        <f>IF(B1829="",#N/A,
IF('Second Approx.'!$G$15="Error",#N/A,
IF('Second Approx.'!$G$16="Error",#N/A,
IF('Second Approx.'!$G$17="Error",#N/A,
IF('Second Approx.'!$G$18="Error",#N/A,
IF('Second Approx.'!$G$19="Error",#N/A,
IF('Second Approx.'!$G$20="Error",#N/A,
IF('Second Approx.'!$G$29="Error",#N/A,
'Second Approx.'!$D$38*SIN(RADIANS('Second Approx.'!$D$18*A1829))+'Second Approx.'!$D$39*SIN(RADIANS('Second Approx.'!$D$19*A1829))))))))))</f>
        <v>#N/A</v>
      </c>
    </row>
    <row r="1830" spans="1:4" x14ac:dyDescent="0.25">
      <c r="A1830">
        <v>914</v>
      </c>
      <c r="B1830" s="71" t="e">
        <f>IF(A1830&lt;='Second Approx.'!$D$20,A1830,#N/A)</f>
        <v>#N/A</v>
      </c>
      <c r="C1830" s="1" t="e">
        <f>IF(B1830="",#N/A,
IF('Second Approx.'!$G$15="Error",#N/A,
IF('Second Approx.'!$G$16="Error",#N/A,
IF('Second Approx.'!$G$17="Error",#N/A,
IF('Second Approx.'!$G$18="Error",#N/A,
IF('Second Approx.'!$G$19="Error",#N/A,
IF('Second Approx.'!$G$20="Error",#N/A,
IF('Second Approx.'!$G$29="Error",#N/A,
'Second Approx.'!$D$38*COS(RADIANS('Second Approx.'!$D$18*A1830))+'Second Approx.'!$D$39*COS(RADIANS('Second Approx.'!$D$19*A1830))))))))))</f>
        <v>#N/A</v>
      </c>
      <c r="D1830" s="1" t="e">
        <f>IF(B1830="",#N/A,
IF('Second Approx.'!$G$15="Error",#N/A,
IF('Second Approx.'!$G$16="Error",#N/A,
IF('Second Approx.'!$G$17="Error",#N/A,
IF('Second Approx.'!$G$18="Error",#N/A,
IF('Second Approx.'!$G$19="Error",#N/A,
IF('Second Approx.'!$G$20="Error",#N/A,
IF('Second Approx.'!$G$29="Error",#N/A,
'Second Approx.'!$D$38*SIN(RADIANS('Second Approx.'!$D$18*A1830))+'Second Approx.'!$D$39*SIN(RADIANS('Second Approx.'!$D$19*A1830))))))))))</f>
        <v>#N/A</v>
      </c>
    </row>
    <row r="1831" spans="1:4" x14ac:dyDescent="0.25">
      <c r="A1831" s="71">
        <v>914.5</v>
      </c>
      <c r="B1831" s="71" t="e">
        <f>IF(A1831&lt;='Second Approx.'!$D$20,A1831,#N/A)</f>
        <v>#N/A</v>
      </c>
      <c r="C1831" s="1" t="e">
        <f>IF(B1831="",#N/A,
IF('Second Approx.'!$G$15="Error",#N/A,
IF('Second Approx.'!$G$16="Error",#N/A,
IF('Second Approx.'!$G$17="Error",#N/A,
IF('Second Approx.'!$G$18="Error",#N/A,
IF('Second Approx.'!$G$19="Error",#N/A,
IF('Second Approx.'!$G$20="Error",#N/A,
IF('Second Approx.'!$G$29="Error",#N/A,
'Second Approx.'!$D$38*COS(RADIANS('Second Approx.'!$D$18*A1831))+'Second Approx.'!$D$39*COS(RADIANS('Second Approx.'!$D$19*A1831))))))))))</f>
        <v>#N/A</v>
      </c>
      <c r="D1831" s="1" t="e">
        <f>IF(B1831="",#N/A,
IF('Second Approx.'!$G$15="Error",#N/A,
IF('Second Approx.'!$G$16="Error",#N/A,
IF('Second Approx.'!$G$17="Error",#N/A,
IF('Second Approx.'!$G$18="Error",#N/A,
IF('Second Approx.'!$G$19="Error",#N/A,
IF('Second Approx.'!$G$20="Error",#N/A,
IF('Second Approx.'!$G$29="Error",#N/A,
'Second Approx.'!$D$38*SIN(RADIANS('Second Approx.'!$D$18*A1831))+'Second Approx.'!$D$39*SIN(RADIANS('Second Approx.'!$D$19*A1831))))))))))</f>
        <v>#N/A</v>
      </c>
    </row>
    <row r="1832" spans="1:4" x14ac:dyDescent="0.25">
      <c r="A1832">
        <v>915</v>
      </c>
      <c r="B1832" s="71" t="e">
        <f>IF(A1832&lt;='Second Approx.'!$D$20,A1832,#N/A)</f>
        <v>#N/A</v>
      </c>
      <c r="C1832" s="1" t="e">
        <f>IF(B1832="",#N/A,
IF('Second Approx.'!$G$15="Error",#N/A,
IF('Second Approx.'!$G$16="Error",#N/A,
IF('Second Approx.'!$G$17="Error",#N/A,
IF('Second Approx.'!$G$18="Error",#N/A,
IF('Second Approx.'!$G$19="Error",#N/A,
IF('Second Approx.'!$G$20="Error",#N/A,
IF('Second Approx.'!$G$29="Error",#N/A,
'Second Approx.'!$D$38*COS(RADIANS('Second Approx.'!$D$18*A1832))+'Second Approx.'!$D$39*COS(RADIANS('Second Approx.'!$D$19*A1832))))))))))</f>
        <v>#N/A</v>
      </c>
      <c r="D1832" s="1" t="e">
        <f>IF(B1832="",#N/A,
IF('Second Approx.'!$G$15="Error",#N/A,
IF('Second Approx.'!$G$16="Error",#N/A,
IF('Second Approx.'!$G$17="Error",#N/A,
IF('Second Approx.'!$G$18="Error",#N/A,
IF('Second Approx.'!$G$19="Error",#N/A,
IF('Second Approx.'!$G$20="Error",#N/A,
IF('Second Approx.'!$G$29="Error",#N/A,
'Second Approx.'!$D$38*SIN(RADIANS('Second Approx.'!$D$18*A1832))+'Second Approx.'!$D$39*SIN(RADIANS('Second Approx.'!$D$19*A1832))))))))))</f>
        <v>#N/A</v>
      </c>
    </row>
    <row r="1833" spans="1:4" x14ac:dyDescent="0.25">
      <c r="A1833">
        <v>915.5</v>
      </c>
      <c r="B1833" s="71" t="e">
        <f>IF(A1833&lt;='Second Approx.'!$D$20,A1833,#N/A)</f>
        <v>#N/A</v>
      </c>
      <c r="C1833" s="1" t="e">
        <f>IF(B1833="",#N/A,
IF('Second Approx.'!$G$15="Error",#N/A,
IF('Second Approx.'!$G$16="Error",#N/A,
IF('Second Approx.'!$G$17="Error",#N/A,
IF('Second Approx.'!$G$18="Error",#N/A,
IF('Second Approx.'!$G$19="Error",#N/A,
IF('Second Approx.'!$G$20="Error",#N/A,
IF('Second Approx.'!$G$29="Error",#N/A,
'Second Approx.'!$D$38*COS(RADIANS('Second Approx.'!$D$18*A1833))+'Second Approx.'!$D$39*COS(RADIANS('Second Approx.'!$D$19*A1833))))))))))</f>
        <v>#N/A</v>
      </c>
      <c r="D1833" s="1" t="e">
        <f>IF(B1833="",#N/A,
IF('Second Approx.'!$G$15="Error",#N/A,
IF('Second Approx.'!$G$16="Error",#N/A,
IF('Second Approx.'!$G$17="Error",#N/A,
IF('Second Approx.'!$G$18="Error",#N/A,
IF('Second Approx.'!$G$19="Error",#N/A,
IF('Second Approx.'!$G$20="Error",#N/A,
IF('Second Approx.'!$G$29="Error",#N/A,
'Second Approx.'!$D$38*SIN(RADIANS('Second Approx.'!$D$18*A1833))+'Second Approx.'!$D$39*SIN(RADIANS('Second Approx.'!$D$19*A1833))))))))))</f>
        <v>#N/A</v>
      </c>
    </row>
    <row r="1834" spans="1:4" x14ac:dyDescent="0.25">
      <c r="A1834" s="71">
        <v>916</v>
      </c>
      <c r="B1834" s="71" t="e">
        <f>IF(A1834&lt;='Second Approx.'!$D$20,A1834,#N/A)</f>
        <v>#N/A</v>
      </c>
      <c r="C1834" s="1" t="e">
        <f>IF(B1834="",#N/A,
IF('Second Approx.'!$G$15="Error",#N/A,
IF('Second Approx.'!$G$16="Error",#N/A,
IF('Second Approx.'!$G$17="Error",#N/A,
IF('Second Approx.'!$G$18="Error",#N/A,
IF('Second Approx.'!$G$19="Error",#N/A,
IF('Second Approx.'!$G$20="Error",#N/A,
IF('Second Approx.'!$G$29="Error",#N/A,
'Second Approx.'!$D$38*COS(RADIANS('Second Approx.'!$D$18*A1834))+'Second Approx.'!$D$39*COS(RADIANS('Second Approx.'!$D$19*A1834))))))))))</f>
        <v>#N/A</v>
      </c>
      <c r="D1834" s="1" t="e">
        <f>IF(B1834="",#N/A,
IF('Second Approx.'!$G$15="Error",#N/A,
IF('Second Approx.'!$G$16="Error",#N/A,
IF('Second Approx.'!$G$17="Error",#N/A,
IF('Second Approx.'!$G$18="Error",#N/A,
IF('Second Approx.'!$G$19="Error",#N/A,
IF('Second Approx.'!$G$20="Error",#N/A,
IF('Second Approx.'!$G$29="Error",#N/A,
'Second Approx.'!$D$38*SIN(RADIANS('Second Approx.'!$D$18*A1834))+'Second Approx.'!$D$39*SIN(RADIANS('Second Approx.'!$D$19*A1834))))))))))</f>
        <v>#N/A</v>
      </c>
    </row>
    <row r="1835" spans="1:4" x14ac:dyDescent="0.25">
      <c r="A1835">
        <v>916.5</v>
      </c>
      <c r="B1835" s="71" t="e">
        <f>IF(A1835&lt;='Second Approx.'!$D$20,A1835,#N/A)</f>
        <v>#N/A</v>
      </c>
      <c r="C1835" s="1" t="e">
        <f>IF(B1835="",#N/A,
IF('Second Approx.'!$G$15="Error",#N/A,
IF('Second Approx.'!$G$16="Error",#N/A,
IF('Second Approx.'!$G$17="Error",#N/A,
IF('Second Approx.'!$G$18="Error",#N/A,
IF('Second Approx.'!$G$19="Error",#N/A,
IF('Second Approx.'!$G$20="Error",#N/A,
IF('Second Approx.'!$G$29="Error",#N/A,
'Second Approx.'!$D$38*COS(RADIANS('Second Approx.'!$D$18*A1835))+'Second Approx.'!$D$39*COS(RADIANS('Second Approx.'!$D$19*A1835))))))))))</f>
        <v>#N/A</v>
      </c>
      <c r="D1835" s="1" t="e">
        <f>IF(B1835="",#N/A,
IF('Second Approx.'!$G$15="Error",#N/A,
IF('Second Approx.'!$G$16="Error",#N/A,
IF('Second Approx.'!$G$17="Error",#N/A,
IF('Second Approx.'!$G$18="Error",#N/A,
IF('Second Approx.'!$G$19="Error",#N/A,
IF('Second Approx.'!$G$20="Error",#N/A,
IF('Second Approx.'!$G$29="Error",#N/A,
'Second Approx.'!$D$38*SIN(RADIANS('Second Approx.'!$D$18*A1835))+'Second Approx.'!$D$39*SIN(RADIANS('Second Approx.'!$D$19*A1835))))))))))</f>
        <v>#N/A</v>
      </c>
    </row>
    <row r="1836" spans="1:4" x14ac:dyDescent="0.25">
      <c r="A1836" s="71">
        <v>917</v>
      </c>
      <c r="B1836" s="71" t="e">
        <f>IF(A1836&lt;='Second Approx.'!$D$20,A1836,#N/A)</f>
        <v>#N/A</v>
      </c>
      <c r="C1836" s="1" t="e">
        <f>IF(B1836="",#N/A,
IF('Second Approx.'!$G$15="Error",#N/A,
IF('Second Approx.'!$G$16="Error",#N/A,
IF('Second Approx.'!$G$17="Error",#N/A,
IF('Second Approx.'!$G$18="Error",#N/A,
IF('Second Approx.'!$G$19="Error",#N/A,
IF('Second Approx.'!$G$20="Error",#N/A,
IF('Second Approx.'!$G$29="Error",#N/A,
'Second Approx.'!$D$38*COS(RADIANS('Second Approx.'!$D$18*A1836))+'Second Approx.'!$D$39*COS(RADIANS('Second Approx.'!$D$19*A1836))))))))))</f>
        <v>#N/A</v>
      </c>
      <c r="D1836" s="1" t="e">
        <f>IF(B1836="",#N/A,
IF('Second Approx.'!$G$15="Error",#N/A,
IF('Second Approx.'!$G$16="Error",#N/A,
IF('Second Approx.'!$G$17="Error",#N/A,
IF('Second Approx.'!$G$18="Error",#N/A,
IF('Second Approx.'!$G$19="Error",#N/A,
IF('Second Approx.'!$G$20="Error",#N/A,
IF('Second Approx.'!$G$29="Error",#N/A,
'Second Approx.'!$D$38*SIN(RADIANS('Second Approx.'!$D$18*A1836))+'Second Approx.'!$D$39*SIN(RADIANS('Second Approx.'!$D$19*A1836))))))))))</f>
        <v>#N/A</v>
      </c>
    </row>
    <row r="1837" spans="1:4" x14ac:dyDescent="0.25">
      <c r="A1837">
        <v>917.5</v>
      </c>
      <c r="B1837" s="71" t="e">
        <f>IF(A1837&lt;='Second Approx.'!$D$20,A1837,#N/A)</f>
        <v>#N/A</v>
      </c>
      <c r="C1837" s="1" t="e">
        <f>IF(B1837="",#N/A,
IF('Second Approx.'!$G$15="Error",#N/A,
IF('Second Approx.'!$G$16="Error",#N/A,
IF('Second Approx.'!$G$17="Error",#N/A,
IF('Second Approx.'!$G$18="Error",#N/A,
IF('Second Approx.'!$G$19="Error",#N/A,
IF('Second Approx.'!$G$20="Error",#N/A,
IF('Second Approx.'!$G$29="Error",#N/A,
'Second Approx.'!$D$38*COS(RADIANS('Second Approx.'!$D$18*A1837))+'Second Approx.'!$D$39*COS(RADIANS('Second Approx.'!$D$19*A1837))))))))))</f>
        <v>#N/A</v>
      </c>
      <c r="D1837" s="1" t="e">
        <f>IF(B1837="",#N/A,
IF('Second Approx.'!$G$15="Error",#N/A,
IF('Second Approx.'!$G$16="Error",#N/A,
IF('Second Approx.'!$G$17="Error",#N/A,
IF('Second Approx.'!$G$18="Error",#N/A,
IF('Second Approx.'!$G$19="Error",#N/A,
IF('Second Approx.'!$G$20="Error",#N/A,
IF('Second Approx.'!$G$29="Error",#N/A,
'Second Approx.'!$D$38*SIN(RADIANS('Second Approx.'!$D$18*A1837))+'Second Approx.'!$D$39*SIN(RADIANS('Second Approx.'!$D$19*A1837))))))))))</f>
        <v>#N/A</v>
      </c>
    </row>
    <row r="1838" spans="1:4" x14ac:dyDescent="0.25">
      <c r="A1838">
        <v>918</v>
      </c>
      <c r="B1838" s="71" t="e">
        <f>IF(A1838&lt;='Second Approx.'!$D$20,A1838,#N/A)</f>
        <v>#N/A</v>
      </c>
      <c r="C1838" s="1" t="e">
        <f>IF(B1838="",#N/A,
IF('Second Approx.'!$G$15="Error",#N/A,
IF('Second Approx.'!$G$16="Error",#N/A,
IF('Second Approx.'!$G$17="Error",#N/A,
IF('Second Approx.'!$G$18="Error",#N/A,
IF('Second Approx.'!$G$19="Error",#N/A,
IF('Second Approx.'!$G$20="Error",#N/A,
IF('Second Approx.'!$G$29="Error",#N/A,
'Second Approx.'!$D$38*COS(RADIANS('Second Approx.'!$D$18*A1838))+'Second Approx.'!$D$39*COS(RADIANS('Second Approx.'!$D$19*A1838))))))))))</f>
        <v>#N/A</v>
      </c>
      <c r="D1838" s="1" t="e">
        <f>IF(B1838="",#N/A,
IF('Second Approx.'!$G$15="Error",#N/A,
IF('Second Approx.'!$G$16="Error",#N/A,
IF('Second Approx.'!$G$17="Error",#N/A,
IF('Second Approx.'!$G$18="Error",#N/A,
IF('Second Approx.'!$G$19="Error",#N/A,
IF('Second Approx.'!$G$20="Error",#N/A,
IF('Second Approx.'!$G$29="Error",#N/A,
'Second Approx.'!$D$38*SIN(RADIANS('Second Approx.'!$D$18*A1838))+'Second Approx.'!$D$39*SIN(RADIANS('Second Approx.'!$D$19*A1838))))))))))</f>
        <v>#N/A</v>
      </c>
    </row>
    <row r="1839" spans="1:4" x14ac:dyDescent="0.25">
      <c r="A1839" s="71">
        <v>918.5</v>
      </c>
      <c r="B1839" s="71" t="e">
        <f>IF(A1839&lt;='Second Approx.'!$D$20,A1839,#N/A)</f>
        <v>#N/A</v>
      </c>
      <c r="C1839" s="1" t="e">
        <f>IF(B1839="",#N/A,
IF('Second Approx.'!$G$15="Error",#N/A,
IF('Second Approx.'!$G$16="Error",#N/A,
IF('Second Approx.'!$G$17="Error",#N/A,
IF('Second Approx.'!$G$18="Error",#N/A,
IF('Second Approx.'!$G$19="Error",#N/A,
IF('Second Approx.'!$G$20="Error",#N/A,
IF('Second Approx.'!$G$29="Error",#N/A,
'Second Approx.'!$D$38*COS(RADIANS('Second Approx.'!$D$18*A1839))+'Second Approx.'!$D$39*COS(RADIANS('Second Approx.'!$D$19*A1839))))))))))</f>
        <v>#N/A</v>
      </c>
      <c r="D1839" s="1" t="e">
        <f>IF(B1839="",#N/A,
IF('Second Approx.'!$G$15="Error",#N/A,
IF('Second Approx.'!$G$16="Error",#N/A,
IF('Second Approx.'!$G$17="Error",#N/A,
IF('Second Approx.'!$G$18="Error",#N/A,
IF('Second Approx.'!$G$19="Error",#N/A,
IF('Second Approx.'!$G$20="Error",#N/A,
IF('Second Approx.'!$G$29="Error",#N/A,
'Second Approx.'!$D$38*SIN(RADIANS('Second Approx.'!$D$18*A1839))+'Second Approx.'!$D$39*SIN(RADIANS('Second Approx.'!$D$19*A1839))))))))))</f>
        <v>#N/A</v>
      </c>
    </row>
    <row r="1840" spans="1:4" x14ac:dyDescent="0.25">
      <c r="A1840">
        <v>919</v>
      </c>
      <c r="B1840" s="71" t="e">
        <f>IF(A1840&lt;='Second Approx.'!$D$20,A1840,#N/A)</f>
        <v>#N/A</v>
      </c>
      <c r="C1840" s="1" t="e">
        <f>IF(B1840="",#N/A,
IF('Second Approx.'!$G$15="Error",#N/A,
IF('Second Approx.'!$G$16="Error",#N/A,
IF('Second Approx.'!$G$17="Error",#N/A,
IF('Second Approx.'!$G$18="Error",#N/A,
IF('Second Approx.'!$G$19="Error",#N/A,
IF('Second Approx.'!$G$20="Error",#N/A,
IF('Second Approx.'!$G$29="Error",#N/A,
'Second Approx.'!$D$38*COS(RADIANS('Second Approx.'!$D$18*A1840))+'Second Approx.'!$D$39*COS(RADIANS('Second Approx.'!$D$19*A1840))))))))))</f>
        <v>#N/A</v>
      </c>
      <c r="D1840" s="1" t="e">
        <f>IF(B1840="",#N/A,
IF('Second Approx.'!$G$15="Error",#N/A,
IF('Second Approx.'!$G$16="Error",#N/A,
IF('Second Approx.'!$G$17="Error",#N/A,
IF('Second Approx.'!$G$18="Error",#N/A,
IF('Second Approx.'!$G$19="Error",#N/A,
IF('Second Approx.'!$G$20="Error",#N/A,
IF('Second Approx.'!$G$29="Error",#N/A,
'Second Approx.'!$D$38*SIN(RADIANS('Second Approx.'!$D$18*A1840))+'Second Approx.'!$D$39*SIN(RADIANS('Second Approx.'!$D$19*A1840))))))))))</f>
        <v>#N/A</v>
      </c>
    </row>
    <row r="1841" spans="1:4" x14ac:dyDescent="0.25">
      <c r="A1841" s="71">
        <v>919.5</v>
      </c>
      <c r="B1841" s="71" t="e">
        <f>IF(A1841&lt;='Second Approx.'!$D$20,A1841,#N/A)</f>
        <v>#N/A</v>
      </c>
      <c r="C1841" s="1" t="e">
        <f>IF(B1841="",#N/A,
IF('Second Approx.'!$G$15="Error",#N/A,
IF('Second Approx.'!$G$16="Error",#N/A,
IF('Second Approx.'!$G$17="Error",#N/A,
IF('Second Approx.'!$G$18="Error",#N/A,
IF('Second Approx.'!$G$19="Error",#N/A,
IF('Second Approx.'!$G$20="Error",#N/A,
IF('Second Approx.'!$G$29="Error",#N/A,
'Second Approx.'!$D$38*COS(RADIANS('Second Approx.'!$D$18*A1841))+'Second Approx.'!$D$39*COS(RADIANS('Second Approx.'!$D$19*A1841))))))))))</f>
        <v>#N/A</v>
      </c>
      <c r="D1841" s="1" t="e">
        <f>IF(B1841="",#N/A,
IF('Second Approx.'!$G$15="Error",#N/A,
IF('Second Approx.'!$G$16="Error",#N/A,
IF('Second Approx.'!$G$17="Error",#N/A,
IF('Second Approx.'!$G$18="Error",#N/A,
IF('Second Approx.'!$G$19="Error",#N/A,
IF('Second Approx.'!$G$20="Error",#N/A,
IF('Second Approx.'!$G$29="Error",#N/A,
'Second Approx.'!$D$38*SIN(RADIANS('Second Approx.'!$D$18*A1841))+'Second Approx.'!$D$39*SIN(RADIANS('Second Approx.'!$D$19*A1841))))))))))</f>
        <v>#N/A</v>
      </c>
    </row>
    <row r="1842" spans="1:4" x14ac:dyDescent="0.25">
      <c r="A1842">
        <v>920</v>
      </c>
      <c r="B1842" s="71" t="e">
        <f>IF(A1842&lt;='Second Approx.'!$D$20,A1842,#N/A)</f>
        <v>#N/A</v>
      </c>
      <c r="C1842" s="1" t="e">
        <f>IF(B1842="",#N/A,
IF('Second Approx.'!$G$15="Error",#N/A,
IF('Second Approx.'!$G$16="Error",#N/A,
IF('Second Approx.'!$G$17="Error",#N/A,
IF('Second Approx.'!$G$18="Error",#N/A,
IF('Second Approx.'!$G$19="Error",#N/A,
IF('Second Approx.'!$G$20="Error",#N/A,
IF('Second Approx.'!$G$29="Error",#N/A,
'Second Approx.'!$D$38*COS(RADIANS('Second Approx.'!$D$18*A1842))+'Second Approx.'!$D$39*COS(RADIANS('Second Approx.'!$D$19*A1842))))))))))</f>
        <v>#N/A</v>
      </c>
      <c r="D1842" s="1" t="e">
        <f>IF(B1842="",#N/A,
IF('Second Approx.'!$G$15="Error",#N/A,
IF('Second Approx.'!$G$16="Error",#N/A,
IF('Second Approx.'!$G$17="Error",#N/A,
IF('Second Approx.'!$G$18="Error",#N/A,
IF('Second Approx.'!$G$19="Error",#N/A,
IF('Second Approx.'!$G$20="Error",#N/A,
IF('Second Approx.'!$G$29="Error",#N/A,
'Second Approx.'!$D$38*SIN(RADIANS('Second Approx.'!$D$18*A1842))+'Second Approx.'!$D$39*SIN(RADIANS('Second Approx.'!$D$19*A1842))))))))))</f>
        <v>#N/A</v>
      </c>
    </row>
    <row r="1843" spans="1:4" x14ac:dyDescent="0.25">
      <c r="A1843">
        <v>920.5</v>
      </c>
      <c r="B1843" s="71" t="e">
        <f>IF(A1843&lt;='Second Approx.'!$D$20,A1843,#N/A)</f>
        <v>#N/A</v>
      </c>
      <c r="C1843" s="1" t="e">
        <f>IF(B1843="",#N/A,
IF('Second Approx.'!$G$15="Error",#N/A,
IF('Second Approx.'!$G$16="Error",#N/A,
IF('Second Approx.'!$G$17="Error",#N/A,
IF('Second Approx.'!$G$18="Error",#N/A,
IF('Second Approx.'!$G$19="Error",#N/A,
IF('Second Approx.'!$G$20="Error",#N/A,
IF('Second Approx.'!$G$29="Error",#N/A,
'Second Approx.'!$D$38*COS(RADIANS('Second Approx.'!$D$18*A1843))+'Second Approx.'!$D$39*COS(RADIANS('Second Approx.'!$D$19*A1843))))))))))</f>
        <v>#N/A</v>
      </c>
      <c r="D1843" s="1" t="e">
        <f>IF(B1843="",#N/A,
IF('Second Approx.'!$G$15="Error",#N/A,
IF('Second Approx.'!$G$16="Error",#N/A,
IF('Second Approx.'!$G$17="Error",#N/A,
IF('Second Approx.'!$G$18="Error",#N/A,
IF('Second Approx.'!$G$19="Error",#N/A,
IF('Second Approx.'!$G$20="Error",#N/A,
IF('Second Approx.'!$G$29="Error",#N/A,
'Second Approx.'!$D$38*SIN(RADIANS('Second Approx.'!$D$18*A1843))+'Second Approx.'!$D$39*SIN(RADIANS('Second Approx.'!$D$19*A1843))))))))))</f>
        <v>#N/A</v>
      </c>
    </row>
    <row r="1844" spans="1:4" x14ac:dyDescent="0.25">
      <c r="A1844" s="71">
        <v>921</v>
      </c>
      <c r="B1844" s="71" t="e">
        <f>IF(A1844&lt;='Second Approx.'!$D$20,A1844,#N/A)</f>
        <v>#N/A</v>
      </c>
      <c r="C1844" s="1" t="e">
        <f>IF(B1844="",#N/A,
IF('Second Approx.'!$G$15="Error",#N/A,
IF('Second Approx.'!$G$16="Error",#N/A,
IF('Second Approx.'!$G$17="Error",#N/A,
IF('Second Approx.'!$G$18="Error",#N/A,
IF('Second Approx.'!$G$19="Error",#N/A,
IF('Second Approx.'!$G$20="Error",#N/A,
IF('Second Approx.'!$G$29="Error",#N/A,
'Second Approx.'!$D$38*COS(RADIANS('Second Approx.'!$D$18*A1844))+'Second Approx.'!$D$39*COS(RADIANS('Second Approx.'!$D$19*A1844))))))))))</f>
        <v>#N/A</v>
      </c>
      <c r="D1844" s="1" t="e">
        <f>IF(B1844="",#N/A,
IF('Second Approx.'!$G$15="Error",#N/A,
IF('Second Approx.'!$G$16="Error",#N/A,
IF('Second Approx.'!$G$17="Error",#N/A,
IF('Second Approx.'!$G$18="Error",#N/A,
IF('Second Approx.'!$G$19="Error",#N/A,
IF('Second Approx.'!$G$20="Error",#N/A,
IF('Second Approx.'!$G$29="Error",#N/A,
'Second Approx.'!$D$38*SIN(RADIANS('Second Approx.'!$D$18*A1844))+'Second Approx.'!$D$39*SIN(RADIANS('Second Approx.'!$D$19*A1844))))))))))</f>
        <v>#N/A</v>
      </c>
    </row>
    <row r="1845" spans="1:4" x14ac:dyDescent="0.25">
      <c r="A1845">
        <v>921.5</v>
      </c>
      <c r="B1845" s="71" t="e">
        <f>IF(A1845&lt;='Second Approx.'!$D$20,A1845,#N/A)</f>
        <v>#N/A</v>
      </c>
      <c r="C1845" s="1" t="e">
        <f>IF(B1845="",#N/A,
IF('Second Approx.'!$G$15="Error",#N/A,
IF('Second Approx.'!$G$16="Error",#N/A,
IF('Second Approx.'!$G$17="Error",#N/A,
IF('Second Approx.'!$G$18="Error",#N/A,
IF('Second Approx.'!$G$19="Error",#N/A,
IF('Second Approx.'!$G$20="Error",#N/A,
IF('Second Approx.'!$G$29="Error",#N/A,
'Second Approx.'!$D$38*COS(RADIANS('Second Approx.'!$D$18*A1845))+'Second Approx.'!$D$39*COS(RADIANS('Second Approx.'!$D$19*A1845))))))))))</f>
        <v>#N/A</v>
      </c>
      <c r="D1845" s="1" t="e">
        <f>IF(B1845="",#N/A,
IF('Second Approx.'!$G$15="Error",#N/A,
IF('Second Approx.'!$G$16="Error",#N/A,
IF('Second Approx.'!$G$17="Error",#N/A,
IF('Second Approx.'!$G$18="Error",#N/A,
IF('Second Approx.'!$G$19="Error",#N/A,
IF('Second Approx.'!$G$20="Error",#N/A,
IF('Second Approx.'!$G$29="Error",#N/A,
'Second Approx.'!$D$38*SIN(RADIANS('Second Approx.'!$D$18*A1845))+'Second Approx.'!$D$39*SIN(RADIANS('Second Approx.'!$D$19*A1845))))))))))</f>
        <v>#N/A</v>
      </c>
    </row>
    <row r="1846" spans="1:4" x14ac:dyDescent="0.25">
      <c r="A1846" s="71">
        <v>922</v>
      </c>
      <c r="B1846" s="71" t="e">
        <f>IF(A1846&lt;='Second Approx.'!$D$20,A1846,#N/A)</f>
        <v>#N/A</v>
      </c>
      <c r="C1846" s="1" t="e">
        <f>IF(B1846="",#N/A,
IF('Second Approx.'!$G$15="Error",#N/A,
IF('Second Approx.'!$G$16="Error",#N/A,
IF('Second Approx.'!$G$17="Error",#N/A,
IF('Second Approx.'!$G$18="Error",#N/A,
IF('Second Approx.'!$G$19="Error",#N/A,
IF('Second Approx.'!$G$20="Error",#N/A,
IF('Second Approx.'!$G$29="Error",#N/A,
'Second Approx.'!$D$38*COS(RADIANS('Second Approx.'!$D$18*A1846))+'Second Approx.'!$D$39*COS(RADIANS('Second Approx.'!$D$19*A1846))))))))))</f>
        <v>#N/A</v>
      </c>
      <c r="D1846" s="1" t="e">
        <f>IF(B1846="",#N/A,
IF('Second Approx.'!$G$15="Error",#N/A,
IF('Second Approx.'!$G$16="Error",#N/A,
IF('Second Approx.'!$G$17="Error",#N/A,
IF('Second Approx.'!$G$18="Error",#N/A,
IF('Second Approx.'!$G$19="Error",#N/A,
IF('Second Approx.'!$G$20="Error",#N/A,
IF('Second Approx.'!$G$29="Error",#N/A,
'Second Approx.'!$D$38*SIN(RADIANS('Second Approx.'!$D$18*A1846))+'Second Approx.'!$D$39*SIN(RADIANS('Second Approx.'!$D$19*A1846))))))))))</f>
        <v>#N/A</v>
      </c>
    </row>
    <row r="1847" spans="1:4" x14ac:dyDescent="0.25">
      <c r="A1847">
        <v>922.5</v>
      </c>
      <c r="B1847" s="71" t="e">
        <f>IF(A1847&lt;='Second Approx.'!$D$20,A1847,#N/A)</f>
        <v>#N/A</v>
      </c>
      <c r="C1847" s="1" t="e">
        <f>IF(B1847="",#N/A,
IF('Second Approx.'!$G$15="Error",#N/A,
IF('Second Approx.'!$G$16="Error",#N/A,
IF('Second Approx.'!$G$17="Error",#N/A,
IF('Second Approx.'!$G$18="Error",#N/A,
IF('Second Approx.'!$G$19="Error",#N/A,
IF('Second Approx.'!$G$20="Error",#N/A,
IF('Second Approx.'!$G$29="Error",#N/A,
'Second Approx.'!$D$38*COS(RADIANS('Second Approx.'!$D$18*A1847))+'Second Approx.'!$D$39*COS(RADIANS('Second Approx.'!$D$19*A1847))))))))))</f>
        <v>#N/A</v>
      </c>
      <c r="D1847" s="1" t="e">
        <f>IF(B1847="",#N/A,
IF('Second Approx.'!$G$15="Error",#N/A,
IF('Second Approx.'!$G$16="Error",#N/A,
IF('Second Approx.'!$G$17="Error",#N/A,
IF('Second Approx.'!$G$18="Error",#N/A,
IF('Second Approx.'!$G$19="Error",#N/A,
IF('Second Approx.'!$G$20="Error",#N/A,
IF('Second Approx.'!$G$29="Error",#N/A,
'Second Approx.'!$D$38*SIN(RADIANS('Second Approx.'!$D$18*A1847))+'Second Approx.'!$D$39*SIN(RADIANS('Second Approx.'!$D$19*A1847))))))))))</f>
        <v>#N/A</v>
      </c>
    </row>
    <row r="1848" spans="1:4" x14ac:dyDescent="0.25">
      <c r="A1848">
        <v>923</v>
      </c>
      <c r="B1848" s="71" t="e">
        <f>IF(A1848&lt;='Second Approx.'!$D$20,A1848,#N/A)</f>
        <v>#N/A</v>
      </c>
      <c r="C1848" s="1" t="e">
        <f>IF(B1848="",#N/A,
IF('Second Approx.'!$G$15="Error",#N/A,
IF('Second Approx.'!$G$16="Error",#N/A,
IF('Second Approx.'!$G$17="Error",#N/A,
IF('Second Approx.'!$G$18="Error",#N/A,
IF('Second Approx.'!$G$19="Error",#N/A,
IF('Second Approx.'!$G$20="Error",#N/A,
IF('Second Approx.'!$G$29="Error",#N/A,
'Second Approx.'!$D$38*COS(RADIANS('Second Approx.'!$D$18*A1848))+'Second Approx.'!$D$39*COS(RADIANS('Second Approx.'!$D$19*A1848))))))))))</f>
        <v>#N/A</v>
      </c>
      <c r="D1848" s="1" t="e">
        <f>IF(B1848="",#N/A,
IF('Second Approx.'!$G$15="Error",#N/A,
IF('Second Approx.'!$G$16="Error",#N/A,
IF('Second Approx.'!$G$17="Error",#N/A,
IF('Second Approx.'!$G$18="Error",#N/A,
IF('Second Approx.'!$G$19="Error",#N/A,
IF('Second Approx.'!$G$20="Error",#N/A,
IF('Second Approx.'!$G$29="Error",#N/A,
'Second Approx.'!$D$38*SIN(RADIANS('Second Approx.'!$D$18*A1848))+'Second Approx.'!$D$39*SIN(RADIANS('Second Approx.'!$D$19*A1848))))))))))</f>
        <v>#N/A</v>
      </c>
    </row>
    <row r="1849" spans="1:4" x14ac:dyDescent="0.25">
      <c r="A1849" s="71">
        <v>923.5</v>
      </c>
      <c r="B1849" s="71" t="e">
        <f>IF(A1849&lt;='Second Approx.'!$D$20,A1849,#N/A)</f>
        <v>#N/A</v>
      </c>
      <c r="C1849" s="1" t="e">
        <f>IF(B1849="",#N/A,
IF('Second Approx.'!$G$15="Error",#N/A,
IF('Second Approx.'!$G$16="Error",#N/A,
IF('Second Approx.'!$G$17="Error",#N/A,
IF('Second Approx.'!$G$18="Error",#N/A,
IF('Second Approx.'!$G$19="Error",#N/A,
IF('Second Approx.'!$G$20="Error",#N/A,
IF('Second Approx.'!$G$29="Error",#N/A,
'Second Approx.'!$D$38*COS(RADIANS('Second Approx.'!$D$18*A1849))+'Second Approx.'!$D$39*COS(RADIANS('Second Approx.'!$D$19*A1849))))))))))</f>
        <v>#N/A</v>
      </c>
      <c r="D1849" s="1" t="e">
        <f>IF(B1849="",#N/A,
IF('Second Approx.'!$G$15="Error",#N/A,
IF('Second Approx.'!$G$16="Error",#N/A,
IF('Second Approx.'!$G$17="Error",#N/A,
IF('Second Approx.'!$G$18="Error",#N/A,
IF('Second Approx.'!$G$19="Error",#N/A,
IF('Second Approx.'!$G$20="Error",#N/A,
IF('Second Approx.'!$G$29="Error",#N/A,
'Second Approx.'!$D$38*SIN(RADIANS('Second Approx.'!$D$18*A1849))+'Second Approx.'!$D$39*SIN(RADIANS('Second Approx.'!$D$19*A1849))))))))))</f>
        <v>#N/A</v>
      </c>
    </row>
    <row r="1850" spans="1:4" x14ac:dyDescent="0.25">
      <c r="A1850">
        <v>924</v>
      </c>
      <c r="B1850" s="71" t="e">
        <f>IF(A1850&lt;='Second Approx.'!$D$20,A1850,#N/A)</f>
        <v>#N/A</v>
      </c>
      <c r="C1850" s="1" t="e">
        <f>IF(B1850="",#N/A,
IF('Second Approx.'!$G$15="Error",#N/A,
IF('Second Approx.'!$G$16="Error",#N/A,
IF('Second Approx.'!$G$17="Error",#N/A,
IF('Second Approx.'!$G$18="Error",#N/A,
IF('Second Approx.'!$G$19="Error",#N/A,
IF('Second Approx.'!$G$20="Error",#N/A,
IF('Second Approx.'!$G$29="Error",#N/A,
'Second Approx.'!$D$38*COS(RADIANS('Second Approx.'!$D$18*A1850))+'Second Approx.'!$D$39*COS(RADIANS('Second Approx.'!$D$19*A1850))))))))))</f>
        <v>#N/A</v>
      </c>
      <c r="D1850" s="1" t="e">
        <f>IF(B1850="",#N/A,
IF('Second Approx.'!$G$15="Error",#N/A,
IF('Second Approx.'!$G$16="Error",#N/A,
IF('Second Approx.'!$G$17="Error",#N/A,
IF('Second Approx.'!$G$18="Error",#N/A,
IF('Second Approx.'!$G$19="Error",#N/A,
IF('Second Approx.'!$G$20="Error",#N/A,
IF('Second Approx.'!$G$29="Error",#N/A,
'Second Approx.'!$D$38*SIN(RADIANS('Second Approx.'!$D$18*A1850))+'Second Approx.'!$D$39*SIN(RADIANS('Second Approx.'!$D$19*A1850))))))))))</f>
        <v>#N/A</v>
      </c>
    </row>
    <row r="1851" spans="1:4" x14ac:dyDescent="0.25">
      <c r="A1851" s="71">
        <v>924.5</v>
      </c>
      <c r="B1851" s="71" t="e">
        <f>IF(A1851&lt;='Second Approx.'!$D$20,A1851,#N/A)</f>
        <v>#N/A</v>
      </c>
      <c r="C1851" s="1" t="e">
        <f>IF(B1851="",#N/A,
IF('Second Approx.'!$G$15="Error",#N/A,
IF('Second Approx.'!$G$16="Error",#N/A,
IF('Second Approx.'!$G$17="Error",#N/A,
IF('Second Approx.'!$G$18="Error",#N/A,
IF('Second Approx.'!$G$19="Error",#N/A,
IF('Second Approx.'!$G$20="Error",#N/A,
IF('Second Approx.'!$G$29="Error",#N/A,
'Second Approx.'!$D$38*COS(RADIANS('Second Approx.'!$D$18*A1851))+'Second Approx.'!$D$39*COS(RADIANS('Second Approx.'!$D$19*A1851))))))))))</f>
        <v>#N/A</v>
      </c>
      <c r="D1851" s="1" t="e">
        <f>IF(B1851="",#N/A,
IF('Second Approx.'!$G$15="Error",#N/A,
IF('Second Approx.'!$G$16="Error",#N/A,
IF('Second Approx.'!$G$17="Error",#N/A,
IF('Second Approx.'!$G$18="Error",#N/A,
IF('Second Approx.'!$G$19="Error",#N/A,
IF('Second Approx.'!$G$20="Error",#N/A,
IF('Second Approx.'!$G$29="Error",#N/A,
'Second Approx.'!$D$38*SIN(RADIANS('Second Approx.'!$D$18*A1851))+'Second Approx.'!$D$39*SIN(RADIANS('Second Approx.'!$D$19*A1851))))))))))</f>
        <v>#N/A</v>
      </c>
    </row>
    <row r="1852" spans="1:4" x14ac:dyDescent="0.25">
      <c r="A1852">
        <v>925</v>
      </c>
      <c r="B1852" s="71" t="e">
        <f>IF(A1852&lt;='Second Approx.'!$D$20,A1852,#N/A)</f>
        <v>#N/A</v>
      </c>
      <c r="C1852" s="1" t="e">
        <f>IF(B1852="",#N/A,
IF('Second Approx.'!$G$15="Error",#N/A,
IF('Second Approx.'!$G$16="Error",#N/A,
IF('Second Approx.'!$G$17="Error",#N/A,
IF('Second Approx.'!$G$18="Error",#N/A,
IF('Second Approx.'!$G$19="Error",#N/A,
IF('Second Approx.'!$G$20="Error",#N/A,
IF('Second Approx.'!$G$29="Error",#N/A,
'Second Approx.'!$D$38*COS(RADIANS('Second Approx.'!$D$18*A1852))+'Second Approx.'!$D$39*COS(RADIANS('Second Approx.'!$D$19*A1852))))))))))</f>
        <v>#N/A</v>
      </c>
      <c r="D1852" s="1" t="e">
        <f>IF(B1852="",#N/A,
IF('Second Approx.'!$G$15="Error",#N/A,
IF('Second Approx.'!$G$16="Error",#N/A,
IF('Second Approx.'!$G$17="Error",#N/A,
IF('Second Approx.'!$G$18="Error",#N/A,
IF('Second Approx.'!$G$19="Error",#N/A,
IF('Second Approx.'!$G$20="Error",#N/A,
IF('Second Approx.'!$G$29="Error",#N/A,
'Second Approx.'!$D$38*SIN(RADIANS('Second Approx.'!$D$18*A1852))+'Second Approx.'!$D$39*SIN(RADIANS('Second Approx.'!$D$19*A1852))))))))))</f>
        <v>#N/A</v>
      </c>
    </row>
    <row r="1853" spans="1:4" x14ac:dyDescent="0.25">
      <c r="A1853">
        <v>925.5</v>
      </c>
      <c r="B1853" s="71" t="e">
        <f>IF(A1853&lt;='Second Approx.'!$D$20,A1853,#N/A)</f>
        <v>#N/A</v>
      </c>
      <c r="C1853" s="1" t="e">
        <f>IF(B1853="",#N/A,
IF('Second Approx.'!$G$15="Error",#N/A,
IF('Second Approx.'!$G$16="Error",#N/A,
IF('Second Approx.'!$G$17="Error",#N/A,
IF('Second Approx.'!$G$18="Error",#N/A,
IF('Second Approx.'!$G$19="Error",#N/A,
IF('Second Approx.'!$G$20="Error",#N/A,
IF('Second Approx.'!$G$29="Error",#N/A,
'Second Approx.'!$D$38*COS(RADIANS('Second Approx.'!$D$18*A1853))+'Second Approx.'!$D$39*COS(RADIANS('Second Approx.'!$D$19*A1853))))))))))</f>
        <v>#N/A</v>
      </c>
      <c r="D1853" s="1" t="e">
        <f>IF(B1853="",#N/A,
IF('Second Approx.'!$G$15="Error",#N/A,
IF('Second Approx.'!$G$16="Error",#N/A,
IF('Second Approx.'!$G$17="Error",#N/A,
IF('Second Approx.'!$G$18="Error",#N/A,
IF('Second Approx.'!$G$19="Error",#N/A,
IF('Second Approx.'!$G$20="Error",#N/A,
IF('Second Approx.'!$G$29="Error",#N/A,
'Second Approx.'!$D$38*SIN(RADIANS('Second Approx.'!$D$18*A1853))+'Second Approx.'!$D$39*SIN(RADIANS('Second Approx.'!$D$19*A1853))))))))))</f>
        <v>#N/A</v>
      </c>
    </row>
    <row r="1854" spans="1:4" x14ac:dyDescent="0.25">
      <c r="A1854" s="71">
        <v>926</v>
      </c>
      <c r="B1854" s="71" t="e">
        <f>IF(A1854&lt;='Second Approx.'!$D$20,A1854,#N/A)</f>
        <v>#N/A</v>
      </c>
      <c r="C1854" s="1" t="e">
        <f>IF(B1854="",#N/A,
IF('Second Approx.'!$G$15="Error",#N/A,
IF('Second Approx.'!$G$16="Error",#N/A,
IF('Second Approx.'!$G$17="Error",#N/A,
IF('Second Approx.'!$G$18="Error",#N/A,
IF('Second Approx.'!$G$19="Error",#N/A,
IF('Second Approx.'!$G$20="Error",#N/A,
IF('Second Approx.'!$G$29="Error",#N/A,
'Second Approx.'!$D$38*COS(RADIANS('Second Approx.'!$D$18*A1854))+'Second Approx.'!$D$39*COS(RADIANS('Second Approx.'!$D$19*A1854))))))))))</f>
        <v>#N/A</v>
      </c>
      <c r="D1854" s="1" t="e">
        <f>IF(B1854="",#N/A,
IF('Second Approx.'!$G$15="Error",#N/A,
IF('Second Approx.'!$G$16="Error",#N/A,
IF('Second Approx.'!$G$17="Error",#N/A,
IF('Second Approx.'!$G$18="Error",#N/A,
IF('Second Approx.'!$G$19="Error",#N/A,
IF('Second Approx.'!$G$20="Error",#N/A,
IF('Second Approx.'!$G$29="Error",#N/A,
'Second Approx.'!$D$38*SIN(RADIANS('Second Approx.'!$D$18*A1854))+'Second Approx.'!$D$39*SIN(RADIANS('Second Approx.'!$D$19*A1854))))))))))</f>
        <v>#N/A</v>
      </c>
    </row>
    <row r="1855" spans="1:4" x14ac:dyDescent="0.25">
      <c r="A1855">
        <v>926.5</v>
      </c>
      <c r="B1855" s="71" t="e">
        <f>IF(A1855&lt;='Second Approx.'!$D$20,A1855,#N/A)</f>
        <v>#N/A</v>
      </c>
      <c r="C1855" s="1" t="e">
        <f>IF(B1855="",#N/A,
IF('Second Approx.'!$G$15="Error",#N/A,
IF('Second Approx.'!$G$16="Error",#N/A,
IF('Second Approx.'!$G$17="Error",#N/A,
IF('Second Approx.'!$G$18="Error",#N/A,
IF('Second Approx.'!$G$19="Error",#N/A,
IF('Second Approx.'!$G$20="Error",#N/A,
IF('Second Approx.'!$G$29="Error",#N/A,
'Second Approx.'!$D$38*COS(RADIANS('Second Approx.'!$D$18*A1855))+'Second Approx.'!$D$39*COS(RADIANS('Second Approx.'!$D$19*A1855))))))))))</f>
        <v>#N/A</v>
      </c>
      <c r="D1855" s="1" t="e">
        <f>IF(B1855="",#N/A,
IF('Second Approx.'!$G$15="Error",#N/A,
IF('Second Approx.'!$G$16="Error",#N/A,
IF('Second Approx.'!$G$17="Error",#N/A,
IF('Second Approx.'!$G$18="Error",#N/A,
IF('Second Approx.'!$G$19="Error",#N/A,
IF('Second Approx.'!$G$20="Error",#N/A,
IF('Second Approx.'!$G$29="Error",#N/A,
'Second Approx.'!$D$38*SIN(RADIANS('Second Approx.'!$D$18*A1855))+'Second Approx.'!$D$39*SIN(RADIANS('Second Approx.'!$D$19*A1855))))))))))</f>
        <v>#N/A</v>
      </c>
    </row>
    <row r="1856" spans="1:4" x14ac:dyDescent="0.25">
      <c r="A1856" s="71">
        <v>927</v>
      </c>
      <c r="B1856" s="71" t="e">
        <f>IF(A1856&lt;='Second Approx.'!$D$20,A1856,#N/A)</f>
        <v>#N/A</v>
      </c>
      <c r="C1856" s="1" t="e">
        <f>IF(B1856="",#N/A,
IF('Second Approx.'!$G$15="Error",#N/A,
IF('Second Approx.'!$G$16="Error",#N/A,
IF('Second Approx.'!$G$17="Error",#N/A,
IF('Second Approx.'!$G$18="Error",#N/A,
IF('Second Approx.'!$G$19="Error",#N/A,
IF('Second Approx.'!$G$20="Error",#N/A,
IF('Second Approx.'!$G$29="Error",#N/A,
'Second Approx.'!$D$38*COS(RADIANS('Second Approx.'!$D$18*A1856))+'Second Approx.'!$D$39*COS(RADIANS('Second Approx.'!$D$19*A1856))))))))))</f>
        <v>#N/A</v>
      </c>
      <c r="D1856" s="1" t="e">
        <f>IF(B1856="",#N/A,
IF('Second Approx.'!$G$15="Error",#N/A,
IF('Second Approx.'!$G$16="Error",#N/A,
IF('Second Approx.'!$G$17="Error",#N/A,
IF('Second Approx.'!$G$18="Error",#N/A,
IF('Second Approx.'!$G$19="Error",#N/A,
IF('Second Approx.'!$G$20="Error",#N/A,
IF('Second Approx.'!$G$29="Error",#N/A,
'Second Approx.'!$D$38*SIN(RADIANS('Second Approx.'!$D$18*A1856))+'Second Approx.'!$D$39*SIN(RADIANS('Second Approx.'!$D$19*A1856))))))))))</f>
        <v>#N/A</v>
      </c>
    </row>
    <row r="1857" spans="1:4" x14ac:dyDescent="0.25">
      <c r="A1857">
        <v>927.5</v>
      </c>
      <c r="B1857" s="71" t="e">
        <f>IF(A1857&lt;='Second Approx.'!$D$20,A1857,#N/A)</f>
        <v>#N/A</v>
      </c>
      <c r="C1857" s="1" t="e">
        <f>IF(B1857="",#N/A,
IF('Second Approx.'!$G$15="Error",#N/A,
IF('Second Approx.'!$G$16="Error",#N/A,
IF('Second Approx.'!$G$17="Error",#N/A,
IF('Second Approx.'!$G$18="Error",#N/A,
IF('Second Approx.'!$G$19="Error",#N/A,
IF('Second Approx.'!$G$20="Error",#N/A,
IF('Second Approx.'!$G$29="Error",#N/A,
'Second Approx.'!$D$38*COS(RADIANS('Second Approx.'!$D$18*A1857))+'Second Approx.'!$D$39*COS(RADIANS('Second Approx.'!$D$19*A1857))))))))))</f>
        <v>#N/A</v>
      </c>
      <c r="D1857" s="1" t="e">
        <f>IF(B1857="",#N/A,
IF('Second Approx.'!$G$15="Error",#N/A,
IF('Second Approx.'!$G$16="Error",#N/A,
IF('Second Approx.'!$G$17="Error",#N/A,
IF('Second Approx.'!$G$18="Error",#N/A,
IF('Second Approx.'!$G$19="Error",#N/A,
IF('Second Approx.'!$G$20="Error",#N/A,
IF('Second Approx.'!$G$29="Error",#N/A,
'Second Approx.'!$D$38*SIN(RADIANS('Second Approx.'!$D$18*A1857))+'Second Approx.'!$D$39*SIN(RADIANS('Second Approx.'!$D$19*A1857))))))))))</f>
        <v>#N/A</v>
      </c>
    </row>
    <row r="1858" spans="1:4" x14ac:dyDescent="0.25">
      <c r="A1858">
        <v>928</v>
      </c>
      <c r="B1858" s="71" t="e">
        <f>IF(A1858&lt;='Second Approx.'!$D$20,A1858,#N/A)</f>
        <v>#N/A</v>
      </c>
      <c r="C1858" s="1" t="e">
        <f>IF(B1858="",#N/A,
IF('Second Approx.'!$G$15="Error",#N/A,
IF('Second Approx.'!$G$16="Error",#N/A,
IF('Second Approx.'!$G$17="Error",#N/A,
IF('Second Approx.'!$G$18="Error",#N/A,
IF('Second Approx.'!$G$19="Error",#N/A,
IF('Second Approx.'!$G$20="Error",#N/A,
IF('Second Approx.'!$G$29="Error",#N/A,
'Second Approx.'!$D$38*COS(RADIANS('Second Approx.'!$D$18*A1858))+'Second Approx.'!$D$39*COS(RADIANS('Second Approx.'!$D$19*A1858))))))))))</f>
        <v>#N/A</v>
      </c>
      <c r="D1858" s="1" t="e">
        <f>IF(B1858="",#N/A,
IF('Second Approx.'!$G$15="Error",#N/A,
IF('Second Approx.'!$G$16="Error",#N/A,
IF('Second Approx.'!$G$17="Error",#N/A,
IF('Second Approx.'!$G$18="Error",#N/A,
IF('Second Approx.'!$G$19="Error",#N/A,
IF('Second Approx.'!$G$20="Error",#N/A,
IF('Second Approx.'!$G$29="Error",#N/A,
'Second Approx.'!$D$38*SIN(RADIANS('Second Approx.'!$D$18*A1858))+'Second Approx.'!$D$39*SIN(RADIANS('Second Approx.'!$D$19*A1858))))))))))</f>
        <v>#N/A</v>
      </c>
    </row>
    <row r="1859" spans="1:4" x14ac:dyDescent="0.25">
      <c r="A1859" s="71">
        <v>928.5</v>
      </c>
      <c r="B1859" s="71" t="e">
        <f>IF(A1859&lt;='Second Approx.'!$D$20,A1859,#N/A)</f>
        <v>#N/A</v>
      </c>
      <c r="C1859" s="1" t="e">
        <f>IF(B1859="",#N/A,
IF('Second Approx.'!$G$15="Error",#N/A,
IF('Second Approx.'!$G$16="Error",#N/A,
IF('Second Approx.'!$G$17="Error",#N/A,
IF('Second Approx.'!$G$18="Error",#N/A,
IF('Second Approx.'!$G$19="Error",#N/A,
IF('Second Approx.'!$G$20="Error",#N/A,
IF('Second Approx.'!$G$29="Error",#N/A,
'Second Approx.'!$D$38*COS(RADIANS('Second Approx.'!$D$18*A1859))+'Second Approx.'!$D$39*COS(RADIANS('Second Approx.'!$D$19*A1859))))))))))</f>
        <v>#N/A</v>
      </c>
      <c r="D1859" s="1" t="e">
        <f>IF(B1859="",#N/A,
IF('Second Approx.'!$G$15="Error",#N/A,
IF('Second Approx.'!$G$16="Error",#N/A,
IF('Second Approx.'!$G$17="Error",#N/A,
IF('Second Approx.'!$G$18="Error",#N/A,
IF('Second Approx.'!$G$19="Error",#N/A,
IF('Second Approx.'!$G$20="Error",#N/A,
IF('Second Approx.'!$G$29="Error",#N/A,
'Second Approx.'!$D$38*SIN(RADIANS('Second Approx.'!$D$18*A1859))+'Second Approx.'!$D$39*SIN(RADIANS('Second Approx.'!$D$19*A1859))))))))))</f>
        <v>#N/A</v>
      </c>
    </row>
    <row r="1860" spans="1:4" x14ac:dyDescent="0.25">
      <c r="A1860">
        <v>929</v>
      </c>
      <c r="B1860" s="71" t="e">
        <f>IF(A1860&lt;='Second Approx.'!$D$20,A1860,#N/A)</f>
        <v>#N/A</v>
      </c>
      <c r="C1860" s="1" t="e">
        <f>IF(B1860="",#N/A,
IF('Second Approx.'!$G$15="Error",#N/A,
IF('Second Approx.'!$G$16="Error",#N/A,
IF('Second Approx.'!$G$17="Error",#N/A,
IF('Second Approx.'!$G$18="Error",#N/A,
IF('Second Approx.'!$G$19="Error",#N/A,
IF('Second Approx.'!$G$20="Error",#N/A,
IF('Second Approx.'!$G$29="Error",#N/A,
'Second Approx.'!$D$38*COS(RADIANS('Second Approx.'!$D$18*A1860))+'Second Approx.'!$D$39*COS(RADIANS('Second Approx.'!$D$19*A1860))))))))))</f>
        <v>#N/A</v>
      </c>
      <c r="D1860" s="1" t="e">
        <f>IF(B1860="",#N/A,
IF('Second Approx.'!$G$15="Error",#N/A,
IF('Second Approx.'!$G$16="Error",#N/A,
IF('Second Approx.'!$G$17="Error",#N/A,
IF('Second Approx.'!$G$18="Error",#N/A,
IF('Second Approx.'!$G$19="Error",#N/A,
IF('Second Approx.'!$G$20="Error",#N/A,
IF('Second Approx.'!$G$29="Error",#N/A,
'Second Approx.'!$D$38*SIN(RADIANS('Second Approx.'!$D$18*A1860))+'Second Approx.'!$D$39*SIN(RADIANS('Second Approx.'!$D$19*A1860))))))))))</f>
        <v>#N/A</v>
      </c>
    </row>
    <row r="1861" spans="1:4" x14ac:dyDescent="0.25">
      <c r="A1861" s="71">
        <v>929.5</v>
      </c>
      <c r="B1861" s="71" t="e">
        <f>IF(A1861&lt;='Second Approx.'!$D$20,A1861,#N/A)</f>
        <v>#N/A</v>
      </c>
      <c r="C1861" s="1" t="e">
        <f>IF(B1861="",#N/A,
IF('Second Approx.'!$G$15="Error",#N/A,
IF('Second Approx.'!$G$16="Error",#N/A,
IF('Second Approx.'!$G$17="Error",#N/A,
IF('Second Approx.'!$G$18="Error",#N/A,
IF('Second Approx.'!$G$19="Error",#N/A,
IF('Second Approx.'!$G$20="Error",#N/A,
IF('Second Approx.'!$G$29="Error",#N/A,
'Second Approx.'!$D$38*COS(RADIANS('Second Approx.'!$D$18*A1861))+'Second Approx.'!$D$39*COS(RADIANS('Second Approx.'!$D$19*A1861))))))))))</f>
        <v>#N/A</v>
      </c>
      <c r="D1861" s="1" t="e">
        <f>IF(B1861="",#N/A,
IF('Second Approx.'!$G$15="Error",#N/A,
IF('Second Approx.'!$G$16="Error",#N/A,
IF('Second Approx.'!$G$17="Error",#N/A,
IF('Second Approx.'!$G$18="Error",#N/A,
IF('Second Approx.'!$G$19="Error",#N/A,
IF('Second Approx.'!$G$20="Error",#N/A,
IF('Second Approx.'!$G$29="Error",#N/A,
'Second Approx.'!$D$38*SIN(RADIANS('Second Approx.'!$D$18*A1861))+'Second Approx.'!$D$39*SIN(RADIANS('Second Approx.'!$D$19*A1861))))))))))</f>
        <v>#N/A</v>
      </c>
    </row>
    <row r="1862" spans="1:4" x14ac:dyDescent="0.25">
      <c r="A1862">
        <v>930</v>
      </c>
      <c r="B1862" s="71" t="e">
        <f>IF(A1862&lt;='Second Approx.'!$D$20,A1862,#N/A)</f>
        <v>#N/A</v>
      </c>
      <c r="C1862" s="1" t="e">
        <f>IF(B1862="",#N/A,
IF('Second Approx.'!$G$15="Error",#N/A,
IF('Second Approx.'!$G$16="Error",#N/A,
IF('Second Approx.'!$G$17="Error",#N/A,
IF('Second Approx.'!$G$18="Error",#N/A,
IF('Second Approx.'!$G$19="Error",#N/A,
IF('Second Approx.'!$G$20="Error",#N/A,
IF('Second Approx.'!$G$29="Error",#N/A,
'Second Approx.'!$D$38*COS(RADIANS('Second Approx.'!$D$18*A1862))+'Second Approx.'!$D$39*COS(RADIANS('Second Approx.'!$D$19*A1862))))))))))</f>
        <v>#N/A</v>
      </c>
      <c r="D1862" s="1" t="e">
        <f>IF(B1862="",#N/A,
IF('Second Approx.'!$G$15="Error",#N/A,
IF('Second Approx.'!$G$16="Error",#N/A,
IF('Second Approx.'!$G$17="Error",#N/A,
IF('Second Approx.'!$G$18="Error",#N/A,
IF('Second Approx.'!$G$19="Error",#N/A,
IF('Second Approx.'!$G$20="Error",#N/A,
IF('Second Approx.'!$G$29="Error",#N/A,
'Second Approx.'!$D$38*SIN(RADIANS('Second Approx.'!$D$18*A1862))+'Second Approx.'!$D$39*SIN(RADIANS('Second Approx.'!$D$19*A1862))))))))))</f>
        <v>#N/A</v>
      </c>
    </row>
    <row r="1863" spans="1:4" x14ac:dyDescent="0.25">
      <c r="A1863">
        <v>930.5</v>
      </c>
      <c r="B1863" s="71" t="e">
        <f>IF(A1863&lt;='Second Approx.'!$D$20,A1863,#N/A)</f>
        <v>#N/A</v>
      </c>
      <c r="C1863" s="1" t="e">
        <f>IF(B1863="",#N/A,
IF('Second Approx.'!$G$15="Error",#N/A,
IF('Second Approx.'!$G$16="Error",#N/A,
IF('Second Approx.'!$G$17="Error",#N/A,
IF('Second Approx.'!$G$18="Error",#N/A,
IF('Second Approx.'!$G$19="Error",#N/A,
IF('Second Approx.'!$G$20="Error",#N/A,
IF('Second Approx.'!$G$29="Error",#N/A,
'Second Approx.'!$D$38*COS(RADIANS('Second Approx.'!$D$18*A1863))+'Second Approx.'!$D$39*COS(RADIANS('Second Approx.'!$D$19*A1863))))))))))</f>
        <v>#N/A</v>
      </c>
      <c r="D1863" s="1" t="e">
        <f>IF(B1863="",#N/A,
IF('Second Approx.'!$G$15="Error",#N/A,
IF('Second Approx.'!$G$16="Error",#N/A,
IF('Second Approx.'!$G$17="Error",#N/A,
IF('Second Approx.'!$G$18="Error",#N/A,
IF('Second Approx.'!$G$19="Error",#N/A,
IF('Second Approx.'!$G$20="Error",#N/A,
IF('Second Approx.'!$G$29="Error",#N/A,
'Second Approx.'!$D$38*SIN(RADIANS('Second Approx.'!$D$18*A1863))+'Second Approx.'!$D$39*SIN(RADIANS('Second Approx.'!$D$19*A1863))))))))))</f>
        <v>#N/A</v>
      </c>
    </row>
    <row r="1864" spans="1:4" x14ac:dyDescent="0.25">
      <c r="A1864" s="71">
        <v>931</v>
      </c>
      <c r="B1864" s="71" t="e">
        <f>IF(A1864&lt;='Second Approx.'!$D$20,A1864,#N/A)</f>
        <v>#N/A</v>
      </c>
      <c r="C1864" s="1" t="e">
        <f>IF(B1864="",#N/A,
IF('Second Approx.'!$G$15="Error",#N/A,
IF('Second Approx.'!$G$16="Error",#N/A,
IF('Second Approx.'!$G$17="Error",#N/A,
IF('Second Approx.'!$G$18="Error",#N/A,
IF('Second Approx.'!$G$19="Error",#N/A,
IF('Second Approx.'!$G$20="Error",#N/A,
IF('Second Approx.'!$G$29="Error",#N/A,
'Second Approx.'!$D$38*COS(RADIANS('Second Approx.'!$D$18*A1864))+'Second Approx.'!$D$39*COS(RADIANS('Second Approx.'!$D$19*A1864))))))))))</f>
        <v>#N/A</v>
      </c>
      <c r="D1864" s="1" t="e">
        <f>IF(B1864="",#N/A,
IF('Second Approx.'!$G$15="Error",#N/A,
IF('Second Approx.'!$G$16="Error",#N/A,
IF('Second Approx.'!$G$17="Error",#N/A,
IF('Second Approx.'!$G$18="Error",#N/A,
IF('Second Approx.'!$G$19="Error",#N/A,
IF('Second Approx.'!$G$20="Error",#N/A,
IF('Second Approx.'!$G$29="Error",#N/A,
'Second Approx.'!$D$38*SIN(RADIANS('Second Approx.'!$D$18*A1864))+'Second Approx.'!$D$39*SIN(RADIANS('Second Approx.'!$D$19*A1864))))))))))</f>
        <v>#N/A</v>
      </c>
    </row>
    <row r="1865" spans="1:4" x14ac:dyDescent="0.25">
      <c r="A1865">
        <v>931.5</v>
      </c>
      <c r="B1865" s="71" t="e">
        <f>IF(A1865&lt;='Second Approx.'!$D$20,A1865,#N/A)</f>
        <v>#N/A</v>
      </c>
      <c r="C1865" s="1" t="e">
        <f>IF(B1865="",#N/A,
IF('Second Approx.'!$G$15="Error",#N/A,
IF('Second Approx.'!$G$16="Error",#N/A,
IF('Second Approx.'!$G$17="Error",#N/A,
IF('Second Approx.'!$G$18="Error",#N/A,
IF('Second Approx.'!$G$19="Error",#N/A,
IF('Second Approx.'!$G$20="Error",#N/A,
IF('Second Approx.'!$G$29="Error",#N/A,
'Second Approx.'!$D$38*COS(RADIANS('Second Approx.'!$D$18*A1865))+'Second Approx.'!$D$39*COS(RADIANS('Second Approx.'!$D$19*A1865))))))))))</f>
        <v>#N/A</v>
      </c>
      <c r="D1865" s="1" t="e">
        <f>IF(B1865="",#N/A,
IF('Second Approx.'!$G$15="Error",#N/A,
IF('Second Approx.'!$G$16="Error",#N/A,
IF('Second Approx.'!$G$17="Error",#N/A,
IF('Second Approx.'!$G$18="Error",#N/A,
IF('Second Approx.'!$G$19="Error",#N/A,
IF('Second Approx.'!$G$20="Error",#N/A,
IF('Second Approx.'!$G$29="Error",#N/A,
'Second Approx.'!$D$38*SIN(RADIANS('Second Approx.'!$D$18*A1865))+'Second Approx.'!$D$39*SIN(RADIANS('Second Approx.'!$D$19*A1865))))))))))</f>
        <v>#N/A</v>
      </c>
    </row>
    <row r="1866" spans="1:4" x14ac:dyDescent="0.25">
      <c r="A1866" s="71">
        <v>932</v>
      </c>
      <c r="B1866" s="71" t="e">
        <f>IF(A1866&lt;='Second Approx.'!$D$20,A1866,#N/A)</f>
        <v>#N/A</v>
      </c>
      <c r="C1866" s="1" t="e">
        <f>IF(B1866="",#N/A,
IF('Second Approx.'!$G$15="Error",#N/A,
IF('Second Approx.'!$G$16="Error",#N/A,
IF('Second Approx.'!$G$17="Error",#N/A,
IF('Second Approx.'!$G$18="Error",#N/A,
IF('Second Approx.'!$G$19="Error",#N/A,
IF('Second Approx.'!$G$20="Error",#N/A,
IF('Second Approx.'!$G$29="Error",#N/A,
'Second Approx.'!$D$38*COS(RADIANS('Second Approx.'!$D$18*A1866))+'Second Approx.'!$D$39*COS(RADIANS('Second Approx.'!$D$19*A1866))))))))))</f>
        <v>#N/A</v>
      </c>
      <c r="D1866" s="1" t="e">
        <f>IF(B1866="",#N/A,
IF('Second Approx.'!$G$15="Error",#N/A,
IF('Second Approx.'!$G$16="Error",#N/A,
IF('Second Approx.'!$G$17="Error",#N/A,
IF('Second Approx.'!$G$18="Error",#N/A,
IF('Second Approx.'!$G$19="Error",#N/A,
IF('Second Approx.'!$G$20="Error",#N/A,
IF('Second Approx.'!$G$29="Error",#N/A,
'Second Approx.'!$D$38*SIN(RADIANS('Second Approx.'!$D$18*A1866))+'Second Approx.'!$D$39*SIN(RADIANS('Second Approx.'!$D$19*A1866))))))))))</f>
        <v>#N/A</v>
      </c>
    </row>
    <row r="1867" spans="1:4" x14ac:dyDescent="0.25">
      <c r="A1867">
        <v>932.5</v>
      </c>
      <c r="B1867" s="71" t="e">
        <f>IF(A1867&lt;='Second Approx.'!$D$20,A1867,#N/A)</f>
        <v>#N/A</v>
      </c>
      <c r="C1867" s="1" t="e">
        <f>IF(B1867="",#N/A,
IF('Second Approx.'!$G$15="Error",#N/A,
IF('Second Approx.'!$G$16="Error",#N/A,
IF('Second Approx.'!$G$17="Error",#N/A,
IF('Second Approx.'!$G$18="Error",#N/A,
IF('Second Approx.'!$G$19="Error",#N/A,
IF('Second Approx.'!$G$20="Error",#N/A,
IF('Second Approx.'!$G$29="Error",#N/A,
'Second Approx.'!$D$38*COS(RADIANS('Second Approx.'!$D$18*A1867))+'Second Approx.'!$D$39*COS(RADIANS('Second Approx.'!$D$19*A1867))))))))))</f>
        <v>#N/A</v>
      </c>
      <c r="D1867" s="1" t="e">
        <f>IF(B1867="",#N/A,
IF('Second Approx.'!$G$15="Error",#N/A,
IF('Second Approx.'!$G$16="Error",#N/A,
IF('Second Approx.'!$G$17="Error",#N/A,
IF('Second Approx.'!$G$18="Error",#N/A,
IF('Second Approx.'!$G$19="Error",#N/A,
IF('Second Approx.'!$G$20="Error",#N/A,
IF('Second Approx.'!$G$29="Error",#N/A,
'Second Approx.'!$D$38*SIN(RADIANS('Second Approx.'!$D$18*A1867))+'Second Approx.'!$D$39*SIN(RADIANS('Second Approx.'!$D$19*A1867))))))))))</f>
        <v>#N/A</v>
      </c>
    </row>
    <row r="1868" spans="1:4" x14ac:dyDescent="0.25">
      <c r="A1868">
        <v>933</v>
      </c>
      <c r="B1868" s="71" t="e">
        <f>IF(A1868&lt;='Second Approx.'!$D$20,A1868,#N/A)</f>
        <v>#N/A</v>
      </c>
      <c r="C1868" s="1" t="e">
        <f>IF(B1868="",#N/A,
IF('Second Approx.'!$G$15="Error",#N/A,
IF('Second Approx.'!$G$16="Error",#N/A,
IF('Second Approx.'!$G$17="Error",#N/A,
IF('Second Approx.'!$G$18="Error",#N/A,
IF('Second Approx.'!$G$19="Error",#N/A,
IF('Second Approx.'!$G$20="Error",#N/A,
IF('Second Approx.'!$G$29="Error",#N/A,
'Second Approx.'!$D$38*COS(RADIANS('Second Approx.'!$D$18*A1868))+'Second Approx.'!$D$39*COS(RADIANS('Second Approx.'!$D$19*A1868))))))))))</f>
        <v>#N/A</v>
      </c>
      <c r="D1868" s="1" t="e">
        <f>IF(B1868="",#N/A,
IF('Second Approx.'!$G$15="Error",#N/A,
IF('Second Approx.'!$G$16="Error",#N/A,
IF('Second Approx.'!$G$17="Error",#N/A,
IF('Second Approx.'!$G$18="Error",#N/A,
IF('Second Approx.'!$G$19="Error",#N/A,
IF('Second Approx.'!$G$20="Error",#N/A,
IF('Second Approx.'!$G$29="Error",#N/A,
'Second Approx.'!$D$38*SIN(RADIANS('Second Approx.'!$D$18*A1868))+'Second Approx.'!$D$39*SIN(RADIANS('Second Approx.'!$D$19*A1868))))))))))</f>
        <v>#N/A</v>
      </c>
    </row>
    <row r="1869" spans="1:4" x14ac:dyDescent="0.25">
      <c r="A1869" s="71">
        <v>933.5</v>
      </c>
      <c r="B1869" s="71" t="e">
        <f>IF(A1869&lt;='Second Approx.'!$D$20,A1869,#N/A)</f>
        <v>#N/A</v>
      </c>
      <c r="C1869" s="1" t="e">
        <f>IF(B1869="",#N/A,
IF('Second Approx.'!$G$15="Error",#N/A,
IF('Second Approx.'!$G$16="Error",#N/A,
IF('Second Approx.'!$G$17="Error",#N/A,
IF('Second Approx.'!$G$18="Error",#N/A,
IF('Second Approx.'!$G$19="Error",#N/A,
IF('Second Approx.'!$G$20="Error",#N/A,
IF('Second Approx.'!$G$29="Error",#N/A,
'Second Approx.'!$D$38*COS(RADIANS('Second Approx.'!$D$18*A1869))+'Second Approx.'!$D$39*COS(RADIANS('Second Approx.'!$D$19*A1869))))))))))</f>
        <v>#N/A</v>
      </c>
      <c r="D1869" s="1" t="e">
        <f>IF(B1869="",#N/A,
IF('Second Approx.'!$G$15="Error",#N/A,
IF('Second Approx.'!$G$16="Error",#N/A,
IF('Second Approx.'!$G$17="Error",#N/A,
IF('Second Approx.'!$G$18="Error",#N/A,
IF('Second Approx.'!$G$19="Error",#N/A,
IF('Second Approx.'!$G$20="Error",#N/A,
IF('Second Approx.'!$G$29="Error",#N/A,
'Second Approx.'!$D$38*SIN(RADIANS('Second Approx.'!$D$18*A1869))+'Second Approx.'!$D$39*SIN(RADIANS('Second Approx.'!$D$19*A1869))))))))))</f>
        <v>#N/A</v>
      </c>
    </row>
    <row r="1870" spans="1:4" x14ac:dyDescent="0.25">
      <c r="A1870">
        <v>934</v>
      </c>
      <c r="B1870" s="71" t="e">
        <f>IF(A1870&lt;='Second Approx.'!$D$20,A1870,#N/A)</f>
        <v>#N/A</v>
      </c>
      <c r="C1870" s="1" t="e">
        <f>IF(B1870="",#N/A,
IF('Second Approx.'!$G$15="Error",#N/A,
IF('Second Approx.'!$G$16="Error",#N/A,
IF('Second Approx.'!$G$17="Error",#N/A,
IF('Second Approx.'!$G$18="Error",#N/A,
IF('Second Approx.'!$G$19="Error",#N/A,
IF('Second Approx.'!$G$20="Error",#N/A,
IF('Second Approx.'!$G$29="Error",#N/A,
'Second Approx.'!$D$38*COS(RADIANS('Second Approx.'!$D$18*A1870))+'Second Approx.'!$D$39*COS(RADIANS('Second Approx.'!$D$19*A1870))))))))))</f>
        <v>#N/A</v>
      </c>
      <c r="D1870" s="1" t="e">
        <f>IF(B1870="",#N/A,
IF('Second Approx.'!$G$15="Error",#N/A,
IF('Second Approx.'!$G$16="Error",#N/A,
IF('Second Approx.'!$G$17="Error",#N/A,
IF('Second Approx.'!$G$18="Error",#N/A,
IF('Second Approx.'!$G$19="Error",#N/A,
IF('Second Approx.'!$G$20="Error",#N/A,
IF('Second Approx.'!$G$29="Error",#N/A,
'Second Approx.'!$D$38*SIN(RADIANS('Second Approx.'!$D$18*A1870))+'Second Approx.'!$D$39*SIN(RADIANS('Second Approx.'!$D$19*A1870))))))))))</f>
        <v>#N/A</v>
      </c>
    </row>
    <row r="1871" spans="1:4" x14ac:dyDescent="0.25">
      <c r="A1871" s="71">
        <v>934.5</v>
      </c>
      <c r="B1871" s="71" t="e">
        <f>IF(A1871&lt;='Second Approx.'!$D$20,A1871,#N/A)</f>
        <v>#N/A</v>
      </c>
      <c r="C1871" s="1" t="e">
        <f>IF(B1871="",#N/A,
IF('Second Approx.'!$G$15="Error",#N/A,
IF('Second Approx.'!$G$16="Error",#N/A,
IF('Second Approx.'!$G$17="Error",#N/A,
IF('Second Approx.'!$G$18="Error",#N/A,
IF('Second Approx.'!$G$19="Error",#N/A,
IF('Second Approx.'!$G$20="Error",#N/A,
IF('Second Approx.'!$G$29="Error",#N/A,
'Second Approx.'!$D$38*COS(RADIANS('Second Approx.'!$D$18*A1871))+'Second Approx.'!$D$39*COS(RADIANS('Second Approx.'!$D$19*A1871))))))))))</f>
        <v>#N/A</v>
      </c>
      <c r="D1871" s="1" t="e">
        <f>IF(B1871="",#N/A,
IF('Second Approx.'!$G$15="Error",#N/A,
IF('Second Approx.'!$G$16="Error",#N/A,
IF('Second Approx.'!$G$17="Error",#N/A,
IF('Second Approx.'!$G$18="Error",#N/A,
IF('Second Approx.'!$G$19="Error",#N/A,
IF('Second Approx.'!$G$20="Error",#N/A,
IF('Second Approx.'!$G$29="Error",#N/A,
'Second Approx.'!$D$38*SIN(RADIANS('Second Approx.'!$D$18*A1871))+'Second Approx.'!$D$39*SIN(RADIANS('Second Approx.'!$D$19*A1871))))))))))</f>
        <v>#N/A</v>
      </c>
    </row>
    <row r="1872" spans="1:4" x14ac:dyDescent="0.25">
      <c r="A1872">
        <v>935</v>
      </c>
      <c r="B1872" s="71" t="e">
        <f>IF(A1872&lt;='Second Approx.'!$D$20,A1872,#N/A)</f>
        <v>#N/A</v>
      </c>
      <c r="C1872" s="1" t="e">
        <f>IF(B1872="",#N/A,
IF('Second Approx.'!$G$15="Error",#N/A,
IF('Second Approx.'!$G$16="Error",#N/A,
IF('Second Approx.'!$G$17="Error",#N/A,
IF('Second Approx.'!$G$18="Error",#N/A,
IF('Second Approx.'!$G$19="Error",#N/A,
IF('Second Approx.'!$G$20="Error",#N/A,
IF('Second Approx.'!$G$29="Error",#N/A,
'Second Approx.'!$D$38*COS(RADIANS('Second Approx.'!$D$18*A1872))+'Second Approx.'!$D$39*COS(RADIANS('Second Approx.'!$D$19*A1872))))))))))</f>
        <v>#N/A</v>
      </c>
      <c r="D1872" s="1" t="e">
        <f>IF(B1872="",#N/A,
IF('Second Approx.'!$G$15="Error",#N/A,
IF('Second Approx.'!$G$16="Error",#N/A,
IF('Second Approx.'!$G$17="Error",#N/A,
IF('Second Approx.'!$G$18="Error",#N/A,
IF('Second Approx.'!$G$19="Error",#N/A,
IF('Second Approx.'!$G$20="Error",#N/A,
IF('Second Approx.'!$G$29="Error",#N/A,
'Second Approx.'!$D$38*SIN(RADIANS('Second Approx.'!$D$18*A1872))+'Second Approx.'!$D$39*SIN(RADIANS('Second Approx.'!$D$19*A1872))))))))))</f>
        <v>#N/A</v>
      </c>
    </row>
    <row r="1873" spans="1:4" x14ac:dyDescent="0.25">
      <c r="A1873">
        <v>935.5</v>
      </c>
      <c r="B1873" s="71" t="e">
        <f>IF(A1873&lt;='Second Approx.'!$D$20,A1873,#N/A)</f>
        <v>#N/A</v>
      </c>
      <c r="C1873" s="1" t="e">
        <f>IF(B1873="",#N/A,
IF('Second Approx.'!$G$15="Error",#N/A,
IF('Second Approx.'!$G$16="Error",#N/A,
IF('Second Approx.'!$G$17="Error",#N/A,
IF('Second Approx.'!$G$18="Error",#N/A,
IF('Second Approx.'!$G$19="Error",#N/A,
IF('Second Approx.'!$G$20="Error",#N/A,
IF('Second Approx.'!$G$29="Error",#N/A,
'Second Approx.'!$D$38*COS(RADIANS('Second Approx.'!$D$18*A1873))+'Second Approx.'!$D$39*COS(RADIANS('Second Approx.'!$D$19*A1873))))))))))</f>
        <v>#N/A</v>
      </c>
      <c r="D1873" s="1" t="e">
        <f>IF(B1873="",#N/A,
IF('Second Approx.'!$G$15="Error",#N/A,
IF('Second Approx.'!$G$16="Error",#N/A,
IF('Second Approx.'!$G$17="Error",#N/A,
IF('Second Approx.'!$G$18="Error",#N/A,
IF('Second Approx.'!$G$19="Error",#N/A,
IF('Second Approx.'!$G$20="Error",#N/A,
IF('Second Approx.'!$G$29="Error",#N/A,
'Second Approx.'!$D$38*SIN(RADIANS('Second Approx.'!$D$18*A1873))+'Second Approx.'!$D$39*SIN(RADIANS('Second Approx.'!$D$19*A1873))))))))))</f>
        <v>#N/A</v>
      </c>
    </row>
    <row r="1874" spans="1:4" x14ac:dyDescent="0.25">
      <c r="A1874" s="71">
        <v>936</v>
      </c>
      <c r="B1874" s="71" t="e">
        <f>IF(A1874&lt;='Second Approx.'!$D$20,A1874,#N/A)</f>
        <v>#N/A</v>
      </c>
      <c r="C1874" s="1" t="e">
        <f>IF(B1874="",#N/A,
IF('Second Approx.'!$G$15="Error",#N/A,
IF('Second Approx.'!$G$16="Error",#N/A,
IF('Second Approx.'!$G$17="Error",#N/A,
IF('Second Approx.'!$G$18="Error",#N/A,
IF('Second Approx.'!$G$19="Error",#N/A,
IF('Second Approx.'!$G$20="Error",#N/A,
IF('Second Approx.'!$G$29="Error",#N/A,
'Second Approx.'!$D$38*COS(RADIANS('Second Approx.'!$D$18*A1874))+'Second Approx.'!$D$39*COS(RADIANS('Second Approx.'!$D$19*A1874))))))))))</f>
        <v>#N/A</v>
      </c>
      <c r="D1874" s="1" t="e">
        <f>IF(B1874="",#N/A,
IF('Second Approx.'!$G$15="Error",#N/A,
IF('Second Approx.'!$G$16="Error",#N/A,
IF('Second Approx.'!$G$17="Error",#N/A,
IF('Second Approx.'!$G$18="Error",#N/A,
IF('Second Approx.'!$G$19="Error",#N/A,
IF('Second Approx.'!$G$20="Error",#N/A,
IF('Second Approx.'!$G$29="Error",#N/A,
'Second Approx.'!$D$38*SIN(RADIANS('Second Approx.'!$D$18*A1874))+'Second Approx.'!$D$39*SIN(RADIANS('Second Approx.'!$D$19*A1874))))))))))</f>
        <v>#N/A</v>
      </c>
    </row>
    <row r="1875" spans="1:4" x14ac:dyDescent="0.25">
      <c r="A1875">
        <v>936.5</v>
      </c>
      <c r="B1875" s="71" t="e">
        <f>IF(A1875&lt;='Second Approx.'!$D$20,A1875,#N/A)</f>
        <v>#N/A</v>
      </c>
      <c r="C1875" s="1" t="e">
        <f>IF(B1875="",#N/A,
IF('Second Approx.'!$G$15="Error",#N/A,
IF('Second Approx.'!$G$16="Error",#N/A,
IF('Second Approx.'!$G$17="Error",#N/A,
IF('Second Approx.'!$G$18="Error",#N/A,
IF('Second Approx.'!$G$19="Error",#N/A,
IF('Second Approx.'!$G$20="Error",#N/A,
IF('Second Approx.'!$G$29="Error",#N/A,
'Second Approx.'!$D$38*COS(RADIANS('Second Approx.'!$D$18*A1875))+'Second Approx.'!$D$39*COS(RADIANS('Second Approx.'!$D$19*A1875))))))))))</f>
        <v>#N/A</v>
      </c>
      <c r="D1875" s="1" t="e">
        <f>IF(B1875="",#N/A,
IF('Second Approx.'!$G$15="Error",#N/A,
IF('Second Approx.'!$G$16="Error",#N/A,
IF('Second Approx.'!$G$17="Error",#N/A,
IF('Second Approx.'!$G$18="Error",#N/A,
IF('Second Approx.'!$G$19="Error",#N/A,
IF('Second Approx.'!$G$20="Error",#N/A,
IF('Second Approx.'!$G$29="Error",#N/A,
'Second Approx.'!$D$38*SIN(RADIANS('Second Approx.'!$D$18*A1875))+'Second Approx.'!$D$39*SIN(RADIANS('Second Approx.'!$D$19*A1875))))))))))</f>
        <v>#N/A</v>
      </c>
    </row>
    <row r="1876" spans="1:4" x14ac:dyDescent="0.25">
      <c r="A1876" s="71">
        <v>937</v>
      </c>
      <c r="B1876" s="71" t="e">
        <f>IF(A1876&lt;='Second Approx.'!$D$20,A1876,#N/A)</f>
        <v>#N/A</v>
      </c>
      <c r="C1876" s="1" t="e">
        <f>IF(B1876="",#N/A,
IF('Second Approx.'!$G$15="Error",#N/A,
IF('Second Approx.'!$G$16="Error",#N/A,
IF('Second Approx.'!$G$17="Error",#N/A,
IF('Second Approx.'!$G$18="Error",#N/A,
IF('Second Approx.'!$G$19="Error",#N/A,
IF('Second Approx.'!$G$20="Error",#N/A,
IF('Second Approx.'!$G$29="Error",#N/A,
'Second Approx.'!$D$38*COS(RADIANS('Second Approx.'!$D$18*A1876))+'Second Approx.'!$D$39*COS(RADIANS('Second Approx.'!$D$19*A1876))))))))))</f>
        <v>#N/A</v>
      </c>
      <c r="D1876" s="1" t="e">
        <f>IF(B1876="",#N/A,
IF('Second Approx.'!$G$15="Error",#N/A,
IF('Second Approx.'!$G$16="Error",#N/A,
IF('Second Approx.'!$G$17="Error",#N/A,
IF('Second Approx.'!$G$18="Error",#N/A,
IF('Second Approx.'!$G$19="Error",#N/A,
IF('Second Approx.'!$G$20="Error",#N/A,
IF('Second Approx.'!$G$29="Error",#N/A,
'Second Approx.'!$D$38*SIN(RADIANS('Second Approx.'!$D$18*A1876))+'Second Approx.'!$D$39*SIN(RADIANS('Second Approx.'!$D$19*A1876))))))))))</f>
        <v>#N/A</v>
      </c>
    </row>
    <row r="1877" spans="1:4" x14ac:dyDescent="0.25">
      <c r="A1877">
        <v>937.5</v>
      </c>
      <c r="B1877" s="71" t="e">
        <f>IF(A1877&lt;='Second Approx.'!$D$20,A1877,#N/A)</f>
        <v>#N/A</v>
      </c>
      <c r="C1877" s="1" t="e">
        <f>IF(B1877="",#N/A,
IF('Second Approx.'!$G$15="Error",#N/A,
IF('Second Approx.'!$G$16="Error",#N/A,
IF('Second Approx.'!$G$17="Error",#N/A,
IF('Second Approx.'!$G$18="Error",#N/A,
IF('Second Approx.'!$G$19="Error",#N/A,
IF('Second Approx.'!$G$20="Error",#N/A,
IF('Second Approx.'!$G$29="Error",#N/A,
'Second Approx.'!$D$38*COS(RADIANS('Second Approx.'!$D$18*A1877))+'Second Approx.'!$D$39*COS(RADIANS('Second Approx.'!$D$19*A1877))))))))))</f>
        <v>#N/A</v>
      </c>
      <c r="D1877" s="1" t="e">
        <f>IF(B1877="",#N/A,
IF('Second Approx.'!$G$15="Error",#N/A,
IF('Second Approx.'!$G$16="Error",#N/A,
IF('Second Approx.'!$G$17="Error",#N/A,
IF('Second Approx.'!$G$18="Error",#N/A,
IF('Second Approx.'!$G$19="Error",#N/A,
IF('Second Approx.'!$G$20="Error",#N/A,
IF('Second Approx.'!$G$29="Error",#N/A,
'Second Approx.'!$D$38*SIN(RADIANS('Second Approx.'!$D$18*A1877))+'Second Approx.'!$D$39*SIN(RADIANS('Second Approx.'!$D$19*A1877))))))))))</f>
        <v>#N/A</v>
      </c>
    </row>
    <row r="1878" spans="1:4" x14ac:dyDescent="0.25">
      <c r="A1878">
        <v>938</v>
      </c>
      <c r="B1878" s="71" t="e">
        <f>IF(A1878&lt;='Second Approx.'!$D$20,A1878,#N/A)</f>
        <v>#N/A</v>
      </c>
      <c r="C1878" s="1" t="e">
        <f>IF(B1878="",#N/A,
IF('Second Approx.'!$G$15="Error",#N/A,
IF('Second Approx.'!$G$16="Error",#N/A,
IF('Second Approx.'!$G$17="Error",#N/A,
IF('Second Approx.'!$G$18="Error",#N/A,
IF('Second Approx.'!$G$19="Error",#N/A,
IF('Second Approx.'!$G$20="Error",#N/A,
IF('Second Approx.'!$G$29="Error",#N/A,
'Second Approx.'!$D$38*COS(RADIANS('Second Approx.'!$D$18*A1878))+'Second Approx.'!$D$39*COS(RADIANS('Second Approx.'!$D$19*A1878))))))))))</f>
        <v>#N/A</v>
      </c>
      <c r="D1878" s="1" t="e">
        <f>IF(B1878="",#N/A,
IF('Second Approx.'!$G$15="Error",#N/A,
IF('Second Approx.'!$G$16="Error",#N/A,
IF('Second Approx.'!$G$17="Error",#N/A,
IF('Second Approx.'!$G$18="Error",#N/A,
IF('Second Approx.'!$G$19="Error",#N/A,
IF('Second Approx.'!$G$20="Error",#N/A,
IF('Second Approx.'!$G$29="Error",#N/A,
'Second Approx.'!$D$38*SIN(RADIANS('Second Approx.'!$D$18*A1878))+'Second Approx.'!$D$39*SIN(RADIANS('Second Approx.'!$D$19*A1878))))))))))</f>
        <v>#N/A</v>
      </c>
    </row>
    <row r="1879" spans="1:4" x14ac:dyDescent="0.25">
      <c r="A1879" s="71">
        <v>938.5</v>
      </c>
      <c r="B1879" s="71" t="e">
        <f>IF(A1879&lt;='Second Approx.'!$D$20,A1879,#N/A)</f>
        <v>#N/A</v>
      </c>
      <c r="C1879" s="1" t="e">
        <f>IF(B1879="",#N/A,
IF('Second Approx.'!$G$15="Error",#N/A,
IF('Second Approx.'!$G$16="Error",#N/A,
IF('Second Approx.'!$G$17="Error",#N/A,
IF('Second Approx.'!$G$18="Error",#N/A,
IF('Second Approx.'!$G$19="Error",#N/A,
IF('Second Approx.'!$G$20="Error",#N/A,
IF('Second Approx.'!$G$29="Error",#N/A,
'Second Approx.'!$D$38*COS(RADIANS('Second Approx.'!$D$18*A1879))+'Second Approx.'!$D$39*COS(RADIANS('Second Approx.'!$D$19*A1879))))))))))</f>
        <v>#N/A</v>
      </c>
      <c r="D1879" s="1" t="e">
        <f>IF(B1879="",#N/A,
IF('Second Approx.'!$G$15="Error",#N/A,
IF('Second Approx.'!$G$16="Error",#N/A,
IF('Second Approx.'!$G$17="Error",#N/A,
IF('Second Approx.'!$G$18="Error",#N/A,
IF('Second Approx.'!$G$19="Error",#N/A,
IF('Second Approx.'!$G$20="Error",#N/A,
IF('Second Approx.'!$G$29="Error",#N/A,
'Second Approx.'!$D$38*SIN(RADIANS('Second Approx.'!$D$18*A1879))+'Second Approx.'!$D$39*SIN(RADIANS('Second Approx.'!$D$19*A1879))))))))))</f>
        <v>#N/A</v>
      </c>
    </row>
    <row r="1880" spans="1:4" x14ac:dyDescent="0.25">
      <c r="A1880">
        <v>939</v>
      </c>
      <c r="B1880" s="71" t="e">
        <f>IF(A1880&lt;='Second Approx.'!$D$20,A1880,#N/A)</f>
        <v>#N/A</v>
      </c>
      <c r="C1880" s="1" t="e">
        <f>IF(B1880="",#N/A,
IF('Second Approx.'!$G$15="Error",#N/A,
IF('Second Approx.'!$G$16="Error",#N/A,
IF('Second Approx.'!$G$17="Error",#N/A,
IF('Second Approx.'!$G$18="Error",#N/A,
IF('Second Approx.'!$G$19="Error",#N/A,
IF('Second Approx.'!$G$20="Error",#N/A,
IF('Second Approx.'!$G$29="Error",#N/A,
'Second Approx.'!$D$38*COS(RADIANS('Second Approx.'!$D$18*A1880))+'Second Approx.'!$D$39*COS(RADIANS('Second Approx.'!$D$19*A1880))))))))))</f>
        <v>#N/A</v>
      </c>
      <c r="D1880" s="1" t="e">
        <f>IF(B1880="",#N/A,
IF('Second Approx.'!$G$15="Error",#N/A,
IF('Second Approx.'!$G$16="Error",#N/A,
IF('Second Approx.'!$G$17="Error",#N/A,
IF('Second Approx.'!$G$18="Error",#N/A,
IF('Second Approx.'!$G$19="Error",#N/A,
IF('Second Approx.'!$G$20="Error",#N/A,
IF('Second Approx.'!$G$29="Error",#N/A,
'Second Approx.'!$D$38*SIN(RADIANS('Second Approx.'!$D$18*A1880))+'Second Approx.'!$D$39*SIN(RADIANS('Second Approx.'!$D$19*A1880))))))))))</f>
        <v>#N/A</v>
      </c>
    </row>
    <row r="1881" spans="1:4" x14ac:dyDescent="0.25">
      <c r="A1881" s="71">
        <v>939.5</v>
      </c>
      <c r="B1881" s="71" t="e">
        <f>IF(A1881&lt;='Second Approx.'!$D$20,A1881,#N/A)</f>
        <v>#N/A</v>
      </c>
      <c r="C1881" s="1" t="e">
        <f>IF(B1881="",#N/A,
IF('Second Approx.'!$G$15="Error",#N/A,
IF('Second Approx.'!$G$16="Error",#N/A,
IF('Second Approx.'!$G$17="Error",#N/A,
IF('Second Approx.'!$G$18="Error",#N/A,
IF('Second Approx.'!$G$19="Error",#N/A,
IF('Second Approx.'!$G$20="Error",#N/A,
IF('Second Approx.'!$G$29="Error",#N/A,
'Second Approx.'!$D$38*COS(RADIANS('Second Approx.'!$D$18*A1881))+'Second Approx.'!$D$39*COS(RADIANS('Second Approx.'!$D$19*A1881))))))))))</f>
        <v>#N/A</v>
      </c>
      <c r="D1881" s="1" t="e">
        <f>IF(B1881="",#N/A,
IF('Second Approx.'!$G$15="Error",#N/A,
IF('Second Approx.'!$G$16="Error",#N/A,
IF('Second Approx.'!$G$17="Error",#N/A,
IF('Second Approx.'!$G$18="Error",#N/A,
IF('Second Approx.'!$G$19="Error",#N/A,
IF('Second Approx.'!$G$20="Error",#N/A,
IF('Second Approx.'!$G$29="Error",#N/A,
'Second Approx.'!$D$38*SIN(RADIANS('Second Approx.'!$D$18*A1881))+'Second Approx.'!$D$39*SIN(RADIANS('Second Approx.'!$D$19*A1881))))))))))</f>
        <v>#N/A</v>
      </c>
    </row>
    <row r="1882" spans="1:4" x14ac:dyDescent="0.25">
      <c r="A1882">
        <v>940</v>
      </c>
      <c r="B1882" s="71" t="e">
        <f>IF(A1882&lt;='Second Approx.'!$D$20,A1882,#N/A)</f>
        <v>#N/A</v>
      </c>
      <c r="C1882" s="1" t="e">
        <f>IF(B1882="",#N/A,
IF('Second Approx.'!$G$15="Error",#N/A,
IF('Second Approx.'!$G$16="Error",#N/A,
IF('Second Approx.'!$G$17="Error",#N/A,
IF('Second Approx.'!$G$18="Error",#N/A,
IF('Second Approx.'!$G$19="Error",#N/A,
IF('Second Approx.'!$G$20="Error",#N/A,
IF('Second Approx.'!$G$29="Error",#N/A,
'Second Approx.'!$D$38*COS(RADIANS('Second Approx.'!$D$18*A1882))+'Second Approx.'!$D$39*COS(RADIANS('Second Approx.'!$D$19*A1882))))))))))</f>
        <v>#N/A</v>
      </c>
      <c r="D1882" s="1" t="e">
        <f>IF(B1882="",#N/A,
IF('Second Approx.'!$G$15="Error",#N/A,
IF('Second Approx.'!$G$16="Error",#N/A,
IF('Second Approx.'!$G$17="Error",#N/A,
IF('Second Approx.'!$G$18="Error",#N/A,
IF('Second Approx.'!$G$19="Error",#N/A,
IF('Second Approx.'!$G$20="Error",#N/A,
IF('Second Approx.'!$G$29="Error",#N/A,
'Second Approx.'!$D$38*SIN(RADIANS('Second Approx.'!$D$18*A1882))+'Second Approx.'!$D$39*SIN(RADIANS('Second Approx.'!$D$19*A1882))))))))))</f>
        <v>#N/A</v>
      </c>
    </row>
    <row r="1883" spans="1:4" x14ac:dyDescent="0.25">
      <c r="A1883">
        <v>940.5</v>
      </c>
      <c r="B1883" s="71" t="e">
        <f>IF(A1883&lt;='Second Approx.'!$D$20,A1883,#N/A)</f>
        <v>#N/A</v>
      </c>
      <c r="C1883" s="1" t="e">
        <f>IF(B1883="",#N/A,
IF('Second Approx.'!$G$15="Error",#N/A,
IF('Second Approx.'!$G$16="Error",#N/A,
IF('Second Approx.'!$G$17="Error",#N/A,
IF('Second Approx.'!$G$18="Error",#N/A,
IF('Second Approx.'!$G$19="Error",#N/A,
IF('Second Approx.'!$G$20="Error",#N/A,
IF('Second Approx.'!$G$29="Error",#N/A,
'Second Approx.'!$D$38*COS(RADIANS('Second Approx.'!$D$18*A1883))+'Second Approx.'!$D$39*COS(RADIANS('Second Approx.'!$D$19*A1883))))))))))</f>
        <v>#N/A</v>
      </c>
      <c r="D1883" s="1" t="e">
        <f>IF(B1883="",#N/A,
IF('Second Approx.'!$G$15="Error",#N/A,
IF('Second Approx.'!$G$16="Error",#N/A,
IF('Second Approx.'!$G$17="Error",#N/A,
IF('Second Approx.'!$G$18="Error",#N/A,
IF('Second Approx.'!$G$19="Error",#N/A,
IF('Second Approx.'!$G$20="Error",#N/A,
IF('Second Approx.'!$G$29="Error",#N/A,
'Second Approx.'!$D$38*SIN(RADIANS('Second Approx.'!$D$18*A1883))+'Second Approx.'!$D$39*SIN(RADIANS('Second Approx.'!$D$19*A1883))))))))))</f>
        <v>#N/A</v>
      </c>
    </row>
    <row r="1884" spans="1:4" x14ac:dyDescent="0.25">
      <c r="A1884" s="71">
        <v>941</v>
      </c>
      <c r="B1884" s="71" t="e">
        <f>IF(A1884&lt;='Second Approx.'!$D$20,A1884,#N/A)</f>
        <v>#N/A</v>
      </c>
      <c r="C1884" s="1" t="e">
        <f>IF(B1884="",#N/A,
IF('Second Approx.'!$G$15="Error",#N/A,
IF('Second Approx.'!$G$16="Error",#N/A,
IF('Second Approx.'!$G$17="Error",#N/A,
IF('Second Approx.'!$G$18="Error",#N/A,
IF('Second Approx.'!$G$19="Error",#N/A,
IF('Second Approx.'!$G$20="Error",#N/A,
IF('Second Approx.'!$G$29="Error",#N/A,
'Second Approx.'!$D$38*COS(RADIANS('Second Approx.'!$D$18*A1884))+'Second Approx.'!$D$39*COS(RADIANS('Second Approx.'!$D$19*A1884))))))))))</f>
        <v>#N/A</v>
      </c>
      <c r="D1884" s="1" t="e">
        <f>IF(B1884="",#N/A,
IF('Second Approx.'!$G$15="Error",#N/A,
IF('Second Approx.'!$G$16="Error",#N/A,
IF('Second Approx.'!$G$17="Error",#N/A,
IF('Second Approx.'!$G$18="Error",#N/A,
IF('Second Approx.'!$G$19="Error",#N/A,
IF('Second Approx.'!$G$20="Error",#N/A,
IF('Second Approx.'!$G$29="Error",#N/A,
'Second Approx.'!$D$38*SIN(RADIANS('Second Approx.'!$D$18*A1884))+'Second Approx.'!$D$39*SIN(RADIANS('Second Approx.'!$D$19*A1884))))))))))</f>
        <v>#N/A</v>
      </c>
    </row>
    <row r="1885" spans="1:4" x14ac:dyDescent="0.25">
      <c r="A1885">
        <v>941.5</v>
      </c>
      <c r="B1885" s="71" t="e">
        <f>IF(A1885&lt;='Second Approx.'!$D$20,A1885,#N/A)</f>
        <v>#N/A</v>
      </c>
      <c r="C1885" s="1" t="e">
        <f>IF(B1885="",#N/A,
IF('Second Approx.'!$G$15="Error",#N/A,
IF('Second Approx.'!$G$16="Error",#N/A,
IF('Second Approx.'!$G$17="Error",#N/A,
IF('Second Approx.'!$G$18="Error",#N/A,
IF('Second Approx.'!$G$19="Error",#N/A,
IF('Second Approx.'!$G$20="Error",#N/A,
IF('Second Approx.'!$G$29="Error",#N/A,
'Second Approx.'!$D$38*COS(RADIANS('Second Approx.'!$D$18*A1885))+'Second Approx.'!$D$39*COS(RADIANS('Second Approx.'!$D$19*A1885))))))))))</f>
        <v>#N/A</v>
      </c>
      <c r="D1885" s="1" t="e">
        <f>IF(B1885="",#N/A,
IF('Second Approx.'!$G$15="Error",#N/A,
IF('Second Approx.'!$G$16="Error",#N/A,
IF('Second Approx.'!$G$17="Error",#N/A,
IF('Second Approx.'!$G$18="Error",#N/A,
IF('Second Approx.'!$G$19="Error",#N/A,
IF('Second Approx.'!$G$20="Error",#N/A,
IF('Second Approx.'!$G$29="Error",#N/A,
'Second Approx.'!$D$38*SIN(RADIANS('Second Approx.'!$D$18*A1885))+'Second Approx.'!$D$39*SIN(RADIANS('Second Approx.'!$D$19*A1885))))))))))</f>
        <v>#N/A</v>
      </c>
    </row>
    <row r="1886" spans="1:4" x14ac:dyDescent="0.25">
      <c r="A1886" s="71">
        <v>942</v>
      </c>
      <c r="B1886" s="71" t="e">
        <f>IF(A1886&lt;='Second Approx.'!$D$20,A1886,#N/A)</f>
        <v>#N/A</v>
      </c>
      <c r="C1886" s="1" t="e">
        <f>IF(B1886="",#N/A,
IF('Second Approx.'!$G$15="Error",#N/A,
IF('Second Approx.'!$G$16="Error",#N/A,
IF('Second Approx.'!$G$17="Error",#N/A,
IF('Second Approx.'!$G$18="Error",#N/A,
IF('Second Approx.'!$G$19="Error",#N/A,
IF('Second Approx.'!$G$20="Error",#N/A,
IF('Second Approx.'!$G$29="Error",#N/A,
'Second Approx.'!$D$38*COS(RADIANS('Second Approx.'!$D$18*A1886))+'Second Approx.'!$D$39*COS(RADIANS('Second Approx.'!$D$19*A1886))))))))))</f>
        <v>#N/A</v>
      </c>
      <c r="D1886" s="1" t="e">
        <f>IF(B1886="",#N/A,
IF('Second Approx.'!$G$15="Error",#N/A,
IF('Second Approx.'!$G$16="Error",#N/A,
IF('Second Approx.'!$G$17="Error",#N/A,
IF('Second Approx.'!$G$18="Error",#N/A,
IF('Second Approx.'!$G$19="Error",#N/A,
IF('Second Approx.'!$G$20="Error",#N/A,
IF('Second Approx.'!$G$29="Error",#N/A,
'Second Approx.'!$D$38*SIN(RADIANS('Second Approx.'!$D$18*A1886))+'Second Approx.'!$D$39*SIN(RADIANS('Second Approx.'!$D$19*A1886))))))))))</f>
        <v>#N/A</v>
      </c>
    </row>
    <row r="1887" spans="1:4" x14ac:dyDescent="0.25">
      <c r="A1887">
        <v>942.5</v>
      </c>
      <c r="B1887" s="71" t="e">
        <f>IF(A1887&lt;='Second Approx.'!$D$20,A1887,#N/A)</f>
        <v>#N/A</v>
      </c>
      <c r="C1887" s="1" t="e">
        <f>IF(B1887="",#N/A,
IF('Second Approx.'!$G$15="Error",#N/A,
IF('Second Approx.'!$G$16="Error",#N/A,
IF('Second Approx.'!$G$17="Error",#N/A,
IF('Second Approx.'!$G$18="Error",#N/A,
IF('Second Approx.'!$G$19="Error",#N/A,
IF('Second Approx.'!$G$20="Error",#N/A,
IF('Second Approx.'!$G$29="Error",#N/A,
'Second Approx.'!$D$38*COS(RADIANS('Second Approx.'!$D$18*A1887))+'Second Approx.'!$D$39*COS(RADIANS('Second Approx.'!$D$19*A1887))))))))))</f>
        <v>#N/A</v>
      </c>
      <c r="D1887" s="1" t="e">
        <f>IF(B1887="",#N/A,
IF('Second Approx.'!$G$15="Error",#N/A,
IF('Second Approx.'!$G$16="Error",#N/A,
IF('Second Approx.'!$G$17="Error",#N/A,
IF('Second Approx.'!$G$18="Error",#N/A,
IF('Second Approx.'!$G$19="Error",#N/A,
IF('Second Approx.'!$G$20="Error",#N/A,
IF('Second Approx.'!$G$29="Error",#N/A,
'Second Approx.'!$D$38*SIN(RADIANS('Second Approx.'!$D$18*A1887))+'Second Approx.'!$D$39*SIN(RADIANS('Second Approx.'!$D$19*A1887))))))))))</f>
        <v>#N/A</v>
      </c>
    </row>
    <row r="1888" spans="1:4" x14ac:dyDescent="0.25">
      <c r="A1888">
        <v>943</v>
      </c>
      <c r="B1888" s="71" t="e">
        <f>IF(A1888&lt;='Second Approx.'!$D$20,A1888,#N/A)</f>
        <v>#N/A</v>
      </c>
      <c r="C1888" s="1" t="e">
        <f>IF(B1888="",#N/A,
IF('Second Approx.'!$G$15="Error",#N/A,
IF('Second Approx.'!$G$16="Error",#N/A,
IF('Second Approx.'!$G$17="Error",#N/A,
IF('Second Approx.'!$G$18="Error",#N/A,
IF('Second Approx.'!$G$19="Error",#N/A,
IF('Second Approx.'!$G$20="Error",#N/A,
IF('Second Approx.'!$G$29="Error",#N/A,
'Second Approx.'!$D$38*COS(RADIANS('Second Approx.'!$D$18*A1888))+'Second Approx.'!$D$39*COS(RADIANS('Second Approx.'!$D$19*A1888))))))))))</f>
        <v>#N/A</v>
      </c>
      <c r="D1888" s="1" t="e">
        <f>IF(B1888="",#N/A,
IF('Second Approx.'!$G$15="Error",#N/A,
IF('Second Approx.'!$G$16="Error",#N/A,
IF('Second Approx.'!$G$17="Error",#N/A,
IF('Second Approx.'!$G$18="Error",#N/A,
IF('Second Approx.'!$G$19="Error",#N/A,
IF('Second Approx.'!$G$20="Error",#N/A,
IF('Second Approx.'!$G$29="Error",#N/A,
'Second Approx.'!$D$38*SIN(RADIANS('Second Approx.'!$D$18*A1888))+'Second Approx.'!$D$39*SIN(RADIANS('Second Approx.'!$D$19*A1888))))))))))</f>
        <v>#N/A</v>
      </c>
    </row>
    <row r="1889" spans="1:4" x14ac:dyDescent="0.25">
      <c r="A1889" s="71">
        <v>943.5</v>
      </c>
      <c r="B1889" s="71" t="e">
        <f>IF(A1889&lt;='Second Approx.'!$D$20,A1889,#N/A)</f>
        <v>#N/A</v>
      </c>
      <c r="C1889" s="1" t="e">
        <f>IF(B1889="",#N/A,
IF('Second Approx.'!$G$15="Error",#N/A,
IF('Second Approx.'!$G$16="Error",#N/A,
IF('Second Approx.'!$G$17="Error",#N/A,
IF('Second Approx.'!$G$18="Error",#N/A,
IF('Second Approx.'!$G$19="Error",#N/A,
IF('Second Approx.'!$G$20="Error",#N/A,
IF('Second Approx.'!$G$29="Error",#N/A,
'Second Approx.'!$D$38*COS(RADIANS('Second Approx.'!$D$18*A1889))+'Second Approx.'!$D$39*COS(RADIANS('Second Approx.'!$D$19*A1889))))))))))</f>
        <v>#N/A</v>
      </c>
      <c r="D1889" s="1" t="e">
        <f>IF(B1889="",#N/A,
IF('Second Approx.'!$G$15="Error",#N/A,
IF('Second Approx.'!$G$16="Error",#N/A,
IF('Second Approx.'!$G$17="Error",#N/A,
IF('Second Approx.'!$G$18="Error",#N/A,
IF('Second Approx.'!$G$19="Error",#N/A,
IF('Second Approx.'!$G$20="Error",#N/A,
IF('Second Approx.'!$G$29="Error",#N/A,
'Second Approx.'!$D$38*SIN(RADIANS('Second Approx.'!$D$18*A1889))+'Second Approx.'!$D$39*SIN(RADIANS('Second Approx.'!$D$19*A1889))))))))))</f>
        <v>#N/A</v>
      </c>
    </row>
    <row r="1890" spans="1:4" x14ac:dyDescent="0.25">
      <c r="A1890">
        <v>944</v>
      </c>
      <c r="B1890" s="71" t="e">
        <f>IF(A1890&lt;='Second Approx.'!$D$20,A1890,#N/A)</f>
        <v>#N/A</v>
      </c>
      <c r="C1890" s="1" t="e">
        <f>IF(B1890="",#N/A,
IF('Second Approx.'!$G$15="Error",#N/A,
IF('Second Approx.'!$G$16="Error",#N/A,
IF('Second Approx.'!$G$17="Error",#N/A,
IF('Second Approx.'!$G$18="Error",#N/A,
IF('Second Approx.'!$G$19="Error",#N/A,
IF('Second Approx.'!$G$20="Error",#N/A,
IF('Second Approx.'!$G$29="Error",#N/A,
'Second Approx.'!$D$38*COS(RADIANS('Second Approx.'!$D$18*A1890))+'Second Approx.'!$D$39*COS(RADIANS('Second Approx.'!$D$19*A1890))))))))))</f>
        <v>#N/A</v>
      </c>
      <c r="D1890" s="1" t="e">
        <f>IF(B1890="",#N/A,
IF('Second Approx.'!$G$15="Error",#N/A,
IF('Second Approx.'!$G$16="Error",#N/A,
IF('Second Approx.'!$G$17="Error",#N/A,
IF('Second Approx.'!$G$18="Error",#N/A,
IF('Second Approx.'!$G$19="Error",#N/A,
IF('Second Approx.'!$G$20="Error",#N/A,
IF('Second Approx.'!$G$29="Error",#N/A,
'Second Approx.'!$D$38*SIN(RADIANS('Second Approx.'!$D$18*A1890))+'Second Approx.'!$D$39*SIN(RADIANS('Second Approx.'!$D$19*A1890))))))))))</f>
        <v>#N/A</v>
      </c>
    </row>
    <row r="1891" spans="1:4" x14ac:dyDescent="0.25">
      <c r="A1891" s="71">
        <v>944.5</v>
      </c>
      <c r="B1891" s="71" t="e">
        <f>IF(A1891&lt;='Second Approx.'!$D$20,A1891,#N/A)</f>
        <v>#N/A</v>
      </c>
      <c r="C1891" s="1" t="e">
        <f>IF(B1891="",#N/A,
IF('Second Approx.'!$G$15="Error",#N/A,
IF('Second Approx.'!$G$16="Error",#N/A,
IF('Second Approx.'!$G$17="Error",#N/A,
IF('Second Approx.'!$G$18="Error",#N/A,
IF('Second Approx.'!$G$19="Error",#N/A,
IF('Second Approx.'!$G$20="Error",#N/A,
IF('Second Approx.'!$G$29="Error",#N/A,
'Second Approx.'!$D$38*COS(RADIANS('Second Approx.'!$D$18*A1891))+'Second Approx.'!$D$39*COS(RADIANS('Second Approx.'!$D$19*A1891))))))))))</f>
        <v>#N/A</v>
      </c>
      <c r="D1891" s="1" t="e">
        <f>IF(B1891="",#N/A,
IF('Second Approx.'!$G$15="Error",#N/A,
IF('Second Approx.'!$G$16="Error",#N/A,
IF('Second Approx.'!$G$17="Error",#N/A,
IF('Second Approx.'!$G$18="Error",#N/A,
IF('Second Approx.'!$G$19="Error",#N/A,
IF('Second Approx.'!$G$20="Error",#N/A,
IF('Second Approx.'!$G$29="Error",#N/A,
'Second Approx.'!$D$38*SIN(RADIANS('Second Approx.'!$D$18*A1891))+'Second Approx.'!$D$39*SIN(RADIANS('Second Approx.'!$D$19*A1891))))))))))</f>
        <v>#N/A</v>
      </c>
    </row>
    <row r="1892" spans="1:4" x14ac:dyDescent="0.25">
      <c r="A1892">
        <v>945</v>
      </c>
      <c r="B1892" s="71" t="e">
        <f>IF(A1892&lt;='Second Approx.'!$D$20,A1892,#N/A)</f>
        <v>#N/A</v>
      </c>
      <c r="C1892" s="1" t="e">
        <f>IF(B1892="",#N/A,
IF('Second Approx.'!$G$15="Error",#N/A,
IF('Second Approx.'!$G$16="Error",#N/A,
IF('Second Approx.'!$G$17="Error",#N/A,
IF('Second Approx.'!$G$18="Error",#N/A,
IF('Second Approx.'!$G$19="Error",#N/A,
IF('Second Approx.'!$G$20="Error",#N/A,
IF('Second Approx.'!$G$29="Error",#N/A,
'Second Approx.'!$D$38*COS(RADIANS('Second Approx.'!$D$18*A1892))+'Second Approx.'!$D$39*COS(RADIANS('Second Approx.'!$D$19*A1892))))))))))</f>
        <v>#N/A</v>
      </c>
      <c r="D1892" s="1" t="e">
        <f>IF(B1892="",#N/A,
IF('Second Approx.'!$G$15="Error",#N/A,
IF('Second Approx.'!$G$16="Error",#N/A,
IF('Second Approx.'!$G$17="Error",#N/A,
IF('Second Approx.'!$G$18="Error",#N/A,
IF('Second Approx.'!$G$19="Error",#N/A,
IF('Second Approx.'!$G$20="Error",#N/A,
IF('Second Approx.'!$G$29="Error",#N/A,
'Second Approx.'!$D$38*SIN(RADIANS('Second Approx.'!$D$18*A1892))+'Second Approx.'!$D$39*SIN(RADIANS('Second Approx.'!$D$19*A1892))))))))))</f>
        <v>#N/A</v>
      </c>
    </row>
    <row r="1893" spans="1:4" x14ac:dyDescent="0.25">
      <c r="A1893">
        <v>945.5</v>
      </c>
      <c r="B1893" s="71" t="e">
        <f>IF(A1893&lt;='Second Approx.'!$D$20,A1893,#N/A)</f>
        <v>#N/A</v>
      </c>
      <c r="C1893" s="1" t="e">
        <f>IF(B1893="",#N/A,
IF('Second Approx.'!$G$15="Error",#N/A,
IF('Second Approx.'!$G$16="Error",#N/A,
IF('Second Approx.'!$G$17="Error",#N/A,
IF('Second Approx.'!$G$18="Error",#N/A,
IF('Second Approx.'!$G$19="Error",#N/A,
IF('Second Approx.'!$G$20="Error",#N/A,
IF('Second Approx.'!$G$29="Error",#N/A,
'Second Approx.'!$D$38*COS(RADIANS('Second Approx.'!$D$18*A1893))+'Second Approx.'!$D$39*COS(RADIANS('Second Approx.'!$D$19*A1893))))))))))</f>
        <v>#N/A</v>
      </c>
      <c r="D1893" s="1" t="e">
        <f>IF(B1893="",#N/A,
IF('Second Approx.'!$G$15="Error",#N/A,
IF('Second Approx.'!$G$16="Error",#N/A,
IF('Second Approx.'!$G$17="Error",#N/A,
IF('Second Approx.'!$G$18="Error",#N/A,
IF('Second Approx.'!$G$19="Error",#N/A,
IF('Second Approx.'!$G$20="Error",#N/A,
IF('Second Approx.'!$G$29="Error",#N/A,
'Second Approx.'!$D$38*SIN(RADIANS('Second Approx.'!$D$18*A1893))+'Second Approx.'!$D$39*SIN(RADIANS('Second Approx.'!$D$19*A1893))))))))))</f>
        <v>#N/A</v>
      </c>
    </row>
    <row r="1894" spans="1:4" x14ac:dyDescent="0.25">
      <c r="A1894" s="71">
        <v>946</v>
      </c>
      <c r="B1894" s="71" t="e">
        <f>IF(A1894&lt;='Second Approx.'!$D$20,A1894,#N/A)</f>
        <v>#N/A</v>
      </c>
      <c r="C1894" s="1" t="e">
        <f>IF(B1894="",#N/A,
IF('Second Approx.'!$G$15="Error",#N/A,
IF('Second Approx.'!$G$16="Error",#N/A,
IF('Second Approx.'!$G$17="Error",#N/A,
IF('Second Approx.'!$G$18="Error",#N/A,
IF('Second Approx.'!$G$19="Error",#N/A,
IF('Second Approx.'!$G$20="Error",#N/A,
IF('Second Approx.'!$G$29="Error",#N/A,
'Second Approx.'!$D$38*COS(RADIANS('Second Approx.'!$D$18*A1894))+'Second Approx.'!$D$39*COS(RADIANS('Second Approx.'!$D$19*A1894))))))))))</f>
        <v>#N/A</v>
      </c>
      <c r="D1894" s="1" t="e">
        <f>IF(B1894="",#N/A,
IF('Second Approx.'!$G$15="Error",#N/A,
IF('Second Approx.'!$G$16="Error",#N/A,
IF('Second Approx.'!$G$17="Error",#N/A,
IF('Second Approx.'!$G$18="Error",#N/A,
IF('Second Approx.'!$G$19="Error",#N/A,
IF('Second Approx.'!$G$20="Error",#N/A,
IF('Second Approx.'!$G$29="Error",#N/A,
'Second Approx.'!$D$38*SIN(RADIANS('Second Approx.'!$D$18*A1894))+'Second Approx.'!$D$39*SIN(RADIANS('Second Approx.'!$D$19*A1894))))))))))</f>
        <v>#N/A</v>
      </c>
    </row>
    <row r="1895" spans="1:4" x14ac:dyDescent="0.25">
      <c r="A1895">
        <v>946.5</v>
      </c>
      <c r="B1895" s="71" t="e">
        <f>IF(A1895&lt;='Second Approx.'!$D$20,A1895,#N/A)</f>
        <v>#N/A</v>
      </c>
      <c r="C1895" s="1" t="e">
        <f>IF(B1895="",#N/A,
IF('Second Approx.'!$G$15="Error",#N/A,
IF('Second Approx.'!$G$16="Error",#N/A,
IF('Second Approx.'!$G$17="Error",#N/A,
IF('Second Approx.'!$G$18="Error",#N/A,
IF('Second Approx.'!$G$19="Error",#N/A,
IF('Second Approx.'!$G$20="Error",#N/A,
IF('Second Approx.'!$G$29="Error",#N/A,
'Second Approx.'!$D$38*COS(RADIANS('Second Approx.'!$D$18*A1895))+'Second Approx.'!$D$39*COS(RADIANS('Second Approx.'!$D$19*A1895))))))))))</f>
        <v>#N/A</v>
      </c>
      <c r="D1895" s="1" t="e">
        <f>IF(B1895="",#N/A,
IF('Second Approx.'!$G$15="Error",#N/A,
IF('Second Approx.'!$G$16="Error",#N/A,
IF('Second Approx.'!$G$17="Error",#N/A,
IF('Second Approx.'!$G$18="Error",#N/A,
IF('Second Approx.'!$G$19="Error",#N/A,
IF('Second Approx.'!$G$20="Error",#N/A,
IF('Second Approx.'!$G$29="Error",#N/A,
'Second Approx.'!$D$38*SIN(RADIANS('Second Approx.'!$D$18*A1895))+'Second Approx.'!$D$39*SIN(RADIANS('Second Approx.'!$D$19*A1895))))))))))</f>
        <v>#N/A</v>
      </c>
    </row>
    <row r="1896" spans="1:4" x14ac:dyDescent="0.25">
      <c r="A1896" s="71">
        <v>947</v>
      </c>
      <c r="B1896" s="71" t="e">
        <f>IF(A1896&lt;='Second Approx.'!$D$20,A1896,#N/A)</f>
        <v>#N/A</v>
      </c>
      <c r="C1896" s="1" t="e">
        <f>IF(B1896="",#N/A,
IF('Second Approx.'!$G$15="Error",#N/A,
IF('Second Approx.'!$G$16="Error",#N/A,
IF('Second Approx.'!$G$17="Error",#N/A,
IF('Second Approx.'!$G$18="Error",#N/A,
IF('Second Approx.'!$G$19="Error",#N/A,
IF('Second Approx.'!$G$20="Error",#N/A,
IF('Second Approx.'!$G$29="Error",#N/A,
'Second Approx.'!$D$38*COS(RADIANS('Second Approx.'!$D$18*A1896))+'Second Approx.'!$D$39*COS(RADIANS('Second Approx.'!$D$19*A1896))))))))))</f>
        <v>#N/A</v>
      </c>
      <c r="D1896" s="1" t="e">
        <f>IF(B1896="",#N/A,
IF('Second Approx.'!$G$15="Error",#N/A,
IF('Second Approx.'!$G$16="Error",#N/A,
IF('Second Approx.'!$G$17="Error",#N/A,
IF('Second Approx.'!$G$18="Error",#N/A,
IF('Second Approx.'!$G$19="Error",#N/A,
IF('Second Approx.'!$G$20="Error",#N/A,
IF('Second Approx.'!$G$29="Error",#N/A,
'Second Approx.'!$D$38*SIN(RADIANS('Second Approx.'!$D$18*A1896))+'Second Approx.'!$D$39*SIN(RADIANS('Second Approx.'!$D$19*A1896))))))))))</f>
        <v>#N/A</v>
      </c>
    </row>
    <row r="1897" spans="1:4" x14ac:dyDescent="0.25">
      <c r="A1897">
        <v>947.5</v>
      </c>
      <c r="B1897" s="71" t="e">
        <f>IF(A1897&lt;='Second Approx.'!$D$20,A1897,#N/A)</f>
        <v>#N/A</v>
      </c>
      <c r="C1897" s="1" t="e">
        <f>IF(B1897="",#N/A,
IF('Second Approx.'!$G$15="Error",#N/A,
IF('Second Approx.'!$G$16="Error",#N/A,
IF('Second Approx.'!$G$17="Error",#N/A,
IF('Second Approx.'!$G$18="Error",#N/A,
IF('Second Approx.'!$G$19="Error",#N/A,
IF('Second Approx.'!$G$20="Error",#N/A,
IF('Second Approx.'!$G$29="Error",#N/A,
'Second Approx.'!$D$38*COS(RADIANS('Second Approx.'!$D$18*A1897))+'Second Approx.'!$D$39*COS(RADIANS('Second Approx.'!$D$19*A1897))))))))))</f>
        <v>#N/A</v>
      </c>
      <c r="D1897" s="1" t="e">
        <f>IF(B1897="",#N/A,
IF('Second Approx.'!$G$15="Error",#N/A,
IF('Second Approx.'!$G$16="Error",#N/A,
IF('Second Approx.'!$G$17="Error",#N/A,
IF('Second Approx.'!$G$18="Error",#N/A,
IF('Second Approx.'!$G$19="Error",#N/A,
IF('Second Approx.'!$G$20="Error",#N/A,
IF('Second Approx.'!$G$29="Error",#N/A,
'Second Approx.'!$D$38*SIN(RADIANS('Second Approx.'!$D$18*A1897))+'Second Approx.'!$D$39*SIN(RADIANS('Second Approx.'!$D$19*A1897))))))))))</f>
        <v>#N/A</v>
      </c>
    </row>
    <row r="1898" spans="1:4" x14ac:dyDescent="0.25">
      <c r="A1898">
        <v>948</v>
      </c>
      <c r="B1898" s="71" t="e">
        <f>IF(A1898&lt;='Second Approx.'!$D$20,A1898,#N/A)</f>
        <v>#N/A</v>
      </c>
      <c r="C1898" s="1" t="e">
        <f>IF(B1898="",#N/A,
IF('Second Approx.'!$G$15="Error",#N/A,
IF('Second Approx.'!$G$16="Error",#N/A,
IF('Second Approx.'!$G$17="Error",#N/A,
IF('Second Approx.'!$G$18="Error",#N/A,
IF('Second Approx.'!$G$19="Error",#N/A,
IF('Second Approx.'!$G$20="Error",#N/A,
IF('Second Approx.'!$G$29="Error",#N/A,
'Second Approx.'!$D$38*COS(RADIANS('Second Approx.'!$D$18*A1898))+'Second Approx.'!$D$39*COS(RADIANS('Second Approx.'!$D$19*A1898))))))))))</f>
        <v>#N/A</v>
      </c>
      <c r="D1898" s="1" t="e">
        <f>IF(B1898="",#N/A,
IF('Second Approx.'!$G$15="Error",#N/A,
IF('Second Approx.'!$G$16="Error",#N/A,
IF('Second Approx.'!$G$17="Error",#N/A,
IF('Second Approx.'!$G$18="Error",#N/A,
IF('Second Approx.'!$G$19="Error",#N/A,
IF('Second Approx.'!$G$20="Error",#N/A,
IF('Second Approx.'!$G$29="Error",#N/A,
'Second Approx.'!$D$38*SIN(RADIANS('Second Approx.'!$D$18*A1898))+'Second Approx.'!$D$39*SIN(RADIANS('Second Approx.'!$D$19*A1898))))))))))</f>
        <v>#N/A</v>
      </c>
    </row>
    <row r="1899" spans="1:4" x14ac:dyDescent="0.25">
      <c r="A1899" s="71">
        <v>948.5</v>
      </c>
      <c r="B1899" s="71" t="e">
        <f>IF(A1899&lt;='Second Approx.'!$D$20,A1899,#N/A)</f>
        <v>#N/A</v>
      </c>
      <c r="C1899" s="1" t="e">
        <f>IF(B1899="",#N/A,
IF('Second Approx.'!$G$15="Error",#N/A,
IF('Second Approx.'!$G$16="Error",#N/A,
IF('Second Approx.'!$G$17="Error",#N/A,
IF('Second Approx.'!$G$18="Error",#N/A,
IF('Second Approx.'!$G$19="Error",#N/A,
IF('Second Approx.'!$G$20="Error",#N/A,
IF('Second Approx.'!$G$29="Error",#N/A,
'Second Approx.'!$D$38*COS(RADIANS('Second Approx.'!$D$18*A1899))+'Second Approx.'!$D$39*COS(RADIANS('Second Approx.'!$D$19*A1899))))))))))</f>
        <v>#N/A</v>
      </c>
      <c r="D1899" s="1" t="e">
        <f>IF(B1899="",#N/A,
IF('Second Approx.'!$G$15="Error",#N/A,
IF('Second Approx.'!$G$16="Error",#N/A,
IF('Second Approx.'!$G$17="Error",#N/A,
IF('Second Approx.'!$G$18="Error",#N/A,
IF('Second Approx.'!$G$19="Error",#N/A,
IF('Second Approx.'!$G$20="Error",#N/A,
IF('Second Approx.'!$G$29="Error",#N/A,
'Second Approx.'!$D$38*SIN(RADIANS('Second Approx.'!$D$18*A1899))+'Second Approx.'!$D$39*SIN(RADIANS('Second Approx.'!$D$19*A1899))))))))))</f>
        <v>#N/A</v>
      </c>
    </row>
    <row r="1900" spans="1:4" x14ac:dyDescent="0.25">
      <c r="A1900">
        <v>949</v>
      </c>
      <c r="B1900" s="71" t="e">
        <f>IF(A1900&lt;='Second Approx.'!$D$20,A1900,#N/A)</f>
        <v>#N/A</v>
      </c>
      <c r="C1900" s="1" t="e">
        <f>IF(B1900="",#N/A,
IF('Second Approx.'!$G$15="Error",#N/A,
IF('Second Approx.'!$G$16="Error",#N/A,
IF('Second Approx.'!$G$17="Error",#N/A,
IF('Second Approx.'!$G$18="Error",#N/A,
IF('Second Approx.'!$G$19="Error",#N/A,
IF('Second Approx.'!$G$20="Error",#N/A,
IF('Second Approx.'!$G$29="Error",#N/A,
'Second Approx.'!$D$38*COS(RADIANS('Second Approx.'!$D$18*A1900))+'Second Approx.'!$D$39*COS(RADIANS('Second Approx.'!$D$19*A1900))))))))))</f>
        <v>#N/A</v>
      </c>
      <c r="D1900" s="1" t="e">
        <f>IF(B1900="",#N/A,
IF('Second Approx.'!$G$15="Error",#N/A,
IF('Second Approx.'!$G$16="Error",#N/A,
IF('Second Approx.'!$G$17="Error",#N/A,
IF('Second Approx.'!$G$18="Error",#N/A,
IF('Second Approx.'!$G$19="Error",#N/A,
IF('Second Approx.'!$G$20="Error",#N/A,
IF('Second Approx.'!$G$29="Error",#N/A,
'Second Approx.'!$D$38*SIN(RADIANS('Second Approx.'!$D$18*A1900))+'Second Approx.'!$D$39*SIN(RADIANS('Second Approx.'!$D$19*A1900))))))))))</f>
        <v>#N/A</v>
      </c>
    </row>
    <row r="1901" spans="1:4" x14ac:dyDescent="0.25">
      <c r="A1901" s="71">
        <v>949.5</v>
      </c>
      <c r="B1901" s="71" t="e">
        <f>IF(A1901&lt;='Second Approx.'!$D$20,A1901,#N/A)</f>
        <v>#N/A</v>
      </c>
      <c r="C1901" s="1" t="e">
        <f>IF(B1901="",#N/A,
IF('Second Approx.'!$G$15="Error",#N/A,
IF('Second Approx.'!$G$16="Error",#N/A,
IF('Second Approx.'!$G$17="Error",#N/A,
IF('Second Approx.'!$G$18="Error",#N/A,
IF('Second Approx.'!$G$19="Error",#N/A,
IF('Second Approx.'!$G$20="Error",#N/A,
IF('Second Approx.'!$G$29="Error",#N/A,
'Second Approx.'!$D$38*COS(RADIANS('Second Approx.'!$D$18*A1901))+'Second Approx.'!$D$39*COS(RADIANS('Second Approx.'!$D$19*A1901))))))))))</f>
        <v>#N/A</v>
      </c>
      <c r="D1901" s="1" t="e">
        <f>IF(B1901="",#N/A,
IF('Second Approx.'!$G$15="Error",#N/A,
IF('Second Approx.'!$G$16="Error",#N/A,
IF('Second Approx.'!$G$17="Error",#N/A,
IF('Second Approx.'!$G$18="Error",#N/A,
IF('Second Approx.'!$G$19="Error",#N/A,
IF('Second Approx.'!$G$20="Error",#N/A,
IF('Second Approx.'!$G$29="Error",#N/A,
'Second Approx.'!$D$38*SIN(RADIANS('Second Approx.'!$D$18*A1901))+'Second Approx.'!$D$39*SIN(RADIANS('Second Approx.'!$D$19*A1901))))))))))</f>
        <v>#N/A</v>
      </c>
    </row>
    <row r="1902" spans="1:4" x14ac:dyDescent="0.25">
      <c r="A1902">
        <v>950</v>
      </c>
      <c r="B1902" s="71" t="e">
        <f>IF(A1902&lt;='Second Approx.'!$D$20,A1902,#N/A)</f>
        <v>#N/A</v>
      </c>
      <c r="C1902" s="1" t="e">
        <f>IF(B1902="",#N/A,
IF('Second Approx.'!$G$15="Error",#N/A,
IF('Second Approx.'!$G$16="Error",#N/A,
IF('Second Approx.'!$G$17="Error",#N/A,
IF('Second Approx.'!$G$18="Error",#N/A,
IF('Second Approx.'!$G$19="Error",#N/A,
IF('Second Approx.'!$G$20="Error",#N/A,
IF('Second Approx.'!$G$29="Error",#N/A,
'Second Approx.'!$D$38*COS(RADIANS('Second Approx.'!$D$18*A1902))+'Second Approx.'!$D$39*COS(RADIANS('Second Approx.'!$D$19*A1902))))))))))</f>
        <v>#N/A</v>
      </c>
      <c r="D1902" s="1" t="e">
        <f>IF(B1902="",#N/A,
IF('Second Approx.'!$G$15="Error",#N/A,
IF('Second Approx.'!$G$16="Error",#N/A,
IF('Second Approx.'!$G$17="Error",#N/A,
IF('Second Approx.'!$G$18="Error",#N/A,
IF('Second Approx.'!$G$19="Error",#N/A,
IF('Second Approx.'!$G$20="Error",#N/A,
IF('Second Approx.'!$G$29="Error",#N/A,
'Second Approx.'!$D$38*SIN(RADIANS('Second Approx.'!$D$18*A1902))+'Second Approx.'!$D$39*SIN(RADIANS('Second Approx.'!$D$19*A1902))))))))))</f>
        <v>#N/A</v>
      </c>
    </row>
    <row r="1903" spans="1:4" x14ac:dyDescent="0.25">
      <c r="A1903">
        <v>950.5</v>
      </c>
      <c r="B1903" s="71" t="e">
        <f>IF(A1903&lt;='Second Approx.'!$D$20,A1903,#N/A)</f>
        <v>#N/A</v>
      </c>
      <c r="C1903" s="1" t="e">
        <f>IF(B1903="",#N/A,
IF('Second Approx.'!$G$15="Error",#N/A,
IF('Second Approx.'!$G$16="Error",#N/A,
IF('Second Approx.'!$G$17="Error",#N/A,
IF('Second Approx.'!$G$18="Error",#N/A,
IF('Second Approx.'!$G$19="Error",#N/A,
IF('Second Approx.'!$G$20="Error",#N/A,
IF('Second Approx.'!$G$29="Error",#N/A,
'Second Approx.'!$D$38*COS(RADIANS('Second Approx.'!$D$18*A1903))+'Second Approx.'!$D$39*COS(RADIANS('Second Approx.'!$D$19*A1903))))))))))</f>
        <v>#N/A</v>
      </c>
      <c r="D1903" s="1" t="e">
        <f>IF(B1903="",#N/A,
IF('Second Approx.'!$G$15="Error",#N/A,
IF('Second Approx.'!$G$16="Error",#N/A,
IF('Second Approx.'!$G$17="Error",#N/A,
IF('Second Approx.'!$G$18="Error",#N/A,
IF('Second Approx.'!$G$19="Error",#N/A,
IF('Second Approx.'!$G$20="Error",#N/A,
IF('Second Approx.'!$G$29="Error",#N/A,
'Second Approx.'!$D$38*SIN(RADIANS('Second Approx.'!$D$18*A1903))+'Second Approx.'!$D$39*SIN(RADIANS('Second Approx.'!$D$19*A1903))))))))))</f>
        <v>#N/A</v>
      </c>
    </row>
    <row r="1904" spans="1:4" x14ac:dyDescent="0.25">
      <c r="A1904" s="71">
        <v>951</v>
      </c>
      <c r="B1904" s="71" t="e">
        <f>IF(A1904&lt;='Second Approx.'!$D$20,A1904,#N/A)</f>
        <v>#N/A</v>
      </c>
      <c r="C1904" s="1" t="e">
        <f>IF(B1904="",#N/A,
IF('Second Approx.'!$G$15="Error",#N/A,
IF('Second Approx.'!$G$16="Error",#N/A,
IF('Second Approx.'!$G$17="Error",#N/A,
IF('Second Approx.'!$G$18="Error",#N/A,
IF('Second Approx.'!$G$19="Error",#N/A,
IF('Second Approx.'!$G$20="Error",#N/A,
IF('Second Approx.'!$G$29="Error",#N/A,
'Second Approx.'!$D$38*COS(RADIANS('Second Approx.'!$D$18*A1904))+'Second Approx.'!$D$39*COS(RADIANS('Second Approx.'!$D$19*A1904))))))))))</f>
        <v>#N/A</v>
      </c>
      <c r="D1904" s="1" t="e">
        <f>IF(B1904="",#N/A,
IF('Second Approx.'!$G$15="Error",#N/A,
IF('Second Approx.'!$G$16="Error",#N/A,
IF('Second Approx.'!$G$17="Error",#N/A,
IF('Second Approx.'!$G$18="Error",#N/A,
IF('Second Approx.'!$G$19="Error",#N/A,
IF('Second Approx.'!$G$20="Error",#N/A,
IF('Second Approx.'!$G$29="Error",#N/A,
'Second Approx.'!$D$38*SIN(RADIANS('Second Approx.'!$D$18*A1904))+'Second Approx.'!$D$39*SIN(RADIANS('Second Approx.'!$D$19*A1904))))))))))</f>
        <v>#N/A</v>
      </c>
    </row>
    <row r="1905" spans="1:4" x14ac:dyDescent="0.25">
      <c r="A1905">
        <v>951.5</v>
      </c>
      <c r="B1905" s="71" t="e">
        <f>IF(A1905&lt;='Second Approx.'!$D$20,A1905,#N/A)</f>
        <v>#N/A</v>
      </c>
      <c r="C1905" s="1" t="e">
        <f>IF(B1905="",#N/A,
IF('Second Approx.'!$G$15="Error",#N/A,
IF('Second Approx.'!$G$16="Error",#N/A,
IF('Second Approx.'!$G$17="Error",#N/A,
IF('Second Approx.'!$G$18="Error",#N/A,
IF('Second Approx.'!$G$19="Error",#N/A,
IF('Second Approx.'!$G$20="Error",#N/A,
IF('Second Approx.'!$G$29="Error",#N/A,
'Second Approx.'!$D$38*COS(RADIANS('Second Approx.'!$D$18*A1905))+'Second Approx.'!$D$39*COS(RADIANS('Second Approx.'!$D$19*A1905))))))))))</f>
        <v>#N/A</v>
      </c>
      <c r="D1905" s="1" t="e">
        <f>IF(B1905="",#N/A,
IF('Second Approx.'!$G$15="Error",#N/A,
IF('Second Approx.'!$G$16="Error",#N/A,
IF('Second Approx.'!$G$17="Error",#N/A,
IF('Second Approx.'!$G$18="Error",#N/A,
IF('Second Approx.'!$G$19="Error",#N/A,
IF('Second Approx.'!$G$20="Error",#N/A,
IF('Second Approx.'!$G$29="Error",#N/A,
'Second Approx.'!$D$38*SIN(RADIANS('Second Approx.'!$D$18*A1905))+'Second Approx.'!$D$39*SIN(RADIANS('Second Approx.'!$D$19*A1905))))))))))</f>
        <v>#N/A</v>
      </c>
    </row>
    <row r="1906" spans="1:4" x14ac:dyDescent="0.25">
      <c r="A1906" s="71">
        <v>952</v>
      </c>
      <c r="B1906" s="71" t="e">
        <f>IF(A1906&lt;='Second Approx.'!$D$20,A1906,#N/A)</f>
        <v>#N/A</v>
      </c>
      <c r="C1906" s="1" t="e">
        <f>IF(B1906="",#N/A,
IF('Second Approx.'!$G$15="Error",#N/A,
IF('Second Approx.'!$G$16="Error",#N/A,
IF('Second Approx.'!$G$17="Error",#N/A,
IF('Second Approx.'!$G$18="Error",#N/A,
IF('Second Approx.'!$G$19="Error",#N/A,
IF('Second Approx.'!$G$20="Error",#N/A,
IF('Second Approx.'!$G$29="Error",#N/A,
'Second Approx.'!$D$38*COS(RADIANS('Second Approx.'!$D$18*A1906))+'Second Approx.'!$D$39*COS(RADIANS('Second Approx.'!$D$19*A1906))))))))))</f>
        <v>#N/A</v>
      </c>
      <c r="D1906" s="1" t="e">
        <f>IF(B1906="",#N/A,
IF('Second Approx.'!$G$15="Error",#N/A,
IF('Second Approx.'!$G$16="Error",#N/A,
IF('Second Approx.'!$G$17="Error",#N/A,
IF('Second Approx.'!$G$18="Error",#N/A,
IF('Second Approx.'!$G$19="Error",#N/A,
IF('Second Approx.'!$G$20="Error",#N/A,
IF('Second Approx.'!$G$29="Error",#N/A,
'Second Approx.'!$D$38*SIN(RADIANS('Second Approx.'!$D$18*A1906))+'Second Approx.'!$D$39*SIN(RADIANS('Second Approx.'!$D$19*A1906))))))))))</f>
        <v>#N/A</v>
      </c>
    </row>
    <row r="1907" spans="1:4" x14ac:dyDescent="0.25">
      <c r="A1907">
        <v>952.5</v>
      </c>
      <c r="B1907" s="71" t="e">
        <f>IF(A1907&lt;='Second Approx.'!$D$20,A1907,#N/A)</f>
        <v>#N/A</v>
      </c>
      <c r="C1907" s="1" t="e">
        <f>IF(B1907="",#N/A,
IF('Second Approx.'!$G$15="Error",#N/A,
IF('Second Approx.'!$G$16="Error",#N/A,
IF('Second Approx.'!$G$17="Error",#N/A,
IF('Second Approx.'!$G$18="Error",#N/A,
IF('Second Approx.'!$G$19="Error",#N/A,
IF('Second Approx.'!$G$20="Error",#N/A,
IF('Second Approx.'!$G$29="Error",#N/A,
'Second Approx.'!$D$38*COS(RADIANS('Second Approx.'!$D$18*A1907))+'Second Approx.'!$D$39*COS(RADIANS('Second Approx.'!$D$19*A1907))))))))))</f>
        <v>#N/A</v>
      </c>
      <c r="D1907" s="1" t="e">
        <f>IF(B1907="",#N/A,
IF('Second Approx.'!$G$15="Error",#N/A,
IF('Second Approx.'!$G$16="Error",#N/A,
IF('Second Approx.'!$G$17="Error",#N/A,
IF('Second Approx.'!$G$18="Error",#N/A,
IF('Second Approx.'!$G$19="Error",#N/A,
IF('Second Approx.'!$G$20="Error",#N/A,
IF('Second Approx.'!$G$29="Error",#N/A,
'Second Approx.'!$D$38*SIN(RADIANS('Second Approx.'!$D$18*A1907))+'Second Approx.'!$D$39*SIN(RADIANS('Second Approx.'!$D$19*A1907))))))))))</f>
        <v>#N/A</v>
      </c>
    </row>
    <row r="1908" spans="1:4" x14ac:dyDescent="0.25">
      <c r="A1908">
        <v>953</v>
      </c>
      <c r="B1908" s="71" t="e">
        <f>IF(A1908&lt;='Second Approx.'!$D$20,A1908,#N/A)</f>
        <v>#N/A</v>
      </c>
      <c r="C1908" s="1" t="e">
        <f>IF(B1908="",#N/A,
IF('Second Approx.'!$G$15="Error",#N/A,
IF('Second Approx.'!$G$16="Error",#N/A,
IF('Second Approx.'!$G$17="Error",#N/A,
IF('Second Approx.'!$G$18="Error",#N/A,
IF('Second Approx.'!$G$19="Error",#N/A,
IF('Second Approx.'!$G$20="Error",#N/A,
IF('Second Approx.'!$G$29="Error",#N/A,
'Second Approx.'!$D$38*COS(RADIANS('Second Approx.'!$D$18*A1908))+'Second Approx.'!$D$39*COS(RADIANS('Second Approx.'!$D$19*A1908))))))))))</f>
        <v>#N/A</v>
      </c>
      <c r="D1908" s="1" t="e">
        <f>IF(B1908="",#N/A,
IF('Second Approx.'!$G$15="Error",#N/A,
IF('Second Approx.'!$G$16="Error",#N/A,
IF('Second Approx.'!$G$17="Error",#N/A,
IF('Second Approx.'!$G$18="Error",#N/A,
IF('Second Approx.'!$G$19="Error",#N/A,
IF('Second Approx.'!$G$20="Error",#N/A,
IF('Second Approx.'!$G$29="Error",#N/A,
'Second Approx.'!$D$38*SIN(RADIANS('Second Approx.'!$D$18*A1908))+'Second Approx.'!$D$39*SIN(RADIANS('Second Approx.'!$D$19*A1908))))))))))</f>
        <v>#N/A</v>
      </c>
    </row>
    <row r="1909" spans="1:4" x14ac:dyDescent="0.25">
      <c r="A1909" s="71">
        <v>953.5</v>
      </c>
      <c r="B1909" s="71" t="e">
        <f>IF(A1909&lt;='Second Approx.'!$D$20,A1909,#N/A)</f>
        <v>#N/A</v>
      </c>
      <c r="C1909" s="1" t="e">
        <f>IF(B1909="",#N/A,
IF('Second Approx.'!$G$15="Error",#N/A,
IF('Second Approx.'!$G$16="Error",#N/A,
IF('Second Approx.'!$G$17="Error",#N/A,
IF('Second Approx.'!$G$18="Error",#N/A,
IF('Second Approx.'!$G$19="Error",#N/A,
IF('Second Approx.'!$G$20="Error",#N/A,
IF('Second Approx.'!$G$29="Error",#N/A,
'Second Approx.'!$D$38*COS(RADIANS('Second Approx.'!$D$18*A1909))+'Second Approx.'!$D$39*COS(RADIANS('Second Approx.'!$D$19*A1909))))))))))</f>
        <v>#N/A</v>
      </c>
      <c r="D1909" s="1" t="e">
        <f>IF(B1909="",#N/A,
IF('Second Approx.'!$G$15="Error",#N/A,
IF('Second Approx.'!$G$16="Error",#N/A,
IF('Second Approx.'!$G$17="Error",#N/A,
IF('Second Approx.'!$G$18="Error",#N/A,
IF('Second Approx.'!$G$19="Error",#N/A,
IF('Second Approx.'!$G$20="Error",#N/A,
IF('Second Approx.'!$G$29="Error",#N/A,
'Second Approx.'!$D$38*SIN(RADIANS('Second Approx.'!$D$18*A1909))+'Second Approx.'!$D$39*SIN(RADIANS('Second Approx.'!$D$19*A1909))))))))))</f>
        <v>#N/A</v>
      </c>
    </row>
    <row r="1910" spans="1:4" x14ac:dyDescent="0.25">
      <c r="A1910">
        <v>954</v>
      </c>
      <c r="B1910" s="71" t="e">
        <f>IF(A1910&lt;='Second Approx.'!$D$20,A1910,#N/A)</f>
        <v>#N/A</v>
      </c>
      <c r="C1910" s="1" t="e">
        <f>IF(B1910="",#N/A,
IF('Second Approx.'!$G$15="Error",#N/A,
IF('Second Approx.'!$G$16="Error",#N/A,
IF('Second Approx.'!$G$17="Error",#N/A,
IF('Second Approx.'!$G$18="Error",#N/A,
IF('Second Approx.'!$G$19="Error",#N/A,
IF('Second Approx.'!$G$20="Error",#N/A,
IF('Second Approx.'!$G$29="Error",#N/A,
'Second Approx.'!$D$38*COS(RADIANS('Second Approx.'!$D$18*A1910))+'Second Approx.'!$D$39*COS(RADIANS('Second Approx.'!$D$19*A1910))))))))))</f>
        <v>#N/A</v>
      </c>
      <c r="D1910" s="1" t="e">
        <f>IF(B1910="",#N/A,
IF('Second Approx.'!$G$15="Error",#N/A,
IF('Second Approx.'!$G$16="Error",#N/A,
IF('Second Approx.'!$G$17="Error",#N/A,
IF('Second Approx.'!$G$18="Error",#N/A,
IF('Second Approx.'!$G$19="Error",#N/A,
IF('Second Approx.'!$G$20="Error",#N/A,
IF('Second Approx.'!$G$29="Error",#N/A,
'Second Approx.'!$D$38*SIN(RADIANS('Second Approx.'!$D$18*A1910))+'Second Approx.'!$D$39*SIN(RADIANS('Second Approx.'!$D$19*A1910))))))))))</f>
        <v>#N/A</v>
      </c>
    </row>
    <row r="1911" spans="1:4" x14ac:dyDescent="0.25">
      <c r="A1911" s="71">
        <v>954.5</v>
      </c>
      <c r="B1911" s="71" t="e">
        <f>IF(A1911&lt;='Second Approx.'!$D$20,A1911,#N/A)</f>
        <v>#N/A</v>
      </c>
      <c r="C1911" s="1" t="e">
        <f>IF(B1911="",#N/A,
IF('Second Approx.'!$G$15="Error",#N/A,
IF('Second Approx.'!$G$16="Error",#N/A,
IF('Second Approx.'!$G$17="Error",#N/A,
IF('Second Approx.'!$G$18="Error",#N/A,
IF('Second Approx.'!$G$19="Error",#N/A,
IF('Second Approx.'!$G$20="Error",#N/A,
IF('Second Approx.'!$G$29="Error",#N/A,
'Second Approx.'!$D$38*COS(RADIANS('Second Approx.'!$D$18*A1911))+'Second Approx.'!$D$39*COS(RADIANS('Second Approx.'!$D$19*A1911))))))))))</f>
        <v>#N/A</v>
      </c>
      <c r="D1911" s="1" t="e">
        <f>IF(B1911="",#N/A,
IF('Second Approx.'!$G$15="Error",#N/A,
IF('Second Approx.'!$G$16="Error",#N/A,
IF('Second Approx.'!$G$17="Error",#N/A,
IF('Second Approx.'!$G$18="Error",#N/A,
IF('Second Approx.'!$G$19="Error",#N/A,
IF('Second Approx.'!$G$20="Error",#N/A,
IF('Second Approx.'!$G$29="Error",#N/A,
'Second Approx.'!$D$38*SIN(RADIANS('Second Approx.'!$D$18*A1911))+'Second Approx.'!$D$39*SIN(RADIANS('Second Approx.'!$D$19*A1911))))))))))</f>
        <v>#N/A</v>
      </c>
    </row>
    <row r="1912" spans="1:4" x14ac:dyDescent="0.25">
      <c r="A1912">
        <v>955</v>
      </c>
      <c r="B1912" s="71" t="e">
        <f>IF(A1912&lt;='Second Approx.'!$D$20,A1912,#N/A)</f>
        <v>#N/A</v>
      </c>
      <c r="C1912" s="1" t="e">
        <f>IF(B1912="",#N/A,
IF('Second Approx.'!$G$15="Error",#N/A,
IF('Second Approx.'!$G$16="Error",#N/A,
IF('Second Approx.'!$G$17="Error",#N/A,
IF('Second Approx.'!$G$18="Error",#N/A,
IF('Second Approx.'!$G$19="Error",#N/A,
IF('Second Approx.'!$G$20="Error",#N/A,
IF('Second Approx.'!$G$29="Error",#N/A,
'Second Approx.'!$D$38*COS(RADIANS('Second Approx.'!$D$18*A1912))+'Second Approx.'!$D$39*COS(RADIANS('Second Approx.'!$D$19*A1912))))))))))</f>
        <v>#N/A</v>
      </c>
      <c r="D1912" s="1" t="e">
        <f>IF(B1912="",#N/A,
IF('Second Approx.'!$G$15="Error",#N/A,
IF('Second Approx.'!$G$16="Error",#N/A,
IF('Second Approx.'!$G$17="Error",#N/A,
IF('Second Approx.'!$G$18="Error",#N/A,
IF('Second Approx.'!$G$19="Error",#N/A,
IF('Second Approx.'!$G$20="Error",#N/A,
IF('Second Approx.'!$G$29="Error",#N/A,
'Second Approx.'!$D$38*SIN(RADIANS('Second Approx.'!$D$18*A1912))+'Second Approx.'!$D$39*SIN(RADIANS('Second Approx.'!$D$19*A1912))))))))))</f>
        <v>#N/A</v>
      </c>
    </row>
    <row r="1913" spans="1:4" x14ac:dyDescent="0.25">
      <c r="A1913">
        <v>955.5</v>
      </c>
      <c r="B1913" s="71" t="e">
        <f>IF(A1913&lt;='Second Approx.'!$D$20,A1913,#N/A)</f>
        <v>#N/A</v>
      </c>
      <c r="C1913" s="1" t="e">
        <f>IF(B1913="",#N/A,
IF('Second Approx.'!$G$15="Error",#N/A,
IF('Second Approx.'!$G$16="Error",#N/A,
IF('Second Approx.'!$G$17="Error",#N/A,
IF('Second Approx.'!$G$18="Error",#N/A,
IF('Second Approx.'!$G$19="Error",#N/A,
IF('Second Approx.'!$G$20="Error",#N/A,
IF('Second Approx.'!$G$29="Error",#N/A,
'Second Approx.'!$D$38*COS(RADIANS('Second Approx.'!$D$18*A1913))+'Second Approx.'!$D$39*COS(RADIANS('Second Approx.'!$D$19*A1913))))))))))</f>
        <v>#N/A</v>
      </c>
      <c r="D1913" s="1" t="e">
        <f>IF(B1913="",#N/A,
IF('Second Approx.'!$G$15="Error",#N/A,
IF('Second Approx.'!$G$16="Error",#N/A,
IF('Second Approx.'!$G$17="Error",#N/A,
IF('Second Approx.'!$G$18="Error",#N/A,
IF('Second Approx.'!$G$19="Error",#N/A,
IF('Second Approx.'!$G$20="Error",#N/A,
IF('Second Approx.'!$G$29="Error",#N/A,
'Second Approx.'!$D$38*SIN(RADIANS('Second Approx.'!$D$18*A1913))+'Second Approx.'!$D$39*SIN(RADIANS('Second Approx.'!$D$19*A1913))))))))))</f>
        <v>#N/A</v>
      </c>
    </row>
    <row r="1914" spans="1:4" x14ac:dyDescent="0.25">
      <c r="A1914" s="71">
        <v>956</v>
      </c>
      <c r="B1914" s="71" t="e">
        <f>IF(A1914&lt;='Second Approx.'!$D$20,A1914,#N/A)</f>
        <v>#N/A</v>
      </c>
      <c r="C1914" s="1" t="e">
        <f>IF(B1914="",#N/A,
IF('Second Approx.'!$G$15="Error",#N/A,
IF('Second Approx.'!$G$16="Error",#N/A,
IF('Second Approx.'!$G$17="Error",#N/A,
IF('Second Approx.'!$G$18="Error",#N/A,
IF('Second Approx.'!$G$19="Error",#N/A,
IF('Second Approx.'!$G$20="Error",#N/A,
IF('Second Approx.'!$G$29="Error",#N/A,
'Second Approx.'!$D$38*COS(RADIANS('Second Approx.'!$D$18*A1914))+'Second Approx.'!$D$39*COS(RADIANS('Second Approx.'!$D$19*A1914))))))))))</f>
        <v>#N/A</v>
      </c>
      <c r="D1914" s="1" t="e">
        <f>IF(B1914="",#N/A,
IF('Second Approx.'!$G$15="Error",#N/A,
IF('Second Approx.'!$G$16="Error",#N/A,
IF('Second Approx.'!$G$17="Error",#N/A,
IF('Second Approx.'!$G$18="Error",#N/A,
IF('Second Approx.'!$G$19="Error",#N/A,
IF('Second Approx.'!$G$20="Error",#N/A,
IF('Second Approx.'!$G$29="Error",#N/A,
'Second Approx.'!$D$38*SIN(RADIANS('Second Approx.'!$D$18*A1914))+'Second Approx.'!$D$39*SIN(RADIANS('Second Approx.'!$D$19*A1914))))))))))</f>
        <v>#N/A</v>
      </c>
    </row>
    <row r="1915" spans="1:4" x14ac:dyDescent="0.25">
      <c r="A1915">
        <v>956.5</v>
      </c>
      <c r="B1915" s="71" t="e">
        <f>IF(A1915&lt;='Second Approx.'!$D$20,A1915,#N/A)</f>
        <v>#N/A</v>
      </c>
      <c r="C1915" s="1" t="e">
        <f>IF(B1915="",#N/A,
IF('Second Approx.'!$G$15="Error",#N/A,
IF('Second Approx.'!$G$16="Error",#N/A,
IF('Second Approx.'!$G$17="Error",#N/A,
IF('Second Approx.'!$G$18="Error",#N/A,
IF('Second Approx.'!$G$19="Error",#N/A,
IF('Second Approx.'!$G$20="Error",#N/A,
IF('Second Approx.'!$G$29="Error",#N/A,
'Second Approx.'!$D$38*COS(RADIANS('Second Approx.'!$D$18*A1915))+'Second Approx.'!$D$39*COS(RADIANS('Second Approx.'!$D$19*A1915))))))))))</f>
        <v>#N/A</v>
      </c>
      <c r="D1915" s="1" t="e">
        <f>IF(B1915="",#N/A,
IF('Second Approx.'!$G$15="Error",#N/A,
IF('Second Approx.'!$G$16="Error",#N/A,
IF('Second Approx.'!$G$17="Error",#N/A,
IF('Second Approx.'!$G$18="Error",#N/A,
IF('Second Approx.'!$G$19="Error",#N/A,
IF('Second Approx.'!$G$20="Error",#N/A,
IF('Second Approx.'!$G$29="Error",#N/A,
'Second Approx.'!$D$38*SIN(RADIANS('Second Approx.'!$D$18*A1915))+'Second Approx.'!$D$39*SIN(RADIANS('Second Approx.'!$D$19*A1915))))))))))</f>
        <v>#N/A</v>
      </c>
    </row>
    <row r="1916" spans="1:4" x14ac:dyDescent="0.25">
      <c r="A1916" s="71">
        <v>957</v>
      </c>
      <c r="B1916" s="71" t="e">
        <f>IF(A1916&lt;='Second Approx.'!$D$20,A1916,#N/A)</f>
        <v>#N/A</v>
      </c>
      <c r="C1916" s="1" t="e">
        <f>IF(B1916="",#N/A,
IF('Second Approx.'!$G$15="Error",#N/A,
IF('Second Approx.'!$G$16="Error",#N/A,
IF('Second Approx.'!$G$17="Error",#N/A,
IF('Second Approx.'!$G$18="Error",#N/A,
IF('Second Approx.'!$G$19="Error",#N/A,
IF('Second Approx.'!$G$20="Error",#N/A,
IF('Second Approx.'!$G$29="Error",#N/A,
'Second Approx.'!$D$38*COS(RADIANS('Second Approx.'!$D$18*A1916))+'Second Approx.'!$D$39*COS(RADIANS('Second Approx.'!$D$19*A1916))))))))))</f>
        <v>#N/A</v>
      </c>
      <c r="D1916" s="1" t="e">
        <f>IF(B1916="",#N/A,
IF('Second Approx.'!$G$15="Error",#N/A,
IF('Second Approx.'!$G$16="Error",#N/A,
IF('Second Approx.'!$G$17="Error",#N/A,
IF('Second Approx.'!$G$18="Error",#N/A,
IF('Second Approx.'!$G$19="Error",#N/A,
IF('Second Approx.'!$G$20="Error",#N/A,
IF('Second Approx.'!$G$29="Error",#N/A,
'Second Approx.'!$D$38*SIN(RADIANS('Second Approx.'!$D$18*A1916))+'Second Approx.'!$D$39*SIN(RADIANS('Second Approx.'!$D$19*A1916))))))))))</f>
        <v>#N/A</v>
      </c>
    </row>
    <row r="1917" spans="1:4" x14ac:dyDescent="0.25">
      <c r="A1917">
        <v>957.5</v>
      </c>
      <c r="B1917" s="71" t="e">
        <f>IF(A1917&lt;='Second Approx.'!$D$20,A1917,#N/A)</f>
        <v>#N/A</v>
      </c>
      <c r="C1917" s="1" t="e">
        <f>IF(B1917="",#N/A,
IF('Second Approx.'!$G$15="Error",#N/A,
IF('Second Approx.'!$G$16="Error",#N/A,
IF('Second Approx.'!$G$17="Error",#N/A,
IF('Second Approx.'!$G$18="Error",#N/A,
IF('Second Approx.'!$G$19="Error",#N/A,
IF('Second Approx.'!$G$20="Error",#N/A,
IF('Second Approx.'!$G$29="Error",#N/A,
'Second Approx.'!$D$38*COS(RADIANS('Second Approx.'!$D$18*A1917))+'Second Approx.'!$D$39*COS(RADIANS('Second Approx.'!$D$19*A1917))))))))))</f>
        <v>#N/A</v>
      </c>
      <c r="D1917" s="1" t="e">
        <f>IF(B1917="",#N/A,
IF('Second Approx.'!$G$15="Error",#N/A,
IF('Second Approx.'!$G$16="Error",#N/A,
IF('Second Approx.'!$G$17="Error",#N/A,
IF('Second Approx.'!$G$18="Error",#N/A,
IF('Second Approx.'!$G$19="Error",#N/A,
IF('Second Approx.'!$G$20="Error",#N/A,
IF('Second Approx.'!$G$29="Error",#N/A,
'Second Approx.'!$D$38*SIN(RADIANS('Second Approx.'!$D$18*A1917))+'Second Approx.'!$D$39*SIN(RADIANS('Second Approx.'!$D$19*A1917))))))))))</f>
        <v>#N/A</v>
      </c>
    </row>
    <row r="1918" spans="1:4" x14ac:dyDescent="0.25">
      <c r="A1918">
        <v>958</v>
      </c>
      <c r="B1918" s="71" t="e">
        <f>IF(A1918&lt;='Second Approx.'!$D$20,A1918,#N/A)</f>
        <v>#N/A</v>
      </c>
      <c r="C1918" s="1" t="e">
        <f>IF(B1918="",#N/A,
IF('Second Approx.'!$G$15="Error",#N/A,
IF('Second Approx.'!$G$16="Error",#N/A,
IF('Second Approx.'!$G$17="Error",#N/A,
IF('Second Approx.'!$G$18="Error",#N/A,
IF('Second Approx.'!$G$19="Error",#N/A,
IF('Second Approx.'!$G$20="Error",#N/A,
IF('Second Approx.'!$G$29="Error",#N/A,
'Second Approx.'!$D$38*COS(RADIANS('Second Approx.'!$D$18*A1918))+'Second Approx.'!$D$39*COS(RADIANS('Second Approx.'!$D$19*A1918))))))))))</f>
        <v>#N/A</v>
      </c>
      <c r="D1918" s="1" t="e">
        <f>IF(B1918="",#N/A,
IF('Second Approx.'!$G$15="Error",#N/A,
IF('Second Approx.'!$G$16="Error",#N/A,
IF('Second Approx.'!$G$17="Error",#N/A,
IF('Second Approx.'!$G$18="Error",#N/A,
IF('Second Approx.'!$G$19="Error",#N/A,
IF('Second Approx.'!$G$20="Error",#N/A,
IF('Second Approx.'!$G$29="Error",#N/A,
'Second Approx.'!$D$38*SIN(RADIANS('Second Approx.'!$D$18*A1918))+'Second Approx.'!$D$39*SIN(RADIANS('Second Approx.'!$D$19*A1918))))))))))</f>
        <v>#N/A</v>
      </c>
    </row>
    <row r="1919" spans="1:4" x14ac:dyDescent="0.25">
      <c r="A1919" s="71">
        <v>958.5</v>
      </c>
      <c r="B1919" s="71" t="e">
        <f>IF(A1919&lt;='Second Approx.'!$D$20,A1919,#N/A)</f>
        <v>#N/A</v>
      </c>
      <c r="C1919" s="1" t="e">
        <f>IF(B1919="",#N/A,
IF('Second Approx.'!$G$15="Error",#N/A,
IF('Second Approx.'!$G$16="Error",#N/A,
IF('Second Approx.'!$G$17="Error",#N/A,
IF('Second Approx.'!$G$18="Error",#N/A,
IF('Second Approx.'!$G$19="Error",#N/A,
IF('Second Approx.'!$G$20="Error",#N/A,
IF('Second Approx.'!$G$29="Error",#N/A,
'Second Approx.'!$D$38*COS(RADIANS('Second Approx.'!$D$18*A1919))+'Second Approx.'!$D$39*COS(RADIANS('Second Approx.'!$D$19*A1919))))))))))</f>
        <v>#N/A</v>
      </c>
      <c r="D1919" s="1" t="e">
        <f>IF(B1919="",#N/A,
IF('Second Approx.'!$G$15="Error",#N/A,
IF('Second Approx.'!$G$16="Error",#N/A,
IF('Second Approx.'!$G$17="Error",#N/A,
IF('Second Approx.'!$G$18="Error",#N/A,
IF('Second Approx.'!$G$19="Error",#N/A,
IF('Second Approx.'!$G$20="Error",#N/A,
IF('Second Approx.'!$G$29="Error",#N/A,
'Second Approx.'!$D$38*SIN(RADIANS('Second Approx.'!$D$18*A1919))+'Second Approx.'!$D$39*SIN(RADIANS('Second Approx.'!$D$19*A1919))))))))))</f>
        <v>#N/A</v>
      </c>
    </row>
    <row r="1920" spans="1:4" x14ac:dyDescent="0.25">
      <c r="A1920">
        <v>959</v>
      </c>
      <c r="B1920" s="71" t="e">
        <f>IF(A1920&lt;='Second Approx.'!$D$20,A1920,#N/A)</f>
        <v>#N/A</v>
      </c>
      <c r="C1920" s="1" t="e">
        <f>IF(B1920="",#N/A,
IF('Second Approx.'!$G$15="Error",#N/A,
IF('Second Approx.'!$G$16="Error",#N/A,
IF('Second Approx.'!$G$17="Error",#N/A,
IF('Second Approx.'!$G$18="Error",#N/A,
IF('Second Approx.'!$G$19="Error",#N/A,
IF('Second Approx.'!$G$20="Error",#N/A,
IF('Second Approx.'!$G$29="Error",#N/A,
'Second Approx.'!$D$38*COS(RADIANS('Second Approx.'!$D$18*A1920))+'Second Approx.'!$D$39*COS(RADIANS('Second Approx.'!$D$19*A1920))))))))))</f>
        <v>#N/A</v>
      </c>
      <c r="D1920" s="1" t="e">
        <f>IF(B1920="",#N/A,
IF('Second Approx.'!$G$15="Error",#N/A,
IF('Second Approx.'!$G$16="Error",#N/A,
IF('Second Approx.'!$G$17="Error",#N/A,
IF('Second Approx.'!$G$18="Error",#N/A,
IF('Second Approx.'!$G$19="Error",#N/A,
IF('Second Approx.'!$G$20="Error",#N/A,
IF('Second Approx.'!$G$29="Error",#N/A,
'Second Approx.'!$D$38*SIN(RADIANS('Second Approx.'!$D$18*A1920))+'Second Approx.'!$D$39*SIN(RADIANS('Second Approx.'!$D$19*A1920))))))))))</f>
        <v>#N/A</v>
      </c>
    </row>
    <row r="1921" spans="1:4" x14ac:dyDescent="0.25">
      <c r="A1921" s="71">
        <v>959.5</v>
      </c>
      <c r="B1921" s="71" t="e">
        <f>IF(A1921&lt;='Second Approx.'!$D$20,A1921,#N/A)</f>
        <v>#N/A</v>
      </c>
      <c r="C1921" s="1" t="e">
        <f>IF(B1921="",#N/A,
IF('Second Approx.'!$G$15="Error",#N/A,
IF('Second Approx.'!$G$16="Error",#N/A,
IF('Second Approx.'!$G$17="Error",#N/A,
IF('Second Approx.'!$G$18="Error",#N/A,
IF('Second Approx.'!$G$19="Error",#N/A,
IF('Second Approx.'!$G$20="Error",#N/A,
IF('Second Approx.'!$G$29="Error",#N/A,
'Second Approx.'!$D$38*COS(RADIANS('Second Approx.'!$D$18*A1921))+'Second Approx.'!$D$39*COS(RADIANS('Second Approx.'!$D$19*A1921))))))))))</f>
        <v>#N/A</v>
      </c>
      <c r="D1921" s="1" t="e">
        <f>IF(B1921="",#N/A,
IF('Second Approx.'!$G$15="Error",#N/A,
IF('Second Approx.'!$G$16="Error",#N/A,
IF('Second Approx.'!$G$17="Error",#N/A,
IF('Second Approx.'!$G$18="Error",#N/A,
IF('Second Approx.'!$G$19="Error",#N/A,
IF('Second Approx.'!$G$20="Error",#N/A,
IF('Second Approx.'!$G$29="Error",#N/A,
'Second Approx.'!$D$38*SIN(RADIANS('Second Approx.'!$D$18*A1921))+'Second Approx.'!$D$39*SIN(RADIANS('Second Approx.'!$D$19*A1921))))))))))</f>
        <v>#N/A</v>
      </c>
    </row>
    <row r="1922" spans="1:4" x14ac:dyDescent="0.25">
      <c r="A1922">
        <v>960</v>
      </c>
      <c r="B1922" s="71" t="e">
        <f>IF(A1922&lt;='Second Approx.'!$D$20,A1922,#N/A)</f>
        <v>#N/A</v>
      </c>
      <c r="C1922" s="1" t="e">
        <f>IF(B1922="",#N/A,
IF('Second Approx.'!$G$15="Error",#N/A,
IF('Second Approx.'!$G$16="Error",#N/A,
IF('Second Approx.'!$G$17="Error",#N/A,
IF('Second Approx.'!$G$18="Error",#N/A,
IF('Second Approx.'!$G$19="Error",#N/A,
IF('Second Approx.'!$G$20="Error",#N/A,
IF('Second Approx.'!$G$29="Error",#N/A,
'Second Approx.'!$D$38*COS(RADIANS('Second Approx.'!$D$18*A1922))+'Second Approx.'!$D$39*COS(RADIANS('Second Approx.'!$D$19*A1922))))))))))</f>
        <v>#N/A</v>
      </c>
      <c r="D1922" s="1" t="e">
        <f>IF(B1922="",#N/A,
IF('Second Approx.'!$G$15="Error",#N/A,
IF('Second Approx.'!$G$16="Error",#N/A,
IF('Second Approx.'!$G$17="Error",#N/A,
IF('Second Approx.'!$G$18="Error",#N/A,
IF('Second Approx.'!$G$19="Error",#N/A,
IF('Second Approx.'!$G$20="Error",#N/A,
IF('Second Approx.'!$G$29="Error",#N/A,
'Second Approx.'!$D$38*SIN(RADIANS('Second Approx.'!$D$18*A1922))+'Second Approx.'!$D$39*SIN(RADIANS('Second Approx.'!$D$19*A1922))))))))))</f>
        <v>#N/A</v>
      </c>
    </row>
    <row r="1923" spans="1:4" x14ac:dyDescent="0.25">
      <c r="A1923">
        <v>960.5</v>
      </c>
      <c r="B1923" s="71" t="e">
        <f>IF(A1923&lt;='Second Approx.'!$D$20,A1923,#N/A)</f>
        <v>#N/A</v>
      </c>
      <c r="C1923" s="1" t="e">
        <f>IF(B1923="",#N/A,
IF('Second Approx.'!$G$15="Error",#N/A,
IF('Second Approx.'!$G$16="Error",#N/A,
IF('Second Approx.'!$G$17="Error",#N/A,
IF('Second Approx.'!$G$18="Error",#N/A,
IF('Second Approx.'!$G$19="Error",#N/A,
IF('Second Approx.'!$G$20="Error",#N/A,
IF('Second Approx.'!$G$29="Error",#N/A,
'Second Approx.'!$D$38*COS(RADIANS('Second Approx.'!$D$18*A1923))+'Second Approx.'!$D$39*COS(RADIANS('Second Approx.'!$D$19*A1923))))))))))</f>
        <v>#N/A</v>
      </c>
      <c r="D1923" s="1" t="e">
        <f>IF(B1923="",#N/A,
IF('Second Approx.'!$G$15="Error",#N/A,
IF('Second Approx.'!$G$16="Error",#N/A,
IF('Second Approx.'!$G$17="Error",#N/A,
IF('Second Approx.'!$G$18="Error",#N/A,
IF('Second Approx.'!$G$19="Error",#N/A,
IF('Second Approx.'!$G$20="Error",#N/A,
IF('Second Approx.'!$G$29="Error",#N/A,
'Second Approx.'!$D$38*SIN(RADIANS('Second Approx.'!$D$18*A1923))+'Second Approx.'!$D$39*SIN(RADIANS('Second Approx.'!$D$19*A1923))))))))))</f>
        <v>#N/A</v>
      </c>
    </row>
    <row r="1924" spans="1:4" x14ac:dyDescent="0.25">
      <c r="A1924" s="71">
        <v>961</v>
      </c>
      <c r="B1924" s="71" t="e">
        <f>IF(A1924&lt;='Second Approx.'!$D$20,A1924,#N/A)</f>
        <v>#N/A</v>
      </c>
      <c r="C1924" s="1" t="e">
        <f>IF(B1924="",#N/A,
IF('Second Approx.'!$G$15="Error",#N/A,
IF('Second Approx.'!$G$16="Error",#N/A,
IF('Second Approx.'!$G$17="Error",#N/A,
IF('Second Approx.'!$G$18="Error",#N/A,
IF('Second Approx.'!$G$19="Error",#N/A,
IF('Second Approx.'!$G$20="Error",#N/A,
IF('Second Approx.'!$G$29="Error",#N/A,
'Second Approx.'!$D$38*COS(RADIANS('Second Approx.'!$D$18*A1924))+'Second Approx.'!$D$39*COS(RADIANS('Second Approx.'!$D$19*A1924))))))))))</f>
        <v>#N/A</v>
      </c>
      <c r="D1924" s="1" t="e">
        <f>IF(B1924="",#N/A,
IF('Second Approx.'!$G$15="Error",#N/A,
IF('Second Approx.'!$G$16="Error",#N/A,
IF('Second Approx.'!$G$17="Error",#N/A,
IF('Second Approx.'!$G$18="Error",#N/A,
IF('Second Approx.'!$G$19="Error",#N/A,
IF('Second Approx.'!$G$20="Error",#N/A,
IF('Second Approx.'!$G$29="Error",#N/A,
'Second Approx.'!$D$38*SIN(RADIANS('Second Approx.'!$D$18*A1924))+'Second Approx.'!$D$39*SIN(RADIANS('Second Approx.'!$D$19*A1924))))))))))</f>
        <v>#N/A</v>
      </c>
    </row>
    <row r="1925" spans="1:4" x14ac:dyDescent="0.25">
      <c r="A1925">
        <v>961.5</v>
      </c>
      <c r="B1925" s="71" t="e">
        <f>IF(A1925&lt;='Second Approx.'!$D$20,A1925,#N/A)</f>
        <v>#N/A</v>
      </c>
      <c r="C1925" s="1" t="e">
        <f>IF(B1925="",#N/A,
IF('Second Approx.'!$G$15="Error",#N/A,
IF('Second Approx.'!$G$16="Error",#N/A,
IF('Second Approx.'!$G$17="Error",#N/A,
IF('Second Approx.'!$G$18="Error",#N/A,
IF('Second Approx.'!$G$19="Error",#N/A,
IF('Second Approx.'!$G$20="Error",#N/A,
IF('Second Approx.'!$G$29="Error",#N/A,
'Second Approx.'!$D$38*COS(RADIANS('Second Approx.'!$D$18*A1925))+'Second Approx.'!$D$39*COS(RADIANS('Second Approx.'!$D$19*A1925))))))))))</f>
        <v>#N/A</v>
      </c>
      <c r="D1925" s="1" t="e">
        <f>IF(B1925="",#N/A,
IF('Second Approx.'!$G$15="Error",#N/A,
IF('Second Approx.'!$G$16="Error",#N/A,
IF('Second Approx.'!$G$17="Error",#N/A,
IF('Second Approx.'!$G$18="Error",#N/A,
IF('Second Approx.'!$G$19="Error",#N/A,
IF('Second Approx.'!$G$20="Error",#N/A,
IF('Second Approx.'!$G$29="Error",#N/A,
'Second Approx.'!$D$38*SIN(RADIANS('Second Approx.'!$D$18*A1925))+'Second Approx.'!$D$39*SIN(RADIANS('Second Approx.'!$D$19*A1925))))))))))</f>
        <v>#N/A</v>
      </c>
    </row>
    <row r="1926" spans="1:4" x14ac:dyDescent="0.25">
      <c r="A1926" s="71">
        <v>962</v>
      </c>
      <c r="B1926" s="71" t="e">
        <f>IF(A1926&lt;='Second Approx.'!$D$20,A1926,#N/A)</f>
        <v>#N/A</v>
      </c>
      <c r="C1926" s="1" t="e">
        <f>IF(B1926="",#N/A,
IF('Second Approx.'!$G$15="Error",#N/A,
IF('Second Approx.'!$G$16="Error",#N/A,
IF('Second Approx.'!$G$17="Error",#N/A,
IF('Second Approx.'!$G$18="Error",#N/A,
IF('Second Approx.'!$G$19="Error",#N/A,
IF('Second Approx.'!$G$20="Error",#N/A,
IF('Second Approx.'!$G$29="Error",#N/A,
'Second Approx.'!$D$38*COS(RADIANS('Second Approx.'!$D$18*A1926))+'Second Approx.'!$D$39*COS(RADIANS('Second Approx.'!$D$19*A1926))))))))))</f>
        <v>#N/A</v>
      </c>
      <c r="D1926" s="1" t="e">
        <f>IF(B1926="",#N/A,
IF('Second Approx.'!$G$15="Error",#N/A,
IF('Second Approx.'!$G$16="Error",#N/A,
IF('Second Approx.'!$G$17="Error",#N/A,
IF('Second Approx.'!$G$18="Error",#N/A,
IF('Second Approx.'!$G$19="Error",#N/A,
IF('Second Approx.'!$G$20="Error",#N/A,
IF('Second Approx.'!$G$29="Error",#N/A,
'Second Approx.'!$D$38*SIN(RADIANS('Second Approx.'!$D$18*A1926))+'Second Approx.'!$D$39*SIN(RADIANS('Second Approx.'!$D$19*A1926))))))))))</f>
        <v>#N/A</v>
      </c>
    </row>
    <row r="1927" spans="1:4" x14ac:dyDescent="0.25">
      <c r="A1927">
        <v>962.5</v>
      </c>
      <c r="B1927" s="71" t="e">
        <f>IF(A1927&lt;='Second Approx.'!$D$20,A1927,#N/A)</f>
        <v>#N/A</v>
      </c>
      <c r="C1927" s="1" t="e">
        <f>IF(B1927="",#N/A,
IF('Second Approx.'!$G$15="Error",#N/A,
IF('Second Approx.'!$G$16="Error",#N/A,
IF('Second Approx.'!$G$17="Error",#N/A,
IF('Second Approx.'!$G$18="Error",#N/A,
IF('Second Approx.'!$G$19="Error",#N/A,
IF('Second Approx.'!$G$20="Error",#N/A,
IF('Second Approx.'!$G$29="Error",#N/A,
'Second Approx.'!$D$38*COS(RADIANS('Second Approx.'!$D$18*A1927))+'Second Approx.'!$D$39*COS(RADIANS('Second Approx.'!$D$19*A1927))))))))))</f>
        <v>#N/A</v>
      </c>
      <c r="D1927" s="1" t="e">
        <f>IF(B1927="",#N/A,
IF('Second Approx.'!$G$15="Error",#N/A,
IF('Second Approx.'!$G$16="Error",#N/A,
IF('Second Approx.'!$G$17="Error",#N/A,
IF('Second Approx.'!$G$18="Error",#N/A,
IF('Second Approx.'!$G$19="Error",#N/A,
IF('Second Approx.'!$G$20="Error",#N/A,
IF('Second Approx.'!$G$29="Error",#N/A,
'Second Approx.'!$D$38*SIN(RADIANS('Second Approx.'!$D$18*A1927))+'Second Approx.'!$D$39*SIN(RADIANS('Second Approx.'!$D$19*A1927))))))))))</f>
        <v>#N/A</v>
      </c>
    </row>
    <row r="1928" spans="1:4" x14ac:dyDescent="0.25">
      <c r="A1928">
        <v>963</v>
      </c>
      <c r="B1928" s="71" t="e">
        <f>IF(A1928&lt;='Second Approx.'!$D$20,A1928,#N/A)</f>
        <v>#N/A</v>
      </c>
      <c r="C1928" s="1" t="e">
        <f>IF(B1928="",#N/A,
IF('Second Approx.'!$G$15="Error",#N/A,
IF('Second Approx.'!$G$16="Error",#N/A,
IF('Second Approx.'!$G$17="Error",#N/A,
IF('Second Approx.'!$G$18="Error",#N/A,
IF('Second Approx.'!$G$19="Error",#N/A,
IF('Second Approx.'!$G$20="Error",#N/A,
IF('Second Approx.'!$G$29="Error",#N/A,
'Second Approx.'!$D$38*COS(RADIANS('Second Approx.'!$D$18*A1928))+'Second Approx.'!$D$39*COS(RADIANS('Second Approx.'!$D$19*A1928))))))))))</f>
        <v>#N/A</v>
      </c>
      <c r="D1928" s="1" t="e">
        <f>IF(B1928="",#N/A,
IF('Second Approx.'!$G$15="Error",#N/A,
IF('Second Approx.'!$G$16="Error",#N/A,
IF('Second Approx.'!$G$17="Error",#N/A,
IF('Second Approx.'!$G$18="Error",#N/A,
IF('Second Approx.'!$G$19="Error",#N/A,
IF('Second Approx.'!$G$20="Error",#N/A,
IF('Second Approx.'!$G$29="Error",#N/A,
'Second Approx.'!$D$38*SIN(RADIANS('Second Approx.'!$D$18*A1928))+'Second Approx.'!$D$39*SIN(RADIANS('Second Approx.'!$D$19*A1928))))))))))</f>
        <v>#N/A</v>
      </c>
    </row>
    <row r="1929" spans="1:4" x14ac:dyDescent="0.25">
      <c r="A1929" s="71">
        <v>963.5</v>
      </c>
      <c r="B1929" s="71" t="e">
        <f>IF(A1929&lt;='Second Approx.'!$D$20,A1929,#N/A)</f>
        <v>#N/A</v>
      </c>
      <c r="C1929" s="1" t="e">
        <f>IF(B1929="",#N/A,
IF('Second Approx.'!$G$15="Error",#N/A,
IF('Second Approx.'!$G$16="Error",#N/A,
IF('Second Approx.'!$G$17="Error",#N/A,
IF('Second Approx.'!$G$18="Error",#N/A,
IF('Second Approx.'!$G$19="Error",#N/A,
IF('Second Approx.'!$G$20="Error",#N/A,
IF('Second Approx.'!$G$29="Error",#N/A,
'Second Approx.'!$D$38*COS(RADIANS('Second Approx.'!$D$18*A1929))+'Second Approx.'!$D$39*COS(RADIANS('Second Approx.'!$D$19*A1929))))))))))</f>
        <v>#N/A</v>
      </c>
      <c r="D1929" s="1" t="e">
        <f>IF(B1929="",#N/A,
IF('Second Approx.'!$G$15="Error",#N/A,
IF('Second Approx.'!$G$16="Error",#N/A,
IF('Second Approx.'!$G$17="Error",#N/A,
IF('Second Approx.'!$G$18="Error",#N/A,
IF('Second Approx.'!$G$19="Error",#N/A,
IF('Second Approx.'!$G$20="Error",#N/A,
IF('Second Approx.'!$G$29="Error",#N/A,
'Second Approx.'!$D$38*SIN(RADIANS('Second Approx.'!$D$18*A1929))+'Second Approx.'!$D$39*SIN(RADIANS('Second Approx.'!$D$19*A1929))))))))))</f>
        <v>#N/A</v>
      </c>
    </row>
    <row r="1930" spans="1:4" x14ac:dyDescent="0.25">
      <c r="A1930">
        <v>964</v>
      </c>
      <c r="B1930" s="71" t="e">
        <f>IF(A1930&lt;='Second Approx.'!$D$20,A1930,#N/A)</f>
        <v>#N/A</v>
      </c>
      <c r="C1930" s="1" t="e">
        <f>IF(B1930="",#N/A,
IF('Second Approx.'!$G$15="Error",#N/A,
IF('Second Approx.'!$G$16="Error",#N/A,
IF('Second Approx.'!$G$17="Error",#N/A,
IF('Second Approx.'!$G$18="Error",#N/A,
IF('Second Approx.'!$G$19="Error",#N/A,
IF('Second Approx.'!$G$20="Error",#N/A,
IF('Second Approx.'!$G$29="Error",#N/A,
'Second Approx.'!$D$38*COS(RADIANS('Second Approx.'!$D$18*A1930))+'Second Approx.'!$D$39*COS(RADIANS('Second Approx.'!$D$19*A1930))))))))))</f>
        <v>#N/A</v>
      </c>
      <c r="D1930" s="1" t="e">
        <f>IF(B1930="",#N/A,
IF('Second Approx.'!$G$15="Error",#N/A,
IF('Second Approx.'!$G$16="Error",#N/A,
IF('Second Approx.'!$G$17="Error",#N/A,
IF('Second Approx.'!$G$18="Error",#N/A,
IF('Second Approx.'!$G$19="Error",#N/A,
IF('Second Approx.'!$G$20="Error",#N/A,
IF('Second Approx.'!$G$29="Error",#N/A,
'Second Approx.'!$D$38*SIN(RADIANS('Second Approx.'!$D$18*A1930))+'Second Approx.'!$D$39*SIN(RADIANS('Second Approx.'!$D$19*A1930))))))))))</f>
        <v>#N/A</v>
      </c>
    </row>
    <row r="1931" spans="1:4" x14ac:dyDescent="0.25">
      <c r="A1931" s="71">
        <v>964.5</v>
      </c>
      <c r="B1931" s="71" t="e">
        <f>IF(A1931&lt;='Second Approx.'!$D$20,A1931,#N/A)</f>
        <v>#N/A</v>
      </c>
      <c r="C1931" s="1" t="e">
        <f>IF(B1931="",#N/A,
IF('Second Approx.'!$G$15="Error",#N/A,
IF('Second Approx.'!$G$16="Error",#N/A,
IF('Second Approx.'!$G$17="Error",#N/A,
IF('Second Approx.'!$G$18="Error",#N/A,
IF('Second Approx.'!$G$19="Error",#N/A,
IF('Second Approx.'!$G$20="Error",#N/A,
IF('Second Approx.'!$G$29="Error",#N/A,
'Second Approx.'!$D$38*COS(RADIANS('Second Approx.'!$D$18*A1931))+'Second Approx.'!$D$39*COS(RADIANS('Second Approx.'!$D$19*A1931))))))))))</f>
        <v>#N/A</v>
      </c>
      <c r="D1931" s="1" t="e">
        <f>IF(B1931="",#N/A,
IF('Second Approx.'!$G$15="Error",#N/A,
IF('Second Approx.'!$G$16="Error",#N/A,
IF('Second Approx.'!$G$17="Error",#N/A,
IF('Second Approx.'!$G$18="Error",#N/A,
IF('Second Approx.'!$G$19="Error",#N/A,
IF('Second Approx.'!$G$20="Error",#N/A,
IF('Second Approx.'!$G$29="Error",#N/A,
'Second Approx.'!$D$38*SIN(RADIANS('Second Approx.'!$D$18*A1931))+'Second Approx.'!$D$39*SIN(RADIANS('Second Approx.'!$D$19*A1931))))))))))</f>
        <v>#N/A</v>
      </c>
    </row>
    <row r="1932" spans="1:4" x14ac:dyDescent="0.25">
      <c r="A1932">
        <v>965</v>
      </c>
      <c r="B1932" s="71" t="e">
        <f>IF(A1932&lt;='Second Approx.'!$D$20,A1932,#N/A)</f>
        <v>#N/A</v>
      </c>
      <c r="C1932" s="1" t="e">
        <f>IF(B1932="",#N/A,
IF('Second Approx.'!$G$15="Error",#N/A,
IF('Second Approx.'!$G$16="Error",#N/A,
IF('Second Approx.'!$G$17="Error",#N/A,
IF('Second Approx.'!$G$18="Error",#N/A,
IF('Second Approx.'!$G$19="Error",#N/A,
IF('Second Approx.'!$G$20="Error",#N/A,
IF('Second Approx.'!$G$29="Error",#N/A,
'Second Approx.'!$D$38*COS(RADIANS('Second Approx.'!$D$18*A1932))+'Second Approx.'!$D$39*COS(RADIANS('Second Approx.'!$D$19*A1932))))))))))</f>
        <v>#N/A</v>
      </c>
      <c r="D1932" s="1" t="e">
        <f>IF(B1932="",#N/A,
IF('Second Approx.'!$G$15="Error",#N/A,
IF('Second Approx.'!$G$16="Error",#N/A,
IF('Second Approx.'!$G$17="Error",#N/A,
IF('Second Approx.'!$G$18="Error",#N/A,
IF('Second Approx.'!$G$19="Error",#N/A,
IF('Second Approx.'!$G$20="Error",#N/A,
IF('Second Approx.'!$G$29="Error",#N/A,
'Second Approx.'!$D$38*SIN(RADIANS('Second Approx.'!$D$18*A1932))+'Second Approx.'!$D$39*SIN(RADIANS('Second Approx.'!$D$19*A1932))))))))))</f>
        <v>#N/A</v>
      </c>
    </row>
    <row r="1933" spans="1:4" x14ac:dyDescent="0.25">
      <c r="A1933">
        <v>965.5</v>
      </c>
      <c r="B1933" s="71" t="e">
        <f>IF(A1933&lt;='Second Approx.'!$D$20,A1933,#N/A)</f>
        <v>#N/A</v>
      </c>
      <c r="C1933" s="1" t="e">
        <f>IF(B1933="",#N/A,
IF('Second Approx.'!$G$15="Error",#N/A,
IF('Second Approx.'!$G$16="Error",#N/A,
IF('Second Approx.'!$G$17="Error",#N/A,
IF('Second Approx.'!$G$18="Error",#N/A,
IF('Second Approx.'!$G$19="Error",#N/A,
IF('Second Approx.'!$G$20="Error",#N/A,
IF('Second Approx.'!$G$29="Error",#N/A,
'Second Approx.'!$D$38*COS(RADIANS('Second Approx.'!$D$18*A1933))+'Second Approx.'!$D$39*COS(RADIANS('Second Approx.'!$D$19*A1933))))))))))</f>
        <v>#N/A</v>
      </c>
      <c r="D1933" s="1" t="e">
        <f>IF(B1933="",#N/A,
IF('Second Approx.'!$G$15="Error",#N/A,
IF('Second Approx.'!$G$16="Error",#N/A,
IF('Second Approx.'!$G$17="Error",#N/A,
IF('Second Approx.'!$G$18="Error",#N/A,
IF('Second Approx.'!$G$19="Error",#N/A,
IF('Second Approx.'!$G$20="Error",#N/A,
IF('Second Approx.'!$G$29="Error",#N/A,
'Second Approx.'!$D$38*SIN(RADIANS('Second Approx.'!$D$18*A1933))+'Second Approx.'!$D$39*SIN(RADIANS('Second Approx.'!$D$19*A1933))))))))))</f>
        <v>#N/A</v>
      </c>
    </row>
    <row r="1934" spans="1:4" x14ac:dyDescent="0.25">
      <c r="A1934" s="71">
        <v>966</v>
      </c>
      <c r="B1934" s="71" t="e">
        <f>IF(A1934&lt;='Second Approx.'!$D$20,A1934,#N/A)</f>
        <v>#N/A</v>
      </c>
      <c r="C1934" s="1" t="e">
        <f>IF(B1934="",#N/A,
IF('Second Approx.'!$G$15="Error",#N/A,
IF('Second Approx.'!$G$16="Error",#N/A,
IF('Second Approx.'!$G$17="Error",#N/A,
IF('Second Approx.'!$G$18="Error",#N/A,
IF('Second Approx.'!$G$19="Error",#N/A,
IF('Second Approx.'!$G$20="Error",#N/A,
IF('Second Approx.'!$G$29="Error",#N/A,
'Second Approx.'!$D$38*COS(RADIANS('Second Approx.'!$D$18*A1934))+'Second Approx.'!$D$39*COS(RADIANS('Second Approx.'!$D$19*A1934))))))))))</f>
        <v>#N/A</v>
      </c>
      <c r="D1934" s="1" t="e">
        <f>IF(B1934="",#N/A,
IF('Second Approx.'!$G$15="Error",#N/A,
IF('Second Approx.'!$G$16="Error",#N/A,
IF('Second Approx.'!$G$17="Error",#N/A,
IF('Second Approx.'!$G$18="Error",#N/A,
IF('Second Approx.'!$G$19="Error",#N/A,
IF('Second Approx.'!$G$20="Error",#N/A,
IF('Second Approx.'!$G$29="Error",#N/A,
'Second Approx.'!$D$38*SIN(RADIANS('Second Approx.'!$D$18*A1934))+'Second Approx.'!$D$39*SIN(RADIANS('Second Approx.'!$D$19*A1934))))))))))</f>
        <v>#N/A</v>
      </c>
    </row>
    <row r="1935" spans="1:4" x14ac:dyDescent="0.25">
      <c r="A1935">
        <v>966.5</v>
      </c>
      <c r="B1935" s="71" t="e">
        <f>IF(A1935&lt;='Second Approx.'!$D$20,A1935,#N/A)</f>
        <v>#N/A</v>
      </c>
      <c r="C1935" s="1" t="e">
        <f>IF(B1935="",#N/A,
IF('Second Approx.'!$G$15="Error",#N/A,
IF('Second Approx.'!$G$16="Error",#N/A,
IF('Second Approx.'!$G$17="Error",#N/A,
IF('Second Approx.'!$G$18="Error",#N/A,
IF('Second Approx.'!$G$19="Error",#N/A,
IF('Second Approx.'!$G$20="Error",#N/A,
IF('Second Approx.'!$G$29="Error",#N/A,
'Second Approx.'!$D$38*COS(RADIANS('Second Approx.'!$D$18*A1935))+'Second Approx.'!$D$39*COS(RADIANS('Second Approx.'!$D$19*A1935))))))))))</f>
        <v>#N/A</v>
      </c>
      <c r="D1935" s="1" t="e">
        <f>IF(B1935="",#N/A,
IF('Second Approx.'!$G$15="Error",#N/A,
IF('Second Approx.'!$G$16="Error",#N/A,
IF('Second Approx.'!$G$17="Error",#N/A,
IF('Second Approx.'!$G$18="Error",#N/A,
IF('Second Approx.'!$G$19="Error",#N/A,
IF('Second Approx.'!$G$20="Error",#N/A,
IF('Second Approx.'!$G$29="Error",#N/A,
'Second Approx.'!$D$38*SIN(RADIANS('Second Approx.'!$D$18*A1935))+'Second Approx.'!$D$39*SIN(RADIANS('Second Approx.'!$D$19*A1935))))))))))</f>
        <v>#N/A</v>
      </c>
    </row>
    <row r="1936" spans="1:4" x14ac:dyDescent="0.25">
      <c r="A1936" s="71">
        <v>967</v>
      </c>
      <c r="B1936" s="71" t="e">
        <f>IF(A1936&lt;='Second Approx.'!$D$20,A1936,#N/A)</f>
        <v>#N/A</v>
      </c>
      <c r="C1936" s="1" t="e">
        <f>IF(B1936="",#N/A,
IF('Second Approx.'!$G$15="Error",#N/A,
IF('Second Approx.'!$G$16="Error",#N/A,
IF('Second Approx.'!$G$17="Error",#N/A,
IF('Second Approx.'!$G$18="Error",#N/A,
IF('Second Approx.'!$G$19="Error",#N/A,
IF('Second Approx.'!$G$20="Error",#N/A,
IF('Second Approx.'!$G$29="Error",#N/A,
'Second Approx.'!$D$38*COS(RADIANS('Second Approx.'!$D$18*A1936))+'Second Approx.'!$D$39*COS(RADIANS('Second Approx.'!$D$19*A1936))))))))))</f>
        <v>#N/A</v>
      </c>
      <c r="D1936" s="1" t="e">
        <f>IF(B1936="",#N/A,
IF('Second Approx.'!$G$15="Error",#N/A,
IF('Second Approx.'!$G$16="Error",#N/A,
IF('Second Approx.'!$G$17="Error",#N/A,
IF('Second Approx.'!$G$18="Error",#N/A,
IF('Second Approx.'!$G$19="Error",#N/A,
IF('Second Approx.'!$G$20="Error",#N/A,
IF('Second Approx.'!$G$29="Error",#N/A,
'Second Approx.'!$D$38*SIN(RADIANS('Second Approx.'!$D$18*A1936))+'Second Approx.'!$D$39*SIN(RADIANS('Second Approx.'!$D$19*A1936))))))))))</f>
        <v>#N/A</v>
      </c>
    </row>
    <row r="1937" spans="1:4" x14ac:dyDescent="0.25">
      <c r="A1937">
        <v>967.5</v>
      </c>
      <c r="B1937" s="71" t="e">
        <f>IF(A1937&lt;='Second Approx.'!$D$20,A1937,#N/A)</f>
        <v>#N/A</v>
      </c>
      <c r="C1937" s="1" t="e">
        <f>IF(B1937="",#N/A,
IF('Second Approx.'!$G$15="Error",#N/A,
IF('Second Approx.'!$G$16="Error",#N/A,
IF('Second Approx.'!$G$17="Error",#N/A,
IF('Second Approx.'!$G$18="Error",#N/A,
IF('Second Approx.'!$G$19="Error",#N/A,
IF('Second Approx.'!$G$20="Error",#N/A,
IF('Second Approx.'!$G$29="Error",#N/A,
'Second Approx.'!$D$38*COS(RADIANS('Second Approx.'!$D$18*A1937))+'Second Approx.'!$D$39*COS(RADIANS('Second Approx.'!$D$19*A1937))))))))))</f>
        <v>#N/A</v>
      </c>
      <c r="D1937" s="1" t="e">
        <f>IF(B1937="",#N/A,
IF('Second Approx.'!$G$15="Error",#N/A,
IF('Second Approx.'!$G$16="Error",#N/A,
IF('Second Approx.'!$G$17="Error",#N/A,
IF('Second Approx.'!$G$18="Error",#N/A,
IF('Second Approx.'!$G$19="Error",#N/A,
IF('Second Approx.'!$G$20="Error",#N/A,
IF('Second Approx.'!$G$29="Error",#N/A,
'Second Approx.'!$D$38*SIN(RADIANS('Second Approx.'!$D$18*A1937))+'Second Approx.'!$D$39*SIN(RADIANS('Second Approx.'!$D$19*A1937))))))))))</f>
        <v>#N/A</v>
      </c>
    </row>
    <row r="1938" spans="1:4" x14ac:dyDescent="0.25">
      <c r="A1938">
        <v>968</v>
      </c>
      <c r="B1938" s="71" t="e">
        <f>IF(A1938&lt;='Second Approx.'!$D$20,A1938,#N/A)</f>
        <v>#N/A</v>
      </c>
      <c r="C1938" s="1" t="e">
        <f>IF(B1938="",#N/A,
IF('Second Approx.'!$G$15="Error",#N/A,
IF('Second Approx.'!$G$16="Error",#N/A,
IF('Second Approx.'!$G$17="Error",#N/A,
IF('Second Approx.'!$G$18="Error",#N/A,
IF('Second Approx.'!$G$19="Error",#N/A,
IF('Second Approx.'!$G$20="Error",#N/A,
IF('Second Approx.'!$G$29="Error",#N/A,
'Second Approx.'!$D$38*COS(RADIANS('Second Approx.'!$D$18*A1938))+'Second Approx.'!$D$39*COS(RADIANS('Second Approx.'!$D$19*A1938))))))))))</f>
        <v>#N/A</v>
      </c>
      <c r="D1938" s="1" t="e">
        <f>IF(B1938="",#N/A,
IF('Second Approx.'!$G$15="Error",#N/A,
IF('Second Approx.'!$G$16="Error",#N/A,
IF('Second Approx.'!$G$17="Error",#N/A,
IF('Second Approx.'!$G$18="Error",#N/A,
IF('Second Approx.'!$G$19="Error",#N/A,
IF('Second Approx.'!$G$20="Error",#N/A,
IF('Second Approx.'!$G$29="Error",#N/A,
'Second Approx.'!$D$38*SIN(RADIANS('Second Approx.'!$D$18*A1938))+'Second Approx.'!$D$39*SIN(RADIANS('Second Approx.'!$D$19*A1938))))))))))</f>
        <v>#N/A</v>
      </c>
    </row>
    <row r="1939" spans="1:4" x14ac:dyDescent="0.25">
      <c r="A1939" s="71">
        <v>968.5</v>
      </c>
      <c r="B1939" s="71" t="e">
        <f>IF(A1939&lt;='Second Approx.'!$D$20,A1939,#N/A)</f>
        <v>#N/A</v>
      </c>
      <c r="C1939" s="1" t="e">
        <f>IF(B1939="",#N/A,
IF('Second Approx.'!$G$15="Error",#N/A,
IF('Second Approx.'!$G$16="Error",#N/A,
IF('Second Approx.'!$G$17="Error",#N/A,
IF('Second Approx.'!$G$18="Error",#N/A,
IF('Second Approx.'!$G$19="Error",#N/A,
IF('Second Approx.'!$G$20="Error",#N/A,
IF('Second Approx.'!$G$29="Error",#N/A,
'Second Approx.'!$D$38*COS(RADIANS('Second Approx.'!$D$18*A1939))+'Second Approx.'!$D$39*COS(RADIANS('Second Approx.'!$D$19*A1939))))))))))</f>
        <v>#N/A</v>
      </c>
      <c r="D1939" s="1" t="e">
        <f>IF(B1939="",#N/A,
IF('Second Approx.'!$G$15="Error",#N/A,
IF('Second Approx.'!$G$16="Error",#N/A,
IF('Second Approx.'!$G$17="Error",#N/A,
IF('Second Approx.'!$G$18="Error",#N/A,
IF('Second Approx.'!$G$19="Error",#N/A,
IF('Second Approx.'!$G$20="Error",#N/A,
IF('Second Approx.'!$G$29="Error",#N/A,
'Second Approx.'!$D$38*SIN(RADIANS('Second Approx.'!$D$18*A1939))+'Second Approx.'!$D$39*SIN(RADIANS('Second Approx.'!$D$19*A1939))))))))))</f>
        <v>#N/A</v>
      </c>
    </row>
    <row r="1940" spans="1:4" x14ac:dyDescent="0.25">
      <c r="A1940">
        <v>969</v>
      </c>
      <c r="B1940" s="71" t="e">
        <f>IF(A1940&lt;='Second Approx.'!$D$20,A1940,#N/A)</f>
        <v>#N/A</v>
      </c>
      <c r="C1940" s="1" t="e">
        <f>IF(B1940="",#N/A,
IF('Second Approx.'!$G$15="Error",#N/A,
IF('Second Approx.'!$G$16="Error",#N/A,
IF('Second Approx.'!$G$17="Error",#N/A,
IF('Second Approx.'!$G$18="Error",#N/A,
IF('Second Approx.'!$G$19="Error",#N/A,
IF('Second Approx.'!$G$20="Error",#N/A,
IF('Second Approx.'!$G$29="Error",#N/A,
'Second Approx.'!$D$38*COS(RADIANS('Second Approx.'!$D$18*A1940))+'Second Approx.'!$D$39*COS(RADIANS('Second Approx.'!$D$19*A1940))))))))))</f>
        <v>#N/A</v>
      </c>
      <c r="D1940" s="1" t="e">
        <f>IF(B1940="",#N/A,
IF('Second Approx.'!$G$15="Error",#N/A,
IF('Second Approx.'!$G$16="Error",#N/A,
IF('Second Approx.'!$G$17="Error",#N/A,
IF('Second Approx.'!$G$18="Error",#N/A,
IF('Second Approx.'!$G$19="Error",#N/A,
IF('Second Approx.'!$G$20="Error",#N/A,
IF('Second Approx.'!$G$29="Error",#N/A,
'Second Approx.'!$D$38*SIN(RADIANS('Second Approx.'!$D$18*A1940))+'Second Approx.'!$D$39*SIN(RADIANS('Second Approx.'!$D$19*A1940))))))))))</f>
        <v>#N/A</v>
      </c>
    </row>
    <row r="1941" spans="1:4" x14ac:dyDescent="0.25">
      <c r="A1941" s="71">
        <v>969.5</v>
      </c>
      <c r="B1941" s="71" t="e">
        <f>IF(A1941&lt;='Second Approx.'!$D$20,A1941,#N/A)</f>
        <v>#N/A</v>
      </c>
      <c r="C1941" s="1" t="e">
        <f>IF(B1941="",#N/A,
IF('Second Approx.'!$G$15="Error",#N/A,
IF('Second Approx.'!$G$16="Error",#N/A,
IF('Second Approx.'!$G$17="Error",#N/A,
IF('Second Approx.'!$G$18="Error",#N/A,
IF('Second Approx.'!$G$19="Error",#N/A,
IF('Second Approx.'!$G$20="Error",#N/A,
IF('Second Approx.'!$G$29="Error",#N/A,
'Second Approx.'!$D$38*COS(RADIANS('Second Approx.'!$D$18*A1941))+'Second Approx.'!$D$39*COS(RADIANS('Second Approx.'!$D$19*A1941))))))))))</f>
        <v>#N/A</v>
      </c>
      <c r="D1941" s="1" t="e">
        <f>IF(B1941="",#N/A,
IF('Second Approx.'!$G$15="Error",#N/A,
IF('Second Approx.'!$G$16="Error",#N/A,
IF('Second Approx.'!$G$17="Error",#N/A,
IF('Second Approx.'!$G$18="Error",#N/A,
IF('Second Approx.'!$G$19="Error",#N/A,
IF('Second Approx.'!$G$20="Error",#N/A,
IF('Second Approx.'!$G$29="Error",#N/A,
'Second Approx.'!$D$38*SIN(RADIANS('Second Approx.'!$D$18*A1941))+'Second Approx.'!$D$39*SIN(RADIANS('Second Approx.'!$D$19*A1941))))))))))</f>
        <v>#N/A</v>
      </c>
    </row>
    <row r="1942" spans="1:4" x14ac:dyDescent="0.25">
      <c r="A1942">
        <v>970</v>
      </c>
      <c r="B1942" s="71" t="e">
        <f>IF(A1942&lt;='Second Approx.'!$D$20,A1942,#N/A)</f>
        <v>#N/A</v>
      </c>
      <c r="C1942" s="1" t="e">
        <f>IF(B1942="",#N/A,
IF('Second Approx.'!$G$15="Error",#N/A,
IF('Second Approx.'!$G$16="Error",#N/A,
IF('Second Approx.'!$G$17="Error",#N/A,
IF('Second Approx.'!$G$18="Error",#N/A,
IF('Second Approx.'!$G$19="Error",#N/A,
IF('Second Approx.'!$G$20="Error",#N/A,
IF('Second Approx.'!$G$29="Error",#N/A,
'Second Approx.'!$D$38*COS(RADIANS('Second Approx.'!$D$18*A1942))+'Second Approx.'!$D$39*COS(RADIANS('Second Approx.'!$D$19*A1942))))))))))</f>
        <v>#N/A</v>
      </c>
      <c r="D1942" s="1" t="e">
        <f>IF(B1942="",#N/A,
IF('Second Approx.'!$G$15="Error",#N/A,
IF('Second Approx.'!$G$16="Error",#N/A,
IF('Second Approx.'!$G$17="Error",#N/A,
IF('Second Approx.'!$G$18="Error",#N/A,
IF('Second Approx.'!$G$19="Error",#N/A,
IF('Second Approx.'!$G$20="Error",#N/A,
IF('Second Approx.'!$G$29="Error",#N/A,
'Second Approx.'!$D$38*SIN(RADIANS('Second Approx.'!$D$18*A1942))+'Second Approx.'!$D$39*SIN(RADIANS('Second Approx.'!$D$19*A1942))))))))))</f>
        <v>#N/A</v>
      </c>
    </row>
    <row r="1943" spans="1:4" x14ac:dyDescent="0.25">
      <c r="A1943">
        <v>970.5</v>
      </c>
      <c r="B1943" s="71" t="e">
        <f>IF(A1943&lt;='Second Approx.'!$D$20,A1943,#N/A)</f>
        <v>#N/A</v>
      </c>
      <c r="C1943" s="1" t="e">
        <f>IF(B1943="",#N/A,
IF('Second Approx.'!$G$15="Error",#N/A,
IF('Second Approx.'!$G$16="Error",#N/A,
IF('Second Approx.'!$G$17="Error",#N/A,
IF('Second Approx.'!$G$18="Error",#N/A,
IF('Second Approx.'!$G$19="Error",#N/A,
IF('Second Approx.'!$G$20="Error",#N/A,
IF('Second Approx.'!$G$29="Error",#N/A,
'Second Approx.'!$D$38*COS(RADIANS('Second Approx.'!$D$18*A1943))+'Second Approx.'!$D$39*COS(RADIANS('Second Approx.'!$D$19*A1943))))))))))</f>
        <v>#N/A</v>
      </c>
      <c r="D1943" s="1" t="e">
        <f>IF(B1943="",#N/A,
IF('Second Approx.'!$G$15="Error",#N/A,
IF('Second Approx.'!$G$16="Error",#N/A,
IF('Second Approx.'!$G$17="Error",#N/A,
IF('Second Approx.'!$G$18="Error",#N/A,
IF('Second Approx.'!$G$19="Error",#N/A,
IF('Second Approx.'!$G$20="Error",#N/A,
IF('Second Approx.'!$G$29="Error",#N/A,
'Second Approx.'!$D$38*SIN(RADIANS('Second Approx.'!$D$18*A1943))+'Second Approx.'!$D$39*SIN(RADIANS('Second Approx.'!$D$19*A1943))))))))))</f>
        <v>#N/A</v>
      </c>
    </row>
    <row r="1944" spans="1:4" x14ac:dyDescent="0.25">
      <c r="A1944" s="71">
        <v>971</v>
      </c>
      <c r="B1944" s="71" t="e">
        <f>IF(A1944&lt;='Second Approx.'!$D$20,A1944,#N/A)</f>
        <v>#N/A</v>
      </c>
      <c r="C1944" s="1" t="e">
        <f>IF(B1944="",#N/A,
IF('Second Approx.'!$G$15="Error",#N/A,
IF('Second Approx.'!$G$16="Error",#N/A,
IF('Second Approx.'!$G$17="Error",#N/A,
IF('Second Approx.'!$G$18="Error",#N/A,
IF('Second Approx.'!$G$19="Error",#N/A,
IF('Second Approx.'!$G$20="Error",#N/A,
IF('Second Approx.'!$G$29="Error",#N/A,
'Second Approx.'!$D$38*COS(RADIANS('Second Approx.'!$D$18*A1944))+'Second Approx.'!$D$39*COS(RADIANS('Second Approx.'!$D$19*A1944))))))))))</f>
        <v>#N/A</v>
      </c>
      <c r="D1944" s="1" t="e">
        <f>IF(B1944="",#N/A,
IF('Second Approx.'!$G$15="Error",#N/A,
IF('Second Approx.'!$G$16="Error",#N/A,
IF('Second Approx.'!$G$17="Error",#N/A,
IF('Second Approx.'!$G$18="Error",#N/A,
IF('Second Approx.'!$G$19="Error",#N/A,
IF('Second Approx.'!$G$20="Error",#N/A,
IF('Second Approx.'!$G$29="Error",#N/A,
'Second Approx.'!$D$38*SIN(RADIANS('Second Approx.'!$D$18*A1944))+'Second Approx.'!$D$39*SIN(RADIANS('Second Approx.'!$D$19*A1944))))))))))</f>
        <v>#N/A</v>
      </c>
    </row>
    <row r="1945" spans="1:4" x14ac:dyDescent="0.25">
      <c r="A1945">
        <v>971.5</v>
      </c>
      <c r="B1945" s="71" t="e">
        <f>IF(A1945&lt;='Second Approx.'!$D$20,A1945,#N/A)</f>
        <v>#N/A</v>
      </c>
      <c r="C1945" s="1" t="e">
        <f>IF(B1945="",#N/A,
IF('Second Approx.'!$G$15="Error",#N/A,
IF('Second Approx.'!$G$16="Error",#N/A,
IF('Second Approx.'!$G$17="Error",#N/A,
IF('Second Approx.'!$G$18="Error",#N/A,
IF('Second Approx.'!$G$19="Error",#N/A,
IF('Second Approx.'!$G$20="Error",#N/A,
IF('Second Approx.'!$G$29="Error",#N/A,
'Second Approx.'!$D$38*COS(RADIANS('Second Approx.'!$D$18*A1945))+'Second Approx.'!$D$39*COS(RADIANS('Second Approx.'!$D$19*A1945))))))))))</f>
        <v>#N/A</v>
      </c>
      <c r="D1945" s="1" t="e">
        <f>IF(B1945="",#N/A,
IF('Second Approx.'!$G$15="Error",#N/A,
IF('Second Approx.'!$G$16="Error",#N/A,
IF('Second Approx.'!$G$17="Error",#N/A,
IF('Second Approx.'!$G$18="Error",#N/A,
IF('Second Approx.'!$G$19="Error",#N/A,
IF('Second Approx.'!$G$20="Error",#N/A,
IF('Second Approx.'!$G$29="Error",#N/A,
'Second Approx.'!$D$38*SIN(RADIANS('Second Approx.'!$D$18*A1945))+'Second Approx.'!$D$39*SIN(RADIANS('Second Approx.'!$D$19*A1945))))))))))</f>
        <v>#N/A</v>
      </c>
    </row>
    <row r="1946" spans="1:4" x14ac:dyDescent="0.25">
      <c r="A1946" s="71">
        <v>972</v>
      </c>
      <c r="B1946" s="71" t="e">
        <f>IF(A1946&lt;='Second Approx.'!$D$20,A1946,#N/A)</f>
        <v>#N/A</v>
      </c>
      <c r="C1946" s="1" t="e">
        <f>IF(B1946="",#N/A,
IF('Second Approx.'!$G$15="Error",#N/A,
IF('Second Approx.'!$G$16="Error",#N/A,
IF('Second Approx.'!$G$17="Error",#N/A,
IF('Second Approx.'!$G$18="Error",#N/A,
IF('Second Approx.'!$G$19="Error",#N/A,
IF('Second Approx.'!$G$20="Error",#N/A,
IF('Second Approx.'!$G$29="Error",#N/A,
'Second Approx.'!$D$38*COS(RADIANS('Second Approx.'!$D$18*A1946))+'Second Approx.'!$D$39*COS(RADIANS('Second Approx.'!$D$19*A1946))))))))))</f>
        <v>#N/A</v>
      </c>
      <c r="D1946" s="1" t="e">
        <f>IF(B1946="",#N/A,
IF('Second Approx.'!$G$15="Error",#N/A,
IF('Second Approx.'!$G$16="Error",#N/A,
IF('Second Approx.'!$G$17="Error",#N/A,
IF('Second Approx.'!$G$18="Error",#N/A,
IF('Second Approx.'!$G$19="Error",#N/A,
IF('Second Approx.'!$G$20="Error",#N/A,
IF('Second Approx.'!$G$29="Error",#N/A,
'Second Approx.'!$D$38*SIN(RADIANS('Second Approx.'!$D$18*A1946))+'Second Approx.'!$D$39*SIN(RADIANS('Second Approx.'!$D$19*A1946))))))))))</f>
        <v>#N/A</v>
      </c>
    </row>
    <row r="1947" spans="1:4" x14ac:dyDescent="0.25">
      <c r="A1947">
        <v>972.5</v>
      </c>
      <c r="B1947" s="71" t="e">
        <f>IF(A1947&lt;='Second Approx.'!$D$20,A1947,#N/A)</f>
        <v>#N/A</v>
      </c>
      <c r="C1947" s="1" t="e">
        <f>IF(B1947="",#N/A,
IF('Second Approx.'!$G$15="Error",#N/A,
IF('Second Approx.'!$G$16="Error",#N/A,
IF('Second Approx.'!$G$17="Error",#N/A,
IF('Second Approx.'!$G$18="Error",#N/A,
IF('Second Approx.'!$G$19="Error",#N/A,
IF('Second Approx.'!$G$20="Error",#N/A,
IF('Second Approx.'!$G$29="Error",#N/A,
'Second Approx.'!$D$38*COS(RADIANS('Second Approx.'!$D$18*A1947))+'Second Approx.'!$D$39*COS(RADIANS('Second Approx.'!$D$19*A1947))))))))))</f>
        <v>#N/A</v>
      </c>
      <c r="D1947" s="1" t="e">
        <f>IF(B1947="",#N/A,
IF('Second Approx.'!$G$15="Error",#N/A,
IF('Second Approx.'!$G$16="Error",#N/A,
IF('Second Approx.'!$G$17="Error",#N/A,
IF('Second Approx.'!$G$18="Error",#N/A,
IF('Second Approx.'!$G$19="Error",#N/A,
IF('Second Approx.'!$G$20="Error",#N/A,
IF('Second Approx.'!$G$29="Error",#N/A,
'Second Approx.'!$D$38*SIN(RADIANS('Second Approx.'!$D$18*A1947))+'Second Approx.'!$D$39*SIN(RADIANS('Second Approx.'!$D$19*A1947))))))))))</f>
        <v>#N/A</v>
      </c>
    </row>
    <row r="1948" spans="1:4" x14ac:dyDescent="0.25">
      <c r="A1948">
        <v>973</v>
      </c>
      <c r="B1948" s="71" t="e">
        <f>IF(A1948&lt;='Second Approx.'!$D$20,A1948,#N/A)</f>
        <v>#N/A</v>
      </c>
      <c r="C1948" s="1" t="e">
        <f>IF(B1948="",#N/A,
IF('Second Approx.'!$G$15="Error",#N/A,
IF('Second Approx.'!$G$16="Error",#N/A,
IF('Second Approx.'!$G$17="Error",#N/A,
IF('Second Approx.'!$G$18="Error",#N/A,
IF('Second Approx.'!$G$19="Error",#N/A,
IF('Second Approx.'!$G$20="Error",#N/A,
IF('Second Approx.'!$G$29="Error",#N/A,
'Second Approx.'!$D$38*COS(RADIANS('Second Approx.'!$D$18*A1948))+'Second Approx.'!$D$39*COS(RADIANS('Second Approx.'!$D$19*A1948))))))))))</f>
        <v>#N/A</v>
      </c>
      <c r="D1948" s="1" t="e">
        <f>IF(B1948="",#N/A,
IF('Second Approx.'!$G$15="Error",#N/A,
IF('Second Approx.'!$G$16="Error",#N/A,
IF('Second Approx.'!$G$17="Error",#N/A,
IF('Second Approx.'!$G$18="Error",#N/A,
IF('Second Approx.'!$G$19="Error",#N/A,
IF('Second Approx.'!$G$20="Error",#N/A,
IF('Second Approx.'!$G$29="Error",#N/A,
'Second Approx.'!$D$38*SIN(RADIANS('Second Approx.'!$D$18*A1948))+'Second Approx.'!$D$39*SIN(RADIANS('Second Approx.'!$D$19*A1948))))))))))</f>
        <v>#N/A</v>
      </c>
    </row>
    <row r="1949" spans="1:4" x14ac:dyDescent="0.25">
      <c r="A1949" s="71">
        <v>973.5</v>
      </c>
      <c r="B1949" s="71" t="e">
        <f>IF(A1949&lt;='Second Approx.'!$D$20,A1949,#N/A)</f>
        <v>#N/A</v>
      </c>
      <c r="C1949" s="1" t="e">
        <f>IF(B1949="",#N/A,
IF('Second Approx.'!$G$15="Error",#N/A,
IF('Second Approx.'!$G$16="Error",#N/A,
IF('Second Approx.'!$G$17="Error",#N/A,
IF('Second Approx.'!$G$18="Error",#N/A,
IF('Second Approx.'!$G$19="Error",#N/A,
IF('Second Approx.'!$G$20="Error",#N/A,
IF('Second Approx.'!$G$29="Error",#N/A,
'Second Approx.'!$D$38*COS(RADIANS('Second Approx.'!$D$18*A1949))+'Second Approx.'!$D$39*COS(RADIANS('Second Approx.'!$D$19*A1949))))))))))</f>
        <v>#N/A</v>
      </c>
      <c r="D1949" s="1" t="e">
        <f>IF(B1949="",#N/A,
IF('Second Approx.'!$G$15="Error",#N/A,
IF('Second Approx.'!$G$16="Error",#N/A,
IF('Second Approx.'!$G$17="Error",#N/A,
IF('Second Approx.'!$G$18="Error",#N/A,
IF('Second Approx.'!$G$19="Error",#N/A,
IF('Second Approx.'!$G$20="Error",#N/A,
IF('Second Approx.'!$G$29="Error",#N/A,
'Second Approx.'!$D$38*SIN(RADIANS('Second Approx.'!$D$18*A1949))+'Second Approx.'!$D$39*SIN(RADIANS('Second Approx.'!$D$19*A1949))))))))))</f>
        <v>#N/A</v>
      </c>
    </row>
    <row r="1950" spans="1:4" x14ac:dyDescent="0.25">
      <c r="A1950">
        <v>974</v>
      </c>
      <c r="B1950" s="71" t="e">
        <f>IF(A1950&lt;='Second Approx.'!$D$20,A1950,#N/A)</f>
        <v>#N/A</v>
      </c>
      <c r="C1950" s="1" t="e">
        <f>IF(B1950="",#N/A,
IF('Second Approx.'!$G$15="Error",#N/A,
IF('Second Approx.'!$G$16="Error",#N/A,
IF('Second Approx.'!$G$17="Error",#N/A,
IF('Second Approx.'!$G$18="Error",#N/A,
IF('Second Approx.'!$G$19="Error",#N/A,
IF('Second Approx.'!$G$20="Error",#N/A,
IF('Second Approx.'!$G$29="Error",#N/A,
'Second Approx.'!$D$38*COS(RADIANS('Second Approx.'!$D$18*A1950))+'Second Approx.'!$D$39*COS(RADIANS('Second Approx.'!$D$19*A1950))))))))))</f>
        <v>#N/A</v>
      </c>
      <c r="D1950" s="1" t="e">
        <f>IF(B1950="",#N/A,
IF('Second Approx.'!$G$15="Error",#N/A,
IF('Second Approx.'!$G$16="Error",#N/A,
IF('Second Approx.'!$G$17="Error",#N/A,
IF('Second Approx.'!$G$18="Error",#N/A,
IF('Second Approx.'!$G$19="Error",#N/A,
IF('Second Approx.'!$G$20="Error",#N/A,
IF('Second Approx.'!$G$29="Error",#N/A,
'Second Approx.'!$D$38*SIN(RADIANS('Second Approx.'!$D$18*A1950))+'Second Approx.'!$D$39*SIN(RADIANS('Second Approx.'!$D$19*A1950))))))))))</f>
        <v>#N/A</v>
      </c>
    </row>
    <row r="1951" spans="1:4" x14ac:dyDescent="0.25">
      <c r="A1951" s="71">
        <v>974.5</v>
      </c>
      <c r="B1951" s="71" t="e">
        <f>IF(A1951&lt;='Second Approx.'!$D$20,A1951,#N/A)</f>
        <v>#N/A</v>
      </c>
      <c r="C1951" s="1" t="e">
        <f>IF(B1951="",#N/A,
IF('Second Approx.'!$G$15="Error",#N/A,
IF('Second Approx.'!$G$16="Error",#N/A,
IF('Second Approx.'!$G$17="Error",#N/A,
IF('Second Approx.'!$G$18="Error",#N/A,
IF('Second Approx.'!$G$19="Error",#N/A,
IF('Second Approx.'!$G$20="Error",#N/A,
IF('Second Approx.'!$G$29="Error",#N/A,
'Second Approx.'!$D$38*COS(RADIANS('Second Approx.'!$D$18*A1951))+'Second Approx.'!$D$39*COS(RADIANS('Second Approx.'!$D$19*A1951))))))))))</f>
        <v>#N/A</v>
      </c>
      <c r="D1951" s="1" t="e">
        <f>IF(B1951="",#N/A,
IF('Second Approx.'!$G$15="Error",#N/A,
IF('Second Approx.'!$G$16="Error",#N/A,
IF('Second Approx.'!$G$17="Error",#N/A,
IF('Second Approx.'!$G$18="Error",#N/A,
IF('Second Approx.'!$G$19="Error",#N/A,
IF('Second Approx.'!$G$20="Error",#N/A,
IF('Second Approx.'!$G$29="Error",#N/A,
'Second Approx.'!$D$38*SIN(RADIANS('Second Approx.'!$D$18*A1951))+'Second Approx.'!$D$39*SIN(RADIANS('Second Approx.'!$D$19*A1951))))))))))</f>
        <v>#N/A</v>
      </c>
    </row>
    <row r="1952" spans="1:4" x14ac:dyDescent="0.25">
      <c r="A1952">
        <v>975</v>
      </c>
      <c r="B1952" s="71" t="e">
        <f>IF(A1952&lt;='Second Approx.'!$D$20,A1952,#N/A)</f>
        <v>#N/A</v>
      </c>
      <c r="C1952" s="1" t="e">
        <f>IF(B1952="",#N/A,
IF('Second Approx.'!$G$15="Error",#N/A,
IF('Second Approx.'!$G$16="Error",#N/A,
IF('Second Approx.'!$G$17="Error",#N/A,
IF('Second Approx.'!$G$18="Error",#N/A,
IF('Second Approx.'!$G$19="Error",#N/A,
IF('Second Approx.'!$G$20="Error",#N/A,
IF('Second Approx.'!$G$29="Error",#N/A,
'Second Approx.'!$D$38*COS(RADIANS('Second Approx.'!$D$18*A1952))+'Second Approx.'!$D$39*COS(RADIANS('Second Approx.'!$D$19*A1952))))))))))</f>
        <v>#N/A</v>
      </c>
      <c r="D1952" s="1" t="e">
        <f>IF(B1952="",#N/A,
IF('Second Approx.'!$G$15="Error",#N/A,
IF('Second Approx.'!$G$16="Error",#N/A,
IF('Second Approx.'!$G$17="Error",#N/A,
IF('Second Approx.'!$G$18="Error",#N/A,
IF('Second Approx.'!$G$19="Error",#N/A,
IF('Second Approx.'!$G$20="Error",#N/A,
IF('Second Approx.'!$G$29="Error",#N/A,
'Second Approx.'!$D$38*SIN(RADIANS('Second Approx.'!$D$18*A1952))+'Second Approx.'!$D$39*SIN(RADIANS('Second Approx.'!$D$19*A1952))))))))))</f>
        <v>#N/A</v>
      </c>
    </row>
    <row r="1953" spans="1:4" x14ac:dyDescent="0.25">
      <c r="A1953">
        <v>975.5</v>
      </c>
      <c r="B1953" s="71" t="e">
        <f>IF(A1953&lt;='Second Approx.'!$D$20,A1953,#N/A)</f>
        <v>#N/A</v>
      </c>
      <c r="C1953" s="1" t="e">
        <f>IF(B1953="",#N/A,
IF('Second Approx.'!$G$15="Error",#N/A,
IF('Second Approx.'!$G$16="Error",#N/A,
IF('Second Approx.'!$G$17="Error",#N/A,
IF('Second Approx.'!$G$18="Error",#N/A,
IF('Second Approx.'!$G$19="Error",#N/A,
IF('Second Approx.'!$G$20="Error",#N/A,
IF('Second Approx.'!$G$29="Error",#N/A,
'Second Approx.'!$D$38*COS(RADIANS('Second Approx.'!$D$18*A1953))+'Second Approx.'!$D$39*COS(RADIANS('Second Approx.'!$D$19*A1953))))))))))</f>
        <v>#N/A</v>
      </c>
      <c r="D1953" s="1" t="e">
        <f>IF(B1953="",#N/A,
IF('Second Approx.'!$G$15="Error",#N/A,
IF('Second Approx.'!$G$16="Error",#N/A,
IF('Second Approx.'!$G$17="Error",#N/A,
IF('Second Approx.'!$G$18="Error",#N/A,
IF('Second Approx.'!$G$19="Error",#N/A,
IF('Second Approx.'!$G$20="Error",#N/A,
IF('Second Approx.'!$G$29="Error",#N/A,
'Second Approx.'!$D$38*SIN(RADIANS('Second Approx.'!$D$18*A1953))+'Second Approx.'!$D$39*SIN(RADIANS('Second Approx.'!$D$19*A1953))))))))))</f>
        <v>#N/A</v>
      </c>
    </row>
    <row r="1954" spans="1:4" x14ac:dyDescent="0.25">
      <c r="A1954" s="71">
        <v>976</v>
      </c>
      <c r="B1954" s="71" t="e">
        <f>IF(A1954&lt;='Second Approx.'!$D$20,A1954,#N/A)</f>
        <v>#N/A</v>
      </c>
      <c r="C1954" s="1" t="e">
        <f>IF(B1954="",#N/A,
IF('Second Approx.'!$G$15="Error",#N/A,
IF('Second Approx.'!$G$16="Error",#N/A,
IF('Second Approx.'!$G$17="Error",#N/A,
IF('Second Approx.'!$G$18="Error",#N/A,
IF('Second Approx.'!$G$19="Error",#N/A,
IF('Second Approx.'!$G$20="Error",#N/A,
IF('Second Approx.'!$G$29="Error",#N/A,
'Second Approx.'!$D$38*COS(RADIANS('Second Approx.'!$D$18*A1954))+'Second Approx.'!$D$39*COS(RADIANS('Second Approx.'!$D$19*A1954))))))))))</f>
        <v>#N/A</v>
      </c>
      <c r="D1954" s="1" t="e">
        <f>IF(B1954="",#N/A,
IF('Second Approx.'!$G$15="Error",#N/A,
IF('Second Approx.'!$G$16="Error",#N/A,
IF('Second Approx.'!$G$17="Error",#N/A,
IF('Second Approx.'!$G$18="Error",#N/A,
IF('Second Approx.'!$G$19="Error",#N/A,
IF('Second Approx.'!$G$20="Error",#N/A,
IF('Second Approx.'!$G$29="Error",#N/A,
'Second Approx.'!$D$38*SIN(RADIANS('Second Approx.'!$D$18*A1954))+'Second Approx.'!$D$39*SIN(RADIANS('Second Approx.'!$D$19*A1954))))))))))</f>
        <v>#N/A</v>
      </c>
    </row>
    <row r="1955" spans="1:4" x14ac:dyDescent="0.25">
      <c r="A1955">
        <v>976.5</v>
      </c>
      <c r="B1955" s="71" t="e">
        <f>IF(A1955&lt;='Second Approx.'!$D$20,A1955,#N/A)</f>
        <v>#N/A</v>
      </c>
      <c r="C1955" s="1" t="e">
        <f>IF(B1955="",#N/A,
IF('Second Approx.'!$G$15="Error",#N/A,
IF('Second Approx.'!$G$16="Error",#N/A,
IF('Second Approx.'!$G$17="Error",#N/A,
IF('Second Approx.'!$G$18="Error",#N/A,
IF('Second Approx.'!$G$19="Error",#N/A,
IF('Second Approx.'!$G$20="Error",#N/A,
IF('Second Approx.'!$G$29="Error",#N/A,
'Second Approx.'!$D$38*COS(RADIANS('Second Approx.'!$D$18*A1955))+'Second Approx.'!$D$39*COS(RADIANS('Second Approx.'!$D$19*A1955))))))))))</f>
        <v>#N/A</v>
      </c>
      <c r="D1955" s="1" t="e">
        <f>IF(B1955="",#N/A,
IF('Second Approx.'!$G$15="Error",#N/A,
IF('Second Approx.'!$G$16="Error",#N/A,
IF('Second Approx.'!$G$17="Error",#N/A,
IF('Second Approx.'!$G$18="Error",#N/A,
IF('Second Approx.'!$G$19="Error",#N/A,
IF('Second Approx.'!$G$20="Error",#N/A,
IF('Second Approx.'!$G$29="Error",#N/A,
'Second Approx.'!$D$38*SIN(RADIANS('Second Approx.'!$D$18*A1955))+'Second Approx.'!$D$39*SIN(RADIANS('Second Approx.'!$D$19*A1955))))))))))</f>
        <v>#N/A</v>
      </c>
    </row>
    <row r="1956" spans="1:4" x14ac:dyDescent="0.25">
      <c r="A1956" s="71">
        <v>977</v>
      </c>
      <c r="B1956" s="71" t="e">
        <f>IF(A1956&lt;='Second Approx.'!$D$20,A1956,#N/A)</f>
        <v>#N/A</v>
      </c>
      <c r="C1956" s="1" t="e">
        <f>IF(B1956="",#N/A,
IF('Second Approx.'!$G$15="Error",#N/A,
IF('Second Approx.'!$G$16="Error",#N/A,
IF('Second Approx.'!$G$17="Error",#N/A,
IF('Second Approx.'!$G$18="Error",#N/A,
IF('Second Approx.'!$G$19="Error",#N/A,
IF('Second Approx.'!$G$20="Error",#N/A,
IF('Second Approx.'!$G$29="Error",#N/A,
'Second Approx.'!$D$38*COS(RADIANS('Second Approx.'!$D$18*A1956))+'Second Approx.'!$D$39*COS(RADIANS('Second Approx.'!$D$19*A1956))))))))))</f>
        <v>#N/A</v>
      </c>
      <c r="D1956" s="1" t="e">
        <f>IF(B1956="",#N/A,
IF('Second Approx.'!$G$15="Error",#N/A,
IF('Second Approx.'!$G$16="Error",#N/A,
IF('Second Approx.'!$G$17="Error",#N/A,
IF('Second Approx.'!$G$18="Error",#N/A,
IF('Second Approx.'!$G$19="Error",#N/A,
IF('Second Approx.'!$G$20="Error",#N/A,
IF('Second Approx.'!$G$29="Error",#N/A,
'Second Approx.'!$D$38*SIN(RADIANS('Second Approx.'!$D$18*A1956))+'Second Approx.'!$D$39*SIN(RADIANS('Second Approx.'!$D$19*A1956))))))))))</f>
        <v>#N/A</v>
      </c>
    </row>
    <row r="1957" spans="1:4" x14ac:dyDescent="0.25">
      <c r="A1957">
        <v>977.5</v>
      </c>
      <c r="B1957" s="71" t="e">
        <f>IF(A1957&lt;='Second Approx.'!$D$20,A1957,#N/A)</f>
        <v>#N/A</v>
      </c>
      <c r="C1957" s="1" t="e">
        <f>IF(B1957="",#N/A,
IF('Second Approx.'!$G$15="Error",#N/A,
IF('Second Approx.'!$G$16="Error",#N/A,
IF('Second Approx.'!$G$17="Error",#N/A,
IF('Second Approx.'!$G$18="Error",#N/A,
IF('Second Approx.'!$G$19="Error",#N/A,
IF('Second Approx.'!$G$20="Error",#N/A,
IF('Second Approx.'!$G$29="Error",#N/A,
'Second Approx.'!$D$38*COS(RADIANS('Second Approx.'!$D$18*A1957))+'Second Approx.'!$D$39*COS(RADIANS('Second Approx.'!$D$19*A1957))))))))))</f>
        <v>#N/A</v>
      </c>
      <c r="D1957" s="1" t="e">
        <f>IF(B1957="",#N/A,
IF('Second Approx.'!$G$15="Error",#N/A,
IF('Second Approx.'!$G$16="Error",#N/A,
IF('Second Approx.'!$G$17="Error",#N/A,
IF('Second Approx.'!$G$18="Error",#N/A,
IF('Second Approx.'!$G$19="Error",#N/A,
IF('Second Approx.'!$G$20="Error",#N/A,
IF('Second Approx.'!$G$29="Error",#N/A,
'Second Approx.'!$D$38*SIN(RADIANS('Second Approx.'!$D$18*A1957))+'Second Approx.'!$D$39*SIN(RADIANS('Second Approx.'!$D$19*A1957))))))))))</f>
        <v>#N/A</v>
      </c>
    </row>
    <row r="1958" spans="1:4" x14ac:dyDescent="0.25">
      <c r="A1958">
        <v>978</v>
      </c>
      <c r="B1958" s="71" t="e">
        <f>IF(A1958&lt;='Second Approx.'!$D$20,A1958,#N/A)</f>
        <v>#N/A</v>
      </c>
      <c r="C1958" s="1" t="e">
        <f>IF(B1958="",#N/A,
IF('Second Approx.'!$G$15="Error",#N/A,
IF('Second Approx.'!$G$16="Error",#N/A,
IF('Second Approx.'!$G$17="Error",#N/A,
IF('Second Approx.'!$G$18="Error",#N/A,
IF('Second Approx.'!$G$19="Error",#N/A,
IF('Second Approx.'!$G$20="Error",#N/A,
IF('Second Approx.'!$G$29="Error",#N/A,
'Second Approx.'!$D$38*COS(RADIANS('Second Approx.'!$D$18*A1958))+'Second Approx.'!$D$39*COS(RADIANS('Second Approx.'!$D$19*A1958))))))))))</f>
        <v>#N/A</v>
      </c>
      <c r="D1958" s="1" t="e">
        <f>IF(B1958="",#N/A,
IF('Second Approx.'!$G$15="Error",#N/A,
IF('Second Approx.'!$G$16="Error",#N/A,
IF('Second Approx.'!$G$17="Error",#N/A,
IF('Second Approx.'!$G$18="Error",#N/A,
IF('Second Approx.'!$G$19="Error",#N/A,
IF('Second Approx.'!$G$20="Error",#N/A,
IF('Second Approx.'!$G$29="Error",#N/A,
'Second Approx.'!$D$38*SIN(RADIANS('Second Approx.'!$D$18*A1958))+'Second Approx.'!$D$39*SIN(RADIANS('Second Approx.'!$D$19*A1958))))))))))</f>
        <v>#N/A</v>
      </c>
    </row>
    <row r="1959" spans="1:4" x14ac:dyDescent="0.25">
      <c r="A1959" s="71">
        <v>978.5</v>
      </c>
      <c r="B1959" s="71" t="e">
        <f>IF(A1959&lt;='Second Approx.'!$D$20,A1959,#N/A)</f>
        <v>#N/A</v>
      </c>
      <c r="C1959" s="1" t="e">
        <f>IF(B1959="",#N/A,
IF('Second Approx.'!$G$15="Error",#N/A,
IF('Second Approx.'!$G$16="Error",#N/A,
IF('Second Approx.'!$G$17="Error",#N/A,
IF('Second Approx.'!$G$18="Error",#N/A,
IF('Second Approx.'!$G$19="Error",#N/A,
IF('Second Approx.'!$G$20="Error",#N/A,
IF('Second Approx.'!$G$29="Error",#N/A,
'Second Approx.'!$D$38*COS(RADIANS('Second Approx.'!$D$18*A1959))+'Second Approx.'!$D$39*COS(RADIANS('Second Approx.'!$D$19*A1959))))))))))</f>
        <v>#N/A</v>
      </c>
      <c r="D1959" s="1" t="e">
        <f>IF(B1959="",#N/A,
IF('Second Approx.'!$G$15="Error",#N/A,
IF('Second Approx.'!$G$16="Error",#N/A,
IF('Second Approx.'!$G$17="Error",#N/A,
IF('Second Approx.'!$G$18="Error",#N/A,
IF('Second Approx.'!$G$19="Error",#N/A,
IF('Second Approx.'!$G$20="Error",#N/A,
IF('Second Approx.'!$G$29="Error",#N/A,
'Second Approx.'!$D$38*SIN(RADIANS('Second Approx.'!$D$18*A1959))+'Second Approx.'!$D$39*SIN(RADIANS('Second Approx.'!$D$19*A1959))))))))))</f>
        <v>#N/A</v>
      </c>
    </row>
    <row r="1960" spans="1:4" x14ac:dyDescent="0.25">
      <c r="A1960">
        <v>979</v>
      </c>
      <c r="B1960" s="71" t="e">
        <f>IF(A1960&lt;='Second Approx.'!$D$20,A1960,#N/A)</f>
        <v>#N/A</v>
      </c>
      <c r="C1960" s="1" t="e">
        <f>IF(B1960="",#N/A,
IF('Second Approx.'!$G$15="Error",#N/A,
IF('Second Approx.'!$G$16="Error",#N/A,
IF('Second Approx.'!$G$17="Error",#N/A,
IF('Second Approx.'!$G$18="Error",#N/A,
IF('Second Approx.'!$G$19="Error",#N/A,
IF('Second Approx.'!$G$20="Error",#N/A,
IF('Second Approx.'!$G$29="Error",#N/A,
'Second Approx.'!$D$38*COS(RADIANS('Second Approx.'!$D$18*A1960))+'Second Approx.'!$D$39*COS(RADIANS('Second Approx.'!$D$19*A1960))))))))))</f>
        <v>#N/A</v>
      </c>
      <c r="D1960" s="1" t="e">
        <f>IF(B1960="",#N/A,
IF('Second Approx.'!$G$15="Error",#N/A,
IF('Second Approx.'!$G$16="Error",#N/A,
IF('Second Approx.'!$G$17="Error",#N/A,
IF('Second Approx.'!$G$18="Error",#N/A,
IF('Second Approx.'!$G$19="Error",#N/A,
IF('Second Approx.'!$G$20="Error",#N/A,
IF('Second Approx.'!$G$29="Error",#N/A,
'Second Approx.'!$D$38*SIN(RADIANS('Second Approx.'!$D$18*A1960))+'Second Approx.'!$D$39*SIN(RADIANS('Second Approx.'!$D$19*A1960))))))))))</f>
        <v>#N/A</v>
      </c>
    </row>
    <row r="1961" spans="1:4" x14ac:dyDescent="0.25">
      <c r="A1961" s="71">
        <v>979.5</v>
      </c>
      <c r="B1961" s="71" t="e">
        <f>IF(A1961&lt;='Second Approx.'!$D$20,A1961,#N/A)</f>
        <v>#N/A</v>
      </c>
      <c r="C1961" s="1" t="e">
        <f>IF(B1961="",#N/A,
IF('Second Approx.'!$G$15="Error",#N/A,
IF('Second Approx.'!$G$16="Error",#N/A,
IF('Second Approx.'!$G$17="Error",#N/A,
IF('Second Approx.'!$G$18="Error",#N/A,
IF('Second Approx.'!$G$19="Error",#N/A,
IF('Second Approx.'!$G$20="Error",#N/A,
IF('Second Approx.'!$G$29="Error",#N/A,
'Second Approx.'!$D$38*COS(RADIANS('Second Approx.'!$D$18*A1961))+'Second Approx.'!$D$39*COS(RADIANS('Second Approx.'!$D$19*A1961))))))))))</f>
        <v>#N/A</v>
      </c>
      <c r="D1961" s="1" t="e">
        <f>IF(B1961="",#N/A,
IF('Second Approx.'!$G$15="Error",#N/A,
IF('Second Approx.'!$G$16="Error",#N/A,
IF('Second Approx.'!$G$17="Error",#N/A,
IF('Second Approx.'!$G$18="Error",#N/A,
IF('Second Approx.'!$G$19="Error",#N/A,
IF('Second Approx.'!$G$20="Error",#N/A,
IF('Second Approx.'!$G$29="Error",#N/A,
'Second Approx.'!$D$38*SIN(RADIANS('Second Approx.'!$D$18*A1961))+'Second Approx.'!$D$39*SIN(RADIANS('Second Approx.'!$D$19*A1961))))))))))</f>
        <v>#N/A</v>
      </c>
    </row>
    <row r="1962" spans="1:4" x14ac:dyDescent="0.25">
      <c r="A1962">
        <v>980</v>
      </c>
      <c r="B1962" s="71" t="e">
        <f>IF(A1962&lt;='Second Approx.'!$D$20,A1962,#N/A)</f>
        <v>#N/A</v>
      </c>
      <c r="C1962" s="1" t="e">
        <f>IF(B1962="",#N/A,
IF('Second Approx.'!$G$15="Error",#N/A,
IF('Second Approx.'!$G$16="Error",#N/A,
IF('Second Approx.'!$G$17="Error",#N/A,
IF('Second Approx.'!$G$18="Error",#N/A,
IF('Second Approx.'!$G$19="Error",#N/A,
IF('Second Approx.'!$G$20="Error",#N/A,
IF('Second Approx.'!$G$29="Error",#N/A,
'Second Approx.'!$D$38*COS(RADIANS('Second Approx.'!$D$18*A1962))+'Second Approx.'!$D$39*COS(RADIANS('Second Approx.'!$D$19*A1962))))))))))</f>
        <v>#N/A</v>
      </c>
      <c r="D1962" s="1" t="e">
        <f>IF(B1962="",#N/A,
IF('Second Approx.'!$G$15="Error",#N/A,
IF('Second Approx.'!$G$16="Error",#N/A,
IF('Second Approx.'!$G$17="Error",#N/A,
IF('Second Approx.'!$G$18="Error",#N/A,
IF('Second Approx.'!$G$19="Error",#N/A,
IF('Second Approx.'!$G$20="Error",#N/A,
IF('Second Approx.'!$G$29="Error",#N/A,
'Second Approx.'!$D$38*SIN(RADIANS('Second Approx.'!$D$18*A1962))+'Second Approx.'!$D$39*SIN(RADIANS('Second Approx.'!$D$19*A1962))))))))))</f>
        <v>#N/A</v>
      </c>
    </row>
    <row r="1963" spans="1:4" x14ac:dyDescent="0.25">
      <c r="A1963">
        <v>980.5</v>
      </c>
      <c r="B1963" s="71" t="e">
        <f>IF(A1963&lt;='Second Approx.'!$D$20,A1963,#N/A)</f>
        <v>#N/A</v>
      </c>
      <c r="C1963" s="1" t="e">
        <f>IF(B1963="",#N/A,
IF('Second Approx.'!$G$15="Error",#N/A,
IF('Second Approx.'!$G$16="Error",#N/A,
IF('Second Approx.'!$G$17="Error",#N/A,
IF('Second Approx.'!$G$18="Error",#N/A,
IF('Second Approx.'!$G$19="Error",#N/A,
IF('Second Approx.'!$G$20="Error",#N/A,
IF('Second Approx.'!$G$29="Error",#N/A,
'Second Approx.'!$D$38*COS(RADIANS('Second Approx.'!$D$18*A1963))+'Second Approx.'!$D$39*COS(RADIANS('Second Approx.'!$D$19*A1963))))))))))</f>
        <v>#N/A</v>
      </c>
      <c r="D1963" s="1" t="e">
        <f>IF(B1963="",#N/A,
IF('Second Approx.'!$G$15="Error",#N/A,
IF('Second Approx.'!$G$16="Error",#N/A,
IF('Second Approx.'!$G$17="Error",#N/A,
IF('Second Approx.'!$G$18="Error",#N/A,
IF('Second Approx.'!$G$19="Error",#N/A,
IF('Second Approx.'!$G$20="Error",#N/A,
IF('Second Approx.'!$G$29="Error",#N/A,
'Second Approx.'!$D$38*SIN(RADIANS('Second Approx.'!$D$18*A1963))+'Second Approx.'!$D$39*SIN(RADIANS('Second Approx.'!$D$19*A1963))))))))))</f>
        <v>#N/A</v>
      </c>
    </row>
    <row r="1964" spans="1:4" x14ac:dyDescent="0.25">
      <c r="A1964" s="71">
        <v>981</v>
      </c>
      <c r="B1964" s="71" t="e">
        <f>IF(A1964&lt;='Second Approx.'!$D$20,A1964,#N/A)</f>
        <v>#N/A</v>
      </c>
      <c r="C1964" s="1" t="e">
        <f>IF(B1964="",#N/A,
IF('Second Approx.'!$G$15="Error",#N/A,
IF('Second Approx.'!$G$16="Error",#N/A,
IF('Second Approx.'!$G$17="Error",#N/A,
IF('Second Approx.'!$G$18="Error",#N/A,
IF('Second Approx.'!$G$19="Error",#N/A,
IF('Second Approx.'!$G$20="Error",#N/A,
IF('Second Approx.'!$G$29="Error",#N/A,
'Second Approx.'!$D$38*COS(RADIANS('Second Approx.'!$D$18*A1964))+'Second Approx.'!$D$39*COS(RADIANS('Second Approx.'!$D$19*A1964))))))))))</f>
        <v>#N/A</v>
      </c>
      <c r="D1964" s="1" t="e">
        <f>IF(B1964="",#N/A,
IF('Second Approx.'!$G$15="Error",#N/A,
IF('Second Approx.'!$G$16="Error",#N/A,
IF('Second Approx.'!$G$17="Error",#N/A,
IF('Second Approx.'!$G$18="Error",#N/A,
IF('Second Approx.'!$G$19="Error",#N/A,
IF('Second Approx.'!$G$20="Error",#N/A,
IF('Second Approx.'!$G$29="Error",#N/A,
'Second Approx.'!$D$38*SIN(RADIANS('Second Approx.'!$D$18*A1964))+'Second Approx.'!$D$39*SIN(RADIANS('Second Approx.'!$D$19*A1964))))))))))</f>
        <v>#N/A</v>
      </c>
    </row>
    <row r="1965" spans="1:4" x14ac:dyDescent="0.25">
      <c r="A1965">
        <v>981.5</v>
      </c>
      <c r="B1965" s="71" t="e">
        <f>IF(A1965&lt;='Second Approx.'!$D$20,A1965,#N/A)</f>
        <v>#N/A</v>
      </c>
      <c r="C1965" s="1" t="e">
        <f>IF(B1965="",#N/A,
IF('Second Approx.'!$G$15="Error",#N/A,
IF('Second Approx.'!$G$16="Error",#N/A,
IF('Second Approx.'!$G$17="Error",#N/A,
IF('Second Approx.'!$G$18="Error",#N/A,
IF('Second Approx.'!$G$19="Error",#N/A,
IF('Second Approx.'!$G$20="Error",#N/A,
IF('Second Approx.'!$G$29="Error",#N/A,
'Second Approx.'!$D$38*COS(RADIANS('Second Approx.'!$D$18*A1965))+'Second Approx.'!$D$39*COS(RADIANS('Second Approx.'!$D$19*A1965))))))))))</f>
        <v>#N/A</v>
      </c>
      <c r="D1965" s="1" t="e">
        <f>IF(B1965="",#N/A,
IF('Second Approx.'!$G$15="Error",#N/A,
IF('Second Approx.'!$G$16="Error",#N/A,
IF('Second Approx.'!$G$17="Error",#N/A,
IF('Second Approx.'!$G$18="Error",#N/A,
IF('Second Approx.'!$G$19="Error",#N/A,
IF('Second Approx.'!$G$20="Error",#N/A,
IF('Second Approx.'!$G$29="Error",#N/A,
'Second Approx.'!$D$38*SIN(RADIANS('Second Approx.'!$D$18*A1965))+'Second Approx.'!$D$39*SIN(RADIANS('Second Approx.'!$D$19*A1965))))))))))</f>
        <v>#N/A</v>
      </c>
    </row>
    <row r="1966" spans="1:4" x14ac:dyDescent="0.25">
      <c r="A1966" s="71">
        <v>982</v>
      </c>
      <c r="B1966" s="71" t="e">
        <f>IF(A1966&lt;='Second Approx.'!$D$20,A1966,#N/A)</f>
        <v>#N/A</v>
      </c>
      <c r="C1966" s="1" t="e">
        <f>IF(B1966="",#N/A,
IF('Second Approx.'!$G$15="Error",#N/A,
IF('Second Approx.'!$G$16="Error",#N/A,
IF('Second Approx.'!$G$17="Error",#N/A,
IF('Second Approx.'!$G$18="Error",#N/A,
IF('Second Approx.'!$G$19="Error",#N/A,
IF('Second Approx.'!$G$20="Error",#N/A,
IF('Second Approx.'!$G$29="Error",#N/A,
'Second Approx.'!$D$38*COS(RADIANS('Second Approx.'!$D$18*A1966))+'Second Approx.'!$D$39*COS(RADIANS('Second Approx.'!$D$19*A1966))))))))))</f>
        <v>#N/A</v>
      </c>
      <c r="D1966" s="1" t="e">
        <f>IF(B1966="",#N/A,
IF('Second Approx.'!$G$15="Error",#N/A,
IF('Second Approx.'!$G$16="Error",#N/A,
IF('Second Approx.'!$G$17="Error",#N/A,
IF('Second Approx.'!$G$18="Error",#N/A,
IF('Second Approx.'!$G$19="Error",#N/A,
IF('Second Approx.'!$G$20="Error",#N/A,
IF('Second Approx.'!$G$29="Error",#N/A,
'Second Approx.'!$D$38*SIN(RADIANS('Second Approx.'!$D$18*A1966))+'Second Approx.'!$D$39*SIN(RADIANS('Second Approx.'!$D$19*A1966))))))))))</f>
        <v>#N/A</v>
      </c>
    </row>
    <row r="1967" spans="1:4" x14ac:dyDescent="0.25">
      <c r="A1967">
        <v>982.5</v>
      </c>
      <c r="B1967" s="71" t="e">
        <f>IF(A1967&lt;='Second Approx.'!$D$20,A1967,#N/A)</f>
        <v>#N/A</v>
      </c>
      <c r="C1967" s="1" t="e">
        <f>IF(B1967="",#N/A,
IF('Second Approx.'!$G$15="Error",#N/A,
IF('Second Approx.'!$G$16="Error",#N/A,
IF('Second Approx.'!$G$17="Error",#N/A,
IF('Second Approx.'!$G$18="Error",#N/A,
IF('Second Approx.'!$G$19="Error",#N/A,
IF('Second Approx.'!$G$20="Error",#N/A,
IF('Second Approx.'!$G$29="Error",#N/A,
'Second Approx.'!$D$38*COS(RADIANS('Second Approx.'!$D$18*A1967))+'Second Approx.'!$D$39*COS(RADIANS('Second Approx.'!$D$19*A1967))))))))))</f>
        <v>#N/A</v>
      </c>
      <c r="D1967" s="1" t="e">
        <f>IF(B1967="",#N/A,
IF('Second Approx.'!$G$15="Error",#N/A,
IF('Second Approx.'!$G$16="Error",#N/A,
IF('Second Approx.'!$G$17="Error",#N/A,
IF('Second Approx.'!$G$18="Error",#N/A,
IF('Second Approx.'!$G$19="Error",#N/A,
IF('Second Approx.'!$G$20="Error",#N/A,
IF('Second Approx.'!$G$29="Error",#N/A,
'Second Approx.'!$D$38*SIN(RADIANS('Second Approx.'!$D$18*A1967))+'Second Approx.'!$D$39*SIN(RADIANS('Second Approx.'!$D$19*A1967))))))))))</f>
        <v>#N/A</v>
      </c>
    </row>
    <row r="1968" spans="1:4" x14ac:dyDescent="0.25">
      <c r="A1968">
        <v>983</v>
      </c>
      <c r="B1968" s="71" t="e">
        <f>IF(A1968&lt;='Second Approx.'!$D$20,A1968,#N/A)</f>
        <v>#N/A</v>
      </c>
      <c r="C1968" s="1" t="e">
        <f>IF(B1968="",#N/A,
IF('Second Approx.'!$G$15="Error",#N/A,
IF('Second Approx.'!$G$16="Error",#N/A,
IF('Second Approx.'!$G$17="Error",#N/A,
IF('Second Approx.'!$G$18="Error",#N/A,
IF('Second Approx.'!$G$19="Error",#N/A,
IF('Second Approx.'!$G$20="Error",#N/A,
IF('Second Approx.'!$G$29="Error",#N/A,
'Second Approx.'!$D$38*COS(RADIANS('Second Approx.'!$D$18*A1968))+'Second Approx.'!$D$39*COS(RADIANS('Second Approx.'!$D$19*A1968))))))))))</f>
        <v>#N/A</v>
      </c>
      <c r="D1968" s="1" t="e">
        <f>IF(B1968="",#N/A,
IF('Second Approx.'!$G$15="Error",#N/A,
IF('Second Approx.'!$G$16="Error",#N/A,
IF('Second Approx.'!$G$17="Error",#N/A,
IF('Second Approx.'!$G$18="Error",#N/A,
IF('Second Approx.'!$G$19="Error",#N/A,
IF('Second Approx.'!$G$20="Error",#N/A,
IF('Second Approx.'!$G$29="Error",#N/A,
'Second Approx.'!$D$38*SIN(RADIANS('Second Approx.'!$D$18*A1968))+'Second Approx.'!$D$39*SIN(RADIANS('Second Approx.'!$D$19*A1968))))))))))</f>
        <v>#N/A</v>
      </c>
    </row>
    <row r="1969" spans="1:4" x14ac:dyDescent="0.25">
      <c r="A1969" s="71">
        <v>983.5</v>
      </c>
      <c r="B1969" s="71" t="e">
        <f>IF(A1969&lt;='Second Approx.'!$D$20,A1969,#N/A)</f>
        <v>#N/A</v>
      </c>
      <c r="C1969" s="1" t="e">
        <f>IF(B1969="",#N/A,
IF('Second Approx.'!$G$15="Error",#N/A,
IF('Second Approx.'!$G$16="Error",#N/A,
IF('Second Approx.'!$G$17="Error",#N/A,
IF('Second Approx.'!$G$18="Error",#N/A,
IF('Second Approx.'!$G$19="Error",#N/A,
IF('Second Approx.'!$G$20="Error",#N/A,
IF('Second Approx.'!$G$29="Error",#N/A,
'Second Approx.'!$D$38*COS(RADIANS('Second Approx.'!$D$18*A1969))+'Second Approx.'!$D$39*COS(RADIANS('Second Approx.'!$D$19*A1969))))))))))</f>
        <v>#N/A</v>
      </c>
      <c r="D1969" s="1" t="e">
        <f>IF(B1969="",#N/A,
IF('Second Approx.'!$G$15="Error",#N/A,
IF('Second Approx.'!$G$16="Error",#N/A,
IF('Second Approx.'!$G$17="Error",#N/A,
IF('Second Approx.'!$G$18="Error",#N/A,
IF('Second Approx.'!$G$19="Error",#N/A,
IF('Second Approx.'!$G$20="Error",#N/A,
IF('Second Approx.'!$G$29="Error",#N/A,
'Second Approx.'!$D$38*SIN(RADIANS('Second Approx.'!$D$18*A1969))+'Second Approx.'!$D$39*SIN(RADIANS('Second Approx.'!$D$19*A1969))))))))))</f>
        <v>#N/A</v>
      </c>
    </row>
    <row r="1970" spans="1:4" x14ac:dyDescent="0.25">
      <c r="A1970">
        <v>984</v>
      </c>
      <c r="B1970" s="71" t="e">
        <f>IF(A1970&lt;='Second Approx.'!$D$20,A1970,#N/A)</f>
        <v>#N/A</v>
      </c>
      <c r="C1970" s="1" t="e">
        <f>IF(B1970="",#N/A,
IF('Second Approx.'!$G$15="Error",#N/A,
IF('Second Approx.'!$G$16="Error",#N/A,
IF('Second Approx.'!$G$17="Error",#N/A,
IF('Second Approx.'!$G$18="Error",#N/A,
IF('Second Approx.'!$G$19="Error",#N/A,
IF('Second Approx.'!$G$20="Error",#N/A,
IF('Second Approx.'!$G$29="Error",#N/A,
'Second Approx.'!$D$38*COS(RADIANS('Second Approx.'!$D$18*A1970))+'Second Approx.'!$D$39*COS(RADIANS('Second Approx.'!$D$19*A1970))))))))))</f>
        <v>#N/A</v>
      </c>
      <c r="D1970" s="1" t="e">
        <f>IF(B1970="",#N/A,
IF('Second Approx.'!$G$15="Error",#N/A,
IF('Second Approx.'!$G$16="Error",#N/A,
IF('Second Approx.'!$G$17="Error",#N/A,
IF('Second Approx.'!$G$18="Error",#N/A,
IF('Second Approx.'!$G$19="Error",#N/A,
IF('Second Approx.'!$G$20="Error",#N/A,
IF('Second Approx.'!$G$29="Error",#N/A,
'Second Approx.'!$D$38*SIN(RADIANS('Second Approx.'!$D$18*A1970))+'Second Approx.'!$D$39*SIN(RADIANS('Second Approx.'!$D$19*A1970))))))))))</f>
        <v>#N/A</v>
      </c>
    </row>
    <row r="1971" spans="1:4" x14ac:dyDescent="0.25">
      <c r="A1971" s="71">
        <v>984.5</v>
      </c>
      <c r="B1971" s="71" t="e">
        <f>IF(A1971&lt;='Second Approx.'!$D$20,A1971,#N/A)</f>
        <v>#N/A</v>
      </c>
      <c r="C1971" s="1" t="e">
        <f>IF(B1971="",#N/A,
IF('Second Approx.'!$G$15="Error",#N/A,
IF('Second Approx.'!$G$16="Error",#N/A,
IF('Second Approx.'!$G$17="Error",#N/A,
IF('Second Approx.'!$G$18="Error",#N/A,
IF('Second Approx.'!$G$19="Error",#N/A,
IF('Second Approx.'!$G$20="Error",#N/A,
IF('Second Approx.'!$G$29="Error",#N/A,
'Second Approx.'!$D$38*COS(RADIANS('Second Approx.'!$D$18*A1971))+'Second Approx.'!$D$39*COS(RADIANS('Second Approx.'!$D$19*A1971))))))))))</f>
        <v>#N/A</v>
      </c>
      <c r="D1971" s="1" t="e">
        <f>IF(B1971="",#N/A,
IF('Second Approx.'!$G$15="Error",#N/A,
IF('Second Approx.'!$G$16="Error",#N/A,
IF('Second Approx.'!$G$17="Error",#N/A,
IF('Second Approx.'!$G$18="Error",#N/A,
IF('Second Approx.'!$G$19="Error",#N/A,
IF('Second Approx.'!$G$20="Error",#N/A,
IF('Second Approx.'!$G$29="Error",#N/A,
'Second Approx.'!$D$38*SIN(RADIANS('Second Approx.'!$D$18*A1971))+'Second Approx.'!$D$39*SIN(RADIANS('Second Approx.'!$D$19*A1971))))))))))</f>
        <v>#N/A</v>
      </c>
    </row>
    <row r="1972" spans="1:4" x14ac:dyDescent="0.25">
      <c r="A1972">
        <v>985</v>
      </c>
      <c r="B1972" s="71" t="e">
        <f>IF(A1972&lt;='Second Approx.'!$D$20,A1972,#N/A)</f>
        <v>#N/A</v>
      </c>
      <c r="C1972" s="1" t="e">
        <f>IF(B1972="",#N/A,
IF('Second Approx.'!$G$15="Error",#N/A,
IF('Second Approx.'!$G$16="Error",#N/A,
IF('Second Approx.'!$G$17="Error",#N/A,
IF('Second Approx.'!$G$18="Error",#N/A,
IF('Second Approx.'!$G$19="Error",#N/A,
IF('Second Approx.'!$G$20="Error",#N/A,
IF('Second Approx.'!$G$29="Error",#N/A,
'Second Approx.'!$D$38*COS(RADIANS('Second Approx.'!$D$18*A1972))+'Second Approx.'!$D$39*COS(RADIANS('Second Approx.'!$D$19*A1972))))))))))</f>
        <v>#N/A</v>
      </c>
      <c r="D1972" s="1" t="e">
        <f>IF(B1972="",#N/A,
IF('Second Approx.'!$G$15="Error",#N/A,
IF('Second Approx.'!$G$16="Error",#N/A,
IF('Second Approx.'!$G$17="Error",#N/A,
IF('Second Approx.'!$G$18="Error",#N/A,
IF('Second Approx.'!$G$19="Error",#N/A,
IF('Second Approx.'!$G$20="Error",#N/A,
IF('Second Approx.'!$G$29="Error",#N/A,
'Second Approx.'!$D$38*SIN(RADIANS('Second Approx.'!$D$18*A1972))+'Second Approx.'!$D$39*SIN(RADIANS('Second Approx.'!$D$19*A1972))))))))))</f>
        <v>#N/A</v>
      </c>
    </row>
    <row r="1973" spans="1:4" x14ac:dyDescent="0.25">
      <c r="A1973">
        <v>985.5</v>
      </c>
      <c r="B1973" s="71" t="e">
        <f>IF(A1973&lt;='Second Approx.'!$D$20,A1973,#N/A)</f>
        <v>#N/A</v>
      </c>
      <c r="C1973" s="1" t="e">
        <f>IF(B1973="",#N/A,
IF('Second Approx.'!$G$15="Error",#N/A,
IF('Second Approx.'!$G$16="Error",#N/A,
IF('Second Approx.'!$G$17="Error",#N/A,
IF('Second Approx.'!$G$18="Error",#N/A,
IF('Second Approx.'!$G$19="Error",#N/A,
IF('Second Approx.'!$G$20="Error",#N/A,
IF('Second Approx.'!$G$29="Error",#N/A,
'Second Approx.'!$D$38*COS(RADIANS('Second Approx.'!$D$18*A1973))+'Second Approx.'!$D$39*COS(RADIANS('Second Approx.'!$D$19*A1973))))))))))</f>
        <v>#N/A</v>
      </c>
      <c r="D1973" s="1" t="e">
        <f>IF(B1973="",#N/A,
IF('Second Approx.'!$G$15="Error",#N/A,
IF('Second Approx.'!$G$16="Error",#N/A,
IF('Second Approx.'!$G$17="Error",#N/A,
IF('Second Approx.'!$G$18="Error",#N/A,
IF('Second Approx.'!$G$19="Error",#N/A,
IF('Second Approx.'!$G$20="Error",#N/A,
IF('Second Approx.'!$G$29="Error",#N/A,
'Second Approx.'!$D$38*SIN(RADIANS('Second Approx.'!$D$18*A1973))+'Second Approx.'!$D$39*SIN(RADIANS('Second Approx.'!$D$19*A1973))))))))))</f>
        <v>#N/A</v>
      </c>
    </row>
    <row r="1974" spans="1:4" x14ac:dyDescent="0.25">
      <c r="A1974" s="71">
        <v>986</v>
      </c>
      <c r="B1974" s="71" t="e">
        <f>IF(A1974&lt;='Second Approx.'!$D$20,A1974,#N/A)</f>
        <v>#N/A</v>
      </c>
      <c r="C1974" s="1" t="e">
        <f>IF(B1974="",#N/A,
IF('Second Approx.'!$G$15="Error",#N/A,
IF('Second Approx.'!$G$16="Error",#N/A,
IF('Second Approx.'!$G$17="Error",#N/A,
IF('Second Approx.'!$G$18="Error",#N/A,
IF('Second Approx.'!$G$19="Error",#N/A,
IF('Second Approx.'!$G$20="Error",#N/A,
IF('Second Approx.'!$G$29="Error",#N/A,
'Second Approx.'!$D$38*COS(RADIANS('Second Approx.'!$D$18*A1974))+'Second Approx.'!$D$39*COS(RADIANS('Second Approx.'!$D$19*A1974))))))))))</f>
        <v>#N/A</v>
      </c>
      <c r="D1974" s="1" t="e">
        <f>IF(B1974="",#N/A,
IF('Second Approx.'!$G$15="Error",#N/A,
IF('Second Approx.'!$G$16="Error",#N/A,
IF('Second Approx.'!$G$17="Error",#N/A,
IF('Second Approx.'!$G$18="Error",#N/A,
IF('Second Approx.'!$G$19="Error",#N/A,
IF('Second Approx.'!$G$20="Error",#N/A,
IF('Second Approx.'!$G$29="Error",#N/A,
'Second Approx.'!$D$38*SIN(RADIANS('Second Approx.'!$D$18*A1974))+'Second Approx.'!$D$39*SIN(RADIANS('Second Approx.'!$D$19*A1974))))))))))</f>
        <v>#N/A</v>
      </c>
    </row>
    <row r="1975" spans="1:4" x14ac:dyDescent="0.25">
      <c r="A1975">
        <v>986.5</v>
      </c>
      <c r="B1975" s="71" t="e">
        <f>IF(A1975&lt;='Second Approx.'!$D$20,A1975,#N/A)</f>
        <v>#N/A</v>
      </c>
      <c r="C1975" s="1" t="e">
        <f>IF(B1975="",#N/A,
IF('Second Approx.'!$G$15="Error",#N/A,
IF('Second Approx.'!$G$16="Error",#N/A,
IF('Second Approx.'!$G$17="Error",#N/A,
IF('Second Approx.'!$G$18="Error",#N/A,
IF('Second Approx.'!$G$19="Error",#N/A,
IF('Second Approx.'!$G$20="Error",#N/A,
IF('Second Approx.'!$G$29="Error",#N/A,
'Second Approx.'!$D$38*COS(RADIANS('Second Approx.'!$D$18*A1975))+'Second Approx.'!$D$39*COS(RADIANS('Second Approx.'!$D$19*A1975))))))))))</f>
        <v>#N/A</v>
      </c>
      <c r="D1975" s="1" t="e">
        <f>IF(B1975="",#N/A,
IF('Second Approx.'!$G$15="Error",#N/A,
IF('Second Approx.'!$G$16="Error",#N/A,
IF('Second Approx.'!$G$17="Error",#N/A,
IF('Second Approx.'!$G$18="Error",#N/A,
IF('Second Approx.'!$G$19="Error",#N/A,
IF('Second Approx.'!$G$20="Error",#N/A,
IF('Second Approx.'!$G$29="Error",#N/A,
'Second Approx.'!$D$38*SIN(RADIANS('Second Approx.'!$D$18*A1975))+'Second Approx.'!$D$39*SIN(RADIANS('Second Approx.'!$D$19*A1975))))))))))</f>
        <v>#N/A</v>
      </c>
    </row>
    <row r="1976" spans="1:4" x14ac:dyDescent="0.25">
      <c r="A1976" s="71">
        <v>987</v>
      </c>
      <c r="B1976" s="71" t="e">
        <f>IF(A1976&lt;='Second Approx.'!$D$20,A1976,#N/A)</f>
        <v>#N/A</v>
      </c>
      <c r="C1976" s="1" t="e">
        <f>IF(B1976="",#N/A,
IF('Second Approx.'!$G$15="Error",#N/A,
IF('Second Approx.'!$G$16="Error",#N/A,
IF('Second Approx.'!$G$17="Error",#N/A,
IF('Second Approx.'!$G$18="Error",#N/A,
IF('Second Approx.'!$G$19="Error",#N/A,
IF('Second Approx.'!$G$20="Error",#N/A,
IF('Second Approx.'!$G$29="Error",#N/A,
'Second Approx.'!$D$38*COS(RADIANS('Second Approx.'!$D$18*A1976))+'Second Approx.'!$D$39*COS(RADIANS('Second Approx.'!$D$19*A1976))))))))))</f>
        <v>#N/A</v>
      </c>
      <c r="D1976" s="1" t="e">
        <f>IF(B1976="",#N/A,
IF('Second Approx.'!$G$15="Error",#N/A,
IF('Second Approx.'!$G$16="Error",#N/A,
IF('Second Approx.'!$G$17="Error",#N/A,
IF('Second Approx.'!$G$18="Error",#N/A,
IF('Second Approx.'!$G$19="Error",#N/A,
IF('Second Approx.'!$G$20="Error",#N/A,
IF('Second Approx.'!$G$29="Error",#N/A,
'Second Approx.'!$D$38*SIN(RADIANS('Second Approx.'!$D$18*A1976))+'Second Approx.'!$D$39*SIN(RADIANS('Second Approx.'!$D$19*A1976))))))))))</f>
        <v>#N/A</v>
      </c>
    </row>
    <row r="1977" spans="1:4" x14ac:dyDescent="0.25">
      <c r="A1977">
        <v>987.5</v>
      </c>
      <c r="B1977" s="71" t="e">
        <f>IF(A1977&lt;='Second Approx.'!$D$20,A1977,#N/A)</f>
        <v>#N/A</v>
      </c>
      <c r="C1977" s="1" t="e">
        <f>IF(B1977="",#N/A,
IF('Second Approx.'!$G$15="Error",#N/A,
IF('Second Approx.'!$G$16="Error",#N/A,
IF('Second Approx.'!$G$17="Error",#N/A,
IF('Second Approx.'!$G$18="Error",#N/A,
IF('Second Approx.'!$G$19="Error",#N/A,
IF('Second Approx.'!$G$20="Error",#N/A,
IF('Second Approx.'!$G$29="Error",#N/A,
'Second Approx.'!$D$38*COS(RADIANS('Second Approx.'!$D$18*A1977))+'Second Approx.'!$D$39*COS(RADIANS('Second Approx.'!$D$19*A1977))))))))))</f>
        <v>#N/A</v>
      </c>
      <c r="D1977" s="1" t="e">
        <f>IF(B1977="",#N/A,
IF('Second Approx.'!$G$15="Error",#N/A,
IF('Second Approx.'!$G$16="Error",#N/A,
IF('Second Approx.'!$G$17="Error",#N/A,
IF('Second Approx.'!$G$18="Error",#N/A,
IF('Second Approx.'!$G$19="Error",#N/A,
IF('Second Approx.'!$G$20="Error",#N/A,
IF('Second Approx.'!$G$29="Error",#N/A,
'Second Approx.'!$D$38*SIN(RADIANS('Second Approx.'!$D$18*A1977))+'Second Approx.'!$D$39*SIN(RADIANS('Second Approx.'!$D$19*A1977))))))))))</f>
        <v>#N/A</v>
      </c>
    </row>
    <row r="1978" spans="1:4" x14ac:dyDescent="0.25">
      <c r="A1978">
        <v>988</v>
      </c>
      <c r="B1978" s="71" t="e">
        <f>IF(A1978&lt;='Second Approx.'!$D$20,A1978,#N/A)</f>
        <v>#N/A</v>
      </c>
      <c r="C1978" s="1" t="e">
        <f>IF(B1978="",#N/A,
IF('Second Approx.'!$G$15="Error",#N/A,
IF('Second Approx.'!$G$16="Error",#N/A,
IF('Second Approx.'!$G$17="Error",#N/A,
IF('Second Approx.'!$G$18="Error",#N/A,
IF('Second Approx.'!$G$19="Error",#N/A,
IF('Second Approx.'!$G$20="Error",#N/A,
IF('Second Approx.'!$G$29="Error",#N/A,
'Second Approx.'!$D$38*COS(RADIANS('Second Approx.'!$D$18*A1978))+'Second Approx.'!$D$39*COS(RADIANS('Second Approx.'!$D$19*A1978))))))))))</f>
        <v>#N/A</v>
      </c>
      <c r="D1978" s="1" t="e">
        <f>IF(B1978="",#N/A,
IF('Second Approx.'!$G$15="Error",#N/A,
IF('Second Approx.'!$G$16="Error",#N/A,
IF('Second Approx.'!$G$17="Error",#N/A,
IF('Second Approx.'!$G$18="Error",#N/A,
IF('Second Approx.'!$G$19="Error",#N/A,
IF('Second Approx.'!$G$20="Error",#N/A,
IF('Second Approx.'!$G$29="Error",#N/A,
'Second Approx.'!$D$38*SIN(RADIANS('Second Approx.'!$D$18*A1978))+'Second Approx.'!$D$39*SIN(RADIANS('Second Approx.'!$D$19*A1978))))))))))</f>
        <v>#N/A</v>
      </c>
    </row>
    <row r="1979" spans="1:4" x14ac:dyDescent="0.25">
      <c r="A1979" s="71">
        <v>988.5</v>
      </c>
      <c r="B1979" s="71" t="e">
        <f>IF(A1979&lt;='Second Approx.'!$D$20,A1979,#N/A)</f>
        <v>#N/A</v>
      </c>
      <c r="C1979" s="1" t="e">
        <f>IF(B1979="",#N/A,
IF('Second Approx.'!$G$15="Error",#N/A,
IF('Second Approx.'!$G$16="Error",#N/A,
IF('Second Approx.'!$G$17="Error",#N/A,
IF('Second Approx.'!$G$18="Error",#N/A,
IF('Second Approx.'!$G$19="Error",#N/A,
IF('Second Approx.'!$G$20="Error",#N/A,
IF('Second Approx.'!$G$29="Error",#N/A,
'Second Approx.'!$D$38*COS(RADIANS('Second Approx.'!$D$18*A1979))+'Second Approx.'!$D$39*COS(RADIANS('Second Approx.'!$D$19*A1979))))))))))</f>
        <v>#N/A</v>
      </c>
      <c r="D1979" s="1" t="e">
        <f>IF(B1979="",#N/A,
IF('Second Approx.'!$G$15="Error",#N/A,
IF('Second Approx.'!$G$16="Error",#N/A,
IF('Second Approx.'!$G$17="Error",#N/A,
IF('Second Approx.'!$G$18="Error",#N/A,
IF('Second Approx.'!$G$19="Error",#N/A,
IF('Second Approx.'!$G$20="Error",#N/A,
IF('Second Approx.'!$G$29="Error",#N/A,
'Second Approx.'!$D$38*SIN(RADIANS('Second Approx.'!$D$18*A1979))+'Second Approx.'!$D$39*SIN(RADIANS('Second Approx.'!$D$19*A1979))))))))))</f>
        <v>#N/A</v>
      </c>
    </row>
    <row r="1980" spans="1:4" x14ac:dyDescent="0.25">
      <c r="A1980">
        <v>989</v>
      </c>
      <c r="B1980" s="71" t="e">
        <f>IF(A1980&lt;='Second Approx.'!$D$20,A1980,#N/A)</f>
        <v>#N/A</v>
      </c>
      <c r="C1980" s="1" t="e">
        <f>IF(B1980="",#N/A,
IF('Second Approx.'!$G$15="Error",#N/A,
IF('Second Approx.'!$G$16="Error",#N/A,
IF('Second Approx.'!$G$17="Error",#N/A,
IF('Second Approx.'!$G$18="Error",#N/A,
IF('Second Approx.'!$G$19="Error",#N/A,
IF('Second Approx.'!$G$20="Error",#N/A,
IF('Second Approx.'!$G$29="Error",#N/A,
'Second Approx.'!$D$38*COS(RADIANS('Second Approx.'!$D$18*A1980))+'Second Approx.'!$D$39*COS(RADIANS('Second Approx.'!$D$19*A1980))))))))))</f>
        <v>#N/A</v>
      </c>
      <c r="D1980" s="1" t="e">
        <f>IF(B1980="",#N/A,
IF('Second Approx.'!$G$15="Error",#N/A,
IF('Second Approx.'!$G$16="Error",#N/A,
IF('Second Approx.'!$G$17="Error",#N/A,
IF('Second Approx.'!$G$18="Error",#N/A,
IF('Second Approx.'!$G$19="Error",#N/A,
IF('Second Approx.'!$G$20="Error",#N/A,
IF('Second Approx.'!$G$29="Error",#N/A,
'Second Approx.'!$D$38*SIN(RADIANS('Second Approx.'!$D$18*A1980))+'Second Approx.'!$D$39*SIN(RADIANS('Second Approx.'!$D$19*A1980))))))))))</f>
        <v>#N/A</v>
      </c>
    </row>
    <row r="1981" spans="1:4" x14ac:dyDescent="0.25">
      <c r="A1981" s="71">
        <v>989.5</v>
      </c>
      <c r="B1981" s="71" t="e">
        <f>IF(A1981&lt;='Second Approx.'!$D$20,A1981,#N/A)</f>
        <v>#N/A</v>
      </c>
      <c r="C1981" s="1" t="e">
        <f>IF(B1981="",#N/A,
IF('Second Approx.'!$G$15="Error",#N/A,
IF('Second Approx.'!$G$16="Error",#N/A,
IF('Second Approx.'!$G$17="Error",#N/A,
IF('Second Approx.'!$G$18="Error",#N/A,
IF('Second Approx.'!$G$19="Error",#N/A,
IF('Second Approx.'!$G$20="Error",#N/A,
IF('Second Approx.'!$G$29="Error",#N/A,
'Second Approx.'!$D$38*COS(RADIANS('Second Approx.'!$D$18*A1981))+'Second Approx.'!$D$39*COS(RADIANS('Second Approx.'!$D$19*A1981))))))))))</f>
        <v>#N/A</v>
      </c>
      <c r="D1981" s="1" t="e">
        <f>IF(B1981="",#N/A,
IF('Second Approx.'!$G$15="Error",#N/A,
IF('Second Approx.'!$G$16="Error",#N/A,
IF('Second Approx.'!$G$17="Error",#N/A,
IF('Second Approx.'!$G$18="Error",#N/A,
IF('Second Approx.'!$G$19="Error",#N/A,
IF('Second Approx.'!$G$20="Error",#N/A,
IF('Second Approx.'!$G$29="Error",#N/A,
'Second Approx.'!$D$38*SIN(RADIANS('Second Approx.'!$D$18*A1981))+'Second Approx.'!$D$39*SIN(RADIANS('Second Approx.'!$D$19*A1981))))))))))</f>
        <v>#N/A</v>
      </c>
    </row>
    <row r="1982" spans="1:4" x14ac:dyDescent="0.25">
      <c r="A1982">
        <v>990</v>
      </c>
      <c r="B1982" s="71" t="e">
        <f>IF(A1982&lt;='Second Approx.'!$D$20,A1982,#N/A)</f>
        <v>#N/A</v>
      </c>
      <c r="C1982" s="1" t="e">
        <f>IF(B1982="",#N/A,
IF('Second Approx.'!$G$15="Error",#N/A,
IF('Second Approx.'!$G$16="Error",#N/A,
IF('Second Approx.'!$G$17="Error",#N/A,
IF('Second Approx.'!$G$18="Error",#N/A,
IF('Second Approx.'!$G$19="Error",#N/A,
IF('Second Approx.'!$G$20="Error",#N/A,
IF('Second Approx.'!$G$29="Error",#N/A,
'Second Approx.'!$D$38*COS(RADIANS('Second Approx.'!$D$18*A1982))+'Second Approx.'!$D$39*COS(RADIANS('Second Approx.'!$D$19*A1982))))))))))</f>
        <v>#N/A</v>
      </c>
      <c r="D1982" s="1" t="e">
        <f>IF(B1982="",#N/A,
IF('Second Approx.'!$G$15="Error",#N/A,
IF('Second Approx.'!$G$16="Error",#N/A,
IF('Second Approx.'!$G$17="Error",#N/A,
IF('Second Approx.'!$G$18="Error",#N/A,
IF('Second Approx.'!$G$19="Error",#N/A,
IF('Second Approx.'!$G$20="Error",#N/A,
IF('Second Approx.'!$G$29="Error",#N/A,
'Second Approx.'!$D$38*SIN(RADIANS('Second Approx.'!$D$18*A1982))+'Second Approx.'!$D$39*SIN(RADIANS('Second Approx.'!$D$19*A1982))))))))))</f>
        <v>#N/A</v>
      </c>
    </row>
    <row r="1983" spans="1:4" x14ac:dyDescent="0.25">
      <c r="A1983">
        <v>990.5</v>
      </c>
      <c r="B1983" s="71" t="e">
        <f>IF(A1983&lt;='Second Approx.'!$D$20,A1983,#N/A)</f>
        <v>#N/A</v>
      </c>
      <c r="C1983" s="1" t="e">
        <f>IF(B1983="",#N/A,
IF('Second Approx.'!$G$15="Error",#N/A,
IF('Second Approx.'!$G$16="Error",#N/A,
IF('Second Approx.'!$G$17="Error",#N/A,
IF('Second Approx.'!$G$18="Error",#N/A,
IF('Second Approx.'!$G$19="Error",#N/A,
IF('Second Approx.'!$G$20="Error",#N/A,
IF('Second Approx.'!$G$29="Error",#N/A,
'Second Approx.'!$D$38*COS(RADIANS('Second Approx.'!$D$18*A1983))+'Second Approx.'!$D$39*COS(RADIANS('Second Approx.'!$D$19*A1983))))))))))</f>
        <v>#N/A</v>
      </c>
      <c r="D1983" s="1" t="e">
        <f>IF(B1983="",#N/A,
IF('Second Approx.'!$G$15="Error",#N/A,
IF('Second Approx.'!$G$16="Error",#N/A,
IF('Second Approx.'!$G$17="Error",#N/A,
IF('Second Approx.'!$G$18="Error",#N/A,
IF('Second Approx.'!$G$19="Error",#N/A,
IF('Second Approx.'!$G$20="Error",#N/A,
IF('Second Approx.'!$G$29="Error",#N/A,
'Second Approx.'!$D$38*SIN(RADIANS('Second Approx.'!$D$18*A1983))+'Second Approx.'!$D$39*SIN(RADIANS('Second Approx.'!$D$19*A1983))))))))))</f>
        <v>#N/A</v>
      </c>
    </row>
    <row r="1984" spans="1:4" x14ac:dyDescent="0.25">
      <c r="A1984" s="71">
        <v>991</v>
      </c>
      <c r="B1984" s="71" t="e">
        <f>IF(A1984&lt;='Second Approx.'!$D$20,A1984,#N/A)</f>
        <v>#N/A</v>
      </c>
      <c r="C1984" s="1" t="e">
        <f>IF(B1984="",#N/A,
IF('Second Approx.'!$G$15="Error",#N/A,
IF('Second Approx.'!$G$16="Error",#N/A,
IF('Second Approx.'!$G$17="Error",#N/A,
IF('Second Approx.'!$G$18="Error",#N/A,
IF('Second Approx.'!$G$19="Error",#N/A,
IF('Second Approx.'!$G$20="Error",#N/A,
IF('Second Approx.'!$G$29="Error",#N/A,
'Second Approx.'!$D$38*COS(RADIANS('Second Approx.'!$D$18*A1984))+'Second Approx.'!$D$39*COS(RADIANS('Second Approx.'!$D$19*A1984))))))))))</f>
        <v>#N/A</v>
      </c>
      <c r="D1984" s="1" t="e">
        <f>IF(B1984="",#N/A,
IF('Second Approx.'!$G$15="Error",#N/A,
IF('Second Approx.'!$G$16="Error",#N/A,
IF('Second Approx.'!$G$17="Error",#N/A,
IF('Second Approx.'!$G$18="Error",#N/A,
IF('Second Approx.'!$G$19="Error",#N/A,
IF('Second Approx.'!$G$20="Error",#N/A,
IF('Second Approx.'!$G$29="Error",#N/A,
'Second Approx.'!$D$38*SIN(RADIANS('Second Approx.'!$D$18*A1984))+'Second Approx.'!$D$39*SIN(RADIANS('Second Approx.'!$D$19*A1984))))))))))</f>
        <v>#N/A</v>
      </c>
    </row>
    <row r="1985" spans="1:4" x14ac:dyDescent="0.25">
      <c r="A1985">
        <v>991.5</v>
      </c>
      <c r="B1985" s="71" t="e">
        <f>IF(A1985&lt;='Second Approx.'!$D$20,A1985,#N/A)</f>
        <v>#N/A</v>
      </c>
      <c r="C1985" s="1" t="e">
        <f>IF(B1985="",#N/A,
IF('Second Approx.'!$G$15="Error",#N/A,
IF('Second Approx.'!$G$16="Error",#N/A,
IF('Second Approx.'!$G$17="Error",#N/A,
IF('Second Approx.'!$G$18="Error",#N/A,
IF('Second Approx.'!$G$19="Error",#N/A,
IF('Second Approx.'!$G$20="Error",#N/A,
IF('Second Approx.'!$G$29="Error",#N/A,
'Second Approx.'!$D$38*COS(RADIANS('Second Approx.'!$D$18*A1985))+'Second Approx.'!$D$39*COS(RADIANS('Second Approx.'!$D$19*A1985))))))))))</f>
        <v>#N/A</v>
      </c>
      <c r="D1985" s="1" t="e">
        <f>IF(B1985="",#N/A,
IF('Second Approx.'!$G$15="Error",#N/A,
IF('Second Approx.'!$G$16="Error",#N/A,
IF('Second Approx.'!$G$17="Error",#N/A,
IF('Second Approx.'!$G$18="Error",#N/A,
IF('Second Approx.'!$G$19="Error",#N/A,
IF('Second Approx.'!$G$20="Error",#N/A,
IF('Second Approx.'!$G$29="Error",#N/A,
'Second Approx.'!$D$38*SIN(RADIANS('Second Approx.'!$D$18*A1985))+'Second Approx.'!$D$39*SIN(RADIANS('Second Approx.'!$D$19*A1985))))))))))</f>
        <v>#N/A</v>
      </c>
    </row>
    <row r="1986" spans="1:4" x14ac:dyDescent="0.25">
      <c r="A1986" s="71">
        <v>992</v>
      </c>
      <c r="B1986" s="71" t="e">
        <f>IF(A1986&lt;='Second Approx.'!$D$20,A1986,#N/A)</f>
        <v>#N/A</v>
      </c>
      <c r="C1986" s="1" t="e">
        <f>IF(B1986="",#N/A,
IF('Second Approx.'!$G$15="Error",#N/A,
IF('Second Approx.'!$G$16="Error",#N/A,
IF('Second Approx.'!$G$17="Error",#N/A,
IF('Second Approx.'!$G$18="Error",#N/A,
IF('Second Approx.'!$G$19="Error",#N/A,
IF('Second Approx.'!$G$20="Error",#N/A,
IF('Second Approx.'!$G$29="Error",#N/A,
'Second Approx.'!$D$38*COS(RADIANS('Second Approx.'!$D$18*A1986))+'Second Approx.'!$D$39*COS(RADIANS('Second Approx.'!$D$19*A1986))))))))))</f>
        <v>#N/A</v>
      </c>
      <c r="D1986" s="1" t="e">
        <f>IF(B1986="",#N/A,
IF('Second Approx.'!$G$15="Error",#N/A,
IF('Second Approx.'!$G$16="Error",#N/A,
IF('Second Approx.'!$G$17="Error",#N/A,
IF('Second Approx.'!$G$18="Error",#N/A,
IF('Second Approx.'!$G$19="Error",#N/A,
IF('Second Approx.'!$G$20="Error",#N/A,
IF('Second Approx.'!$G$29="Error",#N/A,
'Second Approx.'!$D$38*SIN(RADIANS('Second Approx.'!$D$18*A1986))+'Second Approx.'!$D$39*SIN(RADIANS('Second Approx.'!$D$19*A1986))))))))))</f>
        <v>#N/A</v>
      </c>
    </row>
    <row r="1987" spans="1:4" x14ac:dyDescent="0.25">
      <c r="A1987">
        <v>992.5</v>
      </c>
      <c r="B1987" s="71" t="e">
        <f>IF(A1987&lt;='Second Approx.'!$D$20,A1987,#N/A)</f>
        <v>#N/A</v>
      </c>
      <c r="C1987" s="1" t="e">
        <f>IF(B1987="",#N/A,
IF('Second Approx.'!$G$15="Error",#N/A,
IF('Second Approx.'!$G$16="Error",#N/A,
IF('Second Approx.'!$G$17="Error",#N/A,
IF('Second Approx.'!$G$18="Error",#N/A,
IF('Second Approx.'!$G$19="Error",#N/A,
IF('Second Approx.'!$G$20="Error",#N/A,
IF('Second Approx.'!$G$29="Error",#N/A,
'Second Approx.'!$D$38*COS(RADIANS('Second Approx.'!$D$18*A1987))+'Second Approx.'!$D$39*COS(RADIANS('Second Approx.'!$D$19*A1987))))))))))</f>
        <v>#N/A</v>
      </c>
      <c r="D1987" s="1" t="e">
        <f>IF(B1987="",#N/A,
IF('Second Approx.'!$G$15="Error",#N/A,
IF('Second Approx.'!$G$16="Error",#N/A,
IF('Second Approx.'!$G$17="Error",#N/A,
IF('Second Approx.'!$G$18="Error",#N/A,
IF('Second Approx.'!$G$19="Error",#N/A,
IF('Second Approx.'!$G$20="Error",#N/A,
IF('Second Approx.'!$G$29="Error",#N/A,
'Second Approx.'!$D$38*SIN(RADIANS('Second Approx.'!$D$18*A1987))+'Second Approx.'!$D$39*SIN(RADIANS('Second Approx.'!$D$19*A1987))))))))))</f>
        <v>#N/A</v>
      </c>
    </row>
    <row r="1988" spans="1:4" x14ac:dyDescent="0.25">
      <c r="A1988">
        <v>993</v>
      </c>
      <c r="B1988" s="71" t="e">
        <f>IF(A1988&lt;='Second Approx.'!$D$20,A1988,#N/A)</f>
        <v>#N/A</v>
      </c>
      <c r="C1988" s="1" t="e">
        <f>IF(B1988="",#N/A,
IF('Second Approx.'!$G$15="Error",#N/A,
IF('Second Approx.'!$G$16="Error",#N/A,
IF('Second Approx.'!$G$17="Error",#N/A,
IF('Second Approx.'!$G$18="Error",#N/A,
IF('Second Approx.'!$G$19="Error",#N/A,
IF('Second Approx.'!$G$20="Error",#N/A,
IF('Second Approx.'!$G$29="Error",#N/A,
'Second Approx.'!$D$38*COS(RADIANS('Second Approx.'!$D$18*A1988))+'Second Approx.'!$D$39*COS(RADIANS('Second Approx.'!$D$19*A1988))))))))))</f>
        <v>#N/A</v>
      </c>
      <c r="D1988" s="1" t="e">
        <f>IF(B1988="",#N/A,
IF('Second Approx.'!$G$15="Error",#N/A,
IF('Second Approx.'!$G$16="Error",#N/A,
IF('Second Approx.'!$G$17="Error",#N/A,
IF('Second Approx.'!$G$18="Error",#N/A,
IF('Second Approx.'!$G$19="Error",#N/A,
IF('Second Approx.'!$G$20="Error",#N/A,
IF('Second Approx.'!$G$29="Error",#N/A,
'Second Approx.'!$D$38*SIN(RADIANS('Second Approx.'!$D$18*A1988))+'Second Approx.'!$D$39*SIN(RADIANS('Second Approx.'!$D$19*A1988))))))))))</f>
        <v>#N/A</v>
      </c>
    </row>
    <row r="1989" spans="1:4" x14ac:dyDescent="0.25">
      <c r="A1989" s="71">
        <v>993.5</v>
      </c>
      <c r="B1989" s="71" t="e">
        <f>IF(A1989&lt;='Second Approx.'!$D$20,A1989,#N/A)</f>
        <v>#N/A</v>
      </c>
      <c r="C1989" s="1" t="e">
        <f>IF(B1989="",#N/A,
IF('Second Approx.'!$G$15="Error",#N/A,
IF('Second Approx.'!$G$16="Error",#N/A,
IF('Second Approx.'!$G$17="Error",#N/A,
IF('Second Approx.'!$G$18="Error",#N/A,
IF('Second Approx.'!$G$19="Error",#N/A,
IF('Second Approx.'!$G$20="Error",#N/A,
IF('Second Approx.'!$G$29="Error",#N/A,
'Second Approx.'!$D$38*COS(RADIANS('Second Approx.'!$D$18*A1989))+'Second Approx.'!$D$39*COS(RADIANS('Second Approx.'!$D$19*A1989))))))))))</f>
        <v>#N/A</v>
      </c>
      <c r="D1989" s="1" t="e">
        <f>IF(B1989="",#N/A,
IF('Second Approx.'!$G$15="Error",#N/A,
IF('Second Approx.'!$G$16="Error",#N/A,
IF('Second Approx.'!$G$17="Error",#N/A,
IF('Second Approx.'!$G$18="Error",#N/A,
IF('Second Approx.'!$G$19="Error",#N/A,
IF('Second Approx.'!$G$20="Error",#N/A,
IF('Second Approx.'!$G$29="Error",#N/A,
'Second Approx.'!$D$38*SIN(RADIANS('Second Approx.'!$D$18*A1989))+'Second Approx.'!$D$39*SIN(RADIANS('Second Approx.'!$D$19*A1989))))))))))</f>
        <v>#N/A</v>
      </c>
    </row>
    <row r="1990" spans="1:4" x14ac:dyDescent="0.25">
      <c r="A1990">
        <v>994</v>
      </c>
      <c r="B1990" s="71" t="e">
        <f>IF(A1990&lt;='Second Approx.'!$D$20,A1990,#N/A)</f>
        <v>#N/A</v>
      </c>
      <c r="C1990" s="1" t="e">
        <f>IF(B1990="",#N/A,
IF('Second Approx.'!$G$15="Error",#N/A,
IF('Second Approx.'!$G$16="Error",#N/A,
IF('Second Approx.'!$G$17="Error",#N/A,
IF('Second Approx.'!$G$18="Error",#N/A,
IF('Second Approx.'!$G$19="Error",#N/A,
IF('Second Approx.'!$G$20="Error",#N/A,
IF('Second Approx.'!$G$29="Error",#N/A,
'Second Approx.'!$D$38*COS(RADIANS('Second Approx.'!$D$18*A1990))+'Second Approx.'!$D$39*COS(RADIANS('Second Approx.'!$D$19*A1990))))))))))</f>
        <v>#N/A</v>
      </c>
      <c r="D1990" s="1" t="e">
        <f>IF(B1990="",#N/A,
IF('Second Approx.'!$G$15="Error",#N/A,
IF('Second Approx.'!$G$16="Error",#N/A,
IF('Second Approx.'!$G$17="Error",#N/A,
IF('Second Approx.'!$G$18="Error",#N/A,
IF('Second Approx.'!$G$19="Error",#N/A,
IF('Second Approx.'!$G$20="Error",#N/A,
IF('Second Approx.'!$G$29="Error",#N/A,
'Second Approx.'!$D$38*SIN(RADIANS('Second Approx.'!$D$18*A1990))+'Second Approx.'!$D$39*SIN(RADIANS('Second Approx.'!$D$19*A1990))))))))))</f>
        <v>#N/A</v>
      </c>
    </row>
    <row r="1991" spans="1:4" x14ac:dyDescent="0.25">
      <c r="A1991" s="71">
        <v>994.5</v>
      </c>
      <c r="B1991" s="71" t="e">
        <f>IF(A1991&lt;='Second Approx.'!$D$20,A1991,#N/A)</f>
        <v>#N/A</v>
      </c>
      <c r="C1991" s="1" t="e">
        <f>IF(B1991="",#N/A,
IF('Second Approx.'!$G$15="Error",#N/A,
IF('Second Approx.'!$G$16="Error",#N/A,
IF('Second Approx.'!$G$17="Error",#N/A,
IF('Second Approx.'!$G$18="Error",#N/A,
IF('Second Approx.'!$G$19="Error",#N/A,
IF('Second Approx.'!$G$20="Error",#N/A,
IF('Second Approx.'!$G$29="Error",#N/A,
'Second Approx.'!$D$38*COS(RADIANS('Second Approx.'!$D$18*A1991))+'Second Approx.'!$D$39*COS(RADIANS('Second Approx.'!$D$19*A1991))))))))))</f>
        <v>#N/A</v>
      </c>
      <c r="D1991" s="1" t="e">
        <f>IF(B1991="",#N/A,
IF('Second Approx.'!$G$15="Error",#N/A,
IF('Second Approx.'!$G$16="Error",#N/A,
IF('Second Approx.'!$G$17="Error",#N/A,
IF('Second Approx.'!$G$18="Error",#N/A,
IF('Second Approx.'!$G$19="Error",#N/A,
IF('Second Approx.'!$G$20="Error",#N/A,
IF('Second Approx.'!$G$29="Error",#N/A,
'Second Approx.'!$D$38*SIN(RADIANS('Second Approx.'!$D$18*A1991))+'Second Approx.'!$D$39*SIN(RADIANS('Second Approx.'!$D$19*A1991))))))))))</f>
        <v>#N/A</v>
      </c>
    </row>
    <row r="1992" spans="1:4" x14ac:dyDescent="0.25">
      <c r="A1992">
        <v>995</v>
      </c>
      <c r="B1992" s="71" t="e">
        <f>IF(A1992&lt;='Second Approx.'!$D$20,A1992,#N/A)</f>
        <v>#N/A</v>
      </c>
      <c r="C1992" s="1" t="e">
        <f>IF(B1992="",#N/A,
IF('Second Approx.'!$G$15="Error",#N/A,
IF('Second Approx.'!$G$16="Error",#N/A,
IF('Second Approx.'!$G$17="Error",#N/A,
IF('Second Approx.'!$G$18="Error",#N/A,
IF('Second Approx.'!$G$19="Error",#N/A,
IF('Second Approx.'!$G$20="Error",#N/A,
IF('Second Approx.'!$G$29="Error",#N/A,
'Second Approx.'!$D$38*COS(RADIANS('Second Approx.'!$D$18*A1992))+'Second Approx.'!$D$39*COS(RADIANS('Second Approx.'!$D$19*A1992))))))))))</f>
        <v>#N/A</v>
      </c>
      <c r="D1992" s="1" t="e">
        <f>IF(B1992="",#N/A,
IF('Second Approx.'!$G$15="Error",#N/A,
IF('Second Approx.'!$G$16="Error",#N/A,
IF('Second Approx.'!$G$17="Error",#N/A,
IF('Second Approx.'!$G$18="Error",#N/A,
IF('Second Approx.'!$G$19="Error",#N/A,
IF('Second Approx.'!$G$20="Error",#N/A,
IF('Second Approx.'!$G$29="Error",#N/A,
'Second Approx.'!$D$38*SIN(RADIANS('Second Approx.'!$D$18*A1992))+'Second Approx.'!$D$39*SIN(RADIANS('Second Approx.'!$D$19*A1992))))))))))</f>
        <v>#N/A</v>
      </c>
    </row>
    <row r="1993" spans="1:4" x14ac:dyDescent="0.25">
      <c r="A1993">
        <v>995.5</v>
      </c>
      <c r="B1993" s="71" t="e">
        <f>IF(A1993&lt;='Second Approx.'!$D$20,A1993,#N/A)</f>
        <v>#N/A</v>
      </c>
      <c r="C1993" s="1" t="e">
        <f>IF(B1993="",#N/A,
IF('Second Approx.'!$G$15="Error",#N/A,
IF('Second Approx.'!$G$16="Error",#N/A,
IF('Second Approx.'!$G$17="Error",#N/A,
IF('Second Approx.'!$G$18="Error",#N/A,
IF('Second Approx.'!$G$19="Error",#N/A,
IF('Second Approx.'!$G$20="Error",#N/A,
IF('Second Approx.'!$G$29="Error",#N/A,
'Second Approx.'!$D$38*COS(RADIANS('Second Approx.'!$D$18*A1993))+'Second Approx.'!$D$39*COS(RADIANS('Second Approx.'!$D$19*A1993))))))))))</f>
        <v>#N/A</v>
      </c>
      <c r="D1993" s="1" t="e">
        <f>IF(B1993="",#N/A,
IF('Second Approx.'!$G$15="Error",#N/A,
IF('Second Approx.'!$G$16="Error",#N/A,
IF('Second Approx.'!$G$17="Error",#N/A,
IF('Second Approx.'!$G$18="Error",#N/A,
IF('Second Approx.'!$G$19="Error",#N/A,
IF('Second Approx.'!$G$20="Error",#N/A,
IF('Second Approx.'!$G$29="Error",#N/A,
'Second Approx.'!$D$38*SIN(RADIANS('Second Approx.'!$D$18*A1993))+'Second Approx.'!$D$39*SIN(RADIANS('Second Approx.'!$D$19*A1993))))))))))</f>
        <v>#N/A</v>
      </c>
    </row>
    <row r="1994" spans="1:4" x14ac:dyDescent="0.25">
      <c r="A1994" s="71">
        <v>996</v>
      </c>
      <c r="B1994" s="71" t="e">
        <f>IF(A1994&lt;='Second Approx.'!$D$20,A1994,#N/A)</f>
        <v>#N/A</v>
      </c>
      <c r="C1994" s="1" t="e">
        <f>IF(B1994="",#N/A,
IF('Second Approx.'!$G$15="Error",#N/A,
IF('Second Approx.'!$G$16="Error",#N/A,
IF('Second Approx.'!$G$17="Error",#N/A,
IF('Second Approx.'!$G$18="Error",#N/A,
IF('Second Approx.'!$G$19="Error",#N/A,
IF('Second Approx.'!$G$20="Error",#N/A,
IF('Second Approx.'!$G$29="Error",#N/A,
'Second Approx.'!$D$38*COS(RADIANS('Second Approx.'!$D$18*A1994))+'Second Approx.'!$D$39*COS(RADIANS('Second Approx.'!$D$19*A1994))))))))))</f>
        <v>#N/A</v>
      </c>
      <c r="D1994" s="1" t="e">
        <f>IF(B1994="",#N/A,
IF('Second Approx.'!$G$15="Error",#N/A,
IF('Second Approx.'!$G$16="Error",#N/A,
IF('Second Approx.'!$G$17="Error",#N/A,
IF('Second Approx.'!$G$18="Error",#N/A,
IF('Second Approx.'!$G$19="Error",#N/A,
IF('Second Approx.'!$G$20="Error",#N/A,
IF('Second Approx.'!$G$29="Error",#N/A,
'Second Approx.'!$D$38*SIN(RADIANS('Second Approx.'!$D$18*A1994))+'Second Approx.'!$D$39*SIN(RADIANS('Second Approx.'!$D$19*A1994))))))))))</f>
        <v>#N/A</v>
      </c>
    </row>
    <row r="1995" spans="1:4" x14ac:dyDescent="0.25">
      <c r="A1995">
        <v>996.5</v>
      </c>
      <c r="B1995" s="71" t="e">
        <f>IF(A1995&lt;='Second Approx.'!$D$20,A1995,#N/A)</f>
        <v>#N/A</v>
      </c>
      <c r="C1995" s="1" t="e">
        <f>IF(B1995="",#N/A,
IF('Second Approx.'!$G$15="Error",#N/A,
IF('Second Approx.'!$G$16="Error",#N/A,
IF('Second Approx.'!$G$17="Error",#N/A,
IF('Second Approx.'!$G$18="Error",#N/A,
IF('Second Approx.'!$G$19="Error",#N/A,
IF('Second Approx.'!$G$20="Error",#N/A,
IF('Second Approx.'!$G$29="Error",#N/A,
'Second Approx.'!$D$38*COS(RADIANS('Second Approx.'!$D$18*A1995))+'Second Approx.'!$D$39*COS(RADIANS('Second Approx.'!$D$19*A1995))))))))))</f>
        <v>#N/A</v>
      </c>
      <c r="D1995" s="1" t="e">
        <f>IF(B1995="",#N/A,
IF('Second Approx.'!$G$15="Error",#N/A,
IF('Second Approx.'!$G$16="Error",#N/A,
IF('Second Approx.'!$G$17="Error",#N/A,
IF('Second Approx.'!$G$18="Error",#N/A,
IF('Second Approx.'!$G$19="Error",#N/A,
IF('Second Approx.'!$G$20="Error",#N/A,
IF('Second Approx.'!$G$29="Error",#N/A,
'Second Approx.'!$D$38*SIN(RADIANS('Second Approx.'!$D$18*A1995))+'Second Approx.'!$D$39*SIN(RADIANS('Second Approx.'!$D$19*A1995))))))))))</f>
        <v>#N/A</v>
      </c>
    </row>
    <row r="1996" spans="1:4" x14ac:dyDescent="0.25">
      <c r="A1996" s="71">
        <v>997</v>
      </c>
      <c r="B1996" s="71" t="e">
        <f>IF(A1996&lt;='Second Approx.'!$D$20,A1996,#N/A)</f>
        <v>#N/A</v>
      </c>
      <c r="C1996" s="1" t="e">
        <f>IF(B1996="",#N/A,
IF('Second Approx.'!$G$15="Error",#N/A,
IF('Second Approx.'!$G$16="Error",#N/A,
IF('Second Approx.'!$G$17="Error",#N/A,
IF('Second Approx.'!$G$18="Error",#N/A,
IF('Second Approx.'!$G$19="Error",#N/A,
IF('Second Approx.'!$G$20="Error",#N/A,
IF('Second Approx.'!$G$29="Error",#N/A,
'Second Approx.'!$D$38*COS(RADIANS('Second Approx.'!$D$18*A1996))+'Second Approx.'!$D$39*COS(RADIANS('Second Approx.'!$D$19*A1996))))))))))</f>
        <v>#N/A</v>
      </c>
      <c r="D1996" s="1" t="e">
        <f>IF(B1996="",#N/A,
IF('Second Approx.'!$G$15="Error",#N/A,
IF('Second Approx.'!$G$16="Error",#N/A,
IF('Second Approx.'!$G$17="Error",#N/A,
IF('Second Approx.'!$G$18="Error",#N/A,
IF('Second Approx.'!$G$19="Error",#N/A,
IF('Second Approx.'!$G$20="Error",#N/A,
IF('Second Approx.'!$G$29="Error",#N/A,
'Second Approx.'!$D$38*SIN(RADIANS('Second Approx.'!$D$18*A1996))+'Second Approx.'!$D$39*SIN(RADIANS('Second Approx.'!$D$19*A1996))))))))))</f>
        <v>#N/A</v>
      </c>
    </row>
    <row r="1997" spans="1:4" x14ac:dyDescent="0.25">
      <c r="A1997">
        <v>997.5</v>
      </c>
      <c r="B1997" s="71" t="e">
        <f>IF(A1997&lt;='Second Approx.'!$D$20,A1997,#N/A)</f>
        <v>#N/A</v>
      </c>
      <c r="C1997" s="1" t="e">
        <f>IF(B1997="",#N/A,
IF('Second Approx.'!$G$15="Error",#N/A,
IF('Second Approx.'!$G$16="Error",#N/A,
IF('Second Approx.'!$G$17="Error",#N/A,
IF('Second Approx.'!$G$18="Error",#N/A,
IF('Second Approx.'!$G$19="Error",#N/A,
IF('Second Approx.'!$G$20="Error",#N/A,
IF('Second Approx.'!$G$29="Error",#N/A,
'Second Approx.'!$D$38*COS(RADIANS('Second Approx.'!$D$18*A1997))+'Second Approx.'!$D$39*COS(RADIANS('Second Approx.'!$D$19*A1997))))))))))</f>
        <v>#N/A</v>
      </c>
      <c r="D1997" s="1" t="e">
        <f>IF(B1997="",#N/A,
IF('Second Approx.'!$G$15="Error",#N/A,
IF('Second Approx.'!$G$16="Error",#N/A,
IF('Second Approx.'!$G$17="Error",#N/A,
IF('Second Approx.'!$G$18="Error",#N/A,
IF('Second Approx.'!$G$19="Error",#N/A,
IF('Second Approx.'!$G$20="Error",#N/A,
IF('Second Approx.'!$G$29="Error",#N/A,
'Second Approx.'!$D$38*SIN(RADIANS('Second Approx.'!$D$18*A1997))+'Second Approx.'!$D$39*SIN(RADIANS('Second Approx.'!$D$19*A1997))))))))))</f>
        <v>#N/A</v>
      </c>
    </row>
    <row r="1998" spans="1:4" x14ac:dyDescent="0.25">
      <c r="A1998">
        <v>998</v>
      </c>
      <c r="B1998" s="71" t="e">
        <f>IF(A1998&lt;='Second Approx.'!$D$20,A1998,#N/A)</f>
        <v>#N/A</v>
      </c>
      <c r="C1998" s="1" t="e">
        <f>IF(B1998="",#N/A,
IF('Second Approx.'!$G$15="Error",#N/A,
IF('Second Approx.'!$G$16="Error",#N/A,
IF('Second Approx.'!$G$17="Error",#N/A,
IF('Second Approx.'!$G$18="Error",#N/A,
IF('Second Approx.'!$G$19="Error",#N/A,
IF('Second Approx.'!$G$20="Error",#N/A,
IF('Second Approx.'!$G$29="Error",#N/A,
'Second Approx.'!$D$38*COS(RADIANS('Second Approx.'!$D$18*A1998))+'Second Approx.'!$D$39*COS(RADIANS('Second Approx.'!$D$19*A1998))))))))))</f>
        <v>#N/A</v>
      </c>
      <c r="D1998" s="1" t="e">
        <f>IF(B1998="",#N/A,
IF('Second Approx.'!$G$15="Error",#N/A,
IF('Second Approx.'!$G$16="Error",#N/A,
IF('Second Approx.'!$G$17="Error",#N/A,
IF('Second Approx.'!$G$18="Error",#N/A,
IF('Second Approx.'!$G$19="Error",#N/A,
IF('Second Approx.'!$G$20="Error",#N/A,
IF('Second Approx.'!$G$29="Error",#N/A,
'Second Approx.'!$D$38*SIN(RADIANS('Second Approx.'!$D$18*A1998))+'Second Approx.'!$D$39*SIN(RADIANS('Second Approx.'!$D$19*A1998))))))))))</f>
        <v>#N/A</v>
      </c>
    </row>
    <row r="1999" spans="1:4" x14ac:dyDescent="0.25">
      <c r="A1999" s="71">
        <v>998.5</v>
      </c>
      <c r="B1999" s="71" t="e">
        <f>IF(A1999&lt;='Second Approx.'!$D$20,A1999,#N/A)</f>
        <v>#N/A</v>
      </c>
      <c r="C1999" s="1" t="e">
        <f>IF(B1999="",#N/A,
IF('Second Approx.'!$G$15="Error",#N/A,
IF('Second Approx.'!$G$16="Error",#N/A,
IF('Second Approx.'!$G$17="Error",#N/A,
IF('Second Approx.'!$G$18="Error",#N/A,
IF('Second Approx.'!$G$19="Error",#N/A,
IF('Second Approx.'!$G$20="Error",#N/A,
IF('Second Approx.'!$G$29="Error",#N/A,
'Second Approx.'!$D$38*COS(RADIANS('Second Approx.'!$D$18*A1999))+'Second Approx.'!$D$39*COS(RADIANS('Second Approx.'!$D$19*A1999))))))))))</f>
        <v>#N/A</v>
      </c>
      <c r="D1999" s="1" t="e">
        <f>IF(B1999="",#N/A,
IF('Second Approx.'!$G$15="Error",#N/A,
IF('Second Approx.'!$G$16="Error",#N/A,
IF('Second Approx.'!$G$17="Error",#N/A,
IF('Second Approx.'!$G$18="Error",#N/A,
IF('Second Approx.'!$G$19="Error",#N/A,
IF('Second Approx.'!$G$20="Error",#N/A,
IF('Second Approx.'!$G$29="Error",#N/A,
'Second Approx.'!$D$38*SIN(RADIANS('Second Approx.'!$D$18*A1999))+'Second Approx.'!$D$39*SIN(RADIANS('Second Approx.'!$D$19*A1999))))))))))</f>
        <v>#N/A</v>
      </c>
    </row>
    <row r="2000" spans="1:4" x14ac:dyDescent="0.25">
      <c r="A2000">
        <v>999</v>
      </c>
      <c r="B2000" s="71" t="e">
        <f>IF(A2000&lt;='Second Approx.'!$D$20,A2000,#N/A)</f>
        <v>#N/A</v>
      </c>
      <c r="C2000" s="1" t="e">
        <f>IF(B2000="",#N/A,
IF('Second Approx.'!$G$15="Error",#N/A,
IF('Second Approx.'!$G$16="Error",#N/A,
IF('Second Approx.'!$G$17="Error",#N/A,
IF('Second Approx.'!$G$18="Error",#N/A,
IF('Second Approx.'!$G$19="Error",#N/A,
IF('Second Approx.'!$G$20="Error",#N/A,
IF('Second Approx.'!$G$29="Error",#N/A,
'Second Approx.'!$D$38*COS(RADIANS('Second Approx.'!$D$18*A2000))+'Second Approx.'!$D$39*COS(RADIANS('Second Approx.'!$D$19*A2000))))))))))</f>
        <v>#N/A</v>
      </c>
      <c r="D2000" s="1" t="e">
        <f>IF(B2000="",#N/A,
IF('Second Approx.'!$G$15="Error",#N/A,
IF('Second Approx.'!$G$16="Error",#N/A,
IF('Second Approx.'!$G$17="Error",#N/A,
IF('Second Approx.'!$G$18="Error",#N/A,
IF('Second Approx.'!$G$19="Error",#N/A,
IF('Second Approx.'!$G$20="Error",#N/A,
IF('Second Approx.'!$G$29="Error",#N/A,
'Second Approx.'!$D$38*SIN(RADIANS('Second Approx.'!$D$18*A2000))+'Second Approx.'!$D$39*SIN(RADIANS('Second Approx.'!$D$19*A2000))))))))))</f>
        <v>#N/A</v>
      </c>
    </row>
    <row r="2001" spans="1:4" x14ac:dyDescent="0.25">
      <c r="A2001" s="71">
        <v>999.5</v>
      </c>
      <c r="B2001" s="71" t="e">
        <f>IF(A2001&lt;='Second Approx.'!$D$20,A2001,#N/A)</f>
        <v>#N/A</v>
      </c>
      <c r="C2001" s="1" t="e">
        <f>IF(B2001="",#N/A,
IF('Second Approx.'!$G$15="Error",#N/A,
IF('Second Approx.'!$G$16="Error",#N/A,
IF('Second Approx.'!$G$17="Error",#N/A,
IF('Second Approx.'!$G$18="Error",#N/A,
IF('Second Approx.'!$G$19="Error",#N/A,
IF('Second Approx.'!$G$20="Error",#N/A,
IF('Second Approx.'!$G$29="Error",#N/A,
'Second Approx.'!$D$38*COS(RADIANS('Second Approx.'!$D$18*A2001))+'Second Approx.'!$D$39*COS(RADIANS('Second Approx.'!$D$19*A2001))))))))))</f>
        <v>#N/A</v>
      </c>
      <c r="D2001" s="1" t="e">
        <f>IF(B2001="",#N/A,
IF('Second Approx.'!$G$15="Error",#N/A,
IF('Second Approx.'!$G$16="Error",#N/A,
IF('Second Approx.'!$G$17="Error",#N/A,
IF('Second Approx.'!$G$18="Error",#N/A,
IF('Second Approx.'!$G$19="Error",#N/A,
IF('Second Approx.'!$G$20="Error",#N/A,
IF('Second Approx.'!$G$29="Error",#N/A,
'Second Approx.'!$D$38*SIN(RADIANS('Second Approx.'!$D$18*A2001))+'Second Approx.'!$D$39*SIN(RADIANS('Second Approx.'!$D$19*A2001))))))))))</f>
        <v>#N/A</v>
      </c>
    </row>
    <row r="2002" spans="1:4" x14ac:dyDescent="0.25">
      <c r="A2002">
        <v>1000</v>
      </c>
      <c r="B2002" s="71" t="e">
        <f>IF(A2002&lt;='Second Approx.'!$D$20,A2002,#N/A)</f>
        <v>#N/A</v>
      </c>
      <c r="C2002" s="1" t="e">
        <f>IF(B2002="",#N/A,
IF('Second Approx.'!$G$15="Error",#N/A,
IF('Second Approx.'!$G$16="Error",#N/A,
IF('Second Approx.'!$G$17="Error",#N/A,
IF('Second Approx.'!$G$18="Error",#N/A,
IF('Second Approx.'!$G$19="Error",#N/A,
IF('Second Approx.'!$G$20="Error",#N/A,
IF('Second Approx.'!$G$29="Error",#N/A,
'Second Approx.'!$D$38*COS(RADIANS('Second Approx.'!$D$18*A2002))+'Second Approx.'!$D$39*COS(RADIANS('Second Approx.'!$D$19*A2002))))))))))</f>
        <v>#N/A</v>
      </c>
      <c r="D2002" s="1" t="e">
        <f>IF(B2002="",#N/A,
IF('Second Approx.'!$G$15="Error",#N/A,
IF('Second Approx.'!$G$16="Error",#N/A,
IF('Second Approx.'!$G$17="Error",#N/A,
IF('Second Approx.'!$G$18="Error",#N/A,
IF('Second Approx.'!$G$19="Error",#N/A,
IF('Second Approx.'!$G$20="Error",#N/A,
IF('Second Approx.'!$G$29="Error",#N/A,
'Second Approx.'!$D$38*SIN(RADIANS('Second Approx.'!$D$18*A2002))+'Second Approx.'!$D$39*SIN(RADIANS('Second Approx.'!$D$19*A2002))))))))))</f>
        <v>#N/A</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002"/>
  <sheetViews>
    <sheetView zoomScaleNormal="100" workbookViewId="0">
      <selection activeCell="I1" sqref="I1:M1048576"/>
    </sheetView>
  </sheetViews>
  <sheetFormatPr defaultRowHeight="15" x14ac:dyDescent="0.25"/>
  <cols>
    <col min="1" max="3" width="9.140625" style="48"/>
    <col min="4" max="4" width="9.140625" style="7"/>
    <col min="5" max="5" width="4.85546875" style="49" customWidth="1"/>
    <col min="6" max="6" width="9.140625" style="18"/>
    <col min="7" max="7" width="9.140625" style="48"/>
    <col min="8" max="8" width="9.140625" style="7"/>
    <col min="9" max="9" width="4.85546875" style="49" customWidth="1"/>
    <col min="10" max="10" width="9.140625" style="18"/>
    <col min="11" max="11" width="9.140625" style="48"/>
    <col min="12" max="12" width="9.140625" style="7"/>
    <col min="13" max="13" width="4.85546875" style="49" customWidth="1"/>
    <col min="14" max="14" width="9.140625" style="18"/>
    <col min="15" max="18" width="9.140625" style="48"/>
    <col min="19" max="19" width="17" style="7" customWidth="1"/>
    <col min="20" max="20" width="4.85546875" style="49" customWidth="1"/>
    <col min="21" max="21" width="24.28515625" style="18" customWidth="1"/>
    <col min="22" max="22" width="9.140625" style="48"/>
    <col min="23" max="23" width="9.140625" style="7"/>
    <col min="24" max="24" width="4.85546875" style="49" customWidth="1"/>
    <col min="25" max="25" width="25.140625" style="18" customWidth="1"/>
    <col min="26" max="26" width="9.140625" style="48"/>
    <col min="27" max="27" width="9.140625" style="7"/>
  </cols>
  <sheetData>
    <row r="1" spans="1:27" s="55" customFormat="1" x14ac:dyDescent="0.25">
      <c r="A1" s="78" t="s">
        <v>115</v>
      </c>
      <c r="B1" s="50" t="s">
        <v>116</v>
      </c>
      <c r="C1" s="50" t="s">
        <v>31</v>
      </c>
      <c r="D1" s="38" t="s">
        <v>32</v>
      </c>
      <c r="E1" s="51"/>
      <c r="F1" s="52" t="s">
        <v>8</v>
      </c>
      <c r="G1" s="50" t="s">
        <v>31</v>
      </c>
      <c r="H1" s="38" t="s">
        <v>32</v>
      </c>
      <c r="I1" s="51"/>
      <c r="J1" s="52" t="s">
        <v>12</v>
      </c>
      <c r="K1" s="50" t="s">
        <v>31</v>
      </c>
      <c r="L1" s="38" t="s">
        <v>32</v>
      </c>
      <c r="M1" s="51"/>
      <c r="N1" s="52" t="s">
        <v>7</v>
      </c>
      <c r="O1" s="53" t="s">
        <v>67</v>
      </c>
      <c r="P1" s="53"/>
      <c r="Q1" s="53"/>
      <c r="R1" s="53"/>
      <c r="S1" s="54" t="s">
        <v>70</v>
      </c>
      <c r="T1" s="51"/>
      <c r="U1" s="52" t="s">
        <v>73</v>
      </c>
      <c r="V1" s="50" t="s">
        <v>31</v>
      </c>
      <c r="W1" s="38" t="s">
        <v>32</v>
      </c>
      <c r="X1" s="51"/>
      <c r="Y1" s="52" t="s">
        <v>74</v>
      </c>
      <c r="Z1" s="50" t="s">
        <v>31</v>
      </c>
      <c r="AA1" s="38" t="s">
        <v>32</v>
      </c>
    </row>
    <row r="2" spans="1:27" x14ac:dyDescent="0.25">
      <c r="A2" s="77">
        <v>0</v>
      </c>
      <c r="B2" s="77">
        <f>IF(A2&lt;='Third Approx.'!$D$20,A2,"")</f>
        <v>0</v>
      </c>
      <c r="C2" s="48">
        <f>IF(B2="",#N/A,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Approx.'!$D$18*B2))+O2*COS(RADIANS(B2*'Third Approx.'!$D$19)+'Third Approx.'!$D$21))))))))))))</f>
        <v>7.3273346792481595</v>
      </c>
      <c r="D2" s="7">
        <f>IF(B2="",#N/A,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Approx.'!$D$18*B2))+O2*SIN(RADIANS(B2*'Third Approx.'!$D$19)+'Third Approx.'!$D$21))))))))))))</f>
        <v>0</v>
      </c>
      <c r="F2" s="18">
        <v>0</v>
      </c>
      <c r="G2" s="48">
        <f>IF('Third Approx.'!$G$15="Error",#N/A,IF('Third Approx.'!$G$16="Error",#N/A,IF('Third Approx.'!$G$17="Error",#N/A,IF('Third Approx.'!$G$18="Error",#N/A,IF('Third Approx.'!$G$19="Error",#N/A,IF('Third Approx.'!$G$20="Error",#N/A,IF('Third Approx.'!$G$29="Error",#N/A,IF('Third Approx.'!$G$30="Error",#N/A,IF('Third Approx.'!$G$31="Error",#N/A,IF('Third Approx.'!$G$32="Error",#N/A,'Third Approx.'!$D$37*COS(RADIANS(F2))))))))))))</f>
        <v>0.30452626079775486</v>
      </c>
      <c r="H2" s="7">
        <f>IF('Third Approx.'!$G$15="Error",#N/A,IF('Third Approx.'!$G$16="Error",#N/A,IF('Third Approx.'!$G$17="Error",#N/A,IF('Third Approx.'!$G$18="Error",#N/A,IF('Third Approx.'!$G$19="Error",#N/A,IF('Third Approx.'!$G$20="Error",#N/A,IF('Third Approx.'!$G$29="Error",#N/A,IF('Third Approx.'!$G$30="Error",#N/A,IF('Third Approx.'!$G$31="Error",#N/A,IF('Third Approx.'!$G$32="Error",#N/A,'Third Approx.'!$D$37*SIN(RADIANS(F2))))))))))))</f>
        <v>0</v>
      </c>
      <c r="K2" s="48">
        <f>IF('Third Approx.'!$G$15="Error",#N/A,IF('Third Approx.'!$G$16="Error",#N/A,IF('Third Approx.'!$G$17="Error",#N/A,IF('Third Approx.'!$G$18="Error",#N/A,IF('Third Approx.'!$G$19="Error",#N/A,IF('Third Approx.'!$G$20="Error",#N/A,IF('Third Approx.'!$G$29="Error",#N/A,IF('Third Approx.'!$G$30="Error",#N/A,IF('Third Approx.'!$G$31="Error",#N/A,IF('Third Approx.'!$G$32="Error",#N/A,'Third Approx.'!$D$40*COS(RADIANS(F2))))))))))))</f>
        <v>7.3273346792481595</v>
      </c>
      <c r="L2" s="7">
        <f>IF('Third Approx.'!$G$15="Error",#N/A,IF('Third Approx.'!$G$16="Error",#N/A,IF('Third Approx.'!$G$17="Error",#N/A,IF('Third Approx.'!$G$18="Error",#N/A,IF('Third Approx.'!$G$19="Error",#N/A,IF('Third Approx.'!$G$20="Error",#N/A,IF('Third Approx.'!$G$29="Error",#N/A,IF('Third Approx.'!$G$30="Error",#N/A,IF('Third Approx.'!$G$31="Error",#N/A,IF('Third Approx.'!$G$32="Error",#N/A,'Third Approx.'!$D$40*SIN(RADIANS(F2))))))))))))</f>
        <v>0</v>
      </c>
      <c r="N2" s="47">
        <v>0</v>
      </c>
      <c r="O2" s="48">
        <f>'Third Approx.'!$D$16*TAN('Third Approx.'!$D$29)+((0.5*(COS(RADIANS(ABS('Third Approx.'!$D$18*'Data 3rd Approx.'!N2-'Third Approx.'!$D$19*'Data 3rd Approx.'!N2))))+0.5)*('Third Approx.'!$D$16*TAN(2*'Third Approx.'!$D$29)-2*'Third Approx.'!$D$16*TAN('Third Approx.'!$D$29)))</f>
        <v>3.5157231125703232</v>
      </c>
      <c r="P2" s="48">
        <f>'Third Approx.'!$D$16*TAN('Third Approx.'!$D$29)+('Third Approx.'!$D$16*TAN(2*'Third Approx.'!$D$29)-2*'Third Approx.'!$D$16*TAN('Third Approx.'!$D$29))</f>
        <v>3.5157231125703232</v>
      </c>
      <c r="Q2" s="48">
        <f>('Third Approx.'!$D$16*TAN(2*'Third Approx.'!$D$29)-2*'Third Approx.'!$D$16*TAN('Third Approx.'!$D$29))</f>
        <v>8.6378066902419448E-3</v>
      </c>
      <c r="R2" s="48">
        <f>((0.5*(COS(RADIANS(ABS('Third Approx.'!$D$18*'Data 3rd Approx.'!N2-'Third Approx.'!$D$19*'Data 3rd Approx.'!N2))))+0.5)*('Third Approx.'!$D$16*TAN(2*'Third Approx.'!$D$29)-2*'Third Approx.'!$D$16*TAN('Third Approx.'!$D$29)))</f>
        <v>8.6378066902419448E-3</v>
      </c>
      <c r="S2" s="7">
        <f>((0.5*(COS(RADIANS(ABS('Third Approx.'!$D$18*'Data 3rd Approx.'!N2-'Third Approx.'!$D$19*'Data 3rd Approx.'!N2))))+0.5))</f>
        <v>1</v>
      </c>
      <c r="U2" s="18">
        <v>0</v>
      </c>
      <c r="V2" s="48">
        <f>'Third Approx.'!$D$38*COS(RADIANS(U2))</f>
        <v>3.8116115666778363</v>
      </c>
      <c r="W2" s="7">
        <f>'Third Approx.'!$D$38*SIN(RADIANS(U2))</f>
        <v>0</v>
      </c>
      <c r="Y2" s="18">
        <v>0</v>
      </c>
      <c r="Z2" s="48">
        <f>O2*COS(RADIANS(Y2))+$V$2</f>
        <v>7.3273346792481595</v>
      </c>
      <c r="AA2" s="7">
        <f>'Third Approx.'!$D$39*SIN(RADIANS(Y2))+$W$2</f>
        <v>0</v>
      </c>
    </row>
    <row r="3" spans="1:27" x14ac:dyDescent="0.25">
      <c r="A3" s="48">
        <v>0.5</v>
      </c>
      <c r="B3" s="77">
        <f>IF(A3&lt;='Third Approx.'!$D$20,A3,"")</f>
        <v>0.5</v>
      </c>
      <c r="C3" s="48">
        <f>IF(B3="",#N/A,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Approx.'!$D$18*B3))+O3*COS(RADIANS(B3*'Third Approx.'!$D$19)+'Third Approx.'!$D$21))))))))))))</f>
        <v>7.2235690697254622</v>
      </c>
      <c r="D3" s="7">
        <f>IF(B3="",#N/A,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Approx.'!$D$18*B3))+O3*SIN(RADIANS(B3*'Third Approx.'!$D$19)+'Third Approx.'!$D$21))))))))))))</f>
        <v>1.1313959748433591</v>
      </c>
      <c r="F3" s="18">
        <v>2</v>
      </c>
      <c r="G3" s="48">
        <f>IF('Third Approx.'!$G$15="Error",#N/A,IF('Third Approx.'!$G$16="Error",#N/A,IF('Third Approx.'!$G$17="Error",#N/A,IF('Third Approx.'!$G$18="Error",#N/A,IF('Third Approx.'!$G$19="Error",#N/A,IF('Third Approx.'!$G$20="Error",#N/A,IF('Third Approx.'!$G$29="Error",#N/A,IF('Third Approx.'!$G$30="Error",#N/A,IF('Third Approx.'!$G$31="Error",#N/A,IF('Third Approx.'!$G$32="Error",#N/A,'Third Approx.'!$D$37*COS(RADIANS(F3))))))))))))</f>
        <v>0.30434075162770108</v>
      </c>
      <c r="H3" s="7">
        <f>IF('Third Approx.'!$G$15="Error",#N/A,IF('Third Approx.'!$G$16="Error",#N/A,IF('Third Approx.'!$G$17="Error",#N/A,IF('Third Approx.'!$G$18="Error",#N/A,IF('Third Approx.'!$G$19="Error",#N/A,IF('Third Approx.'!$G$20="Error",#N/A,IF('Third Approx.'!$G$29="Error",#N/A,IF('Third Approx.'!$G$30="Error",#N/A,IF('Third Approx.'!$G$31="Error",#N/A,IF('Third Approx.'!$G$32="Error",#N/A,'Third Approx.'!$D$37*SIN(RADIANS(F3))))))))))))</f>
        <v>1.0627813234536196E-2</v>
      </c>
      <c r="K3" s="48">
        <f>IF('Third Approx.'!$G$15="Error",#N/A,IF('Third Approx.'!$G$16="Error",#N/A,IF('Third Approx.'!$G$17="Error",#N/A,IF('Third Approx.'!$G$18="Error",#N/A,IF('Third Approx.'!$G$19="Error",#N/A,IF('Third Approx.'!$G$20="Error",#N/A,IF('Third Approx.'!$G$29="Error",#N/A,IF('Third Approx.'!$G$30="Error",#N/A,IF('Third Approx.'!$G$31="Error",#N/A,IF('Third Approx.'!$G$32="Error",#N/A,'Third Approx.'!$D$40*COS(RADIANS(F3))))))))))))</f>
        <v>7.3228710649395188</v>
      </c>
      <c r="L3" s="7">
        <f>IF('Third Approx.'!$G$15="Error",#N/A,IF('Third Approx.'!$G$16="Error",#N/A,IF('Third Approx.'!$G$17="Error",#N/A,IF('Third Approx.'!$G$18="Error",#N/A,IF('Third Approx.'!$G$19="Error",#N/A,IF('Third Approx.'!$G$20="Error",#N/A,IF('Third Approx.'!$G$29="Error",#N/A,IF('Third Approx.'!$G$30="Error",#N/A,IF('Third Approx.'!$G$31="Error",#N/A,IF('Third Approx.'!$G$32="Error",#N/A,'Third Approx.'!$D$40*SIN(RADIANS(F3))))))))))))</f>
        <v>0.25572029247654215</v>
      </c>
      <c r="N3" s="18">
        <v>0.5</v>
      </c>
      <c r="O3" s="48">
        <f>'Third Approx.'!$D$16*TAN('Third Approx.'!$D$29)+((0.5*(COS(RADIANS(ABS('Third Approx.'!$D$18*'Data 3rd Approx.'!N3-'Third Approx.'!$D$19*'Data 3rd Approx.'!N3))))+0.5)*('Third Approx.'!$D$16*TAN(2*'Third Approx.'!$D$29)-2*'Third Approx.'!$D$16*TAN('Third Approx.'!$D$29)))</f>
        <v>3.5156861637534926</v>
      </c>
      <c r="R3" s="48">
        <f>((0.5*(COS(RADIANS(ABS('Third Approx.'!$D$18*'Data 3rd Approx.'!N3-'Third Approx.'!$D$19*'Data 3rd Approx.'!N3))))+0.5)*('Third Approx.'!$D$16*TAN(2*'Third Approx.'!$D$29)-2*'Third Approx.'!$D$16*TAN('Third Approx.'!$D$29)))</f>
        <v>8.6008578734113206E-3</v>
      </c>
      <c r="S3" s="7">
        <f>((0.5*(COS(RADIANS(ABS('Third Approx.'!$D$18*'Data 3rd Approx.'!N3-'Third Approx.'!$D$19*'Data 3rd Approx.'!N3))))+0.5))</f>
        <v>0.99572243068690525</v>
      </c>
      <c r="U3" s="18">
        <v>2</v>
      </c>
      <c r="V3" s="48">
        <f>'Third Approx.'!$D$38*COS(RADIANS(U3))</f>
        <v>3.8092896358977142</v>
      </c>
      <c r="W3" s="7">
        <f>'Third Approx.'!$D$38*SIN(RADIANS(U3))</f>
        <v>0.1330233253024877</v>
      </c>
      <c r="Y3" s="18">
        <v>2</v>
      </c>
      <c r="Z3" s="48">
        <f t="shared" ref="Z3:Z66" si="0">O3*COS(RADIANS(Y3))+$V$2</f>
        <v>7.3251560694110314</v>
      </c>
      <c r="AA3" s="7">
        <f>'Third Approx.'!$D$39*SIN(RADIANS(Y3))+$W$2</f>
        <v>0.12269696717405444</v>
      </c>
    </row>
    <row r="4" spans="1:27" x14ac:dyDescent="0.25">
      <c r="A4" s="77">
        <v>1</v>
      </c>
      <c r="B4" s="77">
        <f>IF(A4&lt;='Third Approx.'!$D$20,A4,"")</f>
        <v>1</v>
      </c>
      <c r="C4" s="48">
        <f>IF(B4="",#N/A,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Approx.'!$D$18*B4))+O4*COS(RADIANS(B4*'Third Approx.'!$D$19)+'Third Approx.'!$D$21))))))))))))</f>
        <v>6.9166596954173292</v>
      </c>
      <c r="D4" s="7">
        <f>IF(B4="",#N/A,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Approx.'!$D$18*B4))+O4*SIN(RADIANS(B4*'Third Approx.'!$D$19)+'Third Approx.'!$D$21))))))))))))</f>
        <v>2.2213300118217969</v>
      </c>
      <c r="F4" s="18">
        <v>4</v>
      </c>
      <c r="G4" s="48">
        <f>IF('Third Approx.'!$G$15="Error",#N/A,IF('Third Approx.'!$G$16="Error",#N/A,IF('Third Approx.'!$G$17="Error",#N/A,IF('Third Approx.'!$G$18="Error",#N/A,IF('Third Approx.'!$G$19="Error",#N/A,IF('Third Approx.'!$G$20="Error",#N/A,IF('Third Approx.'!$G$29="Error",#N/A,IF('Third Approx.'!$G$30="Error",#N/A,IF('Third Approx.'!$G$31="Error",#N/A,IF('Third Approx.'!$G$32="Error",#N/A,'Third Approx.'!$D$37*COS(RADIANS(F4))))))))))))</f>
        <v>0.30378445013188787</v>
      </c>
      <c r="H4" s="7">
        <f>IF('Third Approx.'!$G$15="Error",#N/A,IF('Third Approx.'!$G$16="Error",#N/A,IF('Third Approx.'!$G$17="Error",#N/A,IF('Third Approx.'!$G$18="Error",#N/A,IF('Third Approx.'!$G$19="Error",#N/A,IF('Third Approx.'!$G$20="Error",#N/A,IF('Third Approx.'!$G$29="Error",#N/A,IF('Third Approx.'!$G$30="Error",#N/A,IF('Third Approx.'!$G$31="Error",#N/A,IF('Third Approx.'!$G$32="Error",#N/A,'Third Approx.'!$D$37*SIN(RADIANS(F4))))))))))))</f>
        <v>2.1242678115735242E-2</v>
      </c>
      <c r="K4" s="48">
        <f>IF('Third Approx.'!$G$15="Error",#N/A,IF('Third Approx.'!$G$16="Error",#N/A,IF('Third Approx.'!$G$17="Error",#N/A,IF('Third Approx.'!$G$18="Error",#N/A,IF('Third Approx.'!$G$19="Error",#N/A,IF('Third Approx.'!$G$20="Error",#N/A,IF('Third Approx.'!$G$29="Error",#N/A,IF('Third Approx.'!$G$30="Error",#N/A,IF('Third Approx.'!$G$31="Error",#N/A,IF('Third Approx.'!$G$32="Error",#N/A,'Third Approx.'!$D$40*COS(RADIANS(F4))))))))))))</f>
        <v>7.309485660240064</v>
      </c>
      <c r="L4" s="7">
        <f>IF('Third Approx.'!$G$15="Error",#N/A,IF('Third Approx.'!$G$16="Error",#N/A,IF('Third Approx.'!$G$17="Error",#N/A,IF('Third Approx.'!$G$18="Error",#N/A,IF('Third Approx.'!$G$19="Error",#N/A,IF('Third Approx.'!$G$20="Error",#N/A,IF('Third Approx.'!$G$29="Error",#N/A,IF('Third Approx.'!$G$30="Error",#N/A,IF('Third Approx.'!$G$31="Error",#N/A,IF('Third Approx.'!$G$32="Error",#N/A,'Third Approx.'!$D$40*SIN(RADIANS(F4))))))))))))</f>
        <v>0.511129029167393</v>
      </c>
      <c r="N4" s="47">
        <v>1</v>
      </c>
      <c r="O4" s="48">
        <f>'Third Approx.'!$D$16*TAN('Third Approx.'!$D$29)+((0.5*(COS(RADIANS(ABS('Third Approx.'!$D$18*'Data 3rd Approx.'!N4-'Third Approx.'!$D$19*'Data 3rd Approx.'!N4))))+0.5)*('Third Approx.'!$D$16*TAN(2*'Third Approx.'!$D$29)-2*'Third Approx.'!$D$16*TAN('Third Approx.'!$D$29)))</f>
        <v>3.5155759495075007</v>
      </c>
      <c r="R4" s="48">
        <f>((0.5*(COS(RADIANS(ABS('Third Approx.'!$D$18*'Data 3rd Approx.'!N4-'Third Approx.'!$D$19*'Data 3rd Approx.'!N4))))+0.5)*('Third Approx.'!$D$16*TAN(2*'Third Approx.'!$D$29)-2*'Third Approx.'!$D$16*TAN('Third Approx.'!$D$29)))</f>
        <v>8.4906436274195685E-3</v>
      </c>
      <c r="S4" s="7">
        <f>((0.5*(COS(RADIANS(ABS('Third Approx.'!$D$18*'Data 3rd Approx.'!N4-'Third Approx.'!$D$19*'Data 3rd Approx.'!N4))))+0.5))</f>
        <v>0.9829629131445341</v>
      </c>
      <c r="U4" s="18">
        <v>4</v>
      </c>
      <c r="V4" s="48">
        <f>'Third Approx.'!$D$38*COS(RADIANS(U4))</f>
        <v>3.8023266724723364</v>
      </c>
      <c r="W4" s="7">
        <f>'Third Approx.'!$D$38*SIN(RADIANS(U4))</f>
        <v>0.26588458217376681</v>
      </c>
      <c r="Y4" s="18">
        <v>4</v>
      </c>
      <c r="Z4" s="48">
        <f t="shared" si="0"/>
        <v>7.3186237498645657</v>
      </c>
      <c r="AA4" s="7">
        <f>'Third Approx.'!$D$39*SIN(RADIANS(Y4))+$W$2</f>
        <v>0.24524444699362624</v>
      </c>
    </row>
    <row r="5" spans="1:27" x14ac:dyDescent="0.25">
      <c r="A5" s="48">
        <v>1.5</v>
      </c>
      <c r="B5" s="77">
        <f>IF(A5&lt;='Third Approx.'!$D$20,A5,"")</f>
        <v>1.5</v>
      </c>
      <c r="C5" s="48">
        <f>IF(B5="",#N/A,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Approx.'!$D$18*B5))+O5*COS(RADIANS(B5*'Third Approx.'!$D$19)+'Third Approx.'!$D$21))))))))))))</f>
        <v>6.4195649660091041</v>
      </c>
      <c r="D5" s="7">
        <f>IF(B5="",#N/A,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Approx.'!$D$18*B5))+O5*SIN(RADIANS(B5*'Third Approx.'!$D$19)+'Third Approx.'!$D$21))))))))))))</f>
        <v>3.2302131144395676</v>
      </c>
      <c r="F5" s="18">
        <v>6</v>
      </c>
      <c r="G5" s="48">
        <f>IF('Third Approx.'!$G$15="Error",#N/A,IF('Third Approx.'!$G$16="Error",#N/A,IF('Third Approx.'!$G$17="Error",#N/A,IF('Third Approx.'!$G$18="Error",#N/A,IF('Third Approx.'!$G$19="Error",#N/A,IF('Third Approx.'!$G$20="Error",#N/A,IF('Third Approx.'!$G$29="Error",#N/A,IF('Third Approx.'!$G$30="Error",#N/A,IF('Third Approx.'!$G$31="Error",#N/A,IF('Third Approx.'!$G$32="Error",#N/A,'Third Approx.'!$D$37*COS(RADIANS(F5))))))))))))</f>
        <v>0.30285803407799627</v>
      </c>
      <c r="H5" s="7">
        <f>IF('Third Approx.'!$G$15="Error",#N/A,IF('Third Approx.'!$G$16="Error",#N/A,IF('Third Approx.'!$G$17="Error",#N/A,IF('Third Approx.'!$G$18="Error",#N/A,IF('Third Approx.'!$G$19="Error",#N/A,IF('Third Approx.'!$G$20="Error",#N/A,IF('Third Approx.'!$G$29="Error",#N/A,IF('Third Approx.'!$G$30="Error",#N/A,IF('Third Approx.'!$G$31="Error",#N/A,IF('Third Approx.'!$G$32="Error",#N/A,'Third Approx.'!$D$37*SIN(RADIANS(F5))))))))))))</f>
        <v>3.1831662065833981E-2</v>
      </c>
      <c r="K5" s="48">
        <f>IF('Third Approx.'!$G$15="Error",#N/A,IF('Third Approx.'!$G$16="Error",#N/A,IF('Third Approx.'!$G$17="Error",#N/A,IF('Third Approx.'!$G$18="Error",#N/A,IF('Third Approx.'!$G$19="Error",#N/A,IF('Third Approx.'!$G$20="Error",#N/A,IF('Third Approx.'!$G$29="Error",#N/A,IF('Third Approx.'!$G$30="Error",#N/A,IF('Third Approx.'!$G$31="Error",#N/A,IF('Third Approx.'!$G$32="Error",#N/A,'Third Approx.'!$D$40*COS(RADIANS(F5))))))))))))</f>
        <v>7.2871947732035585</v>
      </c>
      <c r="L5" s="7">
        <f>IF('Third Approx.'!$G$15="Error",#N/A,IF('Third Approx.'!$G$16="Error",#N/A,IF('Third Approx.'!$G$17="Error",#N/A,IF('Third Approx.'!$G$18="Error",#N/A,IF('Third Approx.'!$G$19="Error",#N/A,IF('Third Approx.'!$G$20="Error",#N/A,IF('Third Approx.'!$G$29="Error",#N/A,IF('Third Approx.'!$G$30="Error",#N/A,IF('Third Approx.'!$G$31="Error",#N/A,IF('Third Approx.'!$G$32="Error",#N/A,'Third Approx.'!$D$40*SIN(RADIANS(F5))))))))))))</f>
        <v>0.7659150338695947</v>
      </c>
      <c r="N5" s="18">
        <v>1.5</v>
      </c>
      <c r="O5" s="48">
        <f>'Third Approx.'!$D$16*TAN('Third Approx.'!$D$29)+((0.5*(COS(RADIANS(ABS('Third Approx.'!$D$18*'Data 3rd Approx.'!N5-'Third Approx.'!$D$19*'Data 3rd Approx.'!N5))))+0.5)*('Third Approx.'!$D$16*TAN(2*'Third Approx.'!$D$29)-2*'Third Approx.'!$D$16*TAN('Third Approx.'!$D$29)))</f>
        <v>3.5153943556286542</v>
      </c>
      <c r="R5" s="48">
        <f>((0.5*(COS(RADIANS(ABS('Third Approx.'!$D$18*'Data 3rd Approx.'!N5-'Third Approx.'!$D$19*'Data 3rd Approx.'!N5))))+0.5)*('Third Approx.'!$D$16*TAN(2*'Third Approx.'!$D$29)-2*'Third Approx.'!$D$16*TAN('Third Approx.'!$D$29)))</f>
        <v>8.3090497485727687E-3</v>
      </c>
      <c r="S5" s="7">
        <f>((0.5*(COS(RADIANS(ABS('Third Approx.'!$D$18*'Data 3rd Approx.'!N5-'Third Approx.'!$D$19*'Data 3rd Approx.'!N5))))+0.5))</f>
        <v>0.96193976625564337</v>
      </c>
      <c r="U5" s="18">
        <v>6</v>
      </c>
      <c r="V5" s="48">
        <f>'Third Approx.'!$D$38*COS(RADIANS(U5))</f>
        <v>3.7907311597000755</v>
      </c>
      <c r="W5" s="7">
        <f>'Third Approx.'!$D$38*SIN(RADIANS(U5))</f>
        <v>0.39842189963804731</v>
      </c>
      <c r="Y5" s="18">
        <v>6</v>
      </c>
      <c r="Z5" s="48">
        <f t="shared" si="0"/>
        <v>7.307748224204575</v>
      </c>
      <c r="AA5" s="7">
        <f>'Third Approx.'!$D$39*SIN(RADIANS(Y5))+$W$2</f>
        <v>0.36749313423154734</v>
      </c>
    </row>
    <row r="6" spans="1:27" x14ac:dyDescent="0.25">
      <c r="A6" s="77">
        <v>2</v>
      </c>
      <c r="B6" s="77">
        <f>IF(A6&lt;='Third Approx.'!$D$20,A6,"")</f>
        <v>2</v>
      </c>
      <c r="C6" s="48">
        <f>IF(B6="",#N/A,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Approx.'!$D$18*B6))+O6*COS(RADIANS(B6*'Third Approx.'!$D$19)+'Third Approx.'!$D$21))))))))))))</f>
        <v>5.7532120255321448</v>
      </c>
      <c r="D6" s="7">
        <f>IF(B6="",#N/A,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Approx.'!$D$18*B6))+O6*SIN(RADIANS(B6*'Third Approx.'!$D$19)+'Third Approx.'!$D$21))))))))))))</f>
        <v>4.1221140820013877</v>
      </c>
      <c r="F6" s="18">
        <v>8</v>
      </c>
      <c r="G6" s="48">
        <f>IF('Third Approx.'!$G$15="Error",#N/A,IF('Third Approx.'!$G$16="Error",#N/A,IF('Third Approx.'!$G$17="Error",#N/A,IF('Third Approx.'!$G$18="Error",#N/A,IF('Third Approx.'!$G$19="Error",#N/A,IF('Third Approx.'!$G$20="Error",#N/A,IF('Third Approx.'!$G$29="Error",#N/A,IF('Third Approx.'!$G$30="Error",#N/A,IF('Third Approx.'!$G$31="Error",#N/A,IF('Third Approx.'!$G$32="Error",#N/A,'Third Approx.'!$D$37*COS(RADIANS(F6))))))))))))</f>
        <v>0.30156263216128448</v>
      </c>
      <c r="H6" s="7">
        <f>IF('Third Approx.'!$G$15="Error",#N/A,IF('Third Approx.'!$G$16="Error",#N/A,IF('Third Approx.'!$G$17="Error",#N/A,IF('Third Approx.'!$G$18="Error",#N/A,IF('Third Approx.'!$G$19="Error",#N/A,IF('Third Approx.'!$G$20="Error",#N/A,IF('Third Approx.'!$G$29="Error",#N/A,IF('Third Approx.'!$G$30="Error",#N/A,IF('Third Approx.'!$G$31="Error",#N/A,IF('Third Approx.'!$G$32="Error",#N/A,'Third Approx.'!$D$37*SIN(RADIANS(F6))))))))))))</f>
        <v>4.2381864038997151E-2</v>
      </c>
      <c r="K6" s="48">
        <f>IF('Third Approx.'!$G$15="Error",#N/A,IF('Third Approx.'!$G$16="Error",#N/A,IF('Third Approx.'!$G$17="Error",#N/A,IF('Third Approx.'!$G$18="Error",#N/A,IF('Third Approx.'!$G$19="Error",#N/A,IF('Third Approx.'!$G$20="Error",#N/A,IF('Third Approx.'!$G$29="Error",#N/A,IF('Third Approx.'!$G$30="Error",#N/A,IF('Third Approx.'!$G$31="Error",#N/A,IF('Third Approx.'!$G$32="Error",#N/A,'Third Approx.'!$D$40*COS(RADIANS(F6))))))))))))</f>
        <v>7.2560255618422085</v>
      </c>
      <c r="L6" s="7">
        <f>IF('Third Approx.'!$G$15="Error",#N/A,IF('Third Approx.'!$G$16="Error",#N/A,IF('Third Approx.'!$G$17="Error",#N/A,IF('Third Approx.'!$G$18="Error",#N/A,IF('Third Approx.'!$G$19="Error",#N/A,IF('Third Approx.'!$G$20="Error",#N/A,IF('Third Approx.'!$G$29="Error",#N/A,IF('Third Approx.'!$G$30="Error",#N/A,IF('Third Approx.'!$G$31="Error",#N/A,IF('Third Approx.'!$G$32="Error",#N/A,'Third Approx.'!$D$40*SIN(RADIANS(F6))))))))))))</f>
        <v>1.0197678890831927</v>
      </c>
      <c r="N6" s="47">
        <v>2</v>
      </c>
      <c r="O6" s="48">
        <f>'Third Approx.'!$D$16*TAN('Third Approx.'!$D$29)+((0.5*(COS(RADIANS(ABS('Third Approx.'!$D$18*'Data 3rd Approx.'!N6-'Third Approx.'!$D$19*'Data 3rd Approx.'!N6))))+0.5)*('Third Approx.'!$D$16*TAN(2*'Third Approx.'!$D$29)-2*'Third Approx.'!$D$16*TAN('Third Approx.'!$D$29)))</f>
        <v>3.5151444892385668</v>
      </c>
      <c r="R6" s="48">
        <f>((0.5*(COS(RADIANS(ABS('Third Approx.'!$D$18*'Data 3rd Approx.'!N6-'Third Approx.'!$D$19*'Data 3rd Approx.'!N6))))+0.5)*('Third Approx.'!$D$16*TAN(2*'Third Approx.'!$D$29)-2*'Third Approx.'!$D$16*TAN('Third Approx.'!$D$29)))</f>
        <v>8.0591833584853258E-3</v>
      </c>
      <c r="S6" s="7">
        <f>((0.5*(COS(RADIANS(ABS('Third Approx.'!$D$18*'Data 3rd Approx.'!N6-'Third Approx.'!$D$19*'Data 3rd Approx.'!N6))))+0.5))</f>
        <v>0.93301270189221941</v>
      </c>
      <c r="U6" s="18">
        <v>8</v>
      </c>
      <c r="V6" s="48">
        <f>'Third Approx.'!$D$38*COS(RADIANS(U6))</f>
        <v>3.7745172249270924</v>
      </c>
      <c r="W6" s="7">
        <f>'Third Approx.'!$D$38*SIN(RADIANS(U6))</f>
        <v>0.53047380138980771</v>
      </c>
      <c r="Y6" s="18">
        <v>8</v>
      </c>
      <c r="Z6" s="48">
        <f t="shared" si="0"/>
        <v>7.2925469113836856</v>
      </c>
      <c r="AA6" s="7">
        <f>'Third Approx.'!$D$39*SIN(RADIANS(Y6))+$W$2</f>
        <v>0.48929408769338512</v>
      </c>
    </row>
    <row r="7" spans="1:27" x14ac:dyDescent="0.25">
      <c r="A7" s="48">
        <v>2.5</v>
      </c>
      <c r="B7" s="77">
        <f>IF(A7&lt;='Third Approx.'!$D$20,A7,"")</f>
        <v>2.5</v>
      </c>
      <c r="C7" s="48">
        <f>IF(B7="",#N/A,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Approx.'!$D$18*B7))+O7*COS(RADIANS(B7*'Third Approx.'!$D$19)+'Third Approx.'!$D$21))))))))))))</f>
        <v>4.9455247212188187</v>
      </c>
      <c r="D7" s="7">
        <f>IF(B7="",#N/A,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Approx.'!$D$18*B7))+O7*SIN(RADIANS(B7*'Third Approx.'!$D$19)+'Third Approx.'!$D$21))))))))))))</f>
        <v>4.8663723608233438</v>
      </c>
      <c r="F7" s="18">
        <v>10</v>
      </c>
      <c r="G7" s="48">
        <f>IF('Third Approx.'!$G$15="Error",#N/A,IF('Third Approx.'!$G$16="Error",#N/A,IF('Third Approx.'!$G$17="Error",#N/A,IF('Third Approx.'!$G$18="Error",#N/A,IF('Third Approx.'!$G$19="Error",#N/A,IF('Third Approx.'!$G$20="Error",#N/A,IF('Third Approx.'!$G$29="Error",#N/A,IF('Third Approx.'!$G$30="Error",#N/A,IF('Third Approx.'!$G$31="Error",#N/A,IF('Third Approx.'!$G$32="Error",#N/A,'Third Approx.'!$D$37*COS(RADIANS(F7))))))))))))</f>
        <v>0.29989982262944659</v>
      </c>
      <c r="H7" s="7">
        <f>IF('Third Approx.'!$G$15="Error",#N/A,IF('Third Approx.'!$G$16="Error",#N/A,IF('Third Approx.'!$G$17="Error",#N/A,IF('Third Approx.'!$G$18="Error",#N/A,IF('Third Approx.'!$G$19="Error",#N/A,IF('Third Approx.'!$G$20="Error",#N/A,IF('Third Approx.'!$G$29="Error",#N/A,IF('Third Approx.'!$G$30="Error",#N/A,IF('Third Approx.'!$G$31="Error",#N/A,IF('Third Approx.'!$G$32="Error",#N/A,'Third Approx.'!$D$37*SIN(RADIANS(F7))))))))))))</f>
        <v>5.2880430239254497E-2</v>
      </c>
      <c r="K7" s="48">
        <f>IF('Third Approx.'!$G$15="Error",#N/A,IF('Third Approx.'!$G$16="Error",#N/A,IF('Third Approx.'!$G$17="Error",#N/A,IF('Third Approx.'!$G$18="Error",#N/A,IF('Third Approx.'!$G$19="Error",#N/A,IF('Third Approx.'!$G$20="Error",#N/A,IF('Third Approx.'!$G$29="Error",#N/A,IF('Third Approx.'!$G$30="Error",#N/A,IF('Third Approx.'!$G$31="Error",#N/A,IF('Third Approx.'!$G$32="Error",#N/A,'Third Approx.'!$D$40*COS(RADIANS(F7))))))))))))</f>
        <v>7.2160160010388079</v>
      </c>
      <c r="L7" s="7">
        <f>IF('Third Approx.'!$G$15="Error",#N/A,IF('Third Approx.'!$G$16="Error",#N/A,IF('Third Approx.'!$G$17="Error",#N/A,IF('Third Approx.'!$G$18="Error",#N/A,IF('Third Approx.'!$G$19="Error",#N/A,IF('Third Approx.'!$G$20="Error",#N/A,IF('Third Approx.'!$G$29="Error",#N/A,IF('Third Approx.'!$G$30="Error",#N/A,IF('Third Approx.'!$G$31="Error",#N/A,IF('Third Approx.'!$G$32="Error",#N/A,'Third Approx.'!$D$40*SIN(RADIANS(F7))))))))))))</f>
        <v>1.2723783142071443</v>
      </c>
      <c r="N7" s="18">
        <v>2.5</v>
      </c>
      <c r="O7" s="48">
        <f>'Third Approx.'!$D$16*TAN('Third Approx.'!$D$29)+((0.5*(COS(RADIANS(ABS('Third Approx.'!$D$18*'Data 3rd Approx.'!N7-'Third Approx.'!$D$19*'Data 3rd Approx.'!N7))))+0.5)*('Third Approx.'!$D$16*TAN(2*'Third Approx.'!$D$29)-2*'Third Approx.'!$D$16*TAN('Third Approx.'!$D$29)))</f>
        <v>3.5148306256204491</v>
      </c>
      <c r="R7" s="48">
        <f>((0.5*(COS(RADIANS(ABS('Third Approx.'!$D$18*'Data 3rd Approx.'!N7-'Third Approx.'!$D$19*'Data 3rd Approx.'!N7))))+0.5)*('Third Approx.'!$D$16*TAN(2*'Third Approx.'!$D$29)-2*'Third Approx.'!$D$16*TAN('Third Approx.'!$D$29)))</f>
        <v>7.7453197403676852E-3</v>
      </c>
      <c r="S7" s="7">
        <f>((0.5*(COS(RADIANS(ABS('Third Approx.'!$D$18*'Data 3rd Approx.'!N7-'Third Approx.'!$D$19*'Data 3rd Approx.'!N7))))+0.5))</f>
        <v>0.89667667014561758</v>
      </c>
      <c r="U7" s="18">
        <v>10</v>
      </c>
      <c r="V7" s="48">
        <f>'Third Approx.'!$D$38*COS(RADIANS(U7))</f>
        <v>3.7537046223353419</v>
      </c>
      <c r="W7" s="7">
        <f>'Third Approx.'!$D$38*SIN(RADIANS(U7))</f>
        <v>0.66187940252779953</v>
      </c>
      <c r="Y7" s="18">
        <v>10</v>
      </c>
      <c r="Z7" s="48">
        <f t="shared" si="0"/>
        <v>7.2730440173136035</v>
      </c>
      <c r="AA7" s="7">
        <f>'Third Approx.'!$D$39*SIN(RADIANS(Y7))+$W$2</f>
        <v>0.61049891167934478</v>
      </c>
    </row>
    <row r="8" spans="1:27" x14ac:dyDescent="0.25">
      <c r="A8" s="77">
        <v>3</v>
      </c>
      <c r="B8" s="77">
        <f>IF(A8&lt;='Third Approx.'!$D$20,A8,"")</f>
        <v>3</v>
      </c>
      <c r="C8" s="48">
        <f>IF(B8="",#N/A,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Approx.'!$D$18*B8))+O8*COS(RADIANS(B8*'Third Approx.'!$D$19)+'Third Approx.'!$D$21))))))))))))</f>
        <v>4.0301276914949007</v>
      </c>
      <c r="D8" s="7">
        <f>IF(B8="",#N/A,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Approx.'!$D$18*B8))+O8*SIN(RADIANS(B8*'Third Approx.'!$D$19)+'Third Approx.'!$D$21))))))))))))</f>
        <v>5.4389631195701726</v>
      </c>
      <c r="F8" s="18">
        <v>12</v>
      </c>
      <c r="G8" s="48">
        <f>IF('Third Approx.'!$G$15="Error",#N/A,IF('Third Approx.'!$G$16="Error",#N/A,IF('Third Approx.'!$G$17="Error",#N/A,IF('Third Approx.'!$G$18="Error",#N/A,IF('Third Approx.'!$G$19="Error",#N/A,IF('Third Approx.'!$G$20="Error",#N/A,IF('Third Approx.'!$G$29="Error",#N/A,IF('Third Approx.'!$G$30="Error",#N/A,IF('Third Approx.'!$G$31="Error",#N/A,IF('Third Approx.'!$G$32="Error",#N/A,'Third Approx.'!$D$37*COS(RADIANS(F8))))))))))))</f>
        <v>0.29787163135976108</v>
      </c>
      <c r="H8" s="7">
        <f>IF('Third Approx.'!$G$15="Error",#N/A,IF('Third Approx.'!$G$16="Error",#N/A,IF('Third Approx.'!$G$17="Error",#N/A,IF('Third Approx.'!$G$18="Error",#N/A,IF('Third Approx.'!$G$19="Error",#N/A,IF('Third Approx.'!$G$20="Error",#N/A,IF('Third Approx.'!$G$29="Error",#N/A,IF('Third Approx.'!$G$30="Error",#N/A,IF('Third Approx.'!$G$31="Error",#N/A,IF('Third Approx.'!$G$32="Error",#N/A,'Third Approx.'!$D$37*SIN(RADIANS(F8))))))))))))</f>
        <v>6.331456978087116E-2</v>
      </c>
      <c r="K8" s="48">
        <f>IF('Third Approx.'!$G$15="Error",#N/A,IF('Third Approx.'!$G$16="Error",#N/A,IF('Third Approx.'!$G$17="Error",#N/A,IF('Third Approx.'!$G$18="Error",#N/A,IF('Third Approx.'!$G$19="Error",#N/A,IF('Third Approx.'!$G$20="Error",#N/A,IF('Third Approx.'!$G$29="Error",#N/A,IF('Third Approx.'!$G$30="Error",#N/A,IF('Third Approx.'!$G$31="Error",#N/A,IF('Third Approx.'!$G$32="Error",#N/A,'Third Approx.'!$D$40*COS(RADIANS(F8))))))))))))</f>
        <v>7.1672148362801966</v>
      </c>
      <c r="L8" s="7">
        <f>IF('Third Approx.'!$G$15="Error",#N/A,IF('Third Approx.'!$G$16="Error",#N/A,IF('Third Approx.'!$G$17="Error",#N/A,IF('Third Approx.'!$G$18="Error",#N/A,IF('Third Approx.'!$G$19="Error",#N/A,IF('Third Approx.'!$G$20="Error",#N/A,IF('Third Approx.'!$G$29="Error",#N/A,IF('Third Approx.'!$G$30="Error",#N/A,IF('Third Approx.'!$G$31="Error",#N/A,IF('Third Approx.'!$G$32="Error",#N/A,'Third Approx.'!$D$40*SIN(RADIANS(F8))))))))))))</f>
        <v>1.5234385423500891</v>
      </c>
      <c r="N8" s="47">
        <v>3</v>
      </c>
      <c r="O8" s="48">
        <f>'Third Approx.'!$D$16*TAN('Third Approx.'!$D$29)+((0.5*(COS(RADIANS(ABS('Third Approx.'!$D$18*'Data 3rd Approx.'!N8-'Third Approx.'!$D$19*'Data 3rd Approx.'!N8))))+0.5)*('Third Approx.'!$D$16*TAN(2*'Third Approx.'!$D$29)-2*'Third Approx.'!$D$16*TAN('Third Approx.'!$D$29)))</f>
        <v>3.5144581350678266</v>
      </c>
      <c r="R8" s="48">
        <f>((0.5*(COS(RADIANS(ABS('Third Approx.'!$D$18*'Data 3rd Approx.'!N8-'Third Approx.'!$D$19*'Data 3rd Approx.'!N8))))+0.5)*('Third Approx.'!$D$16*TAN(2*'Third Approx.'!$D$29)-2*'Third Approx.'!$D$16*TAN('Third Approx.'!$D$29)))</f>
        <v>7.3728291877452759E-3</v>
      </c>
      <c r="S8" s="7">
        <f>((0.5*(COS(RADIANS(ABS('Third Approx.'!$D$18*'Data 3rd Approx.'!N8-'Third Approx.'!$D$19*'Data 3rd Approx.'!N8))))+0.5))</f>
        <v>0.85355339059327373</v>
      </c>
      <c r="U8" s="18">
        <v>12</v>
      </c>
      <c r="V8" s="48">
        <f>'Third Approx.'!$D$38*COS(RADIANS(U8))</f>
        <v>3.7283187088751477</v>
      </c>
      <c r="W8" s="7">
        <f>'Third Approx.'!$D$38*SIN(RADIANS(U8))</f>
        <v>0.79247860556851757</v>
      </c>
      <c r="Y8" s="18">
        <v>12</v>
      </c>
      <c r="Z8" s="48">
        <f t="shared" si="0"/>
        <v>7.2492703593738366</v>
      </c>
      <c r="AA8" s="7">
        <f>'Third Approx.'!$D$39*SIN(RADIANS(Y8))+$W$2</f>
        <v>0.73095993678157156</v>
      </c>
    </row>
    <row r="9" spans="1:27" x14ac:dyDescent="0.25">
      <c r="A9" s="48">
        <v>3.5</v>
      </c>
      <c r="B9" s="77">
        <f>IF(A9&lt;='Third Approx.'!$D$20,A9,"")</f>
        <v>3.5</v>
      </c>
      <c r="C9" s="48">
        <f>IF(B9="",#N/A,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Approx.'!$D$18*B9))+O9*COS(RADIANS(B9*'Third Approx.'!$D$19)+'Third Approx.'!$D$21))))))))))))</f>
        <v>3.0447877973483553</v>
      </c>
      <c r="D9" s="7">
        <f>IF(B9="",#N/A,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Approx.'!$D$18*B9))+O9*SIN(RADIANS(B9*'Third Approx.'!$D$19)+'Third Approx.'!$D$21))))))))))))</f>
        <v>5.8235505066771607</v>
      </c>
      <c r="F9" s="18">
        <v>14</v>
      </c>
      <c r="G9" s="48">
        <f>IF('Third Approx.'!$G$15="Error",#N/A,IF('Third Approx.'!$G$16="Error",#N/A,IF('Third Approx.'!$G$17="Error",#N/A,IF('Third Approx.'!$G$18="Error",#N/A,IF('Third Approx.'!$G$19="Error",#N/A,IF('Third Approx.'!$G$20="Error",#N/A,IF('Third Approx.'!$G$29="Error",#N/A,IF('Third Approx.'!$G$30="Error",#N/A,IF('Third Approx.'!$G$31="Error",#N/A,IF('Third Approx.'!$G$32="Error",#N/A,'Third Approx.'!$D$37*COS(RADIANS(F9))))))))))))</f>
        <v>0.29548052939087105</v>
      </c>
      <c r="H9" s="7">
        <f>IF('Third Approx.'!$G$15="Error",#N/A,IF('Third Approx.'!$G$16="Error",#N/A,IF('Third Approx.'!$G$17="Error",#N/A,IF('Third Approx.'!$G$18="Error",#N/A,IF('Third Approx.'!$G$19="Error",#N/A,IF('Third Approx.'!$G$20="Error",#N/A,IF('Third Approx.'!$G$29="Error",#N/A,IF('Third Approx.'!$G$30="Error",#N/A,IF('Third Approx.'!$G$31="Error",#N/A,IF('Third Approx.'!$G$32="Error",#N/A,'Third Approx.'!$D$37*SIN(RADIANS(F9))))))))))))</f>
        <v>7.3671570272071635E-2</v>
      </c>
      <c r="K9" s="48">
        <f>IF('Third Approx.'!$G$15="Error",#N/A,IF('Third Approx.'!$G$16="Error",#N/A,IF('Third Approx.'!$G$17="Error",#N/A,IF('Third Approx.'!$G$18="Error",#N/A,IF('Third Approx.'!$G$19="Error",#N/A,IF('Third Approx.'!$G$20="Error",#N/A,IF('Third Approx.'!$G$29="Error",#N/A,IF('Third Approx.'!$G$30="Error",#N/A,IF('Third Approx.'!$G$31="Error",#N/A,IF('Third Approx.'!$G$32="Error",#N/A,'Third Approx.'!$D$40*COS(RADIANS(F9))))))))))))</f>
        <v>7.1096815242683888</v>
      </c>
      <c r="L9" s="7">
        <f>IF('Third Approx.'!$G$15="Error",#N/A,IF('Third Approx.'!$G$16="Error",#N/A,IF('Third Approx.'!$G$17="Error",#N/A,IF('Third Approx.'!$G$18="Error",#N/A,IF('Third Approx.'!$G$19="Error",#N/A,IF('Third Approx.'!$G$20="Error",#N/A,IF('Third Approx.'!$G$29="Error",#N/A,IF('Third Approx.'!$G$30="Error",#N/A,IF('Third Approx.'!$G$31="Error",#N/A,IF('Third Approx.'!$G$32="Error",#N/A,'Third Approx.'!$D$40*SIN(RADIANS(F9))))))))))))</f>
        <v>1.7726426952968981</v>
      </c>
      <c r="N9" s="18">
        <v>3.5</v>
      </c>
      <c r="O9" s="48">
        <f>'Third Approx.'!$D$16*TAN('Third Approx.'!$D$29)+((0.5*(COS(RADIANS(ABS('Third Approx.'!$D$18*'Data 3rd Approx.'!N9-'Third Approx.'!$D$19*'Data 3rd Approx.'!N9))))+0.5)*('Third Approx.'!$D$16*TAN(2*'Third Approx.'!$D$29)-2*'Third Approx.'!$D$16*TAN('Third Approx.'!$D$29)))</f>
        <v>3.5140333909973287</v>
      </c>
      <c r="R9" s="48">
        <f>((0.5*(COS(RADIANS(ABS('Third Approx.'!$D$18*'Data 3rd Approx.'!N9-'Third Approx.'!$D$19*'Data 3rd Approx.'!N9))))+0.5)*('Third Approx.'!$D$16*TAN(2*'Third Approx.'!$D$29)-2*'Third Approx.'!$D$16*TAN('Third Approx.'!$D$29)))</f>
        <v>6.9480851172473591E-3</v>
      </c>
      <c r="S9" s="7">
        <f>((0.5*(COS(RADIANS(ABS('Third Approx.'!$D$18*'Data 3rd Approx.'!N9-'Third Approx.'!$D$19*'Data 3rd Approx.'!N9))))+0.5))</f>
        <v>0.80438071450436033</v>
      </c>
      <c r="U9" s="18">
        <v>14</v>
      </c>
      <c r="V9" s="48">
        <f>'Third Approx.'!$D$38*COS(RADIANS(U9))</f>
        <v>3.6983904133716599</v>
      </c>
      <c r="W9" s="7">
        <f>'Third Approx.'!$D$38*SIN(RADIANS(U9))</f>
        <v>0.92211229550032148</v>
      </c>
      <c r="Y9" s="18">
        <v>14</v>
      </c>
      <c r="Z9" s="48">
        <f t="shared" si="0"/>
        <v>7.2212631479536924</v>
      </c>
      <c r="AA9" s="7">
        <f>'Third Approx.'!$D$39*SIN(RADIANS(Y9))+$W$2</f>
        <v>0.85053039979657663</v>
      </c>
    </row>
    <row r="10" spans="1:27" x14ac:dyDescent="0.25">
      <c r="A10" s="77">
        <v>4</v>
      </c>
      <c r="B10" s="77">
        <f>IF(A10&lt;='Third Approx.'!$D$20,A10,"")</f>
        <v>4</v>
      </c>
      <c r="C10" s="48">
        <f>IF(B10="",#N/A,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Approx.'!$D$18*B10))+O10*COS(RADIANS(B10*'Third Approx.'!$D$19)+'Third Approx.'!$D$21))))))))))))</f>
        <v>2.0296665154477052</v>
      </c>
      <c r="D10" s="7">
        <f>IF(B10="",#N/A,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Approx.'!$D$18*B10))+O10*SIN(RADIANS(B10*'Third Approx.'!$D$19)+'Third Approx.'!$D$21))))))))))))</f>
        <v>6.0121798094053007</v>
      </c>
      <c r="F10" s="18">
        <v>16</v>
      </c>
      <c r="G10" s="48">
        <f>IF('Third Approx.'!$G$15="Error",#N/A,IF('Third Approx.'!$G$16="Error",#N/A,IF('Third Approx.'!$G$17="Error",#N/A,IF('Third Approx.'!$G$18="Error",#N/A,IF('Third Approx.'!$G$19="Error",#N/A,IF('Third Approx.'!$G$20="Error",#N/A,IF('Third Approx.'!$G$29="Error",#N/A,IF('Third Approx.'!$G$30="Error",#N/A,IF('Third Approx.'!$G$31="Error",#N/A,IF('Third Approx.'!$G$32="Error",#N/A,'Third Approx.'!$D$37*COS(RADIANS(F10))))))))))))</f>
        <v>0.29272942991220463</v>
      </c>
      <c r="H10" s="7">
        <f>IF('Third Approx.'!$G$15="Error",#N/A,IF('Third Approx.'!$G$16="Error",#N/A,IF('Third Approx.'!$G$17="Error",#N/A,IF('Third Approx.'!$G$18="Error",#N/A,IF('Third Approx.'!$G$19="Error",#N/A,IF('Third Approx.'!$G$20="Error",#N/A,IF('Third Approx.'!$G$29="Error",#N/A,IF('Third Approx.'!$G$30="Error",#N/A,IF('Third Approx.'!$G$31="Error",#N/A,IF('Third Approx.'!$G$32="Error",#N/A,'Third Approx.'!$D$37*SIN(RADIANS(F10))))))))))))</f>
        <v>8.3938813303131035E-2</v>
      </c>
      <c r="K10" s="48">
        <f>IF('Third Approx.'!$G$15="Error",#N/A,IF('Third Approx.'!$G$16="Error",#N/A,IF('Third Approx.'!$G$17="Error",#N/A,IF('Third Approx.'!$G$18="Error",#N/A,IF('Third Approx.'!$G$19="Error",#N/A,IF('Third Approx.'!$G$20="Error",#N/A,IF('Third Approx.'!$G$29="Error",#N/A,IF('Third Approx.'!$G$30="Error",#N/A,IF('Third Approx.'!$G$31="Error",#N/A,IF('Third Approx.'!$G$32="Error",#N/A,'Third Approx.'!$D$40*COS(RADIANS(F10))))))))))))</f>
        <v>7.043486160481744</v>
      </c>
      <c r="L10" s="7">
        <f>IF('Third Approx.'!$G$15="Error",#N/A,IF('Third Approx.'!$G$16="Error",#N/A,IF('Third Approx.'!$G$17="Error",#N/A,IF('Third Approx.'!$G$18="Error",#N/A,IF('Third Approx.'!$G$19="Error",#N/A,IF('Third Approx.'!$G$20="Error",#N/A,IF('Third Approx.'!$G$29="Error",#N/A,IF('Third Approx.'!$G$30="Error",#N/A,IF('Third Approx.'!$G$31="Error",#N/A,IF('Third Approx.'!$G$32="Error",#N/A,'Third Approx.'!$D$40*SIN(RADIANS(F10))))))))))))</f>
        <v>2.0196871561741623</v>
      </c>
      <c r="N10" s="47">
        <v>4</v>
      </c>
      <c r="O10" s="48">
        <f>'Third Approx.'!$D$16*TAN('Third Approx.'!$D$29)+((0.5*(COS(RADIANS(ABS('Third Approx.'!$D$18*'Data 3rd Approx.'!N10-'Third Approx.'!$D$19*'Data 3rd Approx.'!N10))))+0.5)*('Third Approx.'!$D$16*TAN(2*'Third Approx.'!$D$29)-2*'Third Approx.'!$D$16*TAN('Third Approx.'!$D$29)))</f>
        <v>3.5135636608977627</v>
      </c>
      <c r="R10" s="48">
        <f>((0.5*(COS(RADIANS(ABS('Third Approx.'!$D$18*'Data 3rd Approx.'!N10-'Third Approx.'!$D$19*'Data 3rd Approx.'!N10))))+0.5)*('Third Approx.'!$D$16*TAN(2*'Third Approx.'!$D$29)-2*'Third Approx.'!$D$16*TAN('Third Approx.'!$D$29)))</f>
        <v>6.4783550176814586E-3</v>
      </c>
      <c r="S10" s="7">
        <f>((0.5*(COS(RADIANS(ABS('Third Approx.'!$D$18*'Data 3rd Approx.'!N10-'Third Approx.'!$D$19*'Data 3rd Approx.'!N10))))+0.5))</f>
        <v>0.75</v>
      </c>
      <c r="U10" s="18">
        <v>16</v>
      </c>
      <c r="V10" s="48">
        <f>'Third Approx.'!$D$38*COS(RADIANS(U10))</f>
        <v>3.6639561988428495</v>
      </c>
      <c r="W10" s="7">
        <f>'Third Approx.'!$D$38*SIN(RADIANS(U10))</f>
        <v>1.0506225336405683</v>
      </c>
      <c r="Y10" s="18">
        <v>16</v>
      </c>
      <c r="Z10" s="48">
        <f t="shared" si="0"/>
        <v>7.1890657301396681</v>
      </c>
      <c r="AA10" s="7">
        <f>'Third Approx.'!$D$39*SIN(RADIANS(Y10))+$W$2</f>
        <v>0.96906462253359393</v>
      </c>
    </row>
    <row r="11" spans="1:27" x14ac:dyDescent="0.25">
      <c r="A11" s="48">
        <v>4.5</v>
      </c>
      <c r="B11" s="77">
        <f>IF(A11&lt;='Third Approx.'!$D$20,A11,"")</f>
        <v>4.5</v>
      </c>
      <c r="C11" s="48">
        <f>IF(B11="",#N/A,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Approx.'!$D$18*B11))+O11*COS(RADIANS(B11*'Third Approx.'!$D$19)+'Third Approx.'!$D$21))))))))))))</f>
        <v>1.0254658174750195</v>
      </c>
      <c r="D11" s="7">
        <f>IF(B11="",#N/A,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Approx.'!$D$18*B11))+O11*SIN(RADIANS(B11*'Third Approx.'!$D$19)+'Third Approx.'!$D$21))))))))))))</f>
        <v>6.0055763269907034</v>
      </c>
      <c r="F11" s="18">
        <v>18</v>
      </c>
      <c r="G11" s="48">
        <f>IF('Third Approx.'!$G$15="Error",#N/A,IF('Third Approx.'!$G$16="Error",#N/A,IF('Third Approx.'!$G$17="Error",#N/A,IF('Third Approx.'!$G$18="Error",#N/A,IF('Third Approx.'!$G$19="Error",#N/A,IF('Third Approx.'!$G$20="Error",#N/A,IF('Third Approx.'!$G$29="Error",#N/A,IF('Third Approx.'!$G$30="Error",#N/A,IF('Third Approx.'!$G$31="Error",#N/A,IF('Third Approx.'!$G$32="Error",#N/A,'Third Approx.'!$D$37*COS(RADIANS(F11))))))))))))</f>
        <v>0.28962168471470212</v>
      </c>
      <c r="H11" s="7">
        <f>IF('Third Approx.'!$G$15="Error",#N/A,IF('Third Approx.'!$G$16="Error",#N/A,IF('Third Approx.'!$G$17="Error",#N/A,IF('Third Approx.'!$G$18="Error",#N/A,IF('Third Approx.'!$G$19="Error",#N/A,IF('Third Approx.'!$G$20="Error",#N/A,IF('Third Approx.'!$G$29="Error",#N/A,IF('Third Approx.'!$G$30="Error",#N/A,IF('Third Approx.'!$G$31="Error",#N/A,IF('Third Approx.'!$G$32="Error",#N/A,'Third Approx.'!$D$37*SIN(RADIANS(F11))))))))))))</f>
        <v>9.4103789819963576E-2</v>
      </c>
      <c r="K11" s="48">
        <f>IF('Third Approx.'!$G$15="Error",#N/A,IF('Third Approx.'!$G$16="Error",#N/A,IF('Third Approx.'!$G$17="Error",#N/A,IF('Third Approx.'!$G$18="Error",#N/A,IF('Third Approx.'!$G$19="Error",#N/A,IF('Third Approx.'!$G$20="Error",#N/A,IF('Third Approx.'!$G$29="Error",#N/A,IF('Third Approx.'!$G$30="Error",#N/A,IF('Third Approx.'!$G$31="Error",#N/A,IF('Third Approx.'!$G$32="Error",#N/A,'Third Approx.'!$D$40*COS(RADIANS(F11))))))))))))</f>
        <v>6.9687093937744207</v>
      </c>
      <c r="L11" s="7">
        <f>IF('Third Approx.'!$G$15="Error",#N/A,IF('Third Approx.'!$G$16="Error",#N/A,IF('Third Approx.'!$G$17="Error",#N/A,IF('Third Approx.'!$G$18="Error",#N/A,IF('Third Approx.'!$G$19="Error",#N/A,IF('Third Approx.'!$G$20="Error",#N/A,IF('Third Approx.'!$G$29="Error",#N/A,IF('Third Approx.'!$G$30="Error",#N/A,IF('Third Approx.'!$G$31="Error",#N/A,IF('Third Approx.'!$G$32="Error",#N/A,'Third Approx.'!$D$40*SIN(RADIANS(F11))))))))))))</f>
        <v>2.2642709393605855</v>
      </c>
      <c r="N11" s="18">
        <v>4.5</v>
      </c>
      <c r="O11" s="48">
        <f>'Third Approx.'!$D$16*TAN('Third Approx.'!$D$29)+((0.5*(COS(RADIANS(ABS('Third Approx.'!$D$18*'Data 3rd Approx.'!N11-'Third Approx.'!$D$19*'Data 3rd Approx.'!N11))))+0.5)*('Third Approx.'!$D$16*TAN(2*'Third Approx.'!$D$29)-2*'Third Approx.'!$D$16*TAN('Third Approx.'!$D$29)))</f>
        <v>3.5130569819813662</v>
      </c>
      <c r="R11" s="48">
        <f>((0.5*(COS(RADIANS(ABS('Third Approx.'!$D$18*'Data 3rd Approx.'!N11-'Third Approx.'!$D$19*'Data 3rd Approx.'!N11))))+0.5)*('Third Approx.'!$D$16*TAN(2*'Third Approx.'!$D$29)-2*'Third Approx.'!$D$16*TAN('Third Approx.'!$D$29)))</f>
        <v>5.971676101284934E-3</v>
      </c>
      <c r="S11" s="7">
        <f>((0.5*(COS(RADIANS(ABS('Third Approx.'!$D$18*'Data 3rd Approx.'!N11-'Third Approx.'!$D$19*'Data 3rd Approx.'!N11))))+0.5))</f>
        <v>0.69134171618254492</v>
      </c>
      <c r="U11" s="18">
        <v>18</v>
      </c>
      <c r="V11" s="48">
        <f>'Third Approx.'!$D$38*COS(RADIANS(U11))</f>
        <v>3.6250580180749354</v>
      </c>
      <c r="W11" s="7">
        <f>'Third Approx.'!$D$38*SIN(RADIANS(U11))</f>
        <v>1.1778527500595695</v>
      </c>
      <c r="Y11" s="18">
        <v>18</v>
      </c>
      <c r="Z11" s="48">
        <f t="shared" si="0"/>
        <v>7.1527273015074009</v>
      </c>
      <c r="AA11" s="7">
        <f>'Third Approx.'!$D$39*SIN(RADIANS(Y11))+$W$2</f>
        <v>1.0864181893010161</v>
      </c>
    </row>
    <row r="12" spans="1:27" x14ac:dyDescent="0.25">
      <c r="A12" s="77">
        <v>5</v>
      </c>
      <c r="B12" s="77">
        <f>IF(A12&lt;='Third Approx.'!$D$20,A12,"")</f>
        <v>5</v>
      </c>
      <c r="C12" s="48">
        <f>IF(B12="",#N/A,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Approx.'!$D$18*B12))+O12*COS(RADIANS(B12*'Third Approx.'!$D$19)+'Third Approx.'!$D$21))))))))))))</f>
        <v>7.1555056393370453E-2</v>
      </c>
      <c r="D12" s="7">
        <f>IF(B12="",#N/A,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Approx.'!$D$18*B12))+O12*SIN(RADIANS(B12*'Third Approx.'!$D$19)+'Third Approx.'!$D$21))))))))))))</f>
        <v>5.8130373844412215</v>
      </c>
      <c r="F12" s="18">
        <v>20</v>
      </c>
      <c r="G12" s="48">
        <f>IF('Third Approx.'!$G$15="Error",#N/A,IF('Third Approx.'!$G$16="Error",#N/A,IF('Third Approx.'!$G$17="Error",#N/A,IF('Third Approx.'!$G$18="Error",#N/A,IF('Third Approx.'!$G$19="Error",#N/A,IF('Third Approx.'!$G$20="Error",#N/A,IF('Third Approx.'!$G$29="Error",#N/A,IF('Third Approx.'!$G$30="Error",#N/A,IF('Third Approx.'!$G$31="Error",#N/A,IF('Third Approx.'!$G$32="Error",#N/A,'Third Approx.'!$D$37*COS(RADIANS(F12))))))))))))</f>
        <v>0.28616108010717528</v>
      </c>
      <c r="H12" s="7">
        <f>IF('Third Approx.'!$G$15="Error",#N/A,IF('Third Approx.'!$G$16="Error",#N/A,IF('Third Approx.'!$G$17="Error",#N/A,IF('Third Approx.'!$G$18="Error",#N/A,IF('Third Approx.'!$G$19="Error",#N/A,IF('Third Approx.'!$G$20="Error",#N/A,IF('Third Approx.'!$G$29="Error",#N/A,IF('Third Approx.'!$G$30="Error",#N/A,IF('Third Approx.'!$G$31="Error",#N/A,IF('Third Approx.'!$G$32="Error",#N/A,'Third Approx.'!$D$37*SIN(RADIANS(F12))))))))))))</f>
        <v>0.10415411536447808</v>
      </c>
      <c r="K12" s="48">
        <f>IF('Third Approx.'!$G$15="Error",#N/A,IF('Third Approx.'!$G$16="Error",#N/A,IF('Third Approx.'!$G$17="Error",#N/A,IF('Third Approx.'!$G$18="Error",#N/A,IF('Third Approx.'!$G$19="Error",#N/A,IF('Third Approx.'!$G$20="Error",#N/A,IF('Third Approx.'!$G$29="Error",#N/A,IF('Third Approx.'!$G$30="Error",#N/A,IF('Third Approx.'!$G$31="Error",#N/A,IF('Third Approx.'!$G$32="Error",#N/A,'Third Approx.'!$D$40*COS(RADIANS(F12))))))))))))</f>
        <v>6.8854423281181765</v>
      </c>
      <c r="L12" s="7">
        <f>IF('Third Approx.'!$G$15="Error",#N/A,IF('Third Approx.'!$G$16="Error",#N/A,IF('Third Approx.'!$G$17="Error",#N/A,IF('Third Approx.'!$G$18="Error",#N/A,IF('Third Approx.'!$G$19="Error",#N/A,IF('Third Approx.'!$G$20="Error",#N/A,IF('Third Approx.'!$G$29="Error",#N/A,IF('Third Approx.'!$G$30="Error",#N/A,IF('Third Approx.'!$G$31="Error",#N/A,IF('Third Approx.'!$G$32="Error",#N/A,'Third Approx.'!$D$40*SIN(RADIANS(F12))))))))))))</f>
        <v>2.5060960571915984</v>
      </c>
      <c r="N12" s="47">
        <v>5</v>
      </c>
      <c r="O12" s="48">
        <f>'Third Approx.'!$D$16*TAN('Third Approx.'!$D$29)+((0.5*(COS(RADIANS(ABS('Third Approx.'!$D$18*'Data 3rd Approx.'!N12-'Third Approx.'!$D$19*'Data 3rd Approx.'!N12))))+0.5)*('Third Approx.'!$D$16*TAN(2*'Third Approx.'!$D$29)-2*'Third Approx.'!$D$16*TAN('Third Approx.'!$D$29)))</f>
        <v>3.5125220236648764</v>
      </c>
      <c r="R12" s="48">
        <f>((0.5*(COS(RADIANS(ABS('Third Approx.'!$D$18*'Data 3rd Approx.'!N12-'Third Approx.'!$D$19*'Data 3rd Approx.'!N12))))+0.5)*('Third Approx.'!$D$16*TAN(2*'Third Approx.'!$D$29)-2*'Third Approx.'!$D$16*TAN('Third Approx.'!$D$29)))</f>
        <v>5.436717784795265E-3</v>
      </c>
      <c r="S12" s="7">
        <f>((0.5*(COS(RADIANS(ABS('Third Approx.'!$D$18*'Data 3rd Approx.'!N12-'Third Approx.'!$D$19*'Data 3rd Approx.'!N12))))+0.5))</f>
        <v>0.62940952255126037</v>
      </c>
      <c r="U12" s="18">
        <v>20</v>
      </c>
      <c r="V12" s="48">
        <f>'Third Approx.'!$D$38*COS(RADIANS(U12))</f>
        <v>3.5817432625093781</v>
      </c>
      <c r="W12" s="7">
        <f>'Third Approx.'!$D$38*SIN(RADIANS(U12))</f>
        <v>1.3036479343369303</v>
      </c>
      <c r="Y12" s="18">
        <v>20</v>
      </c>
      <c r="Z12" s="48">
        <f t="shared" si="0"/>
        <v>7.1123025926637062</v>
      </c>
      <c r="AA12" s="7">
        <f>'Third Approx.'!$D$39*SIN(RADIANS(Y12))+$W$2</f>
        <v>1.202448122854668</v>
      </c>
    </row>
    <row r="13" spans="1:27" x14ac:dyDescent="0.25">
      <c r="A13" s="48">
        <v>5.5</v>
      </c>
      <c r="B13" s="77">
        <f>IF(A13&lt;='Third Approx.'!$D$20,A13,"")</f>
        <v>5.5</v>
      </c>
      <c r="C13" s="48">
        <f>IF(B13="",#N/A,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Approx.'!$D$18*B13))+O13*COS(RADIANS(B13*'Third Approx.'!$D$19)+'Third Approx.'!$D$21))))))))))))</f>
        <v>-0.79583276967027405</v>
      </c>
      <c r="D13" s="7">
        <f>IF(B13="",#N/A,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Approx.'!$D$18*B13))+O13*SIN(RADIANS(B13*'Third Approx.'!$D$19)+'Third Approx.'!$D$21))))))))))))</f>
        <v>5.4519231665825751</v>
      </c>
      <c r="F13" s="18">
        <v>22</v>
      </c>
      <c r="G13" s="48">
        <f>IF('Third Approx.'!$G$15="Error",#N/A,IF('Third Approx.'!$G$16="Error",#N/A,IF('Third Approx.'!$G$17="Error",#N/A,IF('Third Approx.'!$G$18="Error",#N/A,IF('Third Approx.'!$G$19="Error",#N/A,IF('Third Approx.'!$G$20="Error",#N/A,IF('Third Approx.'!$G$29="Error",#N/A,IF('Third Approx.'!$G$30="Error",#N/A,IF('Third Approx.'!$G$31="Error",#N/A,IF('Third Approx.'!$G$32="Error",#N/A,'Third Approx.'!$D$37*COS(RADIANS(F13))))))))))))</f>
        <v>0.2823518323032731</v>
      </c>
      <c r="H13" s="7">
        <f>IF('Third Approx.'!$G$15="Error",#N/A,IF('Third Approx.'!$G$16="Error",#N/A,IF('Third Approx.'!$G$17="Error",#N/A,IF('Third Approx.'!$G$18="Error",#N/A,IF('Third Approx.'!$G$19="Error",#N/A,IF('Third Approx.'!$G$20="Error",#N/A,IF('Third Approx.'!$G$29="Error",#N/A,IF('Third Approx.'!$G$30="Error",#N/A,IF('Third Approx.'!$G$31="Error",#N/A,IF('Third Approx.'!$G$32="Error",#N/A,'Third Approx.'!$D$37*SIN(RADIANS(F13))))))))))))</f>
        <v>0.11407754516313254</v>
      </c>
      <c r="K13" s="48">
        <f>IF('Third Approx.'!$G$15="Error",#N/A,IF('Third Approx.'!$G$16="Error",#N/A,IF('Third Approx.'!$G$17="Error",#N/A,IF('Third Approx.'!$G$18="Error",#N/A,IF('Third Approx.'!$G$19="Error",#N/A,IF('Third Approx.'!$G$20="Error",#N/A,IF('Third Approx.'!$G$29="Error",#N/A,IF('Third Approx.'!$G$30="Error",#N/A,IF('Third Approx.'!$G$31="Error",#N/A,IF('Third Approx.'!$G$32="Error",#N/A,'Third Approx.'!$D$40*COS(RADIANS(F13))))))))))))</f>
        <v>6.7937864116062032</v>
      </c>
      <c r="L13" s="7">
        <f>IF('Third Approx.'!$G$15="Error",#N/A,IF('Third Approx.'!$G$16="Error",#N/A,IF('Third Approx.'!$G$17="Error",#N/A,IF('Third Approx.'!$G$18="Error",#N/A,IF('Third Approx.'!$G$19="Error",#N/A,IF('Third Approx.'!$G$20="Error",#N/A,IF('Third Approx.'!$G$29="Error",#N/A,IF('Third Approx.'!$G$30="Error",#N/A,IF('Third Approx.'!$G$31="Error",#N/A,IF('Third Approx.'!$G$32="Error",#N/A,'Third Approx.'!$D$40*SIN(RADIANS(F13))))))))))))</f>
        <v>2.7448678830114273</v>
      </c>
      <c r="N13" s="18">
        <v>5.5</v>
      </c>
      <c r="O13" s="48">
        <f>'Third Approx.'!$D$16*TAN('Third Approx.'!$D$29)+((0.5*(COS(RADIANS(ABS('Third Approx.'!$D$18*'Data 3rd Approx.'!N13-'Third Approx.'!$D$19*'Data 3rd Approx.'!N13))))+0.5)*('Third Approx.'!$D$16*TAN(2*'Third Approx.'!$D$29)-2*'Third Approx.'!$D$16*TAN('Third Approx.'!$D$29)))</f>
        <v>3.5119679392334073</v>
      </c>
      <c r="R13" s="48">
        <f>((0.5*(COS(RADIANS(ABS('Third Approx.'!$D$18*'Data 3rd Approx.'!N13-'Third Approx.'!$D$19*'Data 3rd Approx.'!N13))))+0.5)*('Third Approx.'!$D$16*TAN(2*'Third Approx.'!$D$29)-2*'Third Approx.'!$D$16*TAN('Third Approx.'!$D$29)))</f>
        <v>4.8826333533260567E-3</v>
      </c>
      <c r="S13" s="7">
        <f>((0.5*(COS(RADIANS(ABS('Third Approx.'!$D$18*'Data 3rd Approx.'!N13-'Third Approx.'!$D$19*'Data 3rd Approx.'!N13))))+0.5))</f>
        <v>0.5652630961100259</v>
      </c>
      <c r="U13" s="18">
        <v>22</v>
      </c>
      <c r="V13" s="48">
        <f>'Third Approx.'!$D$38*COS(RADIANS(U13))</f>
        <v>3.5340647045037077</v>
      </c>
      <c r="W13" s="7">
        <f>'Third Approx.'!$D$38*SIN(RADIANS(U13))</f>
        <v>1.4278548244178717</v>
      </c>
      <c r="Y13" s="18">
        <v>22</v>
      </c>
      <c r="Z13" s="48">
        <f t="shared" si="0"/>
        <v>7.0678515376912436</v>
      </c>
      <c r="AA13" s="7">
        <f>'Third Approx.'!$D$39*SIN(RADIANS(Y13))+$W$2</f>
        <v>1.3170130585935558</v>
      </c>
    </row>
    <row r="14" spans="1:27" x14ac:dyDescent="0.25">
      <c r="A14" s="77">
        <v>6</v>
      </c>
      <c r="B14" s="77">
        <f>IF(A14&lt;='Third Approx.'!$D$20,A14,"")</f>
        <v>6</v>
      </c>
      <c r="C14" s="48">
        <f>IF(B14="",#N/A,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Approx.'!$D$18*B14))+O14*COS(RADIANS(B14*'Third Approx.'!$D$19)+'Third Approx.'!$D$21))))))))))))</f>
        <v>-1.5452503414890084</v>
      </c>
      <c r="D14" s="7">
        <f>IF(B14="",#N/A,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Approx.'!$D$18*B14))+O14*SIN(RADIANS(B14*'Third Approx.'!$D$19)+'Third Approx.'!$D$21))))))))))))</f>
        <v>4.9467710314835509</v>
      </c>
      <c r="F14" s="18">
        <v>24</v>
      </c>
      <c r="G14" s="48">
        <f>IF('Third Approx.'!$G$15="Error",#N/A,IF('Third Approx.'!$G$16="Error",#N/A,IF('Third Approx.'!$G$17="Error",#N/A,IF('Third Approx.'!$G$18="Error",#N/A,IF('Third Approx.'!$G$19="Error",#N/A,IF('Third Approx.'!$G$20="Error",#N/A,IF('Third Approx.'!$G$29="Error",#N/A,IF('Third Approx.'!$G$30="Error",#N/A,IF('Third Approx.'!$G$31="Error",#N/A,IF('Third Approx.'!$G$32="Error",#N/A,'Third Approx.'!$D$37*COS(RADIANS(F14))))))))))))</f>
        <v>0.27819858228467498</v>
      </c>
      <c r="H14" s="7">
        <f>IF('Third Approx.'!$G$15="Error",#N/A,IF('Third Approx.'!$G$16="Error",#N/A,IF('Third Approx.'!$G$17="Error",#N/A,IF('Third Approx.'!$G$18="Error",#N/A,IF('Third Approx.'!$G$19="Error",#N/A,IF('Third Approx.'!$G$20="Error",#N/A,IF('Third Approx.'!$G$29="Error",#N/A,IF('Third Approx.'!$G$30="Error",#N/A,IF('Third Approx.'!$G$31="Error",#N/A,IF('Third Approx.'!$G$32="Error",#N/A,'Third Approx.'!$D$37*SIN(RADIANS(F14))))))))))))</f>
        <v>0.12386198904530446</v>
      </c>
      <c r="K14" s="48">
        <f>IF('Third Approx.'!$G$15="Error",#N/A,IF('Third Approx.'!$G$16="Error",#N/A,IF('Third Approx.'!$G$17="Error",#N/A,IF('Third Approx.'!$G$18="Error",#N/A,IF('Third Approx.'!$G$19="Error",#N/A,IF('Third Approx.'!$G$20="Error",#N/A,IF('Third Approx.'!$G$29="Error",#N/A,IF('Third Approx.'!$G$30="Error",#N/A,IF('Third Approx.'!$G$31="Error",#N/A,IF('Third Approx.'!$G$32="Error",#N/A,'Third Approx.'!$D$40*COS(RADIANS(F14))))))))))))</f>
        <v>6.6938533128542597</v>
      </c>
      <c r="L14" s="7">
        <f>IF('Third Approx.'!$G$15="Error",#N/A,IF('Third Approx.'!$G$16="Error",#N/A,IF('Third Approx.'!$G$17="Error",#N/A,IF('Third Approx.'!$G$18="Error",#N/A,IF('Third Approx.'!$G$19="Error",#N/A,IF('Third Approx.'!$G$20="Error",#N/A,IF('Third Approx.'!$G$29="Error",#N/A,IF('Third Approx.'!$G$30="Error",#N/A,IF('Third Approx.'!$G$31="Error",#N/A,IF('Third Approx.'!$G$32="Error",#N/A,'Third Approx.'!$D$40*SIN(RADIANS(F14))))))))))))</f>
        <v>2.9802955101302917</v>
      </c>
      <c r="N14" s="47">
        <v>6</v>
      </c>
      <c r="O14" s="48">
        <f>'Third Approx.'!$D$16*TAN('Third Approx.'!$D$29)+((0.5*(COS(RADIANS(ABS('Third Approx.'!$D$18*'Data 3rd Approx.'!N14-'Third Approx.'!$D$19*'Data 3rd Approx.'!N14))))+0.5)*('Third Approx.'!$D$16*TAN(2*'Third Approx.'!$D$29)-2*'Third Approx.'!$D$16*TAN('Third Approx.'!$D$29)))</f>
        <v>3.5114042092252022</v>
      </c>
      <c r="R14" s="48">
        <f>((0.5*(COS(RADIANS(ABS('Third Approx.'!$D$18*'Data 3rd Approx.'!N14-'Third Approx.'!$D$19*'Data 3rd Approx.'!N14))))+0.5)*('Third Approx.'!$D$16*TAN(2*'Third Approx.'!$D$29)-2*'Third Approx.'!$D$16*TAN('Third Approx.'!$D$29)))</f>
        <v>4.3189033451209724E-3</v>
      </c>
      <c r="S14" s="7">
        <f>((0.5*(COS(RADIANS(ABS('Third Approx.'!$D$18*'Data 3rd Approx.'!N14-'Third Approx.'!$D$19*'Data 3rd Approx.'!N14))))+0.5))</f>
        <v>0.5</v>
      </c>
      <c r="U14" s="18">
        <v>24</v>
      </c>
      <c r="V14" s="48">
        <f>'Third Approx.'!$D$38*COS(RADIANS(U14))</f>
        <v>3.4820804330365349</v>
      </c>
      <c r="W14" s="7">
        <f>'Third Approx.'!$D$38*SIN(RADIANS(U14))</f>
        <v>1.5503220933394348</v>
      </c>
      <c r="Y14" s="18">
        <v>24</v>
      </c>
      <c r="Z14" s="48">
        <f t="shared" si="0"/>
        <v>7.0194389319626289</v>
      </c>
      <c r="AA14" s="7">
        <f>'Third Approx.'!$D$39*SIN(RADIANS(Y14))+$W$2</f>
        <v>1.4299734167908569</v>
      </c>
    </row>
    <row r="15" spans="1:27" x14ac:dyDescent="0.25">
      <c r="A15" s="48">
        <v>6.5</v>
      </c>
      <c r="B15" s="77">
        <f>IF(A15&lt;='Third Approx.'!$D$20,A15,"")</f>
        <v>6.5</v>
      </c>
      <c r="C15" s="48">
        <f>IF(B15="",#N/A,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Approx.'!$D$18*B15))+O15*COS(RADIANS(B15*'Third Approx.'!$D$19)+'Third Approx.'!$D$21))))))))))))</f>
        <v>-2.1514532602330858</v>
      </c>
      <c r="D15" s="7">
        <f>IF(B15="",#N/A,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Approx.'!$D$18*B15))+O15*SIN(RADIANS(B15*'Third Approx.'!$D$19)+'Third Approx.'!$D$21))))))))))))</f>
        <v>4.3280757689154434</v>
      </c>
      <c r="F15" s="18">
        <v>26</v>
      </c>
      <c r="G15" s="48">
        <f>IF('Third Approx.'!$G$15="Error",#N/A,IF('Third Approx.'!$G$16="Error",#N/A,IF('Third Approx.'!$G$17="Error",#N/A,IF('Third Approx.'!$G$18="Error",#N/A,IF('Third Approx.'!$G$19="Error",#N/A,IF('Third Approx.'!$G$20="Error",#N/A,IF('Third Approx.'!$G$29="Error",#N/A,IF('Third Approx.'!$G$30="Error",#N/A,IF('Third Approx.'!$G$31="Error",#N/A,IF('Third Approx.'!$G$32="Error",#N/A,'Third Approx.'!$D$37*COS(RADIANS(F15))))))))))))</f>
        <v>0.27370639014676951</v>
      </c>
      <c r="H15" s="7">
        <f>IF('Third Approx.'!$G$15="Error",#N/A,IF('Third Approx.'!$G$16="Error",#N/A,IF('Third Approx.'!$G$17="Error",#N/A,IF('Third Approx.'!$G$18="Error",#N/A,IF('Third Approx.'!$G$19="Error",#N/A,IF('Third Approx.'!$G$20="Error",#N/A,IF('Third Approx.'!$G$29="Error",#N/A,IF('Third Approx.'!$G$30="Error",#N/A,IF('Third Approx.'!$G$31="Error",#N/A,IF('Third Approx.'!$G$32="Error",#N/A,'Third Approx.'!$D$37*SIN(RADIANS(F15))))))))))))</f>
        <v>0.13349552617330146</v>
      </c>
      <c r="K15" s="48">
        <f>IF('Third Approx.'!$G$15="Error",#N/A,IF('Third Approx.'!$G$16="Error",#N/A,IF('Third Approx.'!$G$17="Error",#N/A,IF('Third Approx.'!$G$18="Error",#N/A,IF('Third Approx.'!$G$19="Error",#N/A,IF('Third Approx.'!$G$20="Error",#N/A,IF('Third Approx.'!$G$29="Error",#N/A,IF('Third Approx.'!$G$30="Error",#N/A,IF('Third Approx.'!$G$31="Error",#N/A,IF('Third Approx.'!$G$32="Error",#N/A,'Third Approx.'!$D$40*COS(RADIANS(F15))))))))))))</f>
        <v>6.5857647849496628</v>
      </c>
      <c r="L15" s="7">
        <f>IF('Third Approx.'!$G$15="Error",#N/A,IF('Third Approx.'!$G$16="Error",#N/A,IF('Third Approx.'!$G$17="Error",#N/A,IF('Third Approx.'!$G$18="Error",#N/A,IF('Third Approx.'!$G$19="Error",#N/A,IF('Third Approx.'!$G$20="Error",#N/A,IF('Third Approx.'!$G$29="Error",#N/A,IF('Third Approx.'!$G$30="Error",#N/A,IF('Third Approx.'!$G$31="Error",#N/A,IF('Third Approx.'!$G$32="Error",#N/A,'Third Approx.'!$D$40*SIN(RADIANS(F15))))))))))))</f>
        <v>3.2120921062493921</v>
      </c>
      <c r="N15" s="18">
        <v>6.5</v>
      </c>
      <c r="O15" s="48">
        <f>'Third Approx.'!$D$16*TAN('Third Approx.'!$D$29)+((0.5*(COS(RADIANS(ABS('Third Approx.'!$D$18*'Data 3rd Approx.'!N15-'Third Approx.'!$D$19*'Data 3rd Approx.'!N15))))+0.5)*('Third Approx.'!$D$16*TAN(2*'Third Approx.'!$D$29)-2*'Third Approx.'!$D$16*TAN('Third Approx.'!$D$29)))</f>
        <v>3.5108404792169972</v>
      </c>
      <c r="R15" s="48">
        <f>((0.5*(COS(RADIANS(ABS('Third Approx.'!$D$18*'Data 3rd Approx.'!N15-'Third Approx.'!$D$19*'Data 3rd Approx.'!N15))))+0.5)*('Third Approx.'!$D$16*TAN(2*'Third Approx.'!$D$29)-2*'Third Approx.'!$D$16*TAN('Third Approx.'!$D$29)))</f>
        <v>3.7551733369158885E-3</v>
      </c>
      <c r="S15" s="7">
        <f>((0.5*(COS(RADIANS(ABS('Third Approx.'!$D$18*'Data 3rd Approx.'!N15-'Third Approx.'!$D$19*'Data 3rd Approx.'!N15))))+0.5))</f>
        <v>0.43473690388997421</v>
      </c>
      <c r="U15" s="18">
        <v>26</v>
      </c>
      <c r="V15" s="48">
        <f>'Third Approx.'!$D$38*COS(RADIANS(U15))</f>
        <v>3.4258537829350799</v>
      </c>
      <c r="W15" s="7">
        <f>'Third Approx.'!$D$38*SIN(RADIANS(U15))</f>
        <v>1.670900533599075</v>
      </c>
      <c r="Y15" s="18">
        <v>26</v>
      </c>
      <c r="Z15" s="48">
        <f t="shared" si="0"/>
        <v>6.9671340869041885</v>
      </c>
      <c r="AA15" s="7">
        <f>'Third Approx.'!$D$39*SIN(RADIANS(Y15))+$W$2</f>
        <v>1.5411915726503174</v>
      </c>
    </row>
    <row r="16" spans="1:27" x14ac:dyDescent="0.25">
      <c r="A16" s="77">
        <v>7</v>
      </c>
      <c r="B16" s="77">
        <f>IF(A16&lt;='Third Approx.'!$D$20,A16,"")</f>
        <v>7</v>
      </c>
      <c r="C16" s="48">
        <f>IF(B16="",#N/A,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Approx.'!$D$18*B16))+O16*COS(RADIANS(B16*'Third Approx.'!$D$19)+'Third Approx.'!$D$21))))))))))))</f>
        <v>-2.596518578050941</v>
      </c>
      <c r="D16" s="7">
        <f>IF(B16="",#N/A,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Approx.'!$D$18*B16))+O16*SIN(RADIANS(B16*'Third Approx.'!$D$19)+'Third Approx.'!$D$21))))))))))))</f>
        <v>3.6307940591845025</v>
      </c>
      <c r="F16" s="18">
        <v>28</v>
      </c>
      <c r="G16" s="48">
        <f>IF('Third Approx.'!$G$15="Error",#N/A,IF('Third Approx.'!$G$16="Error",#N/A,IF('Third Approx.'!$G$17="Error",#N/A,IF('Third Approx.'!$G$18="Error",#N/A,IF('Third Approx.'!$G$19="Error",#N/A,IF('Third Approx.'!$G$20="Error",#N/A,IF('Third Approx.'!$G$29="Error",#N/A,IF('Third Approx.'!$G$30="Error",#N/A,IF('Third Approx.'!$G$31="Error",#N/A,IF('Third Approx.'!$G$32="Error",#N/A,'Third Approx.'!$D$37*COS(RADIANS(F16))))))))))))</f>
        <v>0.26888072893370746</v>
      </c>
      <c r="H16" s="7">
        <f>IF('Third Approx.'!$G$15="Error",#N/A,IF('Third Approx.'!$G$16="Error",#N/A,IF('Third Approx.'!$G$17="Error",#N/A,IF('Third Approx.'!$G$18="Error",#N/A,IF('Third Approx.'!$G$19="Error",#N/A,IF('Third Approx.'!$G$20="Error",#N/A,IF('Third Approx.'!$G$29="Error",#N/A,IF('Third Approx.'!$G$30="Error",#N/A,IF('Third Approx.'!$G$31="Error",#N/A,IF('Third Approx.'!$G$32="Error",#N/A,'Third Approx.'!$D$37*SIN(RADIANS(F16))))))))))))</f>
        <v>0.14296641956606573</v>
      </c>
      <c r="K16" s="48">
        <f>IF('Third Approx.'!$G$15="Error",#N/A,IF('Third Approx.'!$G$16="Error",#N/A,IF('Third Approx.'!$G$17="Error",#N/A,IF('Third Approx.'!$G$18="Error",#N/A,IF('Third Approx.'!$G$19="Error",#N/A,IF('Third Approx.'!$G$20="Error",#N/A,IF('Third Approx.'!$G$29="Error",#N/A,IF('Third Approx.'!$G$30="Error",#N/A,IF('Third Approx.'!$G$31="Error",#N/A,IF('Third Approx.'!$G$32="Error",#N/A,'Third Approx.'!$D$40*COS(RADIANS(F16))))))))))))</f>
        <v>6.4696525171139001</v>
      </c>
      <c r="L16" s="7">
        <f>IF('Third Approx.'!$G$15="Error",#N/A,IF('Third Approx.'!$G$16="Error",#N/A,IF('Third Approx.'!$G$17="Error",#N/A,IF('Third Approx.'!$G$18="Error",#N/A,IF('Third Approx.'!$G$19="Error",#N/A,IF('Third Approx.'!$G$20="Error",#N/A,IF('Third Approx.'!$G$29="Error",#N/A,IF('Third Approx.'!$G$30="Error",#N/A,IF('Third Approx.'!$G$31="Error",#N/A,IF('Third Approx.'!$G$32="Error",#N/A,'Third Approx.'!$D$40*SIN(RADIANS(F16))))))))))))</f>
        <v>3.4399752629218874</v>
      </c>
      <c r="N16" s="47">
        <v>7</v>
      </c>
      <c r="O16" s="48">
        <f>'Third Approx.'!$D$16*TAN('Third Approx.'!$D$29)+((0.5*(COS(RADIANS(ABS('Third Approx.'!$D$18*'Data 3rd Approx.'!N16-'Third Approx.'!$D$19*'Data 3rd Approx.'!N16))))+0.5)*('Third Approx.'!$D$16*TAN(2*'Third Approx.'!$D$29)-2*'Third Approx.'!$D$16*TAN('Third Approx.'!$D$29)))</f>
        <v>3.5102863947855281</v>
      </c>
      <c r="R16" s="48">
        <f>((0.5*(COS(RADIANS(ABS('Third Approx.'!$D$18*'Data 3rd Approx.'!N16-'Third Approx.'!$D$19*'Data 3rd Approx.'!N16))))+0.5)*('Third Approx.'!$D$16*TAN(2*'Third Approx.'!$D$29)-2*'Third Approx.'!$D$16*TAN('Third Approx.'!$D$29)))</f>
        <v>3.2010889054466794E-3</v>
      </c>
      <c r="S16" s="7">
        <f>((0.5*(COS(RADIANS(ABS('Third Approx.'!$D$18*'Data 3rd Approx.'!N16-'Third Approx.'!$D$19*'Data 3rd Approx.'!N16))))+0.5))</f>
        <v>0.37059047744873957</v>
      </c>
      <c r="U16" s="18">
        <v>28</v>
      </c>
      <c r="V16" s="48">
        <f>'Third Approx.'!$D$38*COS(RADIANS(U16))</f>
        <v>3.3654532577114389</v>
      </c>
      <c r="W16" s="7">
        <f>'Third Approx.'!$D$38*SIN(RADIANS(U16))</f>
        <v>1.7894432389410215</v>
      </c>
      <c r="Y16" s="18">
        <v>28</v>
      </c>
      <c r="Z16" s="48">
        <f t="shared" si="0"/>
        <v>6.9110104891991595</v>
      </c>
      <c r="AA16" s="7">
        <f>'Third Approx.'!$D$39*SIN(RADIANS(Y16))+$W$2</f>
        <v>1.6505320239808658</v>
      </c>
    </row>
    <row r="17" spans="1:27" x14ac:dyDescent="0.25">
      <c r="A17" s="48">
        <v>7.5</v>
      </c>
      <c r="B17" s="77">
        <f>IF(A17&lt;='Third Approx.'!$D$20,A17,"")</f>
        <v>7.5</v>
      </c>
      <c r="C17" s="48">
        <f>IF(B17="",#N/A,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Approx.'!$D$18*B17))+O17*COS(RADIANS(B17*'Third Approx.'!$D$19)+'Third Approx.'!$D$21))))))))))))</f>
        <v>-2.870612186001603</v>
      </c>
      <c r="D17" s="7">
        <f>IF(B17="",#N/A,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Approx.'!$D$18*B17))+O17*SIN(RADIANS(B17*'Third Approx.'!$D$19)+'Third Approx.'!$D$21))))))))))))</f>
        <v>2.8926444123202382</v>
      </c>
      <c r="F17" s="18">
        <v>30</v>
      </c>
      <c r="G17" s="48">
        <f>IF('Third Approx.'!$G$15="Error",#N/A,IF('Third Approx.'!$G$16="Error",#N/A,IF('Third Approx.'!$G$17="Error",#N/A,IF('Third Approx.'!$G$18="Error",#N/A,IF('Third Approx.'!$G$19="Error",#N/A,IF('Third Approx.'!$G$20="Error",#N/A,IF('Third Approx.'!$G$29="Error",#N/A,IF('Third Approx.'!$G$30="Error",#N/A,IF('Third Approx.'!$G$31="Error",#N/A,IF('Third Approx.'!$G$32="Error",#N/A,'Third Approx.'!$D$37*COS(RADIANS(F17))))))))))))</f>
        <v>0.26372747797034096</v>
      </c>
      <c r="H17" s="7">
        <f>IF('Third Approx.'!$G$15="Error",#N/A,IF('Third Approx.'!$G$16="Error",#N/A,IF('Third Approx.'!$G$17="Error",#N/A,IF('Third Approx.'!$G$18="Error",#N/A,IF('Third Approx.'!$G$19="Error",#N/A,IF('Third Approx.'!$G$20="Error",#N/A,IF('Third Approx.'!$G$29="Error",#N/A,IF('Third Approx.'!$G$30="Error",#N/A,IF('Third Approx.'!$G$31="Error",#N/A,IF('Third Approx.'!$G$32="Error",#N/A,'Third Approx.'!$D$37*SIN(RADIANS(F17))))))))))))</f>
        <v>0.1522631303988774</v>
      </c>
      <c r="K17" s="48">
        <f>IF('Third Approx.'!$G$15="Error",#N/A,IF('Third Approx.'!$G$16="Error",#N/A,IF('Third Approx.'!$G$17="Error",#N/A,IF('Third Approx.'!$G$18="Error",#N/A,IF('Third Approx.'!$G$19="Error",#N/A,IF('Third Approx.'!$G$20="Error",#N/A,IF('Third Approx.'!$G$29="Error",#N/A,IF('Third Approx.'!$G$30="Error",#N/A,IF('Third Approx.'!$G$31="Error",#N/A,IF('Third Approx.'!$G$32="Error",#N/A,'Third Approx.'!$D$40*COS(RADIANS(F17))))))))))))</f>
        <v>6.3456579742596082</v>
      </c>
      <c r="L17" s="7">
        <f>IF('Third Approx.'!$G$15="Error",#N/A,IF('Third Approx.'!$G$16="Error",#N/A,IF('Third Approx.'!$G$17="Error",#N/A,IF('Third Approx.'!$G$18="Error",#N/A,IF('Third Approx.'!$G$19="Error",#N/A,IF('Third Approx.'!$G$20="Error",#N/A,IF('Third Approx.'!$G$29="Error",#N/A,IF('Third Approx.'!$G$30="Error",#N/A,IF('Third Approx.'!$G$31="Error",#N/A,IF('Third Approx.'!$G$32="Error",#N/A,'Third Approx.'!$D$40*SIN(RADIANS(F17))))))))))))</f>
        <v>3.6636673396240793</v>
      </c>
      <c r="N17" s="18">
        <v>7.5</v>
      </c>
      <c r="O17" s="48">
        <f>'Third Approx.'!$D$16*TAN('Third Approx.'!$D$29)+((0.5*(COS(RADIANS(ABS('Third Approx.'!$D$18*'Data 3rd Approx.'!N17-'Third Approx.'!$D$19*'Data 3rd Approx.'!N17))))+0.5)*('Third Approx.'!$D$16*TAN(2*'Third Approx.'!$D$29)-2*'Third Approx.'!$D$16*TAN('Third Approx.'!$D$29)))</f>
        <v>3.5097514364690383</v>
      </c>
      <c r="R17" s="48">
        <f>((0.5*(COS(RADIANS(ABS('Third Approx.'!$D$18*'Data 3rd Approx.'!N17-'Third Approx.'!$D$19*'Data 3rd Approx.'!N17))))+0.5)*('Third Approx.'!$D$16*TAN(2*'Third Approx.'!$D$29)-2*'Third Approx.'!$D$16*TAN('Third Approx.'!$D$29)))</f>
        <v>2.6661305889570108E-3</v>
      </c>
      <c r="S17" s="7">
        <f>((0.5*(COS(RADIANS(ABS('Third Approx.'!$D$18*'Data 3rd Approx.'!N17-'Third Approx.'!$D$19*'Data 3rd Approx.'!N17))))+0.5))</f>
        <v>0.30865828381745514</v>
      </c>
      <c r="U17" s="18">
        <v>30</v>
      </c>
      <c r="V17" s="48">
        <f>'Third Approx.'!$D$38*COS(RADIANS(U17))</f>
        <v>3.30095244610161</v>
      </c>
      <c r="W17" s="7">
        <f>'Third Approx.'!$D$38*SIN(RADIANS(U17))</f>
        <v>1.9058057833389179</v>
      </c>
      <c r="Y17" s="18">
        <v>30</v>
      </c>
      <c r="Z17" s="48">
        <f t="shared" si="0"/>
        <v>6.851145471628949</v>
      </c>
      <c r="AA17" s="7">
        <f>'Third Approx.'!$D$39*SIN(RADIANS(Y17))+$W$2</f>
        <v>1.7578615562851614</v>
      </c>
    </row>
    <row r="18" spans="1:27" x14ac:dyDescent="0.25">
      <c r="A18" s="77">
        <v>8</v>
      </c>
      <c r="B18" s="77">
        <f>IF(A18&lt;='Third Approx.'!$D$20,A18,"")</f>
        <v>8</v>
      </c>
      <c r="C18" s="48">
        <f>IF(B18="",#N/A,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Approx.'!$D$18*B18))+O18*COS(RADIANS(B18*'Third Approx.'!$D$19)+'Third Approx.'!$D$21))))))))))))</f>
        <v>-2.9723693053731326</v>
      </c>
      <c r="D18" s="7">
        <f>IF(B18="",#N/A,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Approx.'!$D$18*B18))+O18*SIN(RADIANS(B18*'Third Approx.'!$D$19)+'Third Approx.'!$D$21))))))))))))</f>
        <v>2.1522835101183579</v>
      </c>
      <c r="F18" s="18">
        <v>32</v>
      </c>
      <c r="G18" s="48">
        <f>IF('Third Approx.'!$G$15="Error",#N/A,IF('Third Approx.'!$G$16="Error",#N/A,IF('Third Approx.'!$G$17="Error",#N/A,IF('Third Approx.'!$G$18="Error",#N/A,IF('Third Approx.'!$G$19="Error",#N/A,IF('Third Approx.'!$G$20="Error",#N/A,IF('Third Approx.'!$G$29="Error",#N/A,IF('Third Approx.'!$G$30="Error",#N/A,IF('Third Approx.'!$G$31="Error",#N/A,IF('Third Approx.'!$G$32="Error",#N/A,'Third Approx.'!$D$37*COS(RADIANS(F18))))))))))))</f>
        <v>0.25825291569917125</v>
      </c>
      <c r="H18" s="7">
        <f>IF('Third Approx.'!$G$15="Error",#N/A,IF('Third Approx.'!$G$16="Error",#N/A,IF('Third Approx.'!$G$17="Error",#N/A,IF('Third Approx.'!$G$18="Error",#N/A,IF('Third Approx.'!$G$19="Error",#N/A,IF('Third Approx.'!$G$20="Error",#N/A,IF('Third Approx.'!$G$29="Error",#N/A,IF('Third Approx.'!$G$30="Error",#N/A,IF('Third Approx.'!$G$31="Error",#N/A,IF('Third Approx.'!$G$32="Error",#N/A,'Third Approx.'!$D$37*SIN(RADIANS(F18))))))))))))</f>
        <v>0.16137433206163532</v>
      </c>
      <c r="K18" s="48">
        <f>IF('Third Approx.'!$G$15="Error",#N/A,IF('Third Approx.'!$G$16="Error",#N/A,IF('Third Approx.'!$G$17="Error",#N/A,IF('Third Approx.'!$G$18="Error",#N/A,IF('Third Approx.'!$G$19="Error",#N/A,IF('Third Approx.'!$G$20="Error",#N/A,IF('Third Approx.'!$G$29="Error",#N/A,IF('Third Approx.'!$G$30="Error",#N/A,IF('Third Approx.'!$G$31="Error",#N/A,IF('Third Approx.'!$G$32="Error",#N/A,'Third Approx.'!$D$40*COS(RADIANS(F18))))))))))))</f>
        <v>6.2139322246373574</v>
      </c>
      <c r="L18" s="7">
        <f>IF('Third Approx.'!$G$15="Error",#N/A,IF('Third Approx.'!$G$16="Error",#N/A,IF('Third Approx.'!$G$17="Error",#N/A,IF('Third Approx.'!$G$18="Error",#N/A,IF('Third Approx.'!$G$19="Error",#N/A,IF('Third Approx.'!$G$20="Error",#N/A,IF('Third Approx.'!$G$29="Error",#N/A,IF('Third Approx.'!$G$30="Error",#N/A,IF('Third Approx.'!$G$31="Error",#N/A,IF('Third Approx.'!$G$32="Error",#N/A,'Third Approx.'!$D$40*SIN(RADIANS(F18))))))))))))</f>
        <v>3.882895802017631</v>
      </c>
      <c r="N18" s="47">
        <v>8</v>
      </c>
      <c r="O18" s="48">
        <f>'Third Approx.'!$D$16*TAN('Third Approx.'!$D$29)+((0.5*(COS(RADIANS(ABS('Third Approx.'!$D$18*'Data 3rd Approx.'!N18-'Third Approx.'!$D$19*'Data 3rd Approx.'!N18))))+0.5)*('Third Approx.'!$D$16*TAN(2*'Third Approx.'!$D$29)-2*'Third Approx.'!$D$16*TAN('Third Approx.'!$D$29)))</f>
        <v>3.5092447575526418</v>
      </c>
      <c r="R18" s="48">
        <f>((0.5*(COS(RADIANS(ABS('Third Approx.'!$D$18*'Data 3rd Approx.'!N18-'Third Approx.'!$D$19*'Data 3rd Approx.'!N18))))+0.5)*('Third Approx.'!$D$16*TAN(2*'Third Approx.'!$D$29)-2*'Third Approx.'!$D$16*TAN('Third Approx.'!$D$29)))</f>
        <v>2.1594516725604871E-3</v>
      </c>
      <c r="S18" s="7">
        <f>((0.5*(COS(RADIANS(ABS('Third Approx.'!$D$18*'Data 3rd Approx.'!N18-'Third Approx.'!$D$19*'Data 3rd Approx.'!N18))))+0.5))</f>
        <v>0.25000000000000011</v>
      </c>
      <c r="U18" s="18">
        <v>32</v>
      </c>
      <c r="V18" s="48">
        <f>'Third Approx.'!$D$38*COS(RADIANS(U18))</f>
        <v>3.2324299324089512</v>
      </c>
      <c r="W18" s="7">
        <f>'Third Approx.'!$D$38*SIN(RADIANS(U18))</f>
        <v>2.0198463969566922</v>
      </c>
      <c r="Y18" s="18">
        <v>32</v>
      </c>
      <c r="Z18" s="48">
        <f t="shared" si="0"/>
        <v>6.7876199022672727</v>
      </c>
      <c r="AA18" s="7">
        <f>'Third Approx.'!$D$39*SIN(RADIANS(Y18))+$W$2</f>
        <v>1.8630494050609387</v>
      </c>
    </row>
    <row r="19" spans="1:27" x14ac:dyDescent="0.25">
      <c r="A19" s="48">
        <v>8.5</v>
      </c>
      <c r="B19" s="77">
        <f>IF(A19&lt;='Third Approx.'!$D$20,A19,"")</f>
        <v>8.5</v>
      </c>
      <c r="C19" s="48">
        <f>IF(B19="",#N/A,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Approx.'!$D$18*B19))+O19*COS(RADIANS(B19*'Third Approx.'!$D$19)+'Third Approx.'!$D$21))))))))))))</f>
        <v>-2.9088706964454309</v>
      </c>
      <c r="D19" s="7">
        <f>IF(B19="",#N/A,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Approx.'!$D$18*B19))+O19*SIN(RADIANS(B19*'Third Approx.'!$D$19)+'Third Approx.'!$D$21))))))))))))</f>
        <v>1.4474456771992479</v>
      </c>
      <c r="F19" s="18">
        <v>34</v>
      </c>
      <c r="G19" s="48">
        <f>IF('Third Approx.'!$G$15="Error",#N/A,IF('Third Approx.'!$G$16="Error",#N/A,IF('Third Approx.'!$G$17="Error",#N/A,IF('Third Approx.'!$G$18="Error",#N/A,IF('Third Approx.'!$G$19="Error",#N/A,IF('Third Approx.'!$G$20="Error",#N/A,IF('Third Approx.'!$G$29="Error",#N/A,IF('Third Approx.'!$G$30="Error",#N/A,IF('Third Approx.'!$G$31="Error",#N/A,IF('Third Approx.'!$G$32="Error",#N/A,'Third Approx.'!$D$37*COS(RADIANS(F19))))))))))))</f>
        <v>0.25246371203103424</v>
      </c>
      <c r="H19" s="7">
        <f>IF('Third Approx.'!$G$15="Error",#N/A,IF('Third Approx.'!$G$16="Error",#N/A,IF('Third Approx.'!$G$17="Error",#N/A,IF('Third Approx.'!$G$18="Error",#N/A,IF('Third Approx.'!$G$19="Error",#N/A,IF('Third Approx.'!$G$20="Error",#N/A,IF('Third Approx.'!$G$29="Error",#N/A,IF('Third Approx.'!$G$30="Error",#N/A,IF('Third Approx.'!$G$31="Error",#N/A,IF('Third Approx.'!$G$32="Error",#N/A,'Third Approx.'!$D$37*SIN(RADIANS(F19))))))))))))</f>
        <v>0.17028892395858644</v>
      </c>
      <c r="K19" s="48">
        <f>IF('Third Approx.'!$G$15="Error",#N/A,IF('Third Approx.'!$G$16="Error",#N/A,IF('Third Approx.'!$G$17="Error",#N/A,IF('Third Approx.'!$G$18="Error",#N/A,IF('Third Approx.'!$G$19="Error",#N/A,IF('Third Approx.'!$G$20="Error",#N/A,IF('Third Approx.'!$G$29="Error",#N/A,IF('Third Approx.'!$G$30="Error",#N/A,IF('Third Approx.'!$G$31="Error",#N/A,IF('Third Approx.'!$G$32="Error",#N/A,'Third Approx.'!$D$40*COS(RADIANS(F19))))))))))))</f>
        <v>6.0746357557822686</v>
      </c>
      <c r="L19" s="7">
        <f>IF('Third Approx.'!$G$15="Error",#N/A,IF('Third Approx.'!$G$16="Error",#N/A,IF('Third Approx.'!$G$17="Error",#N/A,IF('Third Approx.'!$G$18="Error",#N/A,IF('Third Approx.'!$G$19="Error",#N/A,IF('Third Approx.'!$G$20="Error",#N/A,IF('Third Approx.'!$G$29="Error",#N/A,IF('Third Approx.'!$G$30="Error",#N/A,IF('Third Approx.'!$G$31="Error",#N/A,IF('Third Approx.'!$G$32="Error",#N/A,'Third Approx.'!$D$40*SIN(RADIANS(F19))))))))))))</f>
        <v>4.0973935539906723</v>
      </c>
      <c r="N19" s="18">
        <v>8.5</v>
      </c>
      <c r="O19" s="48">
        <f>'Third Approx.'!$D$16*TAN('Third Approx.'!$D$29)+((0.5*(COS(RADIANS(ABS('Third Approx.'!$D$18*'Data 3rd Approx.'!N19-'Third Approx.'!$D$19*'Data 3rd Approx.'!N19))))+0.5)*('Third Approx.'!$D$16*TAN(2*'Third Approx.'!$D$29)-2*'Third Approx.'!$D$16*TAN('Third Approx.'!$D$29)))</f>
        <v>3.5087750274530758</v>
      </c>
      <c r="R19" s="48">
        <f>((0.5*(COS(RADIANS(ABS('Third Approx.'!$D$18*'Data 3rd Approx.'!N19-'Third Approx.'!$D$19*'Data 3rd Approx.'!N19))))+0.5)*('Third Approx.'!$D$16*TAN(2*'Third Approx.'!$D$29)-2*'Third Approx.'!$D$16*TAN('Third Approx.'!$D$29)))</f>
        <v>1.6897215729945853E-3</v>
      </c>
      <c r="S19" s="7">
        <f>((0.5*(COS(RADIANS(ABS('Third Approx.'!$D$18*'Data 3rd Approx.'!N19-'Third Approx.'!$D$19*'Data 3rd Approx.'!N19))))+0.5))</f>
        <v>0.19561928549563967</v>
      </c>
      <c r="U19" s="18">
        <v>34</v>
      </c>
      <c r="V19" s="48">
        <f>'Third Approx.'!$D$38*COS(RADIANS(U19))</f>
        <v>3.1599692007613127</v>
      </c>
      <c r="W19" s="7">
        <f>'Third Approx.'!$D$38*SIN(RADIANS(U19))</f>
        <v>2.1314261388732616</v>
      </c>
      <c r="Y19" s="18">
        <v>34</v>
      </c>
      <c r="Z19" s="48">
        <f t="shared" si="0"/>
        <v>6.7205178980792839</v>
      </c>
      <c r="AA19" s="7">
        <f>'Third Approx.'!$D$39*SIN(RADIANS(Y19))+$W$2</f>
        <v>1.9659674151174107</v>
      </c>
    </row>
    <row r="20" spans="1:27" x14ac:dyDescent="0.25">
      <c r="A20" s="77">
        <v>9</v>
      </c>
      <c r="B20" s="77">
        <f>IF(A20&lt;='Third Approx.'!$D$20,A20,"")</f>
        <v>9</v>
      </c>
      <c r="C20" s="48">
        <f>IF(B20="",#N/A,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Approx.'!$D$18*B20))+O20*COS(RADIANS(B20*'Third Approx.'!$D$19)+'Third Approx.'!$D$21))))))))))))</f>
        <v>-2.6952163860469791</v>
      </c>
      <c r="D20" s="7">
        <f>IF(B20="",#N/A,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Approx.'!$D$18*B20))+O20*SIN(RADIANS(B20*'Third Approx.'!$D$19)+'Third Approx.'!$D$21))))))))))))</f>
        <v>0.81313389733559971</v>
      </c>
      <c r="F20" s="18">
        <v>36</v>
      </c>
      <c r="G20" s="48">
        <f>IF('Third Approx.'!$G$15="Error",#N/A,IF('Third Approx.'!$G$16="Error",#N/A,IF('Third Approx.'!$G$17="Error",#N/A,IF('Third Approx.'!$G$18="Error",#N/A,IF('Third Approx.'!$G$19="Error",#N/A,IF('Third Approx.'!$G$20="Error",#N/A,IF('Third Approx.'!$G$29="Error",#N/A,IF('Third Approx.'!$G$30="Error",#N/A,IF('Third Approx.'!$G$31="Error",#N/A,IF('Third Approx.'!$G$32="Error",#N/A,'Third Approx.'!$D$37*COS(RADIANS(F20))))))))))))</f>
        <v>0.24636692021884102</v>
      </c>
      <c r="H20" s="7">
        <f>IF('Third Approx.'!$G$15="Error",#N/A,IF('Third Approx.'!$G$16="Error",#N/A,IF('Third Approx.'!$G$17="Error",#N/A,IF('Third Approx.'!$G$18="Error",#N/A,IF('Third Approx.'!$G$19="Error",#N/A,IF('Third Approx.'!$G$20="Error",#N/A,IF('Third Approx.'!$G$29="Error",#N/A,IF('Third Approx.'!$G$30="Error",#N/A,IF('Third Approx.'!$G$31="Error",#N/A,IF('Third Approx.'!$G$32="Error",#N/A,'Third Approx.'!$D$37*SIN(RADIANS(F20))))))))))))</f>
        <v>0.17899604503269181</v>
      </c>
      <c r="K20" s="48">
        <f>IF('Third Approx.'!$G$15="Error",#N/A,IF('Third Approx.'!$G$16="Error",#N/A,IF('Third Approx.'!$G$17="Error",#N/A,IF('Third Approx.'!$G$18="Error",#N/A,IF('Third Approx.'!$G$19="Error",#N/A,IF('Third Approx.'!$G$20="Error",#N/A,IF('Third Approx.'!$G$29="Error",#N/A,IF('Third Approx.'!$G$30="Error",#N/A,IF('Third Approx.'!$G$31="Error",#N/A,IF('Third Approx.'!$G$32="Error",#N/A,'Third Approx.'!$D$40*COS(RADIANS(F20))))))))))))</f>
        <v>5.9279382789846657</v>
      </c>
      <c r="L20" s="7">
        <f>IF('Third Approx.'!$G$15="Error",#N/A,IF('Third Approx.'!$G$16="Error",#N/A,IF('Third Approx.'!$G$17="Error",#N/A,IF('Third Approx.'!$G$18="Error",#N/A,IF('Third Approx.'!$G$19="Error",#N/A,IF('Third Approx.'!$G$20="Error",#N/A,IF('Third Approx.'!$G$29="Error",#N/A,IF('Third Approx.'!$G$30="Error",#N/A,IF('Third Approx.'!$G$31="Error",#N/A,IF('Third Approx.'!$G$32="Error",#N/A,'Third Approx.'!$D$40*SIN(RADIANS(F20))))))))))))</f>
        <v>4.3068992630732668</v>
      </c>
      <c r="N20" s="47">
        <v>9</v>
      </c>
      <c r="O20" s="48">
        <f>'Third Approx.'!$D$16*TAN('Third Approx.'!$D$29)+((0.5*(COS(RADIANS(ABS('Third Approx.'!$D$18*'Data 3rd Approx.'!N20-'Third Approx.'!$D$19*'Data 3rd Approx.'!N20))))+0.5)*('Third Approx.'!$D$16*TAN(2*'Third Approx.'!$D$29)-2*'Third Approx.'!$D$16*TAN('Third Approx.'!$D$29)))</f>
        <v>3.5083502833825779</v>
      </c>
      <c r="R20" s="48">
        <f>((0.5*(COS(RADIANS(ABS('Third Approx.'!$D$18*'Data 3rd Approx.'!N20-'Third Approx.'!$D$19*'Data 3rd Approx.'!N20))))+0.5)*('Third Approx.'!$D$16*TAN(2*'Third Approx.'!$D$29)-2*'Third Approx.'!$D$16*TAN('Third Approx.'!$D$29)))</f>
        <v>1.2649775024966691E-3</v>
      </c>
      <c r="S20" s="7">
        <f>((0.5*(COS(RADIANS(ABS('Third Approx.'!$D$18*'Data 3rd Approx.'!N20-'Third Approx.'!$D$19*'Data 3rd Approx.'!N20))))+0.5))</f>
        <v>0.14644660940672627</v>
      </c>
      <c r="U20" s="18">
        <v>36</v>
      </c>
      <c r="V20" s="48">
        <f>'Third Approx.'!$D$38*COS(RADIANS(U20))</f>
        <v>3.0836585333984878</v>
      </c>
      <c r="W20" s="7">
        <f>'Third Approx.'!$D$38*SIN(RADIANS(U20))</f>
        <v>2.2404090663606406</v>
      </c>
      <c r="Y20" s="18">
        <v>36</v>
      </c>
      <c r="Z20" s="48">
        <f t="shared" si="0"/>
        <v>6.6499265681545046</v>
      </c>
      <c r="AA20" s="7">
        <f>'Third Approx.'!$D$39*SIN(RADIANS(Y20))+$W$2</f>
        <v>2.0664901967126266</v>
      </c>
    </row>
    <row r="21" spans="1:27" x14ac:dyDescent="0.25">
      <c r="A21" s="48">
        <v>9.5</v>
      </c>
      <c r="B21" s="77">
        <f>IF(A21&lt;='Third Approx.'!$D$20,A21,"")</f>
        <v>9.5</v>
      </c>
      <c r="C21" s="48">
        <f>IF(B21="",#N/A,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Approx.'!$D$18*B21))+O21*COS(RADIANS(B21*'Third Approx.'!$D$19)+'Third Approx.'!$D$21))))))))))))</f>
        <v>-2.3537178120226119</v>
      </c>
      <c r="D21" s="7">
        <f>IF(B21="",#N/A,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Approx.'!$D$18*B21))+O21*SIN(RADIANS(B21*'Third Approx.'!$D$19)+'Third Approx.'!$D$21))))))))))))</f>
        <v>0.27994828814324757</v>
      </c>
      <c r="F21" s="18">
        <v>38</v>
      </c>
      <c r="G21" s="48">
        <f>IF('Third Approx.'!$G$15="Error",#N/A,IF('Third Approx.'!$G$16="Error",#N/A,IF('Third Approx.'!$G$17="Error",#N/A,IF('Third Approx.'!$G$18="Error",#N/A,IF('Third Approx.'!$G$19="Error",#N/A,IF('Third Approx.'!$G$20="Error",#N/A,IF('Third Approx.'!$G$29="Error",#N/A,IF('Third Approx.'!$G$30="Error",#N/A,IF('Third Approx.'!$G$31="Error",#N/A,IF('Third Approx.'!$G$32="Error",#N/A,'Third Approx.'!$D$37*COS(RADIANS(F21))))))))))))</f>
        <v>0.23996996826427594</v>
      </c>
      <c r="H21" s="7">
        <f>IF('Third Approx.'!$G$15="Error",#N/A,IF('Third Approx.'!$G$16="Error",#N/A,IF('Third Approx.'!$G$17="Error",#N/A,IF('Third Approx.'!$G$18="Error",#N/A,IF('Third Approx.'!$G$19="Error",#N/A,IF('Third Approx.'!$G$20="Error",#N/A,IF('Third Approx.'!$G$29="Error",#N/A,IF('Third Approx.'!$G$30="Error",#N/A,IF('Third Approx.'!$G$31="Error",#N/A,IF('Third Approx.'!$G$32="Error",#N/A,'Third Approx.'!$D$37*SIN(RADIANS(F21))))))))))))</f>
        <v>0.18748508699815195</v>
      </c>
      <c r="K21" s="48">
        <f>IF('Third Approx.'!$G$15="Error",#N/A,IF('Third Approx.'!$G$16="Error",#N/A,IF('Third Approx.'!$G$17="Error",#N/A,IF('Third Approx.'!$G$18="Error",#N/A,IF('Third Approx.'!$G$19="Error",#N/A,IF('Third Approx.'!$G$20="Error",#N/A,IF('Third Approx.'!$G$29="Error",#N/A,IF('Third Approx.'!$G$30="Error",#N/A,IF('Third Approx.'!$G$31="Error",#N/A,IF('Third Approx.'!$G$32="Error",#N/A,'Third Approx.'!$D$40*COS(RADIANS(F21))))))))))))</f>
        <v>5.7740185225230105</v>
      </c>
      <c r="L21" s="7">
        <f>IF('Third Approx.'!$G$15="Error",#N/A,IF('Third Approx.'!$G$16="Error",#N/A,IF('Third Approx.'!$G$17="Error",#N/A,IF('Third Approx.'!$G$18="Error",#N/A,IF('Third Approx.'!$G$19="Error",#N/A,IF('Third Approx.'!$G$20="Error",#N/A,IF('Third Approx.'!$G$29="Error",#N/A,IF('Third Approx.'!$G$30="Error",#N/A,IF('Third Approx.'!$G$31="Error",#N/A,IF('Third Approx.'!$G$32="Error",#N/A,'Third Approx.'!$D$40*SIN(RADIANS(F21))))))))))))</f>
        <v>4.5111576788307808</v>
      </c>
      <c r="N21" s="18">
        <v>9.5</v>
      </c>
      <c r="O21" s="48">
        <f>'Third Approx.'!$D$16*TAN('Third Approx.'!$D$29)+((0.5*(COS(RADIANS(ABS('Third Approx.'!$D$18*'Data 3rd Approx.'!N21-'Third Approx.'!$D$19*'Data 3rd Approx.'!N21))))+0.5)*('Third Approx.'!$D$16*TAN(2*'Third Approx.'!$D$29)-2*'Third Approx.'!$D$16*TAN('Third Approx.'!$D$29)))</f>
        <v>3.5079777928299554</v>
      </c>
      <c r="R21" s="48">
        <f>((0.5*(COS(RADIANS(ABS('Third Approx.'!$D$18*'Data 3rd Approx.'!N21-'Third Approx.'!$D$19*'Data 3rd Approx.'!N21))))+0.5)*('Third Approx.'!$D$16*TAN(2*'Third Approx.'!$D$29)-2*'Third Approx.'!$D$16*TAN('Third Approx.'!$D$29)))</f>
        <v>8.9248694987426015E-4</v>
      </c>
      <c r="S21" s="7">
        <f>((0.5*(COS(RADIANS(ABS('Third Approx.'!$D$18*'Data 3rd Approx.'!N21-'Third Approx.'!$D$19*'Data 3rd Approx.'!N21))))+0.5))</f>
        <v>0.10332332985438247</v>
      </c>
      <c r="U21" s="18">
        <v>38</v>
      </c>
      <c r="V21" s="48">
        <f>'Third Approx.'!$D$38*COS(RADIANS(U21))</f>
        <v>3.0035909031138996</v>
      </c>
      <c r="W21" s="7">
        <f>'Third Approx.'!$D$38*SIN(RADIANS(U21))</f>
        <v>2.3466624005092203</v>
      </c>
      <c r="Y21" s="18">
        <v>38</v>
      </c>
      <c r="Z21" s="48">
        <f t="shared" si="0"/>
        <v>6.5759357908414149</v>
      </c>
      <c r="AA21" s="7">
        <f>'Third Approx.'!$D$39*SIN(RADIANS(Y21))+$W$2</f>
        <v>2.1644952783215605</v>
      </c>
    </row>
    <row r="22" spans="1:27" x14ac:dyDescent="0.25">
      <c r="A22" s="77">
        <v>10</v>
      </c>
      <c r="B22" s="77">
        <f>IF(A22&lt;='Third Approx.'!$D$20,A22,"")</f>
        <v>10</v>
      </c>
      <c r="C22" s="48">
        <f>IF(B22="",#N/A,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Approx.'!$D$18*B22))+O22*COS(RADIANS(B22*'Third Approx.'!$D$19)+'Third Approx.'!$D$21))))))))))))</f>
        <v>-1.9127473835125897</v>
      </c>
      <c r="D22" s="7">
        <f>IF(B22="",#N/A,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Approx.'!$D$18*B22))+O22*SIN(RADIANS(B22*'Third Approx.'!$D$19)+'Third Approx.'!$D$21))))))))))))</f>
        <v>-0.12736863006029564</v>
      </c>
      <c r="F22" s="18">
        <v>40</v>
      </c>
      <c r="G22" s="48">
        <f>IF('Third Approx.'!$G$15="Error",#N/A,IF('Third Approx.'!$G$16="Error",#N/A,IF('Third Approx.'!$G$17="Error",#N/A,IF('Third Approx.'!$G$18="Error",#N/A,IF('Third Approx.'!$G$19="Error",#N/A,IF('Third Approx.'!$G$20="Error",#N/A,IF('Third Approx.'!$G$29="Error",#N/A,IF('Third Approx.'!$G$30="Error",#N/A,IF('Third Approx.'!$G$31="Error",#N/A,IF('Third Approx.'!$G$32="Error",#N/A,'Third Approx.'!$D$37*COS(RADIANS(F22))))))))))))</f>
        <v>0.23328064986792077</v>
      </c>
      <c r="H22" s="7">
        <f>IF('Third Approx.'!$G$15="Error",#N/A,IF('Third Approx.'!$G$16="Error",#N/A,IF('Third Approx.'!$G$17="Error",#N/A,IF('Third Approx.'!$G$18="Error",#N/A,IF('Third Approx.'!$G$19="Error",#N/A,IF('Third Approx.'!$G$20="Error",#N/A,IF('Third Approx.'!$G$29="Error",#N/A,IF('Third Approx.'!$G$30="Error",#N/A,IF('Third Approx.'!$G$31="Error",#N/A,IF('Third Approx.'!$G$32="Error",#N/A,'Third Approx.'!$D$37*SIN(RADIANS(F22))))))))))))</f>
        <v>0.19574570726496851</v>
      </c>
      <c r="K22" s="48">
        <f>IF('Third Approx.'!$G$15="Error",#N/A,IF('Third Approx.'!$G$16="Error",#N/A,IF('Third Approx.'!$G$17="Error",#N/A,IF('Third Approx.'!$G$18="Error",#N/A,IF('Third Approx.'!$G$19="Error",#N/A,IF('Third Approx.'!$G$20="Error",#N/A,IF('Third Approx.'!$G$29="Error",#N/A,IF('Third Approx.'!$G$30="Error",#N/A,IF('Third Approx.'!$G$31="Error",#N/A,IF('Third Approx.'!$G$32="Error",#N/A,'Third Approx.'!$D$40*COS(RADIANS(F22))))))))))))</f>
        <v>5.6130640139110319</v>
      </c>
      <c r="L22" s="7">
        <f>IF('Third Approx.'!$G$15="Error",#N/A,IF('Third Approx.'!$G$16="Error",#N/A,IF('Third Approx.'!$G$17="Error",#N/A,IF('Third Approx.'!$G$18="Error",#N/A,IF('Third Approx.'!$G$19="Error",#N/A,IF('Third Approx.'!$G$20="Error",#N/A,IF('Third Approx.'!$G$29="Error",#N/A,IF('Third Approx.'!$G$30="Error",#N/A,IF('Third Approx.'!$G$31="Error",#N/A,IF('Third Approx.'!$G$32="Error",#N/A,'Third Approx.'!$D$40*SIN(RADIANS(F22))))))))))))</f>
        <v>4.7099199438472095</v>
      </c>
      <c r="N22" s="47">
        <v>10</v>
      </c>
      <c r="O22" s="48">
        <f>'Third Approx.'!$D$16*TAN('Third Approx.'!$D$29)+((0.5*(COS(RADIANS(ABS('Third Approx.'!$D$18*'Data 3rd Approx.'!N22-'Third Approx.'!$D$19*'Data 3rd Approx.'!N22))))+0.5)*('Third Approx.'!$D$16*TAN(2*'Third Approx.'!$D$29)-2*'Third Approx.'!$D$16*TAN('Third Approx.'!$D$29)))</f>
        <v>3.5076639292118377</v>
      </c>
      <c r="R22" s="48">
        <f>((0.5*(COS(RADIANS(ABS('Third Approx.'!$D$18*'Data 3rd Approx.'!N22-'Third Approx.'!$D$19*'Data 3rd Approx.'!N22))))+0.5)*('Third Approx.'!$D$16*TAN(2*'Third Approx.'!$D$29)-2*'Third Approx.'!$D$16*TAN('Third Approx.'!$D$29)))</f>
        <v>5.7862333175661925E-4</v>
      </c>
      <c r="S22" s="7">
        <f>((0.5*(COS(RADIANS(ABS('Third Approx.'!$D$18*'Data 3rd Approx.'!N22-'Third Approx.'!$D$19*'Data 3rd Approx.'!N22))))+0.5))</f>
        <v>6.6987298107780646E-2</v>
      </c>
      <c r="U22" s="18">
        <v>40</v>
      </c>
      <c r="V22" s="48">
        <f>'Third Approx.'!$D$38*COS(RADIANS(U22))</f>
        <v>2.9198638599815783</v>
      </c>
      <c r="W22" s="7">
        <f>'Third Approx.'!$D$38*SIN(RADIANS(U22))</f>
        <v>2.4500566879984116</v>
      </c>
      <c r="Y22" s="18">
        <v>40</v>
      </c>
      <c r="Z22" s="48">
        <f t="shared" si="0"/>
        <v>6.4986380279794442</v>
      </c>
      <c r="AA22" s="7">
        <f>'Third Approx.'!$D$39*SIN(RADIANS(Y22))+$W$2</f>
        <v>2.2598632558487979</v>
      </c>
    </row>
    <row r="23" spans="1:27" x14ac:dyDescent="0.25">
      <c r="A23" s="48">
        <v>10.5</v>
      </c>
      <c r="B23" s="77">
        <f>IF(A23&lt;='Third Approx.'!$D$20,A23,"")</f>
        <v>10.5</v>
      </c>
      <c r="C23" s="48">
        <f>IF(B23="",#N/A,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Approx.'!$D$18*B23))+O23*COS(RADIANS(B23*'Third Approx.'!$D$19)+'Third Approx.'!$D$21))))))))))))</f>
        <v>-1.4053007025390418</v>
      </c>
      <c r="D23" s="7">
        <f>IF(B23="",#N/A,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Approx.'!$D$18*B23))+O23*SIN(RADIANS(B23*'Third Approx.'!$D$19)+'Third Approx.'!$D$21))))))))))))</f>
        <v>-0.39110087456672238</v>
      </c>
      <c r="F23" s="18">
        <v>42</v>
      </c>
      <c r="G23" s="48">
        <f>IF('Third Approx.'!$G$15="Error",#N/A,IF('Third Approx.'!$G$16="Error",#N/A,IF('Third Approx.'!$G$17="Error",#N/A,IF('Third Approx.'!$G$18="Error",#N/A,IF('Third Approx.'!$G$19="Error",#N/A,IF('Third Approx.'!$G$20="Error",#N/A,IF('Third Approx.'!$G$29="Error",#N/A,IF('Third Approx.'!$G$30="Error",#N/A,IF('Third Approx.'!$G$31="Error",#N/A,IF('Third Approx.'!$G$32="Error",#N/A,'Third Approx.'!$D$37*COS(RADIANS(F23))))))))))))</f>
        <v>0.22630711493383099</v>
      </c>
      <c r="H23" s="7">
        <f>IF('Third Approx.'!$G$15="Error",#N/A,IF('Third Approx.'!$G$16="Error",#N/A,IF('Third Approx.'!$G$17="Error",#N/A,IF('Third Approx.'!$G$18="Error",#N/A,IF('Third Approx.'!$G$19="Error",#N/A,IF('Third Approx.'!$G$20="Error",#N/A,IF('Third Approx.'!$G$29="Error",#N/A,IF('Third Approx.'!$G$30="Error",#N/A,IF('Third Approx.'!$G$31="Error",#N/A,IF('Third Approx.'!$G$32="Error",#N/A,'Third Approx.'!$D$37*SIN(RADIANS(F23))))))))))))</f>
        <v>0.20376784153979752</v>
      </c>
      <c r="K23" s="48">
        <f>IF('Third Approx.'!$G$15="Error",#N/A,IF('Third Approx.'!$G$16="Error",#N/A,IF('Third Approx.'!$G$17="Error",#N/A,IF('Third Approx.'!$G$18="Error",#N/A,IF('Third Approx.'!$G$19="Error",#N/A,IF('Third Approx.'!$G$20="Error",#N/A,IF('Third Approx.'!$G$29="Error",#N/A,IF('Third Approx.'!$G$30="Error",#N/A,IF('Third Approx.'!$G$31="Error",#N/A,IF('Third Approx.'!$G$32="Error",#N/A,'Third Approx.'!$D$40*COS(RADIANS(F23))))))))))))</f>
        <v>5.4452708514243318</v>
      </c>
      <c r="L23" s="7">
        <f>IF('Third Approx.'!$G$15="Error",#N/A,IF('Third Approx.'!$G$16="Error",#N/A,IF('Third Approx.'!$G$17="Error",#N/A,IF('Third Approx.'!$G$18="Error",#N/A,IF('Third Approx.'!$G$19="Error",#N/A,IF('Third Approx.'!$G$20="Error",#N/A,IF('Third Approx.'!$G$29="Error",#N/A,IF('Third Approx.'!$G$30="Error",#N/A,IF('Third Approx.'!$G$31="Error",#N/A,IF('Third Approx.'!$G$32="Error",#N/A,'Third Approx.'!$D$40*SIN(RADIANS(F23))))))))))))</f>
        <v>4.9029438969196111</v>
      </c>
      <c r="N23" s="18">
        <v>10.5</v>
      </c>
      <c r="O23" s="48">
        <f>'Third Approx.'!$D$16*TAN('Third Approx.'!$D$29)+((0.5*(COS(RADIANS(ABS('Third Approx.'!$D$18*'Data 3rd Approx.'!N23-'Third Approx.'!$D$19*'Data 3rd Approx.'!N23))))+0.5)*('Third Approx.'!$D$16*TAN(2*'Third Approx.'!$D$29)-2*'Third Approx.'!$D$16*TAN('Third Approx.'!$D$29)))</f>
        <v>3.5074140628217503</v>
      </c>
      <c r="R23" s="48">
        <f>((0.5*(COS(RADIANS(ABS('Third Approx.'!$D$18*'Data 3rd Approx.'!N23-'Third Approx.'!$D$19*'Data 3rd Approx.'!N23))))+0.5)*('Third Approx.'!$D$16*TAN(2*'Third Approx.'!$D$29)-2*'Third Approx.'!$D$16*TAN('Third Approx.'!$D$29)))</f>
        <v>3.2875694166917594E-4</v>
      </c>
      <c r="S23" s="7">
        <f>((0.5*(COS(RADIANS(ABS('Third Approx.'!$D$18*'Data 3rd Approx.'!N23-'Third Approx.'!$D$19*'Data 3rd Approx.'!N23))))+0.5))</f>
        <v>3.8060233744356631E-2</v>
      </c>
      <c r="U23" s="18">
        <v>42</v>
      </c>
      <c r="V23" s="48">
        <f>'Third Approx.'!$D$38*COS(RADIANS(U23))</f>
        <v>2.8325794125064179</v>
      </c>
      <c r="W23" s="7">
        <f>'Third Approx.'!$D$38*SIN(RADIANS(U23))</f>
        <v>2.550465958815578</v>
      </c>
      <c r="Y23" s="18">
        <v>42</v>
      </c>
      <c r="Z23" s="48">
        <f t="shared" si="0"/>
        <v>6.4181281782704644</v>
      </c>
      <c r="AA23" s="7">
        <f>'Third Approx.'!$D$39*SIN(RADIANS(Y23))+$W$2</f>
        <v>2.3524779381040326</v>
      </c>
    </row>
    <row r="24" spans="1:27" x14ac:dyDescent="0.25">
      <c r="A24" s="77">
        <v>11</v>
      </c>
      <c r="B24" s="77">
        <f>IF(A24&lt;='Third Approx.'!$D$20,A24,"")</f>
        <v>11</v>
      </c>
      <c r="C24" s="48">
        <f>IF(B24="",#N/A,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Approx.'!$D$18*B24))+O24*COS(RADIANS(B24*'Third Approx.'!$D$19)+'Third Approx.'!$D$21))))))))))))</f>
        <v>-0.86734031454492011</v>
      </c>
      <c r="D24" s="7">
        <f>IF(B24="",#N/A,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Approx.'!$D$18*B24))+O24*SIN(RADIANS(B24*'Third Approx.'!$D$19)+'Third Approx.'!$D$21))))))))))))</f>
        <v>-0.50138676346324296</v>
      </c>
      <c r="F24" s="18">
        <v>44</v>
      </c>
      <c r="G24" s="48">
        <f>IF('Third Approx.'!$G$15="Error",#N/A,IF('Third Approx.'!$G$16="Error",#N/A,IF('Third Approx.'!$G$17="Error",#N/A,IF('Third Approx.'!$G$18="Error",#N/A,IF('Third Approx.'!$G$19="Error",#N/A,IF('Third Approx.'!$G$20="Error",#N/A,IF('Third Approx.'!$G$29="Error",#N/A,IF('Third Approx.'!$G$30="Error",#N/A,IF('Third Approx.'!$G$31="Error",#N/A,IF('Third Approx.'!$G$32="Error",#N/A,'Third Approx.'!$D$37*COS(RADIANS(F24))))))))))))</f>
        <v>0.219057859640133</v>
      </c>
      <c r="H24" s="7">
        <f>IF('Third Approx.'!$G$15="Error",#N/A,IF('Third Approx.'!$G$16="Error",#N/A,IF('Third Approx.'!$G$17="Error",#N/A,IF('Third Approx.'!$G$18="Error",#N/A,IF('Third Approx.'!$G$19="Error",#N/A,IF('Third Approx.'!$G$20="Error",#N/A,IF('Third Approx.'!$G$29="Error",#N/A,IF('Third Approx.'!$G$30="Error",#N/A,IF('Third Approx.'!$G$31="Error",#N/A,IF('Third Approx.'!$G$32="Error",#N/A,'Third Approx.'!$D$37*SIN(RADIANS(F24))))))))))))</f>
        <v>0.21154171608774</v>
      </c>
      <c r="K24" s="48">
        <f>IF('Third Approx.'!$G$15="Error",#N/A,IF('Third Approx.'!$G$16="Error",#N/A,IF('Third Approx.'!$G$17="Error",#N/A,IF('Third Approx.'!$G$18="Error",#N/A,IF('Third Approx.'!$G$19="Error",#N/A,IF('Third Approx.'!$G$20="Error",#N/A,IF('Third Approx.'!$G$29="Error",#N/A,IF('Third Approx.'!$G$30="Error",#N/A,IF('Third Approx.'!$G$31="Error",#N/A,IF('Third Approx.'!$G$32="Error",#N/A,'Third Approx.'!$D$40*COS(RADIANS(F24))))))))))))</f>
        <v>5.2708434651848455</v>
      </c>
      <c r="L24" s="7">
        <f>IF('Third Approx.'!$G$15="Error",#N/A,IF('Third Approx.'!$G$16="Error",#N/A,IF('Third Approx.'!$G$17="Error",#N/A,IF('Third Approx.'!$G$18="Error",#N/A,IF('Third Approx.'!$G$19="Error",#N/A,IF('Third Approx.'!$G$20="Error",#N/A,IF('Third Approx.'!$G$29="Error",#N/A,IF('Third Approx.'!$G$30="Error",#N/A,IF('Third Approx.'!$G$31="Error",#N/A,IF('Third Approx.'!$G$32="Error",#N/A,'Third Approx.'!$D$40*SIN(RADIANS(F24))))))))))))</f>
        <v>5.0899943680942261</v>
      </c>
      <c r="N24" s="47">
        <v>11</v>
      </c>
      <c r="O24" s="48">
        <f>'Third Approx.'!$D$16*TAN('Third Approx.'!$D$29)+((0.5*(COS(RADIANS(ABS('Third Approx.'!$D$18*'Data 3rd Approx.'!N24-'Third Approx.'!$D$19*'Data 3rd Approx.'!N24))))+0.5)*('Third Approx.'!$D$16*TAN(2*'Third Approx.'!$D$29)-2*'Third Approx.'!$D$16*TAN('Third Approx.'!$D$29)))</f>
        <v>3.5072324689429037</v>
      </c>
      <c r="R24" s="48">
        <f>((0.5*(COS(RADIANS(ABS('Third Approx.'!$D$18*'Data 3rd Approx.'!N24-'Third Approx.'!$D$19*'Data 3rd Approx.'!N24))))+0.5)*('Third Approx.'!$D$16*TAN(2*'Third Approx.'!$D$29)-2*'Third Approx.'!$D$16*TAN('Third Approx.'!$D$29)))</f>
        <v>1.4716306282237644E-4</v>
      </c>
      <c r="S24" s="7">
        <f>((0.5*(COS(RADIANS(ABS('Third Approx.'!$D$18*'Data 3rd Approx.'!N24-'Third Approx.'!$D$19*'Data 3rd Approx.'!N24))))+0.5))</f>
        <v>1.7037086855465899E-2</v>
      </c>
      <c r="U24" s="18">
        <v>44</v>
      </c>
      <c r="V24" s="48">
        <f>'Third Approx.'!$D$38*COS(RADIANS(U24))</f>
        <v>2.7418439033425281</v>
      </c>
      <c r="W24" s="7">
        <f>'Third Approx.'!$D$38*SIN(RADIANS(U24))</f>
        <v>2.6477678797310915</v>
      </c>
      <c r="Y24" s="18">
        <v>44</v>
      </c>
      <c r="Z24" s="48">
        <f t="shared" si="0"/>
        <v>6.3345034706284595</v>
      </c>
      <c r="AA24" s="7">
        <f>'Third Approx.'!$D$39*SIN(RADIANS(Y24))+$W$2</f>
        <v>2.4422264883631346</v>
      </c>
    </row>
    <row r="25" spans="1:27" x14ac:dyDescent="0.25">
      <c r="A25" s="48">
        <v>11.5</v>
      </c>
      <c r="B25" s="77">
        <f>IF(A25&lt;='Third Approx.'!$D$20,A25,"")</f>
        <v>11.5</v>
      </c>
      <c r="C25" s="48">
        <f>IF(B25="",#N/A,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Approx.'!$D$18*B25))+O25*COS(RADIANS(B25*'Third Approx.'!$D$19)+'Third Approx.'!$D$21))))))))))))</f>
        <v>-0.33600020743453607</v>
      </c>
      <c r="D25" s="7">
        <f>IF(B25="",#N/A,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Approx.'!$D$18*B25))+O25*SIN(RADIANS(B25*'Third Approx.'!$D$19)+'Third Approx.'!$D$21))))))))))))</f>
        <v>-0.45666635128731281</v>
      </c>
      <c r="F25" s="18">
        <v>46</v>
      </c>
      <c r="G25" s="48">
        <f>IF('Third Approx.'!$G$15="Error",#N/A,IF('Third Approx.'!$G$16="Error",#N/A,IF('Third Approx.'!$G$17="Error",#N/A,IF('Third Approx.'!$G$18="Error",#N/A,IF('Third Approx.'!$G$19="Error",#N/A,IF('Third Approx.'!$G$20="Error",#N/A,IF('Third Approx.'!$G$29="Error",#N/A,IF('Third Approx.'!$G$30="Error",#N/A,IF('Third Approx.'!$G$31="Error",#N/A,IF('Third Approx.'!$G$32="Error",#N/A,'Third Approx.'!$D$37*COS(RADIANS(F25))))))))))))</f>
        <v>0.21154171608774</v>
      </c>
      <c r="H25" s="7">
        <f>IF('Third Approx.'!$G$15="Error",#N/A,IF('Third Approx.'!$G$16="Error",#N/A,IF('Third Approx.'!$G$17="Error",#N/A,IF('Third Approx.'!$G$18="Error",#N/A,IF('Third Approx.'!$G$19="Error",#N/A,IF('Third Approx.'!$G$20="Error",#N/A,IF('Third Approx.'!$G$29="Error",#N/A,IF('Third Approx.'!$G$30="Error",#N/A,IF('Third Approx.'!$G$31="Error",#N/A,IF('Third Approx.'!$G$32="Error",#N/A,'Third Approx.'!$D$37*SIN(RADIANS(F25))))))))))))</f>
        <v>0.21905785964013297</v>
      </c>
      <c r="K25" s="48">
        <f>IF('Third Approx.'!$G$15="Error",#N/A,IF('Third Approx.'!$G$16="Error",#N/A,IF('Third Approx.'!$G$17="Error",#N/A,IF('Third Approx.'!$G$18="Error",#N/A,IF('Third Approx.'!$G$19="Error",#N/A,IF('Third Approx.'!$G$20="Error",#N/A,IF('Third Approx.'!$G$29="Error",#N/A,IF('Third Approx.'!$G$30="Error",#N/A,IF('Third Approx.'!$G$31="Error",#N/A,IF('Third Approx.'!$G$32="Error",#N/A,'Third Approx.'!$D$40*COS(RADIANS(F25))))))))))))</f>
        <v>5.0899943680942261</v>
      </c>
      <c r="L25" s="7">
        <f>IF('Third Approx.'!$G$15="Error",#N/A,IF('Third Approx.'!$G$16="Error",#N/A,IF('Third Approx.'!$G$17="Error",#N/A,IF('Third Approx.'!$G$18="Error",#N/A,IF('Third Approx.'!$G$19="Error",#N/A,IF('Third Approx.'!$G$20="Error",#N/A,IF('Third Approx.'!$G$29="Error",#N/A,IF('Third Approx.'!$G$30="Error",#N/A,IF('Third Approx.'!$G$31="Error",#N/A,IF('Third Approx.'!$G$32="Error",#N/A,'Third Approx.'!$D$40*SIN(RADIANS(F25))))))))))))</f>
        <v>5.2708434651848446</v>
      </c>
      <c r="N25" s="18">
        <v>11.5</v>
      </c>
      <c r="O25" s="48">
        <f>'Third Approx.'!$D$16*TAN('Third Approx.'!$D$29)+((0.5*(COS(RADIANS(ABS('Third Approx.'!$D$18*'Data 3rd Approx.'!N25-'Third Approx.'!$D$19*'Data 3rd Approx.'!N25))))+0.5)*('Third Approx.'!$D$16*TAN(2*'Third Approx.'!$D$29)-2*'Third Approx.'!$D$16*TAN('Third Approx.'!$D$29)))</f>
        <v>3.5071222546969119</v>
      </c>
      <c r="R25" s="48">
        <f>((0.5*(COS(RADIANS(ABS('Third Approx.'!$D$18*'Data 3rd Approx.'!N25-'Third Approx.'!$D$19*'Data 3rd Approx.'!N25))))+0.5)*('Third Approx.'!$D$16*TAN(2*'Third Approx.'!$D$29)-2*'Third Approx.'!$D$16*TAN('Third Approx.'!$D$29)))</f>
        <v>3.6948816830623979E-5</v>
      </c>
      <c r="S25" s="7">
        <f>((0.5*(COS(RADIANS(ABS('Third Approx.'!$D$18*'Data 3rd Approx.'!N25-'Third Approx.'!$D$19*'Data 3rd Approx.'!N25))))+0.5))</f>
        <v>4.2775693130948089E-3</v>
      </c>
      <c r="U25" s="18">
        <v>46</v>
      </c>
      <c r="V25" s="48">
        <f>'Third Approx.'!$D$38*COS(RADIANS(U25))</f>
        <v>2.6477678797310915</v>
      </c>
      <c r="W25" s="7">
        <f>'Third Approx.'!$D$38*SIN(RADIANS(U25))</f>
        <v>2.7418439033425277</v>
      </c>
      <c r="Y25" s="18">
        <v>46</v>
      </c>
      <c r="Z25" s="48">
        <f t="shared" si="0"/>
        <v>6.2478633971260775</v>
      </c>
      <c r="AA25" s="7">
        <f>'Third Approx.'!$D$39*SIN(RADIANS(Y25))+$W$2</f>
        <v>2.5289995618423173</v>
      </c>
    </row>
    <row r="26" spans="1:27" x14ac:dyDescent="0.25">
      <c r="A26" s="77">
        <v>12</v>
      </c>
      <c r="B26" s="77">
        <f>IF(A26&lt;='Third Approx.'!$D$20,A26,"")</f>
        <v>12</v>
      </c>
      <c r="C26" s="48">
        <f>IF(B26="",#N/A,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Approx.'!$D$18*B26))+O26*COS(RADIANS(B26*'Third Approx.'!$D$19)+'Third Approx.'!$D$21))))))))))))</f>
        <v>0.15226313039887884</v>
      </c>
      <c r="D26" s="7">
        <f>IF(B26="",#N/A,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Approx.'!$D$18*B26))+O26*SIN(RADIANS(B26*'Third Approx.'!$D$19)+'Third Approx.'!$D$21))))))))))))</f>
        <v>-0.26372747797034091</v>
      </c>
      <c r="F26" s="18">
        <v>48</v>
      </c>
      <c r="G26" s="48">
        <f>IF('Third Approx.'!$G$15="Error",#N/A,IF('Third Approx.'!$G$16="Error",#N/A,IF('Third Approx.'!$G$17="Error",#N/A,IF('Third Approx.'!$G$18="Error",#N/A,IF('Third Approx.'!$G$19="Error",#N/A,IF('Third Approx.'!$G$20="Error",#N/A,IF('Third Approx.'!$G$29="Error",#N/A,IF('Third Approx.'!$G$30="Error",#N/A,IF('Third Approx.'!$G$31="Error",#N/A,IF('Third Approx.'!$G$32="Error",#N/A,'Third Approx.'!$D$37*COS(RADIANS(F26))))))))))))</f>
        <v>0.20376784153979752</v>
      </c>
      <c r="H26" s="7">
        <f>IF('Third Approx.'!$G$15="Error",#N/A,IF('Third Approx.'!$G$16="Error",#N/A,IF('Third Approx.'!$G$17="Error",#N/A,IF('Third Approx.'!$G$18="Error",#N/A,IF('Third Approx.'!$G$19="Error",#N/A,IF('Third Approx.'!$G$20="Error",#N/A,IF('Third Approx.'!$G$29="Error",#N/A,IF('Third Approx.'!$G$30="Error",#N/A,IF('Third Approx.'!$G$31="Error",#N/A,IF('Third Approx.'!$G$32="Error",#N/A,'Third Approx.'!$D$37*SIN(RADIANS(F26))))))))))))</f>
        <v>0.22630711493383099</v>
      </c>
      <c r="K26" s="48">
        <f>IF('Third Approx.'!$G$15="Error",#N/A,IF('Third Approx.'!$G$16="Error",#N/A,IF('Third Approx.'!$G$17="Error",#N/A,IF('Third Approx.'!$G$18="Error",#N/A,IF('Third Approx.'!$G$19="Error",#N/A,IF('Third Approx.'!$G$20="Error",#N/A,IF('Third Approx.'!$G$29="Error",#N/A,IF('Third Approx.'!$G$30="Error",#N/A,IF('Third Approx.'!$G$31="Error",#N/A,IF('Third Approx.'!$G$32="Error",#N/A,'Third Approx.'!$D$40*COS(RADIANS(F26))))))))))))</f>
        <v>4.9029438969196111</v>
      </c>
      <c r="L26" s="7">
        <f>IF('Third Approx.'!$G$15="Error",#N/A,IF('Third Approx.'!$G$16="Error",#N/A,IF('Third Approx.'!$G$17="Error",#N/A,IF('Third Approx.'!$G$18="Error",#N/A,IF('Third Approx.'!$G$19="Error",#N/A,IF('Third Approx.'!$G$20="Error",#N/A,IF('Third Approx.'!$G$29="Error",#N/A,IF('Third Approx.'!$G$30="Error",#N/A,IF('Third Approx.'!$G$31="Error",#N/A,IF('Third Approx.'!$G$32="Error",#N/A,'Third Approx.'!$D$40*SIN(RADIANS(F26))))))))))))</f>
        <v>5.4452708514243318</v>
      </c>
      <c r="N26" s="47">
        <v>12</v>
      </c>
      <c r="O26" s="48">
        <f>'Third Approx.'!$D$16*TAN('Third Approx.'!$D$29)+((0.5*(COS(RADIANS(ABS('Third Approx.'!$D$18*'Data 3rd Approx.'!N26-'Third Approx.'!$D$19*'Data 3rd Approx.'!N26))))+0.5)*('Third Approx.'!$D$16*TAN(2*'Third Approx.'!$D$29)-2*'Third Approx.'!$D$16*TAN('Third Approx.'!$D$29)))</f>
        <v>3.5070853058800813</v>
      </c>
      <c r="R26" s="48">
        <f>((0.5*(COS(RADIANS(ABS('Third Approx.'!$D$18*'Data 3rd Approx.'!N26-'Third Approx.'!$D$19*'Data 3rd Approx.'!N26))))+0.5)*('Third Approx.'!$D$16*TAN(2*'Third Approx.'!$D$29)-2*'Third Approx.'!$D$16*TAN('Third Approx.'!$D$29)))</f>
        <v>0</v>
      </c>
      <c r="S26" s="7">
        <f>((0.5*(COS(RADIANS(ABS('Third Approx.'!$D$18*'Data 3rd Approx.'!N26-'Third Approx.'!$D$19*'Data 3rd Approx.'!N26))))+0.5))</f>
        <v>0</v>
      </c>
      <c r="U26" s="18">
        <v>48</v>
      </c>
      <c r="V26" s="48">
        <f>'Third Approx.'!$D$38*COS(RADIANS(U26))</f>
        <v>2.550465958815578</v>
      </c>
      <c r="W26" s="7">
        <f>'Third Approx.'!$D$38*SIN(RADIANS(U26))</f>
        <v>2.8325794125064179</v>
      </c>
      <c r="Y26" s="18">
        <v>48</v>
      </c>
      <c r="Z26" s="48">
        <f t="shared" si="0"/>
        <v>6.1583096839536164</v>
      </c>
      <c r="AA26" s="7">
        <f>'Third Approx.'!$D$39*SIN(RADIANS(Y26))+$W$2</f>
        <v>2.6126914389179143</v>
      </c>
    </row>
    <row r="27" spans="1:27" x14ac:dyDescent="0.25">
      <c r="A27" s="48">
        <v>12.5</v>
      </c>
      <c r="B27" s="77">
        <f>IF(A27&lt;='Third Approx.'!$D$20,A27,"")</f>
        <v>12.5</v>
      </c>
      <c r="C27" s="48">
        <f>IF(B27="",#N/A,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Approx.'!$D$18*B27))+O27*COS(RADIANS(B27*'Third Approx.'!$D$19)+'Third Approx.'!$D$21))))))))))))</f>
        <v>0.56348476498563027</v>
      </c>
      <c r="D27" s="7">
        <f>IF(B27="",#N/A,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Approx.'!$D$18*B27))+O27*SIN(RADIANS(B27*'Third Approx.'!$D$19)+'Third Approx.'!$D$21))))))))))))</f>
        <v>6.2651539671493062E-2</v>
      </c>
      <c r="F27" s="18">
        <v>50</v>
      </c>
      <c r="G27" s="48">
        <f>IF('Third Approx.'!$G$15="Error",#N/A,IF('Third Approx.'!$G$16="Error",#N/A,IF('Third Approx.'!$G$17="Error",#N/A,IF('Third Approx.'!$G$18="Error",#N/A,IF('Third Approx.'!$G$19="Error",#N/A,IF('Third Approx.'!$G$20="Error",#N/A,IF('Third Approx.'!$G$29="Error",#N/A,IF('Third Approx.'!$G$30="Error",#N/A,IF('Third Approx.'!$G$31="Error",#N/A,IF('Third Approx.'!$G$32="Error",#N/A,'Third Approx.'!$D$37*COS(RADIANS(F27))))))))))))</f>
        <v>0.19574570726496854</v>
      </c>
      <c r="H27" s="7">
        <f>IF('Third Approx.'!$G$15="Error",#N/A,IF('Third Approx.'!$G$16="Error",#N/A,IF('Third Approx.'!$G$17="Error",#N/A,IF('Third Approx.'!$G$18="Error",#N/A,IF('Third Approx.'!$G$19="Error",#N/A,IF('Third Approx.'!$G$20="Error",#N/A,IF('Third Approx.'!$G$29="Error",#N/A,IF('Third Approx.'!$G$30="Error",#N/A,IF('Third Approx.'!$G$31="Error",#N/A,IF('Third Approx.'!$G$32="Error",#N/A,'Third Approx.'!$D$37*SIN(RADIANS(F27))))))))))))</f>
        <v>0.23328064986792077</v>
      </c>
      <c r="K27" s="48">
        <f>IF('Third Approx.'!$G$15="Error",#N/A,IF('Third Approx.'!$G$16="Error",#N/A,IF('Third Approx.'!$G$17="Error",#N/A,IF('Third Approx.'!$G$18="Error",#N/A,IF('Third Approx.'!$G$19="Error",#N/A,IF('Third Approx.'!$G$20="Error",#N/A,IF('Third Approx.'!$G$29="Error",#N/A,IF('Third Approx.'!$G$30="Error",#N/A,IF('Third Approx.'!$G$31="Error",#N/A,IF('Third Approx.'!$G$32="Error",#N/A,'Third Approx.'!$D$40*COS(RADIANS(F27))))))))))))</f>
        <v>4.7099199438472104</v>
      </c>
      <c r="L27" s="7">
        <f>IF('Third Approx.'!$G$15="Error",#N/A,IF('Third Approx.'!$G$16="Error",#N/A,IF('Third Approx.'!$G$17="Error",#N/A,IF('Third Approx.'!$G$18="Error",#N/A,IF('Third Approx.'!$G$19="Error",#N/A,IF('Third Approx.'!$G$20="Error",#N/A,IF('Third Approx.'!$G$29="Error",#N/A,IF('Third Approx.'!$G$30="Error",#N/A,IF('Third Approx.'!$G$31="Error",#N/A,IF('Third Approx.'!$G$32="Error",#N/A,'Third Approx.'!$D$40*SIN(RADIANS(F27))))))))))))</f>
        <v>5.6130640139110319</v>
      </c>
      <c r="N27" s="18">
        <v>12.5</v>
      </c>
      <c r="O27" s="48">
        <f>'Third Approx.'!$D$16*TAN('Third Approx.'!$D$29)+((0.5*(COS(RADIANS(ABS('Third Approx.'!$D$18*'Data 3rd Approx.'!N27-'Third Approx.'!$D$19*'Data 3rd Approx.'!N27))))+0.5)*('Third Approx.'!$D$16*TAN(2*'Third Approx.'!$D$29)-2*'Third Approx.'!$D$16*TAN('Third Approx.'!$D$29)))</f>
        <v>3.5071222546969119</v>
      </c>
      <c r="R27" s="48">
        <f>((0.5*(COS(RADIANS(ABS('Third Approx.'!$D$18*'Data 3rd Approx.'!N27-'Third Approx.'!$D$19*'Data 3rd Approx.'!N27))))+0.5)*('Third Approx.'!$D$16*TAN(2*'Third Approx.'!$D$29)-2*'Third Approx.'!$D$16*TAN('Third Approx.'!$D$29)))</f>
        <v>3.6948816830623498E-5</v>
      </c>
      <c r="S27" s="7">
        <f>((0.5*(COS(RADIANS(ABS('Third Approx.'!$D$18*'Data 3rd Approx.'!N27-'Third Approx.'!$D$19*'Data 3rd Approx.'!N27))))+0.5))</f>
        <v>4.2775693130947534E-3</v>
      </c>
      <c r="U27" s="18">
        <v>50</v>
      </c>
      <c r="V27" s="48">
        <f>'Third Approx.'!$D$38*COS(RADIANS(U27))</f>
        <v>2.450056687998412</v>
      </c>
      <c r="W27" s="7">
        <f>'Third Approx.'!$D$38*SIN(RADIANS(U27))</f>
        <v>2.9198638599815783</v>
      </c>
      <c r="Y27" s="18">
        <v>50</v>
      </c>
      <c r="Z27" s="48">
        <f t="shared" si="0"/>
        <v>6.0659462976529301</v>
      </c>
      <c r="AA27" s="7">
        <f>'Third Approx.'!$D$39*SIN(RADIANS(Y27))+$W$2</f>
        <v>2.6932001539294532</v>
      </c>
    </row>
    <row r="28" spans="1:27" x14ac:dyDescent="0.25">
      <c r="A28" s="77">
        <v>13</v>
      </c>
      <c r="B28" s="77">
        <f>IF(A28&lt;='Third Approx.'!$D$20,A28,"")</f>
        <v>13</v>
      </c>
      <c r="C28" s="48">
        <f>IF(B28="",#N/A,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Approx.'!$D$18*B28))+O28*COS(RADIANS(B28*'Third Approx.'!$D$19)+'Third Approx.'!$D$21))))))))))))</f>
        <v>0.86788383155288651</v>
      </c>
      <c r="D28" s="7">
        <f>IF(B28="",#N/A,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Approx.'!$D$18*B28))+O28*SIN(RADIANS(B28*'Third Approx.'!$D$19)+'Third Approx.'!$D$21))))))))))))</f>
        <v>0.50044536439066256</v>
      </c>
      <c r="F28" s="18">
        <v>52</v>
      </c>
      <c r="G28" s="48">
        <f>IF('Third Approx.'!$G$15="Error",#N/A,IF('Third Approx.'!$G$16="Error",#N/A,IF('Third Approx.'!$G$17="Error",#N/A,IF('Third Approx.'!$G$18="Error",#N/A,IF('Third Approx.'!$G$19="Error",#N/A,IF('Third Approx.'!$G$20="Error",#N/A,IF('Third Approx.'!$G$29="Error",#N/A,IF('Third Approx.'!$G$30="Error",#N/A,IF('Third Approx.'!$G$31="Error",#N/A,IF('Third Approx.'!$G$32="Error",#N/A,'Third Approx.'!$D$37*COS(RADIANS(F28))))))))))))</f>
        <v>0.18748508699815195</v>
      </c>
      <c r="H28" s="7">
        <f>IF('Third Approx.'!$G$15="Error",#N/A,IF('Third Approx.'!$G$16="Error",#N/A,IF('Third Approx.'!$G$17="Error",#N/A,IF('Third Approx.'!$G$18="Error",#N/A,IF('Third Approx.'!$G$19="Error",#N/A,IF('Third Approx.'!$G$20="Error",#N/A,IF('Third Approx.'!$G$29="Error",#N/A,IF('Third Approx.'!$G$30="Error",#N/A,IF('Third Approx.'!$G$31="Error",#N/A,IF('Third Approx.'!$G$32="Error",#N/A,'Third Approx.'!$D$37*SIN(RADIANS(F28))))))))))))</f>
        <v>0.23996996826427597</v>
      </c>
      <c r="K28" s="48">
        <f>IF('Third Approx.'!$G$15="Error",#N/A,IF('Third Approx.'!$G$16="Error",#N/A,IF('Third Approx.'!$G$17="Error",#N/A,IF('Third Approx.'!$G$18="Error",#N/A,IF('Third Approx.'!$G$19="Error",#N/A,IF('Third Approx.'!$G$20="Error",#N/A,IF('Third Approx.'!$G$29="Error",#N/A,IF('Third Approx.'!$G$30="Error",#N/A,IF('Third Approx.'!$G$31="Error",#N/A,IF('Third Approx.'!$G$32="Error",#N/A,'Third Approx.'!$D$40*COS(RADIANS(F28))))))))))))</f>
        <v>4.5111576788307808</v>
      </c>
      <c r="L28" s="7">
        <f>IF('Third Approx.'!$G$15="Error",#N/A,IF('Third Approx.'!$G$16="Error",#N/A,IF('Third Approx.'!$G$17="Error",#N/A,IF('Third Approx.'!$G$18="Error",#N/A,IF('Third Approx.'!$G$19="Error",#N/A,IF('Third Approx.'!$G$20="Error",#N/A,IF('Third Approx.'!$G$29="Error",#N/A,IF('Third Approx.'!$G$30="Error",#N/A,IF('Third Approx.'!$G$31="Error",#N/A,IF('Third Approx.'!$G$32="Error",#N/A,'Third Approx.'!$D$40*SIN(RADIANS(F28))))))))))))</f>
        <v>5.7740185225230105</v>
      </c>
      <c r="N28" s="47">
        <v>13</v>
      </c>
      <c r="O28" s="48">
        <f>'Third Approx.'!$D$16*TAN('Third Approx.'!$D$29)+((0.5*(COS(RADIANS(ABS('Third Approx.'!$D$18*'Data 3rd Approx.'!N28-'Third Approx.'!$D$19*'Data 3rd Approx.'!N28))))+0.5)*('Third Approx.'!$D$16*TAN(2*'Third Approx.'!$D$29)-2*'Third Approx.'!$D$16*TAN('Third Approx.'!$D$29)))</f>
        <v>3.5072324689429037</v>
      </c>
      <c r="R28" s="48">
        <f>((0.5*(COS(RADIANS(ABS('Third Approx.'!$D$18*'Data 3rd Approx.'!N28-'Third Approx.'!$D$19*'Data 3rd Approx.'!N28))))+0.5)*('Third Approx.'!$D$16*TAN(2*'Third Approx.'!$D$29)-2*'Third Approx.'!$D$16*TAN('Third Approx.'!$D$29)))</f>
        <v>1.4716306282237598E-4</v>
      </c>
      <c r="S28" s="7">
        <f>((0.5*(COS(RADIANS(ABS('Third Approx.'!$D$18*'Data 3rd Approx.'!N28-'Third Approx.'!$D$19*'Data 3rd Approx.'!N28))))+0.5))</f>
        <v>1.7037086855465844E-2</v>
      </c>
      <c r="U28" s="18">
        <v>52</v>
      </c>
      <c r="V28" s="48">
        <f>'Third Approx.'!$D$38*COS(RADIANS(U28))</f>
        <v>2.3466624005092203</v>
      </c>
      <c r="W28" s="7">
        <f>'Third Approx.'!$D$38*SIN(RADIANS(U28))</f>
        <v>3.0035909031139001</v>
      </c>
      <c r="Y28" s="18">
        <v>52</v>
      </c>
      <c r="Z28" s="48">
        <f t="shared" si="0"/>
        <v>5.970879482817276</v>
      </c>
      <c r="AA28" s="7">
        <f>'Third Approx.'!$D$39*SIN(RADIANS(Y28))+$W$2</f>
        <v>2.7704276194091109</v>
      </c>
    </row>
    <row r="29" spans="1:27" x14ac:dyDescent="0.25">
      <c r="A29" s="48">
        <v>13.5</v>
      </c>
      <c r="B29" s="77">
        <f>IF(A29&lt;='Third Approx.'!$D$20,A29,"")</f>
        <v>13.5</v>
      </c>
      <c r="C29" s="48">
        <f>IF(B29="",#N/A,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Approx.'!$D$18*B29))+O29*COS(RADIANS(B29*'Third Approx.'!$D$19)+'Third Approx.'!$D$21))))))))))))</f>
        <v>1.0413536440866142</v>
      </c>
      <c r="D29" s="7">
        <f>IF(B29="",#N/A,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Approx.'!$D$18*B29))+O29*SIN(RADIANS(B29*'Third Approx.'!$D$19)+'Third Approx.'!$D$21))))))))))))</f>
        <v>1.0214756710715682</v>
      </c>
      <c r="F29" s="18">
        <v>54</v>
      </c>
      <c r="G29" s="48">
        <f>IF('Third Approx.'!$G$15="Error",#N/A,IF('Third Approx.'!$G$16="Error",#N/A,IF('Third Approx.'!$G$17="Error",#N/A,IF('Third Approx.'!$G$18="Error",#N/A,IF('Third Approx.'!$G$19="Error",#N/A,IF('Third Approx.'!$G$20="Error",#N/A,IF('Third Approx.'!$G$29="Error",#N/A,IF('Third Approx.'!$G$30="Error",#N/A,IF('Third Approx.'!$G$31="Error",#N/A,IF('Third Approx.'!$G$32="Error",#N/A,'Third Approx.'!$D$37*COS(RADIANS(F29))))))))))))</f>
        <v>0.17899604503269181</v>
      </c>
      <c r="H29" s="7">
        <f>IF('Third Approx.'!$G$15="Error",#N/A,IF('Third Approx.'!$G$16="Error",#N/A,IF('Third Approx.'!$G$17="Error",#N/A,IF('Third Approx.'!$G$18="Error",#N/A,IF('Third Approx.'!$G$19="Error",#N/A,IF('Third Approx.'!$G$20="Error",#N/A,IF('Third Approx.'!$G$29="Error",#N/A,IF('Third Approx.'!$G$30="Error",#N/A,IF('Third Approx.'!$G$31="Error",#N/A,IF('Third Approx.'!$G$32="Error",#N/A,'Third Approx.'!$D$37*SIN(RADIANS(F29))))))))))))</f>
        <v>0.24636692021884102</v>
      </c>
      <c r="K29" s="48">
        <f>IF('Third Approx.'!$G$15="Error",#N/A,IF('Third Approx.'!$G$16="Error",#N/A,IF('Third Approx.'!$G$17="Error",#N/A,IF('Third Approx.'!$G$18="Error",#N/A,IF('Third Approx.'!$G$19="Error",#N/A,IF('Third Approx.'!$G$20="Error",#N/A,IF('Third Approx.'!$G$29="Error",#N/A,IF('Third Approx.'!$G$30="Error",#N/A,IF('Third Approx.'!$G$31="Error",#N/A,IF('Third Approx.'!$G$32="Error",#N/A,'Third Approx.'!$D$40*COS(RADIANS(F29))))))))))))</f>
        <v>4.3068992630732668</v>
      </c>
      <c r="L29" s="7">
        <f>IF('Third Approx.'!$G$15="Error",#N/A,IF('Third Approx.'!$G$16="Error",#N/A,IF('Third Approx.'!$G$17="Error",#N/A,IF('Third Approx.'!$G$18="Error",#N/A,IF('Third Approx.'!$G$19="Error",#N/A,IF('Third Approx.'!$G$20="Error",#N/A,IF('Third Approx.'!$G$29="Error",#N/A,IF('Third Approx.'!$G$30="Error",#N/A,IF('Third Approx.'!$G$31="Error",#N/A,IF('Third Approx.'!$G$32="Error",#N/A,'Third Approx.'!$D$40*SIN(RADIANS(F29))))))))))))</f>
        <v>5.9279382789846657</v>
      </c>
      <c r="N29" s="18">
        <v>13.5</v>
      </c>
      <c r="O29" s="48">
        <f>'Third Approx.'!$D$16*TAN('Third Approx.'!$D$29)+((0.5*(COS(RADIANS(ABS('Third Approx.'!$D$18*'Data 3rd Approx.'!N29-'Third Approx.'!$D$19*'Data 3rd Approx.'!N29))))+0.5)*('Third Approx.'!$D$16*TAN(2*'Third Approx.'!$D$29)-2*'Third Approx.'!$D$16*TAN('Third Approx.'!$D$29)))</f>
        <v>3.5074140628217503</v>
      </c>
      <c r="R29" s="48">
        <f>((0.5*(COS(RADIANS(ABS('Third Approx.'!$D$18*'Data 3rd Approx.'!N29-'Third Approx.'!$D$19*'Data 3rd Approx.'!N29))))+0.5)*('Third Approx.'!$D$16*TAN(2*'Third Approx.'!$D$29)-2*'Third Approx.'!$D$16*TAN('Third Approx.'!$D$29)))</f>
        <v>3.2875694166917545E-4</v>
      </c>
      <c r="S29" s="7">
        <f>((0.5*(COS(RADIANS(ABS('Third Approx.'!$D$18*'Data 3rd Approx.'!N29-'Third Approx.'!$D$19*'Data 3rd Approx.'!N29))))+0.5))</f>
        <v>3.8060233744356575E-2</v>
      </c>
      <c r="U29" s="18">
        <v>54</v>
      </c>
      <c r="V29" s="48">
        <f>'Third Approx.'!$D$38*COS(RADIANS(U29))</f>
        <v>2.2404090663606406</v>
      </c>
      <c r="W29" s="7">
        <f>'Third Approx.'!$D$38*SIN(RADIANS(U29))</f>
        <v>3.0836585333984878</v>
      </c>
      <c r="Y29" s="18">
        <v>54</v>
      </c>
      <c r="Z29" s="48">
        <f t="shared" si="0"/>
        <v>5.8732178264876875</v>
      </c>
      <c r="AA29" s="7">
        <f>'Third Approx.'!$D$39*SIN(RADIANS(Y29))+$W$2</f>
        <v>2.8442797455861779</v>
      </c>
    </row>
    <row r="30" spans="1:27" x14ac:dyDescent="0.25">
      <c r="A30" s="77">
        <v>14</v>
      </c>
      <c r="B30" s="77">
        <f>IF(A30&lt;='Third Approx.'!$D$20,A30,"")</f>
        <v>14</v>
      </c>
      <c r="C30" s="48">
        <f>IF(B30="",#N/A,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Approx.'!$D$18*B30))+O30*COS(RADIANS(B30*'Third Approx.'!$D$19)+'Third Approx.'!$D$21))))))))))))</f>
        <v>1.0666781610337339</v>
      </c>
      <c r="D30" s="7">
        <f>IF(B30="",#N/A,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Approx.'!$D$18*B30))+O30*SIN(RADIANS(B30*'Third Approx.'!$D$19)+'Third Approx.'!$D$21))))))))))))</f>
        <v>1.5928035101139724</v>
      </c>
      <c r="F30" s="18">
        <v>56</v>
      </c>
      <c r="G30" s="48">
        <f>IF('Third Approx.'!$G$15="Error",#N/A,IF('Third Approx.'!$G$16="Error",#N/A,IF('Third Approx.'!$G$17="Error",#N/A,IF('Third Approx.'!$G$18="Error",#N/A,IF('Third Approx.'!$G$19="Error",#N/A,IF('Third Approx.'!$G$20="Error",#N/A,IF('Third Approx.'!$G$29="Error",#N/A,IF('Third Approx.'!$G$30="Error",#N/A,IF('Third Approx.'!$G$31="Error",#N/A,IF('Third Approx.'!$G$32="Error",#N/A,'Third Approx.'!$D$37*COS(RADIANS(F30))))))))))))</f>
        <v>0.17028892395858639</v>
      </c>
      <c r="H30" s="7">
        <f>IF('Third Approx.'!$G$15="Error",#N/A,IF('Third Approx.'!$G$16="Error",#N/A,IF('Third Approx.'!$G$17="Error",#N/A,IF('Third Approx.'!$G$18="Error",#N/A,IF('Third Approx.'!$G$19="Error",#N/A,IF('Third Approx.'!$G$20="Error",#N/A,IF('Third Approx.'!$G$29="Error",#N/A,IF('Third Approx.'!$G$30="Error",#N/A,IF('Third Approx.'!$G$31="Error",#N/A,IF('Third Approx.'!$G$32="Error",#N/A,'Third Approx.'!$D$37*SIN(RADIANS(F30))))))))))))</f>
        <v>0.25246371203103424</v>
      </c>
      <c r="K30" s="48">
        <f>IF('Third Approx.'!$G$15="Error",#N/A,IF('Third Approx.'!$G$16="Error",#N/A,IF('Third Approx.'!$G$17="Error",#N/A,IF('Third Approx.'!$G$18="Error",#N/A,IF('Third Approx.'!$G$19="Error",#N/A,IF('Third Approx.'!$G$20="Error",#N/A,IF('Third Approx.'!$G$29="Error",#N/A,IF('Third Approx.'!$G$30="Error",#N/A,IF('Third Approx.'!$G$31="Error",#N/A,IF('Third Approx.'!$G$32="Error",#N/A,'Third Approx.'!$D$40*COS(RADIANS(F30))))))))))))</f>
        <v>4.0973935539906714</v>
      </c>
      <c r="L30" s="7">
        <f>IF('Third Approx.'!$G$15="Error",#N/A,IF('Third Approx.'!$G$16="Error",#N/A,IF('Third Approx.'!$G$17="Error",#N/A,IF('Third Approx.'!$G$18="Error",#N/A,IF('Third Approx.'!$G$19="Error",#N/A,IF('Third Approx.'!$G$20="Error",#N/A,IF('Third Approx.'!$G$29="Error",#N/A,IF('Third Approx.'!$G$30="Error",#N/A,IF('Third Approx.'!$G$31="Error",#N/A,IF('Third Approx.'!$G$32="Error",#N/A,'Third Approx.'!$D$40*SIN(RADIANS(F30))))))))))))</f>
        <v>6.0746357557822694</v>
      </c>
      <c r="N30" s="47">
        <v>14</v>
      </c>
      <c r="O30" s="48">
        <f>'Third Approx.'!$D$16*TAN('Third Approx.'!$D$29)+((0.5*(COS(RADIANS(ABS('Third Approx.'!$D$18*'Data 3rd Approx.'!N30-'Third Approx.'!$D$19*'Data 3rd Approx.'!N30))))+0.5)*('Third Approx.'!$D$16*TAN(2*'Third Approx.'!$D$29)-2*'Third Approx.'!$D$16*TAN('Third Approx.'!$D$29)))</f>
        <v>3.5076639292118377</v>
      </c>
      <c r="R30" s="48">
        <f>((0.5*(COS(RADIANS(ABS('Third Approx.'!$D$18*'Data 3rd Approx.'!N30-'Third Approx.'!$D$19*'Data 3rd Approx.'!N30))))+0.5)*('Third Approx.'!$D$16*TAN(2*'Third Approx.'!$D$29)-2*'Third Approx.'!$D$16*TAN('Third Approx.'!$D$29)))</f>
        <v>5.7862333175661969E-4</v>
      </c>
      <c r="S30" s="7">
        <f>((0.5*(COS(RADIANS(ABS('Third Approx.'!$D$18*'Data 3rd Approx.'!N30-'Third Approx.'!$D$19*'Data 3rd Approx.'!N30))))+0.5))</f>
        <v>6.6987298107780702E-2</v>
      </c>
      <c r="U30" s="18">
        <v>56</v>
      </c>
      <c r="V30" s="48">
        <f>'Third Approx.'!$D$38*COS(RADIANS(U30))</f>
        <v>2.1314261388732612</v>
      </c>
      <c r="W30" s="7">
        <f>'Third Approx.'!$D$38*SIN(RADIANS(U30))</f>
        <v>3.1599692007613132</v>
      </c>
      <c r="Y30" s="18">
        <v>56</v>
      </c>
      <c r="Z30" s="48">
        <f t="shared" si="0"/>
        <v>5.7730723436534124</v>
      </c>
      <c r="AA30" s="7">
        <f>'Third Approx.'!$D$39*SIN(RADIANS(Y30))+$W$2</f>
        <v>2.9146665550209563</v>
      </c>
    </row>
    <row r="31" spans="1:27" x14ac:dyDescent="0.25">
      <c r="A31" s="48">
        <v>14.5</v>
      </c>
      <c r="B31" s="77">
        <f>IF(A31&lt;='Third Approx.'!$D$20,A31,"")</f>
        <v>14.5</v>
      </c>
      <c r="C31" s="48">
        <f>IF(B31="",#N/A,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Approx.'!$D$18*B31))+O31*COS(RADIANS(B31*'Third Approx.'!$D$19)+'Third Approx.'!$D$21))))))))))))</f>
        <v>0.93441657673328749</v>
      </c>
      <c r="D31" s="7">
        <f>IF(B31="",#N/A,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Approx.'!$D$18*B31))+O31*SIN(RADIANS(B31*'Third Approx.'!$D$19)+'Third Approx.'!$D$21))))))))))))</f>
        <v>2.1783535626231281</v>
      </c>
      <c r="F31" s="18">
        <v>58</v>
      </c>
      <c r="G31" s="48">
        <f>IF('Third Approx.'!$G$15="Error",#N/A,IF('Third Approx.'!$G$16="Error",#N/A,IF('Third Approx.'!$G$17="Error",#N/A,IF('Third Approx.'!$G$18="Error",#N/A,IF('Third Approx.'!$G$19="Error",#N/A,IF('Third Approx.'!$G$20="Error",#N/A,IF('Third Approx.'!$G$29="Error",#N/A,IF('Third Approx.'!$G$30="Error",#N/A,IF('Third Approx.'!$G$31="Error",#N/A,IF('Third Approx.'!$G$32="Error",#N/A,'Third Approx.'!$D$37*COS(RADIANS(F31))))))))))))</f>
        <v>0.16137433206163532</v>
      </c>
      <c r="H31" s="7">
        <f>IF('Third Approx.'!$G$15="Error",#N/A,IF('Third Approx.'!$G$16="Error",#N/A,IF('Third Approx.'!$G$17="Error",#N/A,IF('Third Approx.'!$G$18="Error",#N/A,IF('Third Approx.'!$G$19="Error",#N/A,IF('Third Approx.'!$G$20="Error",#N/A,IF('Third Approx.'!$G$29="Error",#N/A,IF('Third Approx.'!$G$30="Error",#N/A,IF('Third Approx.'!$G$31="Error",#N/A,IF('Third Approx.'!$G$32="Error",#N/A,'Third Approx.'!$D$37*SIN(RADIANS(F31))))))))))))</f>
        <v>0.25825291569917125</v>
      </c>
      <c r="K31" s="48">
        <f>IF('Third Approx.'!$G$15="Error",#N/A,IF('Third Approx.'!$G$16="Error",#N/A,IF('Third Approx.'!$G$17="Error",#N/A,IF('Third Approx.'!$G$18="Error",#N/A,IF('Third Approx.'!$G$19="Error",#N/A,IF('Third Approx.'!$G$20="Error",#N/A,IF('Third Approx.'!$G$29="Error",#N/A,IF('Third Approx.'!$G$30="Error",#N/A,IF('Third Approx.'!$G$31="Error",#N/A,IF('Third Approx.'!$G$32="Error",#N/A,'Third Approx.'!$D$40*COS(RADIANS(F31))))))))))))</f>
        <v>3.882895802017631</v>
      </c>
      <c r="L31" s="7">
        <f>IF('Third Approx.'!$G$15="Error",#N/A,IF('Third Approx.'!$G$16="Error",#N/A,IF('Third Approx.'!$G$17="Error",#N/A,IF('Third Approx.'!$G$18="Error",#N/A,IF('Third Approx.'!$G$19="Error",#N/A,IF('Third Approx.'!$G$20="Error",#N/A,IF('Third Approx.'!$G$29="Error",#N/A,IF('Third Approx.'!$G$30="Error",#N/A,IF('Third Approx.'!$G$31="Error",#N/A,IF('Third Approx.'!$G$32="Error",#N/A,'Third Approx.'!$D$40*SIN(RADIANS(F31))))))))))))</f>
        <v>6.2139322246373574</v>
      </c>
      <c r="N31" s="18">
        <v>14.5</v>
      </c>
      <c r="O31" s="48">
        <f>'Third Approx.'!$D$16*TAN('Third Approx.'!$D$29)+((0.5*(COS(RADIANS(ABS('Third Approx.'!$D$18*'Data 3rd Approx.'!N31-'Third Approx.'!$D$19*'Data 3rd Approx.'!N31))))+0.5)*('Third Approx.'!$D$16*TAN(2*'Third Approx.'!$D$29)-2*'Third Approx.'!$D$16*TAN('Third Approx.'!$D$29)))</f>
        <v>3.5079777928299554</v>
      </c>
      <c r="R31" s="48">
        <f>((0.5*(COS(RADIANS(ABS('Third Approx.'!$D$18*'Data 3rd Approx.'!N31-'Third Approx.'!$D$19*'Data 3rd Approx.'!N31))))+0.5)*('Third Approx.'!$D$16*TAN(2*'Third Approx.'!$D$29)-2*'Third Approx.'!$D$16*TAN('Third Approx.'!$D$29)))</f>
        <v>8.9248694987425971E-4</v>
      </c>
      <c r="S31" s="7">
        <f>((0.5*(COS(RADIANS(ABS('Third Approx.'!$D$18*'Data 3rd Approx.'!N31-'Third Approx.'!$D$19*'Data 3rd Approx.'!N31))))+0.5))</f>
        <v>0.10332332985438242</v>
      </c>
      <c r="U31" s="18">
        <v>58</v>
      </c>
      <c r="V31" s="48">
        <f>'Third Approx.'!$D$38*COS(RADIANS(U31))</f>
        <v>2.0198463969566922</v>
      </c>
      <c r="W31" s="7">
        <f>'Third Approx.'!$D$38*SIN(RADIANS(U31))</f>
        <v>3.2324299324089512</v>
      </c>
      <c r="Y31" s="18">
        <v>58</v>
      </c>
      <c r="Z31" s="48">
        <f t="shared" si="0"/>
        <v>5.6705565776007081</v>
      </c>
      <c r="AA31" s="7">
        <f>'Third Approx.'!$D$39*SIN(RADIANS(Y31))+$W$2</f>
        <v>2.9815022922284067</v>
      </c>
    </row>
    <row r="32" spans="1:27" x14ac:dyDescent="0.25">
      <c r="A32" s="77">
        <v>15</v>
      </c>
      <c r="B32" s="77">
        <f>IF(A32&lt;='Third Approx.'!$D$20,A32,"")</f>
        <v>15</v>
      </c>
      <c r="C32" s="48">
        <f>IF(B32="",#N/A,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Approx.'!$D$18*B32))+O32*COS(RADIANS(B32*'Third Approx.'!$D$19)+'Third Approx.'!$D$21))))))))))))</f>
        <v>0.64341358125261294</v>
      </c>
      <c r="D32" s="7">
        <f>IF(B32="",#N/A,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Approx.'!$D$18*B32))+O32*SIN(RADIANS(B32*'Third Approx.'!$D$19)+'Third Approx.'!$D$21))))))))))))</f>
        <v>2.7406928076805674</v>
      </c>
      <c r="F32" s="18">
        <v>60</v>
      </c>
      <c r="G32" s="48">
        <f>IF('Third Approx.'!$G$15="Error",#N/A,IF('Third Approx.'!$G$16="Error",#N/A,IF('Third Approx.'!$G$17="Error",#N/A,IF('Third Approx.'!$G$18="Error",#N/A,IF('Third Approx.'!$G$19="Error",#N/A,IF('Third Approx.'!$G$20="Error",#N/A,IF('Third Approx.'!$G$29="Error",#N/A,IF('Third Approx.'!$G$30="Error",#N/A,IF('Third Approx.'!$G$31="Error",#N/A,IF('Third Approx.'!$G$32="Error",#N/A,'Third Approx.'!$D$37*COS(RADIANS(F32))))))))))))</f>
        <v>0.15226313039887746</v>
      </c>
      <c r="H32" s="7">
        <f>IF('Third Approx.'!$G$15="Error",#N/A,IF('Third Approx.'!$G$16="Error",#N/A,IF('Third Approx.'!$G$17="Error",#N/A,IF('Third Approx.'!$G$18="Error",#N/A,IF('Third Approx.'!$G$19="Error",#N/A,IF('Third Approx.'!$G$20="Error",#N/A,IF('Third Approx.'!$G$29="Error",#N/A,IF('Third Approx.'!$G$30="Error",#N/A,IF('Third Approx.'!$G$31="Error",#N/A,IF('Third Approx.'!$G$32="Error",#N/A,'Third Approx.'!$D$37*SIN(RADIANS(F32))))))))))))</f>
        <v>0.26372747797034091</v>
      </c>
      <c r="K32" s="48">
        <f>IF('Third Approx.'!$G$15="Error",#N/A,IF('Third Approx.'!$G$16="Error",#N/A,IF('Third Approx.'!$G$17="Error",#N/A,IF('Third Approx.'!$G$18="Error",#N/A,IF('Third Approx.'!$G$19="Error",#N/A,IF('Third Approx.'!$G$20="Error",#N/A,IF('Third Approx.'!$G$29="Error",#N/A,IF('Third Approx.'!$G$30="Error",#N/A,IF('Third Approx.'!$G$31="Error",#N/A,IF('Third Approx.'!$G$32="Error",#N/A,'Third Approx.'!$D$40*COS(RADIANS(F32))))))))))))</f>
        <v>3.6636673396240806</v>
      </c>
      <c r="L32" s="7">
        <f>IF('Third Approx.'!$G$15="Error",#N/A,IF('Third Approx.'!$G$16="Error",#N/A,IF('Third Approx.'!$G$17="Error",#N/A,IF('Third Approx.'!$G$18="Error",#N/A,IF('Third Approx.'!$G$19="Error",#N/A,IF('Third Approx.'!$G$20="Error",#N/A,IF('Third Approx.'!$G$29="Error",#N/A,IF('Third Approx.'!$G$30="Error",#N/A,IF('Third Approx.'!$G$31="Error",#N/A,IF('Third Approx.'!$G$32="Error",#N/A,'Third Approx.'!$D$40*SIN(RADIANS(F32))))))))))))</f>
        <v>6.3456579742596073</v>
      </c>
      <c r="N32" s="47">
        <v>15</v>
      </c>
      <c r="O32" s="48">
        <f>'Third Approx.'!$D$16*TAN('Third Approx.'!$D$29)+((0.5*(COS(RADIANS(ABS('Third Approx.'!$D$18*'Data 3rd Approx.'!N32-'Third Approx.'!$D$19*'Data 3rd Approx.'!N32))))+0.5)*('Third Approx.'!$D$16*TAN(2*'Third Approx.'!$D$29)-2*'Third Approx.'!$D$16*TAN('Third Approx.'!$D$29)))</f>
        <v>3.5083502833825779</v>
      </c>
      <c r="R32" s="48">
        <f>((0.5*(COS(RADIANS(ABS('Third Approx.'!$D$18*'Data 3rd Approx.'!N32-'Third Approx.'!$D$19*'Data 3rd Approx.'!N32))))+0.5)*('Third Approx.'!$D$16*TAN(2*'Third Approx.'!$D$29)-2*'Third Approx.'!$D$16*TAN('Third Approx.'!$D$29)))</f>
        <v>1.2649775024966682E-3</v>
      </c>
      <c r="S32" s="7">
        <f>((0.5*(COS(RADIANS(ABS('Third Approx.'!$D$18*'Data 3rd Approx.'!N32-'Third Approx.'!$D$19*'Data 3rd Approx.'!N32))))+0.5))</f>
        <v>0.14644660940672616</v>
      </c>
      <c r="U32" s="18">
        <v>60</v>
      </c>
      <c r="V32" s="48">
        <f>'Third Approx.'!$D$38*COS(RADIANS(U32))</f>
        <v>1.9058057833389186</v>
      </c>
      <c r="W32" s="7">
        <f>'Third Approx.'!$D$38*SIN(RADIANS(U32))</f>
        <v>3.30095244610161</v>
      </c>
      <c r="Y32" s="18">
        <v>60</v>
      </c>
      <c r="Z32" s="48">
        <f t="shared" si="0"/>
        <v>5.5657867083691261</v>
      </c>
      <c r="AA32" s="7">
        <f>'Third Approx.'!$D$39*SIN(RADIANS(Y32))+$W$2</f>
        <v>3.0447055281579973</v>
      </c>
    </row>
    <row r="33" spans="1:27" x14ac:dyDescent="0.25">
      <c r="A33" s="48">
        <v>15.5</v>
      </c>
      <c r="B33" s="77">
        <f>IF(A33&lt;='Third Approx.'!$D$20,A33,"")</f>
        <v>15.5</v>
      </c>
      <c r="C33" s="48">
        <f>IF(B33="",#N/A,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Approx.'!$D$18*B33))+O33*COS(RADIANS(B33*'Third Approx.'!$D$19)+'Third Approx.'!$D$21))))))))))))</f>
        <v>0.20091062117019653</v>
      </c>
      <c r="D33" s="7">
        <f>IF(B33="",#N/A,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Approx.'!$D$18*B33))+O33*SIN(RADIANS(B33*'Third Approx.'!$D$19)+'Third Approx.'!$D$21))))))))))))</f>
        <v>3.2428787580455003</v>
      </c>
      <c r="F33" s="18">
        <v>62</v>
      </c>
      <c r="G33" s="48">
        <f>IF('Third Approx.'!$G$15="Error",#N/A,IF('Third Approx.'!$G$16="Error",#N/A,IF('Third Approx.'!$G$17="Error",#N/A,IF('Third Approx.'!$G$18="Error",#N/A,IF('Third Approx.'!$G$19="Error",#N/A,IF('Third Approx.'!$G$20="Error",#N/A,IF('Third Approx.'!$G$29="Error",#N/A,IF('Third Approx.'!$G$30="Error",#N/A,IF('Third Approx.'!$G$31="Error",#N/A,IF('Third Approx.'!$G$32="Error",#N/A,'Third Approx.'!$D$37*COS(RADIANS(F33))))))))))))</f>
        <v>0.14296641956606573</v>
      </c>
      <c r="H33" s="7">
        <f>IF('Third Approx.'!$G$15="Error",#N/A,IF('Third Approx.'!$G$16="Error",#N/A,IF('Third Approx.'!$G$17="Error",#N/A,IF('Third Approx.'!$G$18="Error",#N/A,IF('Third Approx.'!$G$19="Error",#N/A,IF('Third Approx.'!$G$20="Error",#N/A,IF('Third Approx.'!$G$29="Error",#N/A,IF('Third Approx.'!$G$30="Error",#N/A,IF('Third Approx.'!$G$31="Error",#N/A,IF('Third Approx.'!$G$32="Error",#N/A,'Third Approx.'!$D$37*SIN(RADIANS(F33))))))))))))</f>
        <v>0.26888072893370746</v>
      </c>
      <c r="K33" s="48">
        <f>IF('Third Approx.'!$G$15="Error",#N/A,IF('Third Approx.'!$G$16="Error",#N/A,IF('Third Approx.'!$G$17="Error",#N/A,IF('Third Approx.'!$G$18="Error",#N/A,IF('Third Approx.'!$G$19="Error",#N/A,IF('Third Approx.'!$G$20="Error",#N/A,IF('Third Approx.'!$G$29="Error",#N/A,IF('Third Approx.'!$G$30="Error",#N/A,IF('Third Approx.'!$G$31="Error",#N/A,IF('Third Approx.'!$G$32="Error",#N/A,'Third Approx.'!$D$40*COS(RADIANS(F33))))))))))))</f>
        <v>3.4399752629218878</v>
      </c>
      <c r="L33" s="7">
        <f>IF('Third Approx.'!$G$15="Error",#N/A,IF('Third Approx.'!$G$16="Error",#N/A,IF('Third Approx.'!$G$17="Error",#N/A,IF('Third Approx.'!$G$18="Error",#N/A,IF('Third Approx.'!$G$19="Error",#N/A,IF('Third Approx.'!$G$20="Error",#N/A,IF('Third Approx.'!$G$29="Error",#N/A,IF('Third Approx.'!$G$30="Error",#N/A,IF('Third Approx.'!$G$31="Error",#N/A,IF('Third Approx.'!$G$32="Error",#N/A,'Third Approx.'!$D$40*SIN(RADIANS(F33))))))))))))</f>
        <v>6.4696525171138992</v>
      </c>
      <c r="N33" s="18">
        <v>15.5</v>
      </c>
      <c r="O33" s="48">
        <f>'Third Approx.'!$D$16*TAN('Third Approx.'!$D$29)+((0.5*(COS(RADIANS(ABS('Third Approx.'!$D$18*'Data 3rd Approx.'!N33-'Third Approx.'!$D$19*'Data 3rd Approx.'!N33))))+0.5)*('Third Approx.'!$D$16*TAN(2*'Third Approx.'!$D$29)-2*'Third Approx.'!$D$16*TAN('Third Approx.'!$D$29)))</f>
        <v>3.5087750274530758</v>
      </c>
      <c r="R33" s="48">
        <f>((0.5*(COS(RADIANS(ABS('Third Approx.'!$D$18*'Data 3rd Approx.'!N33-'Third Approx.'!$D$19*'Data 3rd Approx.'!N33))))+0.5)*('Third Approx.'!$D$16*TAN(2*'Third Approx.'!$D$29)-2*'Third Approx.'!$D$16*TAN('Third Approx.'!$D$29)))</f>
        <v>1.6897215729945844E-3</v>
      </c>
      <c r="S33" s="7">
        <f>((0.5*(COS(RADIANS(ABS('Third Approx.'!$D$18*'Data 3rd Approx.'!N33-'Third Approx.'!$D$19*'Data 3rd Approx.'!N33))))+0.5))</f>
        <v>0.19561928549563956</v>
      </c>
      <c r="U33" s="18">
        <v>62</v>
      </c>
      <c r="V33" s="48">
        <f>'Third Approx.'!$D$38*COS(RADIANS(U33))</f>
        <v>1.7894432389410218</v>
      </c>
      <c r="W33" s="7">
        <f>'Third Approx.'!$D$38*SIN(RADIANS(U33))</f>
        <v>3.3654532577114384</v>
      </c>
      <c r="Y33" s="18">
        <v>62</v>
      </c>
      <c r="Z33" s="48">
        <f t="shared" si="0"/>
        <v>5.4588816622803389</v>
      </c>
      <c r="AA33" s="7">
        <f>'Third Approx.'!$D$39*SIN(RADIANS(Y33))+$W$2</f>
        <v>3.1041992594024608</v>
      </c>
    </row>
    <row r="34" spans="1:27" x14ac:dyDescent="0.25">
      <c r="A34" s="77">
        <v>16</v>
      </c>
      <c r="B34" s="77">
        <f>IF(A34&lt;='Third Approx.'!$D$20,A34,"")</f>
        <v>16</v>
      </c>
      <c r="C34" s="48">
        <f>IF(B34="",#N/A,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Approx.'!$D$18*B34))+O34*COS(RADIANS(B34*'Third Approx.'!$D$19)+'Third Approx.'!$D$21))))))))))))</f>
        <v>-0.37774754322227277</v>
      </c>
      <c r="D34" s="7">
        <f>IF(B34="",#N/A,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Approx.'!$D$18*B34))+O34*SIN(RADIANS(B34*'Third Approx.'!$D$19)+'Third Approx.'!$D$21))))))))))))</f>
        <v>3.6502890829414181</v>
      </c>
      <c r="F34" s="18">
        <v>64</v>
      </c>
      <c r="G34" s="48">
        <f>IF('Third Approx.'!$G$15="Error",#N/A,IF('Third Approx.'!$G$16="Error",#N/A,IF('Third Approx.'!$G$17="Error",#N/A,IF('Third Approx.'!$G$18="Error",#N/A,IF('Third Approx.'!$G$19="Error",#N/A,IF('Third Approx.'!$G$20="Error",#N/A,IF('Third Approx.'!$G$29="Error",#N/A,IF('Third Approx.'!$G$30="Error",#N/A,IF('Third Approx.'!$G$31="Error",#N/A,IF('Third Approx.'!$G$32="Error",#N/A,'Third Approx.'!$D$37*COS(RADIANS(F34))))))))))))</f>
        <v>0.13349552617330149</v>
      </c>
      <c r="H34" s="7">
        <f>IF('Third Approx.'!$G$15="Error",#N/A,IF('Third Approx.'!$G$16="Error",#N/A,IF('Third Approx.'!$G$17="Error",#N/A,IF('Third Approx.'!$G$18="Error",#N/A,IF('Third Approx.'!$G$19="Error",#N/A,IF('Third Approx.'!$G$20="Error",#N/A,IF('Third Approx.'!$G$29="Error",#N/A,IF('Third Approx.'!$G$30="Error",#N/A,IF('Third Approx.'!$G$31="Error",#N/A,IF('Third Approx.'!$G$32="Error",#N/A,'Third Approx.'!$D$37*SIN(RADIANS(F34))))))))))))</f>
        <v>0.27370639014676951</v>
      </c>
      <c r="K34" s="48">
        <f>IF('Third Approx.'!$G$15="Error",#N/A,IF('Third Approx.'!$G$16="Error",#N/A,IF('Third Approx.'!$G$17="Error",#N/A,IF('Third Approx.'!$G$18="Error",#N/A,IF('Third Approx.'!$G$19="Error",#N/A,IF('Third Approx.'!$G$20="Error",#N/A,IF('Third Approx.'!$G$29="Error",#N/A,IF('Third Approx.'!$G$30="Error",#N/A,IF('Third Approx.'!$G$31="Error",#N/A,IF('Third Approx.'!$G$32="Error",#N/A,'Third Approx.'!$D$40*COS(RADIANS(F34))))))))))))</f>
        <v>3.2120921062493926</v>
      </c>
      <c r="L34" s="7">
        <f>IF('Third Approx.'!$G$15="Error",#N/A,IF('Third Approx.'!$G$16="Error",#N/A,IF('Third Approx.'!$G$17="Error",#N/A,IF('Third Approx.'!$G$18="Error",#N/A,IF('Third Approx.'!$G$19="Error",#N/A,IF('Third Approx.'!$G$20="Error",#N/A,IF('Third Approx.'!$G$29="Error",#N/A,IF('Third Approx.'!$G$30="Error",#N/A,IF('Third Approx.'!$G$31="Error",#N/A,IF('Third Approx.'!$G$32="Error",#N/A,'Third Approx.'!$D$40*SIN(RADIANS(F34))))))))))))</f>
        <v>6.5857647849496628</v>
      </c>
      <c r="N34" s="47">
        <v>16</v>
      </c>
      <c r="O34" s="48">
        <f>'Third Approx.'!$D$16*TAN('Third Approx.'!$D$29)+((0.5*(COS(RADIANS(ABS('Third Approx.'!$D$18*'Data 3rd Approx.'!N34-'Third Approx.'!$D$19*'Data 3rd Approx.'!N34))))+0.5)*('Third Approx.'!$D$16*TAN(2*'Third Approx.'!$D$29)-2*'Third Approx.'!$D$16*TAN('Third Approx.'!$D$29)))</f>
        <v>3.5092447575526418</v>
      </c>
      <c r="R34" s="48">
        <f>((0.5*(COS(RADIANS(ABS('Third Approx.'!$D$18*'Data 3rd Approx.'!N34-'Third Approx.'!$D$19*'Data 3rd Approx.'!N34))))+0.5)*('Third Approx.'!$D$16*TAN(2*'Third Approx.'!$D$29)-2*'Third Approx.'!$D$16*TAN('Third Approx.'!$D$29)))</f>
        <v>2.1594516725604845E-3</v>
      </c>
      <c r="S34" s="7">
        <f>((0.5*(COS(RADIANS(ABS('Third Approx.'!$D$18*'Data 3rd Approx.'!N34-'Third Approx.'!$D$19*'Data 3rd Approx.'!N34))))+0.5))</f>
        <v>0.24999999999999978</v>
      </c>
      <c r="U34" s="18">
        <v>64</v>
      </c>
      <c r="V34" s="48">
        <f>'Third Approx.'!$D$38*COS(RADIANS(U34))</f>
        <v>1.6709005335990752</v>
      </c>
      <c r="W34" s="7">
        <f>'Third Approx.'!$D$38*SIN(RADIANS(U34))</f>
        <v>3.4258537829350799</v>
      </c>
      <c r="Y34" s="18">
        <v>64</v>
      </c>
      <c r="Z34" s="48">
        <f t="shared" si="0"/>
        <v>5.3499632154097458</v>
      </c>
      <c r="AA34" s="7">
        <f>'Third Approx.'!$D$39*SIN(RADIANS(Y34))+$W$2</f>
        <v>3.1599110020145829</v>
      </c>
    </row>
    <row r="35" spans="1:27" x14ac:dyDescent="0.25">
      <c r="A35" s="48">
        <v>16.5</v>
      </c>
      <c r="B35" s="77">
        <f>IF(A35&lt;='Third Approx.'!$D$20,A35,"")</f>
        <v>16.5</v>
      </c>
      <c r="C35" s="48">
        <f>IF(B35="",#N/A,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Approx.'!$D$18*B35))+O35*COS(RADIANS(B35*'Third Approx.'!$D$19)+'Third Approx.'!$D$21))))))))))))</f>
        <v>-1.0697974521836304</v>
      </c>
      <c r="D35" s="7">
        <f>IF(B35="",#N/A,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Approx.'!$D$18*B35))+O35*SIN(RADIANS(B35*'Third Approx.'!$D$19)+'Third Approx.'!$D$21))))))))))))</f>
        <v>3.9323452836506863</v>
      </c>
      <c r="F35" s="18">
        <v>66</v>
      </c>
      <c r="G35" s="48">
        <f>IF('Third Approx.'!$G$15="Error",#N/A,IF('Third Approx.'!$G$16="Error",#N/A,IF('Third Approx.'!$G$17="Error",#N/A,IF('Third Approx.'!$G$18="Error",#N/A,IF('Third Approx.'!$G$19="Error",#N/A,IF('Third Approx.'!$G$20="Error",#N/A,IF('Third Approx.'!$G$29="Error",#N/A,IF('Third Approx.'!$G$30="Error",#N/A,IF('Third Approx.'!$G$31="Error",#N/A,IF('Third Approx.'!$G$32="Error",#N/A,'Third Approx.'!$D$37*COS(RADIANS(F35))))))))))))</f>
        <v>0.12386198904530446</v>
      </c>
      <c r="H35" s="7">
        <f>IF('Third Approx.'!$G$15="Error",#N/A,IF('Third Approx.'!$G$16="Error",#N/A,IF('Third Approx.'!$G$17="Error",#N/A,IF('Third Approx.'!$G$18="Error",#N/A,IF('Third Approx.'!$G$19="Error",#N/A,IF('Third Approx.'!$G$20="Error",#N/A,IF('Third Approx.'!$G$29="Error",#N/A,IF('Third Approx.'!$G$30="Error",#N/A,IF('Third Approx.'!$G$31="Error",#N/A,IF('Third Approx.'!$G$32="Error",#N/A,'Third Approx.'!$D$37*SIN(RADIANS(F35))))))))))))</f>
        <v>0.27819858228467498</v>
      </c>
      <c r="K35" s="48">
        <f>IF('Third Approx.'!$G$15="Error",#N/A,IF('Third Approx.'!$G$16="Error",#N/A,IF('Third Approx.'!$G$17="Error",#N/A,IF('Third Approx.'!$G$18="Error",#N/A,IF('Third Approx.'!$G$19="Error",#N/A,IF('Third Approx.'!$G$20="Error",#N/A,IF('Third Approx.'!$G$29="Error",#N/A,IF('Third Approx.'!$G$30="Error",#N/A,IF('Third Approx.'!$G$31="Error",#N/A,IF('Third Approx.'!$G$32="Error",#N/A,'Third Approx.'!$D$40*COS(RADIANS(F35))))))))))))</f>
        <v>2.9802955101302917</v>
      </c>
      <c r="L35" s="7">
        <f>IF('Third Approx.'!$G$15="Error",#N/A,IF('Third Approx.'!$G$16="Error",#N/A,IF('Third Approx.'!$G$17="Error",#N/A,IF('Third Approx.'!$G$18="Error",#N/A,IF('Third Approx.'!$G$19="Error",#N/A,IF('Third Approx.'!$G$20="Error",#N/A,IF('Third Approx.'!$G$29="Error",#N/A,IF('Third Approx.'!$G$30="Error",#N/A,IF('Third Approx.'!$G$31="Error",#N/A,IF('Third Approx.'!$G$32="Error",#N/A,'Third Approx.'!$D$40*SIN(RADIANS(F35))))))))))))</f>
        <v>6.6938533128542597</v>
      </c>
      <c r="N35" s="18">
        <v>16.5</v>
      </c>
      <c r="O35" s="48">
        <f>'Third Approx.'!$D$16*TAN('Third Approx.'!$D$29)+((0.5*(COS(RADIANS(ABS('Third Approx.'!$D$18*'Data 3rd Approx.'!N35-'Third Approx.'!$D$19*'Data 3rd Approx.'!N35))))+0.5)*('Third Approx.'!$D$16*TAN(2*'Third Approx.'!$D$29)-2*'Third Approx.'!$D$16*TAN('Third Approx.'!$D$29)))</f>
        <v>3.5097514364690383</v>
      </c>
      <c r="R35" s="48">
        <f>((0.5*(COS(RADIANS(ABS('Third Approx.'!$D$18*'Data 3rd Approx.'!N35-'Third Approx.'!$D$19*'Data 3rd Approx.'!N35))))+0.5)*('Third Approx.'!$D$16*TAN(2*'Third Approx.'!$D$29)-2*'Third Approx.'!$D$16*TAN('Third Approx.'!$D$29)))</f>
        <v>2.6661305889570121E-3</v>
      </c>
      <c r="S35" s="7">
        <f>((0.5*(COS(RADIANS(ABS('Third Approx.'!$D$18*'Data 3rd Approx.'!N35-'Third Approx.'!$D$19*'Data 3rd Approx.'!N35))))+0.5))</f>
        <v>0.30865828381745525</v>
      </c>
      <c r="U35" s="18">
        <v>66</v>
      </c>
      <c r="V35" s="48">
        <f>'Third Approx.'!$D$38*COS(RADIANS(U35))</f>
        <v>1.5503220933394348</v>
      </c>
      <c r="W35" s="7">
        <f>'Third Approx.'!$D$38*SIN(RADIANS(U35))</f>
        <v>3.4820804330365349</v>
      </c>
      <c r="Y35" s="18">
        <v>66</v>
      </c>
      <c r="Z35" s="48">
        <f t="shared" si="0"/>
        <v>5.2391560839777203</v>
      </c>
      <c r="AA35" s="7">
        <f>'Third Approx.'!$D$39*SIN(RADIANS(Y35))+$W$2</f>
        <v>3.2117728798177252</v>
      </c>
    </row>
    <row r="36" spans="1:27" x14ac:dyDescent="0.25">
      <c r="A36" s="77">
        <v>17</v>
      </c>
      <c r="B36" s="77">
        <f>IF(A36&lt;='Third Approx.'!$D$20,A36,"")</f>
        <v>17</v>
      </c>
      <c r="C36" s="48">
        <f>IF(B36="",#N/A,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Approx.'!$D$18*B36))+O36*COS(RADIANS(B36*'Third Approx.'!$D$19)+'Third Approx.'!$D$21))))))))))))</f>
        <v>-1.84610060213793</v>
      </c>
      <c r="D36" s="7">
        <f>IF(B36="",#N/A,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Approx.'!$D$18*B36))+O36*SIN(RADIANS(B36*'Third Approx.'!$D$19)+'Third Approx.'!$D$21))))))))))))</f>
        <v>4.0640480795826139</v>
      </c>
      <c r="F36" s="18">
        <v>68</v>
      </c>
      <c r="G36" s="48">
        <f>IF('Third Approx.'!$G$15="Error",#N/A,IF('Third Approx.'!$G$16="Error",#N/A,IF('Third Approx.'!$G$17="Error",#N/A,IF('Third Approx.'!$G$18="Error",#N/A,IF('Third Approx.'!$G$19="Error",#N/A,IF('Third Approx.'!$G$20="Error",#N/A,IF('Third Approx.'!$G$29="Error",#N/A,IF('Third Approx.'!$G$30="Error",#N/A,IF('Third Approx.'!$G$31="Error",#N/A,IF('Third Approx.'!$G$32="Error",#N/A,'Third Approx.'!$D$37*COS(RADIANS(F36))))))))))))</f>
        <v>0.11407754516313252</v>
      </c>
      <c r="H36" s="7">
        <f>IF('Third Approx.'!$G$15="Error",#N/A,IF('Third Approx.'!$G$16="Error",#N/A,IF('Third Approx.'!$G$17="Error",#N/A,IF('Third Approx.'!$G$18="Error",#N/A,IF('Third Approx.'!$G$19="Error",#N/A,IF('Third Approx.'!$G$20="Error",#N/A,IF('Third Approx.'!$G$29="Error",#N/A,IF('Third Approx.'!$G$30="Error",#N/A,IF('Third Approx.'!$G$31="Error",#N/A,IF('Third Approx.'!$G$32="Error",#N/A,'Third Approx.'!$D$37*SIN(RADIANS(F36))))))))))))</f>
        <v>0.2823518323032731</v>
      </c>
      <c r="K36" s="48">
        <f>IF('Third Approx.'!$G$15="Error",#N/A,IF('Third Approx.'!$G$16="Error",#N/A,IF('Third Approx.'!$G$17="Error",#N/A,IF('Third Approx.'!$G$18="Error",#N/A,IF('Third Approx.'!$G$19="Error",#N/A,IF('Third Approx.'!$G$20="Error",#N/A,IF('Third Approx.'!$G$29="Error",#N/A,IF('Third Approx.'!$G$30="Error",#N/A,IF('Third Approx.'!$G$31="Error",#N/A,IF('Third Approx.'!$G$32="Error",#N/A,'Third Approx.'!$D$40*COS(RADIANS(F36))))))))))))</f>
        <v>2.7448678830114268</v>
      </c>
      <c r="L36" s="7">
        <f>IF('Third Approx.'!$G$15="Error",#N/A,IF('Third Approx.'!$G$16="Error",#N/A,IF('Third Approx.'!$G$17="Error",#N/A,IF('Third Approx.'!$G$18="Error",#N/A,IF('Third Approx.'!$G$19="Error",#N/A,IF('Third Approx.'!$G$20="Error",#N/A,IF('Third Approx.'!$G$29="Error",#N/A,IF('Third Approx.'!$G$30="Error",#N/A,IF('Third Approx.'!$G$31="Error",#N/A,IF('Third Approx.'!$G$32="Error",#N/A,'Third Approx.'!$D$40*SIN(RADIANS(F36))))))))))))</f>
        <v>6.7937864116062032</v>
      </c>
      <c r="N36" s="47">
        <v>17</v>
      </c>
      <c r="O36" s="48">
        <f>'Third Approx.'!$D$16*TAN('Third Approx.'!$D$29)+((0.5*(COS(RADIANS(ABS('Third Approx.'!$D$18*'Data 3rd Approx.'!N36-'Third Approx.'!$D$19*'Data 3rd Approx.'!N36))))+0.5)*('Third Approx.'!$D$16*TAN(2*'Third Approx.'!$D$29)-2*'Third Approx.'!$D$16*TAN('Third Approx.'!$D$29)))</f>
        <v>3.5102863947855281</v>
      </c>
      <c r="R36" s="48">
        <f>((0.5*(COS(RADIANS(ABS('Third Approx.'!$D$18*'Data 3rd Approx.'!N36-'Third Approx.'!$D$19*'Data 3rd Approx.'!N36))))+0.5)*('Third Approx.'!$D$16*TAN(2*'Third Approx.'!$D$29)-2*'Third Approx.'!$D$16*TAN('Third Approx.'!$D$29)))</f>
        <v>3.2010889054466802E-3</v>
      </c>
      <c r="S36" s="7">
        <f>((0.5*(COS(RADIANS(ABS('Third Approx.'!$D$18*'Data 3rd Approx.'!N36-'Third Approx.'!$D$19*'Data 3rd Approx.'!N36))))+0.5))</f>
        <v>0.37059047744873969</v>
      </c>
      <c r="U36" s="18">
        <v>68</v>
      </c>
      <c r="V36" s="48">
        <f>'Third Approx.'!$D$38*COS(RADIANS(U36))</f>
        <v>1.4278548244178715</v>
      </c>
      <c r="W36" s="7">
        <f>'Third Approx.'!$D$38*SIN(RADIANS(U36))</f>
        <v>3.5340647045037077</v>
      </c>
      <c r="Y36" s="18">
        <v>68</v>
      </c>
      <c r="Z36" s="48">
        <f t="shared" si="0"/>
        <v>5.1265879949426658</v>
      </c>
      <c r="AA36" s="7">
        <f>'Third Approx.'!$D$39*SIN(RADIANS(Y36))+$W$2</f>
        <v>3.259721707102496</v>
      </c>
    </row>
    <row r="37" spans="1:27" x14ac:dyDescent="0.25">
      <c r="A37" s="48">
        <v>17.5</v>
      </c>
      <c r="B37" s="77">
        <f>IF(A37&lt;='Third Approx.'!$D$20,A37,"")</f>
        <v>17.5</v>
      </c>
      <c r="C37" s="48">
        <f>IF(B37="",#N/A,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Approx.'!$D$18*B37))+O37*COS(RADIANS(B37*'Third Approx.'!$D$19)+'Third Approx.'!$D$21))))))))))))</f>
        <v>-2.6724969352680974</v>
      </c>
      <c r="D37" s="7">
        <f>IF(B37="",#N/A,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Approx.'!$D$18*B37))+O37*SIN(RADIANS(B37*'Third Approx.'!$D$19)+'Third Approx.'!$D$21))))))))))))</f>
        <v>4.0272510628744271</v>
      </c>
      <c r="F37" s="18">
        <v>70</v>
      </c>
      <c r="G37" s="48">
        <f>IF('Third Approx.'!$G$15="Error",#N/A,IF('Third Approx.'!$G$16="Error",#N/A,IF('Third Approx.'!$G$17="Error",#N/A,IF('Third Approx.'!$G$18="Error",#N/A,IF('Third Approx.'!$G$19="Error",#N/A,IF('Third Approx.'!$G$20="Error",#N/A,IF('Third Approx.'!$G$29="Error",#N/A,IF('Third Approx.'!$G$30="Error",#N/A,IF('Third Approx.'!$G$31="Error",#N/A,IF('Third Approx.'!$G$32="Error",#N/A,'Third Approx.'!$D$37*COS(RADIANS(F37))))))))))))</f>
        <v>0.10415411536447812</v>
      </c>
      <c r="H37" s="7">
        <f>IF('Third Approx.'!$G$15="Error",#N/A,IF('Third Approx.'!$G$16="Error",#N/A,IF('Third Approx.'!$G$17="Error",#N/A,IF('Third Approx.'!$G$18="Error",#N/A,IF('Third Approx.'!$G$19="Error",#N/A,IF('Third Approx.'!$G$20="Error",#N/A,IF('Third Approx.'!$G$29="Error",#N/A,IF('Third Approx.'!$G$30="Error",#N/A,IF('Third Approx.'!$G$31="Error",#N/A,IF('Third Approx.'!$G$32="Error",#N/A,'Third Approx.'!$D$37*SIN(RADIANS(F37))))))))))))</f>
        <v>0.28616108010717528</v>
      </c>
      <c r="K37" s="48">
        <f>IF('Third Approx.'!$G$15="Error",#N/A,IF('Third Approx.'!$G$16="Error",#N/A,IF('Third Approx.'!$G$17="Error",#N/A,IF('Third Approx.'!$G$18="Error",#N/A,IF('Third Approx.'!$G$19="Error",#N/A,IF('Third Approx.'!$G$20="Error",#N/A,IF('Third Approx.'!$G$29="Error",#N/A,IF('Third Approx.'!$G$30="Error",#N/A,IF('Third Approx.'!$G$31="Error",#N/A,IF('Third Approx.'!$G$32="Error",#N/A,'Third Approx.'!$D$40*COS(RADIANS(F37))))))))))))</f>
        <v>2.5060960571915993</v>
      </c>
      <c r="L37" s="7">
        <f>IF('Third Approx.'!$G$15="Error",#N/A,IF('Third Approx.'!$G$16="Error",#N/A,IF('Third Approx.'!$G$17="Error",#N/A,IF('Third Approx.'!$G$18="Error",#N/A,IF('Third Approx.'!$G$19="Error",#N/A,IF('Third Approx.'!$G$20="Error",#N/A,IF('Third Approx.'!$G$29="Error",#N/A,IF('Third Approx.'!$G$30="Error",#N/A,IF('Third Approx.'!$G$31="Error",#N/A,IF('Third Approx.'!$G$32="Error",#N/A,'Third Approx.'!$D$40*SIN(RADIANS(F37))))))))))))</f>
        <v>6.8854423281181756</v>
      </c>
      <c r="N37" s="18">
        <v>17.5</v>
      </c>
      <c r="O37" s="48">
        <f>'Third Approx.'!$D$16*TAN('Third Approx.'!$D$29)+((0.5*(COS(RADIANS(ABS('Third Approx.'!$D$18*'Data 3rd Approx.'!N37-'Third Approx.'!$D$19*'Data 3rd Approx.'!N37))))+0.5)*('Third Approx.'!$D$16*TAN(2*'Third Approx.'!$D$29)-2*'Third Approx.'!$D$16*TAN('Third Approx.'!$D$29)))</f>
        <v>3.5108404792169972</v>
      </c>
      <c r="R37" s="48">
        <f>((0.5*(COS(RADIANS(ABS('Third Approx.'!$D$18*'Data 3rd Approx.'!N37-'Third Approx.'!$D$19*'Data 3rd Approx.'!N37))))+0.5)*('Third Approx.'!$D$16*TAN(2*'Third Approx.'!$D$29)-2*'Third Approx.'!$D$16*TAN('Third Approx.'!$D$29)))</f>
        <v>3.7551733369158885E-3</v>
      </c>
      <c r="S37" s="7">
        <f>((0.5*(COS(RADIANS(ABS('Third Approx.'!$D$18*'Data 3rd Approx.'!N37-'Third Approx.'!$D$19*'Data 3rd Approx.'!N37))))+0.5))</f>
        <v>0.43473690388997421</v>
      </c>
      <c r="U37" s="18">
        <v>70</v>
      </c>
      <c r="V37" s="48">
        <f>'Third Approx.'!$D$38*COS(RADIANS(U37))</f>
        <v>1.3036479343369307</v>
      </c>
      <c r="W37" s="7">
        <f>'Third Approx.'!$D$38*SIN(RADIANS(U37))</f>
        <v>3.5817432625093781</v>
      </c>
      <c r="Y37" s="18">
        <v>70</v>
      </c>
      <c r="Z37" s="48">
        <f t="shared" si="0"/>
        <v>5.0123897305731937</v>
      </c>
      <c r="AA37" s="7">
        <f>'Third Approx.'!$D$39*SIN(RADIANS(Y37))+$W$2</f>
        <v>3.3036990656087979</v>
      </c>
    </row>
    <row r="38" spans="1:27" x14ac:dyDescent="0.25">
      <c r="A38" s="77">
        <v>18</v>
      </c>
      <c r="B38" s="77">
        <f>IF(A38&lt;='Third Approx.'!$D$20,A38,"")</f>
        <v>18</v>
      </c>
      <c r="C38" s="48">
        <f>IF(B38="",#N/A,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Approx.'!$D$18*B38))+O38*COS(RADIANS(B38*'Third Approx.'!$D$19)+'Third Approx.'!$D$21))))))))))))</f>
        <v>-3.5114042092252009</v>
      </c>
      <c r="D38" s="7">
        <f>IF(B38="",#N/A,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Approx.'!$D$18*B38))+O38*SIN(RADIANS(B38*'Third Approx.'!$D$19)+'Third Approx.'!$D$21))))))))))))</f>
        <v>3.8116115666778367</v>
      </c>
      <c r="F38" s="18">
        <v>72</v>
      </c>
      <c r="G38" s="48">
        <f>IF('Third Approx.'!$G$15="Error",#N/A,IF('Third Approx.'!$G$16="Error",#N/A,IF('Third Approx.'!$G$17="Error",#N/A,IF('Third Approx.'!$G$18="Error",#N/A,IF('Third Approx.'!$G$19="Error",#N/A,IF('Third Approx.'!$G$20="Error",#N/A,IF('Third Approx.'!$G$29="Error",#N/A,IF('Third Approx.'!$G$30="Error",#N/A,IF('Third Approx.'!$G$31="Error",#N/A,IF('Third Approx.'!$G$32="Error",#N/A,'Third Approx.'!$D$37*COS(RADIANS(F38))))))))))))</f>
        <v>9.410378981996359E-2</v>
      </c>
      <c r="H38" s="7">
        <f>IF('Third Approx.'!$G$15="Error",#N/A,IF('Third Approx.'!$G$16="Error",#N/A,IF('Third Approx.'!$G$17="Error",#N/A,IF('Third Approx.'!$G$18="Error",#N/A,IF('Third Approx.'!$G$19="Error",#N/A,IF('Third Approx.'!$G$20="Error",#N/A,IF('Third Approx.'!$G$29="Error",#N/A,IF('Third Approx.'!$G$30="Error",#N/A,IF('Third Approx.'!$G$31="Error",#N/A,IF('Third Approx.'!$G$32="Error",#N/A,'Third Approx.'!$D$37*SIN(RADIANS(F38))))))))))))</f>
        <v>0.28962168471470212</v>
      </c>
      <c r="K38" s="48">
        <f>IF('Third Approx.'!$G$15="Error",#N/A,IF('Third Approx.'!$G$16="Error",#N/A,IF('Third Approx.'!$G$17="Error",#N/A,IF('Third Approx.'!$G$18="Error",#N/A,IF('Third Approx.'!$G$19="Error",#N/A,IF('Third Approx.'!$G$20="Error",#N/A,IF('Third Approx.'!$G$29="Error",#N/A,IF('Third Approx.'!$G$30="Error",#N/A,IF('Third Approx.'!$G$31="Error",#N/A,IF('Third Approx.'!$G$32="Error",#N/A,'Third Approx.'!$D$40*COS(RADIANS(F38))))))))))))</f>
        <v>2.264270939360586</v>
      </c>
      <c r="L38" s="7">
        <f>IF('Third Approx.'!$G$15="Error",#N/A,IF('Third Approx.'!$G$16="Error",#N/A,IF('Third Approx.'!$G$17="Error",#N/A,IF('Third Approx.'!$G$18="Error",#N/A,IF('Third Approx.'!$G$19="Error",#N/A,IF('Third Approx.'!$G$20="Error",#N/A,IF('Third Approx.'!$G$29="Error",#N/A,IF('Third Approx.'!$G$30="Error",#N/A,IF('Third Approx.'!$G$31="Error",#N/A,IF('Third Approx.'!$G$32="Error",#N/A,'Third Approx.'!$D$40*SIN(RADIANS(F38))))))))))))</f>
        <v>6.9687093937744207</v>
      </c>
      <c r="N38" s="47">
        <v>18</v>
      </c>
      <c r="O38" s="48">
        <f>'Third Approx.'!$D$16*TAN('Third Approx.'!$D$29)+((0.5*(COS(RADIANS(ABS('Third Approx.'!$D$18*'Data 3rd Approx.'!N38-'Third Approx.'!$D$19*'Data 3rd Approx.'!N38))))+0.5)*('Third Approx.'!$D$16*TAN(2*'Third Approx.'!$D$29)-2*'Third Approx.'!$D$16*TAN('Third Approx.'!$D$29)))</f>
        <v>3.5114042092252022</v>
      </c>
      <c r="R38" s="48">
        <f>((0.5*(COS(RADIANS(ABS('Third Approx.'!$D$18*'Data 3rd Approx.'!N38-'Third Approx.'!$D$19*'Data 3rd Approx.'!N38))))+0.5)*('Third Approx.'!$D$16*TAN(2*'Third Approx.'!$D$29)-2*'Third Approx.'!$D$16*TAN('Third Approx.'!$D$29)))</f>
        <v>4.3189033451209715E-3</v>
      </c>
      <c r="S38" s="7">
        <f>((0.5*(COS(RADIANS(ABS('Third Approx.'!$D$18*'Data 3rd Approx.'!N38-'Third Approx.'!$D$19*'Data 3rd Approx.'!N38))))+0.5))</f>
        <v>0.49999999999999989</v>
      </c>
      <c r="U38" s="18">
        <v>72</v>
      </c>
      <c r="V38" s="48">
        <f>'Third Approx.'!$D$38*COS(RADIANS(U38))</f>
        <v>1.1778527500595697</v>
      </c>
      <c r="W38" s="7">
        <f>'Third Approx.'!$D$38*SIN(RADIANS(U38))</f>
        <v>3.6250580180749354</v>
      </c>
      <c r="Y38" s="18">
        <v>72</v>
      </c>
      <c r="Z38" s="48">
        <f t="shared" si="0"/>
        <v>4.8966951414481477</v>
      </c>
      <c r="AA38" s="7">
        <f>'Third Approx.'!$D$39*SIN(RADIANS(Y38))+$W$2</f>
        <v>3.3436513756994857</v>
      </c>
    </row>
    <row r="39" spans="1:27" x14ac:dyDescent="0.25">
      <c r="A39" s="48">
        <v>18.5</v>
      </c>
      <c r="B39" s="77">
        <f>IF(A39&lt;='Third Approx.'!$D$20,A39,"")</f>
        <v>18.5</v>
      </c>
      <c r="C39" s="48">
        <f>IF(B39="",#N/A,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Approx.'!$D$18*B39))+O39*COS(RADIANS(B39*'Third Approx.'!$D$19)+'Third Approx.'!$D$21))))))))))))</f>
        <v>-4.3235875769062737</v>
      </c>
      <c r="D39" s="7">
        <f>IF(B39="",#N/A,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Approx.'!$D$18*B39))+O39*SIN(RADIANS(B39*'Third Approx.'!$D$19)+'Third Approx.'!$D$21))))))))))))</f>
        <v>3.4151729789898755</v>
      </c>
      <c r="F39" s="18">
        <v>74</v>
      </c>
      <c r="G39" s="48">
        <f>IF('Third Approx.'!$G$15="Error",#N/A,IF('Third Approx.'!$G$16="Error",#N/A,IF('Third Approx.'!$G$17="Error",#N/A,IF('Third Approx.'!$G$18="Error",#N/A,IF('Third Approx.'!$G$19="Error",#N/A,IF('Third Approx.'!$G$20="Error",#N/A,IF('Third Approx.'!$G$29="Error",#N/A,IF('Third Approx.'!$G$30="Error",#N/A,IF('Third Approx.'!$G$31="Error",#N/A,IF('Third Approx.'!$G$32="Error",#N/A,'Third Approx.'!$D$37*COS(RADIANS(F39))))))))))))</f>
        <v>8.3938813303131035E-2</v>
      </c>
      <c r="H39" s="7">
        <f>IF('Third Approx.'!$G$15="Error",#N/A,IF('Third Approx.'!$G$16="Error",#N/A,IF('Third Approx.'!$G$17="Error",#N/A,IF('Third Approx.'!$G$18="Error",#N/A,IF('Third Approx.'!$G$19="Error",#N/A,IF('Third Approx.'!$G$20="Error",#N/A,IF('Third Approx.'!$G$29="Error",#N/A,IF('Third Approx.'!$G$30="Error",#N/A,IF('Third Approx.'!$G$31="Error",#N/A,IF('Third Approx.'!$G$32="Error",#N/A,'Third Approx.'!$D$37*SIN(RADIANS(F39))))))))))))</f>
        <v>0.29272942991220463</v>
      </c>
      <c r="K39" s="48">
        <f>IF('Third Approx.'!$G$15="Error",#N/A,IF('Third Approx.'!$G$16="Error",#N/A,IF('Third Approx.'!$G$17="Error",#N/A,IF('Third Approx.'!$G$18="Error",#N/A,IF('Third Approx.'!$G$19="Error",#N/A,IF('Third Approx.'!$G$20="Error",#N/A,IF('Third Approx.'!$G$29="Error",#N/A,IF('Third Approx.'!$G$30="Error",#N/A,IF('Third Approx.'!$G$31="Error",#N/A,IF('Third Approx.'!$G$32="Error",#N/A,'Third Approx.'!$D$40*COS(RADIANS(F39))))))))))))</f>
        <v>2.0196871561741623</v>
      </c>
      <c r="L39" s="7">
        <f>IF('Third Approx.'!$G$15="Error",#N/A,IF('Third Approx.'!$G$16="Error",#N/A,IF('Third Approx.'!$G$17="Error",#N/A,IF('Third Approx.'!$G$18="Error",#N/A,IF('Third Approx.'!$G$19="Error",#N/A,IF('Third Approx.'!$G$20="Error",#N/A,IF('Third Approx.'!$G$29="Error",#N/A,IF('Third Approx.'!$G$30="Error",#N/A,IF('Third Approx.'!$G$31="Error",#N/A,IF('Third Approx.'!$G$32="Error",#N/A,'Third Approx.'!$D$40*SIN(RADIANS(F39))))))))))))</f>
        <v>7.043486160481744</v>
      </c>
      <c r="N39" s="18">
        <v>18.5</v>
      </c>
      <c r="O39" s="48">
        <f>'Third Approx.'!$D$16*TAN('Third Approx.'!$D$29)+((0.5*(COS(RADIANS(ABS('Third Approx.'!$D$18*'Data 3rd Approx.'!N39-'Third Approx.'!$D$19*'Data 3rd Approx.'!N39))))+0.5)*('Third Approx.'!$D$16*TAN(2*'Third Approx.'!$D$29)-2*'Third Approx.'!$D$16*TAN('Third Approx.'!$D$29)))</f>
        <v>3.5119679392334073</v>
      </c>
      <c r="R39" s="48">
        <f>((0.5*(COS(RADIANS(ABS('Third Approx.'!$D$18*'Data 3rd Approx.'!N39-'Third Approx.'!$D$19*'Data 3rd Approx.'!N39))))+0.5)*('Third Approx.'!$D$16*TAN(2*'Third Approx.'!$D$29)-2*'Third Approx.'!$D$16*TAN('Third Approx.'!$D$29)))</f>
        <v>4.882633353326055E-3</v>
      </c>
      <c r="S39" s="7">
        <f>((0.5*(COS(RADIANS(ABS('Third Approx.'!$D$18*'Data 3rd Approx.'!N39-'Third Approx.'!$D$19*'Data 3rd Approx.'!N39))))+0.5))</f>
        <v>0.56526309611002568</v>
      </c>
      <c r="U39" s="18">
        <v>74</v>
      </c>
      <c r="V39" s="48">
        <f>'Third Approx.'!$D$38*COS(RADIANS(U39))</f>
        <v>1.0506225336405683</v>
      </c>
      <c r="W39" s="7">
        <f>'Third Approx.'!$D$38*SIN(RADIANS(U39))</f>
        <v>3.6639561988428495</v>
      </c>
      <c r="Y39" s="18">
        <v>74</v>
      </c>
      <c r="Z39" s="48">
        <f t="shared" si="0"/>
        <v>4.7796411231622082</v>
      </c>
      <c r="AA39" s="7">
        <f>'Third Approx.'!$D$39*SIN(RADIANS(Y39))+$W$2</f>
        <v>3.3795299616388941</v>
      </c>
    </row>
    <row r="40" spans="1:27" x14ac:dyDescent="0.25">
      <c r="A40" s="77">
        <v>19</v>
      </c>
      <c r="B40" s="77">
        <f>IF(A40&lt;='Third Approx.'!$D$20,A40,"")</f>
        <v>19</v>
      </c>
      <c r="C40" s="48">
        <f>IF(B40="",#N/A,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Approx.'!$D$18*B40))+O40*COS(RADIANS(B40*'Third Approx.'!$D$19)+'Third Approx.'!$D$21))))))))))))</f>
        <v>-5.0700155762714294</v>
      </c>
      <c r="D40" s="7">
        <f>IF(B40="",#N/A,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Approx.'!$D$18*B40))+O40*SIN(RADIANS(B40*'Third Approx.'!$D$19)+'Third Approx.'!$D$21))))))))))))</f>
        <v>2.8445501956147243</v>
      </c>
      <c r="F40" s="18">
        <v>76</v>
      </c>
      <c r="G40" s="48">
        <f>IF('Third Approx.'!$G$15="Error",#N/A,IF('Third Approx.'!$G$16="Error",#N/A,IF('Third Approx.'!$G$17="Error",#N/A,IF('Third Approx.'!$G$18="Error",#N/A,IF('Third Approx.'!$G$19="Error",#N/A,IF('Third Approx.'!$G$20="Error",#N/A,IF('Third Approx.'!$G$29="Error",#N/A,IF('Third Approx.'!$G$30="Error",#N/A,IF('Third Approx.'!$G$31="Error",#N/A,IF('Third Approx.'!$G$32="Error",#N/A,'Third Approx.'!$D$37*COS(RADIANS(F40))))))))))))</f>
        <v>7.3671570272071621E-2</v>
      </c>
      <c r="H40" s="7">
        <f>IF('Third Approx.'!$G$15="Error",#N/A,IF('Third Approx.'!$G$16="Error",#N/A,IF('Third Approx.'!$G$17="Error",#N/A,IF('Third Approx.'!$G$18="Error",#N/A,IF('Third Approx.'!$G$19="Error",#N/A,IF('Third Approx.'!$G$20="Error",#N/A,IF('Third Approx.'!$G$29="Error",#N/A,IF('Third Approx.'!$G$30="Error",#N/A,IF('Third Approx.'!$G$31="Error",#N/A,IF('Third Approx.'!$G$32="Error",#N/A,'Third Approx.'!$D$37*SIN(RADIANS(F40))))))))))))</f>
        <v>0.29548052939087105</v>
      </c>
      <c r="K40" s="48">
        <f>IF('Third Approx.'!$G$15="Error",#N/A,IF('Third Approx.'!$G$16="Error",#N/A,IF('Third Approx.'!$G$17="Error",#N/A,IF('Third Approx.'!$G$18="Error",#N/A,IF('Third Approx.'!$G$19="Error",#N/A,IF('Third Approx.'!$G$20="Error",#N/A,IF('Third Approx.'!$G$29="Error",#N/A,IF('Third Approx.'!$G$30="Error",#N/A,IF('Third Approx.'!$G$31="Error",#N/A,IF('Third Approx.'!$G$32="Error",#N/A,'Third Approx.'!$D$40*COS(RADIANS(F40))))))))))))</f>
        <v>1.7726426952968977</v>
      </c>
      <c r="L40" s="7">
        <f>IF('Third Approx.'!$G$15="Error",#N/A,IF('Third Approx.'!$G$16="Error",#N/A,IF('Third Approx.'!$G$17="Error",#N/A,IF('Third Approx.'!$G$18="Error",#N/A,IF('Third Approx.'!$G$19="Error",#N/A,IF('Third Approx.'!$G$20="Error",#N/A,IF('Third Approx.'!$G$29="Error",#N/A,IF('Third Approx.'!$G$30="Error",#N/A,IF('Third Approx.'!$G$31="Error",#N/A,IF('Third Approx.'!$G$32="Error",#N/A,'Third Approx.'!$D$40*SIN(RADIANS(F40))))))))))))</f>
        <v>7.1096815242683888</v>
      </c>
      <c r="N40" s="47">
        <v>19</v>
      </c>
      <c r="O40" s="48">
        <f>'Third Approx.'!$D$16*TAN('Third Approx.'!$D$29)+((0.5*(COS(RADIANS(ABS('Third Approx.'!$D$18*'Data 3rd Approx.'!N40-'Third Approx.'!$D$19*'Data 3rd Approx.'!N40))))+0.5)*('Third Approx.'!$D$16*TAN(2*'Third Approx.'!$D$29)-2*'Third Approx.'!$D$16*TAN('Third Approx.'!$D$29)))</f>
        <v>3.5125220236648764</v>
      </c>
      <c r="R40" s="48">
        <f>((0.5*(COS(RADIANS(ABS('Third Approx.'!$D$18*'Data 3rd Approx.'!N40-'Third Approx.'!$D$19*'Data 3rd Approx.'!N40))))+0.5)*('Third Approx.'!$D$16*TAN(2*'Third Approx.'!$D$29)-2*'Third Approx.'!$D$16*TAN('Third Approx.'!$D$29)))</f>
        <v>5.4367177847952633E-3</v>
      </c>
      <c r="S40" s="7">
        <f>((0.5*(COS(RADIANS(ABS('Third Approx.'!$D$18*'Data 3rd Approx.'!N40-'Third Approx.'!$D$19*'Data 3rd Approx.'!N40))))+0.5))</f>
        <v>0.62940952255126015</v>
      </c>
      <c r="U40" s="18">
        <v>76</v>
      </c>
      <c r="V40" s="48">
        <f>'Third Approx.'!$D$38*COS(RADIANS(U40))</f>
        <v>0.92211229550032126</v>
      </c>
      <c r="W40" s="7">
        <f>'Third Approx.'!$D$38*SIN(RADIANS(U40))</f>
        <v>3.6983904133716599</v>
      </c>
      <c r="Y40" s="18">
        <v>76</v>
      </c>
      <c r="Z40" s="48">
        <f t="shared" si="0"/>
        <v>4.6613675529784242</v>
      </c>
      <c r="AA40" s="7">
        <f>'Third Approx.'!$D$39*SIN(RADIANS(Y40))+$W$2</f>
        <v>3.4112911108967285</v>
      </c>
    </row>
    <row r="41" spans="1:27" x14ac:dyDescent="0.25">
      <c r="A41" s="48">
        <v>19.5</v>
      </c>
      <c r="B41" s="77">
        <f>IF(A41&lt;='Third Approx.'!$D$20,A41,"")</f>
        <v>19.5</v>
      </c>
      <c r="C41" s="48">
        <f>IF(B41="",#N/A,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Approx.'!$D$18*B41))+O41*COS(RADIANS(B41*'Third Approx.'!$D$19)+'Third Approx.'!$D$21))))))))))))</f>
        <v>-5.7137145722778993</v>
      </c>
      <c r="D41" s="7">
        <f>IF(B41="",#N/A,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Approx.'!$D$18*B41))+O41*SIN(RADIANS(B41*'Third Approx.'!$D$19)+'Third Approx.'!$D$21))))))))))))</f>
        <v>2.1147087148494088</v>
      </c>
      <c r="F41" s="18">
        <v>78</v>
      </c>
      <c r="G41" s="48">
        <f>IF('Third Approx.'!$G$15="Error",#N/A,IF('Third Approx.'!$G$16="Error",#N/A,IF('Third Approx.'!$G$17="Error",#N/A,IF('Third Approx.'!$G$18="Error",#N/A,IF('Third Approx.'!$G$19="Error",#N/A,IF('Third Approx.'!$G$20="Error",#N/A,IF('Third Approx.'!$G$29="Error",#N/A,IF('Third Approx.'!$G$30="Error",#N/A,IF('Third Approx.'!$G$31="Error",#N/A,IF('Third Approx.'!$G$32="Error",#N/A,'Third Approx.'!$D$37*COS(RADIANS(F41))))))))))))</f>
        <v>6.3314569780871188E-2</v>
      </c>
      <c r="H41" s="7">
        <f>IF('Third Approx.'!$G$15="Error",#N/A,IF('Third Approx.'!$G$16="Error",#N/A,IF('Third Approx.'!$G$17="Error",#N/A,IF('Third Approx.'!$G$18="Error",#N/A,IF('Third Approx.'!$G$19="Error",#N/A,IF('Third Approx.'!$G$20="Error",#N/A,IF('Third Approx.'!$G$29="Error",#N/A,IF('Third Approx.'!$G$30="Error",#N/A,IF('Third Approx.'!$G$31="Error",#N/A,IF('Third Approx.'!$G$32="Error",#N/A,'Third Approx.'!$D$37*SIN(RADIANS(F41))))))))))))</f>
        <v>0.29787163135976108</v>
      </c>
      <c r="K41" s="48">
        <f>IF('Third Approx.'!$G$15="Error",#N/A,IF('Third Approx.'!$G$16="Error",#N/A,IF('Third Approx.'!$G$17="Error",#N/A,IF('Third Approx.'!$G$18="Error",#N/A,IF('Third Approx.'!$G$19="Error",#N/A,IF('Third Approx.'!$G$20="Error",#N/A,IF('Third Approx.'!$G$29="Error",#N/A,IF('Third Approx.'!$G$30="Error",#N/A,IF('Third Approx.'!$G$31="Error",#N/A,IF('Third Approx.'!$G$32="Error",#N/A,'Third Approx.'!$D$40*COS(RADIANS(F41))))))))))))</f>
        <v>1.52343854235009</v>
      </c>
      <c r="L41" s="7">
        <f>IF('Third Approx.'!$G$15="Error",#N/A,IF('Third Approx.'!$G$16="Error",#N/A,IF('Third Approx.'!$G$17="Error",#N/A,IF('Third Approx.'!$G$18="Error",#N/A,IF('Third Approx.'!$G$19="Error",#N/A,IF('Third Approx.'!$G$20="Error",#N/A,IF('Third Approx.'!$G$29="Error",#N/A,IF('Third Approx.'!$G$30="Error",#N/A,IF('Third Approx.'!$G$31="Error",#N/A,IF('Third Approx.'!$G$32="Error",#N/A,'Third Approx.'!$D$40*SIN(RADIANS(F41))))))))))))</f>
        <v>7.1672148362801957</v>
      </c>
      <c r="N41" s="18">
        <v>19.5</v>
      </c>
      <c r="O41" s="48">
        <f>'Third Approx.'!$D$16*TAN('Third Approx.'!$D$29)+((0.5*(COS(RADIANS(ABS('Third Approx.'!$D$18*'Data 3rd Approx.'!N41-'Third Approx.'!$D$19*'Data 3rd Approx.'!N41))))+0.5)*('Third Approx.'!$D$16*TAN(2*'Third Approx.'!$D$29)-2*'Third Approx.'!$D$16*TAN('Third Approx.'!$D$29)))</f>
        <v>3.5130569819813662</v>
      </c>
      <c r="R41" s="48">
        <f>((0.5*(COS(RADIANS(ABS('Third Approx.'!$D$18*'Data 3rd Approx.'!N41-'Third Approx.'!$D$19*'Data 3rd Approx.'!N41))))+0.5)*('Third Approx.'!$D$16*TAN(2*'Third Approx.'!$D$29)-2*'Third Approx.'!$D$16*TAN('Third Approx.'!$D$29)))</f>
        <v>5.9716761012849348E-3</v>
      </c>
      <c r="S41" s="7">
        <f>((0.5*(COS(RADIANS(ABS('Third Approx.'!$D$18*'Data 3rd Approx.'!N41-'Third Approx.'!$D$19*'Data 3rd Approx.'!N41))))+0.5))</f>
        <v>0.69134171618254503</v>
      </c>
      <c r="U41" s="18">
        <v>78</v>
      </c>
      <c r="V41" s="48">
        <f>'Third Approx.'!$D$38*COS(RADIANS(U41))</f>
        <v>0.79247860556851801</v>
      </c>
      <c r="W41" s="7">
        <f>'Third Approx.'!$D$38*SIN(RADIANS(U41))</f>
        <v>3.7283187088751473</v>
      </c>
      <c r="Y41" s="18">
        <v>78</v>
      </c>
      <c r="Z41" s="48">
        <f t="shared" si="0"/>
        <v>4.5420171837407173</v>
      </c>
      <c r="AA41" s="7">
        <f>'Third Approx.'!$D$39*SIN(RADIANS(Y41))+$W$2</f>
        <v>3.4388961274050489</v>
      </c>
    </row>
    <row r="42" spans="1:27" x14ac:dyDescent="0.25">
      <c r="A42" s="77">
        <v>20</v>
      </c>
      <c r="B42" s="77">
        <f>IF(A42&lt;='Third Approx.'!$D$20,A42,"")</f>
        <v>20</v>
      </c>
      <c r="C42" s="48">
        <f>IF(B42="",#N/A,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Approx.'!$D$18*B42))+O42*COS(RADIANS(B42*'Third Approx.'!$D$19)+'Third Approx.'!$D$21))))))))))))</f>
        <v>-6.2215337047887296</v>
      </c>
      <c r="D42" s="7">
        <f>IF(B42="",#N/A,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Approx.'!$D$18*B42))+O42*SIN(RADIANS(B42*'Third Approx.'!$D$19)+'Third Approx.'!$D$21))))))))))))</f>
        <v>1.2483471411142968</v>
      </c>
      <c r="F42" s="18">
        <v>80</v>
      </c>
      <c r="G42" s="48">
        <f>IF('Third Approx.'!$G$15="Error",#N/A,IF('Third Approx.'!$G$16="Error",#N/A,IF('Third Approx.'!$G$17="Error",#N/A,IF('Third Approx.'!$G$18="Error",#N/A,IF('Third Approx.'!$G$19="Error",#N/A,IF('Third Approx.'!$G$20="Error",#N/A,IF('Third Approx.'!$G$29="Error",#N/A,IF('Third Approx.'!$G$30="Error",#N/A,IF('Third Approx.'!$G$31="Error",#N/A,IF('Third Approx.'!$G$32="Error",#N/A,'Third Approx.'!$D$37*COS(RADIANS(F42))))))))))))</f>
        <v>5.2880430239254525E-2</v>
      </c>
      <c r="H42" s="7">
        <f>IF('Third Approx.'!$G$15="Error",#N/A,IF('Third Approx.'!$G$16="Error",#N/A,IF('Third Approx.'!$G$17="Error",#N/A,IF('Third Approx.'!$G$18="Error",#N/A,IF('Third Approx.'!$G$19="Error",#N/A,IF('Third Approx.'!$G$20="Error",#N/A,IF('Third Approx.'!$G$29="Error",#N/A,IF('Third Approx.'!$G$30="Error",#N/A,IF('Third Approx.'!$G$31="Error",#N/A,IF('Third Approx.'!$G$32="Error",#N/A,'Third Approx.'!$D$37*SIN(RADIANS(F42))))))))))))</f>
        <v>0.29989982262944659</v>
      </c>
      <c r="K42" s="48">
        <f>IF('Third Approx.'!$G$15="Error",#N/A,IF('Third Approx.'!$G$16="Error",#N/A,IF('Third Approx.'!$G$17="Error",#N/A,IF('Third Approx.'!$G$18="Error",#N/A,IF('Third Approx.'!$G$19="Error",#N/A,IF('Third Approx.'!$G$20="Error",#N/A,IF('Third Approx.'!$G$29="Error",#N/A,IF('Third Approx.'!$G$30="Error",#N/A,IF('Third Approx.'!$G$31="Error",#N/A,IF('Third Approx.'!$G$32="Error",#N/A,'Third Approx.'!$D$40*COS(RADIANS(F42))))))))))))</f>
        <v>1.272378314207145</v>
      </c>
      <c r="L42" s="7">
        <f>IF('Third Approx.'!$G$15="Error",#N/A,IF('Third Approx.'!$G$16="Error",#N/A,IF('Third Approx.'!$G$17="Error",#N/A,IF('Third Approx.'!$G$18="Error",#N/A,IF('Third Approx.'!$G$19="Error",#N/A,IF('Third Approx.'!$G$20="Error",#N/A,IF('Third Approx.'!$G$29="Error",#N/A,IF('Third Approx.'!$G$30="Error",#N/A,IF('Third Approx.'!$G$31="Error",#N/A,IF('Third Approx.'!$G$32="Error",#N/A,'Third Approx.'!$D$40*SIN(RADIANS(F42))))))))))))</f>
        <v>7.2160160010388079</v>
      </c>
      <c r="N42" s="47">
        <v>20</v>
      </c>
      <c r="O42" s="48">
        <f>'Third Approx.'!$D$16*TAN('Third Approx.'!$D$29)+((0.5*(COS(RADIANS(ABS('Third Approx.'!$D$18*'Data 3rd Approx.'!N42-'Third Approx.'!$D$19*'Data 3rd Approx.'!N42))))+0.5)*('Third Approx.'!$D$16*TAN(2*'Third Approx.'!$D$29)-2*'Third Approx.'!$D$16*TAN('Third Approx.'!$D$29)))</f>
        <v>3.5135636608977627</v>
      </c>
      <c r="R42" s="48">
        <f>((0.5*(COS(RADIANS(ABS('Third Approx.'!$D$18*'Data 3rd Approx.'!N42-'Third Approx.'!$D$19*'Data 3rd Approx.'!N42))))+0.5)*('Third Approx.'!$D$16*TAN(2*'Third Approx.'!$D$29)-2*'Third Approx.'!$D$16*TAN('Third Approx.'!$D$29)))</f>
        <v>6.4783550176814586E-3</v>
      </c>
      <c r="S42" s="7">
        <f>((0.5*(COS(RADIANS(ABS('Third Approx.'!$D$18*'Data 3rd Approx.'!N42-'Third Approx.'!$D$19*'Data 3rd Approx.'!N42))))+0.5))</f>
        <v>0.75</v>
      </c>
      <c r="U42" s="18">
        <v>80</v>
      </c>
      <c r="V42" s="48">
        <f>'Third Approx.'!$D$38*COS(RADIANS(U42))</f>
        <v>0.66187940252779986</v>
      </c>
      <c r="W42" s="7">
        <f>'Third Approx.'!$D$38*SIN(RADIANS(U42))</f>
        <v>3.7537046223353419</v>
      </c>
      <c r="Y42" s="18">
        <v>80</v>
      </c>
      <c r="Z42" s="48">
        <f t="shared" si="0"/>
        <v>4.4217354935094813</v>
      </c>
      <c r="AA42" s="7">
        <f>'Third Approx.'!$D$39*SIN(RADIANS(Y42))+$W$2</f>
        <v>3.4623113787034661</v>
      </c>
    </row>
    <row r="43" spans="1:27" x14ac:dyDescent="0.25">
      <c r="A43" s="48">
        <v>20.5</v>
      </c>
      <c r="B43" s="77">
        <f>IF(A43&lt;='Third Approx.'!$D$20,A43,"")</f>
        <v>20.5</v>
      </c>
      <c r="C43" s="48">
        <f>IF(B43="",#N/A,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Approx.'!$D$18*B43))+O43*COS(RADIANS(B43*'Third Approx.'!$D$19)+'Third Approx.'!$D$21))))))))))))</f>
        <v>-6.5657365776783374</v>
      </c>
      <c r="D43" s="7">
        <f>IF(B43="",#N/A,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Approx.'!$D$18*B43))+O43*SIN(RADIANS(B43*'Third Approx.'!$D$19)+'Third Approx.'!$D$21))))))))))))</f>
        <v>0.27491167170204212</v>
      </c>
      <c r="F43" s="18">
        <v>82</v>
      </c>
      <c r="G43" s="48">
        <f>IF('Third Approx.'!$G$15="Error",#N/A,IF('Third Approx.'!$G$16="Error",#N/A,IF('Third Approx.'!$G$17="Error",#N/A,IF('Third Approx.'!$G$18="Error",#N/A,IF('Third Approx.'!$G$19="Error",#N/A,IF('Third Approx.'!$G$20="Error",#N/A,IF('Third Approx.'!$G$29="Error",#N/A,IF('Third Approx.'!$G$30="Error",#N/A,IF('Third Approx.'!$G$31="Error",#N/A,IF('Third Approx.'!$G$32="Error",#N/A,'Third Approx.'!$D$37*COS(RADIANS(F43))))))))))))</f>
        <v>4.2381864038997165E-2</v>
      </c>
      <c r="H43" s="7">
        <f>IF('Third Approx.'!$G$15="Error",#N/A,IF('Third Approx.'!$G$16="Error",#N/A,IF('Third Approx.'!$G$17="Error",#N/A,IF('Third Approx.'!$G$18="Error",#N/A,IF('Third Approx.'!$G$19="Error",#N/A,IF('Third Approx.'!$G$20="Error",#N/A,IF('Third Approx.'!$G$29="Error",#N/A,IF('Third Approx.'!$G$30="Error",#N/A,IF('Third Approx.'!$G$31="Error",#N/A,IF('Third Approx.'!$G$32="Error",#N/A,'Third Approx.'!$D$37*SIN(RADIANS(F43))))))))))))</f>
        <v>0.30156263216128448</v>
      </c>
      <c r="K43" s="48">
        <f>IF('Third Approx.'!$G$15="Error",#N/A,IF('Third Approx.'!$G$16="Error",#N/A,IF('Third Approx.'!$G$17="Error",#N/A,IF('Third Approx.'!$G$18="Error",#N/A,IF('Third Approx.'!$G$19="Error",#N/A,IF('Third Approx.'!$G$20="Error",#N/A,IF('Third Approx.'!$G$29="Error",#N/A,IF('Third Approx.'!$G$30="Error",#N/A,IF('Third Approx.'!$G$31="Error",#N/A,IF('Third Approx.'!$G$32="Error",#N/A,'Third Approx.'!$D$40*COS(RADIANS(F43))))))))))))</f>
        <v>1.0197678890831929</v>
      </c>
      <c r="L43" s="7">
        <f>IF('Third Approx.'!$G$15="Error",#N/A,IF('Third Approx.'!$G$16="Error",#N/A,IF('Third Approx.'!$G$17="Error",#N/A,IF('Third Approx.'!$G$18="Error",#N/A,IF('Third Approx.'!$G$19="Error",#N/A,IF('Third Approx.'!$G$20="Error",#N/A,IF('Third Approx.'!$G$29="Error",#N/A,IF('Third Approx.'!$G$30="Error",#N/A,IF('Third Approx.'!$G$31="Error",#N/A,IF('Third Approx.'!$G$32="Error",#N/A,'Third Approx.'!$D$40*SIN(RADIANS(F43))))))))))))</f>
        <v>7.2560255618422085</v>
      </c>
      <c r="N43" s="18">
        <v>20.5</v>
      </c>
      <c r="O43" s="48">
        <f>'Third Approx.'!$D$16*TAN('Third Approx.'!$D$29)+((0.5*(COS(RADIANS(ABS('Third Approx.'!$D$18*'Data 3rd Approx.'!N43-'Third Approx.'!$D$19*'Data 3rd Approx.'!N43))))+0.5)*('Third Approx.'!$D$16*TAN(2*'Third Approx.'!$D$29)-2*'Third Approx.'!$D$16*TAN('Third Approx.'!$D$29)))</f>
        <v>3.5140333909973287</v>
      </c>
      <c r="R43" s="48">
        <f>((0.5*(COS(RADIANS(ABS('Third Approx.'!$D$18*'Data 3rd Approx.'!N43-'Third Approx.'!$D$19*'Data 3rd Approx.'!N43))))+0.5)*('Third Approx.'!$D$16*TAN(2*'Third Approx.'!$D$29)-2*'Third Approx.'!$D$16*TAN('Third Approx.'!$D$29)))</f>
        <v>6.9480851172473582E-3</v>
      </c>
      <c r="S43" s="7">
        <f>((0.5*(COS(RADIANS(ABS('Third Approx.'!$D$18*'Data 3rd Approx.'!N43-'Third Approx.'!$D$19*'Data 3rd Approx.'!N43))))+0.5))</f>
        <v>0.80438071450436022</v>
      </c>
      <c r="U43" s="18">
        <v>82</v>
      </c>
      <c r="V43" s="48">
        <f>'Third Approx.'!$D$38*COS(RADIANS(U43))</f>
        <v>0.53047380138980782</v>
      </c>
      <c r="W43" s="7">
        <f>'Third Approx.'!$D$38*SIN(RADIANS(U43))</f>
        <v>3.7745172249270924</v>
      </c>
      <c r="Y43" s="18">
        <v>82</v>
      </c>
      <c r="Z43" s="48">
        <f t="shared" si="0"/>
        <v>4.3006704905801492</v>
      </c>
      <c r="AA43" s="7">
        <f>'Third Approx.'!$D$39*SIN(RADIANS(Y43))+$W$2</f>
        <v>3.4815083369151165</v>
      </c>
    </row>
    <row r="44" spans="1:27" x14ac:dyDescent="0.25">
      <c r="A44" s="77">
        <v>21</v>
      </c>
      <c r="B44" s="77">
        <f>IF(A44&lt;='Third Approx.'!$D$20,A44,"")</f>
        <v>21</v>
      </c>
      <c r="C44" s="48">
        <f>IF(B44="",#N/A,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Approx.'!$D$18*B44))+O44*COS(RADIANS(B44*'Third Approx.'!$D$19)+'Third Approx.'!$D$21))))))))))))</f>
        <v>-6.7253440775418785</v>
      </c>
      <c r="D44" s="7">
        <f>IF(B44="",#N/A,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Approx.'!$D$18*B44))+O44*SIN(RADIANS(B44*'Third Approx.'!$D$19)+'Third Approx.'!$D$21))))))))))))</f>
        <v>-0.77071140154463291</v>
      </c>
      <c r="F44" s="18">
        <v>84</v>
      </c>
      <c r="G44" s="48">
        <f>IF('Third Approx.'!$G$15="Error",#N/A,IF('Third Approx.'!$G$16="Error",#N/A,IF('Third Approx.'!$G$17="Error",#N/A,IF('Third Approx.'!$G$18="Error",#N/A,IF('Third Approx.'!$G$19="Error",#N/A,IF('Third Approx.'!$G$20="Error",#N/A,IF('Third Approx.'!$G$29="Error",#N/A,IF('Third Approx.'!$G$30="Error",#N/A,IF('Third Approx.'!$G$31="Error",#N/A,IF('Third Approx.'!$G$32="Error",#N/A,'Third Approx.'!$D$37*COS(RADIANS(F44))))))))))))</f>
        <v>3.1831662065833974E-2</v>
      </c>
      <c r="H44" s="7">
        <f>IF('Third Approx.'!$G$15="Error",#N/A,IF('Third Approx.'!$G$16="Error",#N/A,IF('Third Approx.'!$G$17="Error",#N/A,IF('Third Approx.'!$G$18="Error",#N/A,IF('Third Approx.'!$G$19="Error",#N/A,IF('Third Approx.'!$G$20="Error",#N/A,IF('Third Approx.'!$G$29="Error",#N/A,IF('Third Approx.'!$G$30="Error",#N/A,IF('Third Approx.'!$G$31="Error",#N/A,IF('Third Approx.'!$G$32="Error",#N/A,'Third Approx.'!$D$37*SIN(RADIANS(F44))))))))))))</f>
        <v>0.30285803407799627</v>
      </c>
      <c r="K44" s="48">
        <f>IF('Third Approx.'!$G$15="Error",#N/A,IF('Third Approx.'!$G$16="Error",#N/A,IF('Third Approx.'!$G$17="Error",#N/A,IF('Third Approx.'!$G$18="Error",#N/A,IF('Third Approx.'!$G$19="Error",#N/A,IF('Third Approx.'!$G$20="Error",#N/A,IF('Third Approx.'!$G$29="Error",#N/A,IF('Third Approx.'!$G$30="Error",#N/A,IF('Third Approx.'!$G$31="Error",#N/A,IF('Third Approx.'!$G$32="Error",#N/A,'Third Approx.'!$D$40*COS(RADIANS(F44))))))))))))</f>
        <v>0.76591503386959459</v>
      </c>
      <c r="L44" s="7">
        <f>IF('Third Approx.'!$G$15="Error",#N/A,IF('Third Approx.'!$G$16="Error",#N/A,IF('Third Approx.'!$G$17="Error",#N/A,IF('Third Approx.'!$G$18="Error",#N/A,IF('Third Approx.'!$G$19="Error",#N/A,IF('Third Approx.'!$G$20="Error",#N/A,IF('Third Approx.'!$G$29="Error",#N/A,IF('Third Approx.'!$G$30="Error",#N/A,IF('Third Approx.'!$G$31="Error",#N/A,IF('Third Approx.'!$G$32="Error",#N/A,'Third Approx.'!$D$40*SIN(RADIANS(F44))))))))))))</f>
        <v>7.2871947732035585</v>
      </c>
      <c r="N44" s="47">
        <v>21</v>
      </c>
      <c r="O44" s="48">
        <f>'Third Approx.'!$D$16*TAN('Third Approx.'!$D$29)+((0.5*(COS(RADIANS(ABS('Third Approx.'!$D$18*'Data 3rd Approx.'!N44-'Third Approx.'!$D$19*'Data 3rd Approx.'!N44))))+0.5)*('Third Approx.'!$D$16*TAN(2*'Third Approx.'!$D$29)-2*'Third Approx.'!$D$16*TAN('Third Approx.'!$D$29)))</f>
        <v>3.5144581350678266</v>
      </c>
      <c r="R44" s="48">
        <f>((0.5*(COS(RADIANS(ABS('Third Approx.'!$D$18*'Data 3rd Approx.'!N44-'Third Approx.'!$D$19*'Data 3rd Approx.'!N44))))+0.5)*('Third Approx.'!$D$16*TAN(2*'Third Approx.'!$D$29)-2*'Third Approx.'!$D$16*TAN('Third Approx.'!$D$29)))</f>
        <v>7.3728291877452759E-3</v>
      </c>
      <c r="S44" s="7">
        <f>((0.5*(COS(RADIANS(ABS('Third Approx.'!$D$18*'Data 3rd Approx.'!N44-'Third Approx.'!$D$19*'Data 3rd Approx.'!N44))))+0.5))</f>
        <v>0.85355339059327373</v>
      </c>
      <c r="U44" s="18">
        <v>84</v>
      </c>
      <c r="V44" s="48">
        <f>'Third Approx.'!$D$38*COS(RADIANS(U44))</f>
        <v>0.39842189963804725</v>
      </c>
      <c r="W44" s="7">
        <f>'Third Approx.'!$D$38*SIN(RADIANS(U44))</f>
        <v>3.7907311597000755</v>
      </c>
      <c r="Y44" s="18">
        <v>84</v>
      </c>
      <c r="Z44" s="48">
        <f t="shared" si="0"/>
        <v>4.1789724747549792</v>
      </c>
      <c r="AA44" s="7">
        <f>'Third Approx.'!$D$39*SIN(RADIANS(Y44))+$W$2</f>
        <v>3.496463613503483</v>
      </c>
    </row>
    <row r="45" spans="1:27" x14ac:dyDescent="0.25">
      <c r="A45" s="48">
        <v>21.5</v>
      </c>
      <c r="B45" s="77">
        <f>IF(A45&lt;='Third Approx.'!$D$20,A45,"")</f>
        <v>21.5</v>
      </c>
      <c r="C45" s="48">
        <f>IF(B45="",#N/A,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Approx.'!$D$18*B45))+O45*COS(RADIANS(B45*'Third Approx.'!$D$19)+'Third Approx.'!$D$21))))))))))))</f>
        <v>-6.687164449356878</v>
      </c>
      <c r="D45" s="7">
        <f>IF(B45="",#N/A,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Approx.'!$D$18*B45))+O45*SIN(RADIANS(B45*'Third Approx.'!$D$19)+'Third Approx.'!$D$21))))))))))))</f>
        <v>-1.8497638632077817</v>
      </c>
      <c r="F45" s="18">
        <v>86</v>
      </c>
      <c r="G45" s="48">
        <f>IF('Third Approx.'!$G$15="Error",#N/A,IF('Third Approx.'!$G$16="Error",#N/A,IF('Third Approx.'!$G$17="Error",#N/A,IF('Third Approx.'!$G$18="Error",#N/A,IF('Third Approx.'!$G$19="Error",#N/A,IF('Third Approx.'!$G$20="Error",#N/A,IF('Third Approx.'!$G$29="Error",#N/A,IF('Third Approx.'!$G$30="Error",#N/A,IF('Third Approx.'!$G$31="Error",#N/A,IF('Third Approx.'!$G$32="Error",#N/A,'Third Approx.'!$D$37*COS(RADIANS(F45))))))))))))</f>
        <v>2.1242678115735221E-2</v>
      </c>
      <c r="H45" s="7">
        <f>IF('Third Approx.'!$G$15="Error",#N/A,IF('Third Approx.'!$G$16="Error",#N/A,IF('Third Approx.'!$G$17="Error",#N/A,IF('Third Approx.'!$G$18="Error",#N/A,IF('Third Approx.'!$G$19="Error",#N/A,IF('Third Approx.'!$G$20="Error",#N/A,IF('Third Approx.'!$G$29="Error",#N/A,IF('Third Approx.'!$G$30="Error",#N/A,IF('Third Approx.'!$G$31="Error",#N/A,IF('Third Approx.'!$G$32="Error",#N/A,'Third Approx.'!$D$37*SIN(RADIANS(F45))))))))))))</f>
        <v>0.30378445013188787</v>
      </c>
      <c r="K45" s="48">
        <f>IF('Third Approx.'!$G$15="Error",#N/A,IF('Third Approx.'!$G$16="Error",#N/A,IF('Third Approx.'!$G$17="Error",#N/A,IF('Third Approx.'!$G$18="Error",#N/A,IF('Third Approx.'!$G$19="Error",#N/A,IF('Third Approx.'!$G$20="Error",#N/A,IF('Third Approx.'!$G$29="Error",#N/A,IF('Third Approx.'!$G$30="Error",#N/A,IF('Third Approx.'!$G$31="Error",#N/A,IF('Third Approx.'!$G$32="Error",#N/A,'Third Approx.'!$D$40*COS(RADIANS(F45))))))))))))</f>
        <v>0.51112902916739256</v>
      </c>
      <c r="L45" s="7">
        <f>IF('Third Approx.'!$G$15="Error",#N/A,IF('Third Approx.'!$G$16="Error",#N/A,IF('Third Approx.'!$G$17="Error",#N/A,IF('Third Approx.'!$G$18="Error",#N/A,IF('Third Approx.'!$G$19="Error",#N/A,IF('Third Approx.'!$G$20="Error",#N/A,IF('Third Approx.'!$G$29="Error",#N/A,IF('Third Approx.'!$G$30="Error",#N/A,IF('Third Approx.'!$G$31="Error",#N/A,IF('Third Approx.'!$G$32="Error",#N/A,'Third Approx.'!$D$40*SIN(RADIANS(F45))))))))))))</f>
        <v>7.309485660240064</v>
      </c>
      <c r="N45" s="18">
        <v>21.5</v>
      </c>
      <c r="O45" s="48">
        <f>'Third Approx.'!$D$16*TAN('Third Approx.'!$D$29)+((0.5*(COS(RADIANS(ABS('Third Approx.'!$D$18*'Data 3rd Approx.'!N45-'Third Approx.'!$D$19*'Data 3rd Approx.'!N45))))+0.5)*('Third Approx.'!$D$16*TAN(2*'Third Approx.'!$D$29)-2*'Third Approx.'!$D$16*TAN('Third Approx.'!$D$29)))</f>
        <v>3.5148306256204491</v>
      </c>
      <c r="R45" s="48">
        <f>((0.5*(COS(RADIANS(ABS('Third Approx.'!$D$18*'Data 3rd Approx.'!N45-'Third Approx.'!$D$19*'Data 3rd Approx.'!N45))))+0.5)*('Third Approx.'!$D$16*TAN(2*'Third Approx.'!$D$29)-2*'Third Approx.'!$D$16*TAN('Third Approx.'!$D$29)))</f>
        <v>7.7453197403676843E-3</v>
      </c>
      <c r="S45" s="7">
        <f>((0.5*(COS(RADIANS(ABS('Third Approx.'!$D$18*'Data 3rd Approx.'!N45-'Third Approx.'!$D$19*'Data 3rd Approx.'!N45))))+0.5))</f>
        <v>0.89667667014561747</v>
      </c>
      <c r="U45" s="18">
        <v>86</v>
      </c>
      <c r="V45" s="48">
        <f>'Third Approx.'!$D$38*COS(RADIANS(U45))</f>
        <v>0.26588458217376654</v>
      </c>
      <c r="W45" s="7">
        <f>'Third Approx.'!$D$38*SIN(RADIANS(U45))</f>
        <v>3.8023266724723364</v>
      </c>
      <c r="Y45" s="18">
        <v>86</v>
      </c>
      <c r="Z45" s="48">
        <f t="shared" si="0"/>
        <v>4.0567937569289763</v>
      </c>
      <c r="AA45" s="7">
        <f>'Third Approx.'!$D$39*SIN(RADIANS(Y45))+$W$2</f>
        <v>3.5071589877677276</v>
      </c>
    </row>
    <row r="46" spans="1:27" x14ac:dyDescent="0.25">
      <c r="A46" s="77">
        <v>22</v>
      </c>
      <c r="B46" s="77">
        <f>IF(A46&lt;='Third Approx.'!$D$20,A46,"")</f>
        <v>22</v>
      </c>
      <c r="C46" s="48">
        <f>IF(B46="",#N/A,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Approx.'!$D$18*B46))+O46*COS(RADIANS(B46*'Third Approx.'!$D$19)+'Third Approx.'!$D$21))))))))))))</f>
        <v>-6.4464615250768444</v>
      </c>
      <c r="D46" s="7">
        <f>IF(B46="",#N/A,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Approx.'!$D$18*B46))+O46*SIN(RADIANS(B46*'Third Approx.'!$D$19)+'Third Approx.'!$D$21))))))))))))</f>
        <v>-2.9213707264682665</v>
      </c>
      <c r="F46" s="18">
        <v>88</v>
      </c>
      <c r="G46" s="48">
        <f>IF('Third Approx.'!$G$15="Error",#N/A,IF('Third Approx.'!$G$16="Error",#N/A,IF('Third Approx.'!$G$17="Error",#N/A,IF('Third Approx.'!$G$18="Error",#N/A,IF('Third Approx.'!$G$19="Error",#N/A,IF('Third Approx.'!$G$20="Error",#N/A,IF('Third Approx.'!$G$29="Error",#N/A,IF('Third Approx.'!$G$30="Error",#N/A,IF('Third Approx.'!$G$31="Error",#N/A,IF('Third Approx.'!$G$32="Error",#N/A,'Third Approx.'!$D$37*COS(RADIANS(F46))))))))))))</f>
        <v>1.0627813234536229E-2</v>
      </c>
      <c r="H46" s="7">
        <f>IF('Third Approx.'!$G$15="Error",#N/A,IF('Third Approx.'!$G$16="Error",#N/A,IF('Third Approx.'!$G$17="Error",#N/A,IF('Third Approx.'!$G$18="Error",#N/A,IF('Third Approx.'!$G$19="Error",#N/A,IF('Third Approx.'!$G$20="Error",#N/A,IF('Third Approx.'!$G$29="Error",#N/A,IF('Third Approx.'!$G$30="Error",#N/A,IF('Third Approx.'!$G$31="Error",#N/A,IF('Third Approx.'!$G$32="Error",#N/A,'Third Approx.'!$D$37*SIN(RADIANS(F46))))))))))))</f>
        <v>0.30434075162770108</v>
      </c>
      <c r="K46" s="48">
        <f>IF('Third Approx.'!$G$15="Error",#N/A,IF('Third Approx.'!$G$16="Error",#N/A,IF('Third Approx.'!$G$17="Error",#N/A,IF('Third Approx.'!$G$18="Error",#N/A,IF('Third Approx.'!$G$19="Error",#N/A,IF('Third Approx.'!$G$20="Error",#N/A,IF('Third Approx.'!$G$29="Error",#N/A,IF('Third Approx.'!$G$30="Error",#N/A,IF('Third Approx.'!$G$31="Error",#N/A,IF('Third Approx.'!$G$32="Error",#N/A,'Third Approx.'!$D$40*COS(RADIANS(F46))))))))))))</f>
        <v>0.25572029247654293</v>
      </c>
      <c r="L46" s="7">
        <f>IF('Third Approx.'!$G$15="Error",#N/A,IF('Third Approx.'!$G$16="Error",#N/A,IF('Third Approx.'!$G$17="Error",#N/A,IF('Third Approx.'!$G$18="Error",#N/A,IF('Third Approx.'!$G$19="Error",#N/A,IF('Third Approx.'!$G$20="Error",#N/A,IF('Third Approx.'!$G$29="Error",#N/A,IF('Third Approx.'!$G$30="Error",#N/A,IF('Third Approx.'!$G$31="Error",#N/A,IF('Third Approx.'!$G$32="Error",#N/A,'Third Approx.'!$D$40*SIN(RADIANS(F46))))))))))))</f>
        <v>7.3228710649395188</v>
      </c>
      <c r="N46" s="47">
        <v>22</v>
      </c>
      <c r="O46" s="48">
        <f>'Third Approx.'!$D$16*TAN('Third Approx.'!$D$29)+((0.5*(COS(RADIANS(ABS('Third Approx.'!$D$18*'Data 3rd Approx.'!N46-'Third Approx.'!$D$19*'Data 3rd Approx.'!N46))))+0.5)*('Third Approx.'!$D$16*TAN(2*'Third Approx.'!$D$29)-2*'Third Approx.'!$D$16*TAN('Third Approx.'!$D$29)))</f>
        <v>3.5151444892385668</v>
      </c>
      <c r="R46" s="48">
        <f>((0.5*(COS(RADIANS(ABS('Third Approx.'!$D$18*'Data 3rd Approx.'!N46-'Third Approx.'!$D$19*'Data 3rd Approx.'!N46))))+0.5)*('Third Approx.'!$D$16*TAN(2*'Third Approx.'!$D$29)-2*'Third Approx.'!$D$16*TAN('Third Approx.'!$D$29)))</f>
        <v>8.059183358485324E-3</v>
      </c>
      <c r="S46" s="7">
        <f>((0.5*(COS(RADIANS(ABS('Third Approx.'!$D$18*'Data 3rd Approx.'!N46-'Third Approx.'!$D$19*'Data 3rd Approx.'!N46))))+0.5))</f>
        <v>0.93301270189221919</v>
      </c>
      <c r="U46" s="18">
        <v>88</v>
      </c>
      <c r="V46" s="48">
        <f>'Third Approx.'!$D$38*COS(RADIANS(U46))</f>
        <v>0.13302332530248812</v>
      </c>
      <c r="W46" s="7">
        <f>'Third Approx.'!$D$38*SIN(RADIANS(U46))</f>
        <v>3.8092896358977142</v>
      </c>
      <c r="Y46" s="18">
        <v>88</v>
      </c>
      <c r="Z46" s="48">
        <f t="shared" si="0"/>
        <v>3.9342883401888327</v>
      </c>
      <c r="AA46" s="7">
        <f>'Third Approx.'!$D$39*SIN(RADIANS(Y46))+$W$2</f>
        <v>3.513581429041805</v>
      </c>
    </row>
    <row r="47" spans="1:27" x14ac:dyDescent="0.25">
      <c r="A47" s="48">
        <v>22.5</v>
      </c>
      <c r="B47" s="77">
        <f>IF(A47&lt;='Third Approx.'!$D$20,A47,"")</f>
        <v>22.5</v>
      </c>
      <c r="C47" s="48">
        <f>IF(B47="",#N/A,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Approx.'!$D$18*B47))+O47*COS(RADIANS(B47*'Third Approx.'!$D$19)+'Third Approx.'!$D$21))))))))))))</f>
        <v>-6.0072290997468683</v>
      </c>
      <c r="D47" s="7">
        <f>IF(B47="",#N/A,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Approx.'!$D$18*B47))+O47*SIN(RADIANS(B47*'Third Approx.'!$D$19)+'Third Approx.'!$D$21))))))))))))</f>
        <v>-3.9443997845886871</v>
      </c>
      <c r="F47" s="18">
        <v>90</v>
      </c>
      <c r="G47" s="48">
        <f>IF('Third Approx.'!$G$15="Error",#N/A,IF('Third Approx.'!$G$16="Error",#N/A,IF('Third Approx.'!$G$17="Error",#N/A,IF('Third Approx.'!$G$18="Error",#N/A,IF('Third Approx.'!$G$19="Error",#N/A,IF('Third Approx.'!$G$20="Error",#N/A,IF('Third Approx.'!$G$29="Error",#N/A,IF('Third Approx.'!$G$30="Error",#N/A,IF('Third Approx.'!$G$31="Error",#N/A,IF('Third Approx.'!$G$32="Error",#N/A,'Third Approx.'!$D$37*COS(RADIANS(F47))))))))))))</f>
        <v>1.8654493894773442E-17</v>
      </c>
      <c r="H47" s="7">
        <f>IF('Third Approx.'!$G$15="Error",#N/A,IF('Third Approx.'!$G$16="Error",#N/A,IF('Third Approx.'!$G$17="Error",#N/A,IF('Third Approx.'!$G$18="Error",#N/A,IF('Third Approx.'!$G$19="Error",#N/A,IF('Third Approx.'!$G$20="Error",#N/A,IF('Third Approx.'!$G$29="Error",#N/A,IF('Third Approx.'!$G$30="Error",#N/A,IF('Third Approx.'!$G$31="Error",#N/A,IF('Third Approx.'!$G$32="Error",#N/A,'Third Approx.'!$D$37*SIN(RADIANS(F47))))))))))))</f>
        <v>0.30452626079775486</v>
      </c>
      <c r="K47" s="48">
        <f>IF('Third Approx.'!$G$15="Error",#N/A,IF('Third Approx.'!$G$16="Error",#N/A,IF('Third Approx.'!$G$17="Error",#N/A,IF('Third Approx.'!$G$18="Error",#N/A,IF('Third Approx.'!$G$19="Error",#N/A,IF('Third Approx.'!$G$20="Error",#N/A,IF('Third Approx.'!$G$29="Error",#N/A,IF('Third Approx.'!$G$30="Error",#N/A,IF('Third Approx.'!$G$31="Error",#N/A,IF('Third Approx.'!$G$32="Error",#N/A,'Third Approx.'!$D$40*COS(RADIANS(F47))))))))))))</f>
        <v>4.4885363804396152E-16</v>
      </c>
      <c r="L47" s="7">
        <f>IF('Third Approx.'!$G$15="Error",#N/A,IF('Third Approx.'!$G$16="Error",#N/A,IF('Third Approx.'!$G$17="Error",#N/A,IF('Third Approx.'!$G$18="Error",#N/A,IF('Third Approx.'!$G$19="Error",#N/A,IF('Third Approx.'!$G$20="Error",#N/A,IF('Third Approx.'!$G$29="Error",#N/A,IF('Third Approx.'!$G$30="Error",#N/A,IF('Third Approx.'!$G$31="Error",#N/A,IF('Third Approx.'!$G$32="Error",#N/A,'Third Approx.'!$D$40*SIN(RADIANS(F47))))))))))))</f>
        <v>7.3273346792481595</v>
      </c>
      <c r="N47" s="18">
        <v>22.5</v>
      </c>
      <c r="O47" s="48">
        <f>'Third Approx.'!$D$16*TAN('Third Approx.'!$D$29)+((0.5*(COS(RADIANS(ABS('Third Approx.'!$D$18*'Data 3rd Approx.'!N47-'Third Approx.'!$D$19*'Data 3rd Approx.'!N47))))+0.5)*('Third Approx.'!$D$16*TAN(2*'Third Approx.'!$D$29)-2*'Third Approx.'!$D$16*TAN('Third Approx.'!$D$29)))</f>
        <v>3.5153943556286542</v>
      </c>
      <c r="R47" s="48">
        <f>((0.5*(COS(RADIANS(ABS('Third Approx.'!$D$18*'Data 3rd Approx.'!N47-'Third Approx.'!$D$19*'Data 3rd Approx.'!N47))))+0.5)*('Third Approx.'!$D$16*TAN(2*'Third Approx.'!$D$29)-2*'Third Approx.'!$D$16*TAN('Third Approx.'!$D$29)))</f>
        <v>8.3090497485727704E-3</v>
      </c>
      <c r="S47" s="7">
        <f>((0.5*(COS(RADIANS(ABS('Third Approx.'!$D$18*'Data 3rd Approx.'!N47-'Third Approx.'!$D$19*'Data 3rd Approx.'!N47))))+0.5))</f>
        <v>0.96193976625564348</v>
      </c>
      <c r="U47" s="18">
        <v>90</v>
      </c>
      <c r="V47" s="48">
        <f>'Third Approx.'!$D$38*COS(RADIANS(U47))</f>
        <v>2.3348950108135876E-16</v>
      </c>
      <c r="W47" s="7">
        <f>'Third Approx.'!$D$38*SIN(RADIANS(U47))</f>
        <v>3.8116115666778363</v>
      </c>
      <c r="Y47" s="18">
        <v>90</v>
      </c>
      <c r="Z47" s="48">
        <f t="shared" si="0"/>
        <v>3.8116115666778363</v>
      </c>
      <c r="AA47" s="7">
        <f>'Third Approx.'!$D$39*SIN(RADIANS(Y47))+$W$2</f>
        <v>3.5157231125703232</v>
      </c>
    </row>
    <row r="48" spans="1:27" x14ac:dyDescent="0.25">
      <c r="A48" s="77">
        <v>23</v>
      </c>
      <c r="B48" s="77">
        <f>IF(A48&lt;='Third Approx.'!$D$20,A48,"")</f>
        <v>23</v>
      </c>
      <c r="C48" s="48">
        <f>IF(B48="",#N/A,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Approx.'!$D$18*B48))+O48*COS(RADIANS(B48*'Third Approx.'!$D$19)+'Third Approx.'!$D$21))))))))))))</f>
        <v>-5.3820580681351275</v>
      </c>
      <c r="D48" s="7">
        <f>IF(B48="",#N/A,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Approx.'!$D$18*B48))+O48*SIN(RADIANS(B48*'Third Approx.'!$D$19)+'Third Approx.'!$D$21))))))))))))</f>
        <v>-4.8793379996524493</v>
      </c>
      <c r="F48" s="18">
        <v>92</v>
      </c>
      <c r="G48" s="48">
        <f>IF('Third Approx.'!$G$15="Error",#N/A,IF('Third Approx.'!$G$16="Error",#N/A,IF('Third Approx.'!$G$17="Error",#N/A,IF('Third Approx.'!$G$18="Error",#N/A,IF('Third Approx.'!$G$19="Error",#N/A,IF('Third Approx.'!$G$20="Error",#N/A,IF('Third Approx.'!$G$29="Error",#N/A,IF('Third Approx.'!$G$30="Error",#N/A,IF('Third Approx.'!$G$31="Error",#N/A,IF('Third Approx.'!$G$32="Error",#N/A,'Third Approx.'!$D$37*COS(RADIANS(F48))))))))))))</f>
        <v>-1.0627813234536191E-2</v>
      </c>
      <c r="H48" s="7">
        <f>IF('Third Approx.'!$G$15="Error",#N/A,IF('Third Approx.'!$G$16="Error",#N/A,IF('Third Approx.'!$G$17="Error",#N/A,IF('Third Approx.'!$G$18="Error",#N/A,IF('Third Approx.'!$G$19="Error",#N/A,IF('Third Approx.'!$G$20="Error",#N/A,IF('Third Approx.'!$G$29="Error",#N/A,IF('Third Approx.'!$G$30="Error",#N/A,IF('Third Approx.'!$G$31="Error",#N/A,IF('Third Approx.'!$G$32="Error",#N/A,'Third Approx.'!$D$37*SIN(RADIANS(F48))))))))))))</f>
        <v>0.30434075162770108</v>
      </c>
      <c r="K48" s="48">
        <f>IF('Third Approx.'!$G$15="Error",#N/A,IF('Third Approx.'!$G$16="Error",#N/A,IF('Third Approx.'!$G$17="Error",#N/A,IF('Third Approx.'!$G$18="Error",#N/A,IF('Third Approx.'!$G$19="Error",#N/A,IF('Third Approx.'!$G$20="Error",#N/A,IF('Third Approx.'!$G$29="Error",#N/A,IF('Third Approx.'!$G$30="Error",#N/A,IF('Third Approx.'!$G$31="Error",#N/A,IF('Third Approx.'!$G$32="Error",#N/A,'Third Approx.'!$D$40*COS(RADIANS(F48))))))))))))</f>
        <v>-0.25572029247654204</v>
      </c>
      <c r="L48" s="7">
        <f>IF('Third Approx.'!$G$15="Error",#N/A,IF('Third Approx.'!$G$16="Error",#N/A,IF('Third Approx.'!$G$17="Error",#N/A,IF('Third Approx.'!$G$18="Error",#N/A,IF('Third Approx.'!$G$19="Error",#N/A,IF('Third Approx.'!$G$20="Error",#N/A,IF('Third Approx.'!$G$29="Error",#N/A,IF('Third Approx.'!$G$30="Error",#N/A,IF('Third Approx.'!$G$31="Error",#N/A,IF('Third Approx.'!$G$32="Error",#N/A,'Third Approx.'!$D$40*SIN(RADIANS(F48))))))))))))</f>
        <v>7.3228710649395188</v>
      </c>
      <c r="N48" s="47">
        <v>23</v>
      </c>
      <c r="O48" s="48">
        <f>'Third Approx.'!$D$16*TAN('Third Approx.'!$D$29)+((0.5*(COS(RADIANS(ABS('Third Approx.'!$D$18*'Data 3rd Approx.'!N48-'Third Approx.'!$D$19*'Data 3rd Approx.'!N48))))+0.5)*('Third Approx.'!$D$16*TAN(2*'Third Approx.'!$D$29)-2*'Third Approx.'!$D$16*TAN('Third Approx.'!$D$29)))</f>
        <v>3.5155759495075007</v>
      </c>
      <c r="R48" s="48">
        <f>((0.5*(COS(RADIANS(ABS('Third Approx.'!$D$18*'Data 3rd Approx.'!N48-'Third Approx.'!$D$19*'Data 3rd Approx.'!N48))))+0.5)*('Third Approx.'!$D$16*TAN(2*'Third Approx.'!$D$29)-2*'Third Approx.'!$D$16*TAN('Third Approx.'!$D$29)))</f>
        <v>8.4906436274195685E-3</v>
      </c>
      <c r="S48" s="7">
        <f>((0.5*(COS(RADIANS(ABS('Third Approx.'!$D$18*'Data 3rd Approx.'!N48-'Third Approx.'!$D$19*'Data 3rd Approx.'!N48))))+0.5))</f>
        <v>0.9829629131445341</v>
      </c>
      <c r="U48" s="18">
        <v>92</v>
      </c>
      <c r="V48" s="48">
        <f>'Third Approx.'!$D$38*COS(RADIANS(U48))</f>
        <v>-0.13302332530248764</v>
      </c>
      <c r="W48" s="7">
        <f>'Third Approx.'!$D$38*SIN(RADIANS(U48))</f>
        <v>3.8092896358977142</v>
      </c>
      <c r="Y48" s="18">
        <v>92</v>
      </c>
      <c r="Z48" s="48">
        <f t="shared" si="0"/>
        <v>3.6889197354206078</v>
      </c>
      <c r="AA48" s="7">
        <f>'Third Approx.'!$D$39*SIN(RADIANS(Y48))+$W$2</f>
        <v>3.513581429041805</v>
      </c>
    </row>
    <row r="49" spans="1:27" x14ac:dyDescent="0.25">
      <c r="A49" s="48">
        <v>23.5</v>
      </c>
      <c r="B49" s="77">
        <f>IF(A49&lt;='Third Approx.'!$D$20,A49,"")</f>
        <v>23.5</v>
      </c>
      <c r="C49" s="48">
        <f>IF(B49="",#N/A,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Approx.'!$D$18*B49))+O49*COS(RADIANS(B49*'Third Approx.'!$D$19)+'Third Approx.'!$D$21))))))))))))</f>
        <v>-4.591602190816543</v>
      </c>
      <c r="D49" s="7">
        <f>IF(B49="",#N/A,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Approx.'!$D$18*B49))+O49*SIN(RADIANS(B49*'Third Approx.'!$D$19)+'Third Approx.'!$D$21))))))))))))</f>
        <v>-5.6900963329520948</v>
      </c>
      <c r="F49" s="18">
        <v>94</v>
      </c>
      <c r="G49" s="48">
        <f>IF('Third Approx.'!$G$15="Error",#N/A,IF('Third Approx.'!$G$16="Error",#N/A,IF('Third Approx.'!$G$17="Error",#N/A,IF('Third Approx.'!$G$18="Error",#N/A,IF('Third Approx.'!$G$19="Error",#N/A,IF('Third Approx.'!$G$20="Error",#N/A,IF('Third Approx.'!$G$29="Error",#N/A,IF('Third Approx.'!$G$30="Error",#N/A,IF('Third Approx.'!$G$31="Error",#N/A,IF('Third Approx.'!$G$32="Error",#N/A,'Third Approx.'!$D$37*COS(RADIANS(F49))))))))))))</f>
        <v>-2.1242678115735249E-2</v>
      </c>
      <c r="H49" s="7">
        <f>IF('Third Approx.'!$G$15="Error",#N/A,IF('Third Approx.'!$G$16="Error",#N/A,IF('Third Approx.'!$G$17="Error",#N/A,IF('Third Approx.'!$G$18="Error",#N/A,IF('Third Approx.'!$G$19="Error",#N/A,IF('Third Approx.'!$G$20="Error",#N/A,IF('Third Approx.'!$G$29="Error",#N/A,IF('Third Approx.'!$G$30="Error",#N/A,IF('Third Approx.'!$G$31="Error",#N/A,IF('Third Approx.'!$G$32="Error",#N/A,'Third Approx.'!$D$37*SIN(RADIANS(F49))))))))))))</f>
        <v>0.30378445013188787</v>
      </c>
      <c r="K49" s="48">
        <f>IF('Third Approx.'!$G$15="Error",#N/A,IF('Third Approx.'!$G$16="Error",#N/A,IF('Third Approx.'!$G$17="Error",#N/A,IF('Third Approx.'!$G$18="Error",#N/A,IF('Third Approx.'!$G$19="Error",#N/A,IF('Third Approx.'!$G$20="Error",#N/A,IF('Third Approx.'!$G$29="Error",#N/A,IF('Third Approx.'!$G$30="Error",#N/A,IF('Third Approx.'!$G$31="Error",#N/A,IF('Third Approx.'!$G$32="Error",#N/A,'Third Approx.'!$D$40*COS(RADIANS(F49))))))))))))</f>
        <v>-0.51112902916739322</v>
      </c>
      <c r="L49" s="7">
        <f>IF('Third Approx.'!$G$15="Error",#N/A,IF('Third Approx.'!$G$16="Error",#N/A,IF('Third Approx.'!$G$17="Error",#N/A,IF('Third Approx.'!$G$18="Error",#N/A,IF('Third Approx.'!$G$19="Error",#N/A,IF('Third Approx.'!$G$20="Error",#N/A,IF('Third Approx.'!$G$29="Error",#N/A,IF('Third Approx.'!$G$30="Error",#N/A,IF('Third Approx.'!$G$31="Error",#N/A,IF('Third Approx.'!$G$32="Error",#N/A,'Third Approx.'!$D$40*SIN(RADIANS(F49))))))))))))</f>
        <v>7.309485660240064</v>
      </c>
      <c r="N49" s="18">
        <v>23.5</v>
      </c>
      <c r="O49" s="48">
        <f>'Third Approx.'!$D$16*TAN('Third Approx.'!$D$29)+((0.5*(COS(RADIANS(ABS('Third Approx.'!$D$18*'Data 3rd Approx.'!N49-'Third Approx.'!$D$19*'Data 3rd Approx.'!N49))))+0.5)*('Third Approx.'!$D$16*TAN(2*'Third Approx.'!$D$29)-2*'Third Approx.'!$D$16*TAN('Third Approx.'!$D$29)))</f>
        <v>3.5156861637534926</v>
      </c>
      <c r="R49" s="48">
        <f>((0.5*(COS(RADIANS(ABS('Third Approx.'!$D$18*'Data 3rd Approx.'!N49-'Third Approx.'!$D$19*'Data 3rd Approx.'!N49))))+0.5)*('Third Approx.'!$D$16*TAN(2*'Third Approx.'!$D$29)-2*'Third Approx.'!$D$16*TAN('Third Approx.'!$D$29)))</f>
        <v>8.6008578734113206E-3</v>
      </c>
      <c r="S49" s="7">
        <f>((0.5*(COS(RADIANS(ABS('Third Approx.'!$D$18*'Data 3rd Approx.'!N49-'Third Approx.'!$D$19*'Data 3rd Approx.'!N49))))+0.5))</f>
        <v>0.99572243068690525</v>
      </c>
      <c r="U49" s="18">
        <v>94</v>
      </c>
      <c r="V49" s="48">
        <f>'Third Approx.'!$D$38*COS(RADIANS(U49))</f>
        <v>-0.26588458217376693</v>
      </c>
      <c r="W49" s="7">
        <f>'Third Approx.'!$D$38*SIN(RADIANS(U49))</f>
        <v>3.8023266724723364</v>
      </c>
      <c r="Y49" s="18">
        <v>94</v>
      </c>
      <c r="Z49" s="48">
        <f t="shared" si="0"/>
        <v>3.5663696971033811</v>
      </c>
      <c r="AA49" s="7">
        <f>'Third Approx.'!$D$39*SIN(RADIANS(Y49))+$W$2</f>
        <v>3.5071589877677276</v>
      </c>
    </row>
    <row r="50" spans="1:27" x14ac:dyDescent="0.25">
      <c r="A50" s="77">
        <v>24</v>
      </c>
      <c r="B50" s="77">
        <f>IF(A50&lt;='Third Approx.'!$D$20,A50,"")</f>
        <v>24</v>
      </c>
      <c r="C50" s="48">
        <f>IF(B50="",#N/A,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Approx.'!$D$18*B50))+O50*COS(RADIANS(B50*'Third Approx.'!$D$19)+'Third Approx.'!$D$21))))))))))))</f>
        <v>-3.6636673396240806</v>
      </c>
      <c r="D50" s="7">
        <f>IF(B50="",#N/A,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Approx.'!$D$18*B50))+O50*SIN(RADIANS(B50*'Third Approx.'!$D$19)+'Third Approx.'!$D$21))))))))))))</f>
        <v>-6.3456579742596064</v>
      </c>
      <c r="F50" s="18">
        <v>96</v>
      </c>
      <c r="G50" s="48">
        <f>IF('Third Approx.'!$G$15="Error",#N/A,IF('Third Approx.'!$G$16="Error",#N/A,IF('Third Approx.'!$G$17="Error",#N/A,IF('Third Approx.'!$G$18="Error",#N/A,IF('Third Approx.'!$G$19="Error",#N/A,IF('Third Approx.'!$G$20="Error",#N/A,IF('Third Approx.'!$G$29="Error",#N/A,IF('Third Approx.'!$G$30="Error",#N/A,IF('Third Approx.'!$G$31="Error",#N/A,IF('Third Approx.'!$G$32="Error",#N/A,'Third Approx.'!$D$37*COS(RADIANS(F50))))))))))))</f>
        <v>-3.1831662065834002E-2</v>
      </c>
      <c r="H50" s="7">
        <f>IF('Third Approx.'!$G$15="Error",#N/A,IF('Third Approx.'!$G$16="Error",#N/A,IF('Third Approx.'!$G$17="Error",#N/A,IF('Third Approx.'!$G$18="Error",#N/A,IF('Third Approx.'!$G$19="Error",#N/A,IF('Third Approx.'!$G$20="Error",#N/A,IF('Third Approx.'!$G$29="Error",#N/A,IF('Third Approx.'!$G$30="Error",#N/A,IF('Third Approx.'!$G$31="Error",#N/A,IF('Third Approx.'!$G$32="Error",#N/A,'Third Approx.'!$D$37*SIN(RADIANS(F50))))))))))))</f>
        <v>0.30285803407799627</v>
      </c>
      <c r="K50" s="48">
        <f>IF('Third Approx.'!$G$15="Error",#N/A,IF('Third Approx.'!$G$16="Error",#N/A,IF('Third Approx.'!$G$17="Error",#N/A,IF('Third Approx.'!$G$18="Error",#N/A,IF('Third Approx.'!$G$19="Error",#N/A,IF('Third Approx.'!$G$20="Error",#N/A,IF('Third Approx.'!$G$29="Error",#N/A,IF('Third Approx.'!$G$30="Error",#N/A,IF('Third Approx.'!$G$31="Error",#N/A,IF('Third Approx.'!$G$32="Error",#N/A,'Third Approx.'!$D$40*COS(RADIANS(F50))))))))))))</f>
        <v>-0.76591503386959525</v>
      </c>
      <c r="L50" s="7">
        <f>IF('Third Approx.'!$G$15="Error",#N/A,IF('Third Approx.'!$G$16="Error",#N/A,IF('Third Approx.'!$G$17="Error",#N/A,IF('Third Approx.'!$G$18="Error",#N/A,IF('Third Approx.'!$G$19="Error",#N/A,IF('Third Approx.'!$G$20="Error",#N/A,IF('Third Approx.'!$G$29="Error",#N/A,IF('Third Approx.'!$G$30="Error",#N/A,IF('Third Approx.'!$G$31="Error",#N/A,IF('Third Approx.'!$G$32="Error",#N/A,'Third Approx.'!$D$40*SIN(RADIANS(F50))))))))))))</f>
        <v>7.2871947732035585</v>
      </c>
      <c r="N50" s="47">
        <v>24</v>
      </c>
      <c r="O50" s="48">
        <f>'Third Approx.'!$D$16*TAN('Third Approx.'!$D$29)+((0.5*(COS(RADIANS(ABS('Third Approx.'!$D$18*'Data 3rd Approx.'!N50-'Third Approx.'!$D$19*'Data 3rd Approx.'!N50))))+0.5)*('Third Approx.'!$D$16*TAN(2*'Third Approx.'!$D$29)-2*'Third Approx.'!$D$16*TAN('Third Approx.'!$D$29)))</f>
        <v>3.5157231125703232</v>
      </c>
      <c r="R50" s="48">
        <f>((0.5*(COS(RADIANS(ABS('Third Approx.'!$D$18*'Data 3rd Approx.'!N50-'Third Approx.'!$D$19*'Data 3rd Approx.'!N50))))+0.5)*('Third Approx.'!$D$16*TAN(2*'Third Approx.'!$D$29)-2*'Third Approx.'!$D$16*TAN('Third Approx.'!$D$29)))</f>
        <v>8.6378066902419448E-3</v>
      </c>
      <c r="S50" s="7">
        <f>((0.5*(COS(RADIANS(ABS('Third Approx.'!$D$18*'Data 3rd Approx.'!N50-'Third Approx.'!$D$19*'Data 3rd Approx.'!N50))))+0.5))</f>
        <v>1</v>
      </c>
      <c r="U50" s="18">
        <v>96</v>
      </c>
      <c r="V50" s="48">
        <f>'Third Approx.'!$D$38*COS(RADIANS(U50))</f>
        <v>-0.39842189963804764</v>
      </c>
      <c r="W50" s="7">
        <f>'Third Approx.'!$D$38*SIN(RADIANS(U50))</f>
        <v>3.7907311597000755</v>
      </c>
      <c r="Y50" s="18">
        <v>96</v>
      </c>
      <c r="Z50" s="48">
        <f t="shared" si="0"/>
        <v>3.4441184324462886</v>
      </c>
      <c r="AA50" s="7">
        <f>'Third Approx.'!$D$39*SIN(RADIANS(Y50))+$W$2</f>
        <v>3.496463613503483</v>
      </c>
    </row>
    <row r="51" spans="1:27" x14ac:dyDescent="0.25">
      <c r="A51" s="48">
        <v>24.5</v>
      </c>
      <c r="B51" s="77">
        <f>IF(A51&lt;='Third Approx.'!$D$20,A51,"")</f>
        <v>24.5</v>
      </c>
      <c r="C51" s="48">
        <f>IF(B51="",#N/A,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Approx.'!$D$18*B51))+O51*COS(RADIANS(B51*'Third Approx.'!$D$19)+'Third Approx.'!$D$21))))))))))))</f>
        <v>-2.6319668789089254</v>
      </c>
      <c r="D51" s="7">
        <f>IF(B51="",#N/A,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Approx.'!$D$18*B51))+O51*SIN(RADIANS(B51*'Third Approx.'!$D$19)+'Third Approx.'!$D$21))))))))))))</f>
        <v>-6.8214923077954541</v>
      </c>
      <c r="F51" s="18">
        <v>98</v>
      </c>
      <c r="G51" s="48">
        <f>IF('Third Approx.'!$G$15="Error",#N/A,IF('Third Approx.'!$G$16="Error",#N/A,IF('Third Approx.'!$G$17="Error",#N/A,IF('Third Approx.'!$G$18="Error",#N/A,IF('Third Approx.'!$G$19="Error",#N/A,IF('Third Approx.'!$G$20="Error",#N/A,IF('Third Approx.'!$G$29="Error",#N/A,IF('Third Approx.'!$G$30="Error",#N/A,IF('Third Approx.'!$G$31="Error",#N/A,IF('Third Approx.'!$G$32="Error",#N/A,'Third Approx.'!$D$37*COS(RADIANS(F51))))))))))))</f>
        <v>-4.238186403899713E-2</v>
      </c>
      <c r="H51" s="7">
        <f>IF('Third Approx.'!$G$15="Error",#N/A,IF('Third Approx.'!$G$16="Error",#N/A,IF('Third Approx.'!$G$17="Error",#N/A,IF('Third Approx.'!$G$18="Error",#N/A,IF('Third Approx.'!$G$19="Error",#N/A,IF('Third Approx.'!$G$20="Error",#N/A,IF('Third Approx.'!$G$29="Error",#N/A,IF('Third Approx.'!$G$30="Error",#N/A,IF('Third Approx.'!$G$31="Error",#N/A,IF('Third Approx.'!$G$32="Error",#N/A,'Third Approx.'!$D$37*SIN(RADIANS(F51))))))))))))</f>
        <v>0.30156263216128448</v>
      </c>
      <c r="K51" s="48">
        <f>IF('Third Approx.'!$G$15="Error",#N/A,IF('Third Approx.'!$G$16="Error",#N/A,IF('Third Approx.'!$G$17="Error",#N/A,IF('Third Approx.'!$G$18="Error",#N/A,IF('Third Approx.'!$G$19="Error",#N/A,IF('Third Approx.'!$G$20="Error",#N/A,IF('Third Approx.'!$G$29="Error",#N/A,IF('Third Approx.'!$G$30="Error",#N/A,IF('Third Approx.'!$G$31="Error",#N/A,IF('Third Approx.'!$G$32="Error",#N/A,'Third Approx.'!$D$40*COS(RADIANS(F51))))))))))))</f>
        <v>-1.0197678890831923</v>
      </c>
      <c r="L51" s="7">
        <f>IF('Third Approx.'!$G$15="Error",#N/A,IF('Third Approx.'!$G$16="Error",#N/A,IF('Third Approx.'!$G$17="Error",#N/A,IF('Third Approx.'!$G$18="Error",#N/A,IF('Third Approx.'!$G$19="Error",#N/A,IF('Third Approx.'!$G$20="Error",#N/A,IF('Third Approx.'!$G$29="Error",#N/A,IF('Third Approx.'!$G$30="Error",#N/A,IF('Third Approx.'!$G$31="Error",#N/A,IF('Third Approx.'!$G$32="Error",#N/A,'Third Approx.'!$D$40*SIN(RADIANS(F51))))))))))))</f>
        <v>7.2560255618422085</v>
      </c>
      <c r="N51" s="18">
        <v>24.5</v>
      </c>
      <c r="O51" s="48">
        <f>'Third Approx.'!$D$16*TAN('Third Approx.'!$D$29)+((0.5*(COS(RADIANS(ABS('Third Approx.'!$D$18*'Data 3rd Approx.'!N51-'Third Approx.'!$D$19*'Data 3rd Approx.'!N51))))+0.5)*('Third Approx.'!$D$16*TAN(2*'Third Approx.'!$D$29)-2*'Third Approx.'!$D$16*TAN('Third Approx.'!$D$29)))</f>
        <v>3.5156861637534926</v>
      </c>
      <c r="R51" s="48">
        <f>((0.5*(COS(RADIANS(ABS('Third Approx.'!$D$18*'Data 3rd Approx.'!N51-'Third Approx.'!$D$19*'Data 3rd Approx.'!N51))))+0.5)*('Third Approx.'!$D$16*TAN(2*'Third Approx.'!$D$29)-2*'Third Approx.'!$D$16*TAN('Third Approx.'!$D$29)))</f>
        <v>8.6008578734113206E-3</v>
      </c>
      <c r="S51" s="7">
        <f>((0.5*(COS(RADIANS(ABS('Third Approx.'!$D$18*'Data 3rd Approx.'!N51-'Third Approx.'!$D$19*'Data 3rd Approx.'!N51))))+0.5))</f>
        <v>0.99572243068690525</v>
      </c>
      <c r="U51" s="18">
        <v>98</v>
      </c>
      <c r="V51" s="48">
        <f>'Third Approx.'!$D$38*COS(RADIANS(U51))</f>
        <v>-0.53047380138980738</v>
      </c>
      <c r="W51" s="7">
        <f>'Third Approx.'!$D$38*SIN(RADIANS(U51))</f>
        <v>3.7745172249270924</v>
      </c>
      <c r="Y51" s="18">
        <v>98</v>
      </c>
      <c r="Z51" s="48">
        <f t="shared" si="0"/>
        <v>3.3223226212658665</v>
      </c>
      <c r="AA51" s="7">
        <f>'Third Approx.'!$D$39*SIN(RADIANS(Y51))+$W$2</f>
        <v>3.4815083369151165</v>
      </c>
    </row>
    <row r="52" spans="1:27" x14ac:dyDescent="0.25">
      <c r="A52" s="77">
        <v>25</v>
      </c>
      <c r="B52" s="77">
        <f>IF(A52&lt;='Third Approx.'!$D$20,A52,"")</f>
        <v>25</v>
      </c>
      <c r="C52" s="48">
        <f>IF(B52="",#N/A,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Approx.'!$D$18*B52))+O52*COS(RADIANS(B52*'Third Approx.'!$D$19)+'Third Approx.'!$D$21))))))))))))</f>
        <v>-1.5346016272822016</v>
      </c>
      <c r="D52" s="7">
        <f>IF(B52="",#N/A,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Approx.'!$D$18*B52))+O52*SIN(RADIANS(B52*'Third Approx.'!$D$19)+'Third Approx.'!$D$21))))))))))))</f>
        <v>-7.1006680114742444</v>
      </c>
      <c r="F52" s="18">
        <v>100</v>
      </c>
      <c r="G52" s="48">
        <f>IF('Third Approx.'!$G$15="Error",#N/A,IF('Third Approx.'!$G$16="Error",#N/A,IF('Third Approx.'!$G$17="Error",#N/A,IF('Third Approx.'!$G$18="Error",#N/A,IF('Third Approx.'!$G$19="Error",#N/A,IF('Third Approx.'!$G$20="Error",#N/A,IF('Third Approx.'!$G$29="Error",#N/A,IF('Third Approx.'!$G$30="Error",#N/A,IF('Third Approx.'!$G$31="Error",#N/A,IF('Third Approx.'!$G$32="Error",#N/A,'Third Approx.'!$D$37*COS(RADIANS(F52))))))))))))</f>
        <v>-5.288043023925449E-2</v>
      </c>
      <c r="H52" s="7">
        <f>IF('Third Approx.'!$G$15="Error",#N/A,IF('Third Approx.'!$G$16="Error",#N/A,IF('Third Approx.'!$G$17="Error",#N/A,IF('Third Approx.'!$G$18="Error",#N/A,IF('Third Approx.'!$G$19="Error",#N/A,IF('Third Approx.'!$G$20="Error",#N/A,IF('Third Approx.'!$G$29="Error",#N/A,IF('Third Approx.'!$G$30="Error",#N/A,IF('Third Approx.'!$G$31="Error",#N/A,IF('Third Approx.'!$G$32="Error",#N/A,'Third Approx.'!$D$37*SIN(RADIANS(F52))))))))))))</f>
        <v>0.29989982262944659</v>
      </c>
      <c r="K52" s="48">
        <f>IF('Third Approx.'!$G$15="Error",#N/A,IF('Third Approx.'!$G$16="Error",#N/A,IF('Third Approx.'!$G$17="Error",#N/A,IF('Third Approx.'!$G$18="Error",#N/A,IF('Third Approx.'!$G$19="Error",#N/A,IF('Third Approx.'!$G$20="Error",#N/A,IF('Third Approx.'!$G$29="Error",#N/A,IF('Third Approx.'!$G$30="Error",#N/A,IF('Third Approx.'!$G$31="Error",#N/A,IF('Third Approx.'!$G$32="Error",#N/A,'Third Approx.'!$D$40*COS(RADIANS(F52))))))))))))</f>
        <v>-1.2723783142071441</v>
      </c>
      <c r="L52" s="7">
        <f>IF('Third Approx.'!$G$15="Error",#N/A,IF('Third Approx.'!$G$16="Error",#N/A,IF('Third Approx.'!$G$17="Error",#N/A,IF('Third Approx.'!$G$18="Error",#N/A,IF('Third Approx.'!$G$19="Error",#N/A,IF('Third Approx.'!$G$20="Error",#N/A,IF('Third Approx.'!$G$29="Error",#N/A,IF('Third Approx.'!$G$30="Error",#N/A,IF('Third Approx.'!$G$31="Error",#N/A,IF('Third Approx.'!$G$32="Error",#N/A,'Third Approx.'!$D$40*SIN(RADIANS(F52))))))))))))</f>
        <v>7.2160160010388079</v>
      </c>
      <c r="N52" s="47">
        <v>25</v>
      </c>
      <c r="O52" s="48">
        <f>'Third Approx.'!$D$16*TAN('Third Approx.'!$D$29)+((0.5*(COS(RADIANS(ABS('Third Approx.'!$D$18*'Data 3rd Approx.'!N52-'Third Approx.'!$D$19*'Data 3rd Approx.'!N52))))+0.5)*('Third Approx.'!$D$16*TAN(2*'Third Approx.'!$D$29)-2*'Third Approx.'!$D$16*TAN('Third Approx.'!$D$29)))</f>
        <v>3.5155759495075007</v>
      </c>
      <c r="R52" s="48">
        <f>((0.5*(COS(RADIANS(ABS('Third Approx.'!$D$18*'Data 3rd Approx.'!N52-'Third Approx.'!$D$19*'Data 3rd Approx.'!N52))))+0.5)*('Third Approx.'!$D$16*TAN(2*'Third Approx.'!$D$29)-2*'Third Approx.'!$D$16*TAN('Third Approx.'!$D$29)))</f>
        <v>8.4906436274195685E-3</v>
      </c>
      <c r="S52" s="7">
        <f>((0.5*(COS(RADIANS(ABS('Third Approx.'!$D$18*'Data 3rd Approx.'!N52-'Third Approx.'!$D$19*'Data 3rd Approx.'!N52))))+0.5))</f>
        <v>0.98296291314453421</v>
      </c>
      <c r="U52" s="18">
        <v>100</v>
      </c>
      <c r="V52" s="48">
        <f>'Third Approx.'!$D$38*COS(RADIANS(U52))</f>
        <v>-0.66187940252779953</v>
      </c>
      <c r="W52" s="7">
        <f>'Third Approx.'!$D$38*SIN(RADIANS(U52))</f>
        <v>3.7537046223353419</v>
      </c>
      <c r="Y52" s="18">
        <v>100</v>
      </c>
      <c r="Z52" s="48">
        <f t="shared" si="0"/>
        <v>3.2011382095961705</v>
      </c>
      <c r="AA52" s="7">
        <f>'Third Approx.'!$D$39*SIN(RADIANS(Y52))+$W$2</f>
        <v>3.4623113787034661</v>
      </c>
    </row>
    <row r="53" spans="1:27" x14ac:dyDescent="0.25">
      <c r="A53" s="48">
        <v>25.5</v>
      </c>
      <c r="B53" s="77">
        <f>IF(A53&lt;='Third Approx.'!$D$20,A53,"")</f>
        <v>25.5</v>
      </c>
      <c r="C53" s="48">
        <f>IF(B53="",#N/A,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Approx.'!$D$18*B53))+O53*COS(RADIANS(B53*'Third Approx.'!$D$19)+'Third Approx.'!$D$21))))))))))))</f>
        <v>-0.41233586626223462</v>
      </c>
      <c r="D53" s="7">
        <f>IF(B53="",#N/A,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Approx.'!$D$18*B53))+O53*SIN(RADIANS(B53*'Third Approx.'!$D$19)+'Third Approx.'!$D$21))))))))))))</f>
        <v>-7.1746128990282543</v>
      </c>
      <c r="F53" s="18">
        <v>102</v>
      </c>
      <c r="G53" s="48">
        <f>IF('Third Approx.'!$G$15="Error",#N/A,IF('Third Approx.'!$G$16="Error",#N/A,IF('Third Approx.'!$G$17="Error",#N/A,IF('Third Approx.'!$G$18="Error",#N/A,IF('Third Approx.'!$G$19="Error",#N/A,IF('Third Approx.'!$G$20="Error",#N/A,IF('Third Approx.'!$G$29="Error",#N/A,IF('Third Approx.'!$G$30="Error",#N/A,IF('Third Approx.'!$G$31="Error",#N/A,IF('Third Approx.'!$G$32="Error",#N/A,'Third Approx.'!$D$37*COS(RADIANS(F53))))))))))))</f>
        <v>-6.331456978087116E-2</v>
      </c>
      <c r="H53" s="7">
        <f>IF('Third Approx.'!$G$15="Error",#N/A,IF('Third Approx.'!$G$16="Error",#N/A,IF('Third Approx.'!$G$17="Error",#N/A,IF('Third Approx.'!$G$18="Error",#N/A,IF('Third Approx.'!$G$19="Error",#N/A,IF('Third Approx.'!$G$20="Error",#N/A,IF('Third Approx.'!$G$29="Error",#N/A,IF('Third Approx.'!$G$30="Error",#N/A,IF('Third Approx.'!$G$31="Error",#N/A,IF('Third Approx.'!$G$32="Error",#N/A,'Third Approx.'!$D$37*SIN(RADIANS(F53))))))))))))</f>
        <v>0.29787163135976108</v>
      </c>
      <c r="K53" s="48">
        <f>IF('Third Approx.'!$G$15="Error",#N/A,IF('Third Approx.'!$G$16="Error",#N/A,IF('Third Approx.'!$G$17="Error",#N/A,IF('Third Approx.'!$G$18="Error",#N/A,IF('Third Approx.'!$G$19="Error",#N/A,IF('Third Approx.'!$G$20="Error",#N/A,IF('Third Approx.'!$G$29="Error",#N/A,IF('Third Approx.'!$G$30="Error",#N/A,IF('Third Approx.'!$G$31="Error",#N/A,IF('Third Approx.'!$G$32="Error",#N/A,'Third Approx.'!$D$40*COS(RADIANS(F53))))))))))))</f>
        <v>-1.5234385423500891</v>
      </c>
      <c r="L53" s="7">
        <f>IF('Third Approx.'!$G$15="Error",#N/A,IF('Third Approx.'!$G$16="Error",#N/A,IF('Third Approx.'!$G$17="Error",#N/A,IF('Third Approx.'!$G$18="Error",#N/A,IF('Third Approx.'!$G$19="Error",#N/A,IF('Third Approx.'!$G$20="Error",#N/A,IF('Third Approx.'!$G$29="Error",#N/A,IF('Third Approx.'!$G$30="Error",#N/A,IF('Third Approx.'!$G$31="Error",#N/A,IF('Third Approx.'!$G$32="Error",#N/A,'Third Approx.'!$D$40*SIN(RADIANS(F53))))))))))))</f>
        <v>7.1672148362801966</v>
      </c>
      <c r="N53" s="18">
        <v>25.5</v>
      </c>
      <c r="O53" s="48">
        <f>'Third Approx.'!$D$16*TAN('Third Approx.'!$D$29)+((0.5*(COS(RADIANS(ABS('Third Approx.'!$D$18*'Data 3rd Approx.'!N53-'Third Approx.'!$D$19*'Data 3rd Approx.'!N53))))+0.5)*('Third Approx.'!$D$16*TAN(2*'Third Approx.'!$D$29)-2*'Third Approx.'!$D$16*TAN('Third Approx.'!$D$29)))</f>
        <v>3.5153943556286542</v>
      </c>
      <c r="R53" s="48">
        <f>((0.5*(COS(RADIANS(ABS('Third Approx.'!$D$18*'Data 3rd Approx.'!N53-'Third Approx.'!$D$19*'Data 3rd Approx.'!N53))))+0.5)*('Third Approx.'!$D$16*TAN(2*'Third Approx.'!$D$29)-2*'Third Approx.'!$D$16*TAN('Third Approx.'!$D$29)))</f>
        <v>8.3090497485727687E-3</v>
      </c>
      <c r="S53" s="7">
        <f>((0.5*(COS(RADIANS(ABS('Third Approx.'!$D$18*'Data 3rd Approx.'!N53-'Third Approx.'!$D$19*'Data 3rd Approx.'!N53))))+0.5))</f>
        <v>0.96193976625564337</v>
      </c>
      <c r="U53" s="18">
        <v>102</v>
      </c>
      <c r="V53" s="48">
        <f>'Third Approx.'!$D$38*COS(RADIANS(U53))</f>
        <v>-0.79247860556851757</v>
      </c>
      <c r="W53" s="7">
        <f>'Third Approx.'!$D$38*SIN(RADIANS(U53))</f>
        <v>3.7283187088751477</v>
      </c>
      <c r="Y53" s="18">
        <v>102</v>
      </c>
      <c r="Z53" s="48">
        <f t="shared" si="0"/>
        <v>3.0807199823078752</v>
      </c>
      <c r="AA53" s="7">
        <f>'Third Approx.'!$D$39*SIN(RADIANS(Y53))+$W$2</f>
        <v>3.4388961274050489</v>
      </c>
    </row>
    <row r="54" spans="1:27" x14ac:dyDescent="0.25">
      <c r="A54" s="77">
        <v>26</v>
      </c>
      <c r="B54" s="77">
        <f>IF(A54&lt;='Third Approx.'!$D$20,A54,"")</f>
        <v>26</v>
      </c>
      <c r="C54" s="48">
        <f>IF(B54="",#N/A,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Approx.'!$D$18*B54))+O54*COS(RADIANS(B54*'Third Approx.'!$D$19)+'Third Approx.'!$D$21))))))))))))</f>
        <v>0.69324949954469761</v>
      </c>
      <c r="D54" s="7">
        <f>IF(B54="",#N/A,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Approx.'!$D$18*B54))+O54*SIN(RADIANS(B54*'Third Approx.'!$D$19)+'Third Approx.'!$D$21))))))))))))</f>
        <v>-7.0434848084696577</v>
      </c>
      <c r="F54" s="18">
        <v>104</v>
      </c>
      <c r="G54" s="48">
        <f>IF('Third Approx.'!$G$15="Error",#N/A,IF('Third Approx.'!$G$16="Error",#N/A,IF('Third Approx.'!$G$17="Error",#N/A,IF('Third Approx.'!$G$18="Error",#N/A,IF('Third Approx.'!$G$19="Error",#N/A,IF('Third Approx.'!$G$20="Error",#N/A,IF('Third Approx.'!$G$29="Error",#N/A,IF('Third Approx.'!$G$30="Error",#N/A,IF('Third Approx.'!$G$31="Error",#N/A,IF('Third Approx.'!$G$32="Error",#N/A,'Third Approx.'!$D$37*COS(RADIANS(F54))))))))))))</f>
        <v>-7.3671570272071649E-2</v>
      </c>
      <c r="H54" s="7">
        <f>IF('Third Approx.'!$G$15="Error",#N/A,IF('Third Approx.'!$G$16="Error",#N/A,IF('Third Approx.'!$G$17="Error",#N/A,IF('Third Approx.'!$G$18="Error",#N/A,IF('Third Approx.'!$G$19="Error",#N/A,IF('Third Approx.'!$G$20="Error",#N/A,IF('Third Approx.'!$G$29="Error",#N/A,IF('Third Approx.'!$G$30="Error",#N/A,IF('Third Approx.'!$G$31="Error",#N/A,IF('Third Approx.'!$G$32="Error",#N/A,'Third Approx.'!$D$37*SIN(RADIANS(F54))))))))))))</f>
        <v>0.29548052939087105</v>
      </c>
      <c r="K54" s="48">
        <f>IF('Third Approx.'!$G$15="Error",#N/A,IF('Third Approx.'!$G$16="Error",#N/A,IF('Third Approx.'!$G$17="Error",#N/A,IF('Third Approx.'!$G$18="Error",#N/A,IF('Third Approx.'!$G$19="Error",#N/A,IF('Third Approx.'!$G$20="Error",#N/A,IF('Third Approx.'!$G$29="Error",#N/A,IF('Third Approx.'!$G$30="Error",#N/A,IF('Third Approx.'!$G$31="Error",#N/A,IF('Third Approx.'!$G$32="Error",#N/A,'Third Approx.'!$D$40*COS(RADIANS(F54))))))))))))</f>
        <v>-1.7726426952968986</v>
      </c>
      <c r="L54" s="7">
        <f>IF('Third Approx.'!$G$15="Error",#N/A,IF('Third Approx.'!$G$16="Error",#N/A,IF('Third Approx.'!$G$17="Error",#N/A,IF('Third Approx.'!$G$18="Error",#N/A,IF('Third Approx.'!$G$19="Error",#N/A,IF('Third Approx.'!$G$20="Error",#N/A,IF('Third Approx.'!$G$29="Error",#N/A,IF('Third Approx.'!$G$30="Error",#N/A,IF('Third Approx.'!$G$31="Error",#N/A,IF('Third Approx.'!$G$32="Error",#N/A,'Third Approx.'!$D$40*SIN(RADIANS(F54))))))))))))</f>
        <v>7.1096815242683888</v>
      </c>
      <c r="N54" s="47">
        <v>26</v>
      </c>
      <c r="O54" s="48">
        <f>'Third Approx.'!$D$16*TAN('Third Approx.'!$D$29)+((0.5*(COS(RADIANS(ABS('Third Approx.'!$D$18*'Data 3rd Approx.'!N54-'Third Approx.'!$D$19*'Data 3rd Approx.'!N54))))+0.5)*('Third Approx.'!$D$16*TAN(2*'Third Approx.'!$D$29)-2*'Third Approx.'!$D$16*TAN('Third Approx.'!$D$29)))</f>
        <v>3.5151444892385668</v>
      </c>
      <c r="R54" s="48">
        <f>((0.5*(COS(RADIANS(ABS('Third Approx.'!$D$18*'Data 3rd Approx.'!N54-'Third Approx.'!$D$19*'Data 3rd Approx.'!N54))))+0.5)*('Third Approx.'!$D$16*TAN(2*'Third Approx.'!$D$29)-2*'Third Approx.'!$D$16*TAN('Third Approx.'!$D$29)))</f>
        <v>8.0591833584853258E-3</v>
      </c>
      <c r="S54" s="7">
        <f>((0.5*(COS(RADIANS(ABS('Third Approx.'!$D$18*'Data 3rd Approx.'!N54-'Third Approx.'!$D$19*'Data 3rd Approx.'!N54))))+0.5))</f>
        <v>0.9330127018922193</v>
      </c>
      <c r="U54" s="18">
        <v>104</v>
      </c>
      <c r="V54" s="48">
        <f>'Third Approx.'!$D$38*COS(RADIANS(U54))</f>
        <v>-0.9221122955003217</v>
      </c>
      <c r="W54" s="7">
        <f>'Third Approx.'!$D$38*SIN(RADIANS(U54))</f>
        <v>3.6983904133716599</v>
      </c>
      <c r="Y54" s="18">
        <v>104</v>
      </c>
      <c r="Z54" s="48">
        <f t="shared" si="0"/>
        <v>2.9612211485345163</v>
      </c>
      <c r="AA54" s="7">
        <f>'Third Approx.'!$D$39*SIN(RADIANS(Y54))+$W$2</f>
        <v>3.4112911108967285</v>
      </c>
    </row>
    <row r="55" spans="1:27" x14ac:dyDescent="0.25">
      <c r="A55" s="48">
        <v>26.5</v>
      </c>
      <c r="B55" s="77">
        <f>IF(A55&lt;='Third Approx.'!$D$20,A55,"")</f>
        <v>26.5</v>
      </c>
      <c r="C55" s="48">
        <f>IF(B55="",#N/A,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Approx.'!$D$18*B55))+O55*COS(RADIANS(B55*'Third Approx.'!$D$19)+'Third Approx.'!$D$21))))))))))))</f>
        <v>1.7416397281380576</v>
      </c>
      <c r="D55" s="7">
        <f>IF(B55="",#N/A,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Approx.'!$D$18*B55))+O55*SIN(RADIANS(B55*'Third Approx.'!$D$19)+'Third Approx.'!$D$21))))))))))))</f>
        <v>-6.7161362240311231</v>
      </c>
      <c r="F55" s="18">
        <v>106</v>
      </c>
      <c r="G55" s="48">
        <f>IF('Third Approx.'!$G$15="Error",#N/A,IF('Third Approx.'!$G$16="Error",#N/A,IF('Third Approx.'!$G$17="Error",#N/A,IF('Third Approx.'!$G$18="Error",#N/A,IF('Third Approx.'!$G$19="Error",#N/A,IF('Third Approx.'!$G$20="Error",#N/A,IF('Third Approx.'!$G$29="Error",#N/A,IF('Third Approx.'!$G$30="Error",#N/A,IF('Third Approx.'!$G$31="Error",#N/A,IF('Third Approx.'!$G$32="Error",#N/A,'Third Approx.'!$D$37*COS(RADIANS(F55))))))))))))</f>
        <v>-8.3938813303131007E-2</v>
      </c>
      <c r="H55" s="7">
        <f>IF('Third Approx.'!$G$15="Error",#N/A,IF('Third Approx.'!$G$16="Error",#N/A,IF('Third Approx.'!$G$17="Error",#N/A,IF('Third Approx.'!$G$18="Error",#N/A,IF('Third Approx.'!$G$19="Error",#N/A,IF('Third Approx.'!$G$20="Error",#N/A,IF('Third Approx.'!$G$29="Error",#N/A,IF('Third Approx.'!$G$30="Error",#N/A,IF('Third Approx.'!$G$31="Error",#N/A,IF('Third Approx.'!$G$32="Error",#N/A,'Third Approx.'!$D$37*SIN(RADIANS(F55))))))))))))</f>
        <v>0.29272942991220463</v>
      </c>
      <c r="K55" s="48">
        <f>IF('Third Approx.'!$G$15="Error",#N/A,IF('Third Approx.'!$G$16="Error",#N/A,IF('Third Approx.'!$G$17="Error",#N/A,IF('Third Approx.'!$G$18="Error",#N/A,IF('Third Approx.'!$G$19="Error",#N/A,IF('Third Approx.'!$G$20="Error",#N/A,IF('Third Approx.'!$G$29="Error",#N/A,IF('Third Approx.'!$G$30="Error",#N/A,IF('Third Approx.'!$G$31="Error",#N/A,IF('Third Approx.'!$G$32="Error",#N/A,'Third Approx.'!$D$40*COS(RADIANS(F55))))))))))))</f>
        <v>-2.0196871561741614</v>
      </c>
      <c r="L55" s="7">
        <f>IF('Third Approx.'!$G$15="Error",#N/A,IF('Third Approx.'!$G$16="Error",#N/A,IF('Third Approx.'!$G$17="Error",#N/A,IF('Third Approx.'!$G$18="Error",#N/A,IF('Third Approx.'!$G$19="Error",#N/A,IF('Third Approx.'!$G$20="Error",#N/A,IF('Third Approx.'!$G$29="Error",#N/A,IF('Third Approx.'!$G$30="Error",#N/A,IF('Third Approx.'!$G$31="Error",#N/A,IF('Third Approx.'!$G$32="Error",#N/A,'Third Approx.'!$D$40*SIN(RADIANS(F55))))))))))))</f>
        <v>7.043486160481744</v>
      </c>
      <c r="N55" s="18">
        <v>26.5</v>
      </c>
      <c r="O55" s="48">
        <f>'Third Approx.'!$D$16*TAN('Third Approx.'!$D$29)+((0.5*(COS(RADIANS(ABS('Third Approx.'!$D$18*'Data 3rd Approx.'!N55-'Third Approx.'!$D$19*'Data 3rd Approx.'!N55))))+0.5)*('Third Approx.'!$D$16*TAN(2*'Third Approx.'!$D$29)-2*'Third Approx.'!$D$16*TAN('Third Approx.'!$D$29)))</f>
        <v>3.5148306256204491</v>
      </c>
      <c r="R55" s="48">
        <f>((0.5*(COS(RADIANS(ABS('Third Approx.'!$D$18*'Data 3rd Approx.'!N55-'Third Approx.'!$D$19*'Data 3rd Approx.'!N55))))+0.5)*('Third Approx.'!$D$16*TAN(2*'Third Approx.'!$D$29)-2*'Third Approx.'!$D$16*TAN('Third Approx.'!$D$29)))</f>
        <v>7.7453197403676861E-3</v>
      </c>
      <c r="S55" s="7">
        <f>((0.5*(COS(RADIANS(ABS('Third Approx.'!$D$18*'Data 3rd Approx.'!N55-'Third Approx.'!$D$19*'Data 3rd Approx.'!N55))))+0.5))</f>
        <v>0.89667667014561769</v>
      </c>
      <c r="U55" s="18">
        <v>106</v>
      </c>
      <c r="V55" s="48">
        <f>'Third Approx.'!$D$38*COS(RADIANS(U55))</f>
        <v>-1.0506225336405679</v>
      </c>
      <c r="W55" s="7">
        <f>'Third Approx.'!$D$38*SIN(RADIANS(U55))</f>
        <v>3.6639561988428495</v>
      </c>
      <c r="Y55" s="18">
        <v>106</v>
      </c>
      <c r="Z55" s="48">
        <f t="shared" si="0"/>
        <v>2.8427929468872071</v>
      </c>
      <c r="AA55" s="7">
        <f>'Third Approx.'!$D$39*SIN(RADIANS(Y55))+$W$2</f>
        <v>3.3795299616388941</v>
      </c>
    </row>
    <row r="56" spans="1:27" x14ac:dyDescent="0.25">
      <c r="A56" s="77">
        <v>27</v>
      </c>
      <c r="B56" s="77">
        <f>IF(A56&lt;='Third Approx.'!$D$20,A56,"")</f>
        <v>27</v>
      </c>
      <c r="C56" s="48">
        <f>IF(B56="",#N/A,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Approx.'!$D$18*B56))+O56*COS(RADIANS(B56*'Third Approx.'!$D$19)+'Third Approx.'!$D$21))))))))))))</f>
        <v>2.6952163860469791</v>
      </c>
      <c r="D56" s="7">
        <f>IF(B56="",#N/A,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Approx.'!$D$18*B56))+O56*SIN(RADIANS(B56*'Third Approx.'!$D$19)+'Third Approx.'!$D$21))))))))))))</f>
        <v>-6.2096745211148043</v>
      </c>
      <c r="F56" s="18">
        <v>108</v>
      </c>
      <c r="G56" s="48">
        <f>IF('Third Approx.'!$G$15="Error",#N/A,IF('Third Approx.'!$G$16="Error",#N/A,IF('Third Approx.'!$G$17="Error",#N/A,IF('Third Approx.'!$G$18="Error",#N/A,IF('Third Approx.'!$G$19="Error",#N/A,IF('Third Approx.'!$G$20="Error",#N/A,IF('Third Approx.'!$G$29="Error",#N/A,IF('Third Approx.'!$G$30="Error",#N/A,IF('Third Approx.'!$G$31="Error",#N/A,IF('Third Approx.'!$G$32="Error",#N/A,'Third Approx.'!$D$37*COS(RADIANS(F56))))))))))))</f>
        <v>-9.4103789819963563E-2</v>
      </c>
      <c r="H56" s="7">
        <f>IF('Third Approx.'!$G$15="Error",#N/A,IF('Third Approx.'!$G$16="Error",#N/A,IF('Third Approx.'!$G$17="Error",#N/A,IF('Third Approx.'!$G$18="Error",#N/A,IF('Third Approx.'!$G$19="Error",#N/A,IF('Third Approx.'!$G$20="Error",#N/A,IF('Third Approx.'!$G$29="Error",#N/A,IF('Third Approx.'!$G$30="Error",#N/A,IF('Third Approx.'!$G$31="Error",#N/A,IF('Third Approx.'!$G$32="Error",#N/A,'Third Approx.'!$D$37*SIN(RADIANS(F56))))))))))))</f>
        <v>0.28962168471470212</v>
      </c>
      <c r="K56" s="48">
        <f>IF('Third Approx.'!$G$15="Error",#N/A,IF('Third Approx.'!$G$16="Error",#N/A,IF('Third Approx.'!$G$17="Error",#N/A,IF('Third Approx.'!$G$18="Error",#N/A,IF('Third Approx.'!$G$19="Error",#N/A,IF('Third Approx.'!$G$20="Error",#N/A,IF('Third Approx.'!$G$29="Error",#N/A,IF('Third Approx.'!$G$30="Error",#N/A,IF('Third Approx.'!$G$31="Error",#N/A,IF('Third Approx.'!$G$32="Error",#N/A,'Third Approx.'!$D$40*COS(RADIANS(F56))))))))))))</f>
        <v>-2.2642709393605851</v>
      </c>
      <c r="L56" s="7">
        <f>IF('Third Approx.'!$G$15="Error",#N/A,IF('Third Approx.'!$G$16="Error",#N/A,IF('Third Approx.'!$G$17="Error",#N/A,IF('Third Approx.'!$G$18="Error",#N/A,IF('Third Approx.'!$G$19="Error",#N/A,IF('Third Approx.'!$G$20="Error",#N/A,IF('Third Approx.'!$G$29="Error",#N/A,IF('Third Approx.'!$G$30="Error",#N/A,IF('Third Approx.'!$G$31="Error",#N/A,IF('Third Approx.'!$G$32="Error",#N/A,'Third Approx.'!$D$40*SIN(RADIANS(F56))))))))))))</f>
        <v>6.9687093937744216</v>
      </c>
      <c r="N56" s="47">
        <v>27</v>
      </c>
      <c r="O56" s="48">
        <f>'Third Approx.'!$D$16*TAN('Third Approx.'!$D$29)+((0.5*(COS(RADIANS(ABS('Third Approx.'!$D$18*'Data 3rd Approx.'!N56-'Third Approx.'!$D$19*'Data 3rd Approx.'!N56))))+0.5)*('Third Approx.'!$D$16*TAN(2*'Third Approx.'!$D$29)-2*'Third Approx.'!$D$16*TAN('Third Approx.'!$D$29)))</f>
        <v>3.5144581350678266</v>
      </c>
      <c r="R56" s="48">
        <f>((0.5*(COS(RADIANS(ABS('Third Approx.'!$D$18*'Data 3rd Approx.'!N56-'Third Approx.'!$D$19*'Data 3rd Approx.'!N56))))+0.5)*('Third Approx.'!$D$16*TAN(2*'Third Approx.'!$D$29)-2*'Third Approx.'!$D$16*TAN('Third Approx.'!$D$29)))</f>
        <v>7.3728291877452768E-3</v>
      </c>
      <c r="S56" s="7">
        <f>((0.5*(COS(RADIANS(ABS('Third Approx.'!$D$18*'Data 3rd Approx.'!N56-'Third Approx.'!$D$19*'Data 3rd Approx.'!N56))))+0.5))</f>
        <v>0.85355339059327384</v>
      </c>
      <c r="U56" s="18">
        <v>108</v>
      </c>
      <c r="V56" s="48">
        <f>'Third Approx.'!$D$38*COS(RADIANS(U56))</f>
        <v>-1.1778527500595692</v>
      </c>
      <c r="W56" s="7">
        <f>'Third Approx.'!$D$38*SIN(RADIANS(U56))</f>
        <v>3.6250580180749359</v>
      </c>
      <c r="Y56" s="18">
        <v>108</v>
      </c>
      <c r="Z56" s="48">
        <f t="shared" si="0"/>
        <v>2.7255842769225938</v>
      </c>
      <c r="AA56" s="7">
        <f>'Third Approx.'!$D$39*SIN(RADIANS(Y56))+$W$2</f>
        <v>3.3436513756994857</v>
      </c>
    </row>
    <row r="57" spans="1:27" x14ac:dyDescent="0.25">
      <c r="A57" s="48">
        <v>27.5</v>
      </c>
      <c r="B57" s="77">
        <f>IF(A57&lt;='Third Approx.'!$D$20,A57,"")</f>
        <v>27.5</v>
      </c>
      <c r="C57" s="48">
        <f>IF(B57="",#N/A,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Approx.'!$D$18*B57))+O57*COS(RADIANS(B57*'Third Approx.'!$D$19)+'Third Approx.'!$D$21))))))))))))</f>
        <v>3.5209487803299799</v>
      </c>
      <c r="D57" s="7">
        <f>IF(B57="",#N/A,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Approx.'!$D$18*B57))+O57*SIN(RADIANS(B57*'Third Approx.'!$D$19)+'Third Approx.'!$D$21))))))))))))</f>
        <v>-5.5486388349751241</v>
      </c>
      <c r="F57" s="18">
        <v>110</v>
      </c>
      <c r="G57" s="48">
        <f>IF('Third Approx.'!$G$15="Error",#N/A,IF('Third Approx.'!$G$16="Error",#N/A,IF('Third Approx.'!$G$17="Error",#N/A,IF('Third Approx.'!$G$18="Error",#N/A,IF('Third Approx.'!$G$19="Error",#N/A,IF('Third Approx.'!$G$20="Error",#N/A,IF('Third Approx.'!$G$29="Error",#N/A,IF('Third Approx.'!$G$30="Error",#N/A,IF('Third Approx.'!$G$31="Error",#N/A,IF('Third Approx.'!$G$32="Error",#N/A,'Third Approx.'!$D$37*COS(RADIANS(F57))))))))))))</f>
        <v>-0.10415411536447808</v>
      </c>
      <c r="H57" s="7">
        <f>IF('Third Approx.'!$G$15="Error",#N/A,IF('Third Approx.'!$G$16="Error",#N/A,IF('Third Approx.'!$G$17="Error",#N/A,IF('Third Approx.'!$G$18="Error",#N/A,IF('Third Approx.'!$G$19="Error",#N/A,IF('Third Approx.'!$G$20="Error",#N/A,IF('Third Approx.'!$G$29="Error",#N/A,IF('Third Approx.'!$G$30="Error",#N/A,IF('Third Approx.'!$G$31="Error",#N/A,IF('Third Approx.'!$G$32="Error",#N/A,'Third Approx.'!$D$37*SIN(RADIANS(F57))))))))))))</f>
        <v>0.28616108010717528</v>
      </c>
      <c r="K57" s="48">
        <f>IF('Third Approx.'!$G$15="Error",#N/A,IF('Third Approx.'!$G$16="Error",#N/A,IF('Third Approx.'!$G$17="Error",#N/A,IF('Third Approx.'!$G$18="Error",#N/A,IF('Third Approx.'!$G$19="Error",#N/A,IF('Third Approx.'!$G$20="Error",#N/A,IF('Third Approx.'!$G$29="Error",#N/A,IF('Third Approx.'!$G$30="Error",#N/A,IF('Third Approx.'!$G$31="Error",#N/A,IF('Third Approx.'!$G$32="Error",#N/A,'Third Approx.'!$D$40*COS(RADIANS(F57))))))))))))</f>
        <v>-2.5060960571915984</v>
      </c>
      <c r="L57" s="7">
        <f>IF('Third Approx.'!$G$15="Error",#N/A,IF('Third Approx.'!$G$16="Error",#N/A,IF('Third Approx.'!$G$17="Error",#N/A,IF('Third Approx.'!$G$18="Error",#N/A,IF('Third Approx.'!$G$19="Error",#N/A,IF('Third Approx.'!$G$20="Error",#N/A,IF('Third Approx.'!$G$29="Error",#N/A,IF('Third Approx.'!$G$30="Error",#N/A,IF('Third Approx.'!$G$31="Error",#N/A,IF('Third Approx.'!$G$32="Error",#N/A,'Third Approx.'!$D$40*SIN(RADIANS(F57))))))))))))</f>
        <v>6.8854423281181765</v>
      </c>
      <c r="N57" s="18">
        <v>27.5</v>
      </c>
      <c r="O57" s="48">
        <f>'Third Approx.'!$D$16*TAN('Third Approx.'!$D$29)+((0.5*(COS(RADIANS(ABS('Third Approx.'!$D$18*'Data 3rd Approx.'!N57-'Third Approx.'!$D$19*'Data 3rd Approx.'!N57))))+0.5)*('Third Approx.'!$D$16*TAN(2*'Third Approx.'!$D$29)-2*'Third Approx.'!$D$16*TAN('Third Approx.'!$D$29)))</f>
        <v>3.5140333909973287</v>
      </c>
      <c r="R57" s="48">
        <f>((0.5*(COS(RADIANS(ABS('Third Approx.'!$D$18*'Data 3rd Approx.'!N57-'Third Approx.'!$D$19*'Data 3rd Approx.'!N57))))+0.5)*('Third Approx.'!$D$16*TAN(2*'Third Approx.'!$D$29)-2*'Third Approx.'!$D$16*TAN('Third Approx.'!$D$29)))</f>
        <v>6.9480851172473608E-3</v>
      </c>
      <c r="S57" s="7">
        <f>((0.5*(COS(RADIANS(ABS('Third Approx.'!$D$18*'Data 3rd Approx.'!N57-'Third Approx.'!$D$19*'Data 3rd Approx.'!N57))))+0.5))</f>
        <v>0.80438071450436044</v>
      </c>
      <c r="U57" s="18">
        <v>110</v>
      </c>
      <c r="V57" s="48">
        <f>'Third Approx.'!$D$38*COS(RADIANS(U57))</f>
        <v>-1.3036479343369303</v>
      </c>
      <c r="W57" s="7">
        <f>'Third Approx.'!$D$38*SIN(RADIANS(U57))</f>
        <v>3.5817432625093781</v>
      </c>
      <c r="Y57" s="18">
        <v>110</v>
      </c>
      <c r="Z57" s="48">
        <f t="shared" si="0"/>
        <v>2.6097413626377444</v>
      </c>
      <c r="AA57" s="7">
        <f>'Third Approx.'!$D$39*SIN(RADIANS(Y57))+$W$2</f>
        <v>3.3036990656087983</v>
      </c>
    </row>
    <row r="58" spans="1:27" x14ac:dyDescent="0.25">
      <c r="A58" s="77">
        <v>28</v>
      </c>
      <c r="B58" s="77">
        <f>IF(A58&lt;='Third Approx.'!$D$20,A58,"")</f>
        <v>28</v>
      </c>
      <c r="C58" s="48">
        <f>IF(B58="",#N/A,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Approx.'!$D$18*B58))+O58*COS(RADIANS(B58*'Third Approx.'!$D$19)+'Third Approx.'!$D$21))))))))))))</f>
        <v>4.1918671893410213</v>
      </c>
      <c r="D58" s="7">
        <f>IF(B58="",#N/A,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Approx.'!$D$18*B58))+O58*SIN(RADIANS(B58*'Third Approx.'!$D$19)+'Third Approx.'!$D$21))))))))))))</f>
        <v>-4.7638326682910046</v>
      </c>
      <c r="F58" s="18">
        <v>112</v>
      </c>
      <c r="G58" s="48">
        <f>IF('Third Approx.'!$G$15="Error",#N/A,IF('Third Approx.'!$G$16="Error",#N/A,IF('Third Approx.'!$G$17="Error",#N/A,IF('Third Approx.'!$G$18="Error",#N/A,IF('Third Approx.'!$G$19="Error",#N/A,IF('Third Approx.'!$G$20="Error",#N/A,IF('Third Approx.'!$G$29="Error",#N/A,IF('Third Approx.'!$G$30="Error",#N/A,IF('Third Approx.'!$G$31="Error",#N/A,IF('Third Approx.'!$G$32="Error",#N/A,'Third Approx.'!$D$37*COS(RADIANS(F58))))))))))))</f>
        <v>-0.11407754516313255</v>
      </c>
      <c r="H58" s="7">
        <f>IF('Third Approx.'!$G$15="Error",#N/A,IF('Third Approx.'!$G$16="Error",#N/A,IF('Third Approx.'!$G$17="Error",#N/A,IF('Third Approx.'!$G$18="Error",#N/A,IF('Third Approx.'!$G$19="Error",#N/A,IF('Third Approx.'!$G$20="Error",#N/A,IF('Third Approx.'!$G$29="Error",#N/A,IF('Third Approx.'!$G$30="Error",#N/A,IF('Third Approx.'!$G$31="Error",#N/A,IF('Third Approx.'!$G$32="Error",#N/A,'Third Approx.'!$D$37*SIN(RADIANS(F58))))))))))))</f>
        <v>0.2823518323032731</v>
      </c>
      <c r="K58" s="48">
        <f>IF('Third Approx.'!$G$15="Error",#N/A,IF('Third Approx.'!$G$16="Error",#N/A,IF('Third Approx.'!$G$17="Error",#N/A,IF('Third Approx.'!$G$18="Error",#N/A,IF('Third Approx.'!$G$19="Error",#N/A,IF('Third Approx.'!$G$20="Error",#N/A,IF('Third Approx.'!$G$29="Error",#N/A,IF('Third Approx.'!$G$30="Error",#N/A,IF('Third Approx.'!$G$31="Error",#N/A,IF('Third Approx.'!$G$32="Error",#N/A,'Third Approx.'!$D$40*COS(RADIANS(F58))))))))))))</f>
        <v>-2.7448678830114277</v>
      </c>
      <c r="L58" s="7">
        <f>IF('Third Approx.'!$G$15="Error",#N/A,IF('Third Approx.'!$G$16="Error",#N/A,IF('Third Approx.'!$G$17="Error",#N/A,IF('Third Approx.'!$G$18="Error",#N/A,IF('Third Approx.'!$G$19="Error",#N/A,IF('Third Approx.'!$G$20="Error",#N/A,IF('Third Approx.'!$G$29="Error",#N/A,IF('Third Approx.'!$G$30="Error",#N/A,IF('Third Approx.'!$G$31="Error",#N/A,IF('Third Approx.'!$G$32="Error",#N/A,'Third Approx.'!$D$40*SIN(RADIANS(F58))))))))))))</f>
        <v>6.7937864116062032</v>
      </c>
      <c r="N58" s="47">
        <v>28</v>
      </c>
      <c r="O58" s="48">
        <f>'Third Approx.'!$D$16*TAN('Third Approx.'!$D$29)+((0.5*(COS(RADIANS(ABS('Third Approx.'!$D$18*'Data 3rd Approx.'!N58-'Third Approx.'!$D$19*'Data 3rd Approx.'!N58))))+0.5)*('Third Approx.'!$D$16*TAN(2*'Third Approx.'!$D$29)-2*'Third Approx.'!$D$16*TAN('Third Approx.'!$D$29)))</f>
        <v>3.5135636608977627</v>
      </c>
      <c r="R58" s="48">
        <f>((0.5*(COS(RADIANS(ABS('Third Approx.'!$D$18*'Data 3rd Approx.'!N58-'Third Approx.'!$D$19*'Data 3rd Approx.'!N58))))+0.5)*('Third Approx.'!$D$16*TAN(2*'Third Approx.'!$D$29)-2*'Third Approx.'!$D$16*TAN('Third Approx.'!$D$29)))</f>
        <v>6.4783550176814577E-3</v>
      </c>
      <c r="S58" s="7">
        <f>((0.5*(COS(RADIANS(ABS('Third Approx.'!$D$18*'Data 3rd Approx.'!N58-'Third Approx.'!$D$19*'Data 3rd Approx.'!N58))))+0.5))</f>
        <v>0.74999999999999989</v>
      </c>
      <c r="U58" s="18">
        <v>112</v>
      </c>
      <c r="V58" s="48">
        <f>'Third Approx.'!$D$38*COS(RADIANS(U58))</f>
        <v>-1.4278548244178719</v>
      </c>
      <c r="W58" s="7">
        <f>'Third Approx.'!$D$38*SIN(RADIANS(U58))</f>
        <v>3.5340647045037077</v>
      </c>
      <c r="Y58" s="18">
        <v>112</v>
      </c>
      <c r="Z58" s="48">
        <f t="shared" si="0"/>
        <v>2.4954074529189842</v>
      </c>
      <c r="AA58" s="7">
        <f>'Third Approx.'!$D$39*SIN(RADIANS(Y58))+$W$2</f>
        <v>3.259721707102496</v>
      </c>
    </row>
    <row r="59" spans="1:27" x14ac:dyDescent="0.25">
      <c r="A59" s="48">
        <v>28.5</v>
      </c>
      <c r="B59" s="77">
        <f>IF(A59&lt;='Third Approx.'!$D$20,A59,"")</f>
        <v>28.5</v>
      </c>
      <c r="C59" s="48">
        <f>IF(B59="",#N/A,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Approx.'!$D$18*B59))+O59*COS(RADIANS(B59*'Third Approx.'!$D$19)+'Third Approx.'!$D$21))))))))))))</f>
        <v>4.6882487548028786</v>
      </c>
      <c r="D59" s="7">
        <f>IF(B59="",#N/A,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Approx.'!$D$18*B59))+O59*SIN(RADIANS(B59*'Third Approx.'!$D$19)+'Third Approx.'!$D$21))))))))))))</f>
        <v>-3.8908676121412933</v>
      </c>
      <c r="F59" s="18">
        <v>114</v>
      </c>
      <c r="G59" s="48">
        <f>IF('Third Approx.'!$G$15="Error",#N/A,IF('Third Approx.'!$G$16="Error",#N/A,IF('Third Approx.'!$G$17="Error",#N/A,IF('Third Approx.'!$G$18="Error",#N/A,IF('Third Approx.'!$G$19="Error",#N/A,IF('Third Approx.'!$G$20="Error",#N/A,IF('Third Approx.'!$G$29="Error",#N/A,IF('Third Approx.'!$G$30="Error",#N/A,IF('Third Approx.'!$G$31="Error",#N/A,IF('Third Approx.'!$G$32="Error",#N/A,'Third Approx.'!$D$37*COS(RADIANS(F59))))))))))))</f>
        <v>-0.12386198904530449</v>
      </c>
      <c r="H59" s="7">
        <f>IF('Third Approx.'!$G$15="Error",#N/A,IF('Third Approx.'!$G$16="Error",#N/A,IF('Third Approx.'!$G$17="Error",#N/A,IF('Third Approx.'!$G$18="Error",#N/A,IF('Third Approx.'!$G$19="Error",#N/A,IF('Third Approx.'!$G$20="Error",#N/A,IF('Third Approx.'!$G$29="Error",#N/A,IF('Third Approx.'!$G$30="Error",#N/A,IF('Third Approx.'!$G$31="Error",#N/A,IF('Third Approx.'!$G$32="Error",#N/A,'Third Approx.'!$D$37*SIN(RADIANS(F59))))))))))))</f>
        <v>0.27819858228467498</v>
      </c>
      <c r="K59" s="48">
        <f>IF('Third Approx.'!$G$15="Error",#N/A,IF('Third Approx.'!$G$16="Error",#N/A,IF('Third Approx.'!$G$17="Error",#N/A,IF('Third Approx.'!$G$18="Error",#N/A,IF('Third Approx.'!$G$19="Error",#N/A,IF('Third Approx.'!$G$20="Error",#N/A,IF('Third Approx.'!$G$29="Error",#N/A,IF('Third Approx.'!$G$30="Error",#N/A,IF('Third Approx.'!$G$31="Error",#N/A,IF('Third Approx.'!$G$32="Error",#N/A,'Third Approx.'!$D$40*COS(RADIANS(F59))))))))))))</f>
        <v>-2.9802955101302921</v>
      </c>
      <c r="L59" s="7">
        <f>IF('Third Approx.'!$G$15="Error",#N/A,IF('Third Approx.'!$G$16="Error",#N/A,IF('Third Approx.'!$G$17="Error",#N/A,IF('Third Approx.'!$G$18="Error",#N/A,IF('Third Approx.'!$G$19="Error",#N/A,IF('Third Approx.'!$G$20="Error",#N/A,IF('Third Approx.'!$G$29="Error",#N/A,IF('Third Approx.'!$G$30="Error",#N/A,IF('Third Approx.'!$G$31="Error",#N/A,IF('Third Approx.'!$G$32="Error",#N/A,'Third Approx.'!$D$40*SIN(RADIANS(F59))))))))))))</f>
        <v>6.6938533128542597</v>
      </c>
      <c r="N59" s="18">
        <v>28.5</v>
      </c>
      <c r="O59" s="48">
        <f>'Third Approx.'!$D$16*TAN('Third Approx.'!$D$29)+((0.5*(COS(RADIANS(ABS('Third Approx.'!$D$18*'Data 3rd Approx.'!N59-'Third Approx.'!$D$19*'Data 3rd Approx.'!N59))))+0.5)*('Third Approx.'!$D$16*TAN(2*'Third Approx.'!$D$29)-2*'Third Approx.'!$D$16*TAN('Third Approx.'!$D$29)))</f>
        <v>3.5130569819813662</v>
      </c>
      <c r="R59" s="48">
        <f>((0.5*(COS(RADIANS(ABS('Third Approx.'!$D$18*'Data 3rd Approx.'!N59-'Third Approx.'!$D$19*'Data 3rd Approx.'!N59))))+0.5)*('Third Approx.'!$D$16*TAN(2*'Third Approx.'!$D$29)-2*'Third Approx.'!$D$16*TAN('Third Approx.'!$D$29)))</f>
        <v>5.9716761012849331E-3</v>
      </c>
      <c r="S59" s="7">
        <f>((0.5*(COS(RADIANS(ABS('Third Approx.'!$D$18*'Data 3rd Approx.'!N59-'Third Approx.'!$D$19*'Data 3rd Approx.'!N59))))+0.5))</f>
        <v>0.69134171618254481</v>
      </c>
      <c r="U59" s="18">
        <v>114</v>
      </c>
      <c r="V59" s="48">
        <f>'Third Approx.'!$D$38*COS(RADIANS(U59))</f>
        <v>-1.550322093339435</v>
      </c>
      <c r="W59" s="7">
        <f>'Third Approx.'!$D$38*SIN(RADIANS(U59))</f>
        <v>3.4820804330365349</v>
      </c>
      <c r="Y59" s="18">
        <v>114</v>
      </c>
      <c r="Z59" s="48">
        <f t="shared" si="0"/>
        <v>2.3827225628927335</v>
      </c>
      <c r="AA59" s="7">
        <f>'Third Approx.'!$D$39*SIN(RADIANS(Y59))+$W$2</f>
        <v>3.2117728798177252</v>
      </c>
    </row>
    <row r="60" spans="1:27" x14ac:dyDescent="0.25">
      <c r="A60" s="77">
        <v>29</v>
      </c>
      <c r="B60" s="77">
        <f>IF(A60&lt;='Third Approx.'!$D$20,A60,"")</f>
        <v>29</v>
      </c>
      <c r="C60" s="48">
        <f>IF(B60="",#N/A,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Approx.'!$D$18*B60))+O60*COS(RADIANS(B60*'Third Approx.'!$D$19)+'Third Approx.'!$D$21))))))))))))</f>
        <v>4.9984605198780621</v>
      </c>
      <c r="D60" s="7">
        <f>IF(B60="",#N/A,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Approx.'!$D$18*B60))+O60*SIN(RADIANS(B60*'Third Approx.'!$D$19)+'Third Approx.'!$D$21))))))))))))</f>
        <v>-2.9684871888265003</v>
      </c>
      <c r="F60" s="18">
        <v>116</v>
      </c>
      <c r="G60" s="48">
        <f>IF('Third Approx.'!$G$15="Error",#N/A,IF('Third Approx.'!$G$16="Error",#N/A,IF('Third Approx.'!$G$17="Error",#N/A,IF('Third Approx.'!$G$18="Error",#N/A,IF('Third Approx.'!$G$19="Error",#N/A,IF('Third Approx.'!$G$20="Error",#N/A,IF('Third Approx.'!$G$29="Error",#N/A,IF('Third Approx.'!$G$30="Error",#N/A,IF('Third Approx.'!$G$31="Error",#N/A,IF('Third Approx.'!$G$32="Error",#N/A,'Third Approx.'!$D$37*COS(RADIANS(F60))))))))))))</f>
        <v>-0.13349552617330149</v>
      </c>
      <c r="H60" s="7">
        <f>IF('Third Approx.'!$G$15="Error",#N/A,IF('Third Approx.'!$G$16="Error",#N/A,IF('Third Approx.'!$G$17="Error",#N/A,IF('Third Approx.'!$G$18="Error",#N/A,IF('Third Approx.'!$G$19="Error",#N/A,IF('Third Approx.'!$G$20="Error",#N/A,IF('Third Approx.'!$G$29="Error",#N/A,IF('Third Approx.'!$G$30="Error",#N/A,IF('Third Approx.'!$G$31="Error",#N/A,IF('Third Approx.'!$G$32="Error",#N/A,'Third Approx.'!$D$37*SIN(RADIANS(F60))))))))))))</f>
        <v>0.27370639014676945</v>
      </c>
      <c r="K60" s="48">
        <f>IF('Third Approx.'!$G$15="Error",#N/A,IF('Third Approx.'!$G$16="Error",#N/A,IF('Third Approx.'!$G$17="Error",#N/A,IF('Third Approx.'!$G$18="Error",#N/A,IF('Third Approx.'!$G$19="Error",#N/A,IF('Third Approx.'!$G$20="Error",#N/A,IF('Third Approx.'!$G$29="Error",#N/A,IF('Third Approx.'!$G$30="Error",#N/A,IF('Third Approx.'!$G$31="Error",#N/A,IF('Third Approx.'!$G$32="Error",#N/A,'Third Approx.'!$D$40*COS(RADIANS(F60))))))))))))</f>
        <v>-3.212092106249393</v>
      </c>
      <c r="L60" s="7">
        <f>IF('Third Approx.'!$G$15="Error",#N/A,IF('Third Approx.'!$G$16="Error",#N/A,IF('Third Approx.'!$G$17="Error",#N/A,IF('Third Approx.'!$G$18="Error",#N/A,IF('Third Approx.'!$G$19="Error",#N/A,IF('Third Approx.'!$G$20="Error",#N/A,IF('Third Approx.'!$G$29="Error",#N/A,IF('Third Approx.'!$G$30="Error",#N/A,IF('Third Approx.'!$G$31="Error",#N/A,IF('Third Approx.'!$G$32="Error",#N/A,'Third Approx.'!$D$40*SIN(RADIANS(F60))))))))))))</f>
        <v>6.5857647849496619</v>
      </c>
      <c r="N60" s="47">
        <v>29</v>
      </c>
      <c r="O60" s="48">
        <f>'Third Approx.'!$D$16*TAN('Third Approx.'!$D$29)+((0.5*(COS(RADIANS(ABS('Third Approx.'!$D$18*'Data 3rd Approx.'!N60-'Third Approx.'!$D$19*'Data 3rd Approx.'!N60))))+0.5)*('Third Approx.'!$D$16*TAN(2*'Third Approx.'!$D$29)-2*'Third Approx.'!$D$16*TAN('Third Approx.'!$D$29)))</f>
        <v>3.5125220236648764</v>
      </c>
      <c r="R60" s="48">
        <f>((0.5*(COS(RADIANS(ABS('Third Approx.'!$D$18*'Data 3rd Approx.'!N60-'Third Approx.'!$D$19*'Data 3rd Approx.'!N60))))+0.5)*('Third Approx.'!$D$16*TAN(2*'Third Approx.'!$D$29)-2*'Third Approx.'!$D$16*TAN('Third Approx.'!$D$29)))</f>
        <v>5.436717784795265E-3</v>
      </c>
      <c r="S60" s="7">
        <f>((0.5*(COS(RADIANS(ABS('Third Approx.'!$D$18*'Data 3rd Approx.'!N60-'Third Approx.'!$D$19*'Data 3rd Approx.'!N60))))+0.5))</f>
        <v>0.62940952255126037</v>
      </c>
      <c r="U60" s="18">
        <v>116</v>
      </c>
      <c r="V60" s="48">
        <f>'Third Approx.'!$D$38*COS(RADIANS(U60))</f>
        <v>-1.6709005335990754</v>
      </c>
      <c r="W60" s="7">
        <f>'Third Approx.'!$D$38*SIN(RADIANS(U60))</f>
        <v>3.4258537829350795</v>
      </c>
      <c r="Y60" s="18">
        <v>116</v>
      </c>
      <c r="Z60" s="48">
        <f t="shared" si="0"/>
        <v>2.2718232590419731</v>
      </c>
      <c r="AA60" s="7">
        <f>'Third Approx.'!$D$39*SIN(RADIANS(Y60))+$W$2</f>
        <v>3.1599110020145824</v>
      </c>
    </row>
    <row r="61" spans="1:27" x14ac:dyDescent="0.25">
      <c r="A61" s="48">
        <v>29.5</v>
      </c>
      <c r="B61" s="77">
        <f>IF(A61&lt;='Third Approx.'!$D$20,A61,"")</f>
        <v>29.5</v>
      </c>
      <c r="C61" s="48">
        <f>IF(B61="",#N/A,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Approx.'!$D$18*B61))+O61*COS(RADIANS(B61*'Third Approx.'!$D$19)+'Third Approx.'!$D$21))))))))))))</f>
        <v>5.1194203465765478</v>
      </c>
      <c r="D61" s="7">
        <f>IF(B61="",#N/A,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Approx.'!$D$18*B61))+O61*SIN(RADIANS(B61*'Third Approx.'!$D$19)+'Third Approx.'!$D$21))))))))))))</f>
        <v>-2.0367501875926992</v>
      </c>
      <c r="F61" s="18">
        <v>118</v>
      </c>
      <c r="G61" s="48">
        <f>IF('Third Approx.'!$G$15="Error",#N/A,IF('Third Approx.'!$G$16="Error",#N/A,IF('Third Approx.'!$G$17="Error",#N/A,IF('Third Approx.'!$G$18="Error",#N/A,IF('Third Approx.'!$G$19="Error",#N/A,IF('Third Approx.'!$G$20="Error",#N/A,IF('Third Approx.'!$G$29="Error",#N/A,IF('Third Approx.'!$G$30="Error",#N/A,IF('Third Approx.'!$G$31="Error",#N/A,IF('Third Approx.'!$G$32="Error",#N/A,'Third Approx.'!$D$37*COS(RADIANS(F61))))))))))))</f>
        <v>-0.14296641956606576</v>
      </c>
      <c r="H61" s="7">
        <f>IF('Third Approx.'!$G$15="Error",#N/A,IF('Third Approx.'!$G$16="Error",#N/A,IF('Third Approx.'!$G$17="Error",#N/A,IF('Third Approx.'!$G$18="Error",#N/A,IF('Third Approx.'!$G$19="Error",#N/A,IF('Third Approx.'!$G$20="Error",#N/A,IF('Third Approx.'!$G$29="Error",#N/A,IF('Third Approx.'!$G$30="Error",#N/A,IF('Third Approx.'!$G$31="Error",#N/A,IF('Third Approx.'!$G$32="Error",#N/A,'Third Approx.'!$D$37*SIN(RADIANS(F61))))))))))))</f>
        <v>0.26888072893370746</v>
      </c>
      <c r="K61" s="48">
        <f>IF('Third Approx.'!$G$15="Error",#N/A,IF('Third Approx.'!$G$16="Error",#N/A,IF('Third Approx.'!$G$17="Error",#N/A,IF('Third Approx.'!$G$18="Error",#N/A,IF('Third Approx.'!$G$19="Error",#N/A,IF('Third Approx.'!$G$20="Error",#N/A,IF('Third Approx.'!$G$29="Error",#N/A,IF('Third Approx.'!$G$30="Error",#N/A,IF('Third Approx.'!$G$31="Error",#N/A,IF('Third Approx.'!$G$32="Error",#N/A,'Third Approx.'!$D$40*COS(RADIANS(F61))))))))))))</f>
        <v>-3.4399752629218883</v>
      </c>
      <c r="L61" s="7">
        <f>IF('Third Approx.'!$G$15="Error",#N/A,IF('Third Approx.'!$G$16="Error",#N/A,IF('Third Approx.'!$G$17="Error",#N/A,IF('Third Approx.'!$G$18="Error",#N/A,IF('Third Approx.'!$G$19="Error",#N/A,IF('Third Approx.'!$G$20="Error",#N/A,IF('Third Approx.'!$G$29="Error",#N/A,IF('Third Approx.'!$G$30="Error",#N/A,IF('Third Approx.'!$G$31="Error",#N/A,IF('Third Approx.'!$G$32="Error",#N/A,'Third Approx.'!$D$40*SIN(RADIANS(F61))))))))))))</f>
        <v>6.4696525171138992</v>
      </c>
      <c r="N61" s="18">
        <v>29.5</v>
      </c>
      <c r="O61" s="48">
        <f>'Third Approx.'!$D$16*TAN('Third Approx.'!$D$29)+((0.5*(COS(RADIANS(ABS('Third Approx.'!$D$18*'Data 3rd Approx.'!N61-'Third Approx.'!$D$19*'Data 3rd Approx.'!N61))))+0.5)*('Third Approx.'!$D$16*TAN(2*'Third Approx.'!$D$29)-2*'Third Approx.'!$D$16*TAN('Third Approx.'!$D$29)))</f>
        <v>3.5119679392334073</v>
      </c>
      <c r="R61" s="48">
        <f>((0.5*(COS(RADIANS(ABS('Third Approx.'!$D$18*'Data 3rd Approx.'!N61-'Third Approx.'!$D$19*'Data 3rd Approx.'!N61))))+0.5)*('Third Approx.'!$D$16*TAN(2*'Third Approx.'!$D$29)-2*'Third Approx.'!$D$16*TAN('Third Approx.'!$D$29)))</f>
        <v>4.8826333533260567E-3</v>
      </c>
      <c r="S61" s="7">
        <f>((0.5*(COS(RADIANS(ABS('Third Approx.'!$D$18*'Data 3rd Approx.'!N61-'Third Approx.'!$D$19*'Data 3rd Approx.'!N61))))+0.5))</f>
        <v>0.5652630961100259</v>
      </c>
      <c r="U61" s="18">
        <v>118</v>
      </c>
      <c r="V61" s="48">
        <f>'Third Approx.'!$D$38*COS(RADIANS(U61))</f>
        <v>-1.789443238941022</v>
      </c>
      <c r="W61" s="7">
        <f>'Third Approx.'!$D$38*SIN(RADIANS(U61))</f>
        <v>3.3654532577114384</v>
      </c>
      <c r="Y61" s="18">
        <v>118</v>
      </c>
      <c r="Z61" s="48">
        <f t="shared" si="0"/>
        <v>2.1628424897919838</v>
      </c>
      <c r="AA61" s="7">
        <f>'Third Approx.'!$D$39*SIN(RADIANS(Y61))+$W$2</f>
        <v>3.1041992594024608</v>
      </c>
    </row>
    <row r="62" spans="1:27" x14ac:dyDescent="0.25">
      <c r="A62" s="77">
        <v>30</v>
      </c>
      <c r="B62" s="77">
        <f>IF(A62&lt;='Third Approx.'!$D$20,A62,"")</f>
        <v>30</v>
      </c>
      <c r="C62" s="48">
        <f>IF(B62="",#N/A,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Approx.'!$D$18*B62))+O62*COS(RADIANS(B62*'Third Approx.'!$D$19)+'Third Approx.'!$D$21))))))))))))</f>
        <v>5.0566545507142138</v>
      </c>
      <c r="D62" s="7">
        <f>IF(B62="",#N/A,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Approx.'!$D$18*B62))+O62*SIN(RADIANS(B62*'Third Approx.'!$D$19)+'Third Approx.'!$D$21))))))))))))</f>
        <v>-1.1351594648057186</v>
      </c>
      <c r="F62" s="18">
        <v>120</v>
      </c>
      <c r="G62" s="48">
        <f>IF('Third Approx.'!$G$15="Error",#N/A,IF('Third Approx.'!$G$16="Error",#N/A,IF('Third Approx.'!$G$17="Error",#N/A,IF('Third Approx.'!$G$18="Error",#N/A,IF('Third Approx.'!$G$19="Error",#N/A,IF('Third Approx.'!$G$20="Error",#N/A,IF('Third Approx.'!$G$29="Error",#N/A,IF('Third Approx.'!$G$30="Error",#N/A,IF('Third Approx.'!$G$31="Error",#N/A,IF('Third Approx.'!$G$32="Error",#N/A,'Third Approx.'!$D$37*COS(RADIANS(F62))))))))))))</f>
        <v>-0.15226313039887737</v>
      </c>
      <c r="H62" s="7">
        <f>IF('Third Approx.'!$G$15="Error",#N/A,IF('Third Approx.'!$G$16="Error",#N/A,IF('Third Approx.'!$G$17="Error",#N/A,IF('Third Approx.'!$G$18="Error",#N/A,IF('Third Approx.'!$G$19="Error",#N/A,IF('Third Approx.'!$G$20="Error",#N/A,IF('Third Approx.'!$G$29="Error",#N/A,IF('Third Approx.'!$G$30="Error",#N/A,IF('Third Approx.'!$G$31="Error",#N/A,IF('Third Approx.'!$G$32="Error",#N/A,'Third Approx.'!$D$37*SIN(RADIANS(F62))))))))))))</f>
        <v>0.26372747797034096</v>
      </c>
      <c r="K62" s="48">
        <f>IF('Third Approx.'!$G$15="Error",#N/A,IF('Third Approx.'!$G$16="Error",#N/A,IF('Third Approx.'!$G$17="Error",#N/A,IF('Third Approx.'!$G$18="Error",#N/A,IF('Third Approx.'!$G$19="Error",#N/A,IF('Third Approx.'!$G$20="Error",#N/A,IF('Third Approx.'!$G$29="Error",#N/A,IF('Third Approx.'!$G$30="Error",#N/A,IF('Third Approx.'!$G$31="Error",#N/A,IF('Third Approx.'!$G$32="Error",#N/A,'Third Approx.'!$D$40*COS(RADIANS(F62))))))))))))</f>
        <v>-3.663667339624078</v>
      </c>
      <c r="L62" s="7">
        <f>IF('Third Approx.'!$G$15="Error",#N/A,IF('Third Approx.'!$G$16="Error",#N/A,IF('Third Approx.'!$G$17="Error",#N/A,IF('Third Approx.'!$G$18="Error",#N/A,IF('Third Approx.'!$G$19="Error",#N/A,IF('Third Approx.'!$G$20="Error",#N/A,IF('Third Approx.'!$G$29="Error",#N/A,IF('Third Approx.'!$G$30="Error",#N/A,IF('Third Approx.'!$G$31="Error",#N/A,IF('Third Approx.'!$G$32="Error",#N/A,'Third Approx.'!$D$40*SIN(RADIANS(F62))))))))))))</f>
        <v>6.3456579742596082</v>
      </c>
      <c r="N62" s="47">
        <v>30</v>
      </c>
      <c r="O62" s="48">
        <f>'Third Approx.'!$D$16*TAN('Third Approx.'!$D$29)+((0.5*(COS(RADIANS(ABS('Third Approx.'!$D$18*'Data 3rd Approx.'!N62-'Third Approx.'!$D$19*'Data 3rd Approx.'!N62))))+0.5)*('Third Approx.'!$D$16*TAN(2*'Third Approx.'!$D$29)-2*'Third Approx.'!$D$16*TAN('Third Approx.'!$D$29)))</f>
        <v>3.5114042092252022</v>
      </c>
      <c r="R62" s="48">
        <f>((0.5*(COS(RADIANS(ABS('Third Approx.'!$D$18*'Data 3rd Approx.'!N62-'Third Approx.'!$D$19*'Data 3rd Approx.'!N62))))+0.5)*('Third Approx.'!$D$16*TAN(2*'Third Approx.'!$D$29)-2*'Third Approx.'!$D$16*TAN('Third Approx.'!$D$29)))</f>
        <v>4.3189033451209733E-3</v>
      </c>
      <c r="S62" s="7">
        <f>((0.5*(COS(RADIANS(ABS('Third Approx.'!$D$18*'Data 3rd Approx.'!N62-'Third Approx.'!$D$19*'Data 3rd Approx.'!N62))))+0.5))</f>
        <v>0.50000000000000011</v>
      </c>
      <c r="U62" s="18">
        <v>120</v>
      </c>
      <c r="V62" s="48">
        <f>'Third Approx.'!$D$38*COS(RADIANS(U62))</f>
        <v>-1.9058057833389173</v>
      </c>
      <c r="W62" s="7">
        <f>'Third Approx.'!$D$38*SIN(RADIANS(U62))</f>
        <v>3.30095244610161</v>
      </c>
      <c r="Y62" s="18">
        <v>120</v>
      </c>
      <c r="Z62" s="48">
        <f t="shared" si="0"/>
        <v>2.0559094620652361</v>
      </c>
      <c r="AA62" s="7">
        <f>'Third Approx.'!$D$39*SIN(RADIANS(Y62))+$W$2</f>
        <v>3.0447055281579978</v>
      </c>
    </row>
    <row r="63" spans="1:27" x14ac:dyDescent="0.25">
      <c r="A63" s="48">
        <v>30.5</v>
      </c>
      <c r="B63" s="77">
        <f>IF(A63&lt;='Third Approx.'!$D$20,A63,"")</f>
        <v>30.5</v>
      </c>
      <c r="C63" s="48">
        <f>IF(B63="",#N/A,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Approx.'!$D$18*B63))+O63*COS(RADIANS(B63*'Third Approx.'!$D$19)+'Third Approx.'!$D$21))))))))))))</f>
        <v>4.823950195501185</v>
      </c>
      <c r="D63" s="7">
        <f>IF(B63="",#N/A,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Approx.'!$D$18*B63))+O63*SIN(RADIANS(B63*'Third Approx.'!$D$19)+'Third Approx.'!$D$21))))))))))))</f>
        <v>-0.30082470604101674</v>
      </c>
      <c r="F63" s="18">
        <v>122</v>
      </c>
      <c r="G63" s="48">
        <f>IF('Third Approx.'!$G$15="Error",#N/A,IF('Third Approx.'!$G$16="Error",#N/A,IF('Third Approx.'!$G$17="Error",#N/A,IF('Third Approx.'!$G$18="Error",#N/A,IF('Third Approx.'!$G$19="Error",#N/A,IF('Third Approx.'!$G$20="Error",#N/A,IF('Third Approx.'!$G$29="Error",#N/A,IF('Third Approx.'!$G$30="Error",#N/A,IF('Third Approx.'!$G$31="Error",#N/A,IF('Third Approx.'!$G$32="Error",#N/A,'Third Approx.'!$D$37*COS(RADIANS(F63))))))))))))</f>
        <v>-0.16137433206163529</v>
      </c>
      <c r="H63" s="7">
        <f>IF('Third Approx.'!$G$15="Error",#N/A,IF('Third Approx.'!$G$16="Error",#N/A,IF('Third Approx.'!$G$17="Error",#N/A,IF('Third Approx.'!$G$18="Error",#N/A,IF('Third Approx.'!$G$19="Error",#N/A,IF('Third Approx.'!$G$20="Error",#N/A,IF('Third Approx.'!$G$29="Error",#N/A,IF('Third Approx.'!$G$30="Error",#N/A,IF('Third Approx.'!$G$31="Error",#N/A,IF('Third Approx.'!$G$32="Error",#N/A,'Third Approx.'!$D$37*SIN(RADIANS(F63))))))))))))</f>
        <v>0.2582529156991713</v>
      </c>
      <c r="K63" s="48">
        <f>IF('Third Approx.'!$G$15="Error",#N/A,IF('Third Approx.'!$G$16="Error",#N/A,IF('Third Approx.'!$G$17="Error",#N/A,IF('Third Approx.'!$G$18="Error",#N/A,IF('Third Approx.'!$G$19="Error",#N/A,IF('Third Approx.'!$G$20="Error",#N/A,IF('Third Approx.'!$G$29="Error",#N/A,IF('Third Approx.'!$G$30="Error",#N/A,IF('Third Approx.'!$G$31="Error",#N/A,IF('Third Approx.'!$G$32="Error",#N/A,'Third Approx.'!$D$40*COS(RADIANS(F63))))))))))))</f>
        <v>-3.8828958020176305</v>
      </c>
      <c r="L63" s="7">
        <f>IF('Third Approx.'!$G$15="Error",#N/A,IF('Third Approx.'!$G$16="Error",#N/A,IF('Third Approx.'!$G$17="Error",#N/A,IF('Third Approx.'!$G$18="Error",#N/A,IF('Third Approx.'!$G$19="Error",#N/A,IF('Third Approx.'!$G$20="Error",#N/A,IF('Third Approx.'!$G$29="Error",#N/A,IF('Third Approx.'!$G$30="Error",#N/A,IF('Third Approx.'!$G$31="Error",#N/A,IF('Third Approx.'!$G$32="Error",#N/A,'Third Approx.'!$D$40*SIN(RADIANS(F63))))))))))))</f>
        <v>6.2139322246373583</v>
      </c>
      <c r="N63" s="18">
        <v>30.5</v>
      </c>
      <c r="O63" s="48">
        <f>'Third Approx.'!$D$16*TAN('Third Approx.'!$D$29)+((0.5*(COS(RADIANS(ABS('Third Approx.'!$D$18*'Data 3rd Approx.'!N63-'Third Approx.'!$D$19*'Data 3rd Approx.'!N63))))+0.5)*('Third Approx.'!$D$16*TAN(2*'Third Approx.'!$D$29)-2*'Third Approx.'!$D$16*TAN('Third Approx.'!$D$29)))</f>
        <v>3.5108404792169972</v>
      </c>
      <c r="R63" s="48">
        <f>((0.5*(COS(RADIANS(ABS('Third Approx.'!$D$18*'Data 3rd Approx.'!N63-'Third Approx.'!$D$19*'Data 3rd Approx.'!N63))))+0.5)*('Third Approx.'!$D$16*TAN(2*'Third Approx.'!$D$29)-2*'Third Approx.'!$D$16*TAN('Third Approx.'!$D$29)))</f>
        <v>3.7551733369158907E-3</v>
      </c>
      <c r="S63" s="7">
        <f>((0.5*(COS(RADIANS(ABS('Third Approx.'!$D$18*'Data 3rd Approx.'!N63-'Third Approx.'!$D$19*'Data 3rd Approx.'!N63))))+0.5))</f>
        <v>0.43473690388997444</v>
      </c>
      <c r="U63" s="18">
        <v>122</v>
      </c>
      <c r="V63" s="48">
        <f>'Third Approx.'!$D$38*COS(RADIANS(U63))</f>
        <v>-2.0198463969566922</v>
      </c>
      <c r="W63" s="7">
        <f>'Third Approx.'!$D$38*SIN(RADIANS(U63))</f>
        <v>3.2324299324089516</v>
      </c>
      <c r="Y63" s="18">
        <v>122</v>
      </c>
      <c r="Z63" s="48">
        <f t="shared" si="0"/>
        <v>1.951149563091013</v>
      </c>
      <c r="AA63" s="7">
        <f>'Third Approx.'!$D$39*SIN(RADIANS(Y63))+$W$2</f>
        <v>2.9815022922284071</v>
      </c>
    </row>
    <row r="64" spans="1:27" x14ac:dyDescent="0.25">
      <c r="A64" s="77">
        <v>31</v>
      </c>
      <c r="B64" s="77">
        <f>IF(A64&lt;='Third Approx.'!$D$20,A64,"")</f>
        <v>31</v>
      </c>
      <c r="C64" s="48">
        <f>IF(B64="",#N/A,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Approx.'!$D$18*B64))+O64*COS(RADIANS(B64*'Third Approx.'!$D$19)+'Third Approx.'!$D$21))))))))))))</f>
        <v>4.4426191801888697</v>
      </c>
      <c r="D64" s="7">
        <f>IF(B64="",#N/A,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Approx.'!$D$18*B64))+O64*SIN(RADIANS(B64*'Third Approx.'!$D$19)+'Third Approx.'!$D$21))))))))))))</f>
        <v>0.43325402039811145</v>
      </c>
      <c r="F64" s="18">
        <v>124</v>
      </c>
      <c r="G64" s="48">
        <f>IF('Third Approx.'!$G$15="Error",#N/A,IF('Third Approx.'!$G$16="Error",#N/A,IF('Third Approx.'!$G$17="Error",#N/A,IF('Third Approx.'!$G$18="Error",#N/A,IF('Third Approx.'!$G$19="Error",#N/A,IF('Third Approx.'!$G$20="Error",#N/A,IF('Third Approx.'!$G$29="Error",#N/A,IF('Third Approx.'!$G$30="Error",#N/A,IF('Third Approx.'!$G$31="Error",#N/A,IF('Third Approx.'!$G$32="Error",#N/A,'Third Approx.'!$D$37*COS(RADIANS(F64))))))))))))</f>
        <v>-0.17028892395858636</v>
      </c>
      <c r="H64" s="7">
        <f>IF('Third Approx.'!$G$15="Error",#N/A,IF('Third Approx.'!$G$16="Error",#N/A,IF('Third Approx.'!$G$17="Error",#N/A,IF('Third Approx.'!$G$18="Error",#N/A,IF('Third Approx.'!$G$19="Error",#N/A,IF('Third Approx.'!$G$20="Error",#N/A,IF('Third Approx.'!$G$29="Error",#N/A,IF('Third Approx.'!$G$30="Error",#N/A,IF('Third Approx.'!$G$31="Error",#N/A,IF('Third Approx.'!$G$32="Error",#N/A,'Third Approx.'!$D$37*SIN(RADIANS(F64))))))))))))</f>
        <v>0.25246371203103424</v>
      </c>
      <c r="K64" s="48">
        <f>IF('Third Approx.'!$G$15="Error",#N/A,IF('Third Approx.'!$G$16="Error",#N/A,IF('Third Approx.'!$G$17="Error",#N/A,IF('Third Approx.'!$G$18="Error",#N/A,IF('Third Approx.'!$G$19="Error",#N/A,IF('Third Approx.'!$G$20="Error",#N/A,IF('Third Approx.'!$G$29="Error",#N/A,IF('Third Approx.'!$G$30="Error",#N/A,IF('Third Approx.'!$G$31="Error",#N/A,IF('Third Approx.'!$G$32="Error",#N/A,'Third Approx.'!$D$40*COS(RADIANS(F64))))))))))))</f>
        <v>-4.0973935539906705</v>
      </c>
      <c r="L64" s="7">
        <f>IF('Third Approx.'!$G$15="Error",#N/A,IF('Third Approx.'!$G$16="Error",#N/A,IF('Third Approx.'!$G$17="Error",#N/A,IF('Third Approx.'!$G$18="Error",#N/A,IF('Third Approx.'!$G$19="Error",#N/A,IF('Third Approx.'!$G$20="Error",#N/A,IF('Third Approx.'!$G$29="Error",#N/A,IF('Third Approx.'!$G$30="Error",#N/A,IF('Third Approx.'!$G$31="Error",#N/A,IF('Third Approx.'!$G$32="Error",#N/A,'Third Approx.'!$D$40*SIN(RADIANS(F64))))))))))))</f>
        <v>6.0746357557822694</v>
      </c>
      <c r="N64" s="47">
        <v>31</v>
      </c>
      <c r="O64" s="48">
        <f>'Third Approx.'!$D$16*TAN('Third Approx.'!$D$29)+((0.5*(COS(RADIANS(ABS('Third Approx.'!$D$18*'Data 3rd Approx.'!N64-'Third Approx.'!$D$19*'Data 3rd Approx.'!N64))))+0.5)*('Third Approx.'!$D$16*TAN(2*'Third Approx.'!$D$29)-2*'Third Approx.'!$D$16*TAN('Third Approx.'!$D$29)))</f>
        <v>3.5102863947855281</v>
      </c>
      <c r="R64" s="48">
        <f>((0.5*(COS(RADIANS(ABS('Third Approx.'!$D$18*'Data 3rd Approx.'!N64-'Third Approx.'!$D$19*'Data 3rd Approx.'!N64))))+0.5)*('Third Approx.'!$D$16*TAN(2*'Third Approx.'!$D$29)-2*'Third Approx.'!$D$16*TAN('Third Approx.'!$D$29)))</f>
        <v>3.201088905446682E-3</v>
      </c>
      <c r="S64" s="7">
        <f>((0.5*(COS(RADIANS(ABS('Third Approx.'!$D$18*'Data 3rd Approx.'!N64-'Third Approx.'!$D$19*'Data 3rd Approx.'!N64))))+0.5))</f>
        <v>0.37059047744873991</v>
      </c>
      <c r="U64" s="18">
        <v>124</v>
      </c>
      <c r="V64" s="48">
        <f>'Third Approx.'!$D$38*COS(RADIANS(U64))</f>
        <v>-2.1314261388732607</v>
      </c>
      <c r="W64" s="7">
        <f>'Third Approx.'!$D$38*SIN(RADIANS(U64))</f>
        <v>3.1599692007613132</v>
      </c>
      <c r="Y64" s="18">
        <v>124</v>
      </c>
      <c r="Z64" s="48">
        <f t="shared" si="0"/>
        <v>1.8486843255638572</v>
      </c>
      <c r="AA64" s="7">
        <f>'Third Approx.'!$D$39*SIN(RADIANS(Y64))+$W$2</f>
        <v>2.9146665550209563</v>
      </c>
    </row>
    <row r="65" spans="1:27" x14ac:dyDescent="0.25">
      <c r="A65" s="48">
        <v>31.5</v>
      </c>
      <c r="B65" s="77">
        <f>IF(A65&lt;='Third Approx.'!$D$20,A65,"")</f>
        <v>31.5</v>
      </c>
      <c r="C65" s="48">
        <f>IF(B65="",#N/A,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Approx.'!$D$18*B65))+O65*COS(RADIANS(B65*'Third Approx.'!$D$19)+'Third Approx.'!$D$21))))))))))))</f>
        <v>3.9404096381852378</v>
      </c>
      <c r="D65" s="7">
        <f>IF(B65="",#N/A,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Approx.'!$D$18*B65))+O65*SIN(RADIANS(B65*'Third Approx.'!$D$19)+'Third Approx.'!$D$21))))))))))))</f>
        <v>1.0397008713304476</v>
      </c>
      <c r="F65" s="18">
        <v>126</v>
      </c>
      <c r="G65" s="48">
        <f>IF('Third Approx.'!$G$15="Error",#N/A,IF('Third Approx.'!$G$16="Error",#N/A,IF('Third Approx.'!$G$17="Error",#N/A,IF('Third Approx.'!$G$18="Error",#N/A,IF('Third Approx.'!$G$19="Error",#N/A,IF('Third Approx.'!$G$20="Error",#N/A,IF('Third Approx.'!$G$29="Error",#N/A,IF('Third Approx.'!$G$30="Error",#N/A,IF('Third Approx.'!$G$31="Error",#N/A,IF('Third Approx.'!$G$32="Error",#N/A,'Third Approx.'!$D$37*COS(RADIANS(F65))))))))))))</f>
        <v>-0.17899604503269179</v>
      </c>
      <c r="H65" s="7">
        <f>IF('Third Approx.'!$G$15="Error",#N/A,IF('Third Approx.'!$G$16="Error",#N/A,IF('Third Approx.'!$G$17="Error",#N/A,IF('Third Approx.'!$G$18="Error",#N/A,IF('Third Approx.'!$G$19="Error",#N/A,IF('Third Approx.'!$G$20="Error",#N/A,IF('Third Approx.'!$G$29="Error",#N/A,IF('Third Approx.'!$G$30="Error",#N/A,IF('Third Approx.'!$G$31="Error",#N/A,IF('Third Approx.'!$G$32="Error",#N/A,'Third Approx.'!$D$37*SIN(RADIANS(F65))))))))))))</f>
        <v>0.24636692021884102</v>
      </c>
      <c r="K65" s="48">
        <f>IF('Third Approx.'!$G$15="Error",#N/A,IF('Third Approx.'!$G$16="Error",#N/A,IF('Third Approx.'!$G$17="Error",#N/A,IF('Third Approx.'!$G$18="Error",#N/A,IF('Third Approx.'!$G$19="Error",#N/A,IF('Third Approx.'!$G$20="Error",#N/A,IF('Third Approx.'!$G$29="Error",#N/A,IF('Third Approx.'!$G$30="Error",#N/A,IF('Third Approx.'!$G$31="Error",#N/A,IF('Third Approx.'!$G$32="Error",#N/A,'Third Approx.'!$D$40*COS(RADIANS(F65))))))))))))</f>
        <v>-4.3068992630732668</v>
      </c>
      <c r="L65" s="7">
        <f>IF('Third Approx.'!$G$15="Error",#N/A,IF('Third Approx.'!$G$16="Error",#N/A,IF('Third Approx.'!$G$17="Error",#N/A,IF('Third Approx.'!$G$18="Error",#N/A,IF('Third Approx.'!$G$19="Error",#N/A,IF('Third Approx.'!$G$20="Error",#N/A,IF('Third Approx.'!$G$29="Error",#N/A,IF('Third Approx.'!$G$30="Error",#N/A,IF('Third Approx.'!$G$31="Error",#N/A,IF('Third Approx.'!$G$32="Error",#N/A,'Third Approx.'!$D$40*SIN(RADIANS(F65))))))))))))</f>
        <v>5.9279382789846657</v>
      </c>
      <c r="N65" s="18">
        <v>31.5</v>
      </c>
      <c r="O65" s="48">
        <f>'Third Approx.'!$D$16*TAN('Third Approx.'!$D$29)+((0.5*(COS(RADIANS(ABS('Third Approx.'!$D$18*'Data 3rd Approx.'!N65-'Third Approx.'!$D$19*'Data 3rd Approx.'!N65))))+0.5)*('Third Approx.'!$D$16*TAN(2*'Third Approx.'!$D$29)-2*'Third Approx.'!$D$16*TAN('Third Approx.'!$D$29)))</f>
        <v>3.5097514364690383</v>
      </c>
      <c r="R65" s="48">
        <f>((0.5*(COS(RADIANS(ABS('Third Approx.'!$D$18*'Data 3rd Approx.'!N65-'Third Approx.'!$D$19*'Data 3rd Approx.'!N65))))+0.5)*('Third Approx.'!$D$16*TAN(2*'Third Approx.'!$D$29)-2*'Third Approx.'!$D$16*TAN('Third Approx.'!$D$29)))</f>
        <v>2.6661305889570104E-3</v>
      </c>
      <c r="S65" s="7">
        <f>((0.5*(COS(RADIANS(ABS('Third Approx.'!$D$18*'Data 3rd Approx.'!N65-'Third Approx.'!$D$19*'Data 3rd Approx.'!N65))))+0.5))</f>
        <v>0.30865828381745508</v>
      </c>
      <c r="U65" s="18">
        <v>126</v>
      </c>
      <c r="V65" s="48">
        <f>'Third Approx.'!$D$38*COS(RADIANS(U65))</f>
        <v>-2.2404090663606402</v>
      </c>
      <c r="W65" s="7">
        <f>'Third Approx.'!$D$38*SIN(RADIANS(U65))</f>
        <v>3.0836585333984878</v>
      </c>
      <c r="Y65" s="18">
        <v>126</v>
      </c>
      <c r="Z65" s="48">
        <f t="shared" si="0"/>
        <v>1.7486314331090131</v>
      </c>
      <c r="AA65" s="7">
        <f>'Third Approx.'!$D$39*SIN(RADIANS(Y65))+$W$2</f>
        <v>2.8442797455861779</v>
      </c>
    </row>
    <row r="66" spans="1:27" x14ac:dyDescent="0.25">
      <c r="A66" s="77">
        <v>32</v>
      </c>
      <c r="B66" s="77">
        <f>IF(A66&lt;='Third Approx.'!$D$20,A66,"")</f>
        <v>32</v>
      </c>
      <c r="C66" s="48">
        <f>IF(B66="",#N/A,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Approx.'!$D$18*B66))+O66*COS(RADIANS(B66*'Third Approx.'!$D$19)+'Third Approx.'!$D$21))))))))))))</f>
        <v>3.3501168485954063</v>
      </c>
      <c r="D66" s="7">
        <f>IF(B66="",#N/A,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Approx.'!$D$18*B66))+O66*SIN(RADIANS(B66*'Third Approx.'!$D$19)+'Third Approx.'!$D$21))))))))))))</f>
        <v>1.4980055728230592</v>
      </c>
      <c r="F66" s="18">
        <v>128</v>
      </c>
      <c r="G66" s="48">
        <f>IF('Third Approx.'!$G$15="Error",#N/A,IF('Third Approx.'!$G$16="Error",#N/A,IF('Third Approx.'!$G$17="Error",#N/A,IF('Third Approx.'!$G$18="Error",#N/A,IF('Third Approx.'!$G$19="Error",#N/A,IF('Third Approx.'!$G$20="Error",#N/A,IF('Third Approx.'!$G$29="Error",#N/A,IF('Third Approx.'!$G$30="Error",#N/A,IF('Third Approx.'!$G$31="Error",#N/A,IF('Third Approx.'!$G$32="Error",#N/A,'Third Approx.'!$D$37*COS(RADIANS(F66))))))))))))</f>
        <v>-0.18748508699815195</v>
      </c>
      <c r="H66" s="7">
        <f>IF('Third Approx.'!$G$15="Error",#N/A,IF('Third Approx.'!$G$16="Error",#N/A,IF('Third Approx.'!$G$17="Error",#N/A,IF('Third Approx.'!$G$18="Error",#N/A,IF('Third Approx.'!$G$19="Error",#N/A,IF('Third Approx.'!$G$20="Error",#N/A,IF('Third Approx.'!$G$29="Error",#N/A,IF('Third Approx.'!$G$30="Error",#N/A,IF('Third Approx.'!$G$31="Error",#N/A,IF('Third Approx.'!$G$32="Error",#N/A,'Third Approx.'!$D$37*SIN(RADIANS(F66))))))))))))</f>
        <v>0.23996996826427597</v>
      </c>
      <c r="K66" s="48">
        <f>IF('Third Approx.'!$G$15="Error",#N/A,IF('Third Approx.'!$G$16="Error",#N/A,IF('Third Approx.'!$G$17="Error",#N/A,IF('Third Approx.'!$G$18="Error",#N/A,IF('Third Approx.'!$G$19="Error",#N/A,IF('Third Approx.'!$G$20="Error",#N/A,IF('Third Approx.'!$G$29="Error",#N/A,IF('Third Approx.'!$G$30="Error",#N/A,IF('Third Approx.'!$G$31="Error",#N/A,IF('Third Approx.'!$G$32="Error",#N/A,'Third Approx.'!$D$40*COS(RADIANS(F66))))))))))))</f>
        <v>-4.5111576788307808</v>
      </c>
      <c r="L66" s="7">
        <f>IF('Third Approx.'!$G$15="Error",#N/A,IF('Third Approx.'!$G$16="Error",#N/A,IF('Third Approx.'!$G$17="Error",#N/A,IF('Third Approx.'!$G$18="Error",#N/A,IF('Third Approx.'!$G$19="Error",#N/A,IF('Third Approx.'!$G$20="Error",#N/A,IF('Third Approx.'!$G$29="Error",#N/A,IF('Third Approx.'!$G$30="Error",#N/A,IF('Third Approx.'!$G$31="Error",#N/A,IF('Third Approx.'!$G$32="Error",#N/A,'Third Approx.'!$D$40*SIN(RADIANS(F66))))))))))))</f>
        <v>5.7740185225230105</v>
      </c>
      <c r="N66" s="47">
        <v>32</v>
      </c>
      <c r="O66" s="48">
        <f>'Third Approx.'!$D$16*TAN('Third Approx.'!$D$29)+((0.5*(COS(RADIANS(ABS('Third Approx.'!$D$18*'Data 3rd Approx.'!N66-'Third Approx.'!$D$19*'Data 3rd Approx.'!N66))))+0.5)*('Third Approx.'!$D$16*TAN(2*'Third Approx.'!$D$29)-2*'Third Approx.'!$D$16*TAN('Third Approx.'!$D$29)))</f>
        <v>3.5092447575526418</v>
      </c>
      <c r="R66" s="48">
        <f>((0.5*(COS(RADIANS(ABS('Third Approx.'!$D$18*'Data 3rd Approx.'!N66-'Third Approx.'!$D$19*'Data 3rd Approx.'!N66))))+0.5)*('Third Approx.'!$D$16*TAN(2*'Third Approx.'!$D$29)-2*'Third Approx.'!$D$16*TAN('Third Approx.'!$D$29)))</f>
        <v>2.1594516725604897E-3</v>
      </c>
      <c r="S66" s="7">
        <f>((0.5*(COS(RADIANS(ABS('Third Approx.'!$D$18*'Data 3rd Approx.'!N66-'Third Approx.'!$D$19*'Data 3rd Approx.'!N66))))+0.5))</f>
        <v>0.25000000000000039</v>
      </c>
      <c r="U66" s="18">
        <v>128</v>
      </c>
      <c r="V66" s="48">
        <f>'Third Approx.'!$D$38*COS(RADIANS(U66))</f>
        <v>-2.3466624005092203</v>
      </c>
      <c r="W66" s="7">
        <f>'Third Approx.'!$D$38*SIN(RADIANS(U66))</f>
        <v>3.0035909031139001</v>
      </c>
      <c r="Y66" s="18">
        <v>128</v>
      </c>
      <c r="Z66" s="48">
        <f t="shared" si="0"/>
        <v>1.6511047619641448</v>
      </c>
      <c r="AA66" s="7">
        <f>'Third Approx.'!$D$39*SIN(RADIANS(Y66))+$W$2</f>
        <v>2.7704276194091109</v>
      </c>
    </row>
    <row r="67" spans="1:27" x14ac:dyDescent="0.25">
      <c r="A67" s="48">
        <v>32.5</v>
      </c>
      <c r="B67" s="77">
        <f>IF(A67&lt;='Third Approx.'!$D$20,A67,"")</f>
        <v>32.5</v>
      </c>
      <c r="C67" s="48">
        <f>IF(B67="",#N/A,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Approx.'!$D$18*B67))+O67*COS(RADIANS(B67*'Third Approx.'!$D$19)+'Third Approx.'!$D$21))))))))))))</f>
        <v>2.7079600752752326</v>
      </c>
      <c r="D67" s="7">
        <f>IF(B67="",#N/A,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Approx.'!$D$18*B67))+O67*SIN(RADIANS(B67*'Third Approx.'!$D$19)+'Third Approx.'!$D$21))))))))))))</f>
        <v>1.7954330808462506</v>
      </c>
      <c r="F67" s="18">
        <v>130</v>
      </c>
      <c r="G67" s="48">
        <f>IF('Third Approx.'!$G$15="Error",#N/A,IF('Third Approx.'!$G$16="Error",#N/A,IF('Third Approx.'!$G$17="Error",#N/A,IF('Third Approx.'!$G$18="Error",#N/A,IF('Third Approx.'!$G$19="Error",#N/A,IF('Third Approx.'!$G$20="Error",#N/A,IF('Third Approx.'!$G$29="Error",#N/A,IF('Third Approx.'!$G$30="Error",#N/A,IF('Third Approx.'!$G$31="Error",#N/A,IF('Third Approx.'!$G$32="Error",#N/A,'Third Approx.'!$D$37*COS(RADIANS(F67))))))))))))</f>
        <v>-0.19574570726496854</v>
      </c>
      <c r="H67" s="7">
        <f>IF('Third Approx.'!$G$15="Error",#N/A,IF('Third Approx.'!$G$16="Error",#N/A,IF('Third Approx.'!$G$17="Error",#N/A,IF('Third Approx.'!$G$18="Error",#N/A,IF('Third Approx.'!$G$19="Error",#N/A,IF('Third Approx.'!$G$20="Error",#N/A,IF('Third Approx.'!$G$29="Error",#N/A,IF('Third Approx.'!$G$30="Error",#N/A,IF('Third Approx.'!$G$31="Error",#N/A,IF('Third Approx.'!$G$32="Error",#N/A,'Third Approx.'!$D$37*SIN(RADIANS(F67))))))))))))</f>
        <v>0.23328064986792077</v>
      </c>
      <c r="K67" s="48">
        <f>IF('Third Approx.'!$G$15="Error",#N/A,IF('Third Approx.'!$G$16="Error",#N/A,IF('Third Approx.'!$G$17="Error",#N/A,IF('Third Approx.'!$G$18="Error",#N/A,IF('Third Approx.'!$G$19="Error",#N/A,IF('Third Approx.'!$G$20="Error",#N/A,IF('Third Approx.'!$G$29="Error",#N/A,IF('Third Approx.'!$G$30="Error",#N/A,IF('Third Approx.'!$G$31="Error",#N/A,IF('Third Approx.'!$G$32="Error",#N/A,'Third Approx.'!$D$40*COS(RADIANS(F67))))))))))))</f>
        <v>-4.7099199438472104</v>
      </c>
      <c r="L67" s="7">
        <f>IF('Third Approx.'!$G$15="Error",#N/A,IF('Third Approx.'!$G$16="Error",#N/A,IF('Third Approx.'!$G$17="Error",#N/A,IF('Third Approx.'!$G$18="Error",#N/A,IF('Third Approx.'!$G$19="Error",#N/A,IF('Third Approx.'!$G$20="Error",#N/A,IF('Third Approx.'!$G$29="Error",#N/A,IF('Third Approx.'!$G$30="Error",#N/A,IF('Third Approx.'!$G$31="Error",#N/A,IF('Third Approx.'!$G$32="Error",#N/A,'Third Approx.'!$D$40*SIN(RADIANS(F67))))))))))))</f>
        <v>5.6130640139110319</v>
      </c>
      <c r="N67" s="18">
        <v>32.5</v>
      </c>
      <c r="O67" s="48">
        <f>'Third Approx.'!$D$16*TAN('Third Approx.'!$D$29)+((0.5*(COS(RADIANS(ABS('Third Approx.'!$D$18*'Data 3rd Approx.'!N67-'Third Approx.'!$D$19*'Data 3rd Approx.'!N67))))+0.5)*('Third Approx.'!$D$16*TAN(2*'Third Approx.'!$D$29)-2*'Third Approx.'!$D$16*TAN('Third Approx.'!$D$29)))</f>
        <v>3.5087750274530758</v>
      </c>
      <c r="R67" s="48">
        <f>((0.5*(COS(RADIANS(ABS('Third Approx.'!$D$18*'Data 3rd Approx.'!N67-'Third Approx.'!$D$19*'Data 3rd Approx.'!N67))))+0.5)*('Third Approx.'!$D$16*TAN(2*'Third Approx.'!$D$29)-2*'Third Approx.'!$D$16*TAN('Third Approx.'!$D$29)))</f>
        <v>1.689721572994586E-3</v>
      </c>
      <c r="S67" s="7">
        <f>((0.5*(COS(RADIANS(ABS('Third Approx.'!$D$18*'Data 3rd Approx.'!N67-'Third Approx.'!$D$19*'Data 3rd Approx.'!N67))))+0.5))</f>
        <v>0.19561928549563973</v>
      </c>
      <c r="U67" s="18">
        <v>130</v>
      </c>
      <c r="V67" s="48">
        <f>'Third Approx.'!$D$38*COS(RADIANS(U67))</f>
        <v>-2.450056687998412</v>
      </c>
      <c r="W67" s="7">
        <f>'Third Approx.'!$D$38*SIN(RADIANS(U67))</f>
        <v>2.9198638599815783</v>
      </c>
      <c r="Y67" s="18">
        <v>130</v>
      </c>
      <c r="Z67" s="48">
        <f t="shared" ref="Z67:Z130" si="1">O67*COS(RADIANS(Y67))+$V$2</f>
        <v>1.5562144538534524</v>
      </c>
      <c r="AA67" s="7">
        <f>'Third Approx.'!$D$39*SIN(RADIANS(Y67))+$W$2</f>
        <v>2.6932001539294532</v>
      </c>
    </row>
    <row r="68" spans="1:27" x14ac:dyDescent="0.25">
      <c r="A68" s="77">
        <v>33</v>
      </c>
      <c r="B68" s="77">
        <f>IF(A68&lt;='Third Approx.'!$D$20,A68,"")</f>
        <v>33</v>
      </c>
      <c r="C68" s="48">
        <f>IF(B68="",#N/A,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Approx.'!$D$18*B68))+O68*COS(RADIANS(B68*'Third Approx.'!$D$19)+'Third Approx.'!$D$21))))))))))))</f>
        <v>2.0518028047943684</v>
      </c>
      <c r="D68" s="7">
        <f>IF(B68="",#N/A,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Approx.'!$D$18*B68))+O68*SIN(RADIANS(B68*'Third Approx.'!$D$19)+'Third Approx.'!$D$21))))))))))))</f>
        <v>1.9275589103449697</v>
      </c>
      <c r="F68" s="18">
        <v>132</v>
      </c>
      <c r="G68" s="48">
        <f>IF('Third Approx.'!$G$15="Error",#N/A,IF('Third Approx.'!$G$16="Error",#N/A,IF('Third Approx.'!$G$17="Error",#N/A,IF('Third Approx.'!$G$18="Error",#N/A,IF('Third Approx.'!$G$19="Error",#N/A,IF('Third Approx.'!$G$20="Error",#N/A,IF('Third Approx.'!$G$29="Error",#N/A,IF('Third Approx.'!$G$30="Error",#N/A,IF('Third Approx.'!$G$31="Error",#N/A,IF('Third Approx.'!$G$32="Error",#N/A,'Third Approx.'!$D$37*COS(RADIANS(F68))))))))))))</f>
        <v>-0.20376784153979752</v>
      </c>
      <c r="H68" s="7">
        <f>IF('Third Approx.'!$G$15="Error",#N/A,IF('Third Approx.'!$G$16="Error",#N/A,IF('Third Approx.'!$G$17="Error",#N/A,IF('Third Approx.'!$G$18="Error",#N/A,IF('Third Approx.'!$G$19="Error",#N/A,IF('Third Approx.'!$G$20="Error",#N/A,IF('Third Approx.'!$G$29="Error",#N/A,IF('Third Approx.'!$G$30="Error",#N/A,IF('Third Approx.'!$G$31="Error",#N/A,IF('Third Approx.'!$G$32="Error",#N/A,'Third Approx.'!$D$37*SIN(RADIANS(F68))))))))))))</f>
        <v>0.22630711493383099</v>
      </c>
      <c r="K68" s="48">
        <f>IF('Third Approx.'!$G$15="Error",#N/A,IF('Third Approx.'!$G$16="Error",#N/A,IF('Third Approx.'!$G$17="Error",#N/A,IF('Third Approx.'!$G$18="Error",#N/A,IF('Third Approx.'!$G$19="Error",#N/A,IF('Third Approx.'!$G$20="Error",#N/A,IF('Third Approx.'!$G$29="Error",#N/A,IF('Third Approx.'!$G$30="Error",#N/A,IF('Third Approx.'!$G$31="Error",#N/A,IF('Third Approx.'!$G$32="Error",#N/A,'Third Approx.'!$D$40*COS(RADIANS(F68))))))))))))</f>
        <v>-4.9029438969196111</v>
      </c>
      <c r="L68" s="7">
        <f>IF('Third Approx.'!$G$15="Error",#N/A,IF('Third Approx.'!$G$16="Error",#N/A,IF('Third Approx.'!$G$17="Error",#N/A,IF('Third Approx.'!$G$18="Error",#N/A,IF('Third Approx.'!$G$19="Error",#N/A,IF('Third Approx.'!$G$20="Error",#N/A,IF('Third Approx.'!$G$29="Error",#N/A,IF('Third Approx.'!$G$30="Error",#N/A,IF('Third Approx.'!$G$31="Error",#N/A,IF('Third Approx.'!$G$32="Error",#N/A,'Third Approx.'!$D$40*SIN(RADIANS(F68))))))))))))</f>
        <v>5.4452708514243318</v>
      </c>
      <c r="N68" s="47">
        <v>33</v>
      </c>
      <c r="O68" s="48">
        <f>'Third Approx.'!$D$16*TAN('Third Approx.'!$D$29)+((0.5*(COS(RADIANS(ABS('Third Approx.'!$D$18*'Data 3rd Approx.'!N68-'Third Approx.'!$D$19*'Data 3rd Approx.'!N68))))+0.5)*('Third Approx.'!$D$16*TAN(2*'Third Approx.'!$D$29)-2*'Third Approx.'!$D$16*TAN('Third Approx.'!$D$29)))</f>
        <v>3.5083502833825779</v>
      </c>
      <c r="R68" s="48">
        <f>((0.5*(COS(RADIANS(ABS('Third Approx.'!$D$18*'Data 3rd Approx.'!N68-'Third Approx.'!$D$19*'Data 3rd Approx.'!N68))))+0.5)*('Third Approx.'!$D$16*TAN(2*'Third Approx.'!$D$29)-2*'Third Approx.'!$D$16*TAN('Third Approx.'!$D$29)))</f>
        <v>1.2649775024966671E-3</v>
      </c>
      <c r="S68" s="7">
        <f>((0.5*(COS(RADIANS(ABS('Third Approx.'!$D$18*'Data 3rd Approx.'!N68-'Third Approx.'!$D$19*'Data 3rd Approx.'!N68))))+0.5))</f>
        <v>0.14644660940672605</v>
      </c>
      <c r="U68" s="18">
        <v>132</v>
      </c>
      <c r="V68" s="48">
        <f>'Third Approx.'!$D$38*COS(RADIANS(U68))</f>
        <v>-2.550465958815578</v>
      </c>
      <c r="W68" s="7">
        <f>'Third Approx.'!$D$38*SIN(RADIANS(U68))</f>
        <v>2.8325794125064179</v>
      </c>
      <c r="Y68" s="18">
        <v>132</v>
      </c>
      <c r="Z68" s="48">
        <f t="shared" si="1"/>
        <v>1.4640670142387799</v>
      </c>
      <c r="AA68" s="7">
        <f>'Third Approx.'!$D$39*SIN(RADIANS(Y68))+$W$2</f>
        <v>2.6126914389179143</v>
      </c>
    </row>
    <row r="69" spans="1:27" x14ac:dyDescent="0.25">
      <c r="A69" s="48">
        <v>33.5</v>
      </c>
      <c r="B69" s="77">
        <f>IF(A69&lt;='Third Approx.'!$D$20,A69,"")</f>
        <v>33.5</v>
      </c>
      <c r="C69" s="48">
        <f>IF(B69="",#N/A,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Approx.'!$D$18*B69))+O69*COS(RADIANS(B69*'Third Approx.'!$D$19)+'Third Approx.'!$D$21))))))))))))</f>
        <v>1.4193012352893237</v>
      </c>
      <c r="D69" s="7">
        <f>IF(B69="",#N/A,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Approx.'!$D$18*B69))+O69*SIN(RADIANS(B69*'Third Approx.'!$D$19)+'Third Approx.'!$D$21))))))))))))</f>
        <v>1.8984052744798845</v>
      </c>
      <c r="F69" s="18">
        <v>134</v>
      </c>
      <c r="G69" s="48">
        <f>IF('Third Approx.'!$G$15="Error",#N/A,IF('Third Approx.'!$G$16="Error",#N/A,IF('Third Approx.'!$G$17="Error",#N/A,IF('Third Approx.'!$G$18="Error",#N/A,IF('Third Approx.'!$G$19="Error",#N/A,IF('Third Approx.'!$G$20="Error",#N/A,IF('Third Approx.'!$G$29="Error",#N/A,IF('Third Approx.'!$G$30="Error",#N/A,IF('Third Approx.'!$G$31="Error",#N/A,IF('Third Approx.'!$G$32="Error",#N/A,'Third Approx.'!$D$37*COS(RADIANS(F69))))))))))))</f>
        <v>-0.21154171608774003</v>
      </c>
      <c r="H69" s="7">
        <f>IF('Third Approx.'!$G$15="Error",#N/A,IF('Third Approx.'!$G$16="Error",#N/A,IF('Third Approx.'!$G$17="Error",#N/A,IF('Third Approx.'!$G$18="Error",#N/A,IF('Third Approx.'!$G$19="Error",#N/A,IF('Third Approx.'!$G$20="Error",#N/A,IF('Third Approx.'!$G$29="Error",#N/A,IF('Third Approx.'!$G$30="Error",#N/A,IF('Third Approx.'!$G$31="Error",#N/A,IF('Third Approx.'!$G$32="Error",#N/A,'Third Approx.'!$D$37*SIN(RADIANS(F69))))))))))))</f>
        <v>0.21905785964013297</v>
      </c>
      <c r="K69" s="48">
        <f>IF('Third Approx.'!$G$15="Error",#N/A,IF('Third Approx.'!$G$16="Error",#N/A,IF('Third Approx.'!$G$17="Error",#N/A,IF('Third Approx.'!$G$18="Error",#N/A,IF('Third Approx.'!$G$19="Error",#N/A,IF('Third Approx.'!$G$20="Error",#N/A,IF('Third Approx.'!$G$29="Error",#N/A,IF('Third Approx.'!$G$30="Error",#N/A,IF('Third Approx.'!$G$31="Error",#N/A,IF('Third Approx.'!$G$32="Error",#N/A,'Third Approx.'!$D$40*COS(RADIANS(F69))))))))))))</f>
        <v>-5.089994368094227</v>
      </c>
      <c r="L69" s="7">
        <f>IF('Third Approx.'!$G$15="Error",#N/A,IF('Third Approx.'!$G$16="Error",#N/A,IF('Third Approx.'!$G$17="Error",#N/A,IF('Third Approx.'!$G$18="Error",#N/A,IF('Third Approx.'!$G$19="Error",#N/A,IF('Third Approx.'!$G$20="Error",#N/A,IF('Third Approx.'!$G$29="Error",#N/A,IF('Third Approx.'!$G$30="Error",#N/A,IF('Third Approx.'!$G$31="Error",#N/A,IF('Third Approx.'!$G$32="Error",#N/A,'Third Approx.'!$D$40*SIN(RADIANS(F69))))))))))))</f>
        <v>5.2708434651848446</v>
      </c>
      <c r="N69" s="18">
        <v>33.5</v>
      </c>
      <c r="O69" s="48">
        <f>'Third Approx.'!$D$16*TAN('Third Approx.'!$D$29)+((0.5*(COS(RADIANS(ABS('Third Approx.'!$D$18*'Data 3rd Approx.'!N69-'Third Approx.'!$D$19*'Data 3rd Approx.'!N69))))+0.5)*('Third Approx.'!$D$16*TAN(2*'Third Approx.'!$D$29)-2*'Third Approx.'!$D$16*TAN('Third Approx.'!$D$29)))</f>
        <v>3.5079777928299554</v>
      </c>
      <c r="R69" s="48">
        <f>((0.5*(COS(RADIANS(ABS('Third Approx.'!$D$18*'Data 3rd Approx.'!N69-'Third Approx.'!$D$19*'Data 3rd Approx.'!N69))))+0.5)*('Third Approx.'!$D$16*TAN(2*'Third Approx.'!$D$29)-2*'Third Approx.'!$D$16*TAN('Third Approx.'!$D$29)))</f>
        <v>8.9248694987426112E-4</v>
      </c>
      <c r="S69" s="7">
        <f>((0.5*(COS(RADIANS(ABS('Third Approx.'!$D$18*'Data 3rd Approx.'!N69-'Third Approx.'!$D$19*'Data 3rd Approx.'!N69))))+0.5))</f>
        <v>0.10332332985438258</v>
      </c>
      <c r="U69" s="18">
        <v>134</v>
      </c>
      <c r="V69" s="48">
        <f>'Third Approx.'!$D$38*COS(RADIANS(U69))</f>
        <v>-2.647767879731092</v>
      </c>
      <c r="W69" s="7">
        <f>'Third Approx.'!$D$38*SIN(RADIANS(U69))</f>
        <v>2.7418439033425277</v>
      </c>
      <c r="Y69" s="18">
        <v>134</v>
      </c>
      <c r="Z69" s="48">
        <f t="shared" si="1"/>
        <v>1.3747654295042291</v>
      </c>
      <c r="AA69" s="7">
        <f>'Third Approx.'!$D$39*SIN(RADIANS(Y69))+$W$2</f>
        <v>2.5289995618423173</v>
      </c>
    </row>
    <row r="70" spans="1:27" x14ac:dyDescent="0.25">
      <c r="A70" s="77">
        <v>34</v>
      </c>
      <c r="B70" s="77">
        <f>IF(A70&lt;='Third Approx.'!$D$20,A70,"")</f>
        <v>34</v>
      </c>
      <c r="C70" s="48">
        <f>IF(B70="",#N/A,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Approx.'!$D$18*B70))+O70*COS(RADIANS(B70*'Third Approx.'!$D$19)+'Third Approx.'!$D$21))))))))))))</f>
        <v>0.84606922247885663</v>
      </c>
      <c r="D70" s="7">
        <f>IF(B70="",#N/A,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Approx.'!$D$18*B70))+O70*SIN(RADIANS(B70*'Third Approx.'!$D$19)+'Third Approx.'!$D$21))))))))))))</f>
        <v>1.7201721401742667</v>
      </c>
      <c r="F70" s="18">
        <v>136</v>
      </c>
      <c r="G70" s="48">
        <f>IF('Third Approx.'!$G$15="Error",#N/A,IF('Third Approx.'!$G$16="Error",#N/A,IF('Third Approx.'!$G$17="Error",#N/A,IF('Third Approx.'!$G$18="Error",#N/A,IF('Third Approx.'!$G$19="Error",#N/A,IF('Third Approx.'!$G$20="Error",#N/A,IF('Third Approx.'!$G$29="Error",#N/A,IF('Third Approx.'!$G$30="Error",#N/A,IF('Third Approx.'!$G$31="Error",#N/A,IF('Third Approx.'!$G$32="Error",#N/A,'Third Approx.'!$D$37*COS(RADIANS(F70))))))))))))</f>
        <v>-0.219057859640133</v>
      </c>
      <c r="H70" s="7">
        <f>IF('Third Approx.'!$G$15="Error",#N/A,IF('Third Approx.'!$G$16="Error",#N/A,IF('Third Approx.'!$G$17="Error",#N/A,IF('Third Approx.'!$G$18="Error",#N/A,IF('Third Approx.'!$G$19="Error",#N/A,IF('Third Approx.'!$G$20="Error",#N/A,IF('Third Approx.'!$G$29="Error",#N/A,IF('Third Approx.'!$G$30="Error",#N/A,IF('Third Approx.'!$G$31="Error",#N/A,IF('Third Approx.'!$G$32="Error",#N/A,'Third Approx.'!$D$37*SIN(RADIANS(F70))))))))))))</f>
        <v>0.21154171608773997</v>
      </c>
      <c r="K70" s="48">
        <f>IF('Third Approx.'!$G$15="Error",#N/A,IF('Third Approx.'!$G$16="Error",#N/A,IF('Third Approx.'!$G$17="Error",#N/A,IF('Third Approx.'!$G$18="Error",#N/A,IF('Third Approx.'!$G$19="Error",#N/A,IF('Third Approx.'!$G$20="Error",#N/A,IF('Third Approx.'!$G$29="Error",#N/A,IF('Third Approx.'!$G$30="Error",#N/A,IF('Third Approx.'!$G$31="Error",#N/A,IF('Third Approx.'!$G$32="Error",#N/A,'Third Approx.'!$D$40*COS(RADIANS(F70))))))))))))</f>
        <v>-5.2708434651848455</v>
      </c>
      <c r="L70" s="7">
        <f>IF('Third Approx.'!$G$15="Error",#N/A,IF('Third Approx.'!$G$16="Error",#N/A,IF('Third Approx.'!$G$17="Error",#N/A,IF('Third Approx.'!$G$18="Error",#N/A,IF('Third Approx.'!$G$19="Error",#N/A,IF('Third Approx.'!$G$20="Error",#N/A,IF('Third Approx.'!$G$29="Error",#N/A,IF('Third Approx.'!$G$30="Error",#N/A,IF('Third Approx.'!$G$31="Error",#N/A,IF('Third Approx.'!$G$32="Error",#N/A,'Third Approx.'!$D$40*SIN(RADIANS(F70))))))))))))</f>
        <v>5.0899943680942252</v>
      </c>
      <c r="N70" s="47">
        <v>34</v>
      </c>
      <c r="O70" s="48">
        <f>'Third Approx.'!$D$16*TAN('Third Approx.'!$D$29)+((0.5*(COS(RADIANS(ABS('Third Approx.'!$D$18*'Data 3rd Approx.'!N70-'Third Approx.'!$D$19*'Data 3rd Approx.'!N70))))+0.5)*('Third Approx.'!$D$16*TAN(2*'Third Approx.'!$D$29)-2*'Third Approx.'!$D$16*TAN('Third Approx.'!$D$29)))</f>
        <v>3.5076639292118377</v>
      </c>
      <c r="R70" s="48">
        <f>((0.5*(COS(RADIANS(ABS('Third Approx.'!$D$18*'Data 3rd Approx.'!N70-'Third Approx.'!$D$19*'Data 3rd Approx.'!N70))))+0.5)*('Third Approx.'!$D$16*TAN(2*'Third Approx.'!$D$29)-2*'Third Approx.'!$D$16*TAN('Third Approx.'!$D$29)))</f>
        <v>5.7862333175661871E-4</v>
      </c>
      <c r="S70" s="7">
        <f>((0.5*(COS(RADIANS(ABS('Third Approx.'!$D$18*'Data 3rd Approx.'!N70-'Third Approx.'!$D$19*'Data 3rd Approx.'!N70))))+0.5))</f>
        <v>6.6987298107780591E-2</v>
      </c>
      <c r="U70" s="18">
        <v>136</v>
      </c>
      <c r="V70" s="48">
        <f>'Third Approx.'!$D$38*COS(RADIANS(U70))</f>
        <v>-2.7418439033425281</v>
      </c>
      <c r="W70" s="7">
        <f>'Third Approx.'!$D$38*SIN(RADIANS(U70))</f>
        <v>2.6477678797310911</v>
      </c>
      <c r="Y70" s="18">
        <v>136</v>
      </c>
      <c r="Z70" s="48">
        <f t="shared" si="1"/>
        <v>1.2884092961835041</v>
      </c>
      <c r="AA70" s="7">
        <f>'Third Approx.'!$D$39*SIN(RADIANS(Y70))+$W$2</f>
        <v>2.4422264883631342</v>
      </c>
    </row>
    <row r="71" spans="1:27" x14ac:dyDescent="0.25">
      <c r="A71" s="48">
        <v>34.5</v>
      </c>
      <c r="B71" s="77">
        <f>IF(A71&lt;='Third Approx.'!$D$20,A71,"")</f>
        <v>34.5</v>
      </c>
      <c r="C71" s="48">
        <f>IF(B71="",#N/A,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Approx.'!$D$18*B71))+O71*COS(RADIANS(B71*'Third Approx.'!$D$19)+'Third Approx.'!$D$21))))))))))))</f>
        <v>0.36394705845242914</v>
      </c>
      <c r="D71" s="7">
        <f>IF(B71="",#N/A,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Approx.'!$D$18*B71))+O71*SIN(RADIANS(B71*'Third Approx.'!$D$19)+'Third Approx.'!$D$21))))))))))))</f>
        <v>1.4125765456382924</v>
      </c>
      <c r="F71" s="18">
        <v>138</v>
      </c>
      <c r="G71" s="48">
        <f>IF('Third Approx.'!$G$15="Error",#N/A,IF('Third Approx.'!$G$16="Error",#N/A,IF('Third Approx.'!$G$17="Error",#N/A,IF('Third Approx.'!$G$18="Error",#N/A,IF('Third Approx.'!$G$19="Error",#N/A,IF('Third Approx.'!$G$20="Error",#N/A,IF('Third Approx.'!$G$29="Error",#N/A,IF('Third Approx.'!$G$30="Error",#N/A,IF('Third Approx.'!$G$31="Error",#N/A,IF('Third Approx.'!$G$32="Error",#N/A,'Third Approx.'!$D$37*COS(RADIANS(F71))))))))))))</f>
        <v>-0.22630711493383091</v>
      </c>
      <c r="H71" s="7">
        <f>IF('Third Approx.'!$G$15="Error",#N/A,IF('Third Approx.'!$G$16="Error",#N/A,IF('Third Approx.'!$G$17="Error",#N/A,IF('Third Approx.'!$G$18="Error",#N/A,IF('Third Approx.'!$G$19="Error",#N/A,IF('Third Approx.'!$G$20="Error",#N/A,IF('Third Approx.'!$G$29="Error",#N/A,IF('Third Approx.'!$G$30="Error",#N/A,IF('Third Approx.'!$G$31="Error",#N/A,IF('Third Approx.'!$G$32="Error",#N/A,'Third Approx.'!$D$37*SIN(RADIANS(F71))))))))))))</f>
        <v>0.20376784153979755</v>
      </c>
      <c r="K71" s="48">
        <f>IF('Third Approx.'!$G$15="Error",#N/A,IF('Third Approx.'!$G$16="Error",#N/A,IF('Third Approx.'!$G$17="Error",#N/A,IF('Third Approx.'!$G$18="Error",#N/A,IF('Third Approx.'!$G$19="Error",#N/A,IF('Third Approx.'!$G$20="Error",#N/A,IF('Third Approx.'!$G$29="Error",#N/A,IF('Third Approx.'!$G$30="Error",#N/A,IF('Third Approx.'!$G$31="Error",#N/A,IF('Third Approx.'!$G$32="Error",#N/A,'Third Approx.'!$D$40*COS(RADIANS(F71))))))))))))</f>
        <v>-5.44527085142433</v>
      </c>
      <c r="L71" s="7">
        <f>IF('Third Approx.'!$G$15="Error",#N/A,IF('Third Approx.'!$G$16="Error",#N/A,IF('Third Approx.'!$G$17="Error",#N/A,IF('Third Approx.'!$G$18="Error",#N/A,IF('Third Approx.'!$G$19="Error",#N/A,IF('Third Approx.'!$G$20="Error",#N/A,IF('Third Approx.'!$G$29="Error",#N/A,IF('Third Approx.'!$G$30="Error",#N/A,IF('Third Approx.'!$G$31="Error",#N/A,IF('Third Approx.'!$G$32="Error",#N/A,'Third Approx.'!$D$40*SIN(RADIANS(F71))))))))))))</f>
        <v>4.902943896919612</v>
      </c>
      <c r="N71" s="18">
        <v>34.5</v>
      </c>
      <c r="O71" s="48">
        <f>'Third Approx.'!$D$16*TAN('Third Approx.'!$D$29)+((0.5*(COS(RADIANS(ABS('Third Approx.'!$D$18*'Data 3rd Approx.'!N71-'Third Approx.'!$D$19*'Data 3rd Approx.'!N71))))+0.5)*('Third Approx.'!$D$16*TAN(2*'Third Approx.'!$D$29)-2*'Third Approx.'!$D$16*TAN('Third Approx.'!$D$29)))</f>
        <v>3.5074140628217503</v>
      </c>
      <c r="R71" s="48">
        <f>((0.5*(COS(RADIANS(ABS('Third Approx.'!$D$18*'Data 3rd Approx.'!N71-'Third Approx.'!$D$19*'Data 3rd Approx.'!N71))))+0.5)*('Third Approx.'!$D$16*TAN(2*'Third Approx.'!$D$29)-2*'Third Approx.'!$D$16*TAN('Third Approx.'!$D$29)))</f>
        <v>3.2875694166917735E-4</v>
      </c>
      <c r="S71" s="7">
        <f>((0.5*(COS(RADIANS(ABS('Third Approx.'!$D$18*'Data 3rd Approx.'!N71-'Third Approx.'!$D$19*'Data 3rd Approx.'!N71))))+0.5))</f>
        <v>3.8060233744356797E-2</v>
      </c>
      <c r="U71" s="18">
        <v>138</v>
      </c>
      <c r="V71" s="48">
        <f>'Third Approx.'!$D$38*COS(RADIANS(U71))</f>
        <v>-2.832579412506417</v>
      </c>
      <c r="W71" s="7">
        <f>'Third Approx.'!$D$38*SIN(RADIANS(U71))</f>
        <v>2.5504659588155785</v>
      </c>
      <c r="Y71" s="18">
        <v>138</v>
      </c>
      <c r="Z71" s="48">
        <f t="shared" si="1"/>
        <v>1.205094955085209</v>
      </c>
      <c r="AA71" s="7">
        <f>'Third Approx.'!$D$39*SIN(RADIANS(Y71))+$W$2</f>
        <v>2.3524779381040331</v>
      </c>
    </row>
    <row r="72" spans="1:27" x14ac:dyDescent="0.25">
      <c r="A72" s="77">
        <v>35</v>
      </c>
      <c r="B72" s="77">
        <f>IF(A72&lt;='Third Approx.'!$D$20,A72,"")</f>
        <v>35</v>
      </c>
      <c r="C72" s="48">
        <f>IF(B72="",#N/A,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Approx.'!$D$18*B72))+O72*COS(RADIANS(B72*'Third Approx.'!$D$19)+'Third Approx.'!$D$21))))))))))))</f>
        <v>-5.4351700796795299E-4</v>
      </c>
      <c r="D72" s="7">
        <f>IF(B72="",#N/A,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Approx.'!$D$18*B72))+O72*SIN(RADIANS(B72*'Third Approx.'!$D$19)+'Third Approx.'!$D$21))))))))))))</f>
        <v>1.0018321278539075</v>
      </c>
      <c r="F72" s="18">
        <v>140</v>
      </c>
      <c r="G72" s="48">
        <f>IF('Third Approx.'!$G$15="Error",#N/A,IF('Third Approx.'!$G$16="Error",#N/A,IF('Third Approx.'!$G$17="Error",#N/A,IF('Third Approx.'!$G$18="Error",#N/A,IF('Third Approx.'!$G$19="Error",#N/A,IF('Third Approx.'!$G$20="Error",#N/A,IF('Third Approx.'!$G$29="Error",#N/A,IF('Third Approx.'!$G$30="Error",#N/A,IF('Third Approx.'!$G$31="Error",#N/A,IF('Third Approx.'!$G$32="Error",#N/A,'Third Approx.'!$D$37*COS(RADIANS(F72))))))))))))</f>
        <v>-0.23328064986792074</v>
      </c>
      <c r="H72" s="7">
        <f>IF('Third Approx.'!$G$15="Error",#N/A,IF('Third Approx.'!$G$16="Error",#N/A,IF('Third Approx.'!$G$17="Error",#N/A,IF('Third Approx.'!$G$18="Error",#N/A,IF('Third Approx.'!$G$19="Error",#N/A,IF('Third Approx.'!$G$20="Error",#N/A,IF('Third Approx.'!$G$29="Error",#N/A,IF('Third Approx.'!$G$30="Error",#N/A,IF('Third Approx.'!$G$31="Error",#N/A,IF('Third Approx.'!$G$32="Error",#N/A,'Third Approx.'!$D$37*SIN(RADIANS(F72))))))))))))</f>
        <v>0.19574570726496857</v>
      </c>
      <c r="K72" s="48">
        <f>IF('Third Approx.'!$G$15="Error",#N/A,IF('Third Approx.'!$G$16="Error",#N/A,IF('Third Approx.'!$G$17="Error",#N/A,IF('Third Approx.'!$G$18="Error",#N/A,IF('Third Approx.'!$G$19="Error",#N/A,IF('Third Approx.'!$G$20="Error",#N/A,IF('Third Approx.'!$G$29="Error",#N/A,IF('Third Approx.'!$G$30="Error",#N/A,IF('Third Approx.'!$G$31="Error",#N/A,IF('Third Approx.'!$G$32="Error",#N/A,'Third Approx.'!$D$40*COS(RADIANS(F72))))))))))))</f>
        <v>-5.613064013911031</v>
      </c>
      <c r="L72" s="7">
        <f>IF('Third Approx.'!$G$15="Error",#N/A,IF('Third Approx.'!$G$16="Error",#N/A,IF('Third Approx.'!$G$17="Error",#N/A,IF('Third Approx.'!$G$18="Error",#N/A,IF('Third Approx.'!$G$19="Error",#N/A,IF('Third Approx.'!$G$20="Error",#N/A,IF('Third Approx.'!$G$29="Error",#N/A,IF('Third Approx.'!$G$30="Error",#N/A,IF('Third Approx.'!$G$31="Error",#N/A,IF('Third Approx.'!$G$32="Error",#N/A,'Third Approx.'!$D$40*SIN(RADIANS(F72))))))))))))</f>
        <v>4.7099199438472112</v>
      </c>
      <c r="N72" s="47">
        <v>35</v>
      </c>
      <c r="O72" s="48">
        <f>'Third Approx.'!$D$16*TAN('Third Approx.'!$D$29)+((0.5*(COS(RADIANS(ABS('Third Approx.'!$D$18*'Data 3rd Approx.'!N72-'Third Approx.'!$D$19*'Data 3rd Approx.'!N72))))+0.5)*('Third Approx.'!$D$16*TAN(2*'Third Approx.'!$D$29)-2*'Third Approx.'!$D$16*TAN('Third Approx.'!$D$29)))</f>
        <v>3.5072324689429037</v>
      </c>
      <c r="R72" s="48">
        <f>((0.5*(COS(RADIANS(ABS('Third Approx.'!$D$18*'Data 3rd Approx.'!N72-'Third Approx.'!$D$19*'Data 3rd Approx.'!N72))))+0.5)*('Third Approx.'!$D$16*TAN(2*'Third Approx.'!$D$29)-2*'Third Approx.'!$D$16*TAN('Third Approx.'!$D$29)))</f>
        <v>1.4716306282237598E-4</v>
      </c>
      <c r="S72" s="7">
        <f>((0.5*(COS(RADIANS(ABS('Third Approx.'!$D$18*'Data 3rd Approx.'!N72-'Third Approx.'!$D$19*'Data 3rd Approx.'!N72))))+0.5))</f>
        <v>1.7037086855465844E-2</v>
      </c>
      <c r="U72" s="18">
        <v>140</v>
      </c>
      <c r="V72" s="48">
        <f>'Third Approx.'!$D$38*COS(RADIANS(U72))</f>
        <v>-2.9198638599815778</v>
      </c>
      <c r="W72" s="7">
        <f>'Third Approx.'!$D$38*SIN(RADIANS(U72))</f>
        <v>2.4500566879984125</v>
      </c>
      <c r="Y72" s="18">
        <v>140</v>
      </c>
      <c r="Z72" s="48">
        <f t="shared" si="1"/>
        <v>1.1249156231176718</v>
      </c>
      <c r="AA72" s="7">
        <f>'Third Approx.'!$D$39*SIN(RADIANS(Y72))+$W$2</f>
        <v>2.2598632558487988</v>
      </c>
    </row>
    <row r="73" spans="1:27" x14ac:dyDescent="0.25">
      <c r="A73" s="48">
        <v>35.5</v>
      </c>
      <c r="B73" s="77">
        <f>IF(A73&lt;='Third Approx.'!$D$20,A73,"")</f>
        <v>35.5</v>
      </c>
      <c r="C73" s="48">
        <f>IF(B73="",#N/A,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Approx.'!$D$18*B73))+O73*COS(RADIANS(B73*'Third Approx.'!$D$19)+'Third Approx.'!$D$21))))))))))))</f>
        <v>-0.22748455755109331</v>
      </c>
      <c r="D73" s="7">
        <f>IF(B73="",#N/A,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Approx.'!$D$18*B73))+O73*SIN(RADIANS(B73*'Third Approx.'!$D$19)+'Third Approx.'!$D$21))))))))))))</f>
        <v>0.51931789095880476</v>
      </c>
      <c r="F73" s="18">
        <v>142</v>
      </c>
      <c r="G73" s="48">
        <f>IF('Third Approx.'!$G$15="Error",#N/A,IF('Third Approx.'!$G$16="Error",#N/A,IF('Third Approx.'!$G$17="Error",#N/A,IF('Third Approx.'!$G$18="Error",#N/A,IF('Third Approx.'!$G$19="Error",#N/A,IF('Third Approx.'!$G$20="Error",#N/A,IF('Third Approx.'!$G$29="Error",#N/A,IF('Third Approx.'!$G$30="Error",#N/A,IF('Third Approx.'!$G$31="Error",#N/A,IF('Third Approx.'!$G$32="Error",#N/A,'Third Approx.'!$D$37*COS(RADIANS(F73))))))))))))</f>
        <v>-0.23996996826427594</v>
      </c>
      <c r="H73" s="7">
        <f>IF('Third Approx.'!$G$15="Error",#N/A,IF('Third Approx.'!$G$16="Error",#N/A,IF('Third Approx.'!$G$17="Error",#N/A,IF('Third Approx.'!$G$18="Error",#N/A,IF('Third Approx.'!$G$19="Error",#N/A,IF('Third Approx.'!$G$20="Error",#N/A,IF('Third Approx.'!$G$29="Error",#N/A,IF('Third Approx.'!$G$30="Error",#N/A,IF('Third Approx.'!$G$31="Error",#N/A,IF('Third Approx.'!$G$32="Error",#N/A,'Third Approx.'!$D$37*SIN(RADIANS(F73))))))))))))</f>
        <v>0.18748508699815197</v>
      </c>
      <c r="K73" s="48">
        <f>IF('Third Approx.'!$G$15="Error",#N/A,IF('Third Approx.'!$G$16="Error",#N/A,IF('Third Approx.'!$G$17="Error",#N/A,IF('Third Approx.'!$G$18="Error",#N/A,IF('Third Approx.'!$G$19="Error",#N/A,IF('Third Approx.'!$G$20="Error",#N/A,IF('Third Approx.'!$G$29="Error",#N/A,IF('Third Approx.'!$G$30="Error",#N/A,IF('Third Approx.'!$G$31="Error",#N/A,IF('Third Approx.'!$G$32="Error",#N/A,'Third Approx.'!$D$40*COS(RADIANS(F73))))))))))))</f>
        <v>-5.7740185225230105</v>
      </c>
      <c r="L73" s="7">
        <f>IF('Third Approx.'!$G$15="Error",#N/A,IF('Third Approx.'!$G$16="Error",#N/A,IF('Third Approx.'!$G$17="Error",#N/A,IF('Third Approx.'!$G$18="Error",#N/A,IF('Third Approx.'!$G$19="Error",#N/A,IF('Third Approx.'!$G$20="Error",#N/A,IF('Third Approx.'!$G$29="Error",#N/A,IF('Third Approx.'!$G$30="Error",#N/A,IF('Third Approx.'!$G$31="Error",#N/A,IF('Third Approx.'!$G$32="Error",#N/A,'Third Approx.'!$D$40*SIN(RADIANS(F73))))))))))))</f>
        <v>4.5111576788307817</v>
      </c>
      <c r="N73" s="18">
        <v>35.5</v>
      </c>
      <c r="O73" s="48">
        <f>'Third Approx.'!$D$16*TAN('Third Approx.'!$D$29)+((0.5*(COS(RADIANS(ABS('Third Approx.'!$D$18*'Data 3rd Approx.'!N73-'Third Approx.'!$D$19*'Data 3rd Approx.'!N73))))+0.5)*('Third Approx.'!$D$16*TAN(2*'Third Approx.'!$D$29)-2*'Third Approx.'!$D$16*TAN('Third Approx.'!$D$29)))</f>
        <v>3.5071222546969119</v>
      </c>
      <c r="R73" s="48">
        <f>((0.5*(COS(RADIANS(ABS('Third Approx.'!$D$18*'Data 3rd Approx.'!N73-'Third Approx.'!$D$19*'Data 3rd Approx.'!N73))))+0.5)*('Third Approx.'!$D$16*TAN(2*'Third Approx.'!$D$29)-2*'Third Approx.'!$D$16*TAN('Third Approx.'!$D$29)))</f>
        <v>3.6948816830623498E-5</v>
      </c>
      <c r="S73" s="7">
        <f>((0.5*(COS(RADIANS(ABS('Third Approx.'!$D$18*'Data 3rd Approx.'!N73-'Third Approx.'!$D$19*'Data 3rd Approx.'!N73))))+0.5))</f>
        <v>4.2775693130947534E-3</v>
      </c>
      <c r="U73" s="18">
        <v>142</v>
      </c>
      <c r="V73" s="48">
        <f>'Third Approx.'!$D$38*COS(RADIANS(U73))</f>
        <v>-3.0035909031138996</v>
      </c>
      <c r="W73" s="7">
        <f>'Third Approx.'!$D$38*SIN(RADIANS(U73))</f>
        <v>2.3466624005092207</v>
      </c>
      <c r="Y73" s="18">
        <v>142</v>
      </c>
      <c r="Z73" s="48">
        <f t="shared" si="1"/>
        <v>1.0479615157632169</v>
      </c>
      <c r="AA73" s="7">
        <f>'Third Approx.'!$D$39*SIN(RADIANS(Y73))+$W$2</f>
        <v>2.164495278321561</v>
      </c>
    </row>
    <row r="74" spans="1:27" x14ac:dyDescent="0.25">
      <c r="A74" s="77">
        <v>36</v>
      </c>
      <c r="B74" s="77">
        <f>IF(A74&lt;='Third Approx.'!$D$20,A74,"")</f>
        <v>36</v>
      </c>
      <c r="C74" s="48">
        <f>IF(B74="",#N/A,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Approx.'!$D$18*B74))+O74*COS(RADIANS(B74*'Third Approx.'!$D$19)+'Third Approx.'!$D$21))))))))))))</f>
        <v>-0.30452626079775502</v>
      </c>
      <c r="D74" s="7">
        <f>IF(B74="",#N/A,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Approx.'!$D$18*B74))+O74*SIN(RADIANS(B74*'Third Approx.'!$D$19)+'Third Approx.'!$D$21))))))))))))</f>
        <v>1.4755549820672463E-15</v>
      </c>
      <c r="F74" s="18">
        <v>144</v>
      </c>
      <c r="G74" s="48">
        <f>IF('Third Approx.'!$G$15="Error",#N/A,IF('Third Approx.'!$G$16="Error",#N/A,IF('Third Approx.'!$G$17="Error",#N/A,IF('Third Approx.'!$G$18="Error",#N/A,IF('Third Approx.'!$G$19="Error",#N/A,IF('Third Approx.'!$G$20="Error",#N/A,IF('Third Approx.'!$G$29="Error",#N/A,IF('Third Approx.'!$G$30="Error",#N/A,IF('Third Approx.'!$G$31="Error",#N/A,IF('Third Approx.'!$G$32="Error",#N/A,'Third Approx.'!$D$37*COS(RADIANS(F74))))))))))))</f>
        <v>-0.24636692021884099</v>
      </c>
      <c r="H74" s="7">
        <f>IF('Third Approx.'!$G$15="Error",#N/A,IF('Third Approx.'!$G$16="Error",#N/A,IF('Third Approx.'!$G$17="Error",#N/A,IF('Third Approx.'!$G$18="Error",#N/A,IF('Third Approx.'!$G$19="Error",#N/A,IF('Third Approx.'!$G$20="Error",#N/A,IF('Third Approx.'!$G$29="Error",#N/A,IF('Third Approx.'!$G$30="Error",#N/A,IF('Third Approx.'!$G$31="Error",#N/A,IF('Third Approx.'!$G$32="Error",#N/A,'Third Approx.'!$D$37*SIN(RADIANS(F74))))))))))))</f>
        <v>0.17899604503269184</v>
      </c>
      <c r="K74" s="48">
        <f>IF('Third Approx.'!$G$15="Error",#N/A,IF('Third Approx.'!$G$16="Error",#N/A,IF('Third Approx.'!$G$17="Error",#N/A,IF('Third Approx.'!$G$18="Error",#N/A,IF('Third Approx.'!$G$19="Error",#N/A,IF('Third Approx.'!$G$20="Error",#N/A,IF('Third Approx.'!$G$29="Error",#N/A,IF('Third Approx.'!$G$30="Error",#N/A,IF('Third Approx.'!$G$31="Error",#N/A,IF('Third Approx.'!$G$32="Error",#N/A,'Third Approx.'!$D$40*COS(RADIANS(F74))))))))))))</f>
        <v>-5.9279382789846649</v>
      </c>
      <c r="L74" s="7">
        <f>IF('Third Approx.'!$G$15="Error",#N/A,IF('Third Approx.'!$G$16="Error",#N/A,IF('Third Approx.'!$G$17="Error",#N/A,IF('Third Approx.'!$G$18="Error",#N/A,IF('Third Approx.'!$G$19="Error",#N/A,IF('Third Approx.'!$G$20="Error",#N/A,IF('Third Approx.'!$G$29="Error",#N/A,IF('Third Approx.'!$G$30="Error",#N/A,IF('Third Approx.'!$G$31="Error",#N/A,IF('Third Approx.'!$G$32="Error",#N/A,'Third Approx.'!$D$40*SIN(RADIANS(F74))))))))))))</f>
        <v>4.3068992630732676</v>
      </c>
      <c r="N74" s="47">
        <v>36</v>
      </c>
      <c r="O74" s="48">
        <f>'Third Approx.'!$D$16*TAN('Third Approx.'!$D$29)+((0.5*(COS(RADIANS(ABS('Third Approx.'!$D$18*'Data 3rd Approx.'!N74-'Third Approx.'!$D$19*'Data 3rd Approx.'!N74))))+0.5)*('Third Approx.'!$D$16*TAN(2*'Third Approx.'!$D$29)-2*'Third Approx.'!$D$16*TAN('Third Approx.'!$D$29)))</f>
        <v>3.5070853058800813</v>
      </c>
      <c r="R74" s="48">
        <f>((0.5*(COS(RADIANS(ABS('Third Approx.'!$D$18*'Data 3rd Approx.'!N74-'Third Approx.'!$D$19*'Data 3rd Approx.'!N74))))+0.5)*('Third Approx.'!$D$16*TAN(2*'Third Approx.'!$D$29)-2*'Third Approx.'!$D$16*TAN('Third Approx.'!$D$29)))</f>
        <v>0</v>
      </c>
      <c r="S74" s="7">
        <f>((0.5*(COS(RADIANS(ABS('Third Approx.'!$D$18*'Data 3rd Approx.'!N74-'Third Approx.'!$D$19*'Data 3rd Approx.'!N74))))+0.5))</f>
        <v>0</v>
      </c>
      <c r="U74" s="18">
        <v>144</v>
      </c>
      <c r="V74" s="48">
        <f>'Third Approx.'!$D$38*COS(RADIANS(U74))</f>
        <v>-3.0836585333984874</v>
      </c>
      <c r="W74" s="7">
        <f>'Third Approx.'!$D$38*SIN(RADIANS(U74))</f>
        <v>2.2404090663606411</v>
      </c>
      <c r="Y74" s="18">
        <v>144</v>
      </c>
      <c r="Z74" s="48">
        <f t="shared" si="1"/>
        <v>0.97431995349819012</v>
      </c>
      <c r="AA74" s="7">
        <f>'Third Approx.'!$D$39*SIN(RADIANS(Y74))+$W$2</f>
        <v>2.0664901967126266</v>
      </c>
    </row>
    <row r="75" spans="1:27" x14ac:dyDescent="0.25">
      <c r="A75" s="48">
        <v>36.5</v>
      </c>
      <c r="B75" s="77">
        <f>IF(A75&lt;='Third Approx.'!$D$20,A75,"")</f>
        <v>36.5</v>
      </c>
      <c r="C75" s="48">
        <f>IF(B75="",#N/A,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Approx.'!$D$18*B75))+O75*COS(RADIANS(B75*'Third Approx.'!$D$19)+'Third Approx.'!$D$21))))))))))))</f>
        <v>-0.22748455755109287</v>
      </c>
      <c r="D75" s="7">
        <f>IF(B75="",#N/A,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Approx.'!$D$18*B75))+O75*SIN(RADIANS(B75*'Third Approx.'!$D$19)+'Third Approx.'!$D$21))))))))))))</f>
        <v>-0.51931789095880876</v>
      </c>
      <c r="F75" s="18">
        <v>146</v>
      </c>
      <c r="G75" s="48">
        <f>IF('Third Approx.'!$G$15="Error",#N/A,IF('Third Approx.'!$G$16="Error",#N/A,IF('Third Approx.'!$G$17="Error",#N/A,IF('Third Approx.'!$G$18="Error",#N/A,IF('Third Approx.'!$G$19="Error",#N/A,IF('Third Approx.'!$G$20="Error",#N/A,IF('Third Approx.'!$G$29="Error",#N/A,IF('Third Approx.'!$G$30="Error",#N/A,IF('Third Approx.'!$G$31="Error",#N/A,IF('Third Approx.'!$G$32="Error",#N/A,'Third Approx.'!$D$37*COS(RADIANS(F75))))))))))))</f>
        <v>-0.25246371203103424</v>
      </c>
      <c r="H75" s="7">
        <f>IF('Third Approx.'!$G$15="Error",#N/A,IF('Third Approx.'!$G$16="Error",#N/A,IF('Third Approx.'!$G$17="Error",#N/A,IF('Third Approx.'!$G$18="Error",#N/A,IF('Third Approx.'!$G$19="Error",#N/A,IF('Third Approx.'!$G$20="Error",#N/A,IF('Third Approx.'!$G$29="Error",#N/A,IF('Third Approx.'!$G$30="Error",#N/A,IF('Third Approx.'!$G$31="Error",#N/A,IF('Third Approx.'!$G$32="Error",#N/A,'Third Approx.'!$D$37*SIN(RADIANS(F75))))))))))))</f>
        <v>0.17028892395858644</v>
      </c>
      <c r="K75" s="48">
        <f>IF('Third Approx.'!$G$15="Error",#N/A,IF('Third Approx.'!$G$16="Error",#N/A,IF('Third Approx.'!$G$17="Error",#N/A,IF('Third Approx.'!$G$18="Error",#N/A,IF('Third Approx.'!$G$19="Error",#N/A,IF('Third Approx.'!$G$20="Error",#N/A,IF('Third Approx.'!$G$29="Error",#N/A,IF('Third Approx.'!$G$30="Error",#N/A,IF('Third Approx.'!$G$31="Error",#N/A,IF('Third Approx.'!$G$32="Error",#N/A,'Third Approx.'!$D$40*COS(RADIANS(F75))))))))))))</f>
        <v>-6.0746357557822686</v>
      </c>
      <c r="L75" s="7">
        <f>IF('Third Approx.'!$G$15="Error",#N/A,IF('Third Approx.'!$G$16="Error",#N/A,IF('Third Approx.'!$G$17="Error",#N/A,IF('Third Approx.'!$G$18="Error",#N/A,IF('Third Approx.'!$G$19="Error",#N/A,IF('Third Approx.'!$G$20="Error",#N/A,IF('Third Approx.'!$G$29="Error",#N/A,IF('Third Approx.'!$G$30="Error",#N/A,IF('Third Approx.'!$G$31="Error",#N/A,IF('Third Approx.'!$G$32="Error",#N/A,'Third Approx.'!$D$40*SIN(RADIANS(F75))))))))))))</f>
        <v>4.0973935539906723</v>
      </c>
      <c r="N75" s="18">
        <v>36.5</v>
      </c>
      <c r="O75" s="48">
        <f>'Third Approx.'!$D$16*TAN('Third Approx.'!$D$29)+((0.5*(COS(RADIANS(ABS('Third Approx.'!$D$18*'Data 3rd Approx.'!N75-'Third Approx.'!$D$19*'Data 3rd Approx.'!N75))))+0.5)*('Third Approx.'!$D$16*TAN(2*'Third Approx.'!$D$29)-2*'Third Approx.'!$D$16*TAN('Third Approx.'!$D$29)))</f>
        <v>3.5071222546969119</v>
      </c>
      <c r="R75" s="48">
        <f>((0.5*(COS(RADIANS(ABS('Third Approx.'!$D$18*'Data 3rd Approx.'!N75-'Third Approx.'!$D$19*'Data 3rd Approx.'!N75))))+0.5)*('Third Approx.'!$D$16*TAN(2*'Third Approx.'!$D$29)-2*'Third Approx.'!$D$16*TAN('Third Approx.'!$D$29)))</f>
        <v>3.6948816830623979E-5</v>
      </c>
      <c r="S75" s="7">
        <f>((0.5*(COS(RADIANS(ABS('Third Approx.'!$D$18*'Data 3rd Approx.'!N75-'Third Approx.'!$D$19*'Data 3rd Approx.'!N75))))+0.5))</f>
        <v>4.2775693130948089E-3</v>
      </c>
      <c r="U75" s="18">
        <v>146</v>
      </c>
      <c r="V75" s="48">
        <f>'Third Approx.'!$D$38*COS(RADIANS(U75))</f>
        <v>-3.1599692007613127</v>
      </c>
      <c r="W75" s="7">
        <f>'Third Approx.'!$D$38*SIN(RADIANS(U75))</f>
        <v>2.1314261388732616</v>
      </c>
      <c r="Y75" s="18">
        <v>146</v>
      </c>
      <c r="Z75" s="48">
        <f t="shared" si="1"/>
        <v>0.90407544599014411</v>
      </c>
      <c r="AA75" s="7">
        <f>'Third Approx.'!$D$39*SIN(RADIANS(Y75))+$W$2</f>
        <v>1.9659674151174107</v>
      </c>
    </row>
    <row r="76" spans="1:27" x14ac:dyDescent="0.25">
      <c r="A76" s="77">
        <v>37</v>
      </c>
      <c r="B76" s="77">
        <f>IF(A76&lt;='Third Approx.'!$D$20,A76,"")</f>
        <v>37</v>
      </c>
      <c r="C76" s="48">
        <f>IF(B76="",#N/A,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Approx.'!$D$18*B76))+O76*COS(RADIANS(B76*'Third Approx.'!$D$19)+'Third Approx.'!$D$21))))))))))))</f>
        <v>-5.435170079675089E-4</v>
      </c>
      <c r="D76" s="7">
        <f>IF(B76="",#N/A,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Approx.'!$D$18*B76))+O76*SIN(RADIANS(B76*'Third Approx.'!$D$19)+'Third Approx.'!$D$21))))))))))))</f>
        <v>-1.0018321278539108</v>
      </c>
      <c r="F76" s="18">
        <v>148</v>
      </c>
      <c r="G76" s="48">
        <f>IF('Third Approx.'!$G$15="Error",#N/A,IF('Third Approx.'!$G$16="Error",#N/A,IF('Third Approx.'!$G$17="Error",#N/A,IF('Third Approx.'!$G$18="Error",#N/A,IF('Third Approx.'!$G$19="Error",#N/A,IF('Third Approx.'!$G$20="Error",#N/A,IF('Third Approx.'!$G$29="Error",#N/A,IF('Third Approx.'!$G$30="Error",#N/A,IF('Third Approx.'!$G$31="Error",#N/A,IF('Third Approx.'!$G$32="Error",#N/A,'Third Approx.'!$D$37*COS(RADIANS(F76))))))))))))</f>
        <v>-0.25825291569917125</v>
      </c>
      <c r="H76" s="7">
        <f>IF('Third Approx.'!$G$15="Error",#N/A,IF('Third Approx.'!$G$16="Error",#N/A,IF('Third Approx.'!$G$17="Error",#N/A,IF('Third Approx.'!$G$18="Error",#N/A,IF('Third Approx.'!$G$19="Error",#N/A,IF('Third Approx.'!$G$20="Error",#N/A,IF('Third Approx.'!$G$29="Error",#N/A,IF('Third Approx.'!$G$30="Error",#N/A,IF('Third Approx.'!$G$31="Error",#N/A,IF('Third Approx.'!$G$32="Error",#N/A,'Third Approx.'!$D$37*SIN(RADIANS(F76))))))))))))</f>
        <v>0.16137433206163532</v>
      </c>
      <c r="K76" s="48">
        <f>IF('Third Approx.'!$G$15="Error",#N/A,IF('Third Approx.'!$G$16="Error",#N/A,IF('Third Approx.'!$G$17="Error",#N/A,IF('Third Approx.'!$G$18="Error",#N/A,IF('Third Approx.'!$G$19="Error",#N/A,IF('Third Approx.'!$G$20="Error",#N/A,IF('Third Approx.'!$G$29="Error",#N/A,IF('Third Approx.'!$G$30="Error",#N/A,IF('Third Approx.'!$G$31="Error",#N/A,IF('Third Approx.'!$G$32="Error",#N/A,'Third Approx.'!$D$40*COS(RADIANS(F76))))))))))))</f>
        <v>-6.2139322246373574</v>
      </c>
      <c r="L76" s="7">
        <f>IF('Third Approx.'!$G$15="Error",#N/A,IF('Third Approx.'!$G$16="Error",#N/A,IF('Third Approx.'!$G$17="Error",#N/A,IF('Third Approx.'!$G$18="Error",#N/A,IF('Third Approx.'!$G$19="Error",#N/A,IF('Third Approx.'!$G$20="Error",#N/A,IF('Third Approx.'!$G$29="Error",#N/A,IF('Third Approx.'!$G$30="Error",#N/A,IF('Third Approx.'!$G$31="Error",#N/A,IF('Third Approx.'!$G$32="Error",#N/A,'Third Approx.'!$D$40*SIN(RADIANS(F76))))))))))))</f>
        <v>3.882895802017631</v>
      </c>
      <c r="N76" s="47">
        <v>37</v>
      </c>
      <c r="O76" s="48">
        <f>'Third Approx.'!$D$16*TAN('Third Approx.'!$D$29)+((0.5*(COS(RADIANS(ABS('Third Approx.'!$D$18*'Data 3rd Approx.'!N76-'Third Approx.'!$D$19*'Data 3rd Approx.'!N76))))+0.5)*('Third Approx.'!$D$16*TAN(2*'Third Approx.'!$D$29)-2*'Third Approx.'!$D$16*TAN('Third Approx.'!$D$29)))</f>
        <v>3.5072324689429037</v>
      </c>
      <c r="R76" s="48">
        <f>((0.5*(COS(RADIANS(ABS('Third Approx.'!$D$18*'Data 3rd Approx.'!N76-'Third Approx.'!$D$19*'Data 3rd Approx.'!N76))))+0.5)*('Third Approx.'!$D$16*TAN(2*'Third Approx.'!$D$29)-2*'Third Approx.'!$D$16*TAN('Third Approx.'!$D$29)))</f>
        <v>1.4716306282237549E-4</v>
      </c>
      <c r="S76" s="7">
        <f>((0.5*(COS(RADIANS(ABS('Third Approx.'!$D$18*'Data 3rd Approx.'!N76-'Third Approx.'!$D$19*'Data 3rd Approx.'!N76))))+0.5))</f>
        <v>1.7037086855465788E-2</v>
      </c>
      <c r="U76" s="18">
        <v>148</v>
      </c>
      <c r="V76" s="48">
        <f>'Third Approx.'!$D$38*COS(RADIANS(U76))</f>
        <v>-3.2324299324089512</v>
      </c>
      <c r="W76" s="7">
        <f>'Third Approx.'!$D$38*SIN(RADIANS(U76))</f>
        <v>2.0198463969566922</v>
      </c>
      <c r="Y76" s="18">
        <v>148</v>
      </c>
      <c r="Z76" s="48">
        <f t="shared" si="1"/>
        <v>0.83730974861280538</v>
      </c>
      <c r="AA76" s="7">
        <f>'Third Approx.'!$D$39*SIN(RADIANS(Y76))+$W$2</f>
        <v>1.8630494050609387</v>
      </c>
    </row>
    <row r="77" spans="1:27" x14ac:dyDescent="0.25">
      <c r="A77" s="48">
        <v>37.5</v>
      </c>
      <c r="B77" s="77">
        <f>IF(A77&lt;='Third Approx.'!$D$20,A77,"")</f>
        <v>37.5</v>
      </c>
      <c r="C77" s="48">
        <f>IF(B77="",#N/A,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Approx.'!$D$18*B77))+O77*COS(RADIANS(B77*'Third Approx.'!$D$19)+'Third Approx.'!$D$21))))))))))))</f>
        <v>0.36394705845242692</v>
      </c>
      <c r="D77" s="7">
        <f>IF(B77="",#N/A,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Approx.'!$D$18*B77))+O77*SIN(RADIANS(B77*'Third Approx.'!$D$19)+'Third Approx.'!$D$21))))))))))))</f>
        <v>-1.4125765456382902</v>
      </c>
      <c r="F77" s="18">
        <v>150</v>
      </c>
      <c r="G77" s="48">
        <f>IF('Third Approx.'!$G$15="Error",#N/A,IF('Third Approx.'!$G$16="Error",#N/A,IF('Third Approx.'!$G$17="Error",#N/A,IF('Third Approx.'!$G$18="Error",#N/A,IF('Third Approx.'!$G$19="Error",#N/A,IF('Third Approx.'!$G$20="Error",#N/A,IF('Third Approx.'!$G$29="Error",#N/A,IF('Third Approx.'!$G$30="Error",#N/A,IF('Third Approx.'!$G$31="Error",#N/A,IF('Third Approx.'!$G$32="Error",#N/A,'Third Approx.'!$D$37*COS(RADIANS(F77))))))))))))</f>
        <v>-0.26372747797034096</v>
      </c>
      <c r="H77" s="7">
        <f>IF('Third Approx.'!$G$15="Error",#N/A,IF('Third Approx.'!$G$16="Error",#N/A,IF('Third Approx.'!$G$17="Error",#N/A,IF('Third Approx.'!$G$18="Error",#N/A,IF('Third Approx.'!$G$19="Error",#N/A,IF('Third Approx.'!$G$20="Error",#N/A,IF('Third Approx.'!$G$29="Error",#N/A,IF('Third Approx.'!$G$30="Error",#N/A,IF('Third Approx.'!$G$31="Error",#N/A,IF('Third Approx.'!$G$32="Error",#N/A,'Third Approx.'!$D$37*SIN(RADIANS(F77))))))))))))</f>
        <v>0.1522631303988774</v>
      </c>
      <c r="K77" s="48">
        <f>IF('Third Approx.'!$G$15="Error",#N/A,IF('Third Approx.'!$G$16="Error",#N/A,IF('Third Approx.'!$G$17="Error",#N/A,IF('Third Approx.'!$G$18="Error",#N/A,IF('Third Approx.'!$G$19="Error",#N/A,IF('Third Approx.'!$G$20="Error",#N/A,IF('Third Approx.'!$G$29="Error",#N/A,IF('Third Approx.'!$G$30="Error",#N/A,IF('Third Approx.'!$G$31="Error",#N/A,IF('Third Approx.'!$G$32="Error",#N/A,'Third Approx.'!$D$40*COS(RADIANS(F77))))))))))))</f>
        <v>-6.3456579742596082</v>
      </c>
      <c r="L77" s="7">
        <f>IF('Third Approx.'!$G$15="Error",#N/A,IF('Third Approx.'!$G$16="Error",#N/A,IF('Third Approx.'!$G$17="Error",#N/A,IF('Third Approx.'!$G$18="Error",#N/A,IF('Third Approx.'!$G$19="Error",#N/A,IF('Third Approx.'!$G$20="Error",#N/A,IF('Third Approx.'!$G$29="Error",#N/A,IF('Third Approx.'!$G$30="Error",#N/A,IF('Third Approx.'!$G$31="Error",#N/A,IF('Third Approx.'!$G$32="Error",#N/A,'Third Approx.'!$D$40*SIN(RADIANS(F77))))))))))))</f>
        <v>3.6636673396240793</v>
      </c>
      <c r="N77" s="18">
        <v>37.5</v>
      </c>
      <c r="O77" s="48">
        <f>'Third Approx.'!$D$16*TAN('Third Approx.'!$D$29)+((0.5*(COS(RADIANS(ABS('Third Approx.'!$D$18*'Data 3rd Approx.'!N77-'Third Approx.'!$D$19*'Data 3rd Approx.'!N77))))+0.5)*('Third Approx.'!$D$16*TAN(2*'Third Approx.'!$D$29)-2*'Third Approx.'!$D$16*TAN('Third Approx.'!$D$29)))</f>
        <v>3.5074140628217503</v>
      </c>
      <c r="R77" s="48">
        <f>((0.5*(COS(RADIANS(ABS('Third Approx.'!$D$18*'Data 3rd Approx.'!N77-'Third Approx.'!$D$19*'Data 3rd Approx.'!N77))))+0.5)*('Third Approx.'!$D$16*TAN(2*'Third Approx.'!$D$29)-2*'Third Approx.'!$D$16*TAN('Third Approx.'!$D$29)))</f>
        <v>3.2875694166917594E-4</v>
      </c>
      <c r="S77" s="7">
        <f>((0.5*(COS(RADIANS(ABS('Third Approx.'!$D$18*'Data 3rd Approx.'!N77-'Third Approx.'!$D$19*'Data 3rd Approx.'!N77))))+0.5))</f>
        <v>3.8060233744356631E-2</v>
      </c>
      <c r="U77" s="18">
        <v>150</v>
      </c>
      <c r="V77" s="48">
        <f>'Third Approx.'!$D$38*COS(RADIANS(U77))</f>
        <v>-3.30095244610161</v>
      </c>
      <c r="W77" s="7">
        <f>'Third Approx.'!$D$38*SIN(RADIANS(U77))</f>
        <v>1.9058057833389179</v>
      </c>
      <c r="Y77" s="18">
        <v>150</v>
      </c>
      <c r="Z77" s="48">
        <f t="shared" si="1"/>
        <v>0.77410188668341151</v>
      </c>
      <c r="AA77" s="7">
        <f>'Third Approx.'!$D$39*SIN(RADIANS(Y77))+$W$2</f>
        <v>1.7578615562851614</v>
      </c>
    </row>
    <row r="78" spans="1:27" x14ac:dyDescent="0.25">
      <c r="A78" s="77">
        <v>38</v>
      </c>
      <c r="B78" s="77">
        <f>IF(A78&lt;='Third Approx.'!$D$20,A78,"")</f>
        <v>38</v>
      </c>
      <c r="C78" s="48">
        <f>IF(B78="",#N/A,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Approx.'!$D$18*B78))+O78*COS(RADIANS(B78*'Third Approx.'!$D$19)+'Third Approx.'!$D$21))))))))))))</f>
        <v>0.84606922247885219</v>
      </c>
      <c r="D78" s="7">
        <f>IF(B78="",#N/A,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Approx.'!$D$18*B78))+O78*SIN(RADIANS(B78*'Third Approx.'!$D$19)+'Third Approx.'!$D$21))))))))))))</f>
        <v>-1.7201721401742629</v>
      </c>
      <c r="F78" s="18">
        <v>152</v>
      </c>
      <c r="G78" s="48">
        <f>IF('Third Approx.'!$G$15="Error",#N/A,IF('Third Approx.'!$G$16="Error",#N/A,IF('Third Approx.'!$G$17="Error",#N/A,IF('Third Approx.'!$G$18="Error",#N/A,IF('Third Approx.'!$G$19="Error",#N/A,IF('Third Approx.'!$G$20="Error",#N/A,IF('Third Approx.'!$G$29="Error",#N/A,IF('Third Approx.'!$G$30="Error",#N/A,IF('Third Approx.'!$G$31="Error",#N/A,IF('Third Approx.'!$G$32="Error",#N/A,'Third Approx.'!$D$37*COS(RADIANS(F78))))))))))))</f>
        <v>-0.26888072893370746</v>
      </c>
      <c r="H78" s="7">
        <f>IF('Third Approx.'!$G$15="Error",#N/A,IF('Third Approx.'!$G$16="Error",#N/A,IF('Third Approx.'!$G$17="Error",#N/A,IF('Third Approx.'!$G$18="Error",#N/A,IF('Third Approx.'!$G$19="Error",#N/A,IF('Third Approx.'!$G$20="Error",#N/A,IF('Third Approx.'!$G$29="Error",#N/A,IF('Third Approx.'!$G$30="Error",#N/A,IF('Third Approx.'!$G$31="Error",#N/A,IF('Third Approx.'!$G$32="Error",#N/A,'Third Approx.'!$D$37*SIN(RADIANS(F78))))))))))))</f>
        <v>0.14296641956606571</v>
      </c>
      <c r="K78" s="48">
        <f>IF('Third Approx.'!$G$15="Error",#N/A,IF('Third Approx.'!$G$16="Error",#N/A,IF('Third Approx.'!$G$17="Error",#N/A,IF('Third Approx.'!$G$18="Error",#N/A,IF('Third Approx.'!$G$19="Error",#N/A,IF('Third Approx.'!$G$20="Error",#N/A,IF('Third Approx.'!$G$29="Error",#N/A,IF('Third Approx.'!$G$30="Error",#N/A,IF('Third Approx.'!$G$31="Error",#N/A,IF('Third Approx.'!$G$32="Error",#N/A,'Third Approx.'!$D$40*COS(RADIANS(F78))))))))))))</f>
        <v>-6.4696525171139001</v>
      </c>
      <c r="L78" s="7">
        <f>IF('Third Approx.'!$G$15="Error",#N/A,IF('Third Approx.'!$G$16="Error",#N/A,IF('Third Approx.'!$G$17="Error",#N/A,IF('Third Approx.'!$G$18="Error",#N/A,IF('Third Approx.'!$G$19="Error",#N/A,IF('Third Approx.'!$G$20="Error",#N/A,IF('Third Approx.'!$G$29="Error",#N/A,IF('Third Approx.'!$G$30="Error",#N/A,IF('Third Approx.'!$G$31="Error",#N/A,IF('Third Approx.'!$G$32="Error",#N/A,'Third Approx.'!$D$40*SIN(RADIANS(F78))))))))))))</f>
        <v>3.4399752629218865</v>
      </c>
      <c r="N78" s="47">
        <v>38</v>
      </c>
      <c r="O78" s="48">
        <f>'Third Approx.'!$D$16*TAN('Third Approx.'!$D$29)+((0.5*(COS(RADIANS(ABS('Third Approx.'!$D$18*'Data 3rd Approx.'!N78-'Third Approx.'!$D$19*'Data 3rd Approx.'!N78))))+0.5)*('Third Approx.'!$D$16*TAN(2*'Third Approx.'!$D$29)-2*'Third Approx.'!$D$16*TAN('Third Approx.'!$D$29)))</f>
        <v>3.5076639292118377</v>
      </c>
      <c r="R78" s="48">
        <f>((0.5*(COS(RADIANS(ABS('Third Approx.'!$D$18*'Data 3rd Approx.'!N78-'Third Approx.'!$D$19*'Data 3rd Approx.'!N78))))+0.5)*('Third Approx.'!$D$16*TAN(2*'Third Approx.'!$D$29)-2*'Third Approx.'!$D$16*TAN('Third Approx.'!$D$29)))</f>
        <v>5.786233317566173E-4</v>
      </c>
      <c r="S78" s="7">
        <f>((0.5*(COS(RADIANS(ABS('Third Approx.'!$D$18*'Data 3rd Approx.'!N78-'Third Approx.'!$D$19*'Data 3rd Approx.'!N78))))+0.5))</f>
        <v>6.6987298107780424E-2</v>
      </c>
      <c r="U78" s="18">
        <v>152</v>
      </c>
      <c r="V78" s="48">
        <f>'Third Approx.'!$D$38*COS(RADIANS(U78))</f>
        <v>-3.3654532577114389</v>
      </c>
      <c r="W78" s="7">
        <f>'Third Approx.'!$D$38*SIN(RADIANS(U78))</f>
        <v>1.7894432389410211</v>
      </c>
      <c r="Y78" s="18">
        <v>152</v>
      </c>
      <c r="Z78" s="48">
        <f t="shared" si="1"/>
        <v>0.71452814382215868</v>
      </c>
      <c r="AA78" s="7">
        <f>'Third Approx.'!$D$39*SIN(RADIANS(Y78))+$W$2</f>
        <v>1.6505320239808656</v>
      </c>
    </row>
    <row r="79" spans="1:27" x14ac:dyDescent="0.25">
      <c r="A79" s="48">
        <v>38.5</v>
      </c>
      <c r="B79" s="77">
        <f>IF(A79&lt;='Third Approx.'!$D$20,A79,"")</f>
        <v>38.5</v>
      </c>
      <c r="C79" s="48">
        <f>IF(B79="",#N/A,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Approx.'!$D$18*B79))+O79*COS(RADIANS(B79*'Third Approx.'!$D$19)+'Third Approx.'!$D$21))))))))))))</f>
        <v>1.4193012352893251</v>
      </c>
      <c r="D79" s="7">
        <f>IF(B79="",#N/A,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Approx.'!$D$18*B79))+O79*SIN(RADIANS(B79*'Third Approx.'!$D$19)+'Third Approx.'!$D$21))))))))))))</f>
        <v>-1.8984052744798843</v>
      </c>
      <c r="F79" s="18">
        <v>154</v>
      </c>
      <c r="G79" s="48">
        <f>IF('Third Approx.'!$G$15="Error",#N/A,IF('Third Approx.'!$G$16="Error",#N/A,IF('Third Approx.'!$G$17="Error",#N/A,IF('Third Approx.'!$G$18="Error",#N/A,IF('Third Approx.'!$G$19="Error",#N/A,IF('Third Approx.'!$G$20="Error",#N/A,IF('Third Approx.'!$G$29="Error",#N/A,IF('Third Approx.'!$G$30="Error",#N/A,IF('Third Approx.'!$G$31="Error",#N/A,IF('Third Approx.'!$G$32="Error",#N/A,'Third Approx.'!$D$37*COS(RADIANS(F79))))))))))))</f>
        <v>-0.27370639014676951</v>
      </c>
      <c r="H79" s="7">
        <f>IF('Third Approx.'!$G$15="Error",#N/A,IF('Third Approx.'!$G$16="Error",#N/A,IF('Third Approx.'!$G$17="Error",#N/A,IF('Third Approx.'!$G$18="Error",#N/A,IF('Third Approx.'!$G$19="Error",#N/A,IF('Third Approx.'!$G$20="Error",#N/A,IF('Third Approx.'!$G$29="Error",#N/A,IF('Third Approx.'!$G$30="Error",#N/A,IF('Third Approx.'!$G$31="Error",#N/A,IF('Third Approx.'!$G$32="Error",#N/A,'Third Approx.'!$D$37*SIN(RADIANS(F79))))))))))))</f>
        <v>0.13349552617330143</v>
      </c>
      <c r="K79" s="48">
        <f>IF('Third Approx.'!$G$15="Error",#N/A,IF('Third Approx.'!$G$16="Error",#N/A,IF('Third Approx.'!$G$17="Error",#N/A,IF('Third Approx.'!$G$18="Error",#N/A,IF('Third Approx.'!$G$19="Error",#N/A,IF('Third Approx.'!$G$20="Error",#N/A,IF('Third Approx.'!$G$29="Error",#N/A,IF('Third Approx.'!$G$30="Error",#N/A,IF('Third Approx.'!$G$31="Error",#N/A,IF('Third Approx.'!$G$32="Error",#N/A,'Third Approx.'!$D$40*COS(RADIANS(F79))))))))))))</f>
        <v>-6.5857647849496628</v>
      </c>
      <c r="L79" s="7">
        <f>IF('Third Approx.'!$G$15="Error",#N/A,IF('Third Approx.'!$G$16="Error",#N/A,IF('Third Approx.'!$G$17="Error",#N/A,IF('Third Approx.'!$G$18="Error",#N/A,IF('Third Approx.'!$G$19="Error",#N/A,IF('Third Approx.'!$G$20="Error",#N/A,IF('Third Approx.'!$G$29="Error",#N/A,IF('Third Approx.'!$G$30="Error",#N/A,IF('Third Approx.'!$G$31="Error",#N/A,IF('Third Approx.'!$G$32="Error",#N/A,'Third Approx.'!$D$40*SIN(RADIANS(F79))))))))))))</f>
        <v>3.2120921062493917</v>
      </c>
      <c r="N79" s="18">
        <v>38.5</v>
      </c>
      <c r="O79" s="48">
        <f>'Third Approx.'!$D$16*TAN('Third Approx.'!$D$29)+((0.5*(COS(RADIANS(ABS('Third Approx.'!$D$18*'Data 3rd Approx.'!N79-'Third Approx.'!$D$19*'Data 3rd Approx.'!N79))))+0.5)*('Third Approx.'!$D$16*TAN(2*'Third Approx.'!$D$29)-2*'Third Approx.'!$D$16*TAN('Third Approx.'!$D$29)))</f>
        <v>3.5079777928299554</v>
      </c>
      <c r="R79" s="48">
        <f>((0.5*(COS(RADIANS(ABS('Third Approx.'!$D$18*'Data 3rd Approx.'!N79-'Third Approx.'!$D$19*'Data 3rd Approx.'!N79))))+0.5)*('Third Approx.'!$D$16*TAN(2*'Third Approx.'!$D$29)-2*'Third Approx.'!$D$16*TAN('Third Approx.'!$D$29)))</f>
        <v>8.9248694987425928E-4</v>
      </c>
      <c r="S79" s="7">
        <f>((0.5*(COS(RADIANS(ABS('Third Approx.'!$D$18*'Data 3rd Approx.'!N79-'Third Approx.'!$D$19*'Data 3rd Approx.'!N79))))+0.5))</f>
        <v>0.10332332985438236</v>
      </c>
      <c r="U79" s="18">
        <v>154</v>
      </c>
      <c r="V79" s="48">
        <f>'Third Approx.'!$D$38*COS(RADIANS(U79))</f>
        <v>-3.4258537829350799</v>
      </c>
      <c r="W79" s="7">
        <f>'Third Approx.'!$D$38*SIN(RADIANS(U79))</f>
        <v>1.6709005335990748</v>
      </c>
      <c r="Y79" s="18">
        <v>154</v>
      </c>
      <c r="Z79" s="48">
        <f t="shared" si="1"/>
        <v>0.65866201193257945</v>
      </c>
      <c r="AA79" s="7">
        <f>'Third Approx.'!$D$39*SIN(RADIANS(Y79))+$W$2</f>
        <v>1.5411915726503169</v>
      </c>
    </row>
    <row r="80" spans="1:27" x14ac:dyDescent="0.25">
      <c r="A80" s="77">
        <v>39</v>
      </c>
      <c r="B80" s="77">
        <f>IF(A80&lt;='Third Approx.'!$D$20,A80,"")</f>
        <v>39</v>
      </c>
      <c r="C80" s="48">
        <f>IF(B80="",#N/A,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Approx.'!$D$18*B80))+O80*COS(RADIANS(B80*'Third Approx.'!$D$19)+'Third Approx.'!$D$21))))))))))))</f>
        <v>2.0518028047943644</v>
      </c>
      <c r="D80" s="7">
        <f>IF(B80="",#N/A,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Approx.'!$D$18*B80))+O80*SIN(RADIANS(B80*'Third Approx.'!$D$19)+'Third Approx.'!$D$21))))))))))))</f>
        <v>-1.92755891034497</v>
      </c>
      <c r="F80" s="18">
        <v>156</v>
      </c>
      <c r="G80" s="48">
        <f>IF('Third Approx.'!$G$15="Error",#N/A,IF('Third Approx.'!$G$16="Error",#N/A,IF('Third Approx.'!$G$17="Error",#N/A,IF('Third Approx.'!$G$18="Error",#N/A,IF('Third Approx.'!$G$19="Error",#N/A,IF('Third Approx.'!$G$20="Error",#N/A,IF('Third Approx.'!$G$29="Error",#N/A,IF('Third Approx.'!$G$30="Error",#N/A,IF('Third Approx.'!$G$31="Error",#N/A,IF('Third Approx.'!$G$32="Error",#N/A,'Third Approx.'!$D$37*COS(RADIANS(F80))))))))))))</f>
        <v>-0.27819858228467492</v>
      </c>
      <c r="H80" s="7">
        <f>IF('Third Approx.'!$G$15="Error",#N/A,IF('Third Approx.'!$G$16="Error",#N/A,IF('Third Approx.'!$G$17="Error",#N/A,IF('Third Approx.'!$G$18="Error",#N/A,IF('Third Approx.'!$G$19="Error",#N/A,IF('Third Approx.'!$G$20="Error",#N/A,IF('Third Approx.'!$G$29="Error",#N/A,IF('Third Approx.'!$G$30="Error",#N/A,IF('Third Approx.'!$G$31="Error",#N/A,IF('Third Approx.'!$G$32="Error",#N/A,'Third Approx.'!$D$37*SIN(RADIANS(F80))))))))))))</f>
        <v>0.12386198904530453</v>
      </c>
      <c r="K80" s="48">
        <f>IF('Third Approx.'!$G$15="Error",#N/A,IF('Third Approx.'!$G$16="Error",#N/A,IF('Third Approx.'!$G$17="Error",#N/A,IF('Third Approx.'!$G$18="Error",#N/A,IF('Third Approx.'!$G$19="Error",#N/A,IF('Third Approx.'!$G$20="Error",#N/A,IF('Third Approx.'!$G$29="Error",#N/A,IF('Third Approx.'!$G$30="Error",#N/A,IF('Third Approx.'!$G$31="Error",#N/A,IF('Third Approx.'!$G$32="Error",#N/A,'Third Approx.'!$D$40*COS(RADIANS(F80))))))))))))</f>
        <v>-6.6938533128542588</v>
      </c>
      <c r="L80" s="7">
        <f>IF('Third Approx.'!$G$15="Error",#N/A,IF('Third Approx.'!$G$16="Error",#N/A,IF('Third Approx.'!$G$17="Error",#N/A,IF('Third Approx.'!$G$18="Error",#N/A,IF('Third Approx.'!$G$19="Error",#N/A,IF('Third Approx.'!$G$20="Error",#N/A,IF('Third Approx.'!$G$29="Error",#N/A,IF('Third Approx.'!$G$30="Error",#N/A,IF('Third Approx.'!$G$31="Error",#N/A,IF('Third Approx.'!$G$32="Error",#N/A,'Third Approx.'!$D$40*SIN(RADIANS(F80))))))))))))</f>
        <v>2.9802955101302935</v>
      </c>
      <c r="N80" s="47">
        <v>39</v>
      </c>
      <c r="O80" s="48">
        <f>'Third Approx.'!$D$16*TAN('Third Approx.'!$D$29)+((0.5*(COS(RADIANS(ABS('Third Approx.'!$D$18*'Data 3rd Approx.'!N80-'Third Approx.'!$D$19*'Data 3rd Approx.'!N80))))+0.5)*('Third Approx.'!$D$16*TAN(2*'Third Approx.'!$D$29)-2*'Third Approx.'!$D$16*TAN('Third Approx.'!$D$29)))</f>
        <v>3.5083502833825779</v>
      </c>
      <c r="R80" s="48">
        <f>((0.5*(COS(RADIANS(ABS('Third Approx.'!$D$18*'Data 3rd Approx.'!N80-'Third Approx.'!$D$19*'Data 3rd Approx.'!N80))))+0.5)*('Third Approx.'!$D$16*TAN(2*'Third Approx.'!$D$29)-2*'Third Approx.'!$D$16*TAN('Third Approx.'!$D$29)))</f>
        <v>1.2649775024966706E-3</v>
      </c>
      <c r="S80" s="7">
        <f>((0.5*(COS(RADIANS(ABS('Third Approx.'!$D$18*'Data 3rd Approx.'!N80-'Third Approx.'!$D$19*'Data 3rd Approx.'!N80))))+0.5))</f>
        <v>0.14644660940672644</v>
      </c>
      <c r="U80" s="18">
        <v>156</v>
      </c>
      <c r="V80" s="48">
        <f>'Third Approx.'!$D$38*COS(RADIANS(U80))</f>
        <v>-3.4820804330365345</v>
      </c>
      <c r="W80" s="7">
        <f>'Third Approx.'!$D$38*SIN(RADIANS(U80))</f>
        <v>1.5503220933394355</v>
      </c>
      <c r="Y80" s="18">
        <v>156</v>
      </c>
      <c r="Z80" s="48">
        <f t="shared" si="1"/>
        <v>0.60657410147455115</v>
      </c>
      <c r="AA80" s="7">
        <f>'Third Approx.'!$D$39*SIN(RADIANS(Y80))+$W$2</f>
        <v>1.4299734167908578</v>
      </c>
    </row>
    <row r="81" spans="1:27" x14ac:dyDescent="0.25">
      <c r="A81" s="48">
        <v>39.5</v>
      </c>
      <c r="B81" s="77">
        <f>IF(A81&lt;='Third Approx.'!$D$20,A81,"")</f>
        <v>39.5</v>
      </c>
      <c r="C81" s="48">
        <f>IF(B81="",#N/A,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Approx.'!$D$18*B81))+O81*COS(RADIANS(B81*'Third Approx.'!$D$19)+'Third Approx.'!$D$21))))))))))))</f>
        <v>2.7079600752752291</v>
      </c>
      <c r="D81" s="7">
        <f>IF(B81="",#N/A,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Approx.'!$D$18*B81))+O81*SIN(RADIANS(B81*'Third Approx.'!$D$19)+'Third Approx.'!$D$21))))))))))))</f>
        <v>-1.7954330808462515</v>
      </c>
      <c r="F81" s="18">
        <v>158</v>
      </c>
      <c r="G81" s="48">
        <f>IF('Third Approx.'!$G$15="Error",#N/A,IF('Third Approx.'!$G$16="Error",#N/A,IF('Third Approx.'!$G$17="Error",#N/A,IF('Third Approx.'!$G$18="Error",#N/A,IF('Third Approx.'!$G$19="Error",#N/A,IF('Third Approx.'!$G$20="Error",#N/A,IF('Third Approx.'!$G$29="Error",#N/A,IF('Third Approx.'!$G$30="Error",#N/A,IF('Third Approx.'!$G$31="Error",#N/A,IF('Third Approx.'!$G$32="Error",#N/A,'Third Approx.'!$D$37*COS(RADIANS(F81))))))))))))</f>
        <v>-0.2823518323032731</v>
      </c>
      <c r="H81" s="7">
        <f>IF('Third Approx.'!$G$15="Error",#N/A,IF('Third Approx.'!$G$16="Error",#N/A,IF('Third Approx.'!$G$17="Error",#N/A,IF('Third Approx.'!$G$18="Error",#N/A,IF('Third Approx.'!$G$19="Error",#N/A,IF('Third Approx.'!$G$20="Error",#N/A,IF('Third Approx.'!$G$29="Error",#N/A,IF('Third Approx.'!$G$30="Error",#N/A,IF('Third Approx.'!$G$31="Error",#N/A,IF('Third Approx.'!$G$32="Error",#N/A,'Third Approx.'!$D$37*SIN(RADIANS(F81))))))))))))</f>
        <v>0.11407754516313261</v>
      </c>
      <c r="K81" s="48">
        <f>IF('Third Approx.'!$G$15="Error",#N/A,IF('Third Approx.'!$G$16="Error",#N/A,IF('Third Approx.'!$G$17="Error",#N/A,IF('Third Approx.'!$G$18="Error",#N/A,IF('Third Approx.'!$G$19="Error",#N/A,IF('Third Approx.'!$G$20="Error",#N/A,IF('Third Approx.'!$G$29="Error",#N/A,IF('Third Approx.'!$G$30="Error",#N/A,IF('Third Approx.'!$G$31="Error",#N/A,IF('Third Approx.'!$G$32="Error",#N/A,'Third Approx.'!$D$40*COS(RADIANS(F81))))))))))))</f>
        <v>-6.7937864116062023</v>
      </c>
      <c r="L81" s="7">
        <f>IF('Third Approx.'!$G$15="Error",#N/A,IF('Third Approx.'!$G$16="Error",#N/A,IF('Third Approx.'!$G$17="Error",#N/A,IF('Third Approx.'!$G$18="Error",#N/A,IF('Third Approx.'!$G$19="Error",#N/A,IF('Third Approx.'!$G$20="Error",#N/A,IF('Third Approx.'!$G$29="Error",#N/A,IF('Third Approx.'!$G$30="Error",#N/A,IF('Third Approx.'!$G$31="Error",#N/A,IF('Third Approx.'!$G$32="Error",#N/A,'Third Approx.'!$D$40*SIN(RADIANS(F81))))))))))))</f>
        <v>2.744867883011429</v>
      </c>
      <c r="N81" s="18">
        <v>39.5</v>
      </c>
      <c r="O81" s="48">
        <f>'Third Approx.'!$D$16*TAN('Third Approx.'!$D$29)+((0.5*(COS(RADIANS(ABS('Third Approx.'!$D$18*'Data 3rd Approx.'!N81-'Third Approx.'!$D$19*'Data 3rd Approx.'!N81))))+0.5)*('Third Approx.'!$D$16*TAN(2*'Third Approx.'!$D$29)-2*'Third Approx.'!$D$16*TAN('Third Approx.'!$D$29)))</f>
        <v>3.5087750274530758</v>
      </c>
      <c r="R81" s="48">
        <f>((0.5*(COS(RADIANS(ABS('Third Approx.'!$D$18*'Data 3rd Approx.'!N81-'Third Approx.'!$D$19*'Data 3rd Approx.'!N81))))+0.5)*('Third Approx.'!$D$16*TAN(2*'Third Approx.'!$D$29)-2*'Third Approx.'!$D$16*TAN('Third Approx.'!$D$29)))</f>
        <v>1.6897215729945836E-3</v>
      </c>
      <c r="S81" s="7">
        <f>((0.5*(COS(RADIANS(ABS('Third Approx.'!$D$18*'Data 3rd Approx.'!N81-'Third Approx.'!$D$19*'Data 3rd Approx.'!N81))))+0.5))</f>
        <v>0.19561928549563945</v>
      </c>
      <c r="U81" s="18">
        <v>158</v>
      </c>
      <c r="V81" s="48">
        <f>'Third Approx.'!$D$38*COS(RADIANS(U81))</f>
        <v>-3.5340647045037072</v>
      </c>
      <c r="W81" s="7">
        <f>'Third Approx.'!$D$38*SIN(RADIANS(U81))</f>
        <v>1.4278548244178724</v>
      </c>
      <c r="Y81" s="18">
        <v>158</v>
      </c>
      <c r="Z81" s="48">
        <f t="shared" si="1"/>
        <v>0.55833201191620851</v>
      </c>
      <c r="AA81" s="7">
        <f>'Third Approx.'!$D$39*SIN(RADIANS(Y81))+$W$2</f>
        <v>1.3170130585935564</v>
      </c>
    </row>
    <row r="82" spans="1:27" x14ac:dyDescent="0.25">
      <c r="A82" s="77">
        <v>40</v>
      </c>
      <c r="B82" s="77">
        <f>IF(A82&lt;='Third Approx.'!$D$20,A82,"")</f>
        <v>40</v>
      </c>
      <c r="C82" s="48">
        <f>IF(B82="",#N/A,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Approx.'!$D$18*B82))+O82*COS(RADIANS(B82*'Third Approx.'!$D$19)+'Third Approx.'!$D$21))))))))))))</f>
        <v>3.3501168485954098</v>
      </c>
      <c r="D82" s="7">
        <f>IF(B82="",#N/A,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Approx.'!$D$18*B82))+O82*SIN(RADIANS(B82*'Third Approx.'!$D$19)+'Third Approx.'!$D$21))))))))))))</f>
        <v>-1.4980055728230601</v>
      </c>
      <c r="F82" s="18">
        <v>160</v>
      </c>
      <c r="G82" s="48">
        <f>IF('Third Approx.'!$G$15="Error",#N/A,IF('Third Approx.'!$G$16="Error",#N/A,IF('Third Approx.'!$G$17="Error",#N/A,IF('Third Approx.'!$G$18="Error",#N/A,IF('Third Approx.'!$G$19="Error",#N/A,IF('Third Approx.'!$G$20="Error",#N/A,IF('Third Approx.'!$G$29="Error",#N/A,IF('Third Approx.'!$G$30="Error",#N/A,IF('Third Approx.'!$G$31="Error",#N/A,IF('Third Approx.'!$G$32="Error",#N/A,'Third Approx.'!$D$37*COS(RADIANS(F82))))))))))))</f>
        <v>-0.28616108010717528</v>
      </c>
      <c r="H82" s="7">
        <f>IF('Third Approx.'!$G$15="Error",#N/A,IF('Third Approx.'!$G$16="Error",#N/A,IF('Third Approx.'!$G$17="Error",#N/A,IF('Third Approx.'!$G$18="Error",#N/A,IF('Third Approx.'!$G$19="Error",#N/A,IF('Third Approx.'!$G$20="Error",#N/A,IF('Third Approx.'!$G$29="Error",#N/A,IF('Third Approx.'!$G$30="Error",#N/A,IF('Third Approx.'!$G$31="Error",#N/A,IF('Third Approx.'!$G$32="Error",#N/A,'Third Approx.'!$D$37*SIN(RADIANS(F82))))))))))))</f>
        <v>0.10415411536447813</v>
      </c>
      <c r="K82" s="48">
        <f>IF('Third Approx.'!$G$15="Error",#N/A,IF('Third Approx.'!$G$16="Error",#N/A,IF('Third Approx.'!$G$17="Error",#N/A,IF('Third Approx.'!$G$18="Error",#N/A,IF('Third Approx.'!$G$19="Error",#N/A,IF('Third Approx.'!$G$20="Error",#N/A,IF('Third Approx.'!$G$29="Error",#N/A,IF('Third Approx.'!$G$30="Error",#N/A,IF('Third Approx.'!$G$31="Error",#N/A,IF('Third Approx.'!$G$32="Error",#N/A,'Third Approx.'!$D$40*COS(RADIANS(F82))))))))))))</f>
        <v>-6.8854423281181756</v>
      </c>
      <c r="L82" s="7">
        <f>IF('Third Approx.'!$G$15="Error",#N/A,IF('Third Approx.'!$G$16="Error",#N/A,IF('Third Approx.'!$G$17="Error",#N/A,IF('Third Approx.'!$G$18="Error",#N/A,IF('Third Approx.'!$G$19="Error",#N/A,IF('Third Approx.'!$G$20="Error",#N/A,IF('Third Approx.'!$G$29="Error",#N/A,IF('Third Approx.'!$G$30="Error",#N/A,IF('Third Approx.'!$G$31="Error",#N/A,IF('Third Approx.'!$G$32="Error",#N/A,'Third Approx.'!$D$40*SIN(RADIANS(F82))))))))))))</f>
        <v>2.5060960571915993</v>
      </c>
      <c r="N82" s="47">
        <v>40</v>
      </c>
      <c r="O82" s="48">
        <f>'Third Approx.'!$D$16*TAN('Third Approx.'!$D$29)+((0.5*(COS(RADIANS(ABS('Third Approx.'!$D$18*'Data 3rd Approx.'!N82-'Third Approx.'!$D$19*'Data 3rd Approx.'!N82))))+0.5)*('Third Approx.'!$D$16*TAN(2*'Third Approx.'!$D$29)-2*'Third Approx.'!$D$16*TAN('Third Approx.'!$D$29)))</f>
        <v>3.5092447575526418</v>
      </c>
      <c r="R82" s="48">
        <f>((0.5*(COS(RADIANS(ABS('Third Approx.'!$D$18*'Data 3rd Approx.'!N82-'Third Approx.'!$D$19*'Data 3rd Approx.'!N82))))+0.5)*('Third Approx.'!$D$16*TAN(2*'Third Approx.'!$D$29)-2*'Third Approx.'!$D$16*TAN('Third Approx.'!$D$29)))</f>
        <v>2.1594516725604871E-3</v>
      </c>
      <c r="S82" s="7">
        <f>((0.5*(COS(RADIANS(ABS('Third Approx.'!$D$18*'Data 3rd Approx.'!N82-'Third Approx.'!$D$19*'Data 3rd Approx.'!N82))))+0.5))</f>
        <v>0.25000000000000011</v>
      </c>
      <c r="U82" s="18">
        <v>160</v>
      </c>
      <c r="V82" s="48">
        <f>'Third Approx.'!$D$38*COS(RADIANS(U82))</f>
        <v>-3.5817432625093781</v>
      </c>
      <c r="W82" s="7">
        <f>'Third Approx.'!$D$38*SIN(RADIANS(U82))</f>
        <v>1.3036479343369309</v>
      </c>
      <c r="Y82" s="18">
        <v>160</v>
      </c>
      <c r="Z82" s="48">
        <f t="shared" si="1"/>
        <v>0.51400016347398481</v>
      </c>
      <c r="AA82" s="7">
        <f>'Third Approx.'!$D$39*SIN(RADIANS(Y82))+$W$2</f>
        <v>1.2024481228546686</v>
      </c>
    </row>
    <row r="83" spans="1:27" x14ac:dyDescent="0.25">
      <c r="A83" s="48">
        <v>40.5</v>
      </c>
      <c r="B83" s="77">
        <f>IF(A83&lt;='Third Approx.'!$D$20,A83,"")</f>
        <v>40.5</v>
      </c>
      <c r="C83" s="48">
        <f>IF(B83="",#N/A,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Approx.'!$D$18*B83))+O83*COS(RADIANS(B83*'Third Approx.'!$D$19)+'Third Approx.'!$D$21))))))))))))</f>
        <v>3.9404096381852347</v>
      </c>
      <c r="D83" s="7">
        <f>IF(B83="",#N/A,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Approx.'!$D$18*B83))+O83*SIN(RADIANS(B83*'Third Approx.'!$D$19)+'Third Approx.'!$D$21))))))))))))</f>
        <v>-1.0397008713304503</v>
      </c>
      <c r="F83" s="18">
        <v>162</v>
      </c>
      <c r="G83" s="48">
        <f>IF('Third Approx.'!$G$15="Error",#N/A,IF('Third Approx.'!$G$16="Error",#N/A,IF('Third Approx.'!$G$17="Error",#N/A,IF('Third Approx.'!$G$18="Error",#N/A,IF('Third Approx.'!$G$19="Error",#N/A,IF('Third Approx.'!$G$20="Error",#N/A,IF('Third Approx.'!$G$29="Error",#N/A,IF('Third Approx.'!$G$30="Error",#N/A,IF('Third Approx.'!$G$31="Error",#N/A,IF('Third Approx.'!$G$32="Error",#N/A,'Third Approx.'!$D$37*COS(RADIANS(F83))))))))))))</f>
        <v>-0.28962168471470212</v>
      </c>
      <c r="H83" s="7">
        <f>IF('Third Approx.'!$G$15="Error",#N/A,IF('Third Approx.'!$G$16="Error",#N/A,IF('Third Approx.'!$G$17="Error",#N/A,IF('Third Approx.'!$G$18="Error",#N/A,IF('Third Approx.'!$G$19="Error",#N/A,IF('Third Approx.'!$G$20="Error",#N/A,IF('Third Approx.'!$G$29="Error",#N/A,IF('Third Approx.'!$G$30="Error",#N/A,IF('Third Approx.'!$G$31="Error",#N/A,IF('Third Approx.'!$G$32="Error",#N/A,'Third Approx.'!$D$37*SIN(RADIANS(F83))))))))))))</f>
        <v>9.4103789819963604E-2</v>
      </c>
      <c r="K83" s="48">
        <f>IF('Third Approx.'!$G$15="Error",#N/A,IF('Third Approx.'!$G$16="Error",#N/A,IF('Third Approx.'!$G$17="Error",#N/A,IF('Third Approx.'!$G$18="Error",#N/A,IF('Third Approx.'!$G$19="Error",#N/A,IF('Third Approx.'!$G$20="Error",#N/A,IF('Third Approx.'!$G$29="Error",#N/A,IF('Third Approx.'!$G$30="Error",#N/A,IF('Third Approx.'!$G$31="Error",#N/A,IF('Third Approx.'!$G$32="Error",#N/A,'Third Approx.'!$D$40*COS(RADIANS(F83))))))))))))</f>
        <v>-6.9687093937744207</v>
      </c>
      <c r="L83" s="7">
        <f>IF('Third Approx.'!$G$15="Error",#N/A,IF('Third Approx.'!$G$16="Error",#N/A,IF('Third Approx.'!$G$17="Error",#N/A,IF('Third Approx.'!$G$18="Error",#N/A,IF('Third Approx.'!$G$19="Error",#N/A,IF('Third Approx.'!$G$20="Error",#N/A,IF('Third Approx.'!$G$29="Error",#N/A,IF('Third Approx.'!$G$30="Error",#N/A,IF('Third Approx.'!$G$31="Error",#N/A,IF('Third Approx.'!$G$32="Error",#N/A,'Third Approx.'!$D$40*SIN(RADIANS(F83))))))))))))</f>
        <v>2.2642709393605864</v>
      </c>
      <c r="N83" s="18">
        <v>40.5</v>
      </c>
      <c r="O83" s="48">
        <f>'Third Approx.'!$D$16*TAN('Third Approx.'!$D$29)+((0.5*(COS(RADIANS(ABS('Third Approx.'!$D$18*'Data 3rd Approx.'!N83-'Third Approx.'!$D$19*'Data 3rd Approx.'!N83))))+0.5)*('Third Approx.'!$D$16*TAN(2*'Third Approx.'!$D$29)-2*'Third Approx.'!$D$16*TAN('Third Approx.'!$D$29)))</f>
        <v>3.5097514364690383</v>
      </c>
      <c r="R83" s="48">
        <f>((0.5*(COS(RADIANS(ABS('Third Approx.'!$D$18*'Data 3rd Approx.'!N83-'Third Approx.'!$D$19*'Data 3rd Approx.'!N83))))+0.5)*('Third Approx.'!$D$16*TAN(2*'Third Approx.'!$D$29)-2*'Third Approx.'!$D$16*TAN('Third Approx.'!$D$29)))</f>
        <v>2.6661305889570078E-3</v>
      </c>
      <c r="S83" s="7">
        <f>((0.5*(COS(RADIANS(ABS('Third Approx.'!$D$18*'Data 3rd Approx.'!N83-'Third Approx.'!$D$19*'Data 3rd Approx.'!N83))))+0.5))</f>
        <v>0.30865828381745475</v>
      </c>
      <c r="U83" s="18">
        <v>162</v>
      </c>
      <c r="V83" s="48">
        <f>'Third Approx.'!$D$38*COS(RADIANS(U83))</f>
        <v>-3.6250580180749354</v>
      </c>
      <c r="W83" s="7">
        <f>'Third Approx.'!$D$38*SIN(RADIANS(U83))</f>
        <v>1.1778527500595697</v>
      </c>
      <c r="Y83" s="18">
        <v>162</v>
      </c>
      <c r="Z83" s="48">
        <f t="shared" si="1"/>
        <v>0.47363959244768195</v>
      </c>
      <c r="AA83" s="7">
        <f>'Third Approx.'!$D$39*SIN(RADIANS(Y83))+$W$2</f>
        <v>1.0864181893010165</v>
      </c>
    </row>
    <row r="84" spans="1:27" x14ac:dyDescent="0.25">
      <c r="A84" s="77">
        <v>41</v>
      </c>
      <c r="B84" s="77">
        <f>IF(A84&lt;='Third Approx.'!$D$20,A84,"")</f>
        <v>41</v>
      </c>
      <c r="C84" s="48">
        <f>IF(B84="",#N/A,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Approx.'!$D$18*B84))+O84*COS(RADIANS(B84*'Third Approx.'!$D$19)+'Third Approx.'!$D$21))))))))))))</f>
        <v>4.442619180188867</v>
      </c>
      <c r="D84" s="7">
        <f>IF(B84="",#N/A,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Approx.'!$D$18*B84))+O84*SIN(RADIANS(B84*'Third Approx.'!$D$19)+'Third Approx.'!$D$21))))))))))))</f>
        <v>-0.433254020398115</v>
      </c>
      <c r="F84" s="18">
        <v>164</v>
      </c>
      <c r="G84" s="48">
        <f>IF('Third Approx.'!$G$15="Error",#N/A,IF('Third Approx.'!$G$16="Error",#N/A,IF('Third Approx.'!$G$17="Error",#N/A,IF('Third Approx.'!$G$18="Error",#N/A,IF('Third Approx.'!$G$19="Error",#N/A,IF('Third Approx.'!$G$20="Error",#N/A,IF('Third Approx.'!$G$29="Error",#N/A,IF('Third Approx.'!$G$30="Error",#N/A,IF('Third Approx.'!$G$31="Error",#N/A,IF('Third Approx.'!$G$32="Error",#N/A,'Third Approx.'!$D$37*COS(RADIANS(F84))))))))))))</f>
        <v>-0.29272942991220463</v>
      </c>
      <c r="H84" s="7">
        <f>IF('Third Approx.'!$G$15="Error",#N/A,IF('Third Approx.'!$G$16="Error",#N/A,IF('Third Approx.'!$G$17="Error",#N/A,IF('Third Approx.'!$G$18="Error",#N/A,IF('Third Approx.'!$G$19="Error",#N/A,IF('Third Approx.'!$G$20="Error",#N/A,IF('Third Approx.'!$G$29="Error",#N/A,IF('Third Approx.'!$G$30="Error",#N/A,IF('Third Approx.'!$G$31="Error",#N/A,IF('Third Approx.'!$G$32="Error",#N/A,'Third Approx.'!$D$37*SIN(RADIANS(F84))))))))))))</f>
        <v>8.3938813303131049E-2</v>
      </c>
      <c r="K84" s="48">
        <f>IF('Third Approx.'!$G$15="Error",#N/A,IF('Third Approx.'!$G$16="Error",#N/A,IF('Third Approx.'!$G$17="Error",#N/A,IF('Third Approx.'!$G$18="Error",#N/A,IF('Third Approx.'!$G$19="Error",#N/A,IF('Third Approx.'!$G$20="Error",#N/A,IF('Third Approx.'!$G$29="Error",#N/A,IF('Third Approx.'!$G$30="Error",#N/A,IF('Third Approx.'!$G$31="Error",#N/A,IF('Third Approx.'!$G$32="Error",#N/A,'Third Approx.'!$D$40*COS(RADIANS(F84))))))))))))</f>
        <v>-7.043486160481744</v>
      </c>
      <c r="L84" s="7">
        <f>IF('Third Approx.'!$G$15="Error",#N/A,IF('Third Approx.'!$G$16="Error",#N/A,IF('Third Approx.'!$G$17="Error",#N/A,IF('Third Approx.'!$G$18="Error",#N/A,IF('Third Approx.'!$G$19="Error",#N/A,IF('Third Approx.'!$G$20="Error",#N/A,IF('Third Approx.'!$G$29="Error",#N/A,IF('Third Approx.'!$G$30="Error",#N/A,IF('Third Approx.'!$G$31="Error",#N/A,IF('Third Approx.'!$G$32="Error",#N/A,'Third Approx.'!$D$40*SIN(RADIANS(F84))))))))))))</f>
        <v>2.0196871561741627</v>
      </c>
      <c r="N84" s="47">
        <v>41</v>
      </c>
      <c r="O84" s="48">
        <f>'Third Approx.'!$D$16*TAN('Third Approx.'!$D$29)+((0.5*(COS(RADIANS(ABS('Third Approx.'!$D$18*'Data 3rd Approx.'!N84-'Third Approx.'!$D$19*'Data 3rd Approx.'!N84))))+0.5)*('Third Approx.'!$D$16*TAN(2*'Third Approx.'!$D$29)-2*'Third Approx.'!$D$16*TAN('Third Approx.'!$D$29)))</f>
        <v>3.5102863947855281</v>
      </c>
      <c r="R84" s="48">
        <f>((0.5*(COS(RADIANS(ABS('Third Approx.'!$D$18*'Data 3rd Approx.'!N84-'Third Approx.'!$D$19*'Data 3rd Approx.'!N84))))+0.5)*('Third Approx.'!$D$16*TAN(2*'Third Approx.'!$D$29)-2*'Third Approx.'!$D$16*TAN('Third Approx.'!$D$29)))</f>
        <v>3.2010889054466789E-3</v>
      </c>
      <c r="S84" s="7">
        <f>((0.5*(COS(RADIANS(ABS('Third Approx.'!$D$18*'Data 3rd Approx.'!N84-'Third Approx.'!$D$19*'Data 3rd Approx.'!N84))))+0.5))</f>
        <v>0.37059047744873952</v>
      </c>
      <c r="U84" s="18">
        <v>164</v>
      </c>
      <c r="V84" s="48">
        <f>'Third Approx.'!$D$38*COS(RADIANS(U84))</f>
        <v>-3.6639561988428495</v>
      </c>
      <c r="W84" s="7">
        <f>'Third Approx.'!$D$38*SIN(RADIANS(U84))</f>
        <v>1.0506225336405686</v>
      </c>
      <c r="Y84" s="18">
        <v>164</v>
      </c>
      <c r="Z84" s="48">
        <f t="shared" si="1"/>
        <v>0.4373077135970922</v>
      </c>
      <c r="AA84" s="7">
        <f>'Third Approx.'!$D$39*SIN(RADIANS(Y84))+$W$2</f>
        <v>0.96906462253359416</v>
      </c>
    </row>
    <row r="85" spans="1:27" x14ac:dyDescent="0.25">
      <c r="A85" s="48">
        <v>41.5</v>
      </c>
      <c r="B85" s="77">
        <f>IF(A85&lt;='Third Approx.'!$D$20,A85,"")</f>
        <v>41.5</v>
      </c>
      <c r="C85" s="48">
        <f>IF(B85="",#N/A,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Approx.'!$D$18*B85))+O85*COS(RADIANS(B85*'Third Approx.'!$D$19)+'Third Approx.'!$D$21))))))))))))</f>
        <v>4.8239501955011885</v>
      </c>
      <c r="D85" s="7">
        <f>IF(B85="",#N/A,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Approx.'!$D$18*B85))+O85*SIN(RADIANS(B85*'Third Approx.'!$D$19)+'Third Approx.'!$D$21))))))))))))</f>
        <v>0.30082470604101719</v>
      </c>
      <c r="F85" s="18">
        <v>166</v>
      </c>
      <c r="G85" s="48">
        <f>IF('Third Approx.'!$G$15="Error",#N/A,IF('Third Approx.'!$G$16="Error",#N/A,IF('Third Approx.'!$G$17="Error",#N/A,IF('Third Approx.'!$G$18="Error",#N/A,IF('Third Approx.'!$G$19="Error",#N/A,IF('Third Approx.'!$G$20="Error",#N/A,IF('Third Approx.'!$G$29="Error",#N/A,IF('Third Approx.'!$G$30="Error",#N/A,IF('Third Approx.'!$G$31="Error",#N/A,IF('Third Approx.'!$G$32="Error",#N/A,'Third Approx.'!$D$37*COS(RADIANS(F85))))))))))))</f>
        <v>-0.29548052939087105</v>
      </c>
      <c r="H85" s="7">
        <f>IF('Third Approx.'!$G$15="Error",#N/A,IF('Third Approx.'!$G$16="Error",#N/A,IF('Third Approx.'!$G$17="Error",#N/A,IF('Third Approx.'!$G$18="Error",#N/A,IF('Third Approx.'!$G$19="Error",#N/A,IF('Third Approx.'!$G$20="Error",#N/A,IF('Third Approx.'!$G$29="Error",#N/A,IF('Third Approx.'!$G$30="Error",#N/A,IF('Third Approx.'!$G$31="Error",#N/A,IF('Third Approx.'!$G$32="Error",#N/A,'Third Approx.'!$D$37*SIN(RADIANS(F85))))))))))))</f>
        <v>7.3671570272071635E-2</v>
      </c>
      <c r="K85" s="48">
        <f>IF('Third Approx.'!$G$15="Error",#N/A,IF('Third Approx.'!$G$16="Error",#N/A,IF('Third Approx.'!$G$17="Error",#N/A,IF('Third Approx.'!$G$18="Error",#N/A,IF('Third Approx.'!$G$19="Error",#N/A,IF('Third Approx.'!$G$20="Error",#N/A,IF('Third Approx.'!$G$29="Error",#N/A,IF('Third Approx.'!$G$30="Error",#N/A,IF('Third Approx.'!$G$31="Error",#N/A,IF('Third Approx.'!$G$32="Error",#N/A,'Third Approx.'!$D$40*COS(RADIANS(F85))))))))))))</f>
        <v>-7.1096815242683888</v>
      </c>
      <c r="L85" s="7">
        <f>IF('Third Approx.'!$G$15="Error",#N/A,IF('Third Approx.'!$G$16="Error",#N/A,IF('Third Approx.'!$G$17="Error",#N/A,IF('Third Approx.'!$G$18="Error",#N/A,IF('Third Approx.'!$G$19="Error",#N/A,IF('Third Approx.'!$G$20="Error",#N/A,IF('Third Approx.'!$G$29="Error",#N/A,IF('Third Approx.'!$G$30="Error",#N/A,IF('Third Approx.'!$G$31="Error",#N/A,IF('Third Approx.'!$G$32="Error",#N/A,'Third Approx.'!$D$40*SIN(RADIANS(F85))))))))))))</f>
        <v>1.7726426952968981</v>
      </c>
      <c r="N85" s="18">
        <v>41.5</v>
      </c>
      <c r="O85" s="48">
        <f>'Third Approx.'!$D$16*TAN('Third Approx.'!$D$29)+((0.5*(COS(RADIANS(ABS('Third Approx.'!$D$18*'Data 3rd Approx.'!N85-'Third Approx.'!$D$19*'Data 3rd Approx.'!N85))))+0.5)*('Third Approx.'!$D$16*TAN(2*'Third Approx.'!$D$29)-2*'Third Approx.'!$D$16*TAN('Third Approx.'!$D$29)))</f>
        <v>3.5108404792169972</v>
      </c>
      <c r="R85" s="48">
        <f>((0.5*(COS(RADIANS(ABS('Third Approx.'!$D$18*'Data 3rd Approx.'!N85-'Third Approx.'!$D$19*'Data 3rd Approx.'!N85))))+0.5)*('Third Approx.'!$D$16*TAN(2*'Third Approx.'!$D$29)-2*'Third Approx.'!$D$16*TAN('Third Approx.'!$D$29)))</f>
        <v>3.7551733369158911E-3</v>
      </c>
      <c r="S85" s="7">
        <f>((0.5*(COS(RADIANS(ABS('Third Approx.'!$D$18*'Data 3rd Approx.'!N85-'Third Approx.'!$D$19*'Data 3rd Approx.'!N85))))+0.5))</f>
        <v>0.43473690388997449</v>
      </c>
      <c r="U85" s="18">
        <v>166</v>
      </c>
      <c r="V85" s="48">
        <f>'Third Approx.'!$D$38*COS(RADIANS(U85))</f>
        <v>-3.6983904133716599</v>
      </c>
      <c r="W85" s="7">
        <f>'Third Approx.'!$D$38*SIN(RADIANS(U85))</f>
        <v>0.92211229550032148</v>
      </c>
      <c r="Y85" s="18">
        <v>166</v>
      </c>
      <c r="Z85" s="48">
        <f t="shared" si="1"/>
        <v>0.40505805405681272</v>
      </c>
      <c r="AA85" s="7">
        <f>'Third Approx.'!$D$39*SIN(RADIANS(Y85))+$W$2</f>
        <v>0.85053039979657663</v>
      </c>
    </row>
    <row r="86" spans="1:27" x14ac:dyDescent="0.25">
      <c r="A86" s="77">
        <v>42</v>
      </c>
      <c r="B86" s="77">
        <f>IF(A86&lt;='Third Approx.'!$D$20,A86,"")</f>
        <v>42</v>
      </c>
      <c r="C86" s="48">
        <f>IF(B86="",#N/A,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Approx.'!$D$18*B86))+O86*COS(RADIANS(B86*'Third Approx.'!$D$19)+'Third Approx.'!$D$21))))))))))))</f>
        <v>5.0566545507142102</v>
      </c>
      <c r="D86" s="7">
        <f>IF(B86="",#N/A,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Approx.'!$D$18*B86))+O86*SIN(RADIANS(B86*'Third Approx.'!$D$19)+'Third Approx.'!$D$21))))))))))))</f>
        <v>1.1351594648057151</v>
      </c>
      <c r="F86" s="18">
        <v>168</v>
      </c>
      <c r="G86" s="48">
        <f>IF('Third Approx.'!$G$15="Error",#N/A,IF('Third Approx.'!$G$16="Error",#N/A,IF('Third Approx.'!$G$17="Error",#N/A,IF('Third Approx.'!$G$18="Error",#N/A,IF('Third Approx.'!$G$19="Error",#N/A,IF('Third Approx.'!$G$20="Error",#N/A,IF('Third Approx.'!$G$29="Error",#N/A,IF('Third Approx.'!$G$30="Error",#N/A,IF('Third Approx.'!$G$31="Error",#N/A,IF('Third Approx.'!$G$32="Error",#N/A,'Third Approx.'!$D$37*COS(RADIANS(F86))))))))))))</f>
        <v>-0.29787163135976108</v>
      </c>
      <c r="H86" s="7">
        <f>IF('Third Approx.'!$G$15="Error",#N/A,IF('Third Approx.'!$G$16="Error",#N/A,IF('Third Approx.'!$G$17="Error",#N/A,IF('Third Approx.'!$G$18="Error",#N/A,IF('Third Approx.'!$G$19="Error",#N/A,IF('Third Approx.'!$G$20="Error",#N/A,IF('Third Approx.'!$G$29="Error",#N/A,IF('Third Approx.'!$G$30="Error",#N/A,IF('Third Approx.'!$G$31="Error",#N/A,IF('Third Approx.'!$G$32="Error",#N/A,'Third Approx.'!$D$37*SIN(RADIANS(F86))))))))))))</f>
        <v>6.3314569780871147E-2</v>
      </c>
      <c r="K86" s="48">
        <f>IF('Third Approx.'!$G$15="Error",#N/A,IF('Third Approx.'!$G$16="Error",#N/A,IF('Third Approx.'!$G$17="Error",#N/A,IF('Third Approx.'!$G$18="Error",#N/A,IF('Third Approx.'!$G$19="Error",#N/A,IF('Third Approx.'!$G$20="Error",#N/A,IF('Third Approx.'!$G$29="Error",#N/A,IF('Third Approx.'!$G$30="Error",#N/A,IF('Third Approx.'!$G$31="Error",#N/A,IF('Third Approx.'!$G$32="Error",#N/A,'Third Approx.'!$D$40*COS(RADIANS(F86))))))))))))</f>
        <v>-7.1672148362801966</v>
      </c>
      <c r="L86" s="7">
        <f>IF('Third Approx.'!$G$15="Error",#N/A,IF('Third Approx.'!$G$16="Error",#N/A,IF('Third Approx.'!$G$17="Error",#N/A,IF('Third Approx.'!$G$18="Error",#N/A,IF('Third Approx.'!$G$19="Error",#N/A,IF('Third Approx.'!$G$20="Error",#N/A,IF('Third Approx.'!$G$29="Error",#N/A,IF('Third Approx.'!$G$30="Error",#N/A,IF('Third Approx.'!$G$31="Error",#N/A,IF('Third Approx.'!$G$32="Error",#N/A,'Third Approx.'!$D$40*SIN(RADIANS(F86))))))))))))</f>
        <v>1.5234385423500889</v>
      </c>
      <c r="N86" s="47">
        <v>42</v>
      </c>
      <c r="O86" s="48">
        <f>'Third Approx.'!$D$16*TAN('Third Approx.'!$D$29)+((0.5*(COS(RADIANS(ABS('Third Approx.'!$D$18*'Data 3rd Approx.'!N86-'Third Approx.'!$D$19*'Data 3rd Approx.'!N86))))+0.5)*('Third Approx.'!$D$16*TAN(2*'Third Approx.'!$D$29)-2*'Third Approx.'!$D$16*TAN('Third Approx.'!$D$29)))</f>
        <v>3.5114042092252022</v>
      </c>
      <c r="R86" s="48">
        <f>((0.5*(COS(RADIANS(ABS('Third Approx.'!$D$18*'Data 3rd Approx.'!N86-'Third Approx.'!$D$19*'Data 3rd Approx.'!N86))))+0.5)*('Third Approx.'!$D$16*TAN(2*'Third Approx.'!$D$29)-2*'Third Approx.'!$D$16*TAN('Third Approx.'!$D$29)))</f>
        <v>4.3189033451209707E-3</v>
      </c>
      <c r="S86" s="7">
        <f>((0.5*(COS(RADIANS(ABS('Third Approx.'!$D$18*'Data 3rd Approx.'!N86-'Third Approx.'!$D$19*'Data 3rd Approx.'!N86))))+0.5))</f>
        <v>0.49999999999999978</v>
      </c>
      <c r="U86" s="18">
        <v>168</v>
      </c>
      <c r="V86" s="48">
        <f>'Third Approx.'!$D$38*COS(RADIANS(U86))</f>
        <v>-3.7283187088751477</v>
      </c>
      <c r="W86" s="7">
        <f>'Third Approx.'!$D$38*SIN(RADIANS(U86))</f>
        <v>0.79247860556851746</v>
      </c>
      <c r="Y86" s="18">
        <v>168</v>
      </c>
      <c r="Z86" s="48">
        <f t="shared" si="1"/>
        <v>0.37693996421761833</v>
      </c>
      <c r="AA86" s="7">
        <f>'Third Approx.'!$D$39*SIN(RADIANS(Y86))+$W$2</f>
        <v>0.73095993678157145</v>
      </c>
    </row>
    <row r="87" spans="1:27" x14ac:dyDescent="0.25">
      <c r="A87" s="48">
        <v>42.5</v>
      </c>
      <c r="B87" s="77">
        <f>IF(A87&lt;='Third Approx.'!$D$20,A87,"")</f>
        <v>42.5</v>
      </c>
      <c r="C87" s="48">
        <f>IF(B87="",#N/A,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Approx.'!$D$18*B87))+O87*COS(RADIANS(B87*'Third Approx.'!$D$19)+'Third Approx.'!$D$21))))))))))))</f>
        <v>5.1194203465765451</v>
      </c>
      <c r="D87" s="7">
        <f>IF(B87="",#N/A,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Approx.'!$D$18*B87))+O87*SIN(RADIANS(B87*'Third Approx.'!$D$19)+'Third Approx.'!$D$21))))))))))))</f>
        <v>2.0367501875926952</v>
      </c>
      <c r="F87" s="18">
        <v>170</v>
      </c>
      <c r="G87" s="48">
        <f>IF('Third Approx.'!$G$15="Error",#N/A,IF('Third Approx.'!$G$16="Error",#N/A,IF('Third Approx.'!$G$17="Error",#N/A,IF('Third Approx.'!$G$18="Error",#N/A,IF('Third Approx.'!$G$19="Error",#N/A,IF('Third Approx.'!$G$20="Error",#N/A,IF('Third Approx.'!$G$29="Error",#N/A,IF('Third Approx.'!$G$30="Error",#N/A,IF('Third Approx.'!$G$31="Error",#N/A,IF('Third Approx.'!$G$32="Error",#N/A,'Third Approx.'!$D$37*COS(RADIANS(F87))))))))))))</f>
        <v>-0.29989982262944659</v>
      </c>
      <c r="H87" s="7">
        <f>IF('Third Approx.'!$G$15="Error",#N/A,IF('Third Approx.'!$G$16="Error",#N/A,IF('Third Approx.'!$G$17="Error",#N/A,IF('Third Approx.'!$G$18="Error",#N/A,IF('Third Approx.'!$G$19="Error",#N/A,IF('Third Approx.'!$G$20="Error",#N/A,IF('Third Approx.'!$G$29="Error",#N/A,IF('Third Approx.'!$G$30="Error",#N/A,IF('Third Approx.'!$G$31="Error",#N/A,IF('Third Approx.'!$G$32="Error",#N/A,'Third Approx.'!$D$37*SIN(RADIANS(F87))))))))))))</f>
        <v>5.2880430239254476E-2</v>
      </c>
      <c r="K87" s="48">
        <f>IF('Third Approx.'!$G$15="Error",#N/A,IF('Third Approx.'!$G$16="Error",#N/A,IF('Third Approx.'!$G$17="Error",#N/A,IF('Third Approx.'!$G$18="Error",#N/A,IF('Third Approx.'!$G$19="Error",#N/A,IF('Third Approx.'!$G$20="Error",#N/A,IF('Third Approx.'!$G$29="Error",#N/A,IF('Third Approx.'!$G$30="Error",#N/A,IF('Third Approx.'!$G$31="Error",#N/A,IF('Third Approx.'!$G$32="Error",#N/A,'Third Approx.'!$D$40*COS(RADIANS(F87))))))))))))</f>
        <v>-7.2160160010388079</v>
      </c>
      <c r="L87" s="7">
        <f>IF('Third Approx.'!$G$15="Error",#N/A,IF('Third Approx.'!$G$16="Error",#N/A,IF('Third Approx.'!$G$17="Error",#N/A,IF('Third Approx.'!$G$18="Error",#N/A,IF('Third Approx.'!$G$19="Error",#N/A,IF('Third Approx.'!$G$20="Error",#N/A,IF('Third Approx.'!$G$29="Error",#N/A,IF('Third Approx.'!$G$30="Error",#N/A,IF('Third Approx.'!$G$31="Error",#N/A,IF('Third Approx.'!$G$32="Error",#N/A,'Third Approx.'!$D$40*SIN(RADIANS(F87))))))))))))</f>
        <v>1.2723783142071439</v>
      </c>
      <c r="N87" s="18">
        <v>42.5</v>
      </c>
      <c r="O87" s="48">
        <f>'Third Approx.'!$D$16*TAN('Third Approx.'!$D$29)+((0.5*(COS(RADIANS(ABS('Third Approx.'!$D$18*'Data 3rd Approx.'!N87-'Third Approx.'!$D$19*'Data 3rd Approx.'!N87))))+0.5)*('Third Approx.'!$D$16*TAN(2*'Third Approx.'!$D$29)-2*'Third Approx.'!$D$16*TAN('Third Approx.'!$D$29)))</f>
        <v>3.5119679392334073</v>
      </c>
      <c r="R87" s="48">
        <f>((0.5*(COS(RADIANS(ABS('Third Approx.'!$D$18*'Data 3rd Approx.'!N87-'Third Approx.'!$D$19*'Data 3rd Approx.'!N87))))+0.5)*('Third Approx.'!$D$16*TAN(2*'Third Approx.'!$D$29)-2*'Third Approx.'!$D$16*TAN('Third Approx.'!$D$29)))</f>
        <v>4.8826333533260585E-3</v>
      </c>
      <c r="S87" s="7">
        <f>((0.5*(COS(RADIANS(ABS('Third Approx.'!$D$18*'Data 3rd Approx.'!N87-'Third Approx.'!$D$19*'Data 3rd Approx.'!N87))))+0.5))</f>
        <v>0.56526309611002601</v>
      </c>
      <c r="U87" s="18">
        <v>170</v>
      </c>
      <c r="V87" s="48">
        <f>'Third Approx.'!$D$38*COS(RADIANS(U87))</f>
        <v>-3.7537046223353419</v>
      </c>
      <c r="W87" s="7">
        <f>'Third Approx.'!$D$38*SIN(RADIANS(U87))</f>
        <v>0.66187940252779942</v>
      </c>
      <c r="Y87" s="18">
        <v>170</v>
      </c>
      <c r="Z87" s="48">
        <f t="shared" si="1"/>
        <v>0.35299831179046981</v>
      </c>
      <c r="AA87" s="7">
        <f>'Third Approx.'!$D$39*SIN(RADIANS(Y87))+$W$2</f>
        <v>0.61049891167934456</v>
      </c>
    </row>
    <row r="88" spans="1:27" x14ac:dyDescent="0.25">
      <c r="A88" s="77">
        <v>43</v>
      </c>
      <c r="B88" s="77">
        <f>IF(A88&lt;='Third Approx.'!$D$20,A88,"")</f>
        <v>43</v>
      </c>
      <c r="C88" s="48">
        <f>IF(B88="",#N/A,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Approx.'!$D$18*B88))+O88*COS(RADIANS(B88*'Third Approx.'!$D$19)+'Third Approx.'!$D$21))))))))))))</f>
        <v>4.9984605198780621</v>
      </c>
      <c r="D88" s="7">
        <f>IF(B88="",#N/A,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Approx.'!$D$18*B88))+O88*SIN(RADIANS(B88*'Third Approx.'!$D$19)+'Third Approx.'!$D$21))))))))))))</f>
        <v>2.968487188826503</v>
      </c>
      <c r="F88" s="18">
        <v>172</v>
      </c>
      <c r="G88" s="48">
        <f>IF('Third Approx.'!$G$15="Error",#N/A,IF('Third Approx.'!$G$16="Error",#N/A,IF('Third Approx.'!$G$17="Error",#N/A,IF('Third Approx.'!$G$18="Error",#N/A,IF('Third Approx.'!$G$19="Error",#N/A,IF('Third Approx.'!$G$20="Error",#N/A,IF('Third Approx.'!$G$29="Error",#N/A,IF('Third Approx.'!$G$30="Error",#N/A,IF('Third Approx.'!$G$31="Error",#N/A,IF('Third Approx.'!$G$32="Error",#N/A,'Third Approx.'!$D$37*COS(RADIANS(F88))))))))))))</f>
        <v>-0.30156263216128448</v>
      </c>
      <c r="H88" s="7">
        <f>IF('Third Approx.'!$G$15="Error",#N/A,IF('Third Approx.'!$G$16="Error",#N/A,IF('Third Approx.'!$G$17="Error",#N/A,IF('Third Approx.'!$G$18="Error",#N/A,IF('Third Approx.'!$G$19="Error",#N/A,IF('Third Approx.'!$G$20="Error",#N/A,IF('Third Approx.'!$G$29="Error",#N/A,IF('Third Approx.'!$G$30="Error",#N/A,IF('Third Approx.'!$G$31="Error",#N/A,IF('Third Approx.'!$G$32="Error",#N/A,'Third Approx.'!$D$37*SIN(RADIANS(F88))))))))))))</f>
        <v>4.2381864038997123E-2</v>
      </c>
      <c r="K88" s="48">
        <f>IF('Third Approx.'!$G$15="Error",#N/A,IF('Third Approx.'!$G$16="Error",#N/A,IF('Third Approx.'!$G$17="Error",#N/A,IF('Third Approx.'!$G$18="Error",#N/A,IF('Third Approx.'!$G$19="Error",#N/A,IF('Third Approx.'!$G$20="Error",#N/A,IF('Third Approx.'!$G$29="Error",#N/A,IF('Third Approx.'!$G$30="Error",#N/A,IF('Third Approx.'!$G$31="Error",#N/A,IF('Third Approx.'!$G$32="Error",#N/A,'Third Approx.'!$D$40*COS(RADIANS(F88))))))))))))</f>
        <v>-7.2560255618422085</v>
      </c>
      <c r="L88" s="7">
        <f>IF('Third Approx.'!$G$15="Error",#N/A,IF('Third Approx.'!$G$16="Error",#N/A,IF('Third Approx.'!$G$17="Error",#N/A,IF('Third Approx.'!$G$18="Error",#N/A,IF('Third Approx.'!$G$19="Error",#N/A,IF('Third Approx.'!$G$20="Error",#N/A,IF('Third Approx.'!$G$29="Error",#N/A,IF('Third Approx.'!$G$30="Error",#N/A,IF('Third Approx.'!$G$31="Error",#N/A,IF('Third Approx.'!$G$32="Error",#N/A,'Third Approx.'!$D$40*SIN(RADIANS(F88))))))))))))</f>
        <v>1.019767889083192</v>
      </c>
      <c r="N88" s="47">
        <v>43</v>
      </c>
      <c r="O88" s="48">
        <f>'Third Approx.'!$D$16*TAN('Third Approx.'!$D$29)+((0.5*(COS(RADIANS(ABS('Third Approx.'!$D$18*'Data 3rd Approx.'!N88-'Third Approx.'!$D$19*'Data 3rd Approx.'!N88))))+0.5)*('Third Approx.'!$D$16*TAN(2*'Third Approx.'!$D$29)-2*'Third Approx.'!$D$16*TAN('Third Approx.'!$D$29)))</f>
        <v>3.5125220236648764</v>
      </c>
      <c r="R88" s="48">
        <f>((0.5*(COS(RADIANS(ABS('Third Approx.'!$D$18*'Data 3rd Approx.'!N88-'Third Approx.'!$D$19*'Data 3rd Approx.'!N88))))+0.5)*('Third Approx.'!$D$16*TAN(2*'Third Approx.'!$D$29)-2*'Third Approx.'!$D$16*TAN('Third Approx.'!$D$29)))</f>
        <v>5.4367177847952624E-3</v>
      </c>
      <c r="S88" s="7">
        <f>((0.5*(COS(RADIANS(ABS('Third Approx.'!$D$18*'Data 3rd Approx.'!N88-'Third Approx.'!$D$19*'Data 3rd Approx.'!N88))))+0.5))</f>
        <v>0.62940952255126004</v>
      </c>
      <c r="U88" s="18">
        <v>172</v>
      </c>
      <c r="V88" s="48">
        <f>'Third Approx.'!$D$38*COS(RADIANS(U88))</f>
        <v>-3.7745172249270924</v>
      </c>
      <c r="W88" s="7">
        <f>'Third Approx.'!$D$38*SIN(RADIANS(U88))</f>
        <v>0.53047380138980726</v>
      </c>
      <c r="Y88" s="18">
        <v>172</v>
      </c>
      <c r="Z88" s="48">
        <f t="shared" si="1"/>
        <v>0.33327316589098643</v>
      </c>
      <c r="AA88" s="7">
        <f>'Third Approx.'!$D$39*SIN(RADIANS(Y88))+$W$2</f>
        <v>0.48929408769338473</v>
      </c>
    </row>
    <row r="89" spans="1:27" x14ac:dyDescent="0.25">
      <c r="A89" s="48">
        <v>43.5</v>
      </c>
      <c r="B89" s="77">
        <f>IF(A89&lt;='Third Approx.'!$D$20,A89,"")</f>
        <v>43.5</v>
      </c>
      <c r="C89" s="48">
        <f>IF(B89="",#N/A,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Approx.'!$D$18*B89))+O89*COS(RADIANS(B89*'Third Approx.'!$D$19)+'Third Approx.'!$D$21))))))))))))</f>
        <v>4.6882487548028804</v>
      </c>
      <c r="D89" s="7">
        <f>IF(B89="",#N/A,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Approx.'!$D$18*B89))+O89*SIN(RADIANS(B89*'Third Approx.'!$D$19)+'Third Approx.'!$D$21))))))))))))</f>
        <v>3.8908676121412946</v>
      </c>
      <c r="F89" s="18">
        <v>174</v>
      </c>
      <c r="G89" s="48">
        <f>IF('Third Approx.'!$G$15="Error",#N/A,IF('Third Approx.'!$G$16="Error",#N/A,IF('Third Approx.'!$G$17="Error",#N/A,IF('Third Approx.'!$G$18="Error",#N/A,IF('Third Approx.'!$G$19="Error",#N/A,IF('Third Approx.'!$G$20="Error",#N/A,IF('Third Approx.'!$G$29="Error",#N/A,IF('Third Approx.'!$G$30="Error",#N/A,IF('Third Approx.'!$G$31="Error",#N/A,IF('Third Approx.'!$G$32="Error",#N/A,'Third Approx.'!$D$37*COS(RADIANS(F89))))))))))))</f>
        <v>-0.30285803407799627</v>
      </c>
      <c r="H89" s="7">
        <f>IF('Third Approx.'!$G$15="Error",#N/A,IF('Third Approx.'!$G$16="Error",#N/A,IF('Third Approx.'!$G$17="Error",#N/A,IF('Third Approx.'!$G$18="Error",#N/A,IF('Third Approx.'!$G$19="Error",#N/A,IF('Third Approx.'!$G$20="Error",#N/A,IF('Third Approx.'!$G$29="Error",#N/A,IF('Third Approx.'!$G$30="Error",#N/A,IF('Third Approx.'!$G$31="Error",#N/A,IF('Third Approx.'!$G$32="Error",#N/A,'Third Approx.'!$D$37*SIN(RADIANS(F89))))))))))))</f>
        <v>3.1831662065834057E-2</v>
      </c>
      <c r="K89" s="48">
        <f>IF('Third Approx.'!$G$15="Error",#N/A,IF('Third Approx.'!$G$16="Error",#N/A,IF('Third Approx.'!$G$17="Error",#N/A,IF('Third Approx.'!$G$18="Error",#N/A,IF('Third Approx.'!$G$19="Error",#N/A,IF('Third Approx.'!$G$20="Error",#N/A,IF('Third Approx.'!$G$29="Error",#N/A,IF('Third Approx.'!$G$30="Error",#N/A,IF('Third Approx.'!$G$31="Error",#N/A,IF('Third Approx.'!$G$32="Error",#N/A,'Third Approx.'!$D$40*COS(RADIANS(F89))))))))))))</f>
        <v>-7.2871947732035585</v>
      </c>
      <c r="L89" s="7">
        <f>IF('Third Approx.'!$G$15="Error",#N/A,IF('Third Approx.'!$G$16="Error",#N/A,IF('Third Approx.'!$G$17="Error",#N/A,IF('Third Approx.'!$G$18="Error",#N/A,IF('Third Approx.'!$G$19="Error",#N/A,IF('Third Approx.'!$G$20="Error",#N/A,IF('Third Approx.'!$G$29="Error",#N/A,IF('Third Approx.'!$G$30="Error",#N/A,IF('Third Approx.'!$G$31="Error",#N/A,IF('Third Approx.'!$G$32="Error",#N/A,'Third Approx.'!$D$40*SIN(RADIANS(F89))))))))))))</f>
        <v>0.76591503386959658</v>
      </c>
      <c r="N89" s="18">
        <v>43.5</v>
      </c>
      <c r="O89" s="48">
        <f>'Third Approx.'!$D$16*TAN('Third Approx.'!$D$29)+((0.5*(COS(RADIANS(ABS('Third Approx.'!$D$18*'Data 3rd Approx.'!N89-'Third Approx.'!$D$19*'Data 3rd Approx.'!N89))))+0.5)*('Third Approx.'!$D$16*TAN(2*'Third Approx.'!$D$29)-2*'Third Approx.'!$D$16*TAN('Third Approx.'!$D$29)))</f>
        <v>3.5130569819813662</v>
      </c>
      <c r="R89" s="48">
        <f>((0.5*(COS(RADIANS(ABS('Third Approx.'!$D$18*'Data 3rd Approx.'!N89-'Third Approx.'!$D$19*'Data 3rd Approx.'!N89))))+0.5)*('Third Approx.'!$D$16*TAN(2*'Third Approx.'!$D$29)-2*'Third Approx.'!$D$16*TAN('Third Approx.'!$D$29)))</f>
        <v>5.971676101284934E-3</v>
      </c>
      <c r="S89" s="7">
        <f>((0.5*(COS(RADIANS(ABS('Third Approx.'!$D$18*'Data 3rd Approx.'!N89-'Third Approx.'!$D$19*'Data 3rd Approx.'!N89))))+0.5))</f>
        <v>0.69134171618254492</v>
      </c>
      <c r="U89" s="18">
        <v>174</v>
      </c>
      <c r="V89" s="48">
        <f>'Third Approx.'!$D$38*COS(RADIANS(U89))</f>
        <v>-3.7907311597000755</v>
      </c>
      <c r="W89" s="7">
        <f>'Third Approx.'!$D$38*SIN(RADIANS(U89))</f>
        <v>0.3984218996380483</v>
      </c>
      <c r="Y89" s="18">
        <v>174</v>
      </c>
      <c r="Z89" s="48">
        <f t="shared" si="1"/>
        <v>0.31779947842098188</v>
      </c>
      <c r="AA89" s="7">
        <f>'Third Approx.'!$D$39*SIN(RADIANS(Y89))+$W$2</f>
        <v>0.36749313423154828</v>
      </c>
    </row>
    <row r="90" spans="1:27" x14ac:dyDescent="0.25">
      <c r="A90" s="77">
        <v>44</v>
      </c>
      <c r="B90" s="77">
        <f>IF(A90&lt;='Third Approx.'!$D$20,A90,"")</f>
        <v>44</v>
      </c>
      <c r="C90" s="48">
        <f>IF(B90="",#N/A,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Approx.'!$D$18*B90))+O90*COS(RADIANS(B90*'Third Approx.'!$D$19)+'Third Approx.'!$D$21))))))))))))</f>
        <v>4.1918671893410249</v>
      </c>
      <c r="D90" s="7">
        <f>IF(B90="",#N/A,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Approx.'!$D$18*B90))+O90*SIN(RADIANS(B90*'Third Approx.'!$D$19)+'Third Approx.'!$D$21))))))))))))</f>
        <v>4.7638326682910002</v>
      </c>
      <c r="F90" s="18">
        <v>176</v>
      </c>
      <c r="G90" s="48">
        <f>IF('Third Approx.'!$G$15="Error",#N/A,IF('Third Approx.'!$G$16="Error",#N/A,IF('Third Approx.'!$G$17="Error",#N/A,IF('Third Approx.'!$G$18="Error",#N/A,IF('Third Approx.'!$G$19="Error",#N/A,IF('Third Approx.'!$G$20="Error",#N/A,IF('Third Approx.'!$G$29="Error",#N/A,IF('Third Approx.'!$G$30="Error",#N/A,IF('Third Approx.'!$G$31="Error",#N/A,IF('Third Approx.'!$G$32="Error",#N/A,'Third Approx.'!$D$37*COS(RADIANS(F90))))))))))))</f>
        <v>-0.30378445013188787</v>
      </c>
      <c r="H90" s="7">
        <f>IF('Third Approx.'!$G$15="Error",#N/A,IF('Third Approx.'!$G$16="Error",#N/A,IF('Third Approx.'!$G$17="Error",#N/A,IF('Third Approx.'!$G$18="Error",#N/A,IF('Third Approx.'!$G$19="Error",#N/A,IF('Third Approx.'!$G$20="Error",#N/A,IF('Third Approx.'!$G$29="Error",#N/A,IF('Third Approx.'!$G$30="Error",#N/A,IF('Third Approx.'!$G$31="Error",#N/A,IF('Third Approx.'!$G$32="Error",#N/A,'Third Approx.'!$D$37*SIN(RADIANS(F90))))))))))))</f>
        <v>2.1242678115735308E-2</v>
      </c>
      <c r="K90" s="48">
        <f>IF('Third Approx.'!$G$15="Error",#N/A,IF('Third Approx.'!$G$16="Error",#N/A,IF('Third Approx.'!$G$17="Error",#N/A,IF('Third Approx.'!$G$18="Error",#N/A,IF('Third Approx.'!$G$19="Error",#N/A,IF('Third Approx.'!$G$20="Error",#N/A,IF('Third Approx.'!$G$29="Error",#N/A,IF('Third Approx.'!$G$30="Error",#N/A,IF('Third Approx.'!$G$31="Error",#N/A,IF('Third Approx.'!$G$32="Error",#N/A,'Third Approx.'!$D$40*COS(RADIANS(F90))))))))))))</f>
        <v>-7.309485660240064</v>
      </c>
      <c r="L90" s="7">
        <f>IF('Third Approx.'!$G$15="Error",#N/A,IF('Third Approx.'!$G$16="Error",#N/A,IF('Third Approx.'!$G$17="Error",#N/A,IF('Third Approx.'!$G$18="Error",#N/A,IF('Third Approx.'!$G$19="Error",#N/A,IF('Third Approx.'!$G$20="Error",#N/A,IF('Third Approx.'!$G$29="Error",#N/A,IF('Third Approx.'!$G$30="Error",#N/A,IF('Third Approx.'!$G$31="Error",#N/A,IF('Third Approx.'!$G$32="Error",#N/A,'Third Approx.'!$D$40*SIN(RADIANS(F90))))))))))))</f>
        <v>0.51112902916739467</v>
      </c>
      <c r="N90" s="47">
        <v>44</v>
      </c>
      <c r="O90" s="48">
        <f>'Third Approx.'!$D$16*TAN('Third Approx.'!$D$29)+((0.5*(COS(RADIANS(ABS('Third Approx.'!$D$18*'Data 3rd Approx.'!N90-'Third Approx.'!$D$19*'Data 3rd Approx.'!N90))))+0.5)*('Third Approx.'!$D$16*TAN(2*'Third Approx.'!$D$29)-2*'Third Approx.'!$D$16*TAN('Third Approx.'!$D$29)))</f>
        <v>3.5135636608977627</v>
      </c>
      <c r="R90" s="48">
        <f>((0.5*(COS(RADIANS(ABS('Third Approx.'!$D$18*'Data 3rd Approx.'!N90-'Third Approx.'!$D$19*'Data 3rd Approx.'!N90))))+0.5)*('Third Approx.'!$D$16*TAN(2*'Third Approx.'!$D$29)-2*'Third Approx.'!$D$16*TAN('Third Approx.'!$D$29)))</f>
        <v>6.4783550176814551E-3</v>
      </c>
      <c r="S90" s="7">
        <f>((0.5*(COS(RADIANS(ABS('Third Approx.'!$D$18*'Data 3rd Approx.'!N90-'Third Approx.'!$D$19*'Data 3rd Approx.'!N90))))+0.5))</f>
        <v>0.74999999999999956</v>
      </c>
      <c r="U90" s="18">
        <v>176</v>
      </c>
      <c r="V90" s="48">
        <f>'Third Approx.'!$D$38*COS(RADIANS(U90))</f>
        <v>-3.8023266724723364</v>
      </c>
      <c r="W90" s="7">
        <f>'Third Approx.'!$D$38*SIN(RADIANS(U90))</f>
        <v>0.26588458217376765</v>
      </c>
      <c r="Y90" s="18">
        <v>176</v>
      </c>
      <c r="Z90" s="48">
        <f t="shared" si="1"/>
        <v>0.3066067702669284</v>
      </c>
      <c r="AA90" s="7">
        <f>'Third Approx.'!$D$39*SIN(RADIANS(Y90))+$W$2</f>
        <v>0.24524444699362702</v>
      </c>
    </row>
    <row r="91" spans="1:27" x14ac:dyDescent="0.25">
      <c r="A91" s="48">
        <v>44.5</v>
      </c>
      <c r="B91" s="77">
        <f>IF(A91&lt;='Third Approx.'!$D$20,A91,"")</f>
        <v>44.5</v>
      </c>
      <c r="C91" s="48">
        <f>IF(B91="",#N/A,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Approx.'!$D$18*B91))+O91*COS(RADIANS(B91*'Third Approx.'!$D$19)+'Third Approx.'!$D$21))))))))))))</f>
        <v>3.5209487803299808</v>
      </c>
      <c r="D91" s="7">
        <f>IF(B91="",#N/A,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Approx.'!$D$18*B91))+O91*SIN(RADIANS(B91*'Third Approx.'!$D$19)+'Third Approx.'!$D$21))))))))))))</f>
        <v>5.5486388349751259</v>
      </c>
      <c r="F91" s="18">
        <v>178</v>
      </c>
      <c r="G91" s="48">
        <f>IF('Third Approx.'!$G$15="Error",#N/A,IF('Third Approx.'!$G$16="Error",#N/A,IF('Third Approx.'!$G$17="Error",#N/A,IF('Third Approx.'!$G$18="Error",#N/A,IF('Third Approx.'!$G$19="Error",#N/A,IF('Third Approx.'!$G$20="Error",#N/A,IF('Third Approx.'!$G$29="Error",#N/A,IF('Third Approx.'!$G$30="Error",#N/A,IF('Third Approx.'!$G$31="Error",#N/A,IF('Third Approx.'!$G$32="Error",#N/A,'Third Approx.'!$D$37*COS(RADIANS(F91))))))))))))</f>
        <v>-0.30434075162770108</v>
      </c>
      <c r="H91" s="7">
        <f>IF('Third Approx.'!$G$15="Error",#N/A,IF('Third Approx.'!$G$16="Error",#N/A,IF('Third Approx.'!$G$17="Error",#N/A,IF('Third Approx.'!$G$18="Error",#N/A,IF('Third Approx.'!$G$19="Error",#N/A,IF('Third Approx.'!$G$20="Error",#N/A,IF('Third Approx.'!$G$29="Error",#N/A,IF('Third Approx.'!$G$30="Error",#N/A,IF('Third Approx.'!$G$31="Error",#N/A,IF('Third Approx.'!$G$32="Error",#N/A,'Third Approx.'!$D$37*SIN(RADIANS(F91))))))))))))</f>
        <v>1.0627813234536248E-2</v>
      </c>
      <c r="K91" s="48">
        <f>IF('Third Approx.'!$G$15="Error",#N/A,IF('Third Approx.'!$G$16="Error",#N/A,IF('Third Approx.'!$G$17="Error",#N/A,IF('Third Approx.'!$G$18="Error",#N/A,IF('Third Approx.'!$G$19="Error",#N/A,IF('Third Approx.'!$G$20="Error",#N/A,IF('Third Approx.'!$G$29="Error",#N/A,IF('Third Approx.'!$G$30="Error",#N/A,IF('Third Approx.'!$G$31="Error",#N/A,IF('Third Approx.'!$G$32="Error",#N/A,'Third Approx.'!$D$40*COS(RADIANS(F91))))))))))))</f>
        <v>-7.3228710649395188</v>
      </c>
      <c r="L91" s="7">
        <f>IF('Third Approx.'!$G$15="Error",#N/A,IF('Third Approx.'!$G$16="Error",#N/A,IF('Third Approx.'!$G$17="Error",#N/A,IF('Third Approx.'!$G$18="Error",#N/A,IF('Third Approx.'!$G$19="Error",#N/A,IF('Third Approx.'!$G$20="Error",#N/A,IF('Third Approx.'!$G$29="Error",#N/A,IF('Third Approx.'!$G$30="Error",#N/A,IF('Third Approx.'!$G$31="Error",#N/A,IF('Third Approx.'!$G$32="Error",#N/A,'Third Approx.'!$D$40*SIN(RADIANS(F91))))))))))))</f>
        <v>0.25572029247654343</v>
      </c>
      <c r="N91" s="18">
        <v>44.5</v>
      </c>
      <c r="O91" s="48">
        <f>'Third Approx.'!$D$16*TAN('Third Approx.'!$D$29)+((0.5*(COS(RADIANS(ABS('Third Approx.'!$D$18*'Data 3rd Approx.'!N91-'Third Approx.'!$D$19*'Data 3rd Approx.'!N91))))+0.5)*('Third Approx.'!$D$16*TAN(2*'Third Approx.'!$D$29)-2*'Third Approx.'!$D$16*TAN('Third Approx.'!$D$29)))</f>
        <v>3.5140333909973287</v>
      </c>
      <c r="R91" s="48">
        <f>((0.5*(COS(RADIANS(ABS('Third Approx.'!$D$18*'Data 3rd Approx.'!N91-'Third Approx.'!$D$19*'Data 3rd Approx.'!N91))))+0.5)*('Third Approx.'!$D$16*TAN(2*'Third Approx.'!$D$29)-2*'Third Approx.'!$D$16*TAN('Third Approx.'!$D$29)))</f>
        <v>6.9480851172473582E-3</v>
      </c>
      <c r="S91" s="7">
        <f>((0.5*(COS(RADIANS(ABS('Third Approx.'!$D$18*'Data 3rd Approx.'!N91-'Third Approx.'!$D$19*'Data 3rd Approx.'!N91))))+0.5))</f>
        <v>0.80438071450436022</v>
      </c>
      <c r="U91" s="18">
        <v>178</v>
      </c>
      <c r="V91" s="48">
        <f>'Third Approx.'!$D$38*COS(RADIANS(U91))</f>
        <v>-3.8092896358977142</v>
      </c>
      <c r="W91" s="7">
        <f>'Third Approx.'!$D$38*SIN(RADIANS(U91))</f>
        <v>0.13302332530248837</v>
      </c>
      <c r="Y91" s="18">
        <v>178</v>
      </c>
      <c r="Z91" s="48">
        <f t="shared" si="1"/>
        <v>0.29971882987629828</v>
      </c>
      <c r="AA91" s="7">
        <f>'Third Approx.'!$D$39*SIN(RADIANS(Y91))+$W$2</f>
        <v>0.12269696717405505</v>
      </c>
    </row>
    <row r="92" spans="1:27" x14ac:dyDescent="0.25">
      <c r="A92" s="77">
        <v>45</v>
      </c>
      <c r="B92" s="77">
        <f>IF(A92&lt;='Third Approx.'!$D$20,A92,"")</f>
        <v>45</v>
      </c>
      <c r="C92" s="48">
        <f>IF(B92="",#N/A,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Approx.'!$D$18*B92))+O92*COS(RADIANS(B92*'Third Approx.'!$D$19)+'Third Approx.'!$D$21))))))))))))</f>
        <v>2.6952163860469791</v>
      </c>
      <c r="D92" s="7">
        <f>IF(B92="",#N/A,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Approx.'!$D$18*B92))+O92*SIN(RADIANS(B92*'Third Approx.'!$D$19)+'Third Approx.'!$D$21))))))))))))</f>
        <v>6.2096745211148052</v>
      </c>
      <c r="F92" s="18">
        <v>180</v>
      </c>
      <c r="G92" s="48">
        <f>IF('Third Approx.'!$G$15="Error",#N/A,IF('Third Approx.'!$G$16="Error",#N/A,IF('Third Approx.'!$G$17="Error",#N/A,IF('Third Approx.'!$G$18="Error",#N/A,IF('Third Approx.'!$G$19="Error",#N/A,IF('Third Approx.'!$G$20="Error",#N/A,IF('Third Approx.'!$G$29="Error",#N/A,IF('Third Approx.'!$G$30="Error",#N/A,IF('Third Approx.'!$G$31="Error",#N/A,IF('Third Approx.'!$G$32="Error",#N/A,'Third Approx.'!$D$37*COS(RADIANS(F92))))))))))))</f>
        <v>-0.30452626079775486</v>
      </c>
      <c r="H92" s="7">
        <f>IF('Third Approx.'!$G$15="Error",#N/A,IF('Third Approx.'!$G$16="Error",#N/A,IF('Third Approx.'!$G$17="Error",#N/A,IF('Third Approx.'!$G$18="Error",#N/A,IF('Third Approx.'!$G$19="Error",#N/A,IF('Third Approx.'!$G$20="Error",#N/A,IF('Third Approx.'!$G$29="Error",#N/A,IF('Third Approx.'!$G$30="Error",#N/A,IF('Third Approx.'!$G$31="Error",#N/A,IF('Third Approx.'!$G$32="Error",#N/A,'Third Approx.'!$D$37*SIN(RADIANS(F92))))))))))))</f>
        <v>3.7308987789546884E-17</v>
      </c>
      <c r="K92" s="48">
        <f>IF('Third Approx.'!$G$15="Error",#N/A,IF('Third Approx.'!$G$16="Error",#N/A,IF('Third Approx.'!$G$17="Error",#N/A,IF('Third Approx.'!$G$18="Error",#N/A,IF('Third Approx.'!$G$19="Error",#N/A,IF('Third Approx.'!$G$20="Error",#N/A,IF('Third Approx.'!$G$29="Error",#N/A,IF('Third Approx.'!$G$30="Error",#N/A,IF('Third Approx.'!$G$31="Error",#N/A,IF('Third Approx.'!$G$32="Error",#N/A,'Third Approx.'!$D$40*COS(RADIANS(F92))))))))))))</f>
        <v>-7.3273346792481595</v>
      </c>
      <c r="L92" s="7">
        <f>IF('Third Approx.'!$G$15="Error",#N/A,IF('Third Approx.'!$G$16="Error",#N/A,IF('Third Approx.'!$G$17="Error",#N/A,IF('Third Approx.'!$G$18="Error",#N/A,IF('Third Approx.'!$G$19="Error",#N/A,IF('Third Approx.'!$G$20="Error",#N/A,IF('Third Approx.'!$G$29="Error",#N/A,IF('Third Approx.'!$G$30="Error",#N/A,IF('Third Approx.'!$G$31="Error",#N/A,IF('Third Approx.'!$G$32="Error",#N/A,'Third Approx.'!$D$40*SIN(RADIANS(F92))))))))))))</f>
        <v>8.9770727608792305E-16</v>
      </c>
      <c r="N92" s="47">
        <v>45</v>
      </c>
      <c r="O92" s="48">
        <f>'Third Approx.'!$D$16*TAN('Third Approx.'!$D$29)+((0.5*(COS(RADIANS(ABS('Third Approx.'!$D$18*'Data 3rd Approx.'!N92-'Third Approx.'!$D$19*'Data 3rd Approx.'!N92))))+0.5)*('Third Approx.'!$D$16*TAN(2*'Third Approx.'!$D$29)-2*'Third Approx.'!$D$16*TAN('Third Approx.'!$D$29)))</f>
        <v>3.5144581350678266</v>
      </c>
      <c r="R92" s="48">
        <f>((0.5*(COS(RADIANS(ABS('Third Approx.'!$D$18*'Data 3rd Approx.'!N92-'Third Approx.'!$D$19*'Data 3rd Approx.'!N92))))+0.5)*('Third Approx.'!$D$16*TAN(2*'Third Approx.'!$D$29)-2*'Third Approx.'!$D$16*TAN('Third Approx.'!$D$29)))</f>
        <v>7.3728291877452777E-3</v>
      </c>
      <c r="S92" s="7">
        <f>((0.5*(COS(RADIANS(ABS('Third Approx.'!$D$18*'Data 3rd Approx.'!N92-'Third Approx.'!$D$19*'Data 3rd Approx.'!N92))))+0.5))</f>
        <v>0.85355339059327395</v>
      </c>
      <c r="U92" s="18">
        <v>180</v>
      </c>
      <c r="V92" s="48">
        <f>'Third Approx.'!$D$38*COS(RADIANS(U92))</f>
        <v>-3.8116115666778363</v>
      </c>
      <c r="W92" s="7">
        <f>'Third Approx.'!$D$38*SIN(RADIANS(U92))</f>
        <v>4.6697900216271752E-16</v>
      </c>
      <c r="Y92" s="18">
        <v>180</v>
      </c>
      <c r="Z92" s="48">
        <f t="shared" si="1"/>
        <v>0.29715343161000973</v>
      </c>
      <c r="AA92" s="7">
        <f>'Third Approx.'!$D$39*SIN(RADIANS(Y92))+$W$2</f>
        <v>4.3072827392520558E-16</v>
      </c>
    </row>
    <row r="93" spans="1:27" x14ac:dyDescent="0.25">
      <c r="A93" s="48">
        <v>45.5</v>
      </c>
      <c r="B93" s="77">
        <f>IF(A93&lt;='Third Approx.'!$D$20,A93,"")</f>
        <v>45.5</v>
      </c>
      <c r="C93" s="48">
        <f>IF(B93="",#N/A,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Approx.'!$D$18*B93))+O93*COS(RADIANS(B93*'Third Approx.'!$D$19)+'Third Approx.'!$D$21))))))))))))</f>
        <v>1.7416397281380633</v>
      </c>
      <c r="D93" s="7">
        <f>IF(B93="",#N/A,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Approx.'!$D$18*B93))+O93*SIN(RADIANS(B93*'Third Approx.'!$D$19)+'Third Approx.'!$D$21))))))))))))</f>
        <v>6.7161362240311213</v>
      </c>
      <c r="F93" s="18">
        <v>182</v>
      </c>
      <c r="G93" s="48">
        <f>IF('Third Approx.'!$G$15="Error",#N/A,IF('Third Approx.'!$G$16="Error",#N/A,IF('Third Approx.'!$G$17="Error",#N/A,IF('Third Approx.'!$G$18="Error",#N/A,IF('Third Approx.'!$G$19="Error",#N/A,IF('Third Approx.'!$G$20="Error",#N/A,IF('Third Approx.'!$G$29="Error",#N/A,IF('Third Approx.'!$G$30="Error",#N/A,IF('Third Approx.'!$G$31="Error",#N/A,IF('Third Approx.'!$G$32="Error",#N/A,'Third Approx.'!$D$37*COS(RADIANS(F93))))))))))))</f>
        <v>-0.30434075162770108</v>
      </c>
      <c r="H93" s="7">
        <f>IF('Third Approx.'!$G$15="Error",#N/A,IF('Third Approx.'!$G$16="Error",#N/A,IF('Third Approx.'!$G$17="Error",#N/A,IF('Third Approx.'!$G$18="Error",#N/A,IF('Third Approx.'!$G$19="Error",#N/A,IF('Third Approx.'!$G$20="Error",#N/A,IF('Third Approx.'!$G$29="Error",#N/A,IF('Third Approx.'!$G$30="Error",#N/A,IF('Third Approx.'!$G$31="Error",#N/A,IF('Third Approx.'!$G$32="Error",#N/A,'Third Approx.'!$D$37*SIN(RADIANS(F93))))))))))))</f>
        <v>-1.0627813234536175E-2</v>
      </c>
      <c r="K93" s="48">
        <f>IF('Third Approx.'!$G$15="Error",#N/A,IF('Third Approx.'!$G$16="Error",#N/A,IF('Third Approx.'!$G$17="Error",#N/A,IF('Third Approx.'!$G$18="Error",#N/A,IF('Third Approx.'!$G$19="Error",#N/A,IF('Third Approx.'!$G$20="Error",#N/A,IF('Third Approx.'!$G$29="Error",#N/A,IF('Third Approx.'!$G$30="Error",#N/A,IF('Third Approx.'!$G$31="Error",#N/A,IF('Third Approx.'!$G$32="Error",#N/A,'Third Approx.'!$D$40*COS(RADIANS(F93))))))))))))</f>
        <v>-7.3228710649395188</v>
      </c>
      <c r="L93" s="7">
        <f>IF('Third Approx.'!$G$15="Error",#N/A,IF('Third Approx.'!$G$16="Error",#N/A,IF('Third Approx.'!$G$17="Error",#N/A,IF('Third Approx.'!$G$18="Error",#N/A,IF('Third Approx.'!$G$19="Error",#N/A,IF('Third Approx.'!$G$20="Error",#N/A,IF('Third Approx.'!$G$29="Error",#N/A,IF('Third Approx.'!$G$30="Error",#N/A,IF('Third Approx.'!$G$31="Error",#N/A,IF('Third Approx.'!$G$32="Error",#N/A,'Third Approx.'!$D$40*SIN(RADIANS(F93))))))))))))</f>
        <v>-0.25572029247654166</v>
      </c>
      <c r="N93" s="18">
        <v>45.5</v>
      </c>
      <c r="O93" s="48">
        <f>'Third Approx.'!$D$16*TAN('Third Approx.'!$D$29)+((0.5*(COS(RADIANS(ABS('Third Approx.'!$D$18*'Data 3rd Approx.'!N93-'Third Approx.'!$D$19*'Data 3rd Approx.'!N93))))+0.5)*('Third Approx.'!$D$16*TAN(2*'Third Approx.'!$D$29)-2*'Third Approx.'!$D$16*TAN('Third Approx.'!$D$29)))</f>
        <v>3.5148306256204491</v>
      </c>
      <c r="R93" s="48">
        <f>((0.5*(COS(RADIANS(ABS('Third Approx.'!$D$18*'Data 3rd Approx.'!N93-'Third Approx.'!$D$19*'Data 3rd Approx.'!N93))))+0.5)*('Third Approx.'!$D$16*TAN(2*'Third Approx.'!$D$29)-2*'Third Approx.'!$D$16*TAN('Third Approx.'!$D$29)))</f>
        <v>7.7453197403676843E-3</v>
      </c>
      <c r="S93" s="7">
        <f>((0.5*(COS(RADIANS(ABS('Third Approx.'!$D$18*'Data 3rd Approx.'!N93-'Third Approx.'!$D$19*'Data 3rd Approx.'!N93))))+0.5))</f>
        <v>0.89667667014561747</v>
      </c>
      <c r="U93" s="18">
        <v>182</v>
      </c>
      <c r="V93" s="48">
        <f>'Third Approx.'!$D$38*COS(RADIANS(U93))</f>
        <v>-3.8092896358977142</v>
      </c>
      <c r="W93" s="7">
        <f>'Third Approx.'!$D$38*SIN(RADIANS(U93))</f>
        <v>-0.13302332530248745</v>
      </c>
      <c r="Y93" s="18">
        <v>182</v>
      </c>
      <c r="Z93" s="48">
        <f t="shared" si="1"/>
        <v>0.2989220809069697</v>
      </c>
      <c r="AA93" s="7">
        <f>'Third Approx.'!$D$39*SIN(RADIANS(Y93))+$W$2</f>
        <v>-0.12269696717405419</v>
      </c>
    </row>
    <row r="94" spans="1:27" x14ac:dyDescent="0.25">
      <c r="A94" s="77">
        <v>46</v>
      </c>
      <c r="B94" s="77">
        <f>IF(A94&lt;='Third Approx.'!$D$20,A94,"")</f>
        <v>46</v>
      </c>
      <c r="C94" s="48">
        <f>IF(B94="",#N/A,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Approx.'!$D$18*B94))+O94*COS(RADIANS(B94*'Third Approx.'!$D$19)+'Third Approx.'!$D$21))))))))))))</f>
        <v>0.69324949954469728</v>
      </c>
      <c r="D94" s="7">
        <f>IF(B94="",#N/A,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Approx.'!$D$18*B94))+O94*SIN(RADIANS(B94*'Third Approx.'!$D$19)+'Third Approx.'!$D$21))))))))))))</f>
        <v>7.0434848084696586</v>
      </c>
      <c r="F94" s="18">
        <v>184</v>
      </c>
      <c r="G94" s="48">
        <f>IF('Third Approx.'!$G$15="Error",#N/A,IF('Third Approx.'!$G$16="Error",#N/A,IF('Third Approx.'!$G$17="Error",#N/A,IF('Third Approx.'!$G$18="Error",#N/A,IF('Third Approx.'!$G$19="Error",#N/A,IF('Third Approx.'!$G$20="Error",#N/A,IF('Third Approx.'!$G$29="Error",#N/A,IF('Third Approx.'!$G$30="Error",#N/A,IF('Third Approx.'!$G$31="Error",#N/A,IF('Third Approx.'!$G$32="Error",#N/A,'Third Approx.'!$D$37*COS(RADIANS(F94))))))))))))</f>
        <v>-0.30378445013188787</v>
      </c>
      <c r="H94" s="7">
        <f>IF('Third Approx.'!$G$15="Error",#N/A,IF('Third Approx.'!$G$16="Error",#N/A,IF('Third Approx.'!$G$17="Error",#N/A,IF('Third Approx.'!$G$18="Error",#N/A,IF('Third Approx.'!$G$19="Error",#N/A,IF('Third Approx.'!$G$20="Error",#N/A,IF('Third Approx.'!$G$29="Error",#N/A,IF('Third Approx.'!$G$30="Error",#N/A,IF('Third Approx.'!$G$31="Error",#N/A,IF('Third Approx.'!$G$32="Error",#N/A,'Third Approx.'!$D$37*SIN(RADIANS(F94))))))))))))</f>
        <v>-2.1242678115735231E-2</v>
      </c>
      <c r="K94" s="48">
        <f>IF('Third Approx.'!$G$15="Error",#N/A,IF('Third Approx.'!$G$16="Error",#N/A,IF('Third Approx.'!$G$17="Error",#N/A,IF('Third Approx.'!$G$18="Error",#N/A,IF('Third Approx.'!$G$19="Error",#N/A,IF('Third Approx.'!$G$20="Error",#N/A,IF('Third Approx.'!$G$29="Error",#N/A,IF('Third Approx.'!$G$30="Error",#N/A,IF('Third Approx.'!$G$31="Error",#N/A,IF('Third Approx.'!$G$32="Error",#N/A,'Third Approx.'!$D$40*COS(RADIANS(F94))))))))))))</f>
        <v>-7.309485660240064</v>
      </c>
      <c r="L94" s="7">
        <f>IF('Third Approx.'!$G$15="Error",#N/A,IF('Third Approx.'!$G$16="Error",#N/A,IF('Third Approx.'!$G$17="Error",#N/A,IF('Third Approx.'!$G$18="Error",#N/A,IF('Third Approx.'!$G$19="Error",#N/A,IF('Third Approx.'!$G$20="Error",#N/A,IF('Third Approx.'!$G$29="Error",#N/A,IF('Third Approx.'!$G$30="Error",#N/A,IF('Third Approx.'!$G$31="Error",#N/A,IF('Third Approx.'!$G$32="Error",#N/A,'Third Approx.'!$D$40*SIN(RADIANS(F94))))))))))))</f>
        <v>-0.51112902916739278</v>
      </c>
      <c r="N94" s="47">
        <v>46</v>
      </c>
      <c r="O94" s="48">
        <f>'Third Approx.'!$D$16*TAN('Third Approx.'!$D$29)+((0.5*(COS(RADIANS(ABS('Third Approx.'!$D$18*'Data 3rd Approx.'!N94-'Third Approx.'!$D$19*'Data 3rd Approx.'!N94))))+0.5)*('Third Approx.'!$D$16*TAN(2*'Third Approx.'!$D$29)-2*'Third Approx.'!$D$16*TAN('Third Approx.'!$D$29)))</f>
        <v>3.5151444892385668</v>
      </c>
      <c r="R94" s="48">
        <f>((0.5*(COS(RADIANS(ABS('Third Approx.'!$D$18*'Data 3rd Approx.'!N94-'Third Approx.'!$D$19*'Data 3rd Approx.'!N94))))+0.5)*('Third Approx.'!$D$16*TAN(2*'Third Approx.'!$D$29)-2*'Third Approx.'!$D$16*TAN('Third Approx.'!$D$29)))</f>
        <v>8.0591833584853258E-3</v>
      </c>
      <c r="S94" s="7">
        <f>((0.5*(COS(RADIANS(ABS('Third Approx.'!$D$18*'Data 3rd Approx.'!N94-'Third Approx.'!$D$19*'Data 3rd Approx.'!N94))))+0.5))</f>
        <v>0.93301270189221941</v>
      </c>
      <c r="U94" s="18">
        <v>184</v>
      </c>
      <c r="V94" s="48">
        <f>'Third Approx.'!$D$38*COS(RADIANS(U94))</f>
        <v>-3.8023266724723364</v>
      </c>
      <c r="W94" s="7">
        <f>'Third Approx.'!$D$38*SIN(RADIANS(U94))</f>
        <v>-0.2658845821737667</v>
      </c>
      <c r="Y94" s="18">
        <v>184</v>
      </c>
      <c r="Z94" s="48">
        <f t="shared" si="1"/>
        <v>0.3050297927445107</v>
      </c>
      <c r="AA94" s="7">
        <f>'Third Approx.'!$D$39*SIN(RADIANS(Y94))+$W$2</f>
        <v>-0.24524444699362613</v>
      </c>
    </row>
    <row r="95" spans="1:27" x14ac:dyDescent="0.25">
      <c r="A95" s="48">
        <v>46.5</v>
      </c>
      <c r="B95" s="77">
        <f>IF(A95&lt;='Third Approx.'!$D$20,A95,"")</f>
        <v>46.5</v>
      </c>
      <c r="C95" s="48">
        <f>IF(B95="",#N/A,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Approx.'!$D$18*B95))+O95*COS(RADIANS(B95*'Third Approx.'!$D$19)+'Third Approx.'!$D$21))))))))))))</f>
        <v>-0.41233586626223517</v>
      </c>
      <c r="D95" s="7">
        <f>IF(B95="",#N/A,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Approx.'!$D$18*B95))+O95*SIN(RADIANS(B95*'Third Approx.'!$D$19)+'Third Approx.'!$D$21))))))))))))</f>
        <v>7.1746128990282552</v>
      </c>
      <c r="F95" s="18">
        <v>186</v>
      </c>
      <c r="G95" s="48">
        <f>IF('Third Approx.'!$G$15="Error",#N/A,IF('Third Approx.'!$G$16="Error",#N/A,IF('Third Approx.'!$G$17="Error",#N/A,IF('Third Approx.'!$G$18="Error",#N/A,IF('Third Approx.'!$G$19="Error",#N/A,IF('Third Approx.'!$G$20="Error",#N/A,IF('Third Approx.'!$G$29="Error",#N/A,IF('Third Approx.'!$G$30="Error",#N/A,IF('Third Approx.'!$G$31="Error",#N/A,IF('Third Approx.'!$G$32="Error",#N/A,'Third Approx.'!$D$37*COS(RADIANS(F95))))))))))))</f>
        <v>-0.30285803407799627</v>
      </c>
      <c r="H95" s="7">
        <f>IF('Third Approx.'!$G$15="Error",#N/A,IF('Third Approx.'!$G$16="Error",#N/A,IF('Third Approx.'!$G$17="Error",#N/A,IF('Third Approx.'!$G$18="Error",#N/A,IF('Third Approx.'!$G$19="Error",#N/A,IF('Third Approx.'!$G$20="Error",#N/A,IF('Third Approx.'!$G$29="Error",#N/A,IF('Third Approx.'!$G$30="Error",#N/A,IF('Third Approx.'!$G$31="Error",#N/A,IF('Third Approx.'!$G$32="Error",#N/A,'Third Approx.'!$D$37*SIN(RADIANS(F95))))))))))))</f>
        <v>-3.1831662065833988E-2</v>
      </c>
      <c r="K95" s="48">
        <f>IF('Third Approx.'!$G$15="Error",#N/A,IF('Third Approx.'!$G$16="Error",#N/A,IF('Third Approx.'!$G$17="Error",#N/A,IF('Third Approx.'!$G$18="Error",#N/A,IF('Third Approx.'!$G$19="Error",#N/A,IF('Third Approx.'!$G$20="Error",#N/A,IF('Third Approx.'!$G$29="Error",#N/A,IF('Third Approx.'!$G$30="Error",#N/A,IF('Third Approx.'!$G$31="Error",#N/A,IF('Third Approx.'!$G$32="Error",#N/A,'Third Approx.'!$D$40*COS(RADIANS(F95))))))))))))</f>
        <v>-7.2871947732035585</v>
      </c>
      <c r="L95" s="7">
        <f>IF('Third Approx.'!$G$15="Error",#N/A,IF('Third Approx.'!$G$16="Error",#N/A,IF('Third Approx.'!$G$17="Error",#N/A,IF('Third Approx.'!$G$18="Error",#N/A,IF('Third Approx.'!$G$19="Error",#N/A,IF('Third Approx.'!$G$20="Error",#N/A,IF('Third Approx.'!$G$29="Error",#N/A,IF('Third Approx.'!$G$30="Error",#N/A,IF('Third Approx.'!$G$31="Error",#N/A,IF('Third Approx.'!$G$32="Error",#N/A,'Third Approx.'!$D$40*SIN(RADIANS(F95))))))))))))</f>
        <v>-0.76591503386959492</v>
      </c>
      <c r="N95" s="18">
        <v>46.5</v>
      </c>
      <c r="O95" s="48">
        <f>'Third Approx.'!$D$16*TAN('Third Approx.'!$D$29)+((0.5*(COS(RADIANS(ABS('Third Approx.'!$D$18*'Data 3rd Approx.'!N95-'Third Approx.'!$D$19*'Data 3rd Approx.'!N95))))+0.5)*('Third Approx.'!$D$16*TAN(2*'Third Approx.'!$D$29)-2*'Third Approx.'!$D$16*TAN('Third Approx.'!$D$29)))</f>
        <v>3.5153943556286542</v>
      </c>
      <c r="R95" s="48">
        <f>((0.5*(COS(RADIANS(ABS('Third Approx.'!$D$18*'Data 3rd Approx.'!N95-'Third Approx.'!$D$19*'Data 3rd Approx.'!N95))))+0.5)*('Third Approx.'!$D$16*TAN(2*'Third Approx.'!$D$29)-2*'Third Approx.'!$D$16*TAN('Third Approx.'!$D$29)))</f>
        <v>8.3090497485727687E-3</v>
      </c>
      <c r="S95" s="7">
        <f>((0.5*(COS(RADIANS(ABS('Third Approx.'!$D$18*'Data 3rd Approx.'!N95-'Third Approx.'!$D$19*'Data 3rd Approx.'!N95))))+0.5))</f>
        <v>0.96193976625564326</v>
      </c>
      <c r="U95" s="18">
        <v>186</v>
      </c>
      <c r="V95" s="48">
        <f>'Third Approx.'!$D$38*COS(RADIANS(U95))</f>
        <v>-3.7907311597000755</v>
      </c>
      <c r="W95" s="7">
        <f>'Third Approx.'!$D$38*SIN(RADIANS(U95))</f>
        <v>-0.39842189963804742</v>
      </c>
      <c r="Y95" s="18">
        <v>186</v>
      </c>
      <c r="Z95" s="48">
        <f t="shared" si="1"/>
        <v>0.31547490915109755</v>
      </c>
      <c r="AA95" s="7">
        <f>'Third Approx.'!$D$39*SIN(RADIANS(Y95))+$W$2</f>
        <v>-0.36749313423154745</v>
      </c>
    </row>
    <row r="96" spans="1:27" x14ac:dyDescent="0.25">
      <c r="A96" s="77">
        <v>47</v>
      </c>
      <c r="B96" s="77">
        <f>IF(A96&lt;='Third Approx.'!$D$20,A96,"")</f>
        <v>47</v>
      </c>
      <c r="C96" s="48">
        <f>IF(B96="",#N/A,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Approx.'!$D$18*B96))+O96*COS(RADIANS(B96*'Third Approx.'!$D$19)+'Third Approx.'!$D$21))))))))))))</f>
        <v>-1.5346016272821954</v>
      </c>
      <c r="D96" s="7">
        <f>IF(B96="",#N/A,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Approx.'!$D$18*B96))+O96*SIN(RADIANS(B96*'Third Approx.'!$D$19)+'Third Approx.'!$D$21))))))))))))</f>
        <v>7.1006680114742462</v>
      </c>
      <c r="F96" s="18">
        <v>188</v>
      </c>
      <c r="G96" s="48">
        <f>IF('Third Approx.'!$G$15="Error",#N/A,IF('Third Approx.'!$G$16="Error",#N/A,IF('Third Approx.'!$G$17="Error",#N/A,IF('Third Approx.'!$G$18="Error",#N/A,IF('Third Approx.'!$G$19="Error",#N/A,IF('Third Approx.'!$G$20="Error",#N/A,IF('Third Approx.'!$G$29="Error",#N/A,IF('Third Approx.'!$G$30="Error",#N/A,IF('Third Approx.'!$G$31="Error",#N/A,IF('Third Approx.'!$G$32="Error",#N/A,'Third Approx.'!$D$37*COS(RADIANS(F96))))))))))))</f>
        <v>-0.30156263216128443</v>
      </c>
      <c r="H96" s="7">
        <f>IF('Third Approx.'!$G$15="Error",#N/A,IF('Third Approx.'!$G$16="Error",#N/A,IF('Third Approx.'!$G$17="Error",#N/A,IF('Third Approx.'!$G$18="Error",#N/A,IF('Third Approx.'!$G$19="Error",#N/A,IF('Third Approx.'!$G$20="Error",#N/A,IF('Third Approx.'!$G$29="Error",#N/A,IF('Third Approx.'!$G$30="Error",#N/A,IF('Third Approx.'!$G$31="Error",#N/A,IF('Third Approx.'!$G$32="Error",#N/A,'Third Approx.'!$D$37*SIN(RADIANS(F96))))))))))))</f>
        <v>-4.2381864038997179E-2</v>
      </c>
      <c r="K96" s="48">
        <f>IF('Third Approx.'!$G$15="Error",#N/A,IF('Third Approx.'!$G$16="Error",#N/A,IF('Third Approx.'!$G$17="Error",#N/A,IF('Third Approx.'!$G$18="Error",#N/A,IF('Third Approx.'!$G$19="Error",#N/A,IF('Third Approx.'!$G$20="Error",#N/A,IF('Third Approx.'!$G$29="Error",#N/A,IF('Third Approx.'!$G$30="Error",#N/A,IF('Third Approx.'!$G$31="Error",#N/A,IF('Third Approx.'!$G$32="Error",#N/A,'Third Approx.'!$D$40*COS(RADIANS(F96))))))))))))</f>
        <v>-7.2560255618422076</v>
      </c>
      <c r="L96" s="7">
        <f>IF('Third Approx.'!$G$15="Error",#N/A,IF('Third Approx.'!$G$16="Error",#N/A,IF('Third Approx.'!$G$17="Error",#N/A,IF('Third Approx.'!$G$18="Error",#N/A,IF('Third Approx.'!$G$19="Error",#N/A,IF('Third Approx.'!$G$20="Error",#N/A,IF('Third Approx.'!$G$29="Error",#N/A,IF('Third Approx.'!$G$30="Error",#N/A,IF('Third Approx.'!$G$31="Error",#N/A,IF('Third Approx.'!$G$32="Error",#N/A,'Third Approx.'!$D$40*SIN(RADIANS(F96))))))))))))</f>
        <v>-1.0197678890831934</v>
      </c>
      <c r="N96" s="47">
        <v>47</v>
      </c>
      <c r="O96" s="48">
        <f>'Third Approx.'!$D$16*TAN('Third Approx.'!$D$29)+((0.5*(COS(RADIANS(ABS('Third Approx.'!$D$18*'Data 3rd Approx.'!N96-'Third Approx.'!$D$19*'Data 3rd Approx.'!N96))))+0.5)*('Third Approx.'!$D$16*TAN(2*'Third Approx.'!$D$29)-2*'Third Approx.'!$D$16*TAN('Third Approx.'!$D$29)))</f>
        <v>3.5155759495075007</v>
      </c>
      <c r="R96" s="48">
        <f>((0.5*(COS(RADIANS(ABS('Third Approx.'!$D$18*'Data 3rd Approx.'!N96-'Third Approx.'!$D$19*'Data 3rd Approx.'!N96))))+0.5)*('Third Approx.'!$D$16*TAN(2*'Third Approx.'!$D$29)-2*'Third Approx.'!$D$16*TAN('Third Approx.'!$D$29)))</f>
        <v>8.4906436274195685E-3</v>
      </c>
      <c r="S96" s="7">
        <f>((0.5*(COS(RADIANS(ABS('Third Approx.'!$D$18*'Data 3rd Approx.'!N96-'Third Approx.'!$D$19*'Data 3rd Approx.'!N96))))+0.5))</f>
        <v>0.9829629131445341</v>
      </c>
      <c r="U96" s="18">
        <v>188</v>
      </c>
      <c r="V96" s="48">
        <f>'Third Approx.'!$D$38*COS(RADIANS(U96))</f>
        <v>-3.774517224927092</v>
      </c>
      <c r="W96" s="7">
        <f>'Third Approx.'!$D$38*SIN(RADIANS(U96))</f>
        <v>-0.53047380138980804</v>
      </c>
      <c r="Y96" s="18">
        <v>188</v>
      </c>
      <c r="Z96" s="48">
        <f t="shared" si="1"/>
        <v>0.33024896064473142</v>
      </c>
      <c r="AA96" s="7">
        <f>'Third Approx.'!$D$39*SIN(RADIANS(Y96))+$W$2</f>
        <v>-0.48929408769338539</v>
      </c>
    </row>
    <row r="97" spans="1:27" x14ac:dyDescent="0.25">
      <c r="A97" s="48">
        <v>47.5</v>
      </c>
      <c r="B97" s="77">
        <f>IF(A97&lt;='Third Approx.'!$D$20,A97,"")</f>
        <v>47.5</v>
      </c>
      <c r="C97" s="48">
        <f>IF(B97="",#N/A,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Approx.'!$D$18*B97))+O97*COS(RADIANS(B97*'Third Approx.'!$D$19)+'Third Approx.'!$D$21))))))))))))</f>
        <v>-2.631966878908913</v>
      </c>
      <c r="D97" s="7">
        <f>IF(B97="",#N/A,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Approx.'!$D$18*B97))+O97*SIN(RADIANS(B97*'Third Approx.'!$D$19)+'Third Approx.'!$D$21))))))))))))</f>
        <v>6.8214923077954586</v>
      </c>
      <c r="F97" s="18">
        <v>190</v>
      </c>
      <c r="G97" s="48">
        <f>IF('Third Approx.'!$G$15="Error",#N/A,IF('Third Approx.'!$G$16="Error",#N/A,IF('Third Approx.'!$G$17="Error",#N/A,IF('Third Approx.'!$G$18="Error",#N/A,IF('Third Approx.'!$G$19="Error",#N/A,IF('Third Approx.'!$G$20="Error",#N/A,IF('Third Approx.'!$G$29="Error",#N/A,IF('Third Approx.'!$G$30="Error",#N/A,IF('Third Approx.'!$G$31="Error",#N/A,IF('Third Approx.'!$G$32="Error",#N/A,'Third Approx.'!$D$37*COS(RADIANS(F97))))))))))))</f>
        <v>-0.29989982262944659</v>
      </c>
      <c r="H97" s="7">
        <f>IF('Third Approx.'!$G$15="Error",#N/A,IF('Third Approx.'!$G$16="Error",#N/A,IF('Third Approx.'!$G$17="Error",#N/A,IF('Third Approx.'!$G$18="Error",#N/A,IF('Third Approx.'!$G$19="Error",#N/A,IF('Third Approx.'!$G$20="Error",#N/A,IF('Third Approx.'!$G$29="Error",#N/A,IF('Third Approx.'!$G$30="Error",#N/A,IF('Third Approx.'!$G$31="Error",#N/A,IF('Third Approx.'!$G$32="Error",#N/A,'Third Approx.'!$D$37*SIN(RADIANS(F97))))))))))))</f>
        <v>-5.2880430239254539E-2</v>
      </c>
      <c r="K97" s="48">
        <f>IF('Third Approx.'!$G$15="Error",#N/A,IF('Third Approx.'!$G$16="Error",#N/A,IF('Third Approx.'!$G$17="Error",#N/A,IF('Third Approx.'!$G$18="Error",#N/A,IF('Third Approx.'!$G$19="Error",#N/A,IF('Third Approx.'!$G$20="Error",#N/A,IF('Third Approx.'!$G$29="Error",#N/A,IF('Third Approx.'!$G$30="Error",#N/A,IF('Third Approx.'!$G$31="Error",#N/A,IF('Third Approx.'!$G$32="Error",#N/A,'Third Approx.'!$D$40*COS(RADIANS(F97))))))))))))</f>
        <v>-7.2160160010388079</v>
      </c>
      <c r="L97" s="7">
        <f>IF('Third Approx.'!$G$15="Error",#N/A,IF('Third Approx.'!$G$16="Error",#N/A,IF('Third Approx.'!$G$17="Error",#N/A,IF('Third Approx.'!$G$18="Error",#N/A,IF('Third Approx.'!$G$19="Error",#N/A,IF('Third Approx.'!$G$20="Error",#N/A,IF('Third Approx.'!$G$29="Error",#N/A,IF('Third Approx.'!$G$30="Error",#N/A,IF('Third Approx.'!$G$31="Error",#N/A,IF('Third Approx.'!$G$32="Error",#N/A,'Third Approx.'!$D$40*SIN(RADIANS(F97))))))))))))</f>
        <v>-1.2723783142071454</v>
      </c>
      <c r="N97" s="18">
        <v>47.5</v>
      </c>
      <c r="O97" s="48">
        <f>'Third Approx.'!$D$16*TAN('Third Approx.'!$D$29)+((0.5*(COS(RADIANS(ABS('Third Approx.'!$D$18*'Data 3rd Approx.'!N97-'Third Approx.'!$D$19*'Data 3rd Approx.'!N97))))+0.5)*('Third Approx.'!$D$16*TAN(2*'Third Approx.'!$D$29)-2*'Third Approx.'!$D$16*TAN('Third Approx.'!$D$29)))</f>
        <v>3.5156861637534926</v>
      </c>
      <c r="R97" s="48">
        <f>((0.5*(COS(RADIANS(ABS('Third Approx.'!$D$18*'Data 3rd Approx.'!N97-'Third Approx.'!$D$19*'Data 3rd Approx.'!N97))))+0.5)*('Third Approx.'!$D$16*TAN(2*'Third Approx.'!$D$29)-2*'Third Approx.'!$D$16*TAN('Third Approx.'!$D$29)))</f>
        <v>8.6008578734113206E-3</v>
      </c>
      <c r="S97" s="7">
        <f>((0.5*(COS(RADIANS(ABS('Third Approx.'!$D$18*'Data 3rd Approx.'!N97-'Third Approx.'!$D$19*'Data 3rd Approx.'!N97))))+0.5))</f>
        <v>0.99572243068690525</v>
      </c>
      <c r="U97" s="18">
        <v>190</v>
      </c>
      <c r="V97" s="48">
        <f>'Third Approx.'!$D$38*COS(RADIANS(U97))</f>
        <v>-3.7537046223353419</v>
      </c>
      <c r="W97" s="7">
        <f>'Third Approx.'!$D$38*SIN(RADIANS(U97))</f>
        <v>-0.66187940252780009</v>
      </c>
      <c r="Y97" s="18">
        <v>190</v>
      </c>
      <c r="Z97" s="48">
        <f t="shared" si="1"/>
        <v>0.34933657545564945</v>
      </c>
      <c r="AA97" s="7">
        <f>'Third Approx.'!$D$39*SIN(RADIANS(Y97))+$W$2</f>
        <v>-0.61049891167934522</v>
      </c>
    </row>
    <row r="98" spans="1:27" x14ac:dyDescent="0.25">
      <c r="A98" s="77">
        <v>48</v>
      </c>
      <c r="B98" s="77">
        <f>IF(A98&lt;='Third Approx.'!$D$20,A98,"")</f>
        <v>48</v>
      </c>
      <c r="C98" s="48">
        <f>IF(B98="",#N/A,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Approx.'!$D$18*B98))+O98*COS(RADIANS(B98*'Third Approx.'!$D$19)+'Third Approx.'!$D$21))))))))))))</f>
        <v>-3.6636673396240784</v>
      </c>
      <c r="D98" s="7">
        <f>IF(B98="",#N/A,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Approx.'!$D$18*B98))+O98*SIN(RADIANS(B98*'Third Approx.'!$D$19)+'Third Approx.'!$D$21))))))))))))</f>
        <v>6.3456579742596091</v>
      </c>
      <c r="F98" s="18">
        <v>192</v>
      </c>
      <c r="G98" s="48">
        <f>IF('Third Approx.'!$G$15="Error",#N/A,IF('Third Approx.'!$G$16="Error",#N/A,IF('Third Approx.'!$G$17="Error",#N/A,IF('Third Approx.'!$G$18="Error",#N/A,IF('Third Approx.'!$G$19="Error",#N/A,IF('Third Approx.'!$G$20="Error",#N/A,IF('Third Approx.'!$G$29="Error",#N/A,IF('Third Approx.'!$G$30="Error",#N/A,IF('Third Approx.'!$G$31="Error",#N/A,IF('Third Approx.'!$G$32="Error",#N/A,'Third Approx.'!$D$37*COS(RADIANS(F98))))))))))))</f>
        <v>-0.29787163135976108</v>
      </c>
      <c r="H98" s="7">
        <f>IF('Third Approx.'!$G$15="Error",#N/A,IF('Third Approx.'!$G$16="Error",#N/A,IF('Third Approx.'!$G$17="Error",#N/A,IF('Third Approx.'!$G$18="Error",#N/A,IF('Third Approx.'!$G$19="Error",#N/A,IF('Third Approx.'!$G$20="Error",#N/A,IF('Third Approx.'!$G$29="Error",#N/A,IF('Third Approx.'!$G$30="Error",#N/A,IF('Third Approx.'!$G$31="Error",#N/A,IF('Third Approx.'!$G$32="Error",#N/A,'Third Approx.'!$D$37*SIN(RADIANS(F98))))))))))))</f>
        <v>-6.3314569780871202E-2</v>
      </c>
      <c r="K98" s="48">
        <f>IF('Third Approx.'!$G$15="Error",#N/A,IF('Third Approx.'!$G$16="Error",#N/A,IF('Third Approx.'!$G$17="Error",#N/A,IF('Third Approx.'!$G$18="Error",#N/A,IF('Third Approx.'!$G$19="Error",#N/A,IF('Third Approx.'!$G$20="Error",#N/A,IF('Third Approx.'!$G$29="Error",#N/A,IF('Third Approx.'!$G$30="Error",#N/A,IF('Third Approx.'!$G$31="Error",#N/A,IF('Third Approx.'!$G$32="Error",#N/A,'Third Approx.'!$D$40*COS(RADIANS(F98))))))))))))</f>
        <v>-7.1672148362801957</v>
      </c>
      <c r="L98" s="7">
        <f>IF('Third Approx.'!$G$15="Error",#N/A,IF('Third Approx.'!$G$16="Error",#N/A,IF('Third Approx.'!$G$17="Error",#N/A,IF('Third Approx.'!$G$18="Error",#N/A,IF('Third Approx.'!$G$19="Error",#N/A,IF('Third Approx.'!$G$20="Error",#N/A,IF('Third Approx.'!$G$29="Error",#N/A,IF('Third Approx.'!$G$30="Error",#N/A,IF('Third Approx.'!$G$31="Error",#N/A,IF('Third Approx.'!$G$32="Error",#N/A,'Third Approx.'!$D$40*SIN(RADIANS(F98))))))))))))</f>
        <v>-1.5234385423500905</v>
      </c>
      <c r="N98" s="47">
        <v>48</v>
      </c>
      <c r="O98" s="48">
        <f>'Third Approx.'!$D$16*TAN('Third Approx.'!$D$29)+((0.5*(COS(RADIANS(ABS('Third Approx.'!$D$18*'Data 3rd Approx.'!N98-'Third Approx.'!$D$19*'Data 3rd Approx.'!N98))))+0.5)*('Third Approx.'!$D$16*TAN(2*'Third Approx.'!$D$29)-2*'Third Approx.'!$D$16*TAN('Third Approx.'!$D$29)))</f>
        <v>3.5157231125703232</v>
      </c>
      <c r="R98" s="48">
        <f>((0.5*(COS(RADIANS(ABS('Third Approx.'!$D$18*'Data 3rd Approx.'!N98-'Third Approx.'!$D$19*'Data 3rd Approx.'!N98))))+0.5)*('Third Approx.'!$D$16*TAN(2*'Third Approx.'!$D$29)-2*'Third Approx.'!$D$16*TAN('Third Approx.'!$D$29)))</f>
        <v>8.6378066902419448E-3</v>
      </c>
      <c r="S98" s="7">
        <f>((0.5*(COS(RADIANS(ABS('Third Approx.'!$D$18*'Data 3rd Approx.'!N98-'Third Approx.'!$D$19*'Data 3rd Approx.'!N98))))+0.5))</f>
        <v>1</v>
      </c>
      <c r="U98" s="18">
        <v>192</v>
      </c>
      <c r="V98" s="48">
        <f>'Third Approx.'!$D$38*COS(RADIANS(U98))</f>
        <v>-3.7283187088751473</v>
      </c>
      <c r="W98" s="7">
        <f>'Third Approx.'!$D$38*SIN(RADIANS(U98))</f>
        <v>-0.79247860556851824</v>
      </c>
      <c r="Y98" s="18">
        <v>192</v>
      </c>
      <c r="Z98" s="48">
        <f t="shared" si="1"/>
        <v>0.37271543927278739</v>
      </c>
      <c r="AA98" s="7">
        <f>'Third Approx.'!$D$39*SIN(RADIANS(Y98))+$W$2</f>
        <v>-0.73095993678157212</v>
      </c>
    </row>
    <row r="99" spans="1:27" x14ac:dyDescent="0.25">
      <c r="A99" s="48">
        <v>48.5</v>
      </c>
      <c r="B99" s="77">
        <f>IF(A99&lt;='Third Approx.'!$D$20,A99,"")</f>
        <v>48.5</v>
      </c>
      <c r="C99" s="48">
        <f>IF(B99="",#N/A,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Approx.'!$D$18*B99))+O99*COS(RADIANS(B99*'Third Approx.'!$D$19)+'Third Approx.'!$D$21))))))))))))</f>
        <v>-4.591602190816535</v>
      </c>
      <c r="D99" s="7">
        <f>IF(B99="",#N/A,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Approx.'!$D$18*B99))+O99*SIN(RADIANS(B99*'Third Approx.'!$D$19)+'Third Approx.'!$D$21))))))))))))</f>
        <v>5.6900963329521002</v>
      </c>
      <c r="F99" s="18">
        <v>194</v>
      </c>
      <c r="G99" s="48">
        <f>IF('Third Approx.'!$G$15="Error",#N/A,IF('Third Approx.'!$G$16="Error",#N/A,IF('Third Approx.'!$G$17="Error",#N/A,IF('Third Approx.'!$G$18="Error",#N/A,IF('Third Approx.'!$G$19="Error",#N/A,IF('Third Approx.'!$G$20="Error",#N/A,IF('Third Approx.'!$G$29="Error",#N/A,IF('Third Approx.'!$G$30="Error",#N/A,IF('Third Approx.'!$G$31="Error",#N/A,IF('Third Approx.'!$G$32="Error",#N/A,'Third Approx.'!$D$37*COS(RADIANS(F99))))))))))))</f>
        <v>-0.29548052939087105</v>
      </c>
      <c r="H99" s="7">
        <f>IF('Third Approx.'!$G$15="Error",#N/A,IF('Third Approx.'!$G$16="Error",#N/A,IF('Third Approx.'!$G$17="Error",#N/A,IF('Third Approx.'!$G$18="Error",#N/A,IF('Third Approx.'!$G$19="Error",#N/A,IF('Third Approx.'!$G$20="Error",#N/A,IF('Third Approx.'!$G$29="Error",#N/A,IF('Third Approx.'!$G$30="Error",#N/A,IF('Third Approx.'!$G$31="Error",#N/A,IF('Third Approx.'!$G$32="Error",#N/A,'Third Approx.'!$D$37*SIN(RADIANS(F99))))))))))))</f>
        <v>-7.3671570272071565E-2</v>
      </c>
      <c r="K99" s="48">
        <f>IF('Third Approx.'!$G$15="Error",#N/A,IF('Third Approx.'!$G$16="Error",#N/A,IF('Third Approx.'!$G$17="Error",#N/A,IF('Third Approx.'!$G$18="Error",#N/A,IF('Third Approx.'!$G$19="Error",#N/A,IF('Third Approx.'!$G$20="Error",#N/A,IF('Third Approx.'!$G$29="Error",#N/A,IF('Third Approx.'!$G$30="Error",#N/A,IF('Third Approx.'!$G$31="Error",#N/A,IF('Third Approx.'!$G$32="Error",#N/A,'Third Approx.'!$D$40*COS(RADIANS(F99))))))))))))</f>
        <v>-7.1096815242683888</v>
      </c>
      <c r="L99" s="7">
        <f>IF('Third Approx.'!$G$15="Error",#N/A,IF('Third Approx.'!$G$16="Error",#N/A,IF('Third Approx.'!$G$17="Error",#N/A,IF('Third Approx.'!$G$18="Error",#N/A,IF('Third Approx.'!$G$19="Error",#N/A,IF('Third Approx.'!$G$20="Error",#N/A,IF('Third Approx.'!$G$29="Error",#N/A,IF('Third Approx.'!$G$30="Error",#N/A,IF('Third Approx.'!$G$31="Error",#N/A,IF('Third Approx.'!$G$32="Error",#N/A,'Third Approx.'!$D$40*SIN(RADIANS(F99))))))))))))</f>
        <v>-1.7726426952968966</v>
      </c>
      <c r="N99" s="18">
        <v>48.5</v>
      </c>
      <c r="O99" s="48">
        <f>'Third Approx.'!$D$16*TAN('Third Approx.'!$D$29)+((0.5*(COS(RADIANS(ABS('Third Approx.'!$D$18*'Data 3rd Approx.'!N99-'Third Approx.'!$D$19*'Data 3rd Approx.'!N99))))+0.5)*('Third Approx.'!$D$16*TAN(2*'Third Approx.'!$D$29)-2*'Third Approx.'!$D$16*TAN('Third Approx.'!$D$29)))</f>
        <v>3.5156861637534926</v>
      </c>
      <c r="R99" s="48">
        <f>((0.5*(COS(RADIANS(ABS('Third Approx.'!$D$18*'Data 3rd Approx.'!N99-'Third Approx.'!$D$19*'Data 3rd Approx.'!N99))))+0.5)*('Third Approx.'!$D$16*TAN(2*'Third Approx.'!$D$29)-2*'Third Approx.'!$D$16*TAN('Third Approx.'!$D$29)))</f>
        <v>8.6008578734113206E-3</v>
      </c>
      <c r="S99" s="7">
        <f>((0.5*(COS(RADIANS(ABS('Third Approx.'!$D$18*'Data 3rd Approx.'!N99-'Third Approx.'!$D$19*'Data 3rd Approx.'!N99))))+0.5))</f>
        <v>0.99572243068690525</v>
      </c>
      <c r="U99" s="18">
        <v>194</v>
      </c>
      <c r="V99" s="48">
        <f>'Third Approx.'!$D$38*COS(RADIANS(U99))</f>
        <v>-3.6983904133716599</v>
      </c>
      <c r="W99" s="7">
        <f>'Third Approx.'!$D$38*SIN(RADIANS(U99))</f>
        <v>-0.92211229550032059</v>
      </c>
      <c r="Y99" s="18">
        <v>194</v>
      </c>
      <c r="Z99" s="48">
        <f t="shared" si="1"/>
        <v>0.40035630706016923</v>
      </c>
      <c r="AA99" s="7">
        <f>'Third Approx.'!$D$39*SIN(RADIANS(Y99))+$W$2</f>
        <v>-0.85053039979657585</v>
      </c>
    </row>
    <row r="100" spans="1:27" x14ac:dyDescent="0.25">
      <c r="A100" s="77">
        <v>49</v>
      </c>
      <c r="B100" s="77">
        <f>IF(A100&lt;='Third Approx.'!$D$20,A100,"")</f>
        <v>49</v>
      </c>
      <c r="C100" s="48">
        <f>IF(B100="",#N/A,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Approx.'!$D$18*B100))+O100*COS(RADIANS(B100*'Third Approx.'!$D$19)+'Third Approx.'!$D$21))))))))))))</f>
        <v>-5.3820580681351258</v>
      </c>
      <c r="D100" s="7">
        <f>IF(B100="",#N/A,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Approx.'!$D$18*B100))+O100*SIN(RADIANS(B100*'Third Approx.'!$D$19)+'Third Approx.'!$D$21))))))))))))</f>
        <v>4.8793379996524511</v>
      </c>
      <c r="F100" s="18">
        <v>196</v>
      </c>
      <c r="G100" s="48">
        <f>IF('Third Approx.'!$G$15="Error",#N/A,IF('Third Approx.'!$G$16="Error",#N/A,IF('Third Approx.'!$G$17="Error",#N/A,IF('Third Approx.'!$G$18="Error",#N/A,IF('Third Approx.'!$G$19="Error",#N/A,IF('Third Approx.'!$G$20="Error",#N/A,IF('Third Approx.'!$G$29="Error",#N/A,IF('Third Approx.'!$G$30="Error",#N/A,IF('Third Approx.'!$G$31="Error",#N/A,IF('Third Approx.'!$G$32="Error",#N/A,'Third Approx.'!$D$37*COS(RADIANS(F100))))))))))))</f>
        <v>-0.29272942991220463</v>
      </c>
      <c r="H100" s="7">
        <f>IF('Third Approx.'!$G$15="Error",#N/A,IF('Third Approx.'!$G$16="Error",#N/A,IF('Third Approx.'!$G$17="Error",#N/A,IF('Third Approx.'!$G$18="Error",#N/A,IF('Third Approx.'!$G$19="Error",#N/A,IF('Third Approx.'!$G$20="Error",#N/A,IF('Third Approx.'!$G$29="Error",#N/A,IF('Third Approx.'!$G$30="Error",#N/A,IF('Third Approx.'!$G$31="Error",#N/A,IF('Third Approx.'!$G$32="Error",#N/A,'Third Approx.'!$D$37*SIN(RADIANS(F100))))))))))))</f>
        <v>-8.3938813303130994E-2</v>
      </c>
      <c r="K100" s="48">
        <f>IF('Third Approx.'!$G$15="Error",#N/A,IF('Third Approx.'!$G$16="Error",#N/A,IF('Third Approx.'!$G$17="Error",#N/A,IF('Third Approx.'!$G$18="Error",#N/A,IF('Third Approx.'!$G$19="Error",#N/A,IF('Third Approx.'!$G$20="Error",#N/A,IF('Third Approx.'!$G$29="Error",#N/A,IF('Third Approx.'!$G$30="Error",#N/A,IF('Third Approx.'!$G$31="Error",#N/A,IF('Third Approx.'!$G$32="Error",#N/A,'Third Approx.'!$D$40*COS(RADIANS(F100))))))))))))</f>
        <v>-7.043486160481744</v>
      </c>
      <c r="L100" s="7">
        <f>IF('Third Approx.'!$G$15="Error",#N/A,IF('Third Approx.'!$G$16="Error",#N/A,IF('Third Approx.'!$G$17="Error",#N/A,IF('Third Approx.'!$G$18="Error",#N/A,IF('Third Approx.'!$G$19="Error",#N/A,IF('Third Approx.'!$G$20="Error",#N/A,IF('Third Approx.'!$G$29="Error",#N/A,IF('Third Approx.'!$G$30="Error",#N/A,IF('Third Approx.'!$G$31="Error",#N/A,IF('Third Approx.'!$G$32="Error",#N/A,'Third Approx.'!$D$40*SIN(RADIANS(F100))))))))))))</f>
        <v>-2.0196871561741609</v>
      </c>
      <c r="N100" s="47">
        <v>49</v>
      </c>
      <c r="O100" s="48">
        <f>'Third Approx.'!$D$16*TAN('Third Approx.'!$D$29)+((0.5*(COS(RADIANS(ABS('Third Approx.'!$D$18*'Data 3rd Approx.'!N100-'Third Approx.'!$D$19*'Data 3rd Approx.'!N100))))+0.5)*('Third Approx.'!$D$16*TAN(2*'Third Approx.'!$D$29)-2*'Third Approx.'!$D$16*TAN('Third Approx.'!$D$29)))</f>
        <v>3.5155759495075007</v>
      </c>
      <c r="R100" s="48">
        <f>((0.5*(COS(RADIANS(ABS('Third Approx.'!$D$18*'Data 3rd Approx.'!N100-'Third Approx.'!$D$19*'Data 3rd Approx.'!N100))))+0.5)*('Third Approx.'!$D$16*TAN(2*'Third Approx.'!$D$29)-2*'Third Approx.'!$D$16*TAN('Third Approx.'!$D$29)))</f>
        <v>8.4906436274195703E-3</v>
      </c>
      <c r="S100" s="7">
        <f>((0.5*(COS(RADIANS(ABS('Third Approx.'!$D$18*'Data 3rd Approx.'!N100-'Third Approx.'!$D$19*'Data 3rd Approx.'!N100))))+0.5))</f>
        <v>0.98296291314453432</v>
      </c>
      <c r="U100" s="18">
        <v>196</v>
      </c>
      <c r="V100" s="48">
        <f>'Third Approx.'!$D$38*COS(RADIANS(U100))</f>
        <v>-3.6639561988428495</v>
      </c>
      <c r="W100" s="7">
        <f>'Third Approx.'!$D$38*SIN(RADIANS(U100))</f>
        <v>-1.0506225336405677</v>
      </c>
      <c r="Y100" s="18">
        <v>196</v>
      </c>
      <c r="Z100" s="48">
        <f t="shared" si="1"/>
        <v>0.43222306725429016</v>
      </c>
      <c r="AA100" s="7">
        <f>'Third Approx.'!$D$39*SIN(RADIANS(Y100))+$W$2</f>
        <v>-0.96906462253359338</v>
      </c>
    </row>
    <row r="101" spans="1:27" x14ac:dyDescent="0.25">
      <c r="A101" s="48">
        <v>49.5</v>
      </c>
      <c r="B101" s="77">
        <f>IF(A101&lt;='Third Approx.'!$D$20,A101,"")</f>
        <v>49.5</v>
      </c>
      <c r="C101" s="48">
        <f>IF(B101="",#N/A,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Approx.'!$D$18*B101))+O101*COS(RADIANS(B101*'Third Approx.'!$D$19)+'Third Approx.'!$D$21))))))))))))</f>
        <v>-6.0072290997468691</v>
      </c>
      <c r="D101" s="7">
        <f>IF(B101="",#N/A,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Approx.'!$D$18*B101))+O101*SIN(RADIANS(B101*'Third Approx.'!$D$19)+'Third Approx.'!$D$21))))))))))))</f>
        <v>3.9443997845886836</v>
      </c>
      <c r="F101" s="18">
        <v>198</v>
      </c>
      <c r="G101" s="48">
        <f>IF('Third Approx.'!$G$15="Error",#N/A,IF('Third Approx.'!$G$16="Error",#N/A,IF('Third Approx.'!$G$17="Error",#N/A,IF('Third Approx.'!$G$18="Error",#N/A,IF('Third Approx.'!$G$19="Error",#N/A,IF('Third Approx.'!$G$20="Error",#N/A,IF('Third Approx.'!$G$29="Error",#N/A,IF('Third Approx.'!$G$30="Error",#N/A,IF('Third Approx.'!$G$31="Error",#N/A,IF('Third Approx.'!$G$32="Error",#N/A,'Third Approx.'!$D$37*COS(RADIANS(F101))))))))))))</f>
        <v>-0.28962168471470212</v>
      </c>
      <c r="H101" s="7">
        <f>IF('Third Approx.'!$G$15="Error",#N/A,IF('Third Approx.'!$G$16="Error",#N/A,IF('Third Approx.'!$G$17="Error",#N/A,IF('Third Approx.'!$G$18="Error",#N/A,IF('Third Approx.'!$G$19="Error",#N/A,IF('Third Approx.'!$G$20="Error",#N/A,IF('Third Approx.'!$G$29="Error",#N/A,IF('Third Approx.'!$G$30="Error",#N/A,IF('Third Approx.'!$G$31="Error",#N/A,IF('Third Approx.'!$G$32="Error",#N/A,'Third Approx.'!$D$37*SIN(RADIANS(F101))))))))))))</f>
        <v>-9.4103789819963549E-2</v>
      </c>
      <c r="K101" s="48">
        <f>IF('Third Approx.'!$G$15="Error",#N/A,IF('Third Approx.'!$G$16="Error",#N/A,IF('Third Approx.'!$G$17="Error",#N/A,IF('Third Approx.'!$G$18="Error",#N/A,IF('Third Approx.'!$G$19="Error",#N/A,IF('Third Approx.'!$G$20="Error",#N/A,IF('Third Approx.'!$G$29="Error",#N/A,IF('Third Approx.'!$G$30="Error",#N/A,IF('Third Approx.'!$G$31="Error",#N/A,IF('Third Approx.'!$G$32="Error",#N/A,'Third Approx.'!$D$40*COS(RADIANS(F101))))))))))))</f>
        <v>-6.9687093937744216</v>
      </c>
      <c r="L101" s="7">
        <f>IF('Third Approx.'!$G$15="Error",#N/A,IF('Third Approx.'!$G$16="Error",#N/A,IF('Third Approx.'!$G$17="Error",#N/A,IF('Third Approx.'!$G$18="Error",#N/A,IF('Third Approx.'!$G$19="Error",#N/A,IF('Third Approx.'!$G$20="Error",#N/A,IF('Third Approx.'!$G$29="Error",#N/A,IF('Third Approx.'!$G$30="Error",#N/A,IF('Third Approx.'!$G$31="Error",#N/A,IF('Third Approx.'!$G$32="Error",#N/A,'Third Approx.'!$D$40*SIN(RADIANS(F101))))))))))))</f>
        <v>-2.2642709393605847</v>
      </c>
      <c r="N101" s="18">
        <v>49.5</v>
      </c>
      <c r="O101" s="48">
        <f>'Third Approx.'!$D$16*TAN('Third Approx.'!$D$29)+((0.5*(COS(RADIANS(ABS('Third Approx.'!$D$18*'Data 3rd Approx.'!N101-'Third Approx.'!$D$19*'Data 3rd Approx.'!N101))))+0.5)*('Third Approx.'!$D$16*TAN(2*'Third Approx.'!$D$29)-2*'Third Approx.'!$D$16*TAN('Third Approx.'!$D$29)))</f>
        <v>3.5153943556286542</v>
      </c>
      <c r="R101" s="48">
        <f>((0.5*(COS(RADIANS(ABS('Third Approx.'!$D$18*'Data 3rd Approx.'!N101-'Third Approx.'!$D$19*'Data 3rd Approx.'!N101))))+0.5)*('Third Approx.'!$D$16*TAN(2*'Third Approx.'!$D$29)-2*'Third Approx.'!$D$16*TAN('Third Approx.'!$D$29)))</f>
        <v>8.3090497485727687E-3</v>
      </c>
      <c r="S101" s="7">
        <f>((0.5*(COS(RADIANS(ABS('Third Approx.'!$D$18*'Data 3rd Approx.'!N101-'Third Approx.'!$D$19*'Data 3rd Approx.'!N101))))+0.5))</f>
        <v>0.96193976625564337</v>
      </c>
      <c r="U101" s="18">
        <v>198</v>
      </c>
      <c r="V101" s="48">
        <f>'Third Approx.'!$D$38*COS(RADIANS(U101))</f>
        <v>-3.6250580180749359</v>
      </c>
      <c r="W101" s="7">
        <f>'Third Approx.'!$D$38*SIN(RADIANS(U101))</f>
        <v>-1.177852750059569</v>
      </c>
      <c r="Y101" s="18">
        <v>198</v>
      </c>
      <c r="Z101" s="48">
        <f t="shared" si="1"/>
        <v>0.46827285741000191</v>
      </c>
      <c r="AA101" s="7">
        <f>'Third Approx.'!$D$39*SIN(RADIANS(Y101))+$W$2</f>
        <v>-1.0864181893010156</v>
      </c>
    </row>
    <row r="102" spans="1:27" x14ac:dyDescent="0.25">
      <c r="A102" s="77">
        <v>50</v>
      </c>
      <c r="B102" s="77">
        <f>IF(A102&lt;='Third Approx.'!$D$20,A102,"")</f>
        <v>50</v>
      </c>
      <c r="C102" s="48">
        <f>IF(B102="",#N/A,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Approx.'!$D$18*B102))+O102*COS(RADIANS(B102*'Third Approx.'!$D$19)+'Third Approx.'!$D$21))))))))))))</f>
        <v>-6.4464615250768453</v>
      </c>
      <c r="D102" s="7">
        <f>IF(B102="",#N/A,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Approx.'!$D$18*B102))+O102*SIN(RADIANS(B102*'Third Approx.'!$D$19)+'Third Approx.'!$D$21))))))))))))</f>
        <v>2.9213707264682705</v>
      </c>
      <c r="F102" s="18">
        <v>200</v>
      </c>
      <c r="G102" s="48">
        <f>IF('Third Approx.'!$G$15="Error",#N/A,IF('Third Approx.'!$G$16="Error",#N/A,IF('Third Approx.'!$G$17="Error",#N/A,IF('Third Approx.'!$G$18="Error",#N/A,IF('Third Approx.'!$G$19="Error",#N/A,IF('Third Approx.'!$G$20="Error",#N/A,IF('Third Approx.'!$G$29="Error",#N/A,IF('Third Approx.'!$G$30="Error",#N/A,IF('Third Approx.'!$G$31="Error",#N/A,IF('Third Approx.'!$G$32="Error",#N/A,'Third Approx.'!$D$37*COS(RADIANS(F102))))))))))))</f>
        <v>-0.28616108010717528</v>
      </c>
      <c r="H102" s="7">
        <f>IF('Third Approx.'!$G$15="Error",#N/A,IF('Third Approx.'!$G$16="Error",#N/A,IF('Third Approx.'!$G$17="Error",#N/A,IF('Third Approx.'!$G$18="Error",#N/A,IF('Third Approx.'!$G$19="Error",#N/A,IF('Third Approx.'!$G$20="Error",#N/A,IF('Third Approx.'!$G$29="Error",#N/A,IF('Third Approx.'!$G$30="Error",#N/A,IF('Third Approx.'!$G$31="Error",#N/A,IF('Third Approx.'!$G$32="Error",#N/A,'Third Approx.'!$D$37*SIN(RADIANS(F102))))))))))))</f>
        <v>-0.10415411536447806</v>
      </c>
      <c r="K102" s="48">
        <f>IF('Third Approx.'!$G$15="Error",#N/A,IF('Third Approx.'!$G$16="Error",#N/A,IF('Third Approx.'!$G$17="Error",#N/A,IF('Third Approx.'!$G$18="Error",#N/A,IF('Third Approx.'!$G$19="Error",#N/A,IF('Third Approx.'!$G$20="Error",#N/A,IF('Third Approx.'!$G$29="Error",#N/A,IF('Third Approx.'!$G$30="Error",#N/A,IF('Third Approx.'!$G$31="Error",#N/A,IF('Third Approx.'!$G$32="Error",#N/A,'Third Approx.'!$D$40*COS(RADIANS(F102))))))))))))</f>
        <v>-6.8854423281181765</v>
      </c>
      <c r="L102" s="7">
        <f>IF('Third Approx.'!$G$15="Error",#N/A,IF('Third Approx.'!$G$16="Error",#N/A,IF('Third Approx.'!$G$17="Error",#N/A,IF('Third Approx.'!$G$18="Error",#N/A,IF('Third Approx.'!$G$19="Error",#N/A,IF('Third Approx.'!$G$20="Error",#N/A,IF('Third Approx.'!$G$29="Error",#N/A,IF('Third Approx.'!$G$30="Error",#N/A,IF('Third Approx.'!$G$31="Error",#N/A,IF('Third Approx.'!$G$32="Error",#N/A,'Third Approx.'!$D$40*SIN(RADIANS(F102))))))))))))</f>
        <v>-2.506096057191598</v>
      </c>
      <c r="N102" s="47">
        <v>50</v>
      </c>
      <c r="O102" s="48">
        <f>'Third Approx.'!$D$16*TAN('Third Approx.'!$D$29)+((0.5*(COS(RADIANS(ABS('Third Approx.'!$D$18*'Data 3rd Approx.'!N102-'Third Approx.'!$D$19*'Data 3rd Approx.'!N102))))+0.5)*('Third Approx.'!$D$16*TAN(2*'Third Approx.'!$D$29)-2*'Third Approx.'!$D$16*TAN('Third Approx.'!$D$29)))</f>
        <v>3.5151444892385668</v>
      </c>
      <c r="R102" s="48">
        <f>((0.5*(COS(RADIANS(ABS('Third Approx.'!$D$18*'Data 3rd Approx.'!N102-'Third Approx.'!$D$19*'Data 3rd Approx.'!N102))))+0.5)*('Third Approx.'!$D$16*TAN(2*'Third Approx.'!$D$29)-2*'Third Approx.'!$D$16*TAN('Third Approx.'!$D$29)))</f>
        <v>8.0591833584853275E-3</v>
      </c>
      <c r="S102" s="7">
        <f>((0.5*(COS(RADIANS(ABS('Third Approx.'!$D$18*'Data 3rd Approx.'!N102-'Third Approx.'!$D$19*'Data 3rd Approx.'!N102))))+0.5))</f>
        <v>0.93301270189221963</v>
      </c>
      <c r="U102" s="18">
        <v>200</v>
      </c>
      <c r="V102" s="48">
        <f>'Third Approx.'!$D$38*COS(RADIANS(U102))</f>
        <v>-3.5817432625093781</v>
      </c>
      <c r="W102" s="7">
        <f>'Third Approx.'!$D$38*SIN(RADIANS(U102))</f>
        <v>-1.30364793433693</v>
      </c>
      <c r="Y102" s="18">
        <v>200</v>
      </c>
      <c r="Z102" s="48">
        <f t="shared" si="1"/>
        <v>0.50845622914410393</v>
      </c>
      <c r="AA102" s="7">
        <f>'Third Approx.'!$D$39*SIN(RADIANS(Y102))+$W$2</f>
        <v>-1.202448122854668</v>
      </c>
    </row>
    <row r="103" spans="1:27" x14ac:dyDescent="0.25">
      <c r="A103" s="48">
        <v>50.5</v>
      </c>
      <c r="B103" s="77">
        <f>IF(A103&lt;='Third Approx.'!$D$20,A103,"")</f>
        <v>50.5</v>
      </c>
      <c r="C103" s="48">
        <f>IF(B103="",#N/A,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Approx.'!$D$18*B103))+O103*COS(RADIANS(B103*'Third Approx.'!$D$19)+'Third Approx.'!$D$21))))))))))))</f>
        <v>-6.687164449356878</v>
      </c>
      <c r="D103" s="7">
        <f>IF(B103="",#N/A,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Approx.'!$D$18*B103))+O103*SIN(RADIANS(B103*'Third Approx.'!$D$19)+'Third Approx.'!$D$21))))))))))))</f>
        <v>1.8497638632077851</v>
      </c>
      <c r="F103" s="18">
        <v>202</v>
      </c>
      <c r="G103" s="48">
        <f>IF('Third Approx.'!$G$15="Error",#N/A,IF('Third Approx.'!$G$16="Error",#N/A,IF('Third Approx.'!$G$17="Error",#N/A,IF('Third Approx.'!$G$18="Error",#N/A,IF('Third Approx.'!$G$19="Error",#N/A,IF('Third Approx.'!$G$20="Error",#N/A,IF('Third Approx.'!$G$29="Error",#N/A,IF('Third Approx.'!$G$30="Error",#N/A,IF('Third Approx.'!$G$31="Error",#N/A,IF('Third Approx.'!$G$32="Error",#N/A,'Third Approx.'!$D$37*COS(RADIANS(F103))))))))))))</f>
        <v>-0.2823518323032731</v>
      </c>
      <c r="H103" s="7">
        <f>IF('Third Approx.'!$G$15="Error",#N/A,IF('Third Approx.'!$G$16="Error",#N/A,IF('Third Approx.'!$G$17="Error",#N/A,IF('Third Approx.'!$G$18="Error",#N/A,IF('Third Approx.'!$G$19="Error",#N/A,IF('Third Approx.'!$G$20="Error",#N/A,IF('Third Approx.'!$G$29="Error",#N/A,IF('Third Approx.'!$G$30="Error",#N/A,IF('Third Approx.'!$G$31="Error",#N/A,IF('Third Approx.'!$G$32="Error",#N/A,'Third Approx.'!$D$37*SIN(RADIANS(F103))))))))))))</f>
        <v>-0.11407754516313254</v>
      </c>
      <c r="K103" s="48">
        <f>IF('Third Approx.'!$G$15="Error",#N/A,IF('Third Approx.'!$G$16="Error",#N/A,IF('Third Approx.'!$G$17="Error",#N/A,IF('Third Approx.'!$G$18="Error",#N/A,IF('Third Approx.'!$G$19="Error",#N/A,IF('Third Approx.'!$G$20="Error",#N/A,IF('Third Approx.'!$G$29="Error",#N/A,IF('Third Approx.'!$G$30="Error",#N/A,IF('Third Approx.'!$G$31="Error",#N/A,IF('Third Approx.'!$G$32="Error",#N/A,'Third Approx.'!$D$40*COS(RADIANS(F103))))))))))))</f>
        <v>-6.7937864116062032</v>
      </c>
      <c r="L103" s="7">
        <f>IF('Third Approx.'!$G$15="Error",#N/A,IF('Third Approx.'!$G$16="Error",#N/A,IF('Third Approx.'!$G$17="Error",#N/A,IF('Third Approx.'!$G$18="Error",#N/A,IF('Third Approx.'!$G$19="Error",#N/A,IF('Third Approx.'!$G$20="Error",#N/A,IF('Third Approx.'!$G$29="Error",#N/A,IF('Third Approx.'!$G$30="Error",#N/A,IF('Third Approx.'!$G$31="Error",#N/A,IF('Third Approx.'!$G$32="Error",#N/A,'Third Approx.'!$D$40*SIN(RADIANS(F103))))))))))))</f>
        <v>-2.7448678830114273</v>
      </c>
      <c r="N103" s="18">
        <v>50.5</v>
      </c>
      <c r="O103" s="48">
        <f>'Third Approx.'!$D$16*TAN('Third Approx.'!$D$29)+((0.5*(COS(RADIANS(ABS('Third Approx.'!$D$18*'Data 3rd Approx.'!N103-'Third Approx.'!$D$19*'Data 3rd Approx.'!N103))))+0.5)*('Third Approx.'!$D$16*TAN(2*'Third Approx.'!$D$29)-2*'Third Approx.'!$D$16*TAN('Third Approx.'!$D$29)))</f>
        <v>3.5148306256204491</v>
      </c>
      <c r="R103" s="48">
        <f>((0.5*(COS(RADIANS(ABS('Third Approx.'!$D$18*'Data 3rd Approx.'!N103-'Third Approx.'!$D$19*'Data 3rd Approx.'!N103))))+0.5)*('Third Approx.'!$D$16*TAN(2*'Third Approx.'!$D$29)-2*'Third Approx.'!$D$16*TAN('Third Approx.'!$D$29)))</f>
        <v>7.7453197403676861E-3</v>
      </c>
      <c r="S103" s="7">
        <f>((0.5*(COS(RADIANS(ABS('Third Approx.'!$D$18*'Data 3rd Approx.'!N103-'Third Approx.'!$D$19*'Data 3rd Approx.'!N103))))+0.5))</f>
        <v>0.89667667014561769</v>
      </c>
      <c r="U103" s="18">
        <v>202</v>
      </c>
      <c r="V103" s="48">
        <f>'Third Approx.'!$D$38*COS(RADIANS(U103))</f>
        <v>-3.5340647045037077</v>
      </c>
      <c r="W103" s="7">
        <f>'Third Approx.'!$D$38*SIN(RADIANS(U103))</f>
        <v>-1.4278548244178717</v>
      </c>
      <c r="Y103" s="18">
        <v>202</v>
      </c>
      <c r="Z103" s="48">
        <f t="shared" si="1"/>
        <v>0.55271735906567532</v>
      </c>
      <c r="AA103" s="7">
        <f>'Third Approx.'!$D$39*SIN(RADIANS(Y103))+$W$2</f>
        <v>-1.3170130585935558</v>
      </c>
    </row>
    <row r="104" spans="1:27" x14ac:dyDescent="0.25">
      <c r="A104" s="77">
        <v>51</v>
      </c>
      <c r="B104" s="77">
        <f>IF(A104&lt;='Third Approx.'!$D$20,A104,"")</f>
        <v>51</v>
      </c>
      <c r="C104" s="48">
        <f>IF(B104="",#N/A,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Approx.'!$D$18*B104))+O104*COS(RADIANS(B104*'Third Approx.'!$D$19)+'Third Approx.'!$D$21))))))))))))</f>
        <v>-6.7253440775418785</v>
      </c>
      <c r="D104" s="7">
        <f>IF(B104="",#N/A,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Approx.'!$D$18*B104))+O104*SIN(RADIANS(B104*'Third Approx.'!$D$19)+'Third Approx.'!$D$21))))))))))))</f>
        <v>0.77071140154462947</v>
      </c>
      <c r="F104" s="18">
        <v>204</v>
      </c>
      <c r="G104" s="48">
        <f>IF('Third Approx.'!$G$15="Error",#N/A,IF('Third Approx.'!$G$16="Error",#N/A,IF('Third Approx.'!$G$17="Error",#N/A,IF('Third Approx.'!$G$18="Error",#N/A,IF('Third Approx.'!$G$19="Error",#N/A,IF('Third Approx.'!$G$20="Error",#N/A,IF('Third Approx.'!$G$29="Error",#N/A,IF('Third Approx.'!$G$30="Error",#N/A,IF('Third Approx.'!$G$31="Error",#N/A,IF('Third Approx.'!$G$32="Error",#N/A,'Third Approx.'!$D$37*COS(RADIANS(F104))))))))))))</f>
        <v>-0.27819858228467498</v>
      </c>
      <c r="H104" s="7">
        <f>IF('Third Approx.'!$G$15="Error",#N/A,IF('Third Approx.'!$G$16="Error",#N/A,IF('Third Approx.'!$G$17="Error",#N/A,IF('Third Approx.'!$G$18="Error",#N/A,IF('Third Approx.'!$G$19="Error",#N/A,IF('Third Approx.'!$G$20="Error",#N/A,IF('Third Approx.'!$G$29="Error",#N/A,IF('Third Approx.'!$G$30="Error",#N/A,IF('Third Approx.'!$G$31="Error",#N/A,IF('Third Approx.'!$G$32="Error",#N/A,'Third Approx.'!$D$37*SIN(RADIANS(F104))))))))))))</f>
        <v>-0.12386198904530446</v>
      </c>
      <c r="K104" s="48">
        <f>IF('Third Approx.'!$G$15="Error",#N/A,IF('Third Approx.'!$G$16="Error",#N/A,IF('Third Approx.'!$G$17="Error",#N/A,IF('Third Approx.'!$G$18="Error",#N/A,IF('Third Approx.'!$G$19="Error",#N/A,IF('Third Approx.'!$G$20="Error",#N/A,IF('Third Approx.'!$G$29="Error",#N/A,IF('Third Approx.'!$G$30="Error",#N/A,IF('Third Approx.'!$G$31="Error",#N/A,IF('Third Approx.'!$G$32="Error",#N/A,'Third Approx.'!$D$40*COS(RADIANS(F104))))))))))))</f>
        <v>-6.6938533128542597</v>
      </c>
      <c r="L104" s="7">
        <f>IF('Third Approx.'!$G$15="Error",#N/A,IF('Third Approx.'!$G$16="Error",#N/A,IF('Third Approx.'!$G$17="Error",#N/A,IF('Third Approx.'!$G$18="Error",#N/A,IF('Third Approx.'!$G$19="Error",#N/A,IF('Third Approx.'!$G$20="Error",#N/A,IF('Third Approx.'!$G$29="Error",#N/A,IF('Third Approx.'!$G$30="Error",#N/A,IF('Third Approx.'!$G$31="Error",#N/A,IF('Third Approx.'!$G$32="Error",#N/A,'Third Approx.'!$D$40*SIN(RADIANS(F104))))))))))))</f>
        <v>-2.9802955101302917</v>
      </c>
      <c r="N104" s="47">
        <v>51</v>
      </c>
      <c r="O104" s="48">
        <f>'Third Approx.'!$D$16*TAN('Third Approx.'!$D$29)+((0.5*(COS(RADIANS(ABS('Third Approx.'!$D$18*'Data 3rd Approx.'!N104-'Third Approx.'!$D$19*'Data 3rd Approx.'!N104))))+0.5)*('Third Approx.'!$D$16*TAN(2*'Third Approx.'!$D$29)-2*'Third Approx.'!$D$16*TAN('Third Approx.'!$D$29)))</f>
        <v>3.5144581350678266</v>
      </c>
      <c r="R104" s="48">
        <f>((0.5*(COS(RADIANS(ABS('Third Approx.'!$D$18*'Data 3rd Approx.'!N104-'Third Approx.'!$D$19*'Data 3rd Approx.'!N104))))+0.5)*('Third Approx.'!$D$16*TAN(2*'Third Approx.'!$D$29)-2*'Third Approx.'!$D$16*TAN('Third Approx.'!$D$29)))</f>
        <v>7.3728291877452751E-3</v>
      </c>
      <c r="S104" s="7">
        <f>((0.5*(COS(RADIANS(ABS('Third Approx.'!$D$18*'Data 3rd Approx.'!N104-'Third Approx.'!$D$19*'Data 3rd Approx.'!N104))))+0.5))</f>
        <v>0.85355339059327362</v>
      </c>
      <c r="U104" s="18">
        <v>204</v>
      </c>
      <c r="V104" s="48">
        <f>'Third Approx.'!$D$38*COS(RADIANS(U104))</f>
        <v>-3.4820804330365349</v>
      </c>
      <c r="W104" s="7">
        <f>'Third Approx.'!$D$38*SIN(RADIANS(U104))</f>
        <v>-1.5503220933394348</v>
      </c>
      <c r="Y104" s="18">
        <v>204</v>
      </c>
      <c r="Z104" s="48">
        <f t="shared" si="1"/>
        <v>0.60099430131153708</v>
      </c>
      <c r="AA104" s="7">
        <f>'Third Approx.'!$D$39*SIN(RADIANS(Y104))+$W$2</f>
        <v>-1.4299734167908569</v>
      </c>
    </row>
    <row r="105" spans="1:27" x14ac:dyDescent="0.25">
      <c r="A105" s="48">
        <v>51.5</v>
      </c>
      <c r="B105" s="77">
        <f>IF(A105&lt;='Third Approx.'!$D$20,A105,"")</f>
        <v>51.5</v>
      </c>
      <c r="C105" s="48">
        <f>IF(B105="",#N/A,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Approx.'!$D$18*B105))+O105*COS(RADIANS(B105*'Third Approx.'!$D$19)+'Third Approx.'!$D$21))))))))))))</f>
        <v>-6.5657365776783401</v>
      </c>
      <c r="D105" s="7">
        <f>IF(B105="",#N/A,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Approx.'!$D$18*B105))+O105*SIN(RADIANS(B105*'Third Approx.'!$D$19)+'Third Approx.'!$D$21))))))))))))</f>
        <v>-0.27491167170203812</v>
      </c>
      <c r="F105" s="18">
        <v>206</v>
      </c>
      <c r="G105" s="48">
        <f>IF('Third Approx.'!$G$15="Error",#N/A,IF('Third Approx.'!$G$16="Error",#N/A,IF('Third Approx.'!$G$17="Error",#N/A,IF('Third Approx.'!$G$18="Error",#N/A,IF('Third Approx.'!$G$19="Error",#N/A,IF('Third Approx.'!$G$20="Error",#N/A,IF('Third Approx.'!$G$29="Error",#N/A,IF('Third Approx.'!$G$30="Error",#N/A,IF('Third Approx.'!$G$31="Error",#N/A,IF('Third Approx.'!$G$32="Error",#N/A,'Third Approx.'!$D$37*COS(RADIANS(F105))))))))))))</f>
        <v>-0.27370639014676945</v>
      </c>
      <c r="H105" s="7">
        <f>IF('Third Approx.'!$G$15="Error",#N/A,IF('Third Approx.'!$G$16="Error",#N/A,IF('Third Approx.'!$G$17="Error",#N/A,IF('Third Approx.'!$G$18="Error",#N/A,IF('Third Approx.'!$G$19="Error",#N/A,IF('Third Approx.'!$G$20="Error",#N/A,IF('Third Approx.'!$G$29="Error",#N/A,IF('Third Approx.'!$G$30="Error",#N/A,IF('Third Approx.'!$G$31="Error",#N/A,IF('Third Approx.'!$G$32="Error",#N/A,'Third Approx.'!$D$37*SIN(RADIANS(F105))))))))))))</f>
        <v>-0.13349552617330149</v>
      </c>
      <c r="K105" s="48">
        <f>IF('Third Approx.'!$G$15="Error",#N/A,IF('Third Approx.'!$G$16="Error",#N/A,IF('Third Approx.'!$G$17="Error",#N/A,IF('Third Approx.'!$G$18="Error",#N/A,IF('Third Approx.'!$G$19="Error",#N/A,IF('Third Approx.'!$G$20="Error",#N/A,IF('Third Approx.'!$G$29="Error",#N/A,IF('Third Approx.'!$G$30="Error",#N/A,IF('Third Approx.'!$G$31="Error",#N/A,IF('Third Approx.'!$G$32="Error",#N/A,'Third Approx.'!$D$40*COS(RADIANS(F105))))))))))))</f>
        <v>-6.5857647849496619</v>
      </c>
      <c r="L105" s="7">
        <f>IF('Third Approx.'!$G$15="Error",#N/A,IF('Third Approx.'!$G$16="Error",#N/A,IF('Third Approx.'!$G$17="Error",#N/A,IF('Third Approx.'!$G$18="Error",#N/A,IF('Third Approx.'!$G$19="Error",#N/A,IF('Third Approx.'!$G$20="Error",#N/A,IF('Third Approx.'!$G$29="Error",#N/A,IF('Third Approx.'!$G$30="Error",#N/A,IF('Third Approx.'!$G$31="Error",#N/A,IF('Third Approx.'!$G$32="Error",#N/A,'Third Approx.'!$D$40*SIN(RADIANS(F105))))))))))))</f>
        <v>-3.2120921062493926</v>
      </c>
      <c r="N105" s="18">
        <v>51.5</v>
      </c>
      <c r="O105" s="48">
        <f>'Third Approx.'!$D$16*TAN('Third Approx.'!$D$29)+((0.5*(COS(RADIANS(ABS('Third Approx.'!$D$18*'Data 3rd Approx.'!N105-'Third Approx.'!$D$19*'Data 3rd Approx.'!N105))))+0.5)*('Third Approx.'!$D$16*TAN(2*'Third Approx.'!$D$29)-2*'Third Approx.'!$D$16*TAN('Third Approx.'!$D$29)))</f>
        <v>3.5140333909973287</v>
      </c>
      <c r="R105" s="48">
        <f>((0.5*(COS(RADIANS(ABS('Third Approx.'!$D$18*'Data 3rd Approx.'!N105-'Third Approx.'!$D$19*'Data 3rd Approx.'!N105))))+0.5)*('Third Approx.'!$D$16*TAN(2*'Third Approx.'!$D$29)-2*'Third Approx.'!$D$16*TAN('Third Approx.'!$D$29)))</f>
        <v>6.9480851172473625E-3</v>
      </c>
      <c r="S105" s="7">
        <f>((0.5*(COS(RADIANS(ABS('Third Approx.'!$D$18*'Data 3rd Approx.'!N105-'Third Approx.'!$D$19*'Data 3rd Approx.'!N105))))+0.5))</f>
        <v>0.80438071450436066</v>
      </c>
      <c r="U105" s="18">
        <v>206</v>
      </c>
      <c r="V105" s="48">
        <f>'Third Approx.'!$D$38*COS(RADIANS(U105))</f>
        <v>-3.4258537829350795</v>
      </c>
      <c r="W105" s="7">
        <f>'Third Approx.'!$D$38*SIN(RADIANS(U105))</f>
        <v>-1.6709005335990752</v>
      </c>
      <c r="Y105" s="18">
        <v>206</v>
      </c>
      <c r="Z105" s="48">
        <f t="shared" si="1"/>
        <v>0.65321927635296451</v>
      </c>
      <c r="AA105" s="7">
        <f>'Third Approx.'!$D$39*SIN(RADIANS(Y105))+$W$2</f>
        <v>-1.5411915726503174</v>
      </c>
    </row>
    <row r="106" spans="1:27" x14ac:dyDescent="0.25">
      <c r="A106" s="77">
        <v>52</v>
      </c>
      <c r="B106" s="77">
        <f>IF(A106&lt;='Third Approx.'!$D$20,A106,"")</f>
        <v>52</v>
      </c>
      <c r="C106" s="48">
        <f>IF(B106="",#N/A,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Approx.'!$D$18*B106))+O106*COS(RADIANS(B106*'Third Approx.'!$D$19)+'Third Approx.'!$D$21))))))))))))</f>
        <v>-6.2215337047887322</v>
      </c>
      <c r="D106" s="7">
        <f>IF(B106="",#N/A,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Approx.'!$D$18*B106))+O106*SIN(RADIANS(B106*'Third Approx.'!$D$19)+'Third Approx.'!$D$21))))))))))))</f>
        <v>-1.2483471411142926</v>
      </c>
      <c r="F106" s="18">
        <v>208</v>
      </c>
      <c r="G106" s="48">
        <f>IF('Third Approx.'!$G$15="Error",#N/A,IF('Third Approx.'!$G$16="Error",#N/A,IF('Third Approx.'!$G$17="Error",#N/A,IF('Third Approx.'!$G$18="Error",#N/A,IF('Third Approx.'!$G$19="Error",#N/A,IF('Third Approx.'!$G$20="Error",#N/A,IF('Third Approx.'!$G$29="Error",#N/A,IF('Third Approx.'!$G$30="Error",#N/A,IF('Third Approx.'!$G$31="Error",#N/A,IF('Third Approx.'!$G$32="Error",#N/A,'Third Approx.'!$D$37*COS(RADIANS(F106))))))))))))</f>
        <v>-0.26888072893370746</v>
      </c>
      <c r="H106" s="7">
        <f>IF('Third Approx.'!$G$15="Error",#N/A,IF('Third Approx.'!$G$16="Error",#N/A,IF('Third Approx.'!$G$17="Error",#N/A,IF('Third Approx.'!$G$18="Error",#N/A,IF('Third Approx.'!$G$19="Error",#N/A,IF('Third Approx.'!$G$20="Error",#N/A,IF('Third Approx.'!$G$29="Error",#N/A,IF('Third Approx.'!$G$30="Error",#N/A,IF('Third Approx.'!$G$31="Error",#N/A,IF('Third Approx.'!$G$32="Error",#N/A,'Third Approx.'!$D$37*SIN(RADIANS(F106))))))))))))</f>
        <v>-0.14296641956606573</v>
      </c>
      <c r="K106" s="48">
        <f>IF('Third Approx.'!$G$15="Error",#N/A,IF('Third Approx.'!$G$16="Error",#N/A,IF('Third Approx.'!$G$17="Error",#N/A,IF('Third Approx.'!$G$18="Error",#N/A,IF('Third Approx.'!$G$19="Error",#N/A,IF('Third Approx.'!$G$20="Error",#N/A,IF('Third Approx.'!$G$29="Error",#N/A,IF('Third Approx.'!$G$30="Error",#N/A,IF('Third Approx.'!$G$31="Error",#N/A,IF('Third Approx.'!$G$32="Error",#N/A,'Third Approx.'!$D$40*COS(RADIANS(F106))))))))))))</f>
        <v>-6.4696525171138992</v>
      </c>
      <c r="L106" s="7">
        <f>IF('Third Approx.'!$G$15="Error",#N/A,IF('Third Approx.'!$G$16="Error",#N/A,IF('Third Approx.'!$G$17="Error",#N/A,IF('Third Approx.'!$G$18="Error",#N/A,IF('Third Approx.'!$G$19="Error",#N/A,IF('Third Approx.'!$G$20="Error",#N/A,IF('Third Approx.'!$G$29="Error",#N/A,IF('Third Approx.'!$G$30="Error",#N/A,IF('Third Approx.'!$G$31="Error",#N/A,IF('Third Approx.'!$G$32="Error",#N/A,'Third Approx.'!$D$40*SIN(RADIANS(F106))))))))))))</f>
        <v>-3.4399752629218878</v>
      </c>
      <c r="N106" s="47">
        <v>52</v>
      </c>
      <c r="O106" s="48">
        <f>'Third Approx.'!$D$16*TAN('Third Approx.'!$D$29)+((0.5*(COS(RADIANS(ABS('Third Approx.'!$D$18*'Data 3rd Approx.'!N106-'Third Approx.'!$D$19*'Data 3rd Approx.'!N106))))+0.5)*('Third Approx.'!$D$16*TAN(2*'Third Approx.'!$D$29)-2*'Third Approx.'!$D$16*TAN('Third Approx.'!$D$29)))</f>
        <v>3.5135636608977627</v>
      </c>
      <c r="R106" s="48">
        <f>((0.5*(COS(RADIANS(ABS('Third Approx.'!$D$18*'Data 3rd Approx.'!N106-'Third Approx.'!$D$19*'Data 3rd Approx.'!N106))))+0.5)*('Third Approx.'!$D$16*TAN(2*'Third Approx.'!$D$29)-2*'Third Approx.'!$D$16*TAN('Third Approx.'!$D$29)))</f>
        <v>6.4783550176814586E-3</v>
      </c>
      <c r="S106" s="7">
        <f>((0.5*(COS(RADIANS(ABS('Third Approx.'!$D$18*'Data 3rd Approx.'!N106-'Third Approx.'!$D$19*'Data 3rd Approx.'!N106))))+0.5))</f>
        <v>0.75</v>
      </c>
      <c r="U106" s="18">
        <v>208</v>
      </c>
      <c r="V106" s="48">
        <f>'Third Approx.'!$D$38*COS(RADIANS(U106))</f>
        <v>-3.3654532577114384</v>
      </c>
      <c r="W106" s="7">
        <f>'Third Approx.'!$D$38*SIN(RADIANS(U106))</f>
        <v>-1.7894432389410218</v>
      </c>
      <c r="Y106" s="18">
        <v>208</v>
      </c>
      <c r="Z106" s="48">
        <f t="shared" si="1"/>
        <v>0.70931898993155773</v>
      </c>
      <c r="AA106" s="7">
        <f>'Third Approx.'!$D$39*SIN(RADIANS(Y106))+$W$2</f>
        <v>-1.6505320239808661</v>
      </c>
    </row>
    <row r="107" spans="1:27" x14ac:dyDescent="0.25">
      <c r="A107" s="48">
        <v>52.5</v>
      </c>
      <c r="B107" s="77">
        <f>IF(A107&lt;='Third Approx.'!$D$20,A107,"")</f>
        <v>52.5</v>
      </c>
      <c r="C107" s="48">
        <f>IF(B107="",#N/A,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Approx.'!$D$18*B107))+O107*COS(RADIANS(B107*'Third Approx.'!$D$19)+'Third Approx.'!$D$21))))))))))))</f>
        <v>-5.7137145722778975</v>
      </c>
      <c r="D107" s="7">
        <f>IF(B107="",#N/A,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Approx.'!$D$18*B107))+O107*SIN(RADIANS(B107*'Third Approx.'!$D$19)+'Third Approx.'!$D$21))))))))))))</f>
        <v>-2.1147087148494101</v>
      </c>
      <c r="F107" s="18">
        <v>210</v>
      </c>
      <c r="G107" s="48">
        <f>IF('Third Approx.'!$G$15="Error",#N/A,IF('Third Approx.'!$G$16="Error",#N/A,IF('Third Approx.'!$G$17="Error",#N/A,IF('Third Approx.'!$G$18="Error",#N/A,IF('Third Approx.'!$G$19="Error",#N/A,IF('Third Approx.'!$G$20="Error",#N/A,IF('Third Approx.'!$G$29="Error",#N/A,IF('Third Approx.'!$G$30="Error",#N/A,IF('Third Approx.'!$G$31="Error",#N/A,IF('Third Approx.'!$G$32="Error",#N/A,'Third Approx.'!$D$37*COS(RADIANS(F107))))))))))))</f>
        <v>-0.26372747797034091</v>
      </c>
      <c r="H107" s="7">
        <f>IF('Third Approx.'!$G$15="Error",#N/A,IF('Third Approx.'!$G$16="Error",#N/A,IF('Third Approx.'!$G$17="Error",#N/A,IF('Third Approx.'!$G$18="Error",#N/A,IF('Third Approx.'!$G$19="Error",#N/A,IF('Third Approx.'!$G$20="Error",#N/A,IF('Third Approx.'!$G$29="Error",#N/A,IF('Third Approx.'!$G$30="Error",#N/A,IF('Third Approx.'!$G$31="Error",#N/A,IF('Third Approx.'!$G$32="Error",#N/A,'Third Approx.'!$D$37*SIN(RADIANS(F107))))))))))))</f>
        <v>-0.15226313039887746</v>
      </c>
      <c r="K107" s="48">
        <f>IF('Third Approx.'!$G$15="Error",#N/A,IF('Third Approx.'!$G$16="Error",#N/A,IF('Third Approx.'!$G$17="Error",#N/A,IF('Third Approx.'!$G$18="Error",#N/A,IF('Third Approx.'!$G$19="Error",#N/A,IF('Third Approx.'!$G$20="Error",#N/A,IF('Third Approx.'!$G$29="Error",#N/A,IF('Third Approx.'!$G$30="Error",#N/A,IF('Third Approx.'!$G$31="Error",#N/A,IF('Third Approx.'!$G$32="Error",#N/A,'Third Approx.'!$D$40*COS(RADIANS(F107))))))))))))</f>
        <v>-6.3456579742596073</v>
      </c>
      <c r="L107" s="7">
        <f>IF('Third Approx.'!$G$15="Error",#N/A,IF('Third Approx.'!$G$16="Error",#N/A,IF('Third Approx.'!$G$17="Error",#N/A,IF('Third Approx.'!$G$18="Error",#N/A,IF('Third Approx.'!$G$19="Error",#N/A,IF('Third Approx.'!$G$20="Error",#N/A,IF('Third Approx.'!$G$29="Error",#N/A,IF('Third Approx.'!$G$30="Error",#N/A,IF('Third Approx.'!$G$31="Error",#N/A,IF('Third Approx.'!$G$32="Error",#N/A,'Third Approx.'!$D$40*SIN(RADIANS(F107))))))))))))</f>
        <v>-3.6636673396240806</v>
      </c>
      <c r="N107" s="18">
        <v>52.5</v>
      </c>
      <c r="O107" s="48">
        <f>'Third Approx.'!$D$16*TAN('Third Approx.'!$D$29)+((0.5*(COS(RADIANS(ABS('Third Approx.'!$D$18*'Data 3rd Approx.'!N107-'Third Approx.'!$D$19*'Data 3rd Approx.'!N107))))+0.5)*('Third Approx.'!$D$16*TAN(2*'Third Approx.'!$D$29)-2*'Third Approx.'!$D$16*TAN('Third Approx.'!$D$29)))</f>
        <v>3.5130569819813662</v>
      </c>
      <c r="R107" s="48">
        <f>((0.5*(COS(RADIANS(ABS('Third Approx.'!$D$18*'Data 3rd Approx.'!N107-'Third Approx.'!$D$19*'Data 3rd Approx.'!N107))))+0.5)*('Third Approx.'!$D$16*TAN(2*'Third Approx.'!$D$29)-2*'Third Approx.'!$D$16*TAN('Third Approx.'!$D$29)))</f>
        <v>5.9716761012849383E-3</v>
      </c>
      <c r="S107" s="7">
        <f>((0.5*(COS(RADIANS(ABS('Third Approx.'!$D$18*'Data 3rd Approx.'!N107-'Third Approx.'!$D$19*'Data 3rd Approx.'!N107))))+0.5))</f>
        <v>0.69134171618254536</v>
      </c>
      <c r="U107" s="18">
        <v>210</v>
      </c>
      <c r="V107" s="48">
        <f>'Third Approx.'!$D$38*COS(RADIANS(U107))</f>
        <v>-3.30095244610161</v>
      </c>
      <c r="W107" s="7">
        <f>'Third Approx.'!$D$38*SIN(RADIANS(U107))</f>
        <v>-1.9058057833389186</v>
      </c>
      <c r="Y107" s="18">
        <v>210</v>
      </c>
      <c r="Z107" s="48">
        <f t="shared" si="1"/>
        <v>0.76921497533968264</v>
      </c>
      <c r="AA107" s="7">
        <f>'Third Approx.'!$D$39*SIN(RADIANS(Y107))+$W$2</f>
        <v>-1.7578615562851621</v>
      </c>
    </row>
    <row r="108" spans="1:27" x14ac:dyDescent="0.25">
      <c r="A108" s="77">
        <v>53</v>
      </c>
      <c r="B108" s="77">
        <f>IF(A108&lt;='Third Approx.'!$D$20,A108,"")</f>
        <v>53</v>
      </c>
      <c r="C108" s="48">
        <f>IF(B108="",#N/A,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Approx.'!$D$18*B108))+O108*COS(RADIANS(B108*'Third Approx.'!$D$19)+'Third Approx.'!$D$21))))))))))))</f>
        <v>-5.0700155762714338</v>
      </c>
      <c r="D108" s="7">
        <f>IF(B108="",#N/A,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Approx.'!$D$18*B108))+O108*SIN(RADIANS(B108*'Third Approx.'!$D$19)+'Third Approx.'!$D$21))))))))))))</f>
        <v>-2.844550195614723</v>
      </c>
      <c r="F108" s="18">
        <v>212</v>
      </c>
      <c r="G108" s="48">
        <f>IF('Third Approx.'!$G$15="Error",#N/A,IF('Third Approx.'!$G$16="Error",#N/A,IF('Third Approx.'!$G$17="Error",#N/A,IF('Third Approx.'!$G$18="Error",#N/A,IF('Third Approx.'!$G$19="Error",#N/A,IF('Third Approx.'!$G$20="Error",#N/A,IF('Third Approx.'!$G$29="Error",#N/A,IF('Third Approx.'!$G$30="Error",#N/A,IF('Third Approx.'!$G$31="Error",#N/A,IF('Third Approx.'!$G$32="Error",#N/A,'Third Approx.'!$D$37*COS(RADIANS(F108))))))))))))</f>
        <v>-0.2582529156991713</v>
      </c>
      <c r="H108" s="7">
        <f>IF('Third Approx.'!$G$15="Error",#N/A,IF('Third Approx.'!$G$16="Error",#N/A,IF('Third Approx.'!$G$17="Error",#N/A,IF('Third Approx.'!$G$18="Error",#N/A,IF('Third Approx.'!$G$19="Error",#N/A,IF('Third Approx.'!$G$20="Error",#N/A,IF('Third Approx.'!$G$29="Error",#N/A,IF('Third Approx.'!$G$30="Error",#N/A,IF('Third Approx.'!$G$31="Error",#N/A,IF('Third Approx.'!$G$32="Error",#N/A,'Third Approx.'!$D$37*SIN(RADIANS(F108))))))))))))</f>
        <v>-0.16137433206163529</v>
      </c>
      <c r="K108" s="48">
        <f>IF('Third Approx.'!$G$15="Error",#N/A,IF('Third Approx.'!$G$16="Error",#N/A,IF('Third Approx.'!$G$17="Error",#N/A,IF('Third Approx.'!$G$18="Error",#N/A,IF('Third Approx.'!$G$19="Error",#N/A,IF('Third Approx.'!$G$20="Error",#N/A,IF('Third Approx.'!$G$29="Error",#N/A,IF('Third Approx.'!$G$30="Error",#N/A,IF('Third Approx.'!$G$31="Error",#N/A,IF('Third Approx.'!$G$32="Error",#N/A,'Third Approx.'!$D$40*COS(RADIANS(F108))))))))))))</f>
        <v>-6.2139322246373583</v>
      </c>
      <c r="L108" s="7">
        <f>IF('Third Approx.'!$G$15="Error",#N/A,IF('Third Approx.'!$G$16="Error",#N/A,IF('Third Approx.'!$G$17="Error",#N/A,IF('Third Approx.'!$G$18="Error",#N/A,IF('Third Approx.'!$G$19="Error",#N/A,IF('Third Approx.'!$G$20="Error",#N/A,IF('Third Approx.'!$G$29="Error",#N/A,IF('Third Approx.'!$G$30="Error",#N/A,IF('Third Approx.'!$G$31="Error",#N/A,IF('Third Approx.'!$G$32="Error",#N/A,'Third Approx.'!$D$40*SIN(RADIANS(F108))))))))))))</f>
        <v>-3.8828958020176305</v>
      </c>
      <c r="N108" s="47">
        <v>53</v>
      </c>
      <c r="O108" s="48">
        <f>'Third Approx.'!$D$16*TAN('Third Approx.'!$D$29)+((0.5*(COS(RADIANS(ABS('Third Approx.'!$D$18*'Data 3rd Approx.'!N108-'Third Approx.'!$D$19*'Data 3rd Approx.'!N108))))+0.5)*('Third Approx.'!$D$16*TAN(2*'Third Approx.'!$D$29)-2*'Third Approx.'!$D$16*TAN('Third Approx.'!$D$29)))</f>
        <v>3.5125220236648764</v>
      </c>
      <c r="R108" s="48">
        <f>((0.5*(COS(RADIANS(ABS('Third Approx.'!$D$18*'Data 3rd Approx.'!N108-'Third Approx.'!$D$19*'Data 3rd Approx.'!N108))))+0.5)*('Third Approx.'!$D$16*TAN(2*'Third Approx.'!$D$29)-2*'Third Approx.'!$D$16*TAN('Third Approx.'!$D$29)))</f>
        <v>5.4367177847952659E-3</v>
      </c>
      <c r="S108" s="7">
        <f>((0.5*(COS(RADIANS(ABS('Third Approx.'!$D$18*'Data 3rd Approx.'!N108-'Third Approx.'!$D$19*'Data 3rd Approx.'!N108))))+0.5))</f>
        <v>0.62940952255126048</v>
      </c>
      <c r="U108" s="18">
        <v>212</v>
      </c>
      <c r="V108" s="48">
        <f>'Third Approx.'!$D$38*COS(RADIANS(U108))</f>
        <v>-3.2324299324089516</v>
      </c>
      <c r="W108" s="7">
        <f>'Third Approx.'!$D$38*SIN(RADIANS(U108))</f>
        <v>-2.0198463969566922</v>
      </c>
      <c r="Y108" s="18">
        <v>212</v>
      </c>
      <c r="Z108" s="48">
        <f t="shared" si="1"/>
        <v>0.83282395180132074</v>
      </c>
      <c r="AA108" s="7">
        <f>'Third Approx.'!$D$39*SIN(RADIANS(Y108))+$W$2</f>
        <v>-1.8630494050609383</v>
      </c>
    </row>
    <row r="109" spans="1:27" x14ac:dyDescent="0.25">
      <c r="A109" s="48">
        <v>53.5</v>
      </c>
      <c r="B109" s="77">
        <f>IF(A109&lt;='Third Approx.'!$D$20,A109,"")</f>
        <v>53.5</v>
      </c>
      <c r="C109" s="48">
        <f>IF(B109="",#N/A,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Approx.'!$D$18*B109))+O109*COS(RADIANS(B109*'Third Approx.'!$D$19)+'Third Approx.'!$D$21))))))))))))</f>
        <v>-4.3235875769062782</v>
      </c>
      <c r="D109" s="7">
        <f>IF(B109="",#N/A,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Approx.'!$D$18*B109))+O109*SIN(RADIANS(B109*'Third Approx.'!$D$19)+'Third Approx.'!$D$21))))))))))))</f>
        <v>-3.4151729789898728</v>
      </c>
      <c r="F109" s="18">
        <v>214</v>
      </c>
      <c r="G109" s="48">
        <f>IF('Third Approx.'!$G$15="Error",#N/A,IF('Third Approx.'!$G$16="Error",#N/A,IF('Third Approx.'!$G$17="Error",#N/A,IF('Third Approx.'!$G$18="Error",#N/A,IF('Third Approx.'!$G$19="Error",#N/A,IF('Third Approx.'!$G$20="Error",#N/A,IF('Third Approx.'!$G$29="Error",#N/A,IF('Third Approx.'!$G$30="Error",#N/A,IF('Third Approx.'!$G$31="Error",#N/A,IF('Third Approx.'!$G$32="Error",#N/A,'Third Approx.'!$D$37*COS(RADIANS(F109))))))))))))</f>
        <v>-0.25246371203103429</v>
      </c>
      <c r="H109" s="7">
        <f>IF('Third Approx.'!$G$15="Error",#N/A,IF('Third Approx.'!$G$16="Error",#N/A,IF('Third Approx.'!$G$17="Error",#N/A,IF('Third Approx.'!$G$18="Error",#N/A,IF('Third Approx.'!$G$19="Error",#N/A,IF('Third Approx.'!$G$20="Error",#N/A,IF('Third Approx.'!$G$29="Error",#N/A,IF('Third Approx.'!$G$30="Error",#N/A,IF('Third Approx.'!$G$31="Error",#N/A,IF('Third Approx.'!$G$32="Error",#N/A,'Third Approx.'!$D$37*SIN(RADIANS(F109))))))))))))</f>
        <v>-0.17028892395858636</v>
      </c>
      <c r="K109" s="48">
        <f>IF('Third Approx.'!$G$15="Error",#N/A,IF('Third Approx.'!$G$16="Error",#N/A,IF('Third Approx.'!$G$17="Error",#N/A,IF('Third Approx.'!$G$18="Error",#N/A,IF('Third Approx.'!$G$19="Error",#N/A,IF('Third Approx.'!$G$20="Error",#N/A,IF('Third Approx.'!$G$29="Error",#N/A,IF('Third Approx.'!$G$30="Error",#N/A,IF('Third Approx.'!$G$31="Error",#N/A,IF('Third Approx.'!$G$32="Error",#N/A,'Third Approx.'!$D$40*COS(RADIANS(F109))))))))))))</f>
        <v>-6.0746357557822703</v>
      </c>
      <c r="L109" s="7">
        <f>IF('Third Approx.'!$G$15="Error",#N/A,IF('Third Approx.'!$G$16="Error",#N/A,IF('Third Approx.'!$G$17="Error",#N/A,IF('Third Approx.'!$G$18="Error",#N/A,IF('Third Approx.'!$G$19="Error",#N/A,IF('Third Approx.'!$G$20="Error",#N/A,IF('Third Approx.'!$G$29="Error",#N/A,IF('Third Approx.'!$G$30="Error",#N/A,IF('Third Approx.'!$G$31="Error",#N/A,IF('Third Approx.'!$G$32="Error",#N/A,'Third Approx.'!$D$40*SIN(RADIANS(F109))))))))))))</f>
        <v>-4.0973935539906705</v>
      </c>
      <c r="N109" s="18">
        <v>53.5</v>
      </c>
      <c r="O109" s="48">
        <f>'Third Approx.'!$D$16*TAN('Third Approx.'!$D$29)+((0.5*(COS(RADIANS(ABS('Third Approx.'!$D$18*'Data 3rd Approx.'!N109-'Third Approx.'!$D$19*'Data 3rd Approx.'!N109))))+0.5)*('Third Approx.'!$D$16*TAN(2*'Third Approx.'!$D$29)-2*'Third Approx.'!$D$16*TAN('Third Approx.'!$D$29)))</f>
        <v>3.5119679392334073</v>
      </c>
      <c r="R109" s="48">
        <f>((0.5*(COS(RADIANS(ABS('Third Approx.'!$D$18*'Data 3rd Approx.'!N109-'Third Approx.'!$D$19*'Data 3rd Approx.'!N109))))+0.5)*('Third Approx.'!$D$16*TAN(2*'Third Approx.'!$D$29)-2*'Third Approx.'!$D$16*TAN('Third Approx.'!$D$29)))</f>
        <v>4.8826333533260541E-3</v>
      </c>
      <c r="S109" s="7">
        <f>((0.5*(COS(RADIANS(ABS('Third Approx.'!$D$18*'Data 3rd Approx.'!N109-'Third Approx.'!$D$19*'Data 3rd Approx.'!N109))))+0.5))</f>
        <v>0.56526309611002556</v>
      </c>
      <c r="U109" s="18">
        <v>214</v>
      </c>
      <c r="V109" s="48">
        <f>'Third Approx.'!$D$38*COS(RADIANS(U109))</f>
        <v>-3.1599692007613136</v>
      </c>
      <c r="W109" s="7">
        <f>'Third Approx.'!$D$38*SIN(RADIANS(U109))</f>
        <v>-2.1314261388732607</v>
      </c>
      <c r="Y109" s="18">
        <v>214</v>
      </c>
      <c r="Z109" s="48">
        <f t="shared" si="1"/>
        <v>0.90005819144463972</v>
      </c>
      <c r="AA109" s="7">
        <f>'Third Approx.'!$D$39*SIN(RADIANS(Y109))+$W$2</f>
        <v>-1.9659674151174098</v>
      </c>
    </row>
    <row r="110" spans="1:27" x14ac:dyDescent="0.25">
      <c r="A110" s="77">
        <v>54</v>
      </c>
      <c r="B110" s="77">
        <f>IF(A110&lt;='Third Approx.'!$D$20,A110,"")</f>
        <v>54</v>
      </c>
      <c r="C110" s="48">
        <f>IF(B110="",#N/A,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Approx.'!$D$18*B110))+O110*COS(RADIANS(B110*'Third Approx.'!$D$19)+'Third Approx.'!$D$21))))))))))))</f>
        <v>-3.5114042092251991</v>
      </c>
      <c r="D110" s="7">
        <f>IF(B110="",#N/A,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Approx.'!$D$18*B110))+O110*SIN(RADIANS(B110*'Third Approx.'!$D$19)+'Third Approx.'!$D$21))))))))))))</f>
        <v>-3.811611566677835</v>
      </c>
      <c r="F110" s="18">
        <v>216</v>
      </c>
      <c r="G110" s="48">
        <f>IF('Third Approx.'!$G$15="Error",#N/A,IF('Third Approx.'!$G$16="Error",#N/A,IF('Third Approx.'!$G$17="Error",#N/A,IF('Third Approx.'!$G$18="Error",#N/A,IF('Third Approx.'!$G$19="Error",#N/A,IF('Third Approx.'!$G$20="Error",#N/A,IF('Third Approx.'!$G$29="Error",#N/A,IF('Third Approx.'!$G$30="Error",#N/A,IF('Third Approx.'!$G$31="Error",#N/A,IF('Third Approx.'!$G$32="Error",#N/A,'Third Approx.'!$D$37*COS(RADIANS(F110))))))))))))</f>
        <v>-0.24636692021884105</v>
      </c>
      <c r="H110" s="7">
        <f>IF('Third Approx.'!$G$15="Error",#N/A,IF('Third Approx.'!$G$16="Error",#N/A,IF('Third Approx.'!$G$17="Error",#N/A,IF('Third Approx.'!$G$18="Error",#N/A,IF('Third Approx.'!$G$19="Error",#N/A,IF('Third Approx.'!$G$20="Error",#N/A,IF('Third Approx.'!$G$29="Error",#N/A,IF('Third Approx.'!$G$30="Error",#N/A,IF('Third Approx.'!$G$31="Error",#N/A,IF('Third Approx.'!$G$32="Error",#N/A,'Third Approx.'!$D$37*SIN(RADIANS(F110))))))))))))</f>
        <v>-0.17899604503269179</v>
      </c>
      <c r="K110" s="48">
        <f>IF('Third Approx.'!$G$15="Error",#N/A,IF('Third Approx.'!$G$16="Error",#N/A,IF('Third Approx.'!$G$17="Error",#N/A,IF('Third Approx.'!$G$18="Error",#N/A,IF('Third Approx.'!$G$19="Error",#N/A,IF('Third Approx.'!$G$20="Error",#N/A,IF('Third Approx.'!$G$29="Error",#N/A,IF('Third Approx.'!$G$30="Error",#N/A,IF('Third Approx.'!$G$31="Error",#N/A,IF('Third Approx.'!$G$32="Error",#N/A,'Third Approx.'!$D$40*COS(RADIANS(F110))))))))))))</f>
        <v>-5.9279382789846666</v>
      </c>
      <c r="L110" s="7">
        <f>IF('Third Approx.'!$G$15="Error",#N/A,IF('Third Approx.'!$G$16="Error",#N/A,IF('Third Approx.'!$G$17="Error",#N/A,IF('Third Approx.'!$G$18="Error",#N/A,IF('Third Approx.'!$G$19="Error",#N/A,IF('Third Approx.'!$G$20="Error",#N/A,IF('Third Approx.'!$G$29="Error",#N/A,IF('Third Approx.'!$G$30="Error",#N/A,IF('Third Approx.'!$G$31="Error",#N/A,IF('Third Approx.'!$G$32="Error",#N/A,'Third Approx.'!$D$40*SIN(RADIANS(F110))))))))))))</f>
        <v>-4.3068992630732668</v>
      </c>
      <c r="N110" s="47">
        <v>54</v>
      </c>
      <c r="O110" s="48">
        <f>'Third Approx.'!$D$16*TAN('Third Approx.'!$D$29)+((0.5*(COS(RADIANS(ABS('Third Approx.'!$D$18*'Data 3rd Approx.'!N110-'Third Approx.'!$D$19*'Data 3rd Approx.'!N110))))+0.5)*('Third Approx.'!$D$16*TAN(2*'Third Approx.'!$D$29)-2*'Third Approx.'!$D$16*TAN('Third Approx.'!$D$29)))</f>
        <v>3.5114042092252022</v>
      </c>
      <c r="R110" s="48">
        <f>((0.5*(COS(RADIANS(ABS('Third Approx.'!$D$18*'Data 3rd Approx.'!N110-'Third Approx.'!$D$19*'Data 3rd Approx.'!N110))))+0.5)*('Third Approx.'!$D$16*TAN(2*'Third Approx.'!$D$29)-2*'Third Approx.'!$D$16*TAN('Third Approx.'!$D$29)))</f>
        <v>4.3189033451209741E-3</v>
      </c>
      <c r="S110" s="7">
        <f>((0.5*(COS(RADIANS(ABS('Third Approx.'!$D$18*'Data 3rd Approx.'!N110-'Third Approx.'!$D$19*'Data 3rd Approx.'!N110))))+0.5))</f>
        <v>0.50000000000000022</v>
      </c>
      <c r="U110" s="18">
        <v>216</v>
      </c>
      <c r="V110" s="48">
        <f>'Third Approx.'!$D$38*COS(RADIANS(U110))</f>
        <v>-3.0836585333984883</v>
      </c>
      <c r="W110" s="7">
        <f>'Third Approx.'!$D$38*SIN(RADIANS(U110))</f>
        <v>-2.2404090663606402</v>
      </c>
      <c r="Y110" s="18">
        <v>216</v>
      </c>
      <c r="Z110" s="48">
        <f t="shared" si="1"/>
        <v>0.97082588729492381</v>
      </c>
      <c r="AA110" s="7">
        <f>'Third Approx.'!$D$39*SIN(RADIANS(Y110))+$W$2</f>
        <v>-2.0664901967126261</v>
      </c>
    </row>
    <row r="111" spans="1:27" x14ac:dyDescent="0.25">
      <c r="A111" s="48">
        <v>54.5</v>
      </c>
      <c r="B111" s="77">
        <f>IF(A111&lt;='Third Approx.'!$D$20,A111,"")</f>
        <v>54.5</v>
      </c>
      <c r="C111" s="48">
        <f>IF(B111="",#N/A,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Approx.'!$D$18*B111))+O111*COS(RADIANS(B111*'Third Approx.'!$D$19)+'Third Approx.'!$D$21))))))))))))</f>
        <v>-2.6724969352680983</v>
      </c>
      <c r="D111" s="7">
        <f>IF(B111="",#N/A,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Approx.'!$D$18*B111))+O111*SIN(RADIANS(B111*'Third Approx.'!$D$19)+'Third Approx.'!$D$21))))))))))))</f>
        <v>-4.0272510628744254</v>
      </c>
      <c r="F111" s="18">
        <v>218</v>
      </c>
      <c r="G111" s="48">
        <f>IF('Third Approx.'!$G$15="Error",#N/A,IF('Third Approx.'!$G$16="Error",#N/A,IF('Third Approx.'!$G$17="Error",#N/A,IF('Third Approx.'!$G$18="Error",#N/A,IF('Third Approx.'!$G$19="Error",#N/A,IF('Third Approx.'!$G$20="Error",#N/A,IF('Third Approx.'!$G$29="Error",#N/A,IF('Third Approx.'!$G$30="Error",#N/A,IF('Third Approx.'!$G$31="Error",#N/A,IF('Third Approx.'!$G$32="Error",#N/A,'Third Approx.'!$D$37*COS(RADIANS(F111))))))))))))</f>
        <v>-0.23996996826427597</v>
      </c>
      <c r="H111" s="7">
        <f>IF('Third Approx.'!$G$15="Error",#N/A,IF('Third Approx.'!$G$16="Error",#N/A,IF('Third Approx.'!$G$17="Error",#N/A,IF('Third Approx.'!$G$18="Error",#N/A,IF('Third Approx.'!$G$19="Error",#N/A,IF('Third Approx.'!$G$20="Error",#N/A,IF('Third Approx.'!$G$29="Error",#N/A,IF('Third Approx.'!$G$30="Error",#N/A,IF('Third Approx.'!$G$31="Error",#N/A,IF('Third Approx.'!$G$32="Error",#N/A,'Third Approx.'!$D$37*SIN(RADIANS(F111))))))))))))</f>
        <v>-0.18748508699815189</v>
      </c>
      <c r="K111" s="48">
        <f>IF('Third Approx.'!$G$15="Error",#N/A,IF('Third Approx.'!$G$16="Error",#N/A,IF('Third Approx.'!$G$17="Error",#N/A,IF('Third Approx.'!$G$18="Error",#N/A,IF('Third Approx.'!$G$19="Error",#N/A,IF('Third Approx.'!$G$20="Error",#N/A,IF('Third Approx.'!$G$29="Error",#N/A,IF('Third Approx.'!$G$30="Error",#N/A,IF('Third Approx.'!$G$31="Error",#N/A,IF('Third Approx.'!$G$32="Error",#N/A,'Third Approx.'!$D$40*COS(RADIANS(F111))))))))))))</f>
        <v>-5.7740185225230105</v>
      </c>
      <c r="L111" s="7">
        <f>IF('Third Approx.'!$G$15="Error",#N/A,IF('Third Approx.'!$G$16="Error",#N/A,IF('Third Approx.'!$G$17="Error",#N/A,IF('Third Approx.'!$G$18="Error",#N/A,IF('Third Approx.'!$G$19="Error",#N/A,IF('Third Approx.'!$G$20="Error",#N/A,IF('Third Approx.'!$G$29="Error",#N/A,IF('Third Approx.'!$G$30="Error",#N/A,IF('Third Approx.'!$G$31="Error",#N/A,IF('Third Approx.'!$G$32="Error",#N/A,'Third Approx.'!$D$40*SIN(RADIANS(F111))))))))))))</f>
        <v>-4.5111576788307799</v>
      </c>
      <c r="N111" s="18">
        <v>54.5</v>
      </c>
      <c r="O111" s="48">
        <f>'Third Approx.'!$D$16*TAN('Third Approx.'!$D$29)+((0.5*(COS(RADIANS(ABS('Third Approx.'!$D$18*'Data 3rd Approx.'!N111-'Third Approx.'!$D$19*'Data 3rd Approx.'!N111))))+0.5)*('Third Approx.'!$D$16*TAN(2*'Third Approx.'!$D$29)-2*'Third Approx.'!$D$16*TAN('Third Approx.'!$D$29)))</f>
        <v>3.5108404792169972</v>
      </c>
      <c r="R111" s="48">
        <f>((0.5*(COS(RADIANS(ABS('Third Approx.'!$D$18*'Data 3rd Approx.'!N111-'Third Approx.'!$D$19*'Data 3rd Approx.'!N111))))+0.5)*('Third Approx.'!$D$16*TAN(2*'Third Approx.'!$D$29)-2*'Third Approx.'!$D$16*TAN('Third Approx.'!$D$29)))</f>
        <v>3.7551733369158877E-3</v>
      </c>
      <c r="S111" s="7">
        <f>((0.5*(COS(RADIANS(ABS('Third Approx.'!$D$18*'Data 3rd Approx.'!N111-'Third Approx.'!$D$19*'Data 3rd Approx.'!N111))))+0.5))</f>
        <v>0.4347369038899741</v>
      </c>
      <c r="U111" s="18">
        <v>218</v>
      </c>
      <c r="V111" s="48">
        <f>'Third Approx.'!$D$38*COS(RADIANS(U111))</f>
        <v>-3.0035909031139001</v>
      </c>
      <c r="W111" s="7">
        <f>'Third Approx.'!$D$38*SIN(RADIANS(U111))</f>
        <v>-2.3466624005092198</v>
      </c>
      <c r="Y111" s="18">
        <v>218</v>
      </c>
      <c r="Z111" s="48">
        <f t="shared" si="1"/>
        <v>1.0450315148570652</v>
      </c>
      <c r="AA111" s="7">
        <f>'Third Approx.'!$D$39*SIN(RADIANS(Y111))+$W$2</f>
        <v>-2.1644952783215601</v>
      </c>
    </row>
    <row r="112" spans="1:27" x14ac:dyDescent="0.25">
      <c r="A112" s="77">
        <v>55</v>
      </c>
      <c r="B112" s="77">
        <f>IF(A112&lt;='Third Approx.'!$D$20,A112,"")</f>
        <v>55</v>
      </c>
      <c r="C112" s="48">
        <f>IF(B112="",#N/A,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Approx.'!$D$18*B112))+O112*COS(RADIANS(B112*'Third Approx.'!$D$19)+'Third Approx.'!$D$21))))))))))))</f>
        <v>-1.8461006021379343</v>
      </c>
      <c r="D112" s="7">
        <f>IF(B112="",#N/A,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Approx.'!$D$18*B112))+O112*SIN(RADIANS(B112*'Third Approx.'!$D$19)+'Third Approx.'!$D$21))))))))))))</f>
        <v>-4.0640480795826139</v>
      </c>
      <c r="F112" s="18">
        <v>220</v>
      </c>
      <c r="G112" s="48">
        <f>IF('Third Approx.'!$G$15="Error",#N/A,IF('Third Approx.'!$G$16="Error",#N/A,IF('Third Approx.'!$G$17="Error",#N/A,IF('Third Approx.'!$G$18="Error",#N/A,IF('Third Approx.'!$G$19="Error",#N/A,IF('Third Approx.'!$G$20="Error",#N/A,IF('Third Approx.'!$G$29="Error",#N/A,IF('Third Approx.'!$G$30="Error",#N/A,IF('Third Approx.'!$G$31="Error",#N/A,IF('Third Approx.'!$G$32="Error",#N/A,'Third Approx.'!$D$37*COS(RADIANS(F112))))))))))))</f>
        <v>-0.23328064986792077</v>
      </c>
      <c r="H112" s="7">
        <f>IF('Third Approx.'!$G$15="Error",#N/A,IF('Third Approx.'!$G$16="Error",#N/A,IF('Third Approx.'!$G$17="Error",#N/A,IF('Third Approx.'!$G$18="Error",#N/A,IF('Third Approx.'!$G$19="Error",#N/A,IF('Third Approx.'!$G$20="Error",#N/A,IF('Third Approx.'!$G$29="Error",#N/A,IF('Third Approx.'!$G$30="Error",#N/A,IF('Third Approx.'!$G$31="Error",#N/A,IF('Third Approx.'!$G$32="Error",#N/A,'Third Approx.'!$D$37*SIN(RADIANS(F112))))))))))))</f>
        <v>-0.19574570726496851</v>
      </c>
      <c r="K112" s="48">
        <f>IF('Third Approx.'!$G$15="Error",#N/A,IF('Third Approx.'!$G$16="Error",#N/A,IF('Third Approx.'!$G$17="Error",#N/A,IF('Third Approx.'!$G$18="Error",#N/A,IF('Third Approx.'!$G$19="Error",#N/A,IF('Third Approx.'!$G$20="Error",#N/A,IF('Third Approx.'!$G$29="Error",#N/A,IF('Third Approx.'!$G$30="Error",#N/A,IF('Third Approx.'!$G$31="Error",#N/A,IF('Third Approx.'!$G$32="Error",#N/A,'Third Approx.'!$D$40*COS(RADIANS(F112))))))))))))</f>
        <v>-5.6130640139110319</v>
      </c>
      <c r="L112" s="7">
        <f>IF('Third Approx.'!$G$15="Error",#N/A,IF('Third Approx.'!$G$16="Error",#N/A,IF('Third Approx.'!$G$17="Error",#N/A,IF('Third Approx.'!$G$18="Error",#N/A,IF('Third Approx.'!$G$19="Error",#N/A,IF('Third Approx.'!$G$20="Error",#N/A,IF('Third Approx.'!$G$29="Error",#N/A,IF('Third Approx.'!$G$30="Error",#N/A,IF('Third Approx.'!$G$31="Error",#N/A,IF('Third Approx.'!$G$32="Error",#N/A,'Third Approx.'!$D$40*SIN(RADIANS(F112))))))))))))</f>
        <v>-4.7099199438472095</v>
      </c>
      <c r="N112" s="47">
        <v>55</v>
      </c>
      <c r="O112" s="48">
        <f>'Third Approx.'!$D$16*TAN('Third Approx.'!$D$29)+((0.5*(COS(RADIANS(ABS('Third Approx.'!$D$18*'Data 3rd Approx.'!N112-'Third Approx.'!$D$19*'Data 3rd Approx.'!N112))))+0.5)*('Third Approx.'!$D$16*TAN(2*'Third Approx.'!$D$29)-2*'Third Approx.'!$D$16*TAN('Third Approx.'!$D$29)))</f>
        <v>3.5102863947855281</v>
      </c>
      <c r="R112" s="48">
        <f>((0.5*(COS(RADIANS(ABS('Third Approx.'!$D$18*'Data 3rd Approx.'!N112-'Third Approx.'!$D$19*'Data 3rd Approx.'!N112))))+0.5)*('Third Approx.'!$D$16*TAN(2*'Third Approx.'!$D$29)-2*'Third Approx.'!$D$16*TAN('Third Approx.'!$D$29)))</f>
        <v>3.2010889054466837E-3</v>
      </c>
      <c r="S112" s="7">
        <f>((0.5*(COS(RADIANS(ABS('Third Approx.'!$D$18*'Data 3rd Approx.'!N112-'Third Approx.'!$D$19*'Data 3rd Approx.'!N112))))+0.5))</f>
        <v>0.37059047744874007</v>
      </c>
      <c r="U112" s="18">
        <v>220</v>
      </c>
      <c r="V112" s="48">
        <f>'Third Approx.'!$D$38*COS(RADIANS(U112))</f>
        <v>-2.9198638599815783</v>
      </c>
      <c r="W112" s="7">
        <f>'Third Approx.'!$D$38*SIN(RADIANS(U112))</f>
        <v>-2.4500566879984116</v>
      </c>
      <c r="Y112" s="18">
        <v>220</v>
      </c>
      <c r="Z112" s="48">
        <f t="shared" si="1"/>
        <v>1.1225761801962313</v>
      </c>
      <c r="AA112" s="7">
        <f>'Third Approx.'!$D$39*SIN(RADIANS(Y112))+$W$2</f>
        <v>-2.2598632558487979</v>
      </c>
    </row>
    <row r="113" spans="1:27" x14ac:dyDescent="0.25">
      <c r="A113" s="48">
        <v>55.5</v>
      </c>
      <c r="B113" s="77">
        <f>IF(A113&lt;='Third Approx.'!$D$20,A113,"")</f>
        <v>55.5</v>
      </c>
      <c r="C113" s="48">
        <f>IF(B113="",#N/A,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Approx.'!$D$18*B113))+O113*COS(RADIANS(B113*'Third Approx.'!$D$19)+'Third Approx.'!$D$21))))))))))))</f>
        <v>-1.0697974521836295</v>
      </c>
      <c r="D113" s="7">
        <f>IF(B113="",#N/A,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Approx.'!$D$18*B113))+O113*SIN(RADIANS(B113*'Third Approx.'!$D$19)+'Third Approx.'!$D$21))))))))))))</f>
        <v>-3.9323452836506823</v>
      </c>
      <c r="F113" s="18">
        <v>222</v>
      </c>
      <c r="G113" s="48">
        <f>IF('Third Approx.'!$G$15="Error",#N/A,IF('Third Approx.'!$G$16="Error",#N/A,IF('Third Approx.'!$G$17="Error",#N/A,IF('Third Approx.'!$G$18="Error",#N/A,IF('Third Approx.'!$G$19="Error",#N/A,IF('Third Approx.'!$G$20="Error",#N/A,IF('Third Approx.'!$G$29="Error",#N/A,IF('Third Approx.'!$G$30="Error",#N/A,IF('Third Approx.'!$G$31="Error",#N/A,IF('Third Approx.'!$G$32="Error",#N/A,'Third Approx.'!$D$37*COS(RADIANS(F113))))))))))))</f>
        <v>-0.22630711493383099</v>
      </c>
      <c r="H113" s="7">
        <f>IF('Third Approx.'!$G$15="Error",#N/A,IF('Third Approx.'!$G$16="Error",#N/A,IF('Third Approx.'!$G$17="Error",#N/A,IF('Third Approx.'!$G$18="Error",#N/A,IF('Third Approx.'!$G$19="Error",#N/A,IF('Third Approx.'!$G$20="Error",#N/A,IF('Third Approx.'!$G$29="Error",#N/A,IF('Third Approx.'!$G$30="Error",#N/A,IF('Third Approx.'!$G$31="Error",#N/A,IF('Third Approx.'!$G$32="Error",#N/A,'Third Approx.'!$D$37*SIN(RADIANS(F113))))))))))))</f>
        <v>-0.20376784153979752</v>
      </c>
      <c r="K113" s="48">
        <f>IF('Third Approx.'!$G$15="Error",#N/A,IF('Third Approx.'!$G$16="Error",#N/A,IF('Third Approx.'!$G$17="Error",#N/A,IF('Third Approx.'!$G$18="Error",#N/A,IF('Third Approx.'!$G$19="Error",#N/A,IF('Third Approx.'!$G$20="Error",#N/A,IF('Third Approx.'!$G$29="Error",#N/A,IF('Third Approx.'!$G$30="Error",#N/A,IF('Third Approx.'!$G$31="Error",#N/A,IF('Third Approx.'!$G$32="Error",#N/A,'Third Approx.'!$D$40*COS(RADIANS(F113))))))))))))</f>
        <v>-5.4452708514243318</v>
      </c>
      <c r="L113" s="7">
        <f>IF('Third Approx.'!$G$15="Error",#N/A,IF('Third Approx.'!$G$16="Error",#N/A,IF('Third Approx.'!$G$17="Error",#N/A,IF('Third Approx.'!$G$18="Error",#N/A,IF('Third Approx.'!$G$19="Error",#N/A,IF('Third Approx.'!$G$20="Error",#N/A,IF('Third Approx.'!$G$29="Error",#N/A,IF('Third Approx.'!$G$30="Error",#N/A,IF('Third Approx.'!$G$31="Error",#N/A,IF('Third Approx.'!$G$32="Error",#N/A,'Third Approx.'!$D$40*SIN(RADIANS(F113))))))))))))</f>
        <v>-4.9029438969196111</v>
      </c>
      <c r="N113" s="18">
        <v>55.5</v>
      </c>
      <c r="O113" s="48">
        <f>'Third Approx.'!$D$16*TAN('Third Approx.'!$D$29)+((0.5*(COS(RADIANS(ABS('Third Approx.'!$D$18*'Data 3rd Approx.'!N113-'Third Approx.'!$D$19*'Data 3rd Approx.'!N113))))+0.5)*('Third Approx.'!$D$16*TAN(2*'Third Approx.'!$D$29)-2*'Third Approx.'!$D$16*TAN('Third Approx.'!$D$29)))</f>
        <v>3.5097514364690383</v>
      </c>
      <c r="R113" s="48">
        <f>((0.5*(COS(RADIANS(ABS('Third Approx.'!$D$18*'Data 3rd Approx.'!N113-'Third Approx.'!$D$19*'Data 3rd Approx.'!N113))))+0.5)*('Third Approx.'!$D$16*TAN(2*'Third Approx.'!$D$29)-2*'Third Approx.'!$D$16*TAN('Third Approx.'!$D$29)))</f>
        <v>2.6661305889570113E-3</v>
      </c>
      <c r="S113" s="7">
        <f>((0.5*(COS(RADIANS(ABS('Third Approx.'!$D$18*'Data 3rd Approx.'!N113-'Third Approx.'!$D$19*'Data 3rd Approx.'!N113))))+0.5))</f>
        <v>0.30865828381745519</v>
      </c>
      <c r="U113" s="18">
        <v>222</v>
      </c>
      <c r="V113" s="48">
        <f>'Third Approx.'!$D$38*COS(RADIANS(U113))</f>
        <v>-2.8325794125064179</v>
      </c>
      <c r="W113" s="7">
        <f>'Third Approx.'!$D$38*SIN(RADIANS(U113))</f>
        <v>-2.550465958815578</v>
      </c>
      <c r="Y113" s="18">
        <v>222</v>
      </c>
      <c r="Z113" s="48">
        <f t="shared" si="1"/>
        <v>1.2033579479540188</v>
      </c>
      <c r="AA113" s="7">
        <f>'Third Approx.'!$D$39*SIN(RADIANS(Y113))+$W$2</f>
        <v>-2.3524779381040326</v>
      </c>
    </row>
    <row r="114" spans="1:27" x14ac:dyDescent="0.25">
      <c r="A114" s="77">
        <v>56</v>
      </c>
      <c r="B114" s="77">
        <f>IF(A114&lt;='Third Approx.'!$D$20,A114,"")</f>
        <v>56</v>
      </c>
      <c r="C114" s="48">
        <f>IF(B114="",#N/A,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Approx.'!$D$18*B114))+O114*COS(RADIANS(B114*'Third Approx.'!$D$19)+'Third Approx.'!$D$21))))))))))))</f>
        <v>-0.37774754322227455</v>
      </c>
      <c r="D114" s="7">
        <f>IF(B114="",#N/A,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Approx.'!$D$18*B114))+O114*SIN(RADIANS(B114*'Third Approx.'!$D$19)+'Third Approx.'!$D$21))))))))))))</f>
        <v>-3.6502890829414163</v>
      </c>
      <c r="F114" s="18">
        <v>224</v>
      </c>
      <c r="G114" s="48">
        <f>IF('Third Approx.'!$G$15="Error",#N/A,IF('Third Approx.'!$G$16="Error",#N/A,IF('Third Approx.'!$G$17="Error",#N/A,IF('Third Approx.'!$G$18="Error",#N/A,IF('Third Approx.'!$G$19="Error",#N/A,IF('Third Approx.'!$G$20="Error",#N/A,IF('Third Approx.'!$G$29="Error",#N/A,IF('Third Approx.'!$G$30="Error",#N/A,IF('Third Approx.'!$G$31="Error",#N/A,IF('Third Approx.'!$G$32="Error",#N/A,'Third Approx.'!$D$37*COS(RADIANS(F114))))))))))))</f>
        <v>-0.21905785964013297</v>
      </c>
      <c r="H114" s="7">
        <f>IF('Third Approx.'!$G$15="Error",#N/A,IF('Third Approx.'!$G$16="Error",#N/A,IF('Third Approx.'!$G$17="Error",#N/A,IF('Third Approx.'!$G$18="Error",#N/A,IF('Third Approx.'!$G$19="Error",#N/A,IF('Third Approx.'!$G$20="Error",#N/A,IF('Third Approx.'!$G$29="Error",#N/A,IF('Third Approx.'!$G$30="Error",#N/A,IF('Third Approx.'!$G$31="Error",#N/A,IF('Third Approx.'!$G$32="Error",#N/A,'Third Approx.'!$D$37*SIN(RADIANS(F114))))))))))))</f>
        <v>-0.21154171608774003</v>
      </c>
      <c r="K114" s="48">
        <f>IF('Third Approx.'!$G$15="Error",#N/A,IF('Third Approx.'!$G$16="Error",#N/A,IF('Third Approx.'!$G$17="Error",#N/A,IF('Third Approx.'!$G$18="Error",#N/A,IF('Third Approx.'!$G$19="Error",#N/A,IF('Third Approx.'!$G$20="Error",#N/A,IF('Third Approx.'!$G$29="Error",#N/A,IF('Third Approx.'!$G$30="Error",#N/A,IF('Third Approx.'!$G$31="Error",#N/A,IF('Third Approx.'!$G$32="Error",#N/A,'Third Approx.'!$D$40*COS(RADIANS(F114))))))))))))</f>
        <v>-5.2708434651848446</v>
      </c>
      <c r="L114" s="7">
        <f>IF('Third Approx.'!$G$15="Error",#N/A,IF('Third Approx.'!$G$16="Error",#N/A,IF('Third Approx.'!$G$17="Error",#N/A,IF('Third Approx.'!$G$18="Error",#N/A,IF('Third Approx.'!$G$19="Error",#N/A,IF('Third Approx.'!$G$20="Error",#N/A,IF('Third Approx.'!$G$29="Error",#N/A,IF('Third Approx.'!$G$30="Error",#N/A,IF('Third Approx.'!$G$31="Error",#N/A,IF('Third Approx.'!$G$32="Error",#N/A,'Third Approx.'!$D$40*SIN(RADIANS(F114))))))))))))</f>
        <v>-5.089994368094227</v>
      </c>
      <c r="N114" s="47">
        <v>56</v>
      </c>
      <c r="O114" s="48">
        <f>'Third Approx.'!$D$16*TAN('Third Approx.'!$D$29)+((0.5*(COS(RADIANS(ABS('Third Approx.'!$D$18*'Data 3rd Approx.'!N114-'Third Approx.'!$D$19*'Data 3rd Approx.'!N114))))+0.5)*('Third Approx.'!$D$16*TAN(2*'Third Approx.'!$D$29)-2*'Third Approx.'!$D$16*TAN('Third Approx.'!$D$29)))</f>
        <v>3.5092447575526418</v>
      </c>
      <c r="R114" s="48">
        <f>((0.5*(COS(RADIANS(ABS('Third Approx.'!$D$18*'Data 3rd Approx.'!N114-'Third Approx.'!$D$19*'Data 3rd Approx.'!N114))))+0.5)*('Third Approx.'!$D$16*TAN(2*'Third Approx.'!$D$29)-2*'Third Approx.'!$D$16*TAN('Third Approx.'!$D$29)))</f>
        <v>2.1594516725604836E-3</v>
      </c>
      <c r="S114" s="7">
        <f>((0.5*(COS(RADIANS(ABS('Third Approx.'!$D$18*'Data 3rd Approx.'!N114-'Third Approx.'!$D$19*'Data 3rd Approx.'!N114))))+0.5))</f>
        <v>0.24999999999999972</v>
      </c>
      <c r="U114" s="18">
        <v>224</v>
      </c>
      <c r="V114" s="48">
        <f>'Third Approx.'!$D$38*COS(RADIANS(U114))</f>
        <v>-2.7418439033425277</v>
      </c>
      <c r="W114" s="7">
        <f>'Third Approx.'!$D$38*SIN(RADIANS(U114))</f>
        <v>-2.647767879731092</v>
      </c>
      <c r="Y114" s="18">
        <v>224</v>
      </c>
      <c r="Z114" s="48">
        <f t="shared" si="1"/>
        <v>1.287272143440461</v>
      </c>
      <c r="AA114" s="7">
        <f>'Third Approx.'!$D$39*SIN(RADIANS(Y114))+$W$2</f>
        <v>-2.4422264883631351</v>
      </c>
    </row>
    <row r="115" spans="1:27" x14ac:dyDescent="0.25">
      <c r="A115" s="48">
        <v>56.5</v>
      </c>
      <c r="B115" s="77">
        <f>IF(A115&lt;='Third Approx.'!$D$20,A115,"")</f>
        <v>56.5</v>
      </c>
      <c r="C115" s="48">
        <f>IF(B115="",#N/A,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Approx.'!$D$18*B115))+O115*COS(RADIANS(B115*'Third Approx.'!$D$19)+'Third Approx.'!$D$21))))))))))))</f>
        <v>0.20091062117019298</v>
      </c>
      <c r="D115" s="7">
        <f>IF(B115="",#N/A,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Approx.'!$D$18*B115))+O115*SIN(RADIANS(B115*'Third Approx.'!$D$19)+'Third Approx.'!$D$21))))))))))))</f>
        <v>-3.2428787580455012</v>
      </c>
      <c r="F115" s="18">
        <v>226</v>
      </c>
      <c r="G115" s="48">
        <f>IF('Third Approx.'!$G$15="Error",#N/A,IF('Third Approx.'!$G$16="Error",#N/A,IF('Third Approx.'!$G$17="Error",#N/A,IF('Third Approx.'!$G$18="Error",#N/A,IF('Third Approx.'!$G$19="Error",#N/A,IF('Third Approx.'!$G$20="Error",#N/A,IF('Third Approx.'!$G$29="Error",#N/A,IF('Third Approx.'!$G$30="Error",#N/A,IF('Third Approx.'!$G$31="Error",#N/A,IF('Third Approx.'!$G$32="Error",#N/A,'Third Approx.'!$D$37*COS(RADIANS(F115))))))))))))</f>
        <v>-0.21154171608774</v>
      </c>
      <c r="H115" s="7">
        <f>IF('Third Approx.'!$G$15="Error",#N/A,IF('Third Approx.'!$G$16="Error",#N/A,IF('Third Approx.'!$G$17="Error",#N/A,IF('Third Approx.'!$G$18="Error",#N/A,IF('Third Approx.'!$G$19="Error",#N/A,IF('Third Approx.'!$G$20="Error",#N/A,IF('Third Approx.'!$G$29="Error",#N/A,IF('Third Approx.'!$G$30="Error",#N/A,IF('Third Approx.'!$G$31="Error",#N/A,IF('Third Approx.'!$G$32="Error",#N/A,'Third Approx.'!$D$37*SIN(RADIANS(F115))))))))))))</f>
        <v>-0.219057859640133</v>
      </c>
      <c r="K115" s="48">
        <f>IF('Third Approx.'!$G$15="Error",#N/A,IF('Third Approx.'!$G$16="Error",#N/A,IF('Third Approx.'!$G$17="Error",#N/A,IF('Third Approx.'!$G$18="Error",#N/A,IF('Third Approx.'!$G$19="Error",#N/A,IF('Third Approx.'!$G$20="Error",#N/A,IF('Third Approx.'!$G$29="Error",#N/A,IF('Third Approx.'!$G$30="Error",#N/A,IF('Third Approx.'!$G$31="Error",#N/A,IF('Third Approx.'!$G$32="Error",#N/A,'Third Approx.'!$D$40*COS(RADIANS(F115))))))))))))</f>
        <v>-5.0899943680942261</v>
      </c>
      <c r="L115" s="7">
        <f>IF('Third Approx.'!$G$15="Error",#N/A,IF('Third Approx.'!$G$16="Error",#N/A,IF('Third Approx.'!$G$17="Error",#N/A,IF('Third Approx.'!$G$18="Error",#N/A,IF('Third Approx.'!$G$19="Error",#N/A,IF('Third Approx.'!$G$20="Error",#N/A,IF('Third Approx.'!$G$29="Error",#N/A,IF('Third Approx.'!$G$30="Error",#N/A,IF('Third Approx.'!$G$31="Error",#N/A,IF('Third Approx.'!$G$32="Error",#N/A,'Third Approx.'!$D$40*SIN(RADIANS(F115))))))))))))</f>
        <v>-5.2708434651848455</v>
      </c>
      <c r="N115" s="18">
        <v>56.5</v>
      </c>
      <c r="O115" s="48">
        <f>'Third Approx.'!$D$16*TAN('Third Approx.'!$D$29)+((0.5*(COS(RADIANS(ABS('Third Approx.'!$D$18*'Data 3rd Approx.'!N115-'Third Approx.'!$D$19*'Data 3rd Approx.'!N115))))+0.5)*('Third Approx.'!$D$16*TAN(2*'Third Approx.'!$D$29)-2*'Third Approx.'!$D$16*TAN('Third Approx.'!$D$29)))</f>
        <v>3.5087750274530758</v>
      </c>
      <c r="R115" s="48">
        <f>((0.5*(COS(RADIANS(ABS('Third Approx.'!$D$18*'Data 3rd Approx.'!N115-'Third Approx.'!$D$19*'Data 3rd Approx.'!N115))))+0.5)*('Third Approx.'!$D$16*TAN(2*'Third Approx.'!$D$29)-2*'Third Approx.'!$D$16*TAN('Third Approx.'!$D$29)))</f>
        <v>1.6897215729945868E-3</v>
      </c>
      <c r="S115" s="7">
        <f>((0.5*(COS(RADIANS(ABS('Third Approx.'!$D$18*'Data 3rd Approx.'!N115-'Third Approx.'!$D$19*'Data 3rd Approx.'!N115))))+0.5))</f>
        <v>0.19561928549563984</v>
      </c>
      <c r="U115" s="18">
        <v>226</v>
      </c>
      <c r="V115" s="48">
        <f>'Third Approx.'!$D$38*COS(RADIANS(U115))</f>
        <v>-2.6477678797310915</v>
      </c>
      <c r="W115" s="7">
        <f>'Third Approx.'!$D$38*SIN(RADIANS(U115))</f>
        <v>-2.7418439033425281</v>
      </c>
      <c r="Y115" s="18">
        <v>226</v>
      </c>
      <c r="Z115" s="48">
        <f t="shared" si="1"/>
        <v>1.3742116238000595</v>
      </c>
      <c r="AA115" s="7">
        <f>'Third Approx.'!$D$39*SIN(RADIANS(Y115))+$W$2</f>
        <v>-2.5289995618423178</v>
      </c>
    </row>
    <row r="116" spans="1:27" x14ac:dyDescent="0.25">
      <c r="A116" s="77">
        <v>57</v>
      </c>
      <c r="B116" s="77">
        <f>IF(A116&lt;='Third Approx.'!$D$20,A116,"")</f>
        <v>57</v>
      </c>
      <c r="C116" s="48">
        <f>IF(B116="",#N/A,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Approx.'!$D$18*B116))+O116*COS(RADIANS(B116*'Third Approx.'!$D$19)+'Third Approx.'!$D$21))))))))))))</f>
        <v>0.64341358125261161</v>
      </c>
      <c r="D116" s="7">
        <f>IF(B116="",#N/A,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Approx.'!$D$18*B116))+O116*SIN(RADIANS(B116*'Third Approx.'!$D$19)+'Third Approx.'!$D$21))))))))))))</f>
        <v>-2.7406928076805626</v>
      </c>
      <c r="F116" s="18">
        <v>228</v>
      </c>
      <c r="G116" s="48">
        <f>IF('Third Approx.'!$G$15="Error",#N/A,IF('Third Approx.'!$G$16="Error",#N/A,IF('Third Approx.'!$G$17="Error",#N/A,IF('Third Approx.'!$G$18="Error",#N/A,IF('Third Approx.'!$G$19="Error",#N/A,IF('Third Approx.'!$G$20="Error",#N/A,IF('Third Approx.'!$G$29="Error",#N/A,IF('Third Approx.'!$G$30="Error",#N/A,IF('Third Approx.'!$G$31="Error",#N/A,IF('Third Approx.'!$G$32="Error",#N/A,'Third Approx.'!$D$37*COS(RADIANS(F116))))))))))))</f>
        <v>-0.20376784153979746</v>
      </c>
      <c r="H116" s="7">
        <f>IF('Third Approx.'!$G$15="Error",#N/A,IF('Third Approx.'!$G$16="Error",#N/A,IF('Third Approx.'!$G$17="Error",#N/A,IF('Third Approx.'!$G$18="Error",#N/A,IF('Third Approx.'!$G$19="Error",#N/A,IF('Third Approx.'!$G$20="Error",#N/A,IF('Third Approx.'!$G$29="Error",#N/A,IF('Third Approx.'!$G$30="Error",#N/A,IF('Third Approx.'!$G$31="Error",#N/A,IF('Third Approx.'!$G$32="Error",#N/A,'Third Approx.'!$D$37*SIN(RADIANS(F116))))))))))))</f>
        <v>-0.22630711493383102</v>
      </c>
      <c r="K116" s="48">
        <f>IF('Third Approx.'!$G$15="Error",#N/A,IF('Third Approx.'!$G$16="Error",#N/A,IF('Third Approx.'!$G$17="Error",#N/A,IF('Third Approx.'!$G$18="Error",#N/A,IF('Third Approx.'!$G$19="Error",#N/A,IF('Third Approx.'!$G$20="Error",#N/A,IF('Third Approx.'!$G$29="Error",#N/A,IF('Third Approx.'!$G$30="Error",#N/A,IF('Third Approx.'!$G$31="Error",#N/A,IF('Third Approx.'!$G$32="Error",#N/A,'Third Approx.'!$D$40*COS(RADIANS(F116))))))))))))</f>
        <v>-4.9029438969196102</v>
      </c>
      <c r="L116" s="7">
        <f>IF('Third Approx.'!$G$15="Error",#N/A,IF('Third Approx.'!$G$16="Error",#N/A,IF('Third Approx.'!$G$17="Error",#N/A,IF('Third Approx.'!$G$18="Error",#N/A,IF('Third Approx.'!$G$19="Error",#N/A,IF('Third Approx.'!$G$20="Error",#N/A,IF('Third Approx.'!$G$29="Error",#N/A,IF('Third Approx.'!$G$30="Error",#N/A,IF('Third Approx.'!$G$31="Error",#N/A,IF('Third Approx.'!$G$32="Error",#N/A,'Third Approx.'!$D$40*SIN(RADIANS(F116))))))))))))</f>
        <v>-5.4452708514243326</v>
      </c>
      <c r="N116" s="47">
        <v>57</v>
      </c>
      <c r="O116" s="48">
        <f>'Third Approx.'!$D$16*TAN('Third Approx.'!$D$29)+((0.5*(COS(RADIANS(ABS('Third Approx.'!$D$18*'Data 3rd Approx.'!N116-'Third Approx.'!$D$19*'Data 3rd Approx.'!N116))))+0.5)*('Third Approx.'!$D$16*TAN(2*'Third Approx.'!$D$29)-2*'Third Approx.'!$D$16*TAN('Third Approx.'!$D$29)))</f>
        <v>3.5083502833825779</v>
      </c>
      <c r="R116" s="48">
        <f>((0.5*(COS(RADIANS(ABS('Third Approx.'!$D$18*'Data 3rd Approx.'!N116-'Third Approx.'!$D$19*'Data 3rd Approx.'!N116))))+0.5)*('Third Approx.'!$D$16*TAN(2*'Third Approx.'!$D$29)-2*'Third Approx.'!$D$16*TAN('Third Approx.'!$D$29)))</f>
        <v>1.2649775024966676E-3</v>
      </c>
      <c r="S116" s="7">
        <f>((0.5*(COS(RADIANS(ABS('Third Approx.'!$D$18*'Data 3rd Approx.'!N116-'Third Approx.'!$D$19*'Data 3rd Approx.'!N116))))+0.5))</f>
        <v>0.1464466094067261</v>
      </c>
      <c r="U116" s="18">
        <v>228</v>
      </c>
      <c r="V116" s="48">
        <f>'Third Approx.'!$D$38*COS(RADIANS(U116))</f>
        <v>-2.5504659588155776</v>
      </c>
      <c r="W116" s="7">
        <f>'Third Approx.'!$D$38*SIN(RADIANS(U116))</f>
        <v>-2.8325794125064183</v>
      </c>
      <c r="Y116" s="18">
        <v>228</v>
      </c>
      <c r="Z116" s="48">
        <f t="shared" si="1"/>
        <v>1.4640670142387804</v>
      </c>
      <c r="AA116" s="7">
        <f>'Third Approx.'!$D$39*SIN(RADIANS(Y116))+$W$2</f>
        <v>-2.6126914389179143</v>
      </c>
    </row>
    <row r="117" spans="1:27" x14ac:dyDescent="0.25">
      <c r="A117" s="48">
        <v>57.5</v>
      </c>
      <c r="B117" s="77">
        <f>IF(A117&lt;='Third Approx.'!$D$20,A117,"")</f>
        <v>57.5</v>
      </c>
      <c r="C117" s="48">
        <f>IF(B117="",#N/A,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Approx.'!$D$18*B117))+O117*COS(RADIANS(B117*'Third Approx.'!$D$19)+'Third Approx.'!$D$21))))))))))))</f>
        <v>0.93441657673328926</v>
      </c>
      <c r="D117" s="7">
        <f>IF(B117="",#N/A,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Approx.'!$D$18*B117))+O117*SIN(RADIANS(B117*'Third Approx.'!$D$19)+'Third Approx.'!$D$21))))))))))))</f>
        <v>-2.1783535626231325</v>
      </c>
      <c r="F117" s="18">
        <v>230</v>
      </c>
      <c r="G117" s="48">
        <f>IF('Third Approx.'!$G$15="Error",#N/A,IF('Third Approx.'!$G$16="Error",#N/A,IF('Third Approx.'!$G$17="Error",#N/A,IF('Third Approx.'!$G$18="Error",#N/A,IF('Third Approx.'!$G$19="Error",#N/A,IF('Third Approx.'!$G$20="Error",#N/A,IF('Third Approx.'!$G$29="Error",#N/A,IF('Third Approx.'!$G$30="Error",#N/A,IF('Third Approx.'!$G$31="Error",#N/A,IF('Third Approx.'!$G$32="Error",#N/A,'Third Approx.'!$D$37*COS(RADIANS(F117))))))))))))</f>
        <v>-0.19574570726496857</v>
      </c>
      <c r="H117" s="7">
        <f>IF('Third Approx.'!$G$15="Error",#N/A,IF('Third Approx.'!$G$16="Error",#N/A,IF('Third Approx.'!$G$17="Error",#N/A,IF('Third Approx.'!$G$18="Error",#N/A,IF('Third Approx.'!$G$19="Error",#N/A,IF('Third Approx.'!$G$20="Error",#N/A,IF('Third Approx.'!$G$29="Error",#N/A,IF('Third Approx.'!$G$30="Error",#N/A,IF('Third Approx.'!$G$31="Error",#N/A,IF('Third Approx.'!$G$32="Error",#N/A,'Third Approx.'!$D$37*SIN(RADIANS(F117))))))))))))</f>
        <v>-0.23328064986792074</v>
      </c>
      <c r="K117" s="48">
        <f>IF('Third Approx.'!$G$15="Error",#N/A,IF('Third Approx.'!$G$16="Error",#N/A,IF('Third Approx.'!$G$17="Error",#N/A,IF('Third Approx.'!$G$18="Error",#N/A,IF('Third Approx.'!$G$19="Error",#N/A,IF('Third Approx.'!$G$20="Error",#N/A,IF('Third Approx.'!$G$29="Error",#N/A,IF('Third Approx.'!$G$30="Error",#N/A,IF('Third Approx.'!$G$31="Error",#N/A,IF('Third Approx.'!$G$32="Error",#N/A,'Third Approx.'!$D$40*COS(RADIANS(F117))))))))))))</f>
        <v>-4.7099199438472112</v>
      </c>
      <c r="L117" s="7">
        <f>IF('Third Approx.'!$G$15="Error",#N/A,IF('Third Approx.'!$G$16="Error",#N/A,IF('Third Approx.'!$G$17="Error",#N/A,IF('Third Approx.'!$G$18="Error",#N/A,IF('Third Approx.'!$G$19="Error",#N/A,IF('Third Approx.'!$G$20="Error",#N/A,IF('Third Approx.'!$G$29="Error",#N/A,IF('Third Approx.'!$G$30="Error",#N/A,IF('Third Approx.'!$G$31="Error",#N/A,IF('Third Approx.'!$G$32="Error",#N/A,'Third Approx.'!$D$40*SIN(RADIANS(F117))))))))))))</f>
        <v>-5.613064013911031</v>
      </c>
      <c r="N117" s="18">
        <v>57.5</v>
      </c>
      <c r="O117" s="48">
        <f>'Third Approx.'!$D$16*TAN('Third Approx.'!$D$29)+((0.5*(COS(RADIANS(ABS('Third Approx.'!$D$18*'Data 3rd Approx.'!N117-'Third Approx.'!$D$19*'Data 3rd Approx.'!N117))))+0.5)*('Third Approx.'!$D$16*TAN(2*'Third Approx.'!$D$29)-2*'Third Approx.'!$D$16*TAN('Third Approx.'!$D$29)))</f>
        <v>3.5079777928299554</v>
      </c>
      <c r="R117" s="48">
        <f>((0.5*(COS(RADIANS(ABS('Third Approx.'!$D$18*'Data 3rd Approx.'!N117-'Third Approx.'!$D$19*'Data 3rd Approx.'!N117))))+0.5)*('Third Approx.'!$D$16*TAN(2*'Third Approx.'!$D$29)-2*'Third Approx.'!$D$16*TAN('Third Approx.'!$D$29)))</f>
        <v>8.9248694987426166E-4</v>
      </c>
      <c r="S117" s="7">
        <f>((0.5*(COS(RADIANS(ABS('Third Approx.'!$D$18*'Data 3rd Approx.'!N117-'Third Approx.'!$D$19*'Data 3rd Approx.'!N117))))+0.5))</f>
        <v>0.10332332985438264</v>
      </c>
      <c r="U117" s="18">
        <v>230</v>
      </c>
      <c r="V117" s="48">
        <f>'Third Approx.'!$D$38*COS(RADIANS(U117))</f>
        <v>-2.4500566879984125</v>
      </c>
      <c r="W117" s="7">
        <f>'Third Approx.'!$D$38*SIN(RADIANS(U117))</f>
        <v>-2.9198638599815778</v>
      </c>
      <c r="Y117" s="18">
        <v>230</v>
      </c>
      <c r="Z117" s="48">
        <f t="shared" si="1"/>
        <v>1.5567269063912068</v>
      </c>
      <c r="AA117" s="7">
        <f>'Third Approx.'!$D$39*SIN(RADIANS(Y117))+$W$2</f>
        <v>-2.6932001539294528</v>
      </c>
    </row>
    <row r="118" spans="1:27" x14ac:dyDescent="0.25">
      <c r="A118" s="77">
        <v>58</v>
      </c>
      <c r="B118" s="77">
        <f>IF(A118&lt;='Third Approx.'!$D$20,A118,"")</f>
        <v>58</v>
      </c>
      <c r="C118" s="48">
        <f>IF(B118="",#N/A,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Approx.'!$D$18*B118))+O118*COS(RADIANS(B118*'Third Approx.'!$D$19)+'Third Approx.'!$D$21))))))))))))</f>
        <v>1.0666781610337353</v>
      </c>
      <c r="D118" s="7">
        <f>IF(B118="",#N/A,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Approx.'!$D$18*B118))+O118*SIN(RADIANS(B118*'Third Approx.'!$D$19)+'Third Approx.'!$D$21))))))))))))</f>
        <v>-1.5928035101139779</v>
      </c>
      <c r="F118" s="18">
        <v>232</v>
      </c>
      <c r="G118" s="48">
        <f>IF('Third Approx.'!$G$15="Error",#N/A,IF('Third Approx.'!$G$16="Error",#N/A,IF('Third Approx.'!$G$17="Error",#N/A,IF('Third Approx.'!$G$18="Error",#N/A,IF('Third Approx.'!$G$19="Error",#N/A,IF('Third Approx.'!$G$20="Error",#N/A,IF('Third Approx.'!$G$29="Error",#N/A,IF('Third Approx.'!$G$30="Error",#N/A,IF('Third Approx.'!$G$31="Error",#N/A,IF('Third Approx.'!$G$32="Error",#N/A,'Third Approx.'!$D$37*COS(RADIANS(F118))))))))))))</f>
        <v>-0.18748508699815186</v>
      </c>
      <c r="H118" s="7">
        <f>IF('Third Approx.'!$G$15="Error",#N/A,IF('Third Approx.'!$G$16="Error",#N/A,IF('Third Approx.'!$G$17="Error",#N/A,IF('Third Approx.'!$G$18="Error",#N/A,IF('Third Approx.'!$G$19="Error",#N/A,IF('Third Approx.'!$G$20="Error",#N/A,IF('Third Approx.'!$G$29="Error",#N/A,IF('Third Approx.'!$G$30="Error",#N/A,IF('Third Approx.'!$G$31="Error",#N/A,IF('Third Approx.'!$G$32="Error",#N/A,'Third Approx.'!$D$37*SIN(RADIANS(F118))))))))))))</f>
        <v>-0.239969968264276</v>
      </c>
      <c r="K118" s="48">
        <f>IF('Third Approx.'!$G$15="Error",#N/A,IF('Third Approx.'!$G$16="Error",#N/A,IF('Third Approx.'!$G$17="Error",#N/A,IF('Third Approx.'!$G$18="Error",#N/A,IF('Third Approx.'!$G$19="Error",#N/A,IF('Third Approx.'!$G$20="Error",#N/A,IF('Third Approx.'!$G$29="Error",#N/A,IF('Third Approx.'!$G$30="Error",#N/A,IF('Third Approx.'!$G$31="Error",#N/A,IF('Third Approx.'!$G$32="Error",#N/A,'Third Approx.'!$D$40*COS(RADIANS(F118))))))))))))</f>
        <v>-4.511157678830779</v>
      </c>
      <c r="L118" s="7">
        <f>IF('Third Approx.'!$G$15="Error",#N/A,IF('Third Approx.'!$G$16="Error",#N/A,IF('Third Approx.'!$G$17="Error",#N/A,IF('Third Approx.'!$G$18="Error",#N/A,IF('Third Approx.'!$G$19="Error",#N/A,IF('Third Approx.'!$G$20="Error",#N/A,IF('Third Approx.'!$G$29="Error",#N/A,IF('Third Approx.'!$G$30="Error",#N/A,IF('Third Approx.'!$G$31="Error",#N/A,IF('Third Approx.'!$G$32="Error",#N/A,'Third Approx.'!$D$40*SIN(RADIANS(F118))))))))))))</f>
        <v>-5.7740185225230114</v>
      </c>
      <c r="N118" s="47">
        <v>58</v>
      </c>
      <c r="O118" s="48">
        <f>'Third Approx.'!$D$16*TAN('Third Approx.'!$D$29)+((0.5*(COS(RADIANS(ABS('Third Approx.'!$D$18*'Data 3rd Approx.'!N118-'Third Approx.'!$D$19*'Data 3rd Approx.'!N118))))+0.5)*('Third Approx.'!$D$16*TAN(2*'Third Approx.'!$D$29)-2*'Third Approx.'!$D$16*TAN('Third Approx.'!$D$29)))</f>
        <v>3.5076639292118377</v>
      </c>
      <c r="R118" s="48">
        <f>((0.5*(COS(RADIANS(ABS('Third Approx.'!$D$18*'Data 3rd Approx.'!N118-'Third Approx.'!$D$19*'Data 3rd Approx.'!N118))))+0.5)*('Third Approx.'!$D$16*TAN(2*'Third Approx.'!$D$29)-2*'Third Approx.'!$D$16*TAN('Third Approx.'!$D$29)))</f>
        <v>5.7862333175661969E-4</v>
      </c>
      <c r="S118" s="7">
        <f>((0.5*(COS(RADIANS(ABS('Third Approx.'!$D$18*'Data 3rd Approx.'!N118-'Third Approx.'!$D$19*'Data 3rd Approx.'!N118))))+0.5))</f>
        <v>6.6987298107780702E-2</v>
      </c>
      <c r="U118" s="18">
        <v>232</v>
      </c>
      <c r="V118" s="48">
        <f>'Third Approx.'!$D$38*COS(RADIANS(U118))</f>
        <v>-2.3466624005092198</v>
      </c>
      <c r="W118" s="7">
        <f>'Third Approx.'!$D$38*SIN(RADIANS(U118))</f>
        <v>-3.0035909031139005</v>
      </c>
      <c r="Y118" s="18">
        <v>232</v>
      </c>
      <c r="Z118" s="48">
        <f t="shared" si="1"/>
        <v>1.6520780170726819</v>
      </c>
      <c r="AA118" s="7">
        <f>'Third Approx.'!$D$39*SIN(RADIANS(Y118))+$W$2</f>
        <v>-2.7704276194091113</v>
      </c>
    </row>
    <row r="119" spans="1:27" x14ac:dyDescent="0.25">
      <c r="A119" s="48">
        <v>58.5</v>
      </c>
      <c r="B119" s="77">
        <f>IF(A119&lt;='Third Approx.'!$D$20,A119,"")</f>
        <v>58.5</v>
      </c>
      <c r="C119" s="48">
        <f>IF(B119="",#N/A,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Approx.'!$D$18*B119))+O119*COS(RADIANS(B119*'Third Approx.'!$D$19)+'Third Approx.'!$D$21))))))))))))</f>
        <v>1.0413536440866134</v>
      </c>
      <c r="D119" s="7">
        <f>IF(B119="",#N/A,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Approx.'!$D$18*B119))+O119*SIN(RADIANS(B119*'Third Approx.'!$D$19)+'Third Approx.'!$D$21))))))))))))</f>
        <v>-1.0214756710715645</v>
      </c>
      <c r="F119" s="18">
        <v>234</v>
      </c>
      <c r="G119" s="48">
        <f>IF('Third Approx.'!$G$15="Error",#N/A,IF('Third Approx.'!$G$16="Error",#N/A,IF('Third Approx.'!$G$17="Error",#N/A,IF('Third Approx.'!$G$18="Error",#N/A,IF('Third Approx.'!$G$19="Error",#N/A,IF('Third Approx.'!$G$20="Error",#N/A,IF('Third Approx.'!$G$29="Error",#N/A,IF('Third Approx.'!$G$30="Error",#N/A,IF('Third Approx.'!$G$31="Error",#N/A,IF('Third Approx.'!$G$32="Error",#N/A,'Third Approx.'!$D$37*COS(RADIANS(F119))))))))))))</f>
        <v>-0.17899604503269184</v>
      </c>
      <c r="H119" s="7">
        <f>IF('Third Approx.'!$G$15="Error",#N/A,IF('Third Approx.'!$G$16="Error",#N/A,IF('Third Approx.'!$G$17="Error",#N/A,IF('Third Approx.'!$G$18="Error",#N/A,IF('Third Approx.'!$G$19="Error",#N/A,IF('Third Approx.'!$G$20="Error",#N/A,IF('Third Approx.'!$G$29="Error",#N/A,IF('Third Approx.'!$G$30="Error",#N/A,IF('Third Approx.'!$G$31="Error",#N/A,IF('Third Approx.'!$G$32="Error",#N/A,'Third Approx.'!$D$37*SIN(RADIANS(F119))))))))))))</f>
        <v>-0.24636692021884099</v>
      </c>
      <c r="K119" s="48">
        <f>IF('Third Approx.'!$G$15="Error",#N/A,IF('Third Approx.'!$G$16="Error",#N/A,IF('Third Approx.'!$G$17="Error",#N/A,IF('Third Approx.'!$G$18="Error",#N/A,IF('Third Approx.'!$G$19="Error",#N/A,IF('Third Approx.'!$G$20="Error",#N/A,IF('Third Approx.'!$G$29="Error",#N/A,IF('Third Approx.'!$G$30="Error",#N/A,IF('Third Approx.'!$G$31="Error",#N/A,IF('Third Approx.'!$G$32="Error",#N/A,'Third Approx.'!$D$40*COS(RADIANS(F119))))))))))))</f>
        <v>-4.3068992630732676</v>
      </c>
      <c r="L119" s="7">
        <f>IF('Third Approx.'!$G$15="Error",#N/A,IF('Third Approx.'!$G$16="Error",#N/A,IF('Third Approx.'!$G$17="Error",#N/A,IF('Third Approx.'!$G$18="Error",#N/A,IF('Third Approx.'!$G$19="Error",#N/A,IF('Third Approx.'!$G$20="Error",#N/A,IF('Third Approx.'!$G$29="Error",#N/A,IF('Third Approx.'!$G$30="Error",#N/A,IF('Third Approx.'!$G$31="Error",#N/A,IF('Third Approx.'!$G$32="Error",#N/A,'Third Approx.'!$D$40*SIN(RADIANS(F119))))))))))))</f>
        <v>-5.9279382789846649</v>
      </c>
      <c r="N119" s="18">
        <v>58.5</v>
      </c>
      <c r="O119" s="48">
        <f>'Third Approx.'!$D$16*TAN('Third Approx.'!$D$29)+((0.5*(COS(RADIANS(ABS('Third Approx.'!$D$18*'Data 3rd Approx.'!N119-'Third Approx.'!$D$19*'Data 3rd Approx.'!N119))))+0.5)*('Third Approx.'!$D$16*TAN(2*'Third Approx.'!$D$29)-2*'Third Approx.'!$D$16*TAN('Third Approx.'!$D$29)))</f>
        <v>3.5074140628217503</v>
      </c>
      <c r="R119" s="48">
        <f>((0.5*(COS(RADIANS(ABS('Third Approx.'!$D$18*'Data 3rd Approx.'!N119-'Third Approx.'!$D$19*'Data 3rd Approx.'!N119))))+0.5)*('Third Approx.'!$D$16*TAN(2*'Third Approx.'!$D$29)-2*'Third Approx.'!$D$16*TAN('Third Approx.'!$D$29)))</f>
        <v>3.2875694166917735E-4</v>
      </c>
      <c r="S119" s="7">
        <f>((0.5*(COS(RADIANS(ABS('Third Approx.'!$D$18*'Data 3rd Approx.'!N119-'Third Approx.'!$D$19*'Data 3rd Approx.'!N119))))+0.5))</f>
        <v>3.8060233744356797E-2</v>
      </c>
      <c r="U119" s="18">
        <v>234</v>
      </c>
      <c r="V119" s="48">
        <f>'Third Approx.'!$D$38*COS(RADIANS(U119))</f>
        <v>-2.2404090663606411</v>
      </c>
      <c r="W119" s="7">
        <f>'Third Approx.'!$D$38*SIN(RADIANS(U119))</f>
        <v>-3.0836585333984874</v>
      </c>
      <c r="Y119" s="18">
        <v>234</v>
      </c>
      <c r="Z119" s="48">
        <f t="shared" si="1"/>
        <v>1.7500053068679851</v>
      </c>
      <c r="AA119" s="7">
        <f>'Third Approx.'!$D$39*SIN(RADIANS(Y119))+$W$2</f>
        <v>-2.8442797455861775</v>
      </c>
    </row>
    <row r="120" spans="1:27" x14ac:dyDescent="0.25">
      <c r="A120" s="77">
        <v>59</v>
      </c>
      <c r="B120" s="77">
        <f>IF(A120&lt;='Third Approx.'!$D$20,A120,"")</f>
        <v>59</v>
      </c>
      <c r="C120" s="48">
        <f>IF(B120="",#N/A,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Approx.'!$D$18*B120))+O120*COS(RADIANS(B120*'Third Approx.'!$D$19)+'Third Approx.'!$D$21))))))))))))</f>
        <v>0.86788383155288829</v>
      </c>
      <c r="D120" s="7">
        <f>IF(B120="",#N/A,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Approx.'!$D$18*B120))+O120*SIN(RADIANS(B120*'Third Approx.'!$D$19)+'Third Approx.'!$D$21))))))))))))</f>
        <v>-0.50044536439066434</v>
      </c>
      <c r="F120" s="18">
        <v>236</v>
      </c>
      <c r="G120" s="48">
        <f>IF('Third Approx.'!$G$15="Error",#N/A,IF('Third Approx.'!$G$16="Error",#N/A,IF('Third Approx.'!$G$17="Error",#N/A,IF('Third Approx.'!$G$18="Error",#N/A,IF('Third Approx.'!$G$19="Error",#N/A,IF('Third Approx.'!$G$20="Error",#N/A,IF('Third Approx.'!$G$29="Error",#N/A,IF('Third Approx.'!$G$30="Error",#N/A,IF('Third Approx.'!$G$31="Error",#N/A,IF('Third Approx.'!$G$32="Error",#N/A,'Third Approx.'!$D$37*COS(RADIANS(F120))))))))))))</f>
        <v>-0.17028892395858633</v>
      </c>
      <c r="H120" s="7">
        <f>IF('Third Approx.'!$G$15="Error",#N/A,IF('Third Approx.'!$G$16="Error",#N/A,IF('Third Approx.'!$G$17="Error",#N/A,IF('Third Approx.'!$G$18="Error",#N/A,IF('Third Approx.'!$G$19="Error",#N/A,IF('Third Approx.'!$G$20="Error",#N/A,IF('Third Approx.'!$G$29="Error",#N/A,IF('Third Approx.'!$G$30="Error",#N/A,IF('Third Approx.'!$G$31="Error",#N/A,IF('Third Approx.'!$G$32="Error",#N/A,'Third Approx.'!$D$37*SIN(RADIANS(F120))))))))))))</f>
        <v>-0.25246371203103429</v>
      </c>
      <c r="K120" s="48">
        <f>IF('Third Approx.'!$G$15="Error",#N/A,IF('Third Approx.'!$G$16="Error",#N/A,IF('Third Approx.'!$G$17="Error",#N/A,IF('Third Approx.'!$G$18="Error",#N/A,IF('Third Approx.'!$G$19="Error",#N/A,IF('Third Approx.'!$G$20="Error",#N/A,IF('Third Approx.'!$G$29="Error",#N/A,IF('Third Approx.'!$G$30="Error",#N/A,IF('Third Approx.'!$G$31="Error",#N/A,IF('Third Approx.'!$G$32="Error",#N/A,'Third Approx.'!$D$40*COS(RADIANS(F120))))))))))))</f>
        <v>-4.0973935539906696</v>
      </c>
      <c r="L120" s="7">
        <f>IF('Third Approx.'!$G$15="Error",#N/A,IF('Third Approx.'!$G$16="Error",#N/A,IF('Third Approx.'!$G$17="Error",#N/A,IF('Third Approx.'!$G$18="Error",#N/A,IF('Third Approx.'!$G$19="Error",#N/A,IF('Third Approx.'!$G$20="Error",#N/A,IF('Third Approx.'!$G$29="Error",#N/A,IF('Third Approx.'!$G$30="Error",#N/A,IF('Third Approx.'!$G$31="Error",#N/A,IF('Third Approx.'!$G$32="Error",#N/A,'Third Approx.'!$D$40*SIN(RADIANS(F120))))))))))))</f>
        <v>-6.0746357557822703</v>
      </c>
      <c r="N120" s="47">
        <v>59</v>
      </c>
      <c r="O120" s="48">
        <f>'Third Approx.'!$D$16*TAN('Third Approx.'!$D$29)+((0.5*(COS(RADIANS(ABS('Third Approx.'!$D$18*'Data 3rd Approx.'!N120-'Third Approx.'!$D$19*'Data 3rd Approx.'!N120))))+0.5)*('Third Approx.'!$D$16*TAN(2*'Third Approx.'!$D$29)-2*'Third Approx.'!$D$16*TAN('Third Approx.'!$D$29)))</f>
        <v>3.5072324689429037</v>
      </c>
      <c r="R120" s="48">
        <f>((0.5*(COS(RADIANS(ABS('Third Approx.'!$D$18*'Data 3rd Approx.'!N120-'Third Approx.'!$D$19*'Data 3rd Approx.'!N120))))+0.5)*('Third Approx.'!$D$16*TAN(2*'Third Approx.'!$D$29)-2*'Third Approx.'!$D$16*TAN('Third Approx.'!$D$29)))</f>
        <v>1.4716306282237644E-4</v>
      </c>
      <c r="S120" s="7">
        <f>((0.5*(COS(RADIANS(ABS('Third Approx.'!$D$18*'Data 3rd Approx.'!N120-'Third Approx.'!$D$19*'Data 3rd Approx.'!N120))))+0.5))</f>
        <v>1.7037086855465899E-2</v>
      </c>
      <c r="U120" s="18">
        <v>236</v>
      </c>
      <c r="V120" s="48">
        <f>'Third Approx.'!$D$38*COS(RADIANS(U120))</f>
        <v>-2.1314261388732603</v>
      </c>
      <c r="W120" s="7">
        <f>'Third Approx.'!$D$38*SIN(RADIANS(U120))</f>
        <v>-3.1599692007613136</v>
      </c>
      <c r="Y120" s="18">
        <v>236</v>
      </c>
      <c r="Z120" s="48">
        <f t="shared" si="1"/>
        <v>1.8503920592227789</v>
      </c>
      <c r="AA120" s="7">
        <f>'Third Approx.'!$D$39*SIN(RADIANS(Y120))+$W$2</f>
        <v>-2.9146665550209567</v>
      </c>
    </row>
    <row r="121" spans="1:27" x14ac:dyDescent="0.25">
      <c r="A121" s="48">
        <v>59.5</v>
      </c>
      <c r="B121" s="77">
        <f>IF(A121&lt;='Third Approx.'!$D$20,A121,"")</f>
        <v>59.5</v>
      </c>
      <c r="C121" s="48">
        <f>IF(B121="",#N/A,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Approx.'!$D$18*B121))+O121*COS(RADIANS(B121*'Third Approx.'!$D$19)+'Third Approx.'!$D$21))))))))))))</f>
        <v>0.56348476498563516</v>
      </c>
      <c r="D121" s="7">
        <f>IF(B121="",#N/A,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Approx.'!$D$18*B121))+O121*SIN(RADIANS(B121*'Third Approx.'!$D$19)+'Third Approx.'!$D$21))))))))))))</f>
        <v>-6.2651539671497058E-2</v>
      </c>
      <c r="F121" s="18">
        <v>238</v>
      </c>
      <c r="G121" s="48">
        <f>IF('Third Approx.'!$G$15="Error",#N/A,IF('Third Approx.'!$G$16="Error",#N/A,IF('Third Approx.'!$G$17="Error",#N/A,IF('Third Approx.'!$G$18="Error",#N/A,IF('Third Approx.'!$G$19="Error",#N/A,IF('Third Approx.'!$G$20="Error",#N/A,IF('Third Approx.'!$G$29="Error",#N/A,IF('Third Approx.'!$G$30="Error",#N/A,IF('Third Approx.'!$G$31="Error",#N/A,IF('Third Approx.'!$G$32="Error",#N/A,'Third Approx.'!$D$37*COS(RADIANS(F121))))))))))))</f>
        <v>-0.16137433206163534</v>
      </c>
      <c r="H121" s="7">
        <f>IF('Third Approx.'!$G$15="Error",#N/A,IF('Third Approx.'!$G$16="Error",#N/A,IF('Third Approx.'!$G$17="Error",#N/A,IF('Third Approx.'!$G$18="Error",#N/A,IF('Third Approx.'!$G$19="Error",#N/A,IF('Third Approx.'!$G$20="Error",#N/A,IF('Third Approx.'!$G$29="Error",#N/A,IF('Third Approx.'!$G$30="Error",#N/A,IF('Third Approx.'!$G$31="Error",#N/A,IF('Third Approx.'!$G$32="Error",#N/A,'Third Approx.'!$D$37*SIN(RADIANS(F121))))))))))))</f>
        <v>-0.25825291569917125</v>
      </c>
      <c r="K121" s="48">
        <f>IF('Third Approx.'!$G$15="Error",#N/A,IF('Third Approx.'!$G$16="Error",#N/A,IF('Third Approx.'!$G$17="Error",#N/A,IF('Third Approx.'!$G$18="Error",#N/A,IF('Third Approx.'!$G$19="Error",#N/A,IF('Third Approx.'!$G$20="Error",#N/A,IF('Third Approx.'!$G$29="Error",#N/A,IF('Third Approx.'!$G$30="Error",#N/A,IF('Third Approx.'!$G$31="Error",#N/A,IF('Third Approx.'!$G$32="Error",#N/A,'Third Approx.'!$D$40*COS(RADIANS(F121))))))))))))</f>
        <v>-3.8828958020176318</v>
      </c>
      <c r="L121" s="7">
        <f>IF('Third Approx.'!$G$15="Error",#N/A,IF('Third Approx.'!$G$16="Error",#N/A,IF('Third Approx.'!$G$17="Error",#N/A,IF('Third Approx.'!$G$18="Error",#N/A,IF('Third Approx.'!$G$19="Error",#N/A,IF('Third Approx.'!$G$20="Error",#N/A,IF('Third Approx.'!$G$29="Error",#N/A,IF('Third Approx.'!$G$30="Error",#N/A,IF('Third Approx.'!$G$31="Error",#N/A,IF('Third Approx.'!$G$32="Error",#N/A,'Third Approx.'!$D$40*SIN(RADIANS(F121))))))))))))</f>
        <v>-6.2139322246373574</v>
      </c>
      <c r="N121" s="18">
        <v>59.5</v>
      </c>
      <c r="O121" s="48">
        <f>'Third Approx.'!$D$16*TAN('Third Approx.'!$D$29)+((0.5*(COS(RADIANS(ABS('Third Approx.'!$D$18*'Data 3rd Approx.'!N121-'Third Approx.'!$D$19*'Data 3rd Approx.'!N121))))+0.5)*('Third Approx.'!$D$16*TAN(2*'Third Approx.'!$D$29)-2*'Third Approx.'!$D$16*TAN('Third Approx.'!$D$29)))</f>
        <v>3.5071222546969119</v>
      </c>
      <c r="R121" s="48">
        <f>((0.5*(COS(RADIANS(ABS('Third Approx.'!$D$18*'Data 3rd Approx.'!N121-'Third Approx.'!$D$19*'Data 3rd Approx.'!N121))))+0.5)*('Third Approx.'!$D$16*TAN(2*'Third Approx.'!$D$29)-2*'Third Approx.'!$D$16*TAN('Third Approx.'!$D$29)))</f>
        <v>3.6948816830623498E-5</v>
      </c>
      <c r="S121" s="7">
        <f>((0.5*(COS(RADIANS(ABS('Third Approx.'!$D$18*'Data 3rd Approx.'!N121-'Third Approx.'!$D$19*'Data 3rd Approx.'!N121))))+0.5))</f>
        <v>4.2775693130947534E-3</v>
      </c>
      <c r="U121" s="18">
        <v>238</v>
      </c>
      <c r="V121" s="48">
        <f>'Third Approx.'!$D$38*COS(RADIANS(U121))</f>
        <v>-2.0198463969566927</v>
      </c>
      <c r="W121" s="7">
        <f>'Third Approx.'!$D$38*SIN(RADIANS(U121))</f>
        <v>-3.2324299324089512</v>
      </c>
      <c r="Y121" s="18">
        <v>238</v>
      </c>
      <c r="Z121" s="48">
        <f t="shared" si="1"/>
        <v>1.9531199218929498</v>
      </c>
      <c r="AA121" s="7">
        <f>'Third Approx.'!$D$39*SIN(RADIANS(Y121))+$W$2</f>
        <v>-2.9815022922284067</v>
      </c>
    </row>
    <row r="122" spans="1:27" x14ac:dyDescent="0.25">
      <c r="A122" s="77">
        <v>60</v>
      </c>
      <c r="B122" s="77">
        <f>IF(A122&lt;='Third Approx.'!$D$20,A122,"")</f>
        <v>60</v>
      </c>
      <c r="C122" s="48">
        <f>IF(B122="",#N/A,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Approx.'!$D$18*B122))+O122*COS(RADIANS(B122*'Third Approx.'!$D$19)+'Third Approx.'!$D$21))))))))))))</f>
        <v>0.15226313039888528</v>
      </c>
      <c r="D122" s="7">
        <f>IF(B122="",#N/A,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Approx.'!$D$18*B122))+O122*SIN(RADIANS(B122*'Third Approx.'!$D$19)+'Third Approx.'!$D$21))))))))))))</f>
        <v>0.26372747797033691</v>
      </c>
      <c r="F122" s="18">
        <v>240</v>
      </c>
      <c r="G122" s="48">
        <f>IF('Third Approx.'!$G$15="Error",#N/A,IF('Third Approx.'!$G$16="Error",#N/A,IF('Third Approx.'!$G$17="Error",#N/A,IF('Third Approx.'!$G$18="Error",#N/A,IF('Third Approx.'!$G$19="Error",#N/A,IF('Third Approx.'!$G$20="Error",#N/A,IF('Third Approx.'!$G$29="Error",#N/A,IF('Third Approx.'!$G$30="Error",#N/A,IF('Third Approx.'!$G$31="Error",#N/A,IF('Third Approx.'!$G$32="Error",#N/A,'Third Approx.'!$D$37*COS(RADIANS(F122))))))))))))</f>
        <v>-0.15226313039887757</v>
      </c>
      <c r="H122" s="7">
        <f>IF('Third Approx.'!$G$15="Error",#N/A,IF('Third Approx.'!$G$16="Error",#N/A,IF('Third Approx.'!$G$17="Error",#N/A,IF('Third Approx.'!$G$18="Error",#N/A,IF('Third Approx.'!$G$19="Error",#N/A,IF('Third Approx.'!$G$20="Error",#N/A,IF('Third Approx.'!$G$29="Error",#N/A,IF('Third Approx.'!$G$30="Error",#N/A,IF('Third Approx.'!$G$31="Error",#N/A,IF('Third Approx.'!$G$32="Error",#N/A,'Third Approx.'!$D$37*SIN(RADIANS(F122))))))))))))</f>
        <v>-0.26372747797034085</v>
      </c>
      <c r="K122" s="48">
        <f>IF('Third Approx.'!$G$15="Error",#N/A,IF('Third Approx.'!$G$16="Error",#N/A,IF('Third Approx.'!$G$17="Error",#N/A,IF('Third Approx.'!$G$18="Error",#N/A,IF('Third Approx.'!$G$19="Error",#N/A,IF('Third Approx.'!$G$20="Error",#N/A,IF('Third Approx.'!$G$29="Error",#N/A,IF('Third Approx.'!$G$30="Error",#N/A,IF('Third Approx.'!$G$31="Error",#N/A,IF('Third Approx.'!$G$32="Error",#N/A,'Third Approx.'!$D$40*COS(RADIANS(F122))))))))))))</f>
        <v>-3.6636673396240829</v>
      </c>
      <c r="L122" s="7">
        <f>IF('Third Approx.'!$G$15="Error",#N/A,IF('Third Approx.'!$G$16="Error",#N/A,IF('Third Approx.'!$G$17="Error",#N/A,IF('Third Approx.'!$G$18="Error",#N/A,IF('Third Approx.'!$G$19="Error",#N/A,IF('Third Approx.'!$G$20="Error",#N/A,IF('Third Approx.'!$G$29="Error",#N/A,IF('Third Approx.'!$G$30="Error",#N/A,IF('Third Approx.'!$G$31="Error",#N/A,IF('Third Approx.'!$G$32="Error",#N/A,'Third Approx.'!$D$40*SIN(RADIANS(F122))))))))))))</f>
        <v>-6.3456579742596055</v>
      </c>
      <c r="N122" s="47">
        <v>60</v>
      </c>
      <c r="O122" s="48">
        <f>'Third Approx.'!$D$16*TAN('Third Approx.'!$D$29)+((0.5*(COS(RADIANS(ABS('Third Approx.'!$D$18*'Data 3rd Approx.'!N122-'Third Approx.'!$D$19*'Data 3rd Approx.'!N122))))+0.5)*('Third Approx.'!$D$16*TAN(2*'Third Approx.'!$D$29)-2*'Third Approx.'!$D$16*TAN('Third Approx.'!$D$29)))</f>
        <v>3.5070853058800813</v>
      </c>
      <c r="R122" s="48">
        <f>((0.5*(COS(RADIANS(ABS('Third Approx.'!$D$18*'Data 3rd Approx.'!N122-'Third Approx.'!$D$19*'Data 3rd Approx.'!N122))))+0.5)*('Third Approx.'!$D$16*TAN(2*'Third Approx.'!$D$29)-2*'Third Approx.'!$D$16*TAN('Third Approx.'!$D$29)))</f>
        <v>0</v>
      </c>
      <c r="S122" s="7">
        <f>((0.5*(COS(RADIANS(ABS('Third Approx.'!$D$18*'Data 3rd Approx.'!N122-'Third Approx.'!$D$19*'Data 3rd Approx.'!N122))))+0.5))</f>
        <v>0</v>
      </c>
      <c r="U122" s="18">
        <v>240</v>
      </c>
      <c r="V122" s="48">
        <f>'Third Approx.'!$D$38*COS(RADIANS(U122))</f>
        <v>-1.9058057833389199</v>
      </c>
      <c r="W122" s="7">
        <f>'Third Approx.'!$D$38*SIN(RADIANS(U122))</f>
        <v>-3.3009524461016091</v>
      </c>
      <c r="Y122" s="18">
        <v>240</v>
      </c>
      <c r="Z122" s="48">
        <f t="shared" si="1"/>
        <v>2.0580689137377943</v>
      </c>
      <c r="AA122" s="7">
        <f>'Third Approx.'!$D$39*SIN(RADIANS(Y122))+$W$2</f>
        <v>-3.0447055281579964</v>
      </c>
    </row>
    <row r="123" spans="1:27" x14ac:dyDescent="0.25">
      <c r="A123" s="48">
        <v>60.5</v>
      </c>
      <c r="B123" s="77">
        <f>IF(A123&lt;='Third Approx.'!$D$20,A123,"")</f>
        <v>60.5</v>
      </c>
      <c r="C123" s="48">
        <f>IF(B123="",#N/A,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Approx.'!$D$18*B123))+O123*COS(RADIANS(B123*'Third Approx.'!$D$19)+'Third Approx.'!$D$21))))))))))))</f>
        <v>-0.33600020743453807</v>
      </c>
      <c r="D123" s="7">
        <f>IF(B123="",#N/A,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Approx.'!$D$18*B123))+O123*SIN(RADIANS(B123*'Third Approx.'!$D$19)+'Third Approx.'!$D$21))))))))))))</f>
        <v>0.45666635128731325</v>
      </c>
      <c r="F123" s="18">
        <v>242</v>
      </c>
      <c r="G123" s="48">
        <f>IF('Third Approx.'!$G$15="Error",#N/A,IF('Third Approx.'!$G$16="Error",#N/A,IF('Third Approx.'!$G$17="Error",#N/A,IF('Third Approx.'!$G$18="Error",#N/A,IF('Third Approx.'!$G$19="Error",#N/A,IF('Third Approx.'!$G$20="Error",#N/A,IF('Third Approx.'!$G$29="Error",#N/A,IF('Third Approx.'!$G$30="Error",#N/A,IF('Third Approx.'!$G$31="Error",#N/A,IF('Third Approx.'!$G$32="Error",#N/A,'Third Approx.'!$D$37*COS(RADIANS(F123))))))))))))</f>
        <v>-0.14296641956606571</v>
      </c>
      <c r="H123" s="7">
        <f>IF('Third Approx.'!$G$15="Error",#N/A,IF('Third Approx.'!$G$16="Error",#N/A,IF('Third Approx.'!$G$17="Error",#N/A,IF('Third Approx.'!$G$18="Error",#N/A,IF('Third Approx.'!$G$19="Error",#N/A,IF('Third Approx.'!$G$20="Error",#N/A,IF('Third Approx.'!$G$29="Error",#N/A,IF('Third Approx.'!$G$30="Error",#N/A,IF('Third Approx.'!$G$31="Error",#N/A,IF('Third Approx.'!$G$32="Error",#N/A,'Third Approx.'!$D$37*SIN(RADIANS(F123))))))))))))</f>
        <v>-0.26888072893370746</v>
      </c>
      <c r="K123" s="48">
        <f>IF('Third Approx.'!$G$15="Error",#N/A,IF('Third Approx.'!$G$16="Error",#N/A,IF('Third Approx.'!$G$17="Error",#N/A,IF('Third Approx.'!$G$18="Error",#N/A,IF('Third Approx.'!$G$19="Error",#N/A,IF('Third Approx.'!$G$20="Error",#N/A,IF('Third Approx.'!$G$29="Error",#N/A,IF('Third Approx.'!$G$30="Error",#N/A,IF('Third Approx.'!$G$31="Error",#N/A,IF('Third Approx.'!$G$32="Error",#N/A,'Third Approx.'!$D$40*COS(RADIANS(F123))))))))))))</f>
        <v>-3.4399752629218869</v>
      </c>
      <c r="L123" s="7">
        <f>IF('Third Approx.'!$G$15="Error",#N/A,IF('Third Approx.'!$G$16="Error",#N/A,IF('Third Approx.'!$G$17="Error",#N/A,IF('Third Approx.'!$G$18="Error",#N/A,IF('Third Approx.'!$G$19="Error",#N/A,IF('Third Approx.'!$G$20="Error",#N/A,IF('Third Approx.'!$G$29="Error",#N/A,IF('Third Approx.'!$G$30="Error",#N/A,IF('Third Approx.'!$G$31="Error",#N/A,IF('Third Approx.'!$G$32="Error",#N/A,'Third Approx.'!$D$40*SIN(RADIANS(F123))))))))))))</f>
        <v>-6.4696525171139001</v>
      </c>
      <c r="N123" s="18">
        <v>60.5</v>
      </c>
      <c r="O123" s="48">
        <f>'Third Approx.'!$D$16*TAN('Third Approx.'!$D$29)+((0.5*(COS(RADIANS(ABS('Third Approx.'!$D$18*'Data 3rd Approx.'!N123-'Third Approx.'!$D$19*'Data 3rd Approx.'!N123))))+0.5)*('Third Approx.'!$D$16*TAN(2*'Third Approx.'!$D$29)-2*'Third Approx.'!$D$16*TAN('Third Approx.'!$D$29)))</f>
        <v>3.5071222546969119</v>
      </c>
      <c r="R123" s="48">
        <f>((0.5*(COS(RADIANS(ABS('Third Approx.'!$D$18*'Data 3rd Approx.'!N123-'Third Approx.'!$D$19*'Data 3rd Approx.'!N123))))+0.5)*('Third Approx.'!$D$16*TAN(2*'Third Approx.'!$D$29)-2*'Third Approx.'!$D$16*TAN('Third Approx.'!$D$29)))</f>
        <v>3.6948816830623979E-5</v>
      </c>
      <c r="S123" s="7">
        <f>((0.5*(COS(RADIANS(ABS('Third Approx.'!$D$18*'Data 3rd Approx.'!N123-'Third Approx.'!$D$19*'Data 3rd Approx.'!N123))))+0.5))</f>
        <v>4.2775693130948089E-3</v>
      </c>
      <c r="U123" s="18">
        <v>242</v>
      </c>
      <c r="V123" s="48">
        <f>'Third Approx.'!$D$38*COS(RADIANS(U123))</f>
        <v>-1.7894432389410213</v>
      </c>
      <c r="W123" s="7">
        <f>'Third Approx.'!$D$38*SIN(RADIANS(U123))</f>
        <v>-3.3654532577114389</v>
      </c>
      <c r="Y123" s="18">
        <v>242</v>
      </c>
      <c r="Z123" s="48">
        <f t="shared" si="1"/>
        <v>2.1651174008841005</v>
      </c>
      <c r="AA123" s="7">
        <f>'Third Approx.'!$D$39*SIN(RADIANS(Y123))+$W$2</f>
        <v>-3.1041992594024612</v>
      </c>
    </row>
    <row r="124" spans="1:27" x14ac:dyDescent="0.25">
      <c r="A124" s="77">
        <v>61</v>
      </c>
      <c r="B124" s="77">
        <f>IF(A124&lt;='Third Approx.'!$D$20,A124,"")</f>
        <v>61</v>
      </c>
      <c r="C124" s="48">
        <f>IF(B124="",#N/A,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Approx.'!$D$18*B124))+O124*COS(RADIANS(B124*'Third Approx.'!$D$19)+'Third Approx.'!$D$21))))))))))))</f>
        <v>-0.86734031454491567</v>
      </c>
      <c r="D124" s="7">
        <f>IF(B124="",#N/A,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Approx.'!$D$18*B124))+O124*SIN(RADIANS(B124*'Third Approx.'!$D$19)+'Third Approx.'!$D$21))))))))))))</f>
        <v>0.50138676346324251</v>
      </c>
      <c r="F124" s="18">
        <v>244</v>
      </c>
      <c r="G124" s="48">
        <f>IF('Third Approx.'!$G$15="Error",#N/A,IF('Third Approx.'!$G$16="Error",#N/A,IF('Third Approx.'!$G$17="Error",#N/A,IF('Third Approx.'!$G$18="Error",#N/A,IF('Third Approx.'!$G$19="Error",#N/A,IF('Third Approx.'!$G$20="Error",#N/A,IF('Third Approx.'!$G$29="Error",#N/A,IF('Third Approx.'!$G$30="Error",#N/A,IF('Third Approx.'!$G$31="Error",#N/A,IF('Third Approx.'!$G$32="Error",#N/A,'Third Approx.'!$D$37*COS(RADIANS(F124))))))))))))</f>
        <v>-0.13349552617330157</v>
      </c>
      <c r="H124" s="7">
        <f>IF('Third Approx.'!$G$15="Error",#N/A,IF('Third Approx.'!$G$16="Error",#N/A,IF('Third Approx.'!$G$17="Error",#N/A,IF('Third Approx.'!$G$18="Error",#N/A,IF('Third Approx.'!$G$19="Error",#N/A,IF('Third Approx.'!$G$20="Error",#N/A,IF('Third Approx.'!$G$29="Error",#N/A,IF('Third Approx.'!$G$30="Error",#N/A,IF('Third Approx.'!$G$31="Error",#N/A,IF('Third Approx.'!$G$32="Error",#N/A,'Third Approx.'!$D$37*SIN(RADIANS(F124))))))))))))</f>
        <v>-0.27370639014676945</v>
      </c>
      <c r="K124" s="48">
        <f>IF('Third Approx.'!$G$15="Error",#N/A,IF('Third Approx.'!$G$16="Error",#N/A,IF('Third Approx.'!$G$17="Error",#N/A,IF('Third Approx.'!$G$18="Error",#N/A,IF('Third Approx.'!$G$19="Error",#N/A,IF('Third Approx.'!$G$20="Error",#N/A,IF('Third Approx.'!$G$29="Error",#N/A,IF('Third Approx.'!$G$30="Error",#N/A,IF('Third Approx.'!$G$31="Error",#N/A,IF('Third Approx.'!$G$32="Error",#N/A,'Third Approx.'!$D$40*COS(RADIANS(F124))))))))))))</f>
        <v>-3.2120921062493948</v>
      </c>
      <c r="L124" s="7">
        <f>IF('Third Approx.'!$G$15="Error",#N/A,IF('Third Approx.'!$G$16="Error",#N/A,IF('Third Approx.'!$G$17="Error",#N/A,IF('Third Approx.'!$G$18="Error",#N/A,IF('Third Approx.'!$G$19="Error",#N/A,IF('Third Approx.'!$G$20="Error",#N/A,IF('Third Approx.'!$G$29="Error",#N/A,IF('Third Approx.'!$G$30="Error",#N/A,IF('Third Approx.'!$G$31="Error",#N/A,IF('Third Approx.'!$G$32="Error",#N/A,'Third Approx.'!$D$40*SIN(RADIANS(F124))))))))))))</f>
        <v>-6.585764784949661</v>
      </c>
      <c r="N124" s="47">
        <v>61</v>
      </c>
      <c r="O124" s="48">
        <f>'Third Approx.'!$D$16*TAN('Third Approx.'!$D$29)+((0.5*(COS(RADIANS(ABS('Third Approx.'!$D$18*'Data 3rd Approx.'!N124-'Third Approx.'!$D$19*'Data 3rd Approx.'!N124))))+0.5)*('Third Approx.'!$D$16*TAN(2*'Third Approx.'!$D$29)-2*'Third Approx.'!$D$16*TAN('Third Approx.'!$D$29)))</f>
        <v>3.5072324689429037</v>
      </c>
      <c r="R124" s="48">
        <f>((0.5*(COS(RADIANS(ABS('Third Approx.'!$D$18*'Data 3rd Approx.'!N124-'Third Approx.'!$D$19*'Data 3rd Approx.'!N124))))+0.5)*('Third Approx.'!$D$16*TAN(2*'Third Approx.'!$D$29)-2*'Third Approx.'!$D$16*TAN('Third Approx.'!$D$29)))</f>
        <v>1.47163062822375E-4</v>
      </c>
      <c r="S124" s="7">
        <f>((0.5*(COS(RADIANS(ABS('Third Approx.'!$D$18*'Data 3rd Approx.'!N124-'Third Approx.'!$D$19*'Data 3rd Approx.'!N124))))+0.5))</f>
        <v>1.7037086855465733E-2</v>
      </c>
      <c r="U124" s="18">
        <v>244</v>
      </c>
      <c r="V124" s="48">
        <f>'Third Approx.'!$D$38*COS(RADIANS(U124))</f>
        <v>-1.6709005335990763</v>
      </c>
      <c r="W124" s="7">
        <f>'Third Approx.'!$D$38*SIN(RADIANS(U124))</f>
        <v>-3.425853782935079</v>
      </c>
      <c r="Y124" s="18">
        <v>244</v>
      </c>
      <c r="Z124" s="48">
        <f t="shared" si="1"/>
        <v>2.2741420472114471</v>
      </c>
      <c r="AA124" s="7">
        <f>'Third Approx.'!$D$39*SIN(RADIANS(Y124))+$W$2</f>
        <v>-3.159911002014582</v>
      </c>
    </row>
    <row r="125" spans="1:27" x14ac:dyDescent="0.25">
      <c r="A125" s="48">
        <v>61.5</v>
      </c>
      <c r="B125" s="77">
        <f>IF(A125&lt;='Third Approx.'!$D$20,A125,"")</f>
        <v>61.5</v>
      </c>
      <c r="C125" s="48">
        <f>IF(B125="",#N/A,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Approx.'!$D$18*B125))+O125*COS(RADIANS(B125*'Third Approx.'!$D$19)+'Third Approx.'!$D$21))))))))))))</f>
        <v>-1.4053007025390341</v>
      </c>
      <c r="D125" s="7">
        <f>IF(B125="",#N/A,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Approx.'!$D$18*B125))+O125*SIN(RADIANS(B125*'Third Approx.'!$D$19)+'Third Approx.'!$D$21))))))))))))</f>
        <v>0.39110087456672371</v>
      </c>
      <c r="F125" s="18">
        <v>246</v>
      </c>
      <c r="G125" s="48">
        <f>IF('Third Approx.'!$G$15="Error",#N/A,IF('Third Approx.'!$G$16="Error",#N/A,IF('Third Approx.'!$G$17="Error",#N/A,IF('Third Approx.'!$G$18="Error",#N/A,IF('Third Approx.'!$G$19="Error",#N/A,IF('Third Approx.'!$G$20="Error",#N/A,IF('Third Approx.'!$G$29="Error",#N/A,IF('Third Approx.'!$G$30="Error",#N/A,IF('Third Approx.'!$G$31="Error",#N/A,IF('Third Approx.'!$G$32="Error",#N/A,'Third Approx.'!$D$37*COS(RADIANS(F125))))))))))))</f>
        <v>-0.12386198904530443</v>
      </c>
      <c r="H125" s="7">
        <f>IF('Third Approx.'!$G$15="Error",#N/A,IF('Third Approx.'!$G$16="Error",#N/A,IF('Third Approx.'!$G$17="Error",#N/A,IF('Third Approx.'!$G$18="Error",#N/A,IF('Third Approx.'!$G$19="Error",#N/A,IF('Third Approx.'!$G$20="Error",#N/A,IF('Third Approx.'!$G$29="Error",#N/A,IF('Third Approx.'!$G$30="Error",#N/A,IF('Third Approx.'!$G$31="Error",#N/A,IF('Third Approx.'!$G$32="Error",#N/A,'Third Approx.'!$D$37*SIN(RADIANS(F125))))))))))))</f>
        <v>-0.27819858228467503</v>
      </c>
      <c r="K125" s="48">
        <f>IF('Third Approx.'!$G$15="Error",#N/A,IF('Third Approx.'!$G$16="Error",#N/A,IF('Third Approx.'!$G$17="Error",#N/A,IF('Third Approx.'!$G$18="Error",#N/A,IF('Third Approx.'!$G$19="Error",#N/A,IF('Third Approx.'!$G$20="Error",#N/A,IF('Third Approx.'!$G$29="Error",#N/A,IF('Third Approx.'!$G$30="Error",#N/A,IF('Third Approx.'!$G$31="Error",#N/A,IF('Third Approx.'!$G$32="Error",#N/A,'Third Approx.'!$D$40*COS(RADIANS(F125))))))))))))</f>
        <v>-2.9802955101302908</v>
      </c>
      <c r="L125" s="7">
        <f>IF('Third Approx.'!$G$15="Error",#N/A,IF('Third Approx.'!$G$16="Error",#N/A,IF('Third Approx.'!$G$17="Error",#N/A,IF('Third Approx.'!$G$18="Error",#N/A,IF('Third Approx.'!$G$19="Error",#N/A,IF('Third Approx.'!$G$20="Error",#N/A,IF('Third Approx.'!$G$29="Error",#N/A,IF('Third Approx.'!$G$30="Error",#N/A,IF('Third Approx.'!$G$31="Error",#N/A,IF('Third Approx.'!$G$32="Error",#N/A,'Third Approx.'!$D$40*SIN(RADIANS(F125))))))))))))</f>
        <v>-6.6938533128542606</v>
      </c>
      <c r="N125" s="18">
        <v>61.5</v>
      </c>
      <c r="O125" s="48">
        <f>'Third Approx.'!$D$16*TAN('Third Approx.'!$D$29)+((0.5*(COS(RADIANS(ABS('Third Approx.'!$D$18*'Data 3rd Approx.'!N125-'Third Approx.'!$D$19*'Data 3rd Approx.'!N125))))+0.5)*('Third Approx.'!$D$16*TAN(2*'Third Approx.'!$D$29)-2*'Third Approx.'!$D$16*TAN('Third Approx.'!$D$29)))</f>
        <v>3.5074140628217503</v>
      </c>
      <c r="R125" s="48">
        <f>((0.5*(COS(RADIANS(ABS('Third Approx.'!$D$18*'Data 3rd Approx.'!N125-'Third Approx.'!$D$19*'Data 3rd Approx.'!N125))))+0.5)*('Third Approx.'!$D$16*TAN(2*'Third Approx.'!$D$29)-2*'Third Approx.'!$D$16*TAN('Third Approx.'!$D$29)))</f>
        <v>3.2875694166917258E-4</v>
      </c>
      <c r="S125" s="7">
        <f>((0.5*(COS(RADIANS(ABS('Third Approx.'!$D$18*'Data 3rd Approx.'!N125-'Third Approx.'!$D$19*'Data 3rd Approx.'!N125))))+0.5))</f>
        <v>3.8060233744356242E-2</v>
      </c>
      <c r="U125" s="18">
        <v>246</v>
      </c>
      <c r="V125" s="48">
        <f>'Third Approx.'!$D$38*COS(RADIANS(U125))</f>
        <v>-1.5503220933394344</v>
      </c>
      <c r="W125" s="7">
        <f>'Third Approx.'!$D$38*SIN(RADIANS(U125))</f>
        <v>-3.4820804330365354</v>
      </c>
      <c r="Y125" s="18">
        <v>246</v>
      </c>
      <c r="Z125" s="48">
        <f t="shared" si="1"/>
        <v>2.3850177448888639</v>
      </c>
      <c r="AA125" s="7">
        <f>'Third Approx.'!$D$39*SIN(RADIANS(Y125))+$W$2</f>
        <v>-3.2117728798177256</v>
      </c>
    </row>
    <row r="126" spans="1:27" x14ac:dyDescent="0.25">
      <c r="A126" s="77">
        <v>62</v>
      </c>
      <c r="B126" s="77">
        <f>IF(A126&lt;='Third Approx.'!$D$20,A126,"")</f>
        <v>62</v>
      </c>
      <c r="C126" s="48">
        <f>IF(B126="",#N/A,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Approx.'!$D$18*B126))+O126*COS(RADIANS(B126*'Third Approx.'!$D$19)+'Third Approx.'!$D$21))))))))))))</f>
        <v>-1.9127473835125928</v>
      </c>
      <c r="D126" s="7">
        <f>IF(B126="",#N/A,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Approx.'!$D$18*B126))+O126*SIN(RADIANS(B126*'Third Approx.'!$D$19)+'Third Approx.'!$D$21))))))))))))</f>
        <v>0.12736863006029564</v>
      </c>
      <c r="F126" s="18">
        <v>248</v>
      </c>
      <c r="G126" s="48">
        <f>IF('Third Approx.'!$G$15="Error",#N/A,IF('Third Approx.'!$G$16="Error",#N/A,IF('Third Approx.'!$G$17="Error",#N/A,IF('Third Approx.'!$G$18="Error",#N/A,IF('Third Approx.'!$G$19="Error",#N/A,IF('Third Approx.'!$G$20="Error",#N/A,IF('Third Approx.'!$G$29="Error",#N/A,IF('Third Approx.'!$G$30="Error",#N/A,IF('Third Approx.'!$G$31="Error",#N/A,IF('Third Approx.'!$G$32="Error",#N/A,'Third Approx.'!$D$37*COS(RADIANS(F126))))))))))))</f>
        <v>-0.11407754516313262</v>
      </c>
      <c r="H126" s="7">
        <f>IF('Third Approx.'!$G$15="Error",#N/A,IF('Third Approx.'!$G$16="Error",#N/A,IF('Third Approx.'!$G$17="Error",#N/A,IF('Third Approx.'!$G$18="Error",#N/A,IF('Third Approx.'!$G$19="Error",#N/A,IF('Third Approx.'!$G$20="Error",#N/A,IF('Third Approx.'!$G$29="Error",#N/A,IF('Third Approx.'!$G$30="Error",#N/A,IF('Third Approx.'!$G$31="Error",#N/A,IF('Third Approx.'!$G$32="Error",#N/A,'Third Approx.'!$D$37*SIN(RADIANS(F126))))))))))))</f>
        <v>-0.2823518323032731</v>
      </c>
      <c r="K126" s="48">
        <f>IF('Third Approx.'!$G$15="Error",#N/A,IF('Third Approx.'!$G$16="Error",#N/A,IF('Third Approx.'!$G$17="Error",#N/A,IF('Third Approx.'!$G$18="Error",#N/A,IF('Third Approx.'!$G$19="Error",#N/A,IF('Third Approx.'!$G$20="Error",#N/A,IF('Third Approx.'!$G$29="Error",#N/A,IF('Third Approx.'!$G$30="Error",#N/A,IF('Third Approx.'!$G$31="Error",#N/A,IF('Third Approx.'!$G$32="Error",#N/A,'Third Approx.'!$D$40*COS(RADIANS(F126))))))))))))</f>
        <v>-2.7448678830114295</v>
      </c>
      <c r="L126" s="7">
        <f>IF('Third Approx.'!$G$15="Error",#N/A,IF('Third Approx.'!$G$16="Error",#N/A,IF('Third Approx.'!$G$17="Error",#N/A,IF('Third Approx.'!$G$18="Error",#N/A,IF('Third Approx.'!$G$19="Error",#N/A,IF('Third Approx.'!$G$20="Error",#N/A,IF('Third Approx.'!$G$29="Error",#N/A,IF('Third Approx.'!$G$30="Error",#N/A,IF('Third Approx.'!$G$31="Error",#N/A,IF('Third Approx.'!$G$32="Error",#N/A,'Third Approx.'!$D$40*SIN(RADIANS(F126))))))))))))</f>
        <v>-6.7937864116062023</v>
      </c>
      <c r="N126" s="47">
        <v>62</v>
      </c>
      <c r="O126" s="48">
        <f>'Third Approx.'!$D$16*TAN('Third Approx.'!$D$29)+((0.5*(COS(RADIANS(ABS('Third Approx.'!$D$18*'Data 3rd Approx.'!N126-'Third Approx.'!$D$19*'Data 3rd Approx.'!N126))))+0.5)*('Third Approx.'!$D$16*TAN(2*'Third Approx.'!$D$29)-2*'Third Approx.'!$D$16*TAN('Third Approx.'!$D$29)))</f>
        <v>3.5076639292118377</v>
      </c>
      <c r="R126" s="48">
        <f>((0.5*(COS(RADIANS(ABS('Third Approx.'!$D$18*'Data 3rd Approx.'!N126-'Third Approx.'!$D$19*'Data 3rd Approx.'!N126))))+0.5)*('Third Approx.'!$D$16*TAN(2*'Third Approx.'!$D$29)-2*'Third Approx.'!$D$16*TAN('Third Approx.'!$D$29)))</f>
        <v>5.7862333175661687E-4</v>
      </c>
      <c r="S126" s="7">
        <f>((0.5*(COS(RADIANS(ABS('Third Approx.'!$D$18*'Data 3rd Approx.'!N126-'Third Approx.'!$D$19*'Data 3rd Approx.'!N126))))+0.5))</f>
        <v>6.6987298107780369E-2</v>
      </c>
      <c r="U126" s="18">
        <v>248</v>
      </c>
      <c r="V126" s="48">
        <f>'Third Approx.'!$D$38*COS(RADIANS(U126))</f>
        <v>-1.4278548244178726</v>
      </c>
      <c r="W126" s="7">
        <f>'Third Approx.'!$D$38*SIN(RADIANS(U126))</f>
        <v>-3.5340647045037072</v>
      </c>
      <c r="Y126" s="18">
        <v>248</v>
      </c>
      <c r="Z126" s="48">
        <f t="shared" si="1"/>
        <v>2.4976175313079159</v>
      </c>
      <c r="AA126" s="7">
        <f>'Third Approx.'!$D$39*SIN(RADIANS(Y126))+$W$2</f>
        <v>-3.2597217071024955</v>
      </c>
    </row>
    <row r="127" spans="1:27" x14ac:dyDescent="0.25">
      <c r="A127" s="48">
        <v>62.5</v>
      </c>
      <c r="B127" s="77">
        <f>IF(A127&lt;='Third Approx.'!$D$20,A127,"")</f>
        <v>62.5</v>
      </c>
      <c r="C127" s="48">
        <f>IF(B127="",#N/A,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Approx.'!$D$18*B127))+O127*COS(RADIANS(B127*'Third Approx.'!$D$19)+'Third Approx.'!$D$21))))))))))))</f>
        <v>-2.3537178120226088</v>
      </c>
      <c r="D127" s="7">
        <f>IF(B127="",#N/A,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Approx.'!$D$18*B127))+O127*SIN(RADIANS(B127*'Third Approx.'!$D$19)+'Third Approx.'!$D$21))))))))))))</f>
        <v>-0.27994828814324491</v>
      </c>
      <c r="F127" s="18">
        <v>250</v>
      </c>
      <c r="G127" s="48">
        <f>IF('Third Approx.'!$G$15="Error",#N/A,IF('Third Approx.'!$G$16="Error",#N/A,IF('Third Approx.'!$G$17="Error",#N/A,IF('Third Approx.'!$G$18="Error",#N/A,IF('Third Approx.'!$G$19="Error",#N/A,IF('Third Approx.'!$G$20="Error",#N/A,IF('Third Approx.'!$G$29="Error",#N/A,IF('Third Approx.'!$G$30="Error",#N/A,IF('Third Approx.'!$G$31="Error",#N/A,IF('Third Approx.'!$G$32="Error",#N/A,'Third Approx.'!$D$37*COS(RADIANS(F127))))))))))))</f>
        <v>-0.10415411536447804</v>
      </c>
      <c r="H127" s="7">
        <f>IF('Third Approx.'!$G$15="Error",#N/A,IF('Third Approx.'!$G$16="Error",#N/A,IF('Third Approx.'!$G$17="Error",#N/A,IF('Third Approx.'!$G$18="Error",#N/A,IF('Third Approx.'!$G$19="Error",#N/A,IF('Third Approx.'!$G$20="Error",#N/A,IF('Third Approx.'!$G$29="Error",#N/A,IF('Third Approx.'!$G$30="Error",#N/A,IF('Third Approx.'!$G$31="Error",#N/A,IF('Third Approx.'!$G$32="Error",#N/A,'Third Approx.'!$D$37*SIN(RADIANS(F127))))))))))))</f>
        <v>-0.28616108010717528</v>
      </c>
      <c r="K127" s="48">
        <f>IF('Third Approx.'!$G$15="Error",#N/A,IF('Third Approx.'!$G$16="Error",#N/A,IF('Third Approx.'!$G$17="Error",#N/A,IF('Third Approx.'!$G$18="Error",#N/A,IF('Third Approx.'!$G$19="Error",#N/A,IF('Third Approx.'!$G$20="Error",#N/A,IF('Third Approx.'!$G$29="Error",#N/A,IF('Third Approx.'!$G$30="Error",#N/A,IF('Third Approx.'!$G$31="Error",#N/A,IF('Third Approx.'!$G$32="Error",#N/A,'Third Approx.'!$D$40*COS(RADIANS(F127))))))))))))</f>
        <v>-2.5060960571915971</v>
      </c>
      <c r="L127" s="7">
        <f>IF('Third Approx.'!$G$15="Error",#N/A,IF('Third Approx.'!$G$16="Error",#N/A,IF('Third Approx.'!$G$17="Error",#N/A,IF('Third Approx.'!$G$18="Error",#N/A,IF('Third Approx.'!$G$19="Error",#N/A,IF('Third Approx.'!$G$20="Error",#N/A,IF('Third Approx.'!$G$29="Error",#N/A,IF('Third Approx.'!$G$30="Error",#N/A,IF('Third Approx.'!$G$31="Error",#N/A,IF('Third Approx.'!$G$32="Error",#N/A,'Third Approx.'!$D$40*SIN(RADIANS(F127))))))))))))</f>
        <v>-6.8854423281181765</v>
      </c>
      <c r="N127" s="18">
        <v>62.5</v>
      </c>
      <c r="O127" s="48">
        <f>'Third Approx.'!$D$16*TAN('Third Approx.'!$D$29)+((0.5*(COS(RADIANS(ABS('Third Approx.'!$D$18*'Data 3rd Approx.'!N127-'Third Approx.'!$D$19*'Data 3rd Approx.'!N127))))+0.5)*('Third Approx.'!$D$16*TAN(2*'Third Approx.'!$D$29)-2*'Third Approx.'!$D$16*TAN('Third Approx.'!$D$29)))</f>
        <v>3.5079777928299554</v>
      </c>
      <c r="R127" s="48">
        <f>((0.5*(COS(RADIANS(ABS('Third Approx.'!$D$18*'Data 3rd Approx.'!N127-'Third Approx.'!$D$19*'Data 3rd Approx.'!N127))))+0.5)*('Third Approx.'!$D$16*TAN(2*'Third Approx.'!$D$29)-2*'Third Approx.'!$D$16*TAN('Third Approx.'!$D$29)))</f>
        <v>8.924869498742583E-4</v>
      </c>
      <c r="S127" s="7">
        <f>((0.5*(COS(RADIANS(ABS('Third Approx.'!$D$18*'Data 3rd Approx.'!N127-'Third Approx.'!$D$19*'Data 3rd Approx.'!N127))))+0.5))</f>
        <v>0.10332332985438225</v>
      </c>
      <c r="U127" s="18">
        <v>250</v>
      </c>
      <c r="V127" s="48">
        <f>'Third Approx.'!$D$38*COS(RADIANS(U127))</f>
        <v>-1.3036479343369296</v>
      </c>
      <c r="W127" s="7">
        <f>'Third Approx.'!$D$38*SIN(RADIANS(U127))</f>
        <v>-3.5817432625093781</v>
      </c>
      <c r="Y127" s="18">
        <v>250</v>
      </c>
      <c r="Z127" s="48">
        <f t="shared" si="1"/>
        <v>2.6118124991908727</v>
      </c>
      <c r="AA127" s="7">
        <f>'Third Approx.'!$D$39*SIN(RADIANS(Y127))+$W$2</f>
        <v>-3.3036990656087983</v>
      </c>
    </row>
    <row r="128" spans="1:27" x14ac:dyDescent="0.25">
      <c r="A128" s="77">
        <v>63</v>
      </c>
      <c r="B128" s="77">
        <f>IF(A128&lt;='Third Approx.'!$D$20,A128,"")</f>
        <v>63</v>
      </c>
      <c r="C128" s="48">
        <f>IF(B128="",#N/A,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Approx.'!$D$18*B128))+O128*COS(RADIANS(B128*'Third Approx.'!$D$19)+'Third Approx.'!$D$21))))))))))))</f>
        <v>-2.6952163860469742</v>
      </c>
      <c r="D128" s="7">
        <f>IF(B128="",#N/A,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Approx.'!$D$18*B128))+O128*SIN(RADIANS(B128*'Third Approx.'!$D$19)+'Third Approx.'!$D$21))))))))))))</f>
        <v>-0.81313389733559438</v>
      </c>
      <c r="F128" s="18">
        <v>252</v>
      </c>
      <c r="G128" s="48">
        <f>IF('Third Approx.'!$G$15="Error",#N/A,IF('Third Approx.'!$G$16="Error",#N/A,IF('Third Approx.'!$G$17="Error",#N/A,IF('Third Approx.'!$G$18="Error",#N/A,IF('Third Approx.'!$G$19="Error",#N/A,IF('Third Approx.'!$G$20="Error",#N/A,IF('Third Approx.'!$G$29="Error",#N/A,IF('Third Approx.'!$G$30="Error",#N/A,IF('Third Approx.'!$G$31="Error",#N/A,IF('Third Approx.'!$G$32="Error",#N/A,'Third Approx.'!$D$37*COS(RADIANS(F128))))))))))))</f>
        <v>-9.4103789819963632E-2</v>
      </c>
      <c r="H128" s="7">
        <f>IF('Third Approx.'!$G$15="Error",#N/A,IF('Third Approx.'!$G$16="Error",#N/A,IF('Third Approx.'!$G$17="Error",#N/A,IF('Third Approx.'!$G$18="Error",#N/A,IF('Third Approx.'!$G$19="Error",#N/A,IF('Third Approx.'!$G$20="Error",#N/A,IF('Third Approx.'!$G$29="Error",#N/A,IF('Third Approx.'!$G$30="Error",#N/A,IF('Third Approx.'!$G$31="Error",#N/A,IF('Third Approx.'!$G$32="Error",#N/A,'Third Approx.'!$D$37*SIN(RADIANS(F128))))))))))))</f>
        <v>-0.28962168471470212</v>
      </c>
      <c r="K128" s="48">
        <f>IF('Third Approx.'!$G$15="Error",#N/A,IF('Third Approx.'!$G$16="Error",#N/A,IF('Third Approx.'!$G$17="Error",#N/A,IF('Third Approx.'!$G$18="Error",#N/A,IF('Third Approx.'!$G$19="Error",#N/A,IF('Third Approx.'!$G$20="Error",#N/A,IF('Third Approx.'!$G$29="Error",#N/A,IF('Third Approx.'!$G$30="Error",#N/A,IF('Third Approx.'!$G$31="Error",#N/A,IF('Third Approx.'!$G$32="Error",#N/A,'Third Approx.'!$D$40*COS(RADIANS(F128))))))))))))</f>
        <v>-2.2642709393605869</v>
      </c>
      <c r="L128" s="7">
        <f>IF('Third Approx.'!$G$15="Error",#N/A,IF('Third Approx.'!$G$16="Error",#N/A,IF('Third Approx.'!$G$17="Error",#N/A,IF('Third Approx.'!$G$18="Error",#N/A,IF('Third Approx.'!$G$19="Error",#N/A,IF('Third Approx.'!$G$20="Error",#N/A,IF('Third Approx.'!$G$29="Error",#N/A,IF('Third Approx.'!$G$30="Error",#N/A,IF('Third Approx.'!$G$31="Error",#N/A,IF('Third Approx.'!$G$32="Error",#N/A,'Third Approx.'!$D$40*SIN(RADIANS(F128))))))))))))</f>
        <v>-6.9687093937744207</v>
      </c>
      <c r="N128" s="47">
        <v>63</v>
      </c>
      <c r="O128" s="48">
        <f>'Third Approx.'!$D$16*TAN('Third Approx.'!$D$29)+((0.5*(COS(RADIANS(ABS('Third Approx.'!$D$18*'Data 3rd Approx.'!N128-'Third Approx.'!$D$19*'Data 3rd Approx.'!N128))))+0.5)*('Third Approx.'!$D$16*TAN(2*'Third Approx.'!$D$29)-2*'Third Approx.'!$D$16*TAN('Third Approx.'!$D$29)))</f>
        <v>3.5083502833825779</v>
      </c>
      <c r="R128" s="48">
        <f>((0.5*(COS(RADIANS(ABS('Third Approx.'!$D$18*'Data 3rd Approx.'!N128-'Third Approx.'!$D$19*'Data 3rd Approx.'!N128))))+0.5)*('Third Approx.'!$D$16*TAN(2*'Third Approx.'!$D$29)-2*'Third Approx.'!$D$16*TAN('Third Approx.'!$D$29)))</f>
        <v>1.2649775024966695E-3</v>
      </c>
      <c r="S128" s="7">
        <f>((0.5*(COS(RADIANS(ABS('Third Approx.'!$D$18*'Data 3rd Approx.'!N128-'Third Approx.'!$D$19*'Data 3rd Approx.'!N128))))+0.5))</f>
        <v>0.14644660940672632</v>
      </c>
      <c r="U128" s="18">
        <v>252</v>
      </c>
      <c r="V128" s="48">
        <f>'Third Approx.'!$D$38*COS(RADIANS(U128))</f>
        <v>-1.1778527500595699</v>
      </c>
      <c r="W128" s="7">
        <f>'Third Approx.'!$D$38*SIN(RADIANS(U128))</f>
        <v>-3.6250580180749354</v>
      </c>
      <c r="Y128" s="18">
        <v>252</v>
      </c>
      <c r="Z128" s="48">
        <f t="shared" si="1"/>
        <v>2.7274717068924565</v>
      </c>
      <c r="AA128" s="7">
        <f>'Third Approx.'!$D$39*SIN(RADIANS(Y128))+$W$2</f>
        <v>-3.3436513756994857</v>
      </c>
    </row>
    <row r="129" spans="1:27" x14ac:dyDescent="0.25">
      <c r="A129" s="48">
        <v>63.5</v>
      </c>
      <c r="B129" s="77">
        <f>IF(A129&lt;='Third Approx.'!$D$20,A129,"")</f>
        <v>63.5</v>
      </c>
      <c r="C129" s="48">
        <f>IF(B129="",#N/A,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Approx.'!$D$18*B129))+O129*COS(RADIANS(B129*'Third Approx.'!$D$19)+'Third Approx.'!$D$21))))))))))))</f>
        <v>-2.9088706964454341</v>
      </c>
      <c r="D129" s="7">
        <f>IF(B129="",#N/A,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Approx.'!$D$18*B129))+O129*SIN(RADIANS(B129*'Third Approx.'!$D$19)+'Third Approx.'!$D$21))))))))))))</f>
        <v>-1.4474456771992497</v>
      </c>
      <c r="F129" s="18">
        <v>254</v>
      </c>
      <c r="G129" s="48">
        <f>IF('Third Approx.'!$G$15="Error",#N/A,IF('Third Approx.'!$G$16="Error",#N/A,IF('Third Approx.'!$G$17="Error",#N/A,IF('Third Approx.'!$G$18="Error",#N/A,IF('Third Approx.'!$G$19="Error",#N/A,IF('Third Approx.'!$G$20="Error",#N/A,IF('Third Approx.'!$G$29="Error",#N/A,IF('Third Approx.'!$G$30="Error",#N/A,IF('Third Approx.'!$G$31="Error",#N/A,IF('Third Approx.'!$G$32="Error",#N/A,'Third Approx.'!$D$37*COS(RADIANS(F129))))))))))))</f>
        <v>-8.3938813303130952E-2</v>
      </c>
      <c r="H129" s="7">
        <f>IF('Third Approx.'!$G$15="Error",#N/A,IF('Third Approx.'!$G$16="Error",#N/A,IF('Third Approx.'!$G$17="Error",#N/A,IF('Third Approx.'!$G$18="Error",#N/A,IF('Third Approx.'!$G$19="Error",#N/A,IF('Third Approx.'!$G$20="Error",#N/A,IF('Third Approx.'!$G$29="Error",#N/A,IF('Third Approx.'!$G$30="Error",#N/A,IF('Third Approx.'!$G$31="Error",#N/A,IF('Third Approx.'!$G$32="Error",#N/A,'Third Approx.'!$D$37*SIN(RADIANS(F129))))))))))))</f>
        <v>-0.29272942991220469</v>
      </c>
      <c r="K129" s="48">
        <f>IF('Third Approx.'!$G$15="Error",#N/A,IF('Third Approx.'!$G$16="Error",#N/A,IF('Third Approx.'!$G$17="Error",#N/A,IF('Third Approx.'!$G$18="Error",#N/A,IF('Third Approx.'!$G$19="Error",#N/A,IF('Third Approx.'!$G$20="Error",#N/A,IF('Third Approx.'!$G$29="Error",#N/A,IF('Third Approx.'!$G$30="Error",#N/A,IF('Third Approx.'!$G$31="Error",#N/A,IF('Third Approx.'!$G$32="Error",#N/A,'Third Approx.'!$D$40*COS(RADIANS(F129))))))))))))</f>
        <v>-2.0196871561741605</v>
      </c>
      <c r="L129" s="7">
        <f>IF('Third Approx.'!$G$15="Error",#N/A,IF('Third Approx.'!$G$16="Error",#N/A,IF('Third Approx.'!$G$17="Error",#N/A,IF('Third Approx.'!$G$18="Error",#N/A,IF('Third Approx.'!$G$19="Error",#N/A,IF('Third Approx.'!$G$20="Error",#N/A,IF('Third Approx.'!$G$29="Error",#N/A,IF('Third Approx.'!$G$30="Error",#N/A,IF('Third Approx.'!$G$31="Error",#N/A,IF('Third Approx.'!$G$32="Error",#N/A,'Third Approx.'!$D$40*SIN(RADIANS(F129))))))))))))</f>
        <v>-7.0434861604817449</v>
      </c>
      <c r="N129" s="18">
        <v>63.5</v>
      </c>
      <c r="O129" s="48">
        <f>'Third Approx.'!$D$16*TAN('Third Approx.'!$D$29)+((0.5*(COS(RADIANS(ABS('Third Approx.'!$D$18*'Data 3rd Approx.'!N129-'Third Approx.'!$D$19*'Data 3rd Approx.'!N129))))+0.5)*('Third Approx.'!$D$16*TAN(2*'Third Approx.'!$D$29)-2*'Third Approx.'!$D$16*TAN('Third Approx.'!$D$29)))</f>
        <v>3.5087750274530758</v>
      </c>
      <c r="R129" s="48">
        <f>((0.5*(COS(RADIANS(ABS('Third Approx.'!$D$18*'Data 3rd Approx.'!N129-'Third Approx.'!$D$19*'Data 3rd Approx.'!N129))))+0.5)*('Third Approx.'!$D$16*TAN(2*'Third Approx.'!$D$29)-2*'Third Approx.'!$D$16*TAN('Third Approx.'!$D$29)))</f>
        <v>1.6897215729945888E-3</v>
      </c>
      <c r="S129" s="7">
        <f>((0.5*(COS(RADIANS(ABS('Third Approx.'!$D$18*'Data 3rd Approx.'!N129-'Third Approx.'!$D$19*'Data 3rd Approx.'!N129))))+0.5))</f>
        <v>0.19561928549564006</v>
      </c>
      <c r="U129" s="18">
        <v>254</v>
      </c>
      <c r="V129" s="48">
        <f>'Third Approx.'!$D$38*COS(RADIANS(U129))</f>
        <v>-1.0506225336405672</v>
      </c>
      <c r="W129" s="7">
        <f>'Third Approx.'!$D$38*SIN(RADIANS(U129))</f>
        <v>-3.66395619884285</v>
      </c>
      <c r="Y129" s="18">
        <v>254</v>
      </c>
      <c r="Z129" s="48">
        <f t="shared" si="1"/>
        <v>2.8444620959539528</v>
      </c>
      <c r="AA129" s="7">
        <f>'Third Approx.'!$D$39*SIN(RADIANS(Y129))+$W$2</f>
        <v>-3.3795299616388945</v>
      </c>
    </row>
    <row r="130" spans="1:27" x14ac:dyDescent="0.25">
      <c r="A130" s="77">
        <v>64</v>
      </c>
      <c r="B130" s="77">
        <f>IF(A130&lt;='Third Approx.'!$D$20,A130,"")</f>
        <v>64</v>
      </c>
      <c r="C130" s="48">
        <f>IF(B130="",#N/A,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Approx.'!$D$18*B130))+O130*COS(RADIANS(B130*'Third Approx.'!$D$19)+'Third Approx.'!$D$21))))))))))))</f>
        <v>-2.9723693053731344</v>
      </c>
      <c r="D130" s="7">
        <f>IF(B130="",#N/A,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Approx.'!$D$18*B130))+O130*SIN(RADIANS(B130*'Third Approx.'!$D$19)+'Third Approx.'!$D$21))))))))))))</f>
        <v>-2.1522835101183553</v>
      </c>
      <c r="F130" s="18">
        <v>256</v>
      </c>
      <c r="G130" s="48">
        <f>IF('Third Approx.'!$G$15="Error",#N/A,IF('Third Approx.'!$G$16="Error",#N/A,IF('Third Approx.'!$G$17="Error",#N/A,IF('Third Approx.'!$G$18="Error",#N/A,IF('Third Approx.'!$G$19="Error",#N/A,IF('Third Approx.'!$G$20="Error",#N/A,IF('Third Approx.'!$G$29="Error",#N/A,IF('Third Approx.'!$G$30="Error",#N/A,IF('Third Approx.'!$G$31="Error",#N/A,IF('Third Approx.'!$G$32="Error",#N/A,'Third Approx.'!$D$37*COS(RADIANS(F130))))))))))))</f>
        <v>-7.3671570272071649E-2</v>
      </c>
      <c r="H130" s="7">
        <f>IF('Third Approx.'!$G$15="Error",#N/A,IF('Third Approx.'!$G$16="Error",#N/A,IF('Third Approx.'!$G$17="Error",#N/A,IF('Third Approx.'!$G$18="Error",#N/A,IF('Third Approx.'!$G$19="Error",#N/A,IF('Third Approx.'!$G$20="Error",#N/A,IF('Third Approx.'!$G$29="Error",#N/A,IF('Third Approx.'!$G$30="Error",#N/A,IF('Third Approx.'!$G$31="Error",#N/A,IF('Third Approx.'!$G$32="Error",#N/A,'Third Approx.'!$D$37*SIN(RADIANS(F130))))))))))))</f>
        <v>-0.29548052939087105</v>
      </c>
      <c r="K130" s="48">
        <f>IF('Third Approx.'!$G$15="Error",#N/A,IF('Third Approx.'!$G$16="Error",#N/A,IF('Third Approx.'!$G$17="Error",#N/A,IF('Third Approx.'!$G$18="Error",#N/A,IF('Third Approx.'!$G$19="Error",#N/A,IF('Third Approx.'!$G$20="Error",#N/A,IF('Third Approx.'!$G$29="Error",#N/A,IF('Third Approx.'!$G$30="Error",#N/A,IF('Third Approx.'!$G$31="Error",#N/A,IF('Third Approx.'!$G$32="Error",#N/A,'Third Approx.'!$D$40*COS(RADIANS(F130))))))))))))</f>
        <v>-1.7726426952968986</v>
      </c>
      <c r="L130" s="7">
        <f>IF('Third Approx.'!$G$15="Error",#N/A,IF('Third Approx.'!$G$16="Error",#N/A,IF('Third Approx.'!$G$17="Error",#N/A,IF('Third Approx.'!$G$18="Error",#N/A,IF('Third Approx.'!$G$19="Error",#N/A,IF('Third Approx.'!$G$20="Error",#N/A,IF('Third Approx.'!$G$29="Error",#N/A,IF('Third Approx.'!$G$30="Error",#N/A,IF('Third Approx.'!$G$31="Error",#N/A,IF('Third Approx.'!$G$32="Error",#N/A,'Third Approx.'!$D$40*SIN(RADIANS(F130))))))))))))</f>
        <v>-7.1096815242683888</v>
      </c>
      <c r="N130" s="47">
        <v>64</v>
      </c>
      <c r="O130" s="48">
        <f>'Third Approx.'!$D$16*TAN('Third Approx.'!$D$29)+((0.5*(COS(RADIANS(ABS('Third Approx.'!$D$18*'Data 3rd Approx.'!N130-'Third Approx.'!$D$19*'Data 3rd Approx.'!N130))))+0.5)*('Third Approx.'!$D$16*TAN(2*'Third Approx.'!$D$29)-2*'Third Approx.'!$D$16*TAN('Third Approx.'!$D$29)))</f>
        <v>3.5092447575526418</v>
      </c>
      <c r="R130" s="48">
        <f>((0.5*(COS(RADIANS(ABS('Third Approx.'!$D$18*'Data 3rd Approx.'!N130-'Third Approx.'!$D$19*'Data 3rd Approx.'!N130))))+0.5)*('Third Approx.'!$D$16*TAN(2*'Third Approx.'!$D$29)-2*'Third Approx.'!$D$16*TAN('Third Approx.'!$D$29)))</f>
        <v>2.1594516725604797E-3</v>
      </c>
      <c r="S130" s="7">
        <f>((0.5*(COS(RADIANS(ABS('Third Approx.'!$D$18*'Data 3rd Approx.'!N130-'Third Approx.'!$D$19*'Data 3rd Approx.'!N130))))+0.5))</f>
        <v>0.24999999999999922</v>
      </c>
      <c r="U130" s="18">
        <v>256</v>
      </c>
      <c r="V130" s="48">
        <f>'Third Approx.'!$D$38*COS(RADIANS(U130))</f>
        <v>-0.9221122955003217</v>
      </c>
      <c r="W130" s="7">
        <f>'Third Approx.'!$D$38*SIN(RADIANS(U130))</f>
        <v>-3.6983904133716599</v>
      </c>
      <c r="Y130" s="18">
        <v>256</v>
      </c>
      <c r="Z130" s="48">
        <f t="shared" si="1"/>
        <v>2.9626484228075047</v>
      </c>
      <c r="AA130" s="7">
        <f>'Third Approx.'!$D$39*SIN(RADIANS(Y130))+$W$2</f>
        <v>-3.4112911108967285</v>
      </c>
    </row>
    <row r="131" spans="1:27" x14ac:dyDescent="0.25">
      <c r="A131" s="48">
        <v>64.5</v>
      </c>
      <c r="B131" s="77">
        <f>IF(A131&lt;='Third Approx.'!$D$20,A131,"")</f>
        <v>64.5</v>
      </c>
      <c r="C131" s="48">
        <f>IF(B131="",#N/A,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Approx.'!$D$18*B131))+O131*COS(RADIANS(B131*'Third Approx.'!$D$19)+'Third Approx.'!$D$21))))))))))))</f>
        <v>-2.8706121860016038</v>
      </c>
      <c r="D131" s="7">
        <f>IF(B131="",#N/A,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Approx.'!$D$18*B131))+O131*SIN(RADIANS(B131*'Third Approx.'!$D$19)+'Third Approx.'!$D$21))))))))))))</f>
        <v>-2.8926444123202306</v>
      </c>
      <c r="F131" s="18">
        <v>258</v>
      </c>
      <c r="G131" s="48">
        <f>IF('Third Approx.'!$G$15="Error",#N/A,IF('Third Approx.'!$G$16="Error",#N/A,IF('Third Approx.'!$G$17="Error",#N/A,IF('Third Approx.'!$G$18="Error",#N/A,IF('Third Approx.'!$G$19="Error",#N/A,IF('Third Approx.'!$G$20="Error",#N/A,IF('Third Approx.'!$G$29="Error",#N/A,IF('Third Approx.'!$G$30="Error",#N/A,IF('Third Approx.'!$G$31="Error",#N/A,IF('Third Approx.'!$G$32="Error",#N/A,'Third Approx.'!$D$37*COS(RADIANS(F131))))))))))))</f>
        <v>-6.3314569780871285E-2</v>
      </c>
      <c r="H131" s="7">
        <f>IF('Third Approx.'!$G$15="Error",#N/A,IF('Third Approx.'!$G$16="Error",#N/A,IF('Third Approx.'!$G$17="Error",#N/A,IF('Third Approx.'!$G$18="Error",#N/A,IF('Third Approx.'!$G$19="Error",#N/A,IF('Third Approx.'!$G$20="Error",#N/A,IF('Third Approx.'!$G$29="Error",#N/A,IF('Third Approx.'!$G$30="Error",#N/A,IF('Third Approx.'!$G$31="Error",#N/A,IF('Third Approx.'!$G$32="Error",#N/A,'Third Approx.'!$D$37*SIN(RADIANS(F131))))))))))))</f>
        <v>-0.29787163135976108</v>
      </c>
      <c r="K131" s="48">
        <f>IF('Third Approx.'!$G$15="Error",#N/A,IF('Third Approx.'!$G$16="Error",#N/A,IF('Third Approx.'!$G$17="Error",#N/A,IF('Third Approx.'!$G$18="Error",#N/A,IF('Third Approx.'!$G$19="Error",#N/A,IF('Third Approx.'!$G$20="Error",#N/A,IF('Third Approx.'!$G$29="Error",#N/A,IF('Third Approx.'!$G$30="Error",#N/A,IF('Third Approx.'!$G$31="Error",#N/A,IF('Third Approx.'!$G$32="Error",#N/A,'Third Approx.'!$D$40*COS(RADIANS(F131))))))))))))</f>
        <v>-1.5234385423500925</v>
      </c>
      <c r="L131" s="7">
        <f>IF('Third Approx.'!$G$15="Error",#N/A,IF('Third Approx.'!$G$16="Error",#N/A,IF('Third Approx.'!$G$17="Error",#N/A,IF('Third Approx.'!$G$18="Error",#N/A,IF('Third Approx.'!$G$19="Error",#N/A,IF('Third Approx.'!$G$20="Error",#N/A,IF('Third Approx.'!$G$29="Error",#N/A,IF('Third Approx.'!$G$30="Error",#N/A,IF('Third Approx.'!$G$31="Error",#N/A,IF('Third Approx.'!$G$32="Error",#N/A,'Third Approx.'!$D$40*SIN(RADIANS(F131))))))))))))</f>
        <v>-7.1672148362801957</v>
      </c>
      <c r="N131" s="18">
        <v>64.5</v>
      </c>
      <c r="O131" s="48">
        <f>'Third Approx.'!$D$16*TAN('Third Approx.'!$D$29)+((0.5*(COS(RADIANS(ABS('Third Approx.'!$D$18*'Data 3rd Approx.'!N131-'Third Approx.'!$D$19*'Data 3rd Approx.'!N131))))+0.5)*('Third Approx.'!$D$16*TAN(2*'Third Approx.'!$D$29)-2*'Third Approx.'!$D$16*TAN('Third Approx.'!$D$29)))</f>
        <v>3.5097514364690383</v>
      </c>
      <c r="R131" s="48">
        <f>((0.5*(COS(RADIANS(ABS('Third Approx.'!$D$18*'Data 3rd Approx.'!N131-'Third Approx.'!$D$19*'Data 3rd Approx.'!N131))))+0.5)*('Third Approx.'!$D$16*TAN(2*'Third Approx.'!$D$29)-2*'Third Approx.'!$D$16*TAN('Third Approx.'!$D$29)))</f>
        <v>2.6661305889570065E-3</v>
      </c>
      <c r="S131" s="7">
        <f>((0.5*(COS(RADIANS(ABS('Third Approx.'!$D$18*'Data 3rd Approx.'!N131-'Third Approx.'!$D$19*'Data 3rd Approx.'!N131))))+0.5))</f>
        <v>0.30865828381745464</v>
      </c>
      <c r="U131" s="18">
        <v>258</v>
      </c>
      <c r="V131" s="48">
        <f>'Third Approx.'!$D$38*COS(RADIANS(U131))</f>
        <v>-0.79247860556851935</v>
      </c>
      <c r="W131" s="7">
        <f>'Third Approx.'!$D$38*SIN(RADIANS(U131))</f>
        <v>-3.7283187088751473</v>
      </c>
      <c r="Y131" s="18">
        <v>258</v>
      </c>
      <c r="Z131" s="48">
        <f t="shared" ref="Z131:Z182" si="2">O131*COS(RADIANS(Y131))+$V$2</f>
        <v>3.0818932111714972</v>
      </c>
      <c r="AA131" s="7">
        <f>'Third Approx.'!$D$39*SIN(RADIANS(Y131))+$W$2</f>
        <v>-3.4388961274050489</v>
      </c>
    </row>
    <row r="132" spans="1:27" x14ac:dyDescent="0.25">
      <c r="A132" s="77">
        <v>65</v>
      </c>
      <c r="B132" s="77">
        <f>IF(A132&lt;='Third Approx.'!$D$20,A132,"")</f>
        <v>65</v>
      </c>
      <c r="C132" s="48">
        <f>IF(B132="",#N/A,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Approx.'!$D$18*B132))+O132*COS(RADIANS(B132*'Third Approx.'!$D$19)+'Third Approx.'!$D$21))))))))))))</f>
        <v>-2.5965185780509437</v>
      </c>
      <c r="D132" s="7">
        <f>IF(B132="",#N/A,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Approx.'!$D$18*B132))+O132*SIN(RADIANS(B132*'Third Approx.'!$D$19)+'Third Approx.'!$D$21))))))))))))</f>
        <v>-3.6307940591845056</v>
      </c>
      <c r="F132" s="18">
        <v>260</v>
      </c>
      <c r="G132" s="48">
        <f>IF('Third Approx.'!$G$15="Error",#N/A,IF('Third Approx.'!$G$16="Error",#N/A,IF('Third Approx.'!$G$17="Error",#N/A,IF('Third Approx.'!$G$18="Error",#N/A,IF('Third Approx.'!$G$19="Error",#N/A,IF('Third Approx.'!$G$20="Error",#N/A,IF('Third Approx.'!$G$29="Error",#N/A,IF('Third Approx.'!$G$30="Error",#N/A,IF('Third Approx.'!$G$31="Error",#N/A,IF('Third Approx.'!$G$32="Error",#N/A,'Third Approx.'!$D$37*COS(RADIANS(F132))))))))))))</f>
        <v>-5.2880430239254497E-2</v>
      </c>
      <c r="H132" s="7">
        <f>IF('Third Approx.'!$G$15="Error",#N/A,IF('Third Approx.'!$G$16="Error",#N/A,IF('Third Approx.'!$G$17="Error",#N/A,IF('Third Approx.'!$G$18="Error",#N/A,IF('Third Approx.'!$G$19="Error",#N/A,IF('Third Approx.'!$G$20="Error",#N/A,IF('Third Approx.'!$G$29="Error",#N/A,IF('Third Approx.'!$G$30="Error",#N/A,IF('Third Approx.'!$G$31="Error",#N/A,IF('Third Approx.'!$G$32="Error",#N/A,'Third Approx.'!$D$37*SIN(RADIANS(F132))))))))))))</f>
        <v>-0.29989982262944659</v>
      </c>
      <c r="K132" s="48">
        <f>IF('Third Approx.'!$G$15="Error",#N/A,IF('Third Approx.'!$G$16="Error",#N/A,IF('Third Approx.'!$G$17="Error",#N/A,IF('Third Approx.'!$G$18="Error",#N/A,IF('Third Approx.'!$G$19="Error",#N/A,IF('Third Approx.'!$G$20="Error",#N/A,IF('Third Approx.'!$G$29="Error",#N/A,IF('Third Approx.'!$G$30="Error",#N/A,IF('Third Approx.'!$G$31="Error",#N/A,IF('Third Approx.'!$G$32="Error",#N/A,'Third Approx.'!$D$40*COS(RADIANS(F132))))))))))))</f>
        <v>-1.2723783142071443</v>
      </c>
      <c r="L132" s="7">
        <f>IF('Third Approx.'!$G$15="Error",#N/A,IF('Third Approx.'!$G$16="Error",#N/A,IF('Third Approx.'!$G$17="Error",#N/A,IF('Third Approx.'!$G$18="Error",#N/A,IF('Third Approx.'!$G$19="Error",#N/A,IF('Third Approx.'!$G$20="Error",#N/A,IF('Third Approx.'!$G$29="Error",#N/A,IF('Third Approx.'!$G$30="Error",#N/A,IF('Third Approx.'!$G$31="Error",#N/A,IF('Third Approx.'!$G$32="Error",#N/A,'Third Approx.'!$D$40*SIN(RADIANS(F132))))))))))))</f>
        <v>-7.2160160010388079</v>
      </c>
      <c r="N132" s="47">
        <v>65</v>
      </c>
      <c r="O132" s="48">
        <f>'Third Approx.'!$D$16*TAN('Third Approx.'!$D$29)+((0.5*(COS(RADIANS(ABS('Third Approx.'!$D$18*'Data 3rd Approx.'!N132-'Third Approx.'!$D$19*'Data 3rd Approx.'!N132))))+0.5)*('Third Approx.'!$D$16*TAN(2*'Third Approx.'!$D$29)-2*'Third Approx.'!$D$16*TAN('Third Approx.'!$D$29)))</f>
        <v>3.5102863947855281</v>
      </c>
      <c r="R132" s="48">
        <f>((0.5*(COS(RADIANS(ABS('Third Approx.'!$D$18*'Data 3rd Approx.'!N132-'Third Approx.'!$D$19*'Data 3rd Approx.'!N132))))+0.5)*('Third Approx.'!$D$16*TAN(2*'Third Approx.'!$D$29)-2*'Third Approx.'!$D$16*TAN('Third Approx.'!$D$29)))</f>
        <v>3.2010889054466776E-3</v>
      </c>
      <c r="S132" s="7">
        <f>((0.5*(COS(RADIANS(ABS('Third Approx.'!$D$18*'Data 3rd Approx.'!N132-'Third Approx.'!$D$19*'Data 3rd Approx.'!N132))))+0.5))</f>
        <v>0.37059047744873941</v>
      </c>
      <c r="U132" s="18">
        <v>260</v>
      </c>
      <c r="V132" s="48">
        <f>'Third Approx.'!$D$38*COS(RADIANS(U132))</f>
        <v>-0.66187940252779953</v>
      </c>
      <c r="W132" s="7">
        <f>'Third Approx.'!$D$38*SIN(RADIANS(U132))</f>
        <v>-3.7537046223353419</v>
      </c>
      <c r="Y132" s="18">
        <v>260</v>
      </c>
      <c r="Z132" s="48">
        <f t="shared" si="2"/>
        <v>3.2020567311343107</v>
      </c>
      <c r="AA132" s="7">
        <f>'Third Approx.'!$D$39*SIN(RADIANS(Y132))+$W$2</f>
        <v>-3.4623113787034661</v>
      </c>
    </row>
    <row r="133" spans="1:27" x14ac:dyDescent="0.25">
      <c r="A133" s="48">
        <v>65.5</v>
      </c>
      <c r="B133" s="77">
        <f>IF(A133&lt;='Third Approx.'!$D$20,A133,"")</f>
        <v>65.5</v>
      </c>
      <c r="C133" s="48">
        <f>IF(B133="",#N/A,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Approx.'!$D$18*B133))+O133*COS(RADIANS(B133*'Third Approx.'!$D$19)+'Third Approx.'!$D$21))))))))))))</f>
        <v>-2.1514532602330898</v>
      </c>
      <c r="D133" s="7">
        <f>IF(B133="",#N/A,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Approx.'!$D$18*B133))+O133*SIN(RADIANS(B133*'Third Approx.'!$D$19)+'Third Approx.'!$D$21))))))))))))</f>
        <v>-4.3280757689154417</v>
      </c>
      <c r="F133" s="18">
        <v>262</v>
      </c>
      <c r="G133" s="48">
        <f>IF('Third Approx.'!$G$15="Error",#N/A,IF('Third Approx.'!$G$16="Error",#N/A,IF('Third Approx.'!$G$17="Error",#N/A,IF('Third Approx.'!$G$18="Error",#N/A,IF('Third Approx.'!$G$19="Error",#N/A,IF('Third Approx.'!$G$20="Error",#N/A,IF('Third Approx.'!$G$29="Error",#N/A,IF('Third Approx.'!$G$30="Error",#N/A,IF('Third Approx.'!$G$31="Error",#N/A,IF('Third Approx.'!$G$32="Error",#N/A,'Third Approx.'!$D$37*COS(RADIANS(F133))))))))))))</f>
        <v>-4.2381864038997276E-2</v>
      </c>
      <c r="H133" s="7">
        <f>IF('Third Approx.'!$G$15="Error",#N/A,IF('Third Approx.'!$G$16="Error",#N/A,IF('Third Approx.'!$G$17="Error",#N/A,IF('Third Approx.'!$G$18="Error",#N/A,IF('Third Approx.'!$G$19="Error",#N/A,IF('Third Approx.'!$G$20="Error",#N/A,IF('Third Approx.'!$G$29="Error",#N/A,IF('Third Approx.'!$G$30="Error",#N/A,IF('Third Approx.'!$G$31="Error",#N/A,IF('Third Approx.'!$G$32="Error",#N/A,'Third Approx.'!$D$37*SIN(RADIANS(F133))))))))))))</f>
        <v>-0.30156263216128443</v>
      </c>
      <c r="K133" s="48">
        <f>IF('Third Approx.'!$G$15="Error",#N/A,IF('Third Approx.'!$G$16="Error",#N/A,IF('Third Approx.'!$G$17="Error",#N/A,IF('Third Approx.'!$G$18="Error",#N/A,IF('Third Approx.'!$G$19="Error",#N/A,IF('Third Approx.'!$G$20="Error",#N/A,IF('Third Approx.'!$G$29="Error",#N/A,IF('Third Approx.'!$G$30="Error",#N/A,IF('Third Approx.'!$G$31="Error",#N/A,IF('Third Approx.'!$G$32="Error",#N/A,'Third Approx.'!$D$40*COS(RADIANS(F133))))))))))))</f>
        <v>-1.0197678890831956</v>
      </c>
      <c r="L133" s="7">
        <f>IF('Third Approx.'!$G$15="Error",#N/A,IF('Third Approx.'!$G$16="Error",#N/A,IF('Third Approx.'!$G$17="Error",#N/A,IF('Third Approx.'!$G$18="Error",#N/A,IF('Third Approx.'!$G$19="Error",#N/A,IF('Third Approx.'!$G$20="Error",#N/A,IF('Third Approx.'!$G$29="Error",#N/A,IF('Third Approx.'!$G$30="Error",#N/A,IF('Third Approx.'!$G$31="Error",#N/A,IF('Third Approx.'!$G$32="Error",#N/A,'Third Approx.'!$D$40*SIN(RADIANS(F133))))))))))))</f>
        <v>-7.2560255618422076</v>
      </c>
      <c r="N133" s="18">
        <v>65.5</v>
      </c>
      <c r="O133" s="48">
        <f>'Third Approx.'!$D$16*TAN('Third Approx.'!$D$29)+((0.5*(COS(RADIANS(ABS('Third Approx.'!$D$18*'Data 3rd Approx.'!N133-'Third Approx.'!$D$19*'Data 3rd Approx.'!N133))))+0.5)*('Third Approx.'!$D$16*TAN(2*'Third Approx.'!$D$29)-2*'Third Approx.'!$D$16*TAN('Third Approx.'!$D$29)))</f>
        <v>3.5108404792169972</v>
      </c>
      <c r="R133" s="48">
        <f>((0.5*(COS(RADIANS(ABS('Third Approx.'!$D$18*'Data 3rd Approx.'!N133-'Third Approx.'!$D$19*'Data 3rd Approx.'!N133))))+0.5)*('Third Approx.'!$D$16*TAN(2*'Third Approx.'!$D$29)-2*'Third Approx.'!$D$16*TAN('Third Approx.'!$D$29)))</f>
        <v>3.7551733369158903E-3</v>
      </c>
      <c r="S133" s="7">
        <f>((0.5*(COS(RADIANS(ABS('Third Approx.'!$D$18*'Data 3rd Approx.'!N133-'Third Approx.'!$D$19*'Data 3rd Approx.'!N133))))+0.5))</f>
        <v>0.43473690388997438</v>
      </c>
      <c r="U133" s="18">
        <v>262</v>
      </c>
      <c r="V133" s="48">
        <f>'Third Approx.'!$D$38*COS(RADIANS(U133))</f>
        <v>-0.53047380138980915</v>
      </c>
      <c r="W133" s="7">
        <f>'Third Approx.'!$D$38*SIN(RADIANS(U133))</f>
        <v>-3.774517224927092</v>
      </c>
      <c r="Y133" s="18">
        <v>262</v>
      </c>
      <c r="Z133" s="48">
        <f t="shared" si="2"/>
        <v>3.3229970102090833</v>
      </c>
      <c r="AA133" s="7">
        <f>'Third Approx.'!$D$39*SIN(RADIANS(Y133))+$W$2</f>
        <v>-3.4815083369151161</v>
      </c>
    </row>
    <row r="134" spans="1:27" x14ac:dyDescent="0.25">
      <c r="A134" s="77">
        <v>66</v>
      </c>
      <c r="B134" s="77">
        <f>IF(A134&lt;='Third Approx.'!$D$20,A134,"")</f>
        <v>66</v>
      </c>
      <c r="C134" s="48">
        <f>IF(B134="",#N/A,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Approx.'!$D$18*B134))+O134*COS(RADIANS(B134*'Third Approx.'!$D$19)+'Third Approx.'!$D$21))))))))))))</f>
        <v>-1.5452503414890151</v>
      </c>
      <c r="D134" s="7">
        <f>IF(B134="",#N/A,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Approx.'!$D$18*B134))+O134*SIN(RADIANS(B134*'Third Approx.'!$D$19)+'Third Approx.'!$D$21))))))))))))</f>
        <v>-4.9467710314835474</v>
      </c>
      <c r="F134" s="18">
        <v>264</v>
      </c>
      <c r="G134" s="48">
        <f>IF('Third Approx.'!$G$15="Error",#N/A,IF('Third Approx.'!$G$16="Error",#N/A,IF('Third Approx.'!$G$17="Error",#N/A,IF('Third Approx.'!$G$18="Error",#N/A,IF('Third Approx.'!$G$19="Error",#N/A,IF('Third Approx.'!$G$20="Error",#N/A,IF('Third Approx.'!$G$29="Error",#N/A,IF('Third Approx.'!$G$30="Error",#N/A,IF('Third Approx.'!$G$31="Error",#N/A,IF('Third Approx.'!$G$32="Error",#N/A,'Third Approx.'!$D$37*COS(RADIANS(F134))))))))))))</f>
        <v>-3.1831662065833946E-2</v>
      </c>
      <c r="H134" s="7">
        <f>IF('Third Approx.'!$G$15="Error",#N/A,IF('Third Approx.'!$G$16="Error",#N/A,IF('Third Approx.'!$G$17="Error",#N/A,IF('Third Approx.'!$G$18="Error",#N/A,IF('Third Approx.'!$G$19="Error",#N/A,IF('Third Approx.'!$G$20="Error",#N/A,IF('Third Approx.'!$G$29="Error",#N/A,IF('Third Approx.'!$G$30="Error",#N/A,IF('Third Approx.'!$G$31="Error",#N/A,IF('Third Approx.'!$G$32="Error",#N/A,'Third Approx.'!$D$37*SIN(RADIANS(F134))))))))))))</f>
        <v>-0.30285803407799627</v>
      </c>
      <c r="K134" s="48">
        <f>IF('Third Approx.'!$G$15="Error",#N/A,IF('Third Approx.'!$G$16="Error",#N/A,IF('Third Approx.'!$G$17="Error",#N/A,IF('Third Approx.'!$G$18="Error",#N/A,IF('Third Approx.'!$G$19="Error",#N/A,IF('Third Approx.'!$G$20="Error",#N/A,IF('Third Approx.'!$G$29="Error",#N/A,IF('Third Approx.'!$G$30="Error",#N/A,IF('Third Approx.'!$G$31="Error",#N/A,IF('Third Approx.'!$G$32="Error",#N/A,'Third Approx.'!$D$40*COS(RADIANS(F134))))))))))))</f>
        <v>-0.76591503386959381</v>
      </c>
      <c r="L134" s="7">
        <f>IF('Third Approx.'!$G$15="Error",#N/A,IF('Third Approx.'!$G$16="Error",#N/A,IF('Third Approx.'!$G$17="Error",#N/A,IF('Third Approx.'!$G$18="Error",#N/A,IF('Third Approx.'!$G$19="Error",#N/A,IF('Third Approx.'!$G$20="Error",#N/A,IF('Third Approx.'!$G$29="Error",#N/A,IF('Third Approx.'!$G$30="Error",#N/A,IF('Third Approx.'!$G$31="Error",#N/A,IF('Third Approx.'!$G$32="Error",#N/A,'Third Approx.'!$D$40*SIN(RADIANS(F134))))))))))))</f>
        <v>-7.2871947732035594</v>
      </c>
      <c r="N134" s="47">
        <v>66</v>
      </c>
      <c r="O134" s="48">
        <f>'Third Approx.'!$D$16*TAN('Third Approx.'!$D$29)+((0.5*(COS(RADIANS(ABS('Third Approx.'!$D$18*'Data 3rd Approx.'!N134-'Third Approx.'!$D$19*'Data 3rd Approx.'!N134))))+0.5)*('Third Approx.'!$D$16*TAN(2*'Third Approx.'!$D$29)-2*'Third Approx.'!$D$16*TAN('Third Approx.'!$D$29)))</f>
        <v>3.5114042092252022</v>
      </c>
      <c r="R134" s="48">
        <f>((0.5*(COS(RADIANS(ABS('Third Approx.'!$D$18*'Data 3rd Approx.'!N134-'Third Approx.'!$D$19*'Data 3rd Approx.'!N134))))+0.5)*('Third Approx.'!$D$16*TAN(2*'Third Approx.'!$D$29)-2*'Third Approx.'!$D$16*TAN('Third Approx.'!$D$29)))</f>
        <v>4.3189033451209776E-3</v>
      </c>
      <c r="S134" s="7">
        <f>((0.5*(COS(RADIANS(ABS('Third Approx.'!$D$18*'Data 3rd Approx.'!N134-'Third Approx.'!$D$19*'Data 3rd Approx.'!N134))))+0.5))</f>
        <v>0.50000000000000056</v>
      </c>
      <c r="U134" s="18">
        <v>264</v>
      </c>
      <c r="V134" s="48">
        <f>'Third Approx.'!$D$38*COS(RADIANS(U134))</f>
        <v>-0.39842189963804686</v>
      </c>
      <c r="W134" s="7">
        <f>'Third Approx.'!$D$38*SIN(RADIANS(U134))</f>
        <v>-3.7907311597000759</v>
      </c>
      <c r="Y134" s="18">
        <v>264</v>
      </c>
      <c r="Z134" s="48">
        <f t="shared" si="2"/>
        <v>3.4445698807759562</v>
      </c>
      <c r="AA134" s="7">
        <f>'Third Approx.'!$D$39*SIN(RADIANS(Y134))+$W$2</f>
        <v>-3.4964636135034834</v>
      </c>
    </row>
    <row r="135" spans="1:27" x14ac:dyDescent="0.25">
      <c r="A135" s="48">
        <v>66.5</v>
      </c>
      <c r="B135" s="77">
        <f>IF(A135&lt;='Third Approx.'!$D$20,A135,"")</f>
        <v>66.5</v>
      </c>
      <c r="C135" s="48">
        <f>IF(B135="",#N/A,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Approx.'!$D$18*B135))+O135*COS(RADIANS(B135*'Third Approx.'!$D$19)+'Third Approx.'!$D$21))))))))))))</f>
        <v>-0.79583276967027095</v>
      </c>
      <c r="D135" s="7">
        <f>IF(B135="",#N/A,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Approx.'!$D$18*B135))+O135*SIN(RADIANS(B135*'Third Approx.'!$D$19)+'Third Approx.'!$D$21))))))))))))</f>
        <v>-5.451923166582576</v>
      </c>
      <c r="F135" s="18">
        <v>266</v>
      </c>
      <c r="G135" s="48">
        <f>IF('Third Approx.'!$G$15="Error",#N/A,IF('Third Approx.'!$G$16="Error",#N/A,IF('Third Approx.'!$G$17="Error",#N/A,IF('Third Approx.'!$G$18="Error",#N/A,IF('Third Approx.'!$G$19="Error",#N/A,IF('Third Approx.'!$G$20="Error",#N/A,IF('Third Approx.'!$G$29="Error",#N/A,IF('Third Approx.'!$G$30="Error",#N/A,IF('Third Approx.'!$G$31="Error",#N/A,IF('Third Approx.'!$G$32="Error",#N/A,'Third Approx.'!$D$37*COS(RADIANS(F135))))))))))))</f>
        <v>-2.1242678115735325E-2</v>
      </c>
      <c r="H135" s="7">
        <f>IF('Third Approx.'!$G$15="Error",#N/A,IF('Third Approx.'!$G$16="Error",#N/A,IF('Third Approx.'!$G$17="Error",#N/A,IF('Third Approx.'!$G$18="Error",#N/A,IF('Third Approx.'!$G$19="Error",#N/A,IF('Third Approx.'!$G$20="Error",#N/A,IF('Third Approx.'!$G$29="Error",#N/A,IF('Third Approx.'!$G$30="Error",#N/A,IF('Third Approx.'!$G$31="Error",#N/A,IF('Third Approx.'!$G$32="Error",#N/A,'Third Approx.'!$D$37*SIN(RADIANS(F135))))))))))))</f>
        <v>-0.30378445013188787</v>
      </c>
      <c r="K135" s="48">
        <f>IF('Third Approx.'!$G$15="Error",#N/A,IF('Third Approx.'!$G$16="Error",#N/A,IF('Third Approx.'!$G$17="Error",#N/A,IF('Third Approx.'!$G$18="Error",#N/A,IF('Third Approx.'!$G$19="Error",#N/A,IF('Third Approx.'!$G$20="Error",#N/A,IF('Third Approx.'!$G$29="Error",#N/A,IF('Third Approx.'!$G$30="Error",#N/A,IF('Third Approx.'!$G$31="Error",#N/A,IF('Third Approx.'!$G$32="Error",#N/A,'Third Approx.'!$D$40*COS(RADIANS(F135))))))))))))</f>
        <v>-0.51112902916739511</v>
      </c>
      <c r="L135" s="7">
        <f>IF('Third Approx.'!$G$15="Error",#N/A,IF('Third Approx.'!$G$16="Error",#N/A,IF('Third Approx.'!$G$17="Error",#N/A,IF('Third Approx.'!$G$18="Error",#N/A,IF('Third Approx.'!$G$19="Error",#N/A,IF('Third Approx.'!$G$20="Error",#N/A,IF('Third Approx.'!$G$29="Error",#N/A,IF('Third Approx.'!$G$30="Error",#N/A,IF('Third Approx.'!$G$31="Error",#N/A,IF('Third Approx.'!$G$32="Error",#N/A,'Third Approx.'!$D$40*SIN(RADIANS(F135))))))))))))</f>
        <v>-7.309485660240064</v>
      </c>
      <c r="N135" s="18">
        <v>66.5</v>
      </c>
      <c r="O135" s="48">
        <f>'Third Approx.'!$D$16*TAN('Third Approx.'!$D$29)+((0.5*(COS(RADIANS(ABS('Third Approx.'!$D$18*'Data 3rd Approx.'!N135-'Third Approx.'!$D$19*'Data 3rd Approx.'!N135))))+0.5)*('Third Approx.'!$D$16*TAN(2*'Third Approx.'!$D$29)-2*'Third Approx.'!$D$16*TAN('Third Approx.'!$D$29)))</f>
        <v>3.5119679392334073</v>
      </c>
      <c r="R135" s="48">
        <f>((0.5*(COS(RADIANS(ABS('Third Approx.'!$D$18*'Data 3rd Approx.'!N135-'Third Approx.'!$D$19*'Data 3rd Approx.'!N135))))+0.5)*('Third Approx.'!$D$16*TAN(2*'Third Approx.'!$D$29)-2*'Third Approx.'!$D$16*TAN('Third Approx.'!$D$29)))</f>
        <v>4.8826333533260489E-3</v>
      </c>
      <c r="S135" s="7">
        <f>((0.5*(COS(RADIANS(ABS('Third Approx.'!$D$18*'Data 3rd Approx.'!N135-'Third Approx.'!$D$19*'Data 3rd Approx.'!N135))))+0.5))</f>
        <v>0.5652630961100249</v>
      </c>
      <c r="U135" s="18">
        <v>266</v>
      </c>
      <c r="V135" s="48">
        <f>'Third Approx.'!$D$38*COS(RADIANS(U135))</f>
        <v>-0.26588458217376787</v>
      </c>
      <c r="W135" s="7">
        <f>'Third Approx.'!$D$38*SIN(RADIANS(U135))</f>
        <v>-3.8023266724723364</v>
      </c>
      <c r="Y135" s="18">
        <v>266</v>
      </c>
      <c r="Z135" s="48">
        <f t="shared" si="2"/>
        <v>3.5666290673344903</v>
      </c>
      <c r="AA135" s="7">
        <f>'Third Approx.'!$D$39*SIN(RADIANS(Y135))+$W$2</f>
        <v>-3.5071589877677276</v>
      </c>
    </row>
    <row r="136" spans="1:27" x14ac:dyDescent="0.25">
      <c r="A136" s="77">
        <v>67</v>
      </c>
      <c r="B136" s="77">
        <f>IF(A136&lt;='Third Approx.'!$D$20,A136,"")</f>
        <v>67</v>
      </c>
      <c r="C136" s="48">
        <f>IF(B136="",#N/A,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Approx.'!$D$18*B136))+O136*COS(RADIANS(B136*'Third Approx.'!$D$19)+'Third Approx.'!$D$21))))))))))))</f>
        <v>7.1555056393370897E-2</v>
      </c>
      <c r="D136" s="7">
        <f>IF(B136="",#N/A,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Approx.'!$D$18*B136))+O136*SIN(RADIANS(B136*'Third Approx.'!$D$19)+'Third Approx.'!$D$21))))))))))))</f>
        <v>-5.8130373844412198</v>
      </c>
      <c r="F136" s="18">
        <v>268</v>
      </c>
      <c r="G136" s="48">
        <f>IF('Third Approx.'!$G$15="Error",#N/A,IF('Third Approx.'!$G$16="Error",#N/A,IF('Third Approx.'!$G$17="Error",#N/A,IF('Third Approx.'!$G$18="Error",#N/A,IF('Third Approx.'!$G$19="Error",#N/A,IF('Third Approx.'!$G$20="Error",#N/A,IF('Third Approx.'!$G$29="Error",#N/A,IF('Third Approx.'!$G$30="Error",#N/A,IF('Third Approx.'!$G$31="Error",#N/A,IF('Third Approx.'!$G$32="Error",#N/A,'Third Approx.'!$D$37*COS(RADIANS(F136))))))))))))</f>
        <v>-1.0627813234536132E-2</v>
      </c>
      <c r="H136" s="7">
        <f>IF('Third Approx.'!$G$15="Error",#N/A,IF('Third Approx.'!$G$16="Error",#N/A,IF('Third Approx.'!$G$17="Error",#N/A,IF('Third Approx.'!$G$18="Error",#N/A,IF('Third Approx.'!$G$19="Error",#N/A,IF('Third Approx.'!$G$20="Error",#N/A,IF('Third Approx.'!$G$29="Error",#N/A,IF('Third Approx.'!$G$30="Error",#N/A,IF('Third Approx.'!$G$31="Error",#N/A,IF('Third Approx.'!$G$32="Error",#N/A,'Third Approx.'!$D$37*SIN(RADIANS(F136))))))))))))</f>
        <v>-0.30434075162770108</v>
      </c>
      <c r="K136" s="48">
        <f>IF('Third Approx.'!$G$15="Error",#N/A,IF('Third Approx.'!$G$16="Error",#N/A,IF('Third Approx.'!$G$17="Error",#N/A,IF('Third Approx.'!$G$18="Error",#N/A,IF('Third Approx.'!$G$19="Error",#N/A,IF('Third Approx.'!$G$20="Error",#N/A,IF('Third Approx.'!$G$29="Error",#N/A,IF('Third Approx.'!$G$30="Error",#N/A,IF('Third Approx.'!$G$31="Error",#N/A,IF('Third Approx.'!$G$32="Error",#N/A,'Third Approx.'!$D$40*COS(RADIANS(F136))))))))))))</f>
        <v>-0.2557202924765406</v>
      </c>
      <c r="L136" s="7">
        <f>IF('Third Approx.'!$G$15="Error",#N/A,IF('Third Approx.'!$G$16="Error",#N/A,IF('Third Approx.'!$G$17="Error",#N/A,IF('Third Approx.'!$G$18="Error",#N/A,IF('Third Approx.'!$G$19="Error",#N/A,IF('Third Approx.'!$G$20="Error",#N/A,IF('Third Approx.'!$G$29="Error",#N/A,IF('Third Approx.'!$G$30="Error",#N/A,IF('Third Approx.'!$G$31="Error",#N/A,IF('Third Approx.'!$G$32="Error",#N/A,'Third Approx.'!$D$40*SIN(RADIANS(F136))))))))))))</f>
        <v>-7.3228710649395188</v>
      </c>
      <c r="N136" s="47">
        <v>67</v>
      </c>
      <c r="O136" s="48">
        <f>'Third Approx.'!$D$16*TAN('Third Approx.'!$D$29)+((0.5*(COS(RADIANS(ABS('Third Approx.'!$D$18*'Data 3rd Approx.'!N136-'Third Approx.'!$D$19*'Data 3rd Approx.'!N136))))+0.5)*('Third Approx.'!$D$16*TAN(2*'Third Approx.'!$D$29)-2*'Third Approx.'!$D$16*TAN('Third Approx.'!$D$29)))</f>
        <v>3.5125220236648764</v>
      </c>
      <c r="R136" s="48">
        <f>((0.5*(COS(RADIANS(ABS('Third Approx.'!$D$18*'Data 3rd Approx.'!N136-'Third Approx.'!$D$19*'Data 3rd Approx.'!N136))))+0.5)*('Third Approx.'!$D$16*TAN(2*'Third Approx.'!$D$29)-2*'Third Approx.'!$D$16*TAN('Third Approx.'!$D$29)))</f>
        <v>5.4367177847952615E-3</v>
      </c>
      <c r="S136" s="7">
        <f>((0.5*(COS(RADIANS(ABS('Third Approx.'!$D$18*'Data 3rd Approx.'!N136-'Third Approx.'!$D$19*'Data 3rd Approx.'!N136))))+0.5))</f>
        <v>0.62940952255125993</v>
      </c>
      <c r="U136" s="18">
        <v>268</v>
      </c>
      <c r="V136" s="48">
        <f>'Third Approx.'!$D$38*COS(RADIANS(U136))</f>
        <v>-0.13302332530248689</v>
      </c>
      <c r="W136" s="7">
        <f>'Third Approx.'!$D$38*SIN(RADIANS(U136))</f>
        <v>-3.8092896358977142</v>
      </c>
      <c r="Y136" s="18">
        <v>268</v>
      </c>
      <c r="Z136" s="48">
        <f t="shared" si="2"/>
        <v>3.6890263158954828</v>
      </c>
      <c r="AA136" s="7">
        <f>'Third Approx.'!$D$39*SIN(RADIANS(Y136))+$W$2</f>
        <v>-3.513581429041805</v>
      </c>
    </row>
    <row r="137" spans="1:27" x14ac:dyDescent="0.25">
      <c r="A137" s="48">
        <v>67.5</v>
      </c>
      <c r="B137" s="77">
        <f>IF(A137&lt;='Third Approx.'!$D$20,A137,"")</f>
        <v>67.5</v>
      </c>
      <c r="C137" s="48">
        <f>IF(B137="",#N/A,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Approx.'!$D$18*B137))+O137*COS(RADIANS(B137*'Third Approx.'!$D$19)+'Third Approx.'!$D$21))))))))))))</f>
        <v>1.0254658174750146</v>
      </c>
      <c r="D137" s="7">
        <f>IF(B137="",#N/A,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Approx.'!$D$18*B137))+O137*SIN(RADIANS(B137*'Third Approx.'!$D$19)+'Third Approx.'!$D$21))))))))))))</f>
        <v>-6.0055763269907008</v>
      </c>
      <c r="F137" s="18">
        <v>270</v>
      </c>
      <c r="G137" s="48">
        <f>IF('Third Approx.'!$G$15="Error",#N/A,IF('Third Approx.'!$G$16="Error",#N/A,IF('Third Approx.'!$G$17="Error",#N/A,IF('Third Approx.'!$G$18="Error",#N/A,IF('Third Approx.'!$G$19="Error",#N/A,IF('Third Approx.'!$G$20="Error",#N/A,IF('Third Approx.'!$G$29="Error",#N/A,IF('Third Approx.'!$G$30="Error",#N/A,IF('Third Approx.'!$G$31="Error",#N/A,IF('Third Approx.'!$G$32="Error",#N/A,'Third Approx.'!$D$37*COS(RADIANS(F137))))))))))))</f>
        <v>-5.5963481684320329E-17</v>
      </c>
      <c r="H137" s="7">
        <f>IF('Third Approx.'!$G$15="Error",#N/A,IF('Third Approx.'!$G$16="Error",#N/A,IF('Third Approx.'!$G$17="Error",#N/A,IF('Third Approx.'!$G$18="Error",#N/A,IF('Third Approx.'!$G$19="Error",#N/A,IF('Third Approx.'!$G$20="Error",#N/A,IF('Third Approx.'!$G$29="Error",#N/A,IF('Third Approx.'!$G$30="Error",#N/A,IF('Third Approx.'!$G$31="Error",#N/A,IF('Third Approx.'!$G$32="Error",#N/A,'Third Approx.'!$D$37*SIN(RADIANS(F137))))))))))))</f>
        <v>-0.30452626079775486</v>
      </c>
      <c r="K137" s="48">
        <f>IF('Third Approx.'!$G$15="Error",#N/A,IF('Third Approx.'!$G$16="Error",#N/A,IF('Third Approx.'!$G$17="Error",#N/A,IF('Third Approx.'!$G$18="Error",#N/A,IF('Third Approx.'!$G$19="Error",#N/A,IF('Third Approx.'!$G$20="Error",#N/A,IF('Third Approx.'!$G$29="Error",#N/A,IF('Third Approx.'!$G$30="Error",#N/A,IF('Third Approx.'!$G$31="Error",#N/A,IF('Third Approx.'!$G$32="Error",#N/A,'Third Approx.'!$D$40*COS(RADIANS(F137))))))))))))</f>
        <v>-1.3465609141318848E-15</v>
      </c>
      <c r="L137" s="7">
        <f>IF('Third Approx.'!$G$15="Error",#N/A,IF('Third Approx.'!$G$16="Error",#N/A,IF('Third Approx.'!$G$17="Error",#N/A,IF('Third Approx.'!$G$18="Error",#N/A,IF('Third Approx.'!$G$19="Error",#N/A,IF('Third Approx.'!$G$20="Error",#N/A,IF('Third Approx.'!$G$29="Error",#N/A,IF('Third Approx.'!$G$30="Error",#N/A,IF('Third Approx.'!$G$31="Error",#N/A,IF('Third Approx.'!$G$32="Error",#N/A,'Third Approx.'!$D$40*SIN(RADIANS(F137))))))))))))</f>
        <v>-7.3273346792481595</v>
      </c>
      <c r="N137" s="18">
        <v>67.5</v>
      </c>
      <c r="O137" s="48">
        <f>'Third Approx.'!$D$16*TAN('Third Approx.'!$D$29)+((0.5*(COS(RADIANS(ABS('Third Approx.'!$D$18*'Data 3rd Approx.'!N137-'Third Approx.'!$D$19*'Data 3rd Approx.'!N137))))+0.5)*('Third Approx.'!$D$16*TAN(2*'Third Approx.'!$D$29)-2*'Third Approx.'!$D$16*TAN('Third Approx.'!$D$29)))</f>
        <v>3.5130569819813662</v>
      </c>
      <c r="R137" s="48">
        <f>((0.5*(COS(RADIANS(ABS('Third Approx.'!$D$18*'Data 3rd Approx.'!N137-'Third Approx.'!$D$19*'Data 3rd Approx.'!N137))))+0.5)*('Third Approx.'!$D$16*TAN(2*'Third Approx.'!$D$29)-2*'Third Approx.'!$D$16*TAN('Third Approx.'!$D$29)))</f>
        <v>5.9716761012849331E-3</v>
      </c>
      <c r="S137" s="7">
        <f>((0.5*(COS(RADIANS(ABS('Third Approx.'!$D$18*'Data 3rd Approx.'!N137-'Third Approx.'!$D$19*'Data 3rd Approx.'!N137))))+0.5))</f>
        <v>0.69134171618254481</v>
      </c>
      <c r="U137" s="18">
        <v>270</v>
      </c>
      <c r="V137" s="48">
        <f>'Third Approx.'!$D$38*COS(RADIANS(U137))</f>
        <v>-7.0046850324407638E-16</v>
      </c>
      <c r="W137" s="7">
        <f>'Third Approx.'!$D$38*SIN(RADIANS(U137))</f>
        <v>-3.8116115666778363</v>
      </c>
      <c r="Y137" s="18">
        <v>270</v>
      </c>
      <c r="Z137" s="48">
        <f t="shared" si="2"/>
        <v>3.8116115666778358</v>
      </c>
      <c r="AA137" s="7">
        <f>'Third Approx.'!$D$39*SIN(RADIANS(Y137))+$W$2</f>
        <v>-3.5157231125703232</v>
      </c>
    </row>
    <row r="138" spans="1:27" x14ac:dyDescent="0.25">
      <c r="A138" s="77">
        <v>68</v>
      </c>
      <c r="B138" s="77">
        <f>IF(A138&lt;='Third Approx.'!$D$20,A138,"")</f>
        <v>68</v>
      </c>
      <c r="C138" s="48">
        <f>IF(B138="",#N/A,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Approx.'!$D$18*B138))+O138*COS(RADIANS(B138*'Third Approx.'!$D$19)+'Third Approx.'!$D$21))))))))))))</f>
        <v>2.0296665154477083</v>
      </c>
      <c r="D138" s="7">
        <f>IF(B138="",#N/A,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Approx.'!$D$18*B138))+O138*SIN(RADIANS(B138*'Third Approx.'!$D$19)+'Third Approx.'!$D$21))))))))))))</f>
        <v>-6.0121798094053016</v>
      </c>
      <c r="F138" s="18">
        <v>272</v>
      </c>
      <c r="G138" s="48">
        <f>IF('Third Approx.'!$G$15="Error",#N/A,IF('Third Approx.'!$G$16="Error",#N/A,IF('Third Approx.'!$G$17="Error",#N/A,IF('Third Approx.'!$G$18="Error",#N/A,IF('Third Approx.'!$G$19="Error",#N/A,IF('Third Approx.'!$G$20="Error",#N/A,IF('Third Approx.'!$G$29="Error",#N/A,IF('Third Approx.'!$G$30="Error",#N/A,IF('Third Approx.'!$G$31="Error",#N/A,IF('Third Approx.'!$G$32="Error",#N/A,'Third Approx.'!$D$37*COS(RADIANS(F138))))))))))))</f>
        <v>1.0627813234536291E-2</v>
      </c>
      <c r="H138" s="7">
        <f>IF('Third Approx.'!$G$15="Error",#N/A,IF('Third Approx.'!$G$16="Error",#N/A,IF('Third Approx.'!$G$17="Error",#N/A,IF('Third Approx.'!$G$18="Error",#N/A,IF('Third Approx.'!$G$19="Error",#N/A,IF('Third Approx.'!$G$20="Error",#N/A,IF('Third Approx.'!$G$29="Error",#N/A,IF('Third Approx.'!$G$30="Error",#N/A,IF('Third Approx.'!$G$31="Error",#N/A,IF('Third Approx.'!$G$32="Error",#N/A,'Third Approx.'!$D$37*SIN(RADIANS(F138))))))))))))</f>
        <v>-0.30434075162770108</v>
      </c>
      <c r="K138" s="48">
        <f>IF('Third Approx.'!$G$15="Error",#N/A,IF('Third Approx.'!$G$16="Error",#N/A,IF('Third Approx.'!$G$17="Error",#N/A,IF('Third Approx.'!$G$18="Error",#N/A,IF('Third Approx.'!$G$19="Error",#N/A,IF('Third Approx.'!$G$20="Error",#N/A,IF('Third Approx.'!$G$29="Error",#N/A,IF('Third Approx.'!$G$30="Error",#N/A,IF('Third Approx.'!$G$31="Error",#N/A,IF('Third Approx.'!$G$32="Error",#N/A,'Third Approx.'!$D$40*COS(RADIANS(F138))))))))))))</f>
        <v>0.25572029247654443</v>
      </c>
      <c r="L138" s="7">
        <f>IF('Third Approx.'!$G$15="Error",#N/A,IF('Third Approx.'!$G$16="Error",#N/A,IF('Third Approx.'!$G$17="Error",#N/A,IF('Third Approx.'!$G$18="Error",#N/A,IF('Third Approx.'!$G$19="Error",#N/A,IF('Third Approx.'!$G$20="Error",#N/A,IF('Third Approx.'!$G$29="Error",#N/A,IF('Third Approx.'!$G$30="Error",#N/A,IF('Third Approx.'!$G$31="Error",#N/A,IF('Third Approx.'!$G$32="Error",#N/A,'Third Approx.'!$D$40*SIN(RADIANS(F138))))))))))))</f>
        <v>-7.3228710649395188</v>
      </c>
      <c r="N138" s="47">
        <v>68</v>
      </c>
      <c r="O138" s="48">
        <f>'Third Approx.'!$D$16*TAN('Third Approx.'!$D$29)+((0.5*(COS(RADIANS(ABS('Third Approx.'!$D$18*'Data 3rd Approx.'!N138-'Third Approx.'!$D$19*'Data 3rd Approx.'!N138))))+0.5)*('Third Approx.'!$D$16*TAN(2*'Third Approx.'!$D$29)-2*'Third Approx.'!$D$16*TAN('Third Approx.'!$D$29)))</f>
        <v>3.5135636608977627</v>
      </c>
      <c r="R138" s="48">
        <f>((0.5*(COS(RADIANS(ABS('Third Approx.'!$D$18*'Data 3rd Approx.'!N138-'Third Approx.'!$D$19*'Data 3rd Approx.'!N138))))+0.5)*('Third Approx.'!$D$16*TAN(2*'Third Approx.'!$D$29)-2*'Third Approx.'!$D$16*TAN('Third Approx.'!$D$29)))</f>
        <v>6.4783550176814603E-3</v>
      </c>
      <c r="S138" s="7">
        <f>((0.5*(COS(RADIANS(ABS('Third Approx.'!$D$18*'Data 3rd Approx.'!N138-'Third Approx.'!$D$19*'Data 3rd Approx.'!N138))))+0.5))</f>
        <v>0.75000000000000022</v>
      </c>
      <c r="U138" s="18">
        <v>272</v>
      </c>
      <c r="V138" s="48">
        <f>'Third Approx.'!$D$38*COS(RADIANS(U138))</f>
        <v>0.13302332530248889</v>
      </c>
      <c r="W138" s="7">
        <f>'Third Approx.'!$D$38*SIN(RADIANS(U138))</f>
        <v>-3.8092896358977142</v>
      </c>
      <c r="Y138" s="18">
        <v>272</v>
      </c>
      <c r="Z138" s="48">
        <f t="shared" si="2"/>
        <v>3.9342331700753661</v>
      </c>
      <c r="AA138" s="7">
        <f>'Third Approx.'!$D$39*SIN(RADIANS(Y138))+$W$2</f>
        <v>-3.513581429041805</v>
      </c>
    </row>
    <row r="139" spans="1:27" x14ac:dyDescent="0.25">
      <c r="A139" s="48">
        <v>68.5</v>
      </c>
      <c r="B139" s="77">
        <f>IF(A139&lt;='Third Approx.'!$D$20,A139,"")</f>
        <v>68.5</v>
      </c>
      <c r="C139" s="48">
        <f>IF(B139="",#N/A,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Approx.'!$D$18*B139))+O139*COS(RADIANS(B139*'Third Approx.'!$D$19)+'Third Approx.'!$D$21))))))))))))</f>
        <v>3.0447877973483548</v>
      </c>
      <c r="D139" s="7">
        <f>IF(B139="",#N/A,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Approx.'!$D$18*B139))+O139*SIN(RADIANS(B139*'Third Approx.'!$D$19)+'Third Approx.'!$D$21))))))))))))</f>
        <v>-5.8235505066771598</v>
      </c>
      <c r="F139" s="18">
        <v>274</v>
      </c>
      <c r="G139" s="48">
        <f>IF('Third Approx.'!$G$15="Error",#N/A,IF('Third Approx.'!$G$16="Error",#N/A,IF('Third Approx.'!$G$17="Error",#N/A,IF('Third Approx.'!$G$18="Error",#N/A,IF('Third Approx.'!$G$19="Error",#N/A,IF('Third Approx.'!$G$20="Error",#N/A,IF('Third Approx.'!$G$29="Error",#N/A,IF('Third Approx.'!$G$30="Error",#N/A,IF('Third Approx.'!$G$31="Error",#N/A,IF('Third Approx.'!$G$32="Error",#N/A,'Third Approx.'!$D$37*COS(RADIANS(F139))))))))))))</f>
        <v>2.1242678115735214E-2</v>
      </c>
      <c r="H139" s="7">
        <f>IF('Third Approx.'!$G$15="Error",#N/A,IF('Third Approx.'!$G$16="Error",#N/A,IF('Third Approx.'!$G$17="Error",#N/A,IF('Third Approx.'!$G$18="Error",#N/A,IF('Third Approx.'!$G$19="Error",#N/A,IF('Third Approx.'!$G$20="Error",#N/A,IF('Third Approx.'!$G$29="Error",#N/A,IF('Third Approx.'!$G$30="Error",#N/A,IF('Third Approx.'!$G$31="Error",#N/A,IF('Third Approx.'!$G$32="Error",#N/A,'Third Approx.'!$D$37*SIN(RADIANS(F139))))))))))))</f>
        <v>-0.30378445013188787</v>
      </c>
      <c r="K139" s="48">
        <f>IF('Third Approx.'!$G$15="Error",#N/A,IF('Third Approx.'!$G$16="Error",#N/A,IF('Third Approx.'!$G$17="Error",#N/A,IF('Third Approx.'!$G$18="Error",#N/A,IF('Third Approx.'!$G$19="Error",#N/A,IF('Third Approx.'!$G$20="Error",#N/A,IF('Third Approx.'!$G$29="Error",#N/A,IF('Third Approx.'!$G$30="Error",#N/A,IF('Third Approx.'!$G$31="Error",#N/A,IF('Third Approx.'!$G$32="Error",#N/A,'Third Approx.'!$D$40*COS(RADIANS(F139))))))))))))</f>
        <v>0.51112902916739245</v>
      </c>
      <c r="L139" s="7">
        <f>IF('Third Approx.'!$G$15="Error",#N/A,IF('Third Approx.'!$G$16="Error",#N/A,IF('Third Approx.'!$G$17="Error",#N/A,IF('Third Approx.'!$G$18="Error",#N/A,IF('Third Approx.'!$G$19="Error",#N/A,IF('Third Approx.'!$G$20="Error",#N/A,IF('Third Approx.'!$G$29="Error",#N/A,IF('Third Approx.'!$G$30="Error",#N/A,IF('Third Approx.'!$G$31="Error",#N/A,IF('Third Approx.'!$G$32="Error",#N/A,'Third Approx.'!$D$40*SIN(RADIANS(F139))))))))))))</f>
        <v>-7.3094856602400649</v>
      </c>
      <c r="N139" s="18">
        <v>68.5</v>
      </c>
      <c r="O139" s="48">
        <f>'Third Approx.'!$D$16*TAN('Third Approx.'!$D$29)+((0.5*(COS(RADIANS(ABS('Third Approx.'!$D$18*'Data 3rd Approx.'!N139-'Third Approx.'!$D$19*'Data 3rd Approx.'!N139))))+0.5)*('Third Approx.'!$D$16*TAN(2*'Third Approx.'!$D$29)-2*'Third Approx.'!$D$16*TAN('Third Approx.'!$D$29)))</f>
        <v>3.5140333909973287</v>
      </c>
      <c r="R139" s="48">
        <f>((0.5*(COS(RADIANS(ABS('Third Approx.'!$D$18*'Data 3rd Approx.'!N139-'Third Approx.'!$D$19*'Data 3rd Approx.'!N139))))+0.5)*('Third Approx.'!$D$16*TAN(2*'Third Approx.'!$D$29)-2*'Third Approx.'!$D$16*TAN('Third Approx.'!$D$29)))</f>
        <v>6.9480851172473643E-3</v>
      </c>
      <c r="S139" s="7">
        <f>((0.5*(COS(RADIANS(ABS('Third Approx.'!$D$18*'Data 3rd Approx.'!N139-'Third Approx.'!$D$19*'Data 3rd Approx.'!N139))))+0.5))</f>
        <v>0.80438071450436088</v>
      </c>
      <c r="U139" s="18">
        <v>274</v>
      </c>
      <c r="V139" s="48">
        <f>'Third Approx.'!$D$38*COS(RADIANS(U139))</f>
        <v>0.26588458217376648</v>
      </c>
      <c r="W139" s="7">
        <f>'Third Approx.'!$D$38*SIN(RADIANS(U139))</f>
        <v>-3.8023266724723368</v>
      </c>
      <c r="Y139" s="18">
        <v>274</v>
      </c>
      <c r="Z139" s="48">
        <f t="shared" si="2"/>
        <v>4.0567381446529209</v>
      </c>
      <c r="AA139" s="7">
        <f>'Third Approx.'!$D$39*SIN(RADIANS(Y139))+$W$2</f>
        <v>-3.5071589877677281</v>
      </c>
    </row>
    <row r="140" spans="1:27" x14ac:dyDescent="0.25">
      <c r="A140" s="77">
        <v>69</v>
      </c>
      <c r="B140" s="77">
        <f>IF(A140&lt;='Third Approx.'!$D$20,A140,"")</f>
        <v>69</v>
      </c>
      <c r="C140" s="48">
        <f>IF(B140="",#N/A,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Approx.'!$D$18*B140))+O140*COS(RADIANS(B140*'Third Approx.'!$D$19)+'Third Approx.'!$D$21))))))))))))</f>
        <v>4.0301276914948954</v>
      </c>
      <c r="D140" s="7">
        <f>IF(B140="",#N/A,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Approx.'!$D$18*B140))+O140*SIN(RADIANS(B140*'Third Approx.'!$D$19)+'Third Approx.'!$D$21))))))))))))</f>
        <v>-5.4389631195701735</v>
      </c>
      <c r="F140" s="18">
        <v>276</v>
      </c>
      <c r="G140" s="48">
        <f>IF('Third Approx.'!$G$15="Error",#N/A,IF('Third Approx.'!$G$16="Error",#N/A,IF('Third Approx.'!$G$17="Error",#N/A,IF('Third Approx.'!$G$18="Error",#N/A,IF('Third Approx.'!$G$19="Error",#N/A,IF('Third Approx.'!$G$20="Error",#N/A,IF('Third Approx.'!$G$29="Error",#N/A,IF('Third Approx.'!$G$30="Error",#N/A,IF('Third Approx.'!$G$31="Error",#N/A,IF('Third Approx.'!$G$32="Error",#N/A,'Third Approx.'!$D$37*COS(RADIANS(F140))))))))))))</f>
        <v>3.1831662065833835E-2</v>
      </c>
      <c r="H140" s="7">
        <f>IF('Third Approx.'!$G$15="Error",#N/A,IF('Third Approx.'!$G$16="Error",#N/A,IF('Third Approx.'!$G$17="Error",#N/A,IF('Third Approx.'!$G$18="Error",#N/A,IF('Third Approx.'!$G$19="Error",#N/A,IF('Third Approx.'!$G$20="Error",#N/A,IF('Third Approx.'!$G$29="Error",#N/A,IF('Third Approx.'!$G$30="Error",#N/A,IF('Third Approx.'!$G$31="Error",#N/A,IF('Third Approx.'!$G$32="Error",#N/A,'Third Approx.'!$D$37*SIN(RADIANS(F140))))))))))))</f>
        <v>-0.30285803407799627</v>
      </c>
      <c r="K140" s="48">
        <f>IF('Third Approx.'!$G$15="Error",#N/A,IF('Third Approx.'!$G$16="Error",#N/A,IF('Third Approx.'!$G$17="Error",#N/A,IF('Third Approx.'!$G$18="Error",#N/A,IF('Third Approx.'!$G$19="Error",#N/A,IF('Third Approx.'!$G$20="Error",#N/A,IF('Third Approx.'!$G$29="Error",#N/A,IF('Third Approx.'!$G$30="Error",#N/A,IF('Third Approx.'!$G$31="Error",#N/A,IF('Third Approx.'!$G$32="Error",#N/A,'Third Approx.'!$D$40*COS(RADIANS(F140))))))))))))</f>
        <v>0.76591503386959114</v>
      </c>
      <c r="L140" s="7">
        <f>IF('Third Approx.'!$G$15="Error",#N/A,IF('Third Approx.'!$G$16="Error",#N/A,IF('Third Approx.'!$G$17="Error",#N/A,IF('Third Approx.'!$G$18="Error",#N/A,IF('Third Approx.'!$G$19="Error",#N/A,IF('Third Approx.'!$G$20="Error",#N/A,IF('Third Approx.'!$G$29="Error",#N/A,IF('Third Approx.'!$G$30="Error",#N/A,IF('Third Approx.'!$G$31="Error",#N/A,IF('Third Approx.'!$G$32="Error",#N/A,'Third Approx.'!$D$40*SIN(RADIANS(F140))))))))))))</f>
        <v>-7.2871947732035594</v>
      </c>
      <c r="N140" s="47">
        <v>69</v>
      </c>
      <c r="O140" s="48">
        <f>'Third Approx.'!$D$16*TAN('Third Approx.'!$D$29)+((0.5*(COS(RADIANS(ABS('Third Approx.'!$D$18*'Data 3rd Approx.'!N140-'Third Approx.'!$D$19*'Data 3rd Approx.'!N140))))+0.5)*('Third Approx.'!$D$16*TAN(2*'Third Approx.'!$D$29)-2*'Third Approx.'!$D$16*TAN('Third Approx.'!$D$29)))</f>
        <v>3.5144581350678266</v>
      </c>
      <c r="R140" s="48">
        <f>((0.5*(COS(RADIANS(ABS('Third Approx.'!$D$18*'Data 3rd Approx.'!N140-'Third Approx.'!$D$19*'Data 3rd Approx.'!N140))))+0.5)*('Third Approx.'!$D$16*TAN(2*'Third Approx.'!$D$29)-2*'Third Approx.'!$D$16*TAN('Third Approx.'!$D$29)))</f>
        <v>7.3728291877452707E-3</v>
      </c>
      <c r="S140" s="7">
        <f>((0.5*(COS(RADIANS(ABS('Third Approx.'!$D$18*'Data 3rd Approx.'!N140-'Third Approx.'!$D$19*'Data 3rd Approx.'!N140))))+0.5))</f>
        <v>0.85355339059327318</v>
      </c>
      <c r="U140" s="18">
        <v>276</v>
      </c>
      <c r="V140" s="48">
        <f>'Third Approx.'!$D$38*COS(RADIANS(U140))</f>
        <v>0.39842189963804547</v>
      </c>
      <c r="W140" s="7">
        <f>'Third Approx.'!$D$38*SIN(RADIANS(U140))</f>
        <v>-3.7907311597000759</v>
      </c>
      <c r="Y140" s="18">
        <v>276</v>
      </c>
      <c r="Z140" s="48">
        <f t="shared" si="2"/>
        <v>4.1789724747549775</v>
      </c>
      <c r="AA140" s="7">
        <f>'Third Approx.'!$D$39*SIN(RADIANS(Y140))+$W$2</f>
        <v>-3.4964636135034834</v>
      </c>
    </row>
    <row r="141" spans="1:27" x14ac:dyDescent="0.25">
      <c r="A141" s="48">
        <v>69.5</v>
      </c>
      <c r="B141" s="77">
        <f>IF(A141&lt;='Third Approx.'!$D$20,A141,"")</f>
        <v>69.5</v>
      </c>
      <c r="C141" s="48">
        <f>IF(B141="",#N/A,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Approx.'!$D$18*B141))+O141*COS(RADIANS(B141*'Third Approx.'!$D$19)+'Third Approx.'!$D$21))))))))))))</f>
        <v>4.9455247212188223</v>
      </c>
      <c r="D141" s="7">
        <f>IF(B141="",#N/A,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Approx.'!$D$18*B141))+O141*SIN(RADIANS(B141*'Third Approx.'!$D$19)+'Third Approx.'!$D$21))))))))))))</f>
        <v>-4.866372360823342</v>
      </c>
      <c r="F141" s="18">
        <v>278</v>
      </c>
      <c r="G141" s="48">
        <f>IF('Third Approx.'!$G$15="Error",#N/A,IF('Third Approx.'!$G$16="Error",#N/A,IF('Third Approx.'!$G$17="Error",#N/A,IF('Third Approx.'!$G$18="Error",#N/A,IF('Third Approx.'!$G$19="Error",#N/A,IF('Third Approx.'!$G$20="Error",#N/A,IF('Third Approx.'!$G$29="Error",#N/A,IF('Third Approx.'!$G$30="Error",#N/A,IF('Third Approx.'!$G$31="Error",#N/A,IF('Third Approx.'!$G$32="Error",#N/A,'Third Approx.'!$D$37*COS(RADIANS(F141))))))))))))</f>
        <v>4.2381864038997165E-2</v>
      </c>
      <c r="H141" s="7">
        <f>IF('Third Approx.'!$G$15="Error",#N/A,IF('Third Approx.'!$G$16="Error",#N/A,IF('Third Approx.'!$G$17="Error",#N/A,IF('Third Approx.'!$G$18="Error",#N/A,IF('Third Approx.'!$G$19="Error",#N/A,IF('Third Approx.'!$G$20="Error",#N/A,IF('Third Approx.'!$G$29="Error",#N/A,IF('Third Approx.'!$G$30="Error",#N/A,IF('Third Approx.'!$G$31="Error",#N/A,IF('Third Approx.'!$G$32="Error",#N/A,'Third Approx.'!$D$37*SIN(RADIANS(F141))))))))))))</f>
        <v>-0.30156263216128448</v>
      </c>
      <c r="K141" s="48">
        <f>IF('Third Approx.'!$G$15="Error",#N/A,IF('Third Approx.'!$G$16="Error",#N/A,IF('Third Approx.'!$G$17="Error",#N/A,IF('Third Approx.'!$G$18="Error",#N/A,IF('Third Approx.'!$G$19="Error",#N/A,IF('Third Approx.'!$G$20="Error",#N/A,IF('Third Approx.'!$G$29="Error",#N/A,IF('Third Approx.'!$G$30="Error",#N/A,IF('Third Approx.'!$G$31="Error",#N/A,IF('Third Approx.'!$G$32="Error",#N/A,'Third Approx.'!$D$40*COS(RADIANS(F141))))))))))))</f>
        <v>1.0197678890831929</v>
      </c>
      <c r="L141" s="7">
        <f>IF('Third Approx.'!$G$15="Error",#N/A,IF('Third Approx.'!$G$16="Error",#N/A,IF('Third Approx.'!$G$17="Error",#N/A,IF('Third Approx.'!$G$18="Error",#N/A,IF('Third Approx.'!$G$19="Error",#N/A,IF('Third Approx.'!$G$20="Error",#N/A,IF('Third Approx.'!$G$29="Error",#N/A,IF('Third Approx.'!$G$30="Error",#N/A,IF('Third Approx.'!$G$31="Error",#N/A,IF('Third Approx.'!$G$32="Error",#N/A,'Third Approx.'!$D$40*SIN(RADIANS(F141))))))))))))</f>
        <v>-7.2560255618422085</v>
      </c>
      <c r="N141" s="18">
        <v>69.5</v>
      </c>
      <c r="O141" s="48">
        <f>'Third Approx.'!$D$16*TAN('Third Approx.'!$D$29)+((0.5*(COS(RADIANS(ABS('Third Approx.'!$D$18*'Data 3rd Approx.'!N141-'Third Approx.'!$D$19*'Data 3rd Approx.'!N141))))+0.5)*('Third Approx.'!$D$16*TAN(2*'Third Approx.'!$D$29)-2*'Third Approx.'!$D$16*TAN('Third Approx.'!$D$29)))</f>
        <v>3.5148306256204491</v>
      </c>
      <c r="R141" s="48">
        <f>((0.5*(COS(RADIANS(ABS('Third Approx.'!$D$18*'Data 3rd Approx.'!N141-'Third Approx.'!$D$19*'Data 3rd Approx.'!N141))))+0.5)*('Third Approx.'!$D$16*TAN(2*'Third Approx.'!$D$29)-2*'Third Approx.'!$D$16*TAN('Third Approx.'!$D$29)))</f>
        <v>7.7453197403676826E-3</v>
      </c>
      <c r="S141" s="7">
        <f>((0.5*(COS(RADIANS(ABS('Third Approx.'!$D$18*'Data 3rd Approx.'!N141-'Third Approx.'!$D$19*'Data 3rd Approx.'!N141))))+0.5))</f>
        <v>0.89667667014561725</v>
      </c>
      <c r="U141" s="18">
        <v>278</v>
      </c>
      <c r="V141" s="48">
        <f>'Third Approx.'!$D$38*COS(RADIANS(U141))</f>
        <v>0.53047380138980782</v>
      </c>
      <c r="W141" s="7">
        <f>'Third Approx.'!$D$38*SIN(RADIANS(U141))</f>
        <v>-3.7745172249270924</v>
      </c>
      <c r="Y141" s="18">
        <v>278</v>
      </c>
      <c r="Z141" s="48">
        <f t="shared" si="2"/>
        <v>4.3007814441948415</v>
      </c>
      <c r="AA141" s="7">
        <f>'Third Approx.'!$D$39*SIN(RADIANS(Y141))+$W$2</f>
        <v>-3.4815083369151165</v>
      </c>
    </row>
    <row r="142" spans="1:27" x14ac:dyDescent="0.25">
      <c r="A142" s="77">
        <v>70</v>
      </c>
      <c r="B142" s="77">
        <f>IF(A142&lt;='Third Approx.'!$D$20,A142,"")</f>
        <v>70</v>
      </c>
      <c r="C142" s="48">
        <f>IF(B142="",#N/A,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Approx.'!$D$18*B142))+O142*COS(RADIANS(B142*'Third Approx.'!$D$19)+'Third Approx.'!$D$21))))))))))))</f>
        <v>5.7532120255321431</v>
      </c>
      <c r="D142" s="7">
        <f>IF(B142="",#N/A,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Approx.'!$D$18*B142))+O142*SIN(RADIANS(B142*'Third Approx.'!$D$19)+'Third Approx.'!$D$21))))))))))))</f>
        <v>-4.1221140820013886</v>
      </c>
      <c r="F142" s="18">
        <v>280</v>
      </c>
      <c r="G142" s="48">
        <f>IF('Third Approx.'!$G$15="Error",#N/A,IF('Third Approx.'!$G$16="Error",#N/A,IF('Third Approx.'!$G$17="Error",#N/A,IF('Third Approx.'!$G$18="Error",#N/A,IF('Third Approx.'!$G$19="Error",#N/A,IF('Third Approx.'!$G$20="Error",#N/A,IF('Third Approx.'!$G$29="Error",#N/A,IF('Third Approx.'!$G$30="Error",#N/A,IF('Third Approx.'!$G$31="Error",#N/A,IF('Third Approx.'!$G$32="Error",#N/A,'Third Approx.'!$D$37*COS(RADIANS(F142))))))))))))</f>
        <v>5.2880430239254386E-2</v>
      </c>
      <c r="H142" s="7">
        <f>IF('Third Approx.'!$G$15="Error",#N/A,IF('Third Approx.'!$G$16="Error",#N/A,IF('Third Approx.'!$G$17="Error",#N/A,IF('Third Approx.'!$G$18="Error",#N/A,IF('Third Approx.'!$G$19="Error",#N/A,IF('Third Approx.'!$G$20="Error",#N/A,IF('Third Approx.'!$G$29="Error",#N/A,IF('Third Approx.'!$G$30="Error",#N/A,IF('Third Approx.'!$G$31="Error",#N/A,IF('Third Approx.'!$G$32="Error",#N/A,'Third Approx.'!$D$37*SIN(RADIANS(F142))))))))))))</f>
        <v>-0.29989982262944664</v>
      </c>
      <c r="K142" s="48">
        <f>IF('Third Approx.'!$G$15="Error",#N/A,IF('Third Approx.'!$G$16="Error",#N/A,IF('Third Approx.'!$G$17="Error",#N/A,IF('Third Approx.'!$G$18="Error",#N/A,IF('Third Approx.'!$G$19="Error",#N/A,IF('Third Approx.'!$G$20="Error",#N/A,IF('Third Approx.'!$G$29="Error",#N/A,IF('Third Approx.'!$G$30="Error",#N/A,IF('Third Approx.'!$G$31="Error",#N/A,IF('Third Approx.'!$G$32="Error",#N/A,'Third Approx.'!$D$40*COS(RADIANS(F142))))))))))))</f>
        <v>1.2723783142071416</v>
      </c>
      <c r="L142" s="7">
        <f>IF('Third Approx.'!$G$15="Error",#N/A,IF('Third Approx.'!$G$16="Error",#N/A,IF('Third Approx.'!$G$17="Error",#N/A,IF('Third Approx.'!$G$18="Error",#N/A,IF('Third Approx.'!$G$19="Error",#N/A,IF('Third Approx.'!$G$20="Error",#N/A,IF('Third Approx.'!$G$29="Error",#N/A,IF('Third Approx.'!$G$30="Error",#N/A,IF('Third Approx.'!$G$31="Error",#N/A,IF('Third Approx.'!$G$32="Error",#N/A,'Third Approx.'!$D$40*SIN(RADIANS(F142))))))))))))</f>
        <v>-7.2160160010388088</v>
      </c>
      <c r="N142" s="47">
        <v>70</v>
      </c>
      <c r="O142" s="48">
        <f>'Third Approx.'!$D$16*TAN('Third Approx.'!$D$29)+((0.5*(COS(RADIANS(ABS('Third Approx.'!$D$18*'Data 3rd Approx.'!N142-'Third Approx.'!$D$19*'Data 3rd Approx.'!N142))))+0.5)*('Third Approx.'!$D$16*TAN(2*'Third Approx.'!$D$29)-2*'Third Approx.'!$D$16*TAN('Third Approx.'!$D$29)))</f>
        <v>3.5151444892385668</v>
      </c>
      <c r="R142" s="48">
        <f>((0.5*(COS(RADIANS(ABS('Third Approx.'!$D$18*'Data 3rd Approx.'!N142-'Third Approx.'!$D$19*'Data 3rd Approx.'!N142))))+0.5)*('Third Approx.'!$D$16*TAN(2*'Third Approx.'!$D$29)-2*'Third Approx.'!$D$16*TAN('Third Approx.'!$D$29)))</f>
        <v>8.0591833584853258E-3</v>
      </c>
      <c r="S142" s="7">
        <f>((0.5*(COS(RADIANS(ABS('Third Approx.'!$D$18*'Data 3rd Approx.'!N142-'Third Approx.'!$D$19*'Data 3rd Approx.'!N142))))+0.5))</f>
        <v>0.9330127018922193</v>
      </c>
      <c r="U142" s="18">
        <v>280</v>
      </c>
      <c r="V142" s="48">
        <f>'Third Approx.'!$D$38*COS(RADIANS(U142))</f>
        <v>0.6618794025277982</v>
      </c>
      <c r="W142" s="7">
        <f>'Third Approx.'!$D$38*SIN(RADIANS(U142))</f>
        <v>-3.7537046223353423</v>
      </c>
      <c r="Y142" s="18">
        <v>280</v>
      </c>
      <c r="Z142" s="48">
        <f t="shared" si="2"/>
        <v>4.4220100014700652</v>
      </c>
      <c r="AA142" s="7">
        <f>'Third Approx.'!$D$39*SIN(RADIANS(Y142))+$W$2</f>
        <v>-3.4623113787034665</v>
      </c>
    </row>
    <row r="143" spans="1:27" x14ac:dyDescent="0.25">
      <c r="A143" s="48">
        <v>70.5</v>
      </c>
      <c r="B143" s="77">
        <f>IF(A143&lt;='Third Approx.'!$D$20,A143,"")</f>
        <v>70.5</v>
      </c>
      <c r="C143" s="48">
        <f>IF(B143="",#N/A,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Approx.'!$D$18*B143))+O143*COS(RADIANS(B143*'Third Approx.'!$D$19)+'Third Approx.'!$D$21))))))))))))</f>
        <v>6.4195649660091014</v>
      </c>
      <c r="D143" s="7">
        <f>IF(B143="",#N/A,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Approx.'!$D$18*B143))+O143*SIN(RADIANS(B143*'Third Approx.'!$D$19)+'Third Approx.'!$D$21))))))))))))</f>
        <v>-3.230213114439572</v>
      </c>
      <c r="F143" s="18">
        <v>282</v>
      </c>
      <c r="G143" s="48">
        <f>IF('Third Approx.'!$G$15="Error",#N/A,IF('Third Approx.'!$G$16="Error",#N/A,IF('Third Approx.'!$G$17="Error",#N/A,IF('Third Approx.'!$G$18="Error",#N/A,IF('Third Approx.'!$G$19="Error",#N/A,IF('Third Approx.'!$G$20="Error",#N/A,IF('Third Approx.'!$G$29="Error",#N/A,IF('Third Approx.'!$G$30="Error",#N/A,IF('Third Approx.'!$G$31="Error",#N/A,IF('Third Approx.'!$G$32="Error",#N/A,'Third Approx.'!$D$37*COS(RADIANS(F143))))))))))))</f>
        <v>6.3314569780871174E-2</v>
      </c>
      <c r="H143" s="7">
        <f>IF('Third Approx.'!$G$15="Error",#N/A,IF('Third Approx.'!$G$16="Error",#N/A,IF('Third Approx.'!$G$17="Error",#N/A,IF('Third Approx.'!$G$18="Error",#N/A,IF('Third Approx.'!$G$19="Error",#N/A,IF('Third Approx.'!$G$20="Error",#N/A,IF('Third Approx.'!$G$29="Error",#N/A,IF('Third Approx.'!$G$30="Error",#N/A,IF('Third Approx.'!$G$31="Error",#N/A,IF('Third Approx.'!$G$32="Error",#N/A,'Third Approx.'!$D$37*SIN(RADIANS(F143))))))))))))</f>
        <v>-0.29787163135976108</v>
      </c>
      <c r="K143" s="48">
        <f>IF('Third Approx.'!$G$15="Error",#N/A,IF('Third Approx.'!$G$16="Error",#N/A,IF('Third Approx.'!$G$17="Error",#N/A,IF('Third Approx.'!$G$18="Error",#N/A,IF('Third Approx.'!$G$19="Error",#N/A,IF('Third Approx.'!$G$20="Error",#N/A,IF('Third Approx.'!$G$29="Error",#N/A,IF('Third Approx.'!$G$30="Error",#N/A,IF('Third Approx.'!$G$31="Error",#N/A,IF('Third Approx.'!$G$32="Error",#N/A,'Third Approx.'!$D$40*COS(RADIANS(F143))))))))))))</f>
        <v>1.5234385423500898</v>
      </c>
      <c r="L143" s="7">
        <f>IF('Third Approx.'!$G$15="Error",#N/A,IF('Third Approx.'!$G$16="Error",#N/A,IF('Third Approx.'!$G$17="Error",#N/A,IF('Third Approx.'!$G$18="Error",#N/A,IF('Third Approx.'!$G$19="Error",#N/A,IF('Third Approx.'!$G$20="Error",#N/A,IF('Third Approx.'!$G$29="Error",#N/A,IF('Third Approx.'!$G$30="Error",#N/A,IF('Third Approx.'!$G$31="Error",#N/A,IF('Third Approx.'!$G$32="Error",#N/A,'Third Approx.'!$D$40*SIN(RADIANS(F143))))))))))))</f>
        <v>-7.1672148362801957</v>
      </c>
      <c r="N143" s="18">
        <v>70.5</v>
      </c>
      <c r="O143" s="48">
        <f>'Third Approx.'!$D$16*TAN('Third Approx.'!$D$29)+((0.5*(COS(RADIANS(ABS('Third Approx.'!$D$18*'Data 3rd Approx.'!N143-'Third Approx.'!$D$19*'Data 3rd Approx.'!N143))))+0.5)*('Third Approx.'!$D$16*TAN(2*'Third Approx.'!$D$29)-2*'Third Approx.'!$D$16*TAN('Third Approx.'!$D$29)))</f>
        <v>3.5153943556286542</v>
      </c>
      <c r="R143" s="48">
        <f>((0.5*(COS(RADIANS(ABS('Third Approx.'!$D$18*'Data 3rd Approx.'!N143-'Third Approx.'!$D$19*'Data 3rd Approx.'!N143))))+0.5)*('Third Approx.'!$D$16*TAN(2*'Third Approx.'!$D$29)-2*'Third Approx.'!$D$16*TAN('Third Approx.'!$D$29)))</f>
        <v>8.3090497485727704E-3</v>
      </c>
      <c r="S143" s="7">
        <f>((0.5*(COS(RADIANS(ABS('Third Approx.'!$D$18*'Data 3rd Approx.'!N143-'Third Approx.'!$D$19*'Data 3rd Approx.'!N143))))+0.5))</f>
        <v>0.96193976625564348</v>
      </c>
      <c r="U143" s="18">
        <v>282</v>
      </c>
      <c r="V143" s="48">
        <f>'Third Approx.'!$D$38*COS(RADIANS(U143))</f>
        <v>0.7924786055685179</v>
      </c>
      <c r="W143" s="7">
        <f>'Third Approx.'!$D$38*SIN(RADIANS(U143))</f>
        <v>-3.7283187088751473</v>
      </c>
      <c r="Y143" s="18">
        <v>282</v>
      </c>
      <c r="Z143" s="48">
        <f t="shared" si="2"/>
        <v>4.5425031510477973</v>
      </c>
      <c r="AA143" s="7">
        <f>'Third Approx.'!$D$39*SIN(RADIANS(Y143))+$W$2</f>
        <v>-3.4388961274050489</v>
      </c>
    </row>
    <row r="144" spans="1:27" x14ac:dyDescent="0.25">
      <c r="A144" s="77">
        <v>71</v>
      </c>
      <c r="B144" s="77">
        <f>IF(A144&lt;='Third Approx.'!$D$20,A144,"")</f>
        <v>71</v>
      </c>
      <c r="C144" s="48">
        <f>IF(B144="",#N/A,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Approx.'!$D$18*B144))+O144*COS(RADIANS(B144*'Third Approx.'!$D$19)+'Third Approx.'!$D$21))))))))))))</f>
        <v>6.9166596954173309</v>
      </c>
      <c r="D144" s="7">
        <f>IF(B144="",#N/A,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Approx.'!$D$18*B144))+O144*SIN(RADIANS(B144*'Third Approx.'!$D$19)+'Third Approx.'!$D$21))))))))))))</f>
        <v>-2.2213300118217947</v>
      </c>
      <c r="F144" s="18">
        <v>284</v>
      </c>
      <c r="G144" s="48">
        <f>IF('Third Approx.'!$G$15="Error",#N/A,IF('Third Approx.'!$G$16="Error",#N/A,IF('Third Approx.'!$G$17="Error",#N/A,IF('Third Approx.'!$G$18="Error",#N/A,IF('Third Approx.'!$G$19="Error",#N/A,IF('Third Approx.'!$G$20="Error",#N/A,IF('Third Approx.'!$G$29="Error",#N/A,IF('Third Approx.'!$G$30="Error",#N/A,IF('Third Approx.'!$G$31="Error",#N/A,IF('Third Approx.'!$G$32="Error",#N/A,'Third Approx.'!$D$37*COS(RADIANS(F144))))))))))))</f>
        <v>7.3671570272071552E-2</v>
      </c>
      <c r="H144" s="7">
        <f>IF('Third Approx.'!$G$15="Error",#N/A,IF('Third Approx.'!$G$16="Error",#N/A,IF('Third Approx.'!$G$17="Error",#N/A,IF('Third Approx.'!$G$18="Error",#N/A,IF('Third Approx.'!$G$19="Error",#N/A,IF('Third Approx.'!$G$20="Error",#N/A,IF('Third Approx.'!$G$29="Error",#N/A,IF('Third Approx.'!$G$30="Error",#N/A,IF('Third Approx.'!$G$31="Error",#N/A,IF('Third Approx.'!$G$32="Error",#N/A,'Third Approx.'!$D$37*SIN(RADIANS(F144))))))))))))</f>
        <v>-0.29548052939087111</v>
      </c>
      <c r="K144" s="48">
        <f>IF('Third Approx.'!$G$15="Error",#N/A,IF('Third Approx.'!$G$16="Error",#N/A,IF('Third Approx.'!$G$17="Error",#N/A,IF('Third Approx.'!$G$18="Error",#N/A,IF('Third Approx.'!$G$19="Error",#N/A,IF('Third Approx.'!$G$20="Error",#N/A,IF('Third Approx.'!$G$29="Error",#N/A,IF('Third Approx.'!$G$30="Error",#N/A,IF('Third Approx.'!$G$31="Error",#N/A,IF('Third Approx.'!$G$32="Error",#N/A,'Third Approx.'!$D$40*COS(RADIANS(F144))))))))))))</f>
        <v>1.7726426952968961</v>
      </c>
      <c r="L144" s="7">
        <f>IF('Third Approx.'!$G$15="Error",#N/A,IF('Third Approx.'!$G$16="Error",#N/A,IF('Third Approx.'!$G$17="Error",#N/A,IF('Third Approx.'!$G$18="Error",#N/A,IF('Third Approx.'!$G$19="Error",#N/A,IF('Third Approx.'!$G$20="Error",#N/A,IF('Third Approx.'!$G$29="Error",#N/A,IF('Third Approx.'!$G$30="Error",#N/A,IF('Third Approx.'!$G$31="Error",#N/A,IF('Third Approx.'!$G$32="Error",#N/A,'Third Approx.'!$D$40*SIN(RADIANS(F144))))))))))))</f>
        <v>-7.1096815242683897</v>
      </c>
      <c r="N144" s="47">
        <v>71</v>
      </c>
      <c r="O144" s="48">
        <f>'Third Approx.'!$D$16*TAN('Third Approx.'!$D$29)+((0.5*(COS(RADIANS(ABS('Third Approx.'!$D$18*'Data 3rd Approx.'!N144-'Third Approx.'!$D$19*'Data 3rd Approx.'!N144))))+0.5)*('Third Approx.'!$D$16*TAN(2*'Third Approx.'!$D$29)-2*'Third Approx.'!$D$16*TAN('Third Approx.'!$D$29)))</f>
        <v>3.5155759495075007</v>
      </c>
      <c r="R144" s="48">
        <f>((0.5*(COS(RADIANS(ABS('Third Approx.'!$D$18*'Data 3rd Approx.'!N144-'Third Approx.'!$D$19*'Data 3rd Approx.'!N144))))+0.5)*('Third Approx.'!$D$16*TAN(2*'Third Approx.'!$D$29)-2*'Third Approx.'!$D$16*TAN('Third Approx.'!$D$29)))</f>
        <v>8.4906436274195703E-3</v>
      </c>
      <c r="S144" s="7">
        <f>((0.5*(COS(RADIANS(ABS('Third Approx.'!$D$18*'Data 3rd Approx.'!N144-'Third Approx.'!$D$19*'Data 3rd Approx.'!N144))))+0.5))</f>
        <v>0.98296291314453432</v>
      </c>
      <c r="U144" s="18">
        <v>284</v>
      </c>
      <c r="V144" s="48">
        <f>'Third Approx.'!$D$38*COS(RADIANS(U144))</f>
        <v>0.92211229550032037</v>
      </c>
      <c r="W144" s="7">
        <f>'Third Approx.'!$D$38*SIN(RADIANS(U144))</f>
        <v>-3.6983904133716603</v>
      </c>
      <c r="Y144" s="18">
        <v>284</v>
      </c>
      <c r="Z144" s="48">
        <f t="shared" si="2"/>
        <v>4.6621063645072915</v>
      </c>
      <c r="AA144" s="7">
        <f>'Third Approx.'!$D$39*SIN(RADIANS(Y144))+$W$2</f>
        <v>-3.411291110896729</v>
      </c>
    </row>
    <row r="145" spans="1:27" x14ac:dyDescent="0.25">
      <c r="A145" s="48">
        <v>71.5</v>
      </c>
      <c r="B145" s="77">
        <f>IF(A145&lt;='Third Approx.'!$D$20,A145,"")</f>
        <v>71.5</v>
      </c>
      <c r="C145" s="48">
        <f>IF(B145="",#N/A,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Approx.'!$D$18*B145))+O145*COS(RADIANS(B145*'Third Approx.'!$D$19)+'Third Approx.'!$D$21))))))))))))</f>
        <v>7.2235690697254622</v>
      </c>
      <c r="D145" s="7">
        <f>IF(B145="",#N/A,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Approx.'!$D$18*B145))+O145*SIN(RADIANS(B145*'Third Approx.'!$D$19)+'Third Approx.'!$D$21))))))))))))</f>
        <v>-1.1313959748433606</v>
      </c>
      <c r="F145" s="18">
        <v>286</v>
      </c>
      <c r="G145" s="48">
        <f>IF('Third Approx.'!$G$15="Error",#N/A,IF('Third Approx.'!$G$16="Error",#N/A,IF('Third Approx.'!$G$17="Error",#N/A,IF('Third Approx.'!$G$18="Error",#N/A,IF('Third Approx.'!$G$19="Error",#N/A,IF('Third Approx.'!$G$20="Error",#N/A,IF('Third Approx.'!$G$29="Error",#N/A,IF('Third Approx.'!$G$30="Error",#N/A,IF('Third Approx.'!$G$31="Error",#N/A,IF('Third Approx.'!$G$32="Error",#N/A,'Third Approx.'!$D$37*COS(RADIANS(F145))))))))))))</f>
        <v>8.3938813303131105E-2</v>
      </c>
      <c r="H145" s="7">
        <f>IF('Third Approx.'!$G$15="Error",#N/A,IF('Third Approx.'!$G$16="Error",#N/A,IF('Third Approx.'!$G$17="Error",#N/A,IF('Third Approx.'!$G$18="Error",#N/A,IF('Third Approx.'!$G$19="Error",#N/A,IF('Third Approx.'!$G$20="Error",#N/A,IF('Third Approx.'!$G$29="Error",#N/A,IF('Third Approx.'!$G$30="Error",#N/A,IF('Third Approx.'!$G$31="Error",#N/A,IF('Third Approx.'!$G$32="Error",#N/A,'Third Approx.'!$D$37*SIN(RADIANS(F145))))))))))))</f>
        <v>-0.29272942991220458</v>
      </c>
      <c r="K145" s="48">
        <f>IF('Third Approx.'!$G$15="Error",#N/A,IF('Third Approx.'!$G$16="Error",#N/A,IF('Third Approx.'!$G$17="Error",#N/A,IF('Third Approx.'!$G$18="Error",#N/A,IF('Third Approx.'!$G$19="Error",#N/A,IF('Third Approx.'!$G$20="Error",#N/A,IF('Third Approx.'!$G$29="Error",#N/A,IF('Third Approx.'!$G$30="Error",#N/A,IF('Third Approx.'!$G$31="Error",#N/A,IF('Third Approx.'!$G$32="Error",#N/A,'Third Approx.'!$D$40*COS(RADIANS(F145))))))))))))</f>
        <v>2.0196871561741641</v>
      </c>
      <c r="L145" s="7">
        <f>IF('Third Approx.'!$G$15="Error",#N/A,IF('Third Approx.'!$G$16="Error",#N/A,IF('Third Approx.'!$G$17="Error",#N/A,IF('Third Approx.'!$G$18="Error",#N/A,IF('Third Approx.'!$G$19="Error",#N/A,IF('Third Approx.'!$G$20="Error",#N/A,IF('Third Approx.'!$G$29="Error",#N/A,IF('Third Approx.'!$G$30="Error",#N/A,IF('Third Approx.'!$G$31="Error",#N/A,IF('Third Approx.'!$G$32="Error",#N/A,'Third Approx.'!$D$40*SIN(RADIANS(F145))))))))))))</f>
        <v>-7.0434861604817431</v>
      </c>
      <c r="N145" s="18">
        <v>71.5</v>
      </c>
      <c r="O145" s="48">
        <f>'Third Approx.'!$D$16*TAN('Third Approx.'!$D$29)+((0.5*(COS(RADIANS(ABS('Third Approx.'!$D$18*'Data 3rd Approx.'!N145-'Third Approx.'!$D$19*'Data 3rd Approx.'!N145))))+0.5)*('Third Approx.'!$D$16*TAN(2*'Third Approx.'!$D$29)-2*'Third Approx.'!$D$16*TAN('Third Approx.'!$D$29)))</f>
        <v>3.5156861637534926</v>
      </c>
      <c r="R145" s="48">
        <f>((0.5*(COS(RADIANS(ABS('Third Approx.'!$D$18*'Data 3rd Approx.'!N145-'Third Approx.'!$D$19*'Data 3rd Approx.'!N145))))+0.5)*('Third Approx.'!$D$16*TAN(2*'Third Approx.'!$D$29)-2*'Third Approx.'!$D$16*TAN('Third Approx.'!$D$29)))</f>
        <v>8.6008578734113206E-3</v>
      </c>
      <c r="S145" s="7">
        <f>((0.5*(COS(RADIANS(ABS('Third Approx.'!$D$18*'Data 3rd Approx.'!N145-'Third Approx.'!$D$19*'Data 3rd Approx.'!N145))))+0.5))</f>
        <v>0.99572243068690514</v>
      </c>
      <c r="U145" s="18">
        <v>286</v>
      </c>
      <c r="V145" s="48">
        <f>'Third Approx.'!$D$38*COS(RADIANS(U145))</f>
        <v>1.0506225336405692</v>
      </c>
      <c r="W145" s="7">
        <f>'Third Approx.'!$D$38*SIN(RADIANS(U145))</f>
        <v>-3.6639561988428491</v>
      </c>
      <c r="Y145" s="18">
        <v>286</v>
      </c>
      <c r="Z145" s="48">
        <f t="shared" si="2"/>
        <v>4.7806660047372596</v>
      </c>
      <c r="AA145" s="7">
        <f>'Third Approx.'!$D$39*SIN(RADIANS(Y145))+$W$2</f>
        <v>-3.3795299616388936</v>
      </c>
    </row>
    <row r="146" spans="1:27" x14ac:dyDescent="0.25">
      <c r="A146" s="77">
        <v>72</v>
      </c>
      <c r="B146" s="77">
        <f>IF(A146&lt;='Third Approx.'!$D$20,A146,"")</f>
        <v>72</v>
      </c>
      <c r="C146" s="48">
        <f>IF(B146="",#N/A,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Approx.'!$D$18*B146))+O146*COS(RADIANS(B146*'Third Approx.'!$D$19)+'Third Approx.'!$D$21))))))))))))</f>
        <v>7.3273346792481595</v>
      </c>
      <c r="D146" s="7">
        <f>IF(B146="",#N/A,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Approx.'!$D$18*B146))+O146*SIN(RADIANS(B146*'Third Approx.'!$D$19)+'Third Approx.'!$D$21))))))))))))</f>
        <v>-6.3927031173279973E-15</v>
      </c>
      <c r="F146" s="18">
        <v>288</v>
      </c>
      <c r="G146" s="48">
        <f>IF('Third Approx.'!$G$15="Error",#N/A,IF('Third Approx.'!$G$16="Error",#N/A,IF('Third Approx.'!$G$17="Error",#N/A,IF('Third Approx.'!$G$18="Error",#N/A,IF('Third Approx.'!$G$19="Error",#N/A,IF('Third Approx.'!$G$20="Error",#N/A,IF('Third Approx.'!$G$29="Error",#N/A,IF('Third Approx.'!$G$30="Error",#N/A,IF('Third Approx.'!$G$31="Error",#N/A,IF('Third Approx.'!$G$32="Error",#N/A,'Third Approx.'!$D$37*COS(RADIANS(F146))))))))))))</f>
        <v>9.4103789819963521E-2</v>
      </c>
      <c r="H146" s="7">
        <f>IF('Third Approx.'!$G$15="Error",#N/A,IF('Third Approx.'!$G$16="Error",#N/A,IF('Third Approx.'!$G$17="Error",#N/A,IF('Third Approx.'!$G$18="Error",#N/A,IF('Third Approx.'!$G$19="Error",#N/A,IF('Third Approx.'!$G$20="Error",#N/A,IF('Third Approx.'!$G$29="Error",#N/A,IF('Third Approx.'!$G$30="Error",#N/A,IF('Third Approx.'!$G$31="Error",#N/A,IF('Third Approx.'!$G$32="Error",#N/A,'Third Approx.'!$D$37*SIN(RADIANS(F146))))))))))))</f>
        <v>-0.28962168471470212</v>
      </c>
      <c r="K146" s="48">
        <f>IF('Third Approx.'!$G$15="Error",#N/A,IF('Third Approx.'!$G$16="Error",#N/A,IF('Third Approx.'!$G$17="Error",#N/A,IF('Third Approx.'!$G$18="Error",#N/A,IF('Third Approx.'!$G$19="Error",#N/A,IF('Third Approx.'!$G$20="Error",#N/A,IF('Third Approx.'!$G$29="Error",#N/A,IF('Third Approx.'!$G$30="Error",#N/A,IF('Third Approx.'!$G$31="Error",#N/A,IF('Third Approx.'!$G$32="Error",#N/A,'Third Approx.'!$D$40*COS(RADIANS(F146))))))))))))</f>
        <v>2.2642709393605842</v>
      </c>
      <c r="L146" s="7">
        <f>IF('Third Approx.'!$G$15="Error",#N/A,IF('Third Approx.'!$G$16="Error",#N/A,IF('Third Approx.'!$G$17="Error",#N/A,IF('Third Approx.'!$G$18="Error",#N/A,IF('Third Approx.'!$G$19="Error",#N/A,IF('Third Approx.'!$G$20="Error",#N/A,IF('Third Approx.'!$G$29="Error",#N/A,IF('Third Approx.'!$G$30="Error",#N/A,IF('Third Approx.'!$G$31="Error",#N/A,IF('Third Approx.'!$G$32="Error",#N/A,'Third Approx.'!$D$40*SIN(RADIANS(F146))))))))))))</f>
        <v>-6.9687093937744216</v>
      </c>
      <c r="N146" s="47">
        <v>72</v>
      </c>
      <c r="O146" s="48">
        <f>'Third Approx.'!$D$16*TAN('Third Approx.'!$D$29)+((0.5*(COS(RADIANS(ABS('Third Approx.'!$D$18*'Data 3rd Approx.'!N146-'Third Approx.'!$D$19*'Data 3rd Approx.'!N146))))+0.5)*('Third Approx.'!$D$16*TAN(2*'Third Approx.'!$D$29)-2*'Third Approx.'!$D$16*TAN('Third Approx.'!$D$29)))</f>
        <v>3.5157231125703232</v>
      </c>
      <c r="R146" s="48">
        <f>((0.5*(COS(RADIANS(ABS('Third Approx.'!$D$18*'Data 3rd Approx.'!N146-'Third Approx.'!$D$19*'Data 3rd Approx.'!N146))))+0.5)*('Third Approx.'!$D$16*TAN(2*'Third Approx.'!$D$29)-2*'Third Approx.'!$D$16*TAN('Third Approx.'!$D$29)))</f>
        <v>8.6378066902419448E-3</v>
      </c>
      <c r="S146" s="7">
        <f>((0.5*(COS(RADIANS(ABS('Third Approx.'!$D$18*'Data 3rd Approx.'!N146-'Third Approx.'!$D$19*'Data 3rd Approx.'!N146))))+0.5))</f>
        <v>1</v>
      </c>
      <c r="U146" s="18">
        <v>288</v>
      </c>
      <c r="V146" s="48">
        <f>'Third Approx.'!$D$38*COS(RADIANS(U146))</f>
        <v>1.1778527500595688</v>
      </c>
      <c r="W146" s="7">
        <f>'Third Approx.'!$D$38*SIN(RADIANS(U146))</f>
        <v>-3.6250580180749359</v>
      </c>
      <c r="Y146" s="18">
        <v>288</v>
      </c>
      <c r="Z146" s="48">
        <f t="shared" si="2"/>
        <v>4.8980297559788522</v>
      </c>
      <c r="AA146" s="7">
        <f>'Third Approx.'!$D$39*SIN(RADIANS(Y146))+$W$2</f>
        <v>-3.3436513756994857</v>
      </c>
    </row>
    <row r="147" spans="1:27" x14ac:dyDescent="0.25">
      <c r="A147" s="48">
        <v>72.5</v>
      </c>
      <c r="B147" s="77" t="str">
        <f>IF(A147&lt;='Third Approx.'!$D$20,A147,"")</f>
        <v/>
      </c>
      <c r="C147" s="48" t="e">
        <f>IF(B147="",#N/A,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Approx.'!$D$18*B147))+O147*COS(RADIANS(B147*'Third Approx.'!$D$19)+'Third Approx.'!$D$21))))))))))))</f>
        <v>#N/A</v>
      </c>
      <c r="D147" s="7" t="e">
        <f>IF(B147="",#N/A,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Approx.'!$D$18*B147))+O147*SIN(RADIANS(B147*'Third Approx.'!$D$19)+'Third Approx.'!$D$21))))))))))))</f>
        <v>#N/A</v>
      </c>
      <c r="F147" s="18">
        <v>290</v>
      </c>
      <c r="G147" s="48">
        <f>IF('Third Approx.'!$G$15="Error",#N/A,IF('Third Approx.'!$G$16="Error",#N/A,IF('Third Approx.'!$G$17="Error",#N/A,IF('Third Approx.'!$G$18="Error",#N/A,IF('Third Approx.'!$G$19="Error",#N/A,IF('Third Approx.'!$G$20="Error",#N/A,IF('Third Approx.'!$G$29="Error",#N/A,IF('Third Approx.'!$G$30="Error",#N/A,IF('Third Approx.'!$G$31="Error",#N/A,IF('Third Approx.'!$G$32="Error",#N/A,'Third Approx.'!$D$37*COS(RADIANS(F147))))))))))))</f>
        <v>0.10415411536447818</v>
      </c>
      <c r="H147" s="7">
        <f>IF('Third Approx.'!$G$15="Error",#N/A,IF('Third Approx.'!$G$16="Error",#N/A,IF('Third Approx.'!$G$17="Error",#N/A,IF('Third Approx.'!$G$18="Error",#N/A,IF('Third Approx.'!$G$19="Error",#N/A,IF('Third Approx.'!$G$20="Error",#N/A,IF('Third Approx.'!$G$29="Error",#N/A,IF('Third Approx.'!$G$30="Error",#N/A,IF('Third Approx.'!$G$31="Error",#N/A,IF('Third Approx.'!$G$32="Error",#N/A,'Third Approx.'!$D$37*SIN(RADIANS(F147))))))))))))</f>
        <v>-0.28616108010717528</v>
      </c>
      <c r="K147" s="48">
        <f>IF('Third Approx.'!$G$15="Error",#N/A,IF('Third Approx.'!$G$16="Error",#N/A,IF('Third Approx.'!$G$17="Error",#N/A,IF('Third Approx.'!$G$18="Error",#N/A,IF('Third Approx.'!$G$19="Error",#N/A,IF('Third Approx.'!$G$20="Error",#N/A,IF('Third Approx.'!$G$29="Error",#N/A,IF('Third Approx.'!$G$30="Error",#N/A,IF('Third Approx.'!$G$31="Error",#N/A,IF('Third Approx.'!$G$32="Error",#N/A,'Third Approx.'!$D$40*COS(RADIANS(F147))))))))))))</f>
        <v>2.5060960571916002</v>
      </c>
      <c r="L147" s="7">
        <f>IF('Third Approx.'!$G$15="Error",#N/A,IF('Third Approx.'!$G$16="Error",#N/A,IF('Third Approx.'!$G$17="Error",#N/A,IF('Third Approx.'!$G$18="Error",#N/A,IF('Third Approx.'!$G$19="Error",#N/A,IF('Third Approx.'!$G$20="Error",#N/A,IF('Third Approx.'!$G$29="Error",#N/A,IF('Third Approx.'!$G$30="Error",#N/A,IF('Third Approx.'!$G$31="Error",#N/A,IF('Third Approx.'!$G$32="Error",#N/A,'Third Approx.'!$D$40*SIN(RADIANS(F147))))))))))))</f>
        <v>-6.8854423281181756</v>
      </c>
      <c r="N147" s="18">
        <v>72.5</v>
      </c>
      <c r="O147" s="48">
        <f>'Third Approx.'!$D$16*TAN('Third Approx.'!$D$29)+((0.5*(COS(RADIANS(ABS('Third Approx.'!$D$18*'Data 3rd Approx.'!N147-'Third Approx.'!$D$19*'Data 3rd Approx.'!N147))))+0.5)*('Third Approx.'!$D$16*TAN(2*'Third Approx.'!$D$29)-2*'Third Approx.'!$D$16*TAN('Third Approx.'!$D$29)))</f>
        <v>3.5156861637534926</v>
      </c>
      <c r="R147" s="48">
        <f>((0.5*(COS(RADIANS(ABS('Third Approx.'!$D$18*'Data 3rd Approx.'!N147-'Third Approx.'!$D$19*'Data 3rd Approx.'!N147))))+0.5)*('Third Approx.'!$D$16*TAN(2*'Third Approx.'!$D$29)-2*'Third Approx.'!$D$16*TAN('Third Approx.'!$D$29)))</f>
        <v>8.6008578734113206E-3</v>
      </c>
      <c r="S147" s="7">
        <f>((0.5*(COS(RADIANS(ABS('Third Approx.'!$D$18*'Data 3rd Approx.'!N147-'Third Approx.'!$D$19*'Data 3rd Approx.'!N147))))+0.5))</f>
        <v>0.99572243068690525</v>
      </c>
      <c r="U147" s="18">
        <v>290</v>
      </c>
      <c r="V147" s="48">
        <f>'Third Approx.'!$D$38*COS(RADIANS(U147))</f>
        <v>1.3036479343369314</v>
      </c>
      <c r="W147" s="7">
        <f>'Third Approx.'!$D$38*SIN(RADIANS(U147))</f>
        <v>-3.5817432625093781</v>
      </c>
      <c r="Y147" s="18">
        <v>290</v>
      </c>
      <c r="Z147" s="48">
        <f t="shared" si="2"/>
        <v>5.0140470522928773</v>
      </c>
      <c r="AA147" s="7">
        <f>'Third Approx.'!$D$39*SIN(RADIANS(Y147))+$W$2</f>
        <v>-3.3036990656087979</v>
      </c>
    </row>
    <row r="148" spans="1:27" x14ac:dyDescent="0.25">
      <c r="A148" s="77">
        <v>73</v>
      </c>
      <c r="B148" s="77" t="str">
        <f>IF(A148&lt;='Third Approx.'!$D$20,A148,"")</f>
        <v/>
      </c>
      <c r="C148" s="48" t="e">
        <f>IF(B148="",#N/A,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Approx.'!$D$18*B148))+O148*COS(RADIANS(B148*'Third Approx.'!$D$19)+'Third Approx.'!$D$21))))))))))))</f>
        <v>#N/A</v>
      </c>
      <c r="D148" s="7" t="e">
        <f>IF(B148="",#N/A,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Approx.'!$D$18*B148))+O148*SIN(RADIANS(B148*'Third Approx.'!$D$19)+'Third Approx.'!$D$21))))))))))))</f>
        <v>#N/A</v>
      </c>
      <c r="F148" s="18">
        <v>292</v>
      </c>
      <c r="G148" s="48">
        <f>IF('Third Approx.'!$G$15="Error",#N/A,IF('Third Approx.'!$G$16="Error",#N/A,IF('Third Approx.'!$G$17="Error",#N/A,IF('Third Approx.'!$G$18="Error",#N/A,IF('Third Approx.'!$G$19="Error",#N/A,IF('Third Approx.'!$G$20="Error",#N/A,IF('Third Approx.'!$G$29="Error",#N/A,IF('Third Approx.'!$G$30="Error",#N/A,IF('Third Approx.'!$G$31="Error",#N/A,IF('Third Approx.'!$G$32="Error",#N/A,'Third Approx.'!$D$37*COS(RADIANS(F148))))))))))))</f>
        <v>0.11407754516313252</v>
      </c>
      <c r="H148" s="7">
        <f>IF('Third Approx.'!$G$15="Error",#N/A,IF('Third Approx.'!$G$16="Error",#N/A,IF('Third Approx.'!$G$17="Error",#N/A,IF('Third Approx.'!$G$18="Error",#N/A,IF('Third Approx.'!$G$19="Error",#N/A,IF('Third Approx.'!$G$20="Error",#N/A,IF('Third Approx.'!$G$29="Error",#N/A,IF('Third Approx.'!$G$30="Error",#N/A,IF('Third Approx.'!$G$31="Error",#N/A,IF('Third Approx.'!$G$32="Error",#N/A,'Third Approx.'!$D$37*SIN(RADIANS(F148))))))))))))</f>
        <v>-0.2823518323032731</v>
      </c>
      <c r="K148" s="48">
        <f>IF('Third Approx.'!$G$15="Error",#N/A,IF('Third Approx.'!$G$16="Error",#N/A,IF('Third Approx.'!$G$17="Error",#N/A,IF('Third Approx.'!$G$18="Error",#N/A,IF('Third Approx.'!$G$19="Error",#N/A,IF('Third Approx.'!$G$20="Error",#N/A,IF('Third Approx.'!$G$29="Error",#N/A,IF('Third Approx.'!$G$30="Error",#N/A,IF('Third Approx.'!$G$31="Error",#N/A,IF('Third Approx.'!$G$32="Error",#N/A,'Third Approx.'!$D$40*COS(RADIANS(F148))))))))))))</f>
        <v>2.7448678830114268</v>
      </c>
      <c r="L148" s="7">
        <f>IF('Third Approx.'!$G$15="Error",#N/A,IF('Third Approx.'!$G$16="Error",#N/A,IF('Third Approx.'!$G$17="Error",#N/A,IF('Third Approx.'!$G$18="Error",#N/A,IF('Third Approx.'!$G$19="Error",#N/A,IF('Third Approx.'!$G$20="Error",#N/A,IF('Third Approx.'!$G$29="Error",#N/A,IF('Third Approx.'!$G$30="Error",#N/A,IF('Third Approx.'!$G$31="Error",#N/A,IF('Third Approx.'!$G$32="Error",#N/A,'Third Approx.'!$D$40*SIN(RADIANS(F148))))))))))))</f>
        <v>-6.7937864116062032</v>
      </c>
      <c r="N148" s="47">
        <v>73</v>
      </c>
      <c r="O148" s="48">
        <f>'Third Approx.'!$D$16*TAN('Third Approx.'!$D$29)+((0.5*(COS(RADIANS(ABS('Third Approx.'!$D$18*'Data 3rd Approx.'!N148-'Third Approx.'!$D$19*'Data 3rd Approx.'!N148))))+0.5)*('Third Approx.'!$D$16*TAN(2*'Third Approx.'!$D$29)-2*'Third Approx.'!$D$16*TAN('Third Approx.'!$D$29)))</f>
        <v>3.5155759495075007</v>
      </c>
      <c r="R148" s="48">
        <f>((0.5*(COS(RADIANS(ABS('Third Approx.'!$D$18*'Data 3rd Approx.'!N148-'Third Approx.'!$D$19*'Data 3rd Approx.'!N148))))+0.5)*('Third Approx.'!$D$16*TAN(2*'Third Approx.'!$D$29)-2*'Third Approx.'!$D$16*TAN('Third Approx.'!$D$29)))</f>
        <v>8.4906436274195685E-3</v>
      </c>
      <c r="S148" s="7">
        <f>((0.5*(COS(RADIANS(ABS('Third Approx.'!$D$18*'Data 3rd Approx.'!N148-'Third Approx.'!$D$19*'Data 3rd Approx.'!N148))))+0.5))</f>
        <v>0.9829629131445341</v>
      </c>
      <c r="U148" s="18">
        <v>292</v>
      </c>
      <c r="V148" s="48">
        <f>'Third Approx.'!$D$38*COS(RADIANS(U148))</f>
        <v>1.4278548244178715</v>
      </c>
      <c r="W148" s="7">
        <f>'Third Approx.'!$D$38*SIN(RADIANS(U148))</f>
        <v>-3.5340647045037077</v>
      </c>
      <c r="Y148" s="18">
        <v>292</v>
      </c>
      <c r="Z148" s="48">
        <f t="shared" si="2"/>
        <v>5.1285694970177511</v>
      </c>
      <c r="AA148" s="7">
        <f>'Third Approx.'!$D$39*SIN(RADIANS(Y148))+$W$2</f>
        <v>-3.259721707102496</v>
      </c>
    </row>
    <row r="149" spans="1:27" x14ac:dyDescent="0.25">
      <c r="A149" s="48">
        <v>73.5</v>
      </c>
      <c r="B149" s="77" t="str">
        <f>IF(A149&lt;='Third Approx.'!$D$20,A149,"")</f>
        <v/>
      </c>
      <c r="C149" s="48" t="e">
        <f>IF(B149="",#N/A,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Approx.'!$D$18*B149))+O149*COS(RADIANS(B149*'Third Approx.'!$D$19)+'Third Approx.'!$D$21))))))))))))</f>
        <v>#N/A</v>
      </c>
      <c r="D149" s="7" t="e">
        <f>IF(B149="",#N/A,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Approx.'!$D$18*B149))+O149*SIN(RADIANS(B149*'Third Approx.'!$D$19)+'Third Approx.'!$D$21))))))))))))</f>
        <v>#N/A</v>
      </c>
      <c r="F149" s="18">
        <v>294</v>
      </c>
      <c r="G149" s="48">
        <f>IF('Third Approx.'!$G$15="Error",#N/A,IF('Third Approx.'!$G$16="Error",#N/A,IF('Third Approx.'!$G$17="Error",#N/A,IF('Third Approx.'!$G$18="Error",#N/A,IF('Third Approx.'!$G$19="Error",#N/A,IF('Third Approx.'!$G$20="Error",#N/A,IF('Third Approx.'!$G$29="Error",#N/A,IF('Third Approx.'!$G$30="Error",#N/A,IF('Third Approx.'!$G$31="Error",#N/A,IF('Third Approx.'!$G$32="Error",#N/A,'Third Approx.'!$D$37*COS(RADIANS(F149))))))))))))</f>
        <v>0.12386198904530434</v>
      </c>
      <c r="H149" s="7">
        <f>IF('Third Approx.'!$G$15="Error",#N/A,IF('Third Approx.'!$G$16="Error",#N/A,IF('Third Approx.'!$G$17="Error",#N/A,IF('Third Approx.'!$G$18="Error",#N/A,IF('Third Approx.'!$G$19="Error",#N/A,IF('Third Approx.'!$G$20="Error",#N/A,IF('Third Approx.'!$G$29="Error",#N/A,IF('Third Approx.'!$G$30="Error",#N/A,IF('Third Approx.'!$G$31="Error",#N/A,IF('Third Approx.'!$G$32="Error",#N/A,'Third Approx.'!$D$37*SIN(RADIANS(F149))))))))))))</f>
        <v>-0.27819858228467503</v>
      </c>
      <c r="K149" s="48">
        <f>IF('Third Approx.'!$G$15="Error",#N/A,IF('Third Approx.'!$G$16="Error",#N/A,IF('Third Approx.'!$G$17="Error",#N/A,IF('Third Approx.'!$G$18="Error",#N/A,IF('Third Approx.'!$G$19="Error",#N/A,IF('Third Approx.'!$G$20="Error",#N/A,IF('Third Approx.'!$G$29="Error",#N/A,IF('Third Approx.'!$G$30="Error",#N/A,IF('Third Approx.'!$G$31="Error",#N/A,IF('Third Approx.'!$G$32="Error",#N/A,'Third Approx.'!$D$40*COS(RADIANS(F149))))))))))))</f>
        <v>2.9802955101302886</v>
      </c>
      <c r="L149" s="7">
        <f>IF('Third Approx.'!$G$15="Error",#N/A,IF('Third Approx.'!$G$16="Error",#N/A,IF('Third Approx.'!$G$17="Error",#N/A,IF('Third Approx.'!$G$18="Error",#N/A,IF('Third Approx.'!$G$19="Error",#N/A,IF('Third Approx.'!$G$20="Error",#N/A,IF('Third Approx.'!$G$29="Error",#N/A,IF('Third Approx.'!$G$30="Error",#N/A,IF('Third Approx.'!$G$31="Error",#N/A,IF('Third Approx.'!$G$32="Error",#N/A,'Third Approx.'!$D$40*SIN(RADIANS(F149))))))))))))</f>
        <v>-6.6938533128542614</v>
      </c>
      <c r="N149" s="18">
        <v>73.5</v>
      </c>
      <c r="O149" s="48">
        <f>'Third Approx.'!$D$16*TAN('Third Approx.'!$D$29)+((0.5*(COS(RADIANS(ABS('Third Approx.'!$D$18*'Data 3rd Approx.'!N149-'Third Approx.'!$D$19*'Data 3rd Approx.'!N149))))+0.5)*('Third Approx.'!$D$16*TAN(2*'Third Approx.'!$D$29)-2*'Third Approx.'!$D$16*TAN('Third Approx.'!$D$29)))</f>
        <v>3.5153943556286542</v>
      </c>
      <c r="R149" s="48">
        <f>((0.5*(COS(RADIANS(ABS('Third Approx.'!$D$18*'Data 3rd Approx.'!N149-'Third Approx.'!$D$19*'Data 3rd Approx.'!N149))))+0.5)*('Third Approx.'!$D$16*TAN(2*'Third Approx.'!$D$29)-2*'Third Approx.'!$D$16*TAN('Third Approx.'!$D$29)))</f>
        <v>8.3090497485727721E-3</v>
      </c>
      <c r="S149" s="7">
        <f>((0.5*(COS(RADIANS(ABS('Third Approx.'!$D$18*'Data 3rd Approx.'!N149-'Third Approx.'!$D$19*'Data 3rd Approx.'!N149))))+0.5))</f>
        <v>0.9619397662556437</v>
      </c>
      <c r="U149" s="18">
        <v>294</v>
      </c>
      <c r="V149" s="48">
        <f>'Third Approx.'!$D$38*COS(RADIANS(U149))</f>
        <v>1.550322093339433</v>
      </c>
      <c r="W149" s="7">
        <f>'Third Approx.'!$D$38*SIN(RADIANS(U149))</f>
        <v>-3.4820804330365358</v>
      </c>
      <c r="Y149" s="18">
        <v>294</v>
      </c>
      <c r="Z149" s="48">
        <f t="shared" si="2"/>
        <v>5.2414512659738488</v>
      </c>
      <c r="AA149" s="7">
        <f>'Third Approx.'!$D$39*SIN(RADIANS(Y149))+$W$2</f>
        <v>-3.2117728798177261</v>
      </c>
    </row>
    <row r="150" spans="1:27" x14ac:dyDescent="0.25">
      <c r="A150" s="77">
        <v>74</v>
      </c>
      <c r="B150" s="77" t="str">
        <f>IF(A150&lt;='Third Approx.'!$D$20,A150,"")</f>
        <v/>
      </c>
      <c r="C150" s="48" t="e">
        <f>IF(B150="",#N/A,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Approx.'!$D$18*B150))+O150*COS(RADIANS(B150*'Third Approx.'!$D$19)+'Third Approx.'!$D$21))))))))))))</f>
        <v>#N/A</v>
      </c>
      <c r="D150" s="7" t="e">
        <f>IF(B150="",#N/A,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Approx.'!$D$18*B150))+O150*SIN(RADIANS(B150*'Third Approx.'!$D$19)+'Third Approx.'!$D$21))))))))))))</f>
        <v>#N/A</v>
      </c>
      <c r="F150" s="18">
        <v>296</v>
      </c>
      <c r="G150" s="48">
        <f>IF('Third Approx.'!$G$15="Error",#N/A,IF('Third Approx.'!$G$16="Error",#N/A,IF('Third Approx.'!$G$17="Error",#N/A,IF('Third Approx.'!$G$18="Error",#N/A,IF('Third Approx.'!$G$19="Error",#N/A,IF('Third Approx.'!$G$20="Error",#N/A,IF('Third Approx.'!$G$29="Error",#N/A,IF('Third Approx.'!$G$30="Error",#N/A,IF('Third Approx.'!$G$31="Error",#N/A,IF('Third Approx.'!$G$32="Error",#N/A,'Third Approx.'!$D$37*COS(RADIANS(F150))))))))))))</f>
        <v>0.13349552617330146</v>
      </c>
      <c r="H150" s="7">
        <f>IF('Third Approx.'!$G$15="Error",#N/A,IF('Third Approx.'!$G$16="Error",#N/A,IF('Third Approx.'!$G$17="Error",#N/A,IF('Third Approx.'!$G$18="Error",#N/A,IF('Third Approx.'!$G$19="Error",#N/A,IF('Third Approx.'!$G$20="Error",#N/A,IF('Third Approx.'!$G$29="Error",#N/A,IF('Third Approx.'!$G$30="Error",#N/A,IF('Third Approx.'!$G$31="Error",#N/A,IF('Third Approx.'!$G$32="Error",#N/A,'Third Approx.'!$D$37*SIN(RADIANS(F150))))))))))))</f>
        <v>-0.27370639014676951</v>
      </c>
      <c r="K150" s="48">
        <f>IF('Third Approx.'!$G$15="Error",#N/A,IF('Third Approx.'!$G$16="Error",#N/A,IF('Third Approx.'!$G$17="Error",#N/A,IF('Third Approx.'!$G$18="Error",#N/A,IF('Third Approx.'!$G$19="Error",#N/A,IF('Third Approx.'!$G$20="Error",#N/A,IF('Third Approx.'!$G$29="Error",#N/A,IF('Third Approx.'!$G$30="Error",#N/A,IF('Third Approx.'!$G$31="Error",#N/A,IF('Third Approx.'!$G$32="Error",#N/A,'Third Approx.'!$D$40*COS(RADIANS(F150))))))))))))</f>
        <v>3.2120921062493921</v>
      </c>
      <c r="L150" s="7">
        <f>IF('Third Approx.'!$G$15="Error",#N/A,IF('Third Approx.'!$G$16="Error",#N/A,IF('Third Approx.'!$G$17="Error",#N/A,IF('Third Approx.'!$G$18="Error",#N/A,IF('Third Approx.'!$G$19="Error",#N/A,IF('Third Approx.'!$G$20="Error",#N/A,IF('Third Approx.'!$G$29="Error",#N/A,IF('Third Approx.'!$G$30="Error",#N/A,IF('Third Approx.'!$G$31="Error",#N/A,IF('Third Approx.'!$G$32="Error",#N/A,'Third Approx.'!$D$40*SIN(RADIANS(F150))))))))))))</f>
        <v>-6.5857647849496628</v>
      </c>
      <c r="N150" s="47">
        <v>74</v>
      </c>
      <c r="O150" s="48">
        <f>'Third Approx.'!$D$16*TAN('Third Approx.'!$D$29)+((0.5*(COS(RADIANS(ABS('Third Approx.'!$D$18*'Data 3rd Approx.'!N150-'Third Approx.'!$D$19*'Data 3rd Approx.'!N150))))+0.5)*('Third Approx.'!$D$16*TAN(2*'Third Approx.'!$D$29)-2*'Third Approx.'!$D$16*TAN('Third Approx.'!$D$29)))</f>
        <v>3.5151444892385668</v>
      </c>
      <c r="R150" s="48">
        <f>((0.5*(COS(RADIANS(ABS('Third Approx.'!$D$18*'Data 3rd Approx.'!N150-'Third Approx.'!$D$19*'Data 3rd Approx.'!N150))))+0.5)*('Third Approx.'!$D$16*TAN(2*'Third Approx.'!$D$29)-2*'Third Approx.'!$D$16*TAN('Third Approx.'!$D$29)))</f>
        <v>8.0591833584853275E-3</v>
      </c>
      <c r="S150" s="7">
        <f>((0.5*(COS(RADIANS(ABS('Third Approx.'!$D$18*'Data 3rd Approx.'!N150-'Third Approx.'!$D$19*'Data 3rd Approx.'!N150))))+0.5))</f>
        <v>0.93301270189221963</v>
      </c>
      <c r="U150" s="18">
        <v>296</v>
      </c>
      <c r="V150" s="48">
        <f>'Third Approx.'!$D$38*COS(RADIANS(U150))</f>
        <v>1.670900533599075</v>
      </c>
      <c r="W150" s="7">
        <f>'Third Approx.'!$D$38*SIN(RADIANS(U150))</f>
        <v>-3.4258537829350799</v>
      </c>
      <c r="Y150" s="18">
        <v>296</v>
      </c>
      <c r="Z150" s="48">
        <f t="shared" si="2"/>
        <v>5.3525494875546524</v>
      </c>
      <c r="AA150" s="7">
        <f>'Third Approx.'!$D$39*SIN(RADIANS(Y150))+$W$2</f>
        <v>-3.1599110020145829</v>
      </c>
    </row>
    <row r="151" spans="1:27" x14ac:dyDescent="0.25">
      <c r="A151" s="48">
        <v>74.5</v>
      </c>
      <c r="B151" s="77" t="str">
        <f>IF(A151&lt;='Third Approx.'!$D$20,A151,"")</f>
        <v/>
      </c>
      <c r="C151" s="48" t="e">
        <f>IF(B151="",#N/A,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Approx.'!$D$18*B151))+O151*COS(RADIANS(B151*'Third Approx.'!$D$19)+'Third Approx.'!$D$21))))))))))))</f>
        <v>#N/A</v>
      </c>
      <c r="D151" s="7" t="e">
        <f>IF(B151="",#N/A,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Approx.'!$D$18*B151))+O151*SIN(RADIANS(B151*'Third Approx.'!$D$19)+'Third Approx.'!$D$21))))))))))))</f>
        <v>#N/A</v>
      </c>
      <c r="F151" s="18">
        <v>298</v>
      </c>
      <c r="G151" s="48">
        <f>IF('Third Approx.'!$G$15="Error",#N/A,IF('Third Approx.'!$G$16="Error",#N/A,IF('Third Approx.'!$G$17="Error",#N/A,IF('Third Approx.'!$G$18="Error",#N/A,IF('Third Approx.'!$G$19="Error",#N/A,IF('Third Approx.'!$G$20="Error",#N/A,IF('Third Approx.'!$G$29="Error",#N/A,IF('Third Approx.'!$G$30="Error",#N/A,IF('Third Approx.'!$G$31="Error",#N/A,IF('Third Approx.'!$G$32="Error",#N/A,'Third Approx.'!$D$37*COS(RADIANS(F151))))))))))))</f>
        <v>0.14296641956606559</v>
      </c>
      <c r="H151" s="7">
        <f>IF('Third Approx.'!$G$15="Error",#N/A,IF('Third Approx.'!$G$16="Error",#N/A,IF('Third Approx.'!$G$17="Error",#N/A,IF('Third Approx.'!$G$18="Error",#N/A,IF('Third Approx.'!$G$19="Error",#N/A,IF('Third Approx.'!$G$20="Error",#N/A,IF('Third Approx.'!$G$29="Error",#N/A,IF('Third Approx.'!$G$30="Error",#N/A,IF('Third Approx.'!$G$31="Error",#N/A,IF('Third Approx.'!$G$32="Error",#N/A,'Third Approx.'!$D$37*SIN(RADIANS(F151))))))))))))</f>
        <v>-0.26888072893370751</v>
      </c>
      <c r="K151" s="48">
        <f>IF('Third Approx.'!$G$15="Error",#N/A,IF('Third Approx.'!$G$16="Error",#N/A,IF('Third Approx.'!$G$17="Error",#N/A,IF('Third Approx.'!$G$18="Error",#N/A,IF('Third Approx.'!$G$19="Error",#N/A,IF('Third Approx.'!$G$20="Error",#N/A,IF('Third Approx.'!$G$29="Error",#N/A,IF('Third Approx.'!$G$30="Error",#N/A,IF('Third Approx.'!$G$31="Error",#N/A,IF('Third Approx.'!$G$32="Error",#N/A,'Third Approx.'!$D$40*COS(RADIANS(F151))))))))))))</f>
        <v>3.4399752629218847</v>
      </c>
      <c r="L151" s="7">
        <f>IF('Third Approx.'!$G$15="Error",#N/A,IF('Third Approx.'!$G$16="Error",#N/A,IF('Third Approx.'!$G$17="Error",#N/A,IF('Third Approx.'!$G$18="Error",#N/A,IF('Third Approx.'!$G$19="Error",#N/A,IF('Third Approx.'!$G$20="Error",#N/A,IF('Third Approx.'!$G$29="Error",#N/A,IF('Third Approx.'!$G$30="Error",#N/A,IF('Third Approx.'!$G$31="Error",#N/A,IF('Third Approx.'!$G$32="Error",#N/A,'Third Approx.'!$D$40*SIN(RADIANS(F151))))))))))))</f>
        <v>-6.469652517113901</v>
      </c>
      <c r="N151" s="18">
        <v>74.5</v>
      </c>
      <c r="O151" s="48">
        <f>'Third Approx.'!$D$16*TAN('Third Approx.'!$D$29)+((0.5*(COS(RADIANS(ABS('Third Approx.'!$D$18*'Data 3rd Approx.'!N151-'Third Approx.'!$D$19*'Data 3rd Approx.'!N151))))+0.5)*('Third Approx.'!$D$16*TAN(2*'Third Approx.'!$D$29)-2*'Third Approx.'!$D$16*TAN('Third Approx.'!$D$29)))</f>
        <v>3.5148306256204491</v>
      </c>
      <c r="R151" s="48">
        <f>((0.5*(COS(RADIANS(ABS('Third Approx.'!$D$18*'Data 3rd Approx.'!N151-'Third Approx.'!$D$19*'Data 3rd Approx.'!N151))))+0.5)*('Third Approx.'!$D$16*TAN(2*'Third Approx.'!$D$29)-2*'Third Approx.'!$D$16*TAN('Third Approx.'!$D$29)))</f>
        <v>7.7453197403676861E-3</v>
      </c>
      <c r="S151" s="7">
        <f>((0.5*(COS(RADIANS(ABS('Third Approx.'!$D$18*'Data 3rd Approx.'!N151-'Third Approx.'!$D$19*'Data 3rd Approx.'!N151))))+0.5))</f>
        <v>0.89667667014561769</v>
      </c>
      <c r="U151" s="18">
        <v>298</v>
      </c>
      <c r="V151" s="48">
        <f>'Third Approx.'!$D$38*COS(RADIANS(U151))</f>
        <v>1.78944323894102</v>
      </c>
      <c r="W151" s="7">
        <f>'Third Approx.'!$D$38*SIN(RADIANS(U151))</f>
        <v>-3.3654532577114393</v>
      </c>
      <c r="Y151" s="18">
        <v>298</v>
      </c>
      <c r="Z151" s="48">
        <f t="shared" si="2"/>
        <v>5.4617245934155774</v>
      </c>
      <c r="AA151" s="7">
        <f>'Third Approx.'!$D$39*SIN(RADIANS(Y151))+$W$2</f>
        <v>-3.1041992594024617</v>
      </c>
    </row>
    <row r="152" spans="1:27" x14ac:dyDescent="0.25">
      <c r="A152" s="77">
        <v>75</v>
      </c>
      <c r="B152" s="77" t="str">
        <f>IF(A152&lt;='Third Approx.'!$D$20,A152,"")</f>
        <v/>
      </c>
      <c r="C152" s="48" t="e">
        <f>IF(B152="",#N/A,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Approx.'!$D$18*B152))+O152*COS(RADIANS(B152*'Third Approx.'!$D$19)+'Third Approx.'!$D$21))))))))))))</f>
        <v>#N/A</v>
      </c>
      <c r="D152" s="7" t="e">
        <f>IF(B152="",#N/A,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Approx.'!$D$18*B152))+O152*SIN(RADIANS(B152*'Third Approx.'!$D$19)+'Third Approx.'!$D$21))))))))))))</f>
        <v>#N/A</v>
      </c>
      <c r="F152" s="18">
        <v>300</v>
      </c>
      <c r="G152" s="48">
        <f>IF('Third Approx.'!$G$15="Error",#N/A,IF('Third Approx.'!$G$16="Error",#N/A,IF('Third Approx.'!$G$17="Error",#N/A,IF('Third Approx.'!$G$18="Error",#N/A,IF('Third Approx.'!$G$19="Error",#N/A,IF('Third Approx.'!$G$20="Error",#N/A,IF('Third Approx.'!$G$29="Error",#N/A,IF('Third Approx.'!$G$30="Error",#N/A,IF('Third Approx.'!$G$31="Error",#N/A,IF('Third Approx.'!$G$32="Error",#N/A,'Third Approx.'!$D$37*COS(RADIANS(F152))))))))))))</f>
        <v>0.15226313039887746</v>
      </c>
      <c r="H152" s="7">
        <f>IF('Third Approx.'!$G$15="Error",#N/A,IF('Third Approx.'!$G$16="Error",#N/A,IF('Third Approx.'!$G$17="Error",#N/A,IF('Third Approx.'!$G$18="Error",#N/A,IF('Third Approx.'!$G$19="Error",#N/A,IF('Third Approx.'!$G$20="Error",#N/A,IF('Third Approx.'!$G$29="Error",#N/A,IF('Third Approx.'!$G$30="Error",#N/A,IF('Third Approx.'!$G$31="Error",#N/A,IF('Third Approx.'!$G$32="Error",#N/A,'Third Approx.'!$D$37*SIN(RADIANS(F152))))))))))))</f>
        <v>-0.26372747797034091</v>
      </c>
      <c r="K152" s="48">
        <f>IF('Third Approx.'!$G$15="Error",#N/A,IF('Third Approx.'!$G$16="Error",#N/A,IF('Third Approx.'!$G$17="Error",#N/A,IF('Third Approx.'!$G$18="Error",#N/A,IF('Third Approx.'!$G$19="Error",#N/A,IF('Third Approx.'!$G$20="Error",#N/A,IF('Third Approx.'!$G$29="Error",#N/A,IF('Third Approx.'!$G$30="Error",#N/A,IF('Third Approx.'!$G$31="Error",#N/A,IF('Third Approx.'!$G$32="Error",#N/A,'Third Approx.'!$D$40*COS(RADIANS(F152))))))))))))</f>
        <v>3.6636673396240806</v>
      </c>
      <c r="L152" s="7">
        <f>IF('Third Approx.'!$G$15="Error",#N/A,IF('Third Approx.'!$G$16="Error",#N/A,IF('Third Approx.'!$G$17="Error",#N/A,IF('Third Approx.'!$G$18="Error",#N/A,IF('Third Approx.'!$G$19="Error",#N/A,IF('Third Approx.'!$G$20="Error",#N/A,IF('Third Approx.'!$G$29="Error",#N/A,IF('Third Approx.'!$G$30="Error",#N/A,IF('Third Approx.'!$G$31="Error",#N/A,IF('Third Approx.'!$G$32="Error",#N/A,'Third Approx.'!$D$40*SIN(RADIANS(F152))))))))))))</f>
        <v>-6.3456579742596073</v>
      </c>
      <c r="N152" s="47">
        <v>75</v>
      </c>
      <c r="O152" s="48">
        <f>'Third Approx.'!$D$16*TAN('Third Approx.'!$D$29)+((0.5*(COS(RADIANS(ABS('Third Approx.'!$D$18*'Data 3rd Approx.'!N152-'Third Approx.'!$D$19*'Data 3rd Approx.'!N152))))+0.5)*('Third Approx.'!$D$16*TAN(2*'Third Approx.'!$D$29)-2*'Third Approx.'!$D$16*TAN('Third Approx.'!$D$29)))</f>
        <v>3.5144581350678266</v>
      </c>
      <c r="R152" s="48">
        <f>((0.5*(COS(RADIANS(ABS('Third Approx.'!$D$18*'Data 3rd Approx.'!N152-'Third Approx.'!$D$19*'Data 3rd Approx.'!N152))))+0.5)*('Third Approx.'!$D$16*TAN(2*'Third Approx.'!$D$29)-2*'Third Approx.'!$D$16*TAN('Third Approx.'!$D$29)))</f>
        <v>7.3728291877452759E-3</v>
      </c>
      <c r="S152" s="7">
        <f>((0.5*(COS(RADIANS(ABS('Third Approx.'!$D$18*'Data 3rd Approx.'!N152-'Third Approx.'!$D$19*'Data 3rd Approx.'!N152))))+0.5))</f>
        <v>0.85355339059327373</v>
      </c>
      <c r="U152" s="18">
        <v>300</v>
      </c>
      <c r="V152" s="48">
        <f>'Third Approx.'!$D$38*COS(RADIANS(U152))</f>
        <v>1.9058057833389186</v>
      </c>
      <c r="W152" s="7">
        <f>'Third Approx.'!$D$38*SIN(RADIANS(U152))</f>
        <v>-3.30095244610161</v>
      </c>
      <c r="Y152" s="18">
        <v>300</v>
      </c>
      <c r="Z152" s="48">
        <f t="shared" si="2"/>
        <v>5.5688406342117496</v>
      </c>
      <c r="AA152" s="7">
        <f>'Third Approx.'!$D$39*SIN(RADIANS(Y152))+$W$2</f>
        <v>-3.0447055281579973</v>
      </c>
    </row>
    <row r="153" spans="1:27" x14ac:dyDescent="0.25">
      <c r="A153" s="48">
        <v>75.5</v>
      </c>
      <c r="B153" s="77" t="str">
        <f>IF(A153&lt;='Third Approx.'!$D$20,A153,"")</f>
        <v/>
      </c>
      <c r="C153" s="48" t="e">
        <f>IF(B153="",#N/A,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Approx.'!$D$18*B153))+O153*COS(RADIANS(B153*'Third Approx.'!$D$19)+'Third Approx.'!$D$21))))))))))))</f>
        <v>#N/A</v>
      </c>
      <c r="D153" s="7" t="e">
        <f>IF(B153="",#N/A,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Approx.'!$D$18*B153))+O153*SIN(RADIANS(B153*'Third Approx.'!$D$19)+'Third Approx.'!$D$21))))))))))))</f>
        <v>#N/A</v>
      </c>
      <c r="F153" s="18">
        <v>302</v>
      </c>
      <c r="G153" s="48">
        <f>IF('Third Approx.'!$G$15="Error",#N/A,IF('Third Approx.'!$G$16="Error",#N/A,IF('Third Approx.'!$G$17="Error",#N/A,IF('Third Approx.'!$G$18="Error",#N/A,IF('Third Approx.'!$G$19="Error",#N/A,IF('Third Approx.'!$G$20="Error",#N/A,IF('Third Approx.'!$G$29="Error",#N/A,IF('Third Approx.'!$G$30="Error",#N/A,IF('Third Approx.'!$G$31="Error",#N/A,IF('Third Approx.'!$G$32="Error",#N/A,'Third Approx.'!$D$37*COS(RADIANS(F153))))))))))))</f>
        <v>0.16137433206163526</v>
      </c>
      <c r="H153" s="7">
        <f>IF('Third Approx.'!$G$15="Error",#N/A,IF('Third Approx.'!$G$16="Error",#N/A,IF('Third Approx.'!$G$17="Error",#N/A,IF('Third Approx.'!$G$18="Error",#N/A,IF('Third Approx.'!$G$19="Error",#N/A,IF('Third Approx.'!$G$20="Error",#N/A,IF('Third Approx.'!$G$29="Error",#N/A,IF('Third Approx.'!$G$30="Error",#N/A,IF('Third Approx.'!$G$31="Error",#N/A,IF('Third Approx.'!$G$32="Error",#N/A,'Third Approx.'!$D$37*SIN(RADIANS(F153))))))))))))</f>
        <v>-0.2582529156991713</v>
      </c>
      <c r="K153" s="48">
        <f>IF('Third Approx.'!$G$15="Error",#N/A,IF('Third Approx.'!$G$16="Error",#N/A,IF('Third Approx.'!$G$17="Error",#N/A,IF('Third Approx.'!$G$18="Error",#N/A,IF('Third Approx.'!$G$19="Error",#N/A,IF('Third Approx.'!$G$20="Error",#N/A,IF('Third Approx.'!$G$29="Error",#N/A,IF('Third Approx.'!$G$30="Error",#N/A,IF('Third Approx.'!$G$31="Error",#N/A,IF('Third Approx.'!$G$32="Error",#N/A,'Third Approx.'!$D$40*COS(RADIANS(F153))))))))))))</f>
        <v>3.8828958020176296</v>
      </c>
      <c r="L153" s="7">
        <f>IF('Third Approx.'!$G$15="Error",#N/A,IF('Third Approx.'!$G$16="Error",#N/A,IF('Third Approx.'!$G$17="Error",#N/A,IF('Third Approx.'!$G$18="Error",#N/A,IF('Third Approx.'!$G$19="Error",#N/A,IF('Third Approx.'!$G$20="Error",#N/A,IF('Third Approx.'!$G$29="Error",#N/A,IF('Third Approx.'!$G$30="Error",#N/A,IF('Third Approx.'!$G$31="Error",#N/A,IF('Third Approx.'!$G$32="Error",#N/A,'Third Approx.'!$D$40*SIN(RADIANS(F153))))))))))))</f>
        <v>-6.2139322246373592</v>
      </c>
      <c r="N153" s="18">
        <v>75.5</v>
      </c>
      <c r="O153" s="48">
        <f>'Third Approx.'!$D$16*TAN('Third Approx.'!$D$29)+((0.5*(COS(RADIANS(ABS('Third Approx.'!$D$18*'Data 3rd Approx.'!N153-'Third Approx.'!$D$19*'Data 3rd Approx.'!N153))))+0.5)*('Third Approx.'!$D$16*TAN(2*'Third Approx.'!$D$29)-2*'Third Approx.'!$D$16*TAN('Third Approx.'!$D$29)))</f>
        <v>3.5140333909973287</v>
      </c>
      <c r="R153" s="48">
        <f>((0.5*(COS(RADIANS(ABS('Third Approx.'!$D$18*'Data 3rd Approx.'!N153-'Third Approx.'!$D$19*'Data 3rd Approx.'!N153))))+0.5)*('Third Approx.'!$D$16*TAN(2*'Third Approx.'!$D$29)-2*'Third Approx.'!$D$16*TAN('Third Approx.'!$D$29)))</f>
        <v>6.9480851172473565E-3</v>
      </c>
      <c r="S153" s="7">
        <f>((0.5*(COS(RADIANS(ABS('Third Approx.'!$D$18*'Data 3rd Approx.'!N153-'Third Approx.'!$D$19*'Data 3rd Approx.'!N153))))+0.5))</f>
        <v>0.80438071450435999</v>
      </c>
      <c r="U153" s="18">
        <v>302</v>
      </c>
      <c r="V153" s="48">
        <f>'Third Approx.'!$D$38*COS(RADIANS(U153))</f>
        <v>2.0198463969566918</v>
      </c>
      <c r="W153" s="7">
        <f>'Third Approx.'!$D$38*SIN(RADIANS(U153))</f>
        <v>-3.232429932408952</v>
      </c>
      <c r="Y153" s="18">
        <v>302</v>
      </c>
      <c r="Z153" s="48">
        <f t="shared" si="2"/>
        <v>5.673765555726054</v>
      </c>
      <c r="AA153" s="7">
        <f>'Third Approx.'!$D$39*SIN(RADIANS(Y153))+$W$2</f>
        <v>-2.9815022922284076</v>
      </c>
    </row>
    <row r="154" spans="1:27" x14ac:dyDescent="0.25">
      <c r="A154" s="77">
        <v>76</v>
      </c>
      <c r="B154" s="77" t="str">
        <f>IF(A154&lt;='Third Approx.'!$D$20,A154,"")</f>
        <v/>
      </c>
      <c r="C154" s="48" t="e">
        <f>IF(B154="",#N/A,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Approx.'!$D$18*B154))+O154*COS(RADIANS(B154*'Third Approx.'!$D$19)+'Third Approx.'!$D$21))))))))))))</f>
        <v>#N/A</v>
      </c>
      <c r="D154" s="7" t="e">
        <f>IF(B154="",#N/A,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Approx.'!$D$18*B154))+O154*SIN(RADIANS(B154*'Third Approx.'!$D$19)+'Third Approx.'!$D$21))))))))))))</f>
        <v>#N/A</v>
      </c>
      <c r="F154" s="18">
        <v>304</v>
      </c>
      <c r="G154" s="48">
        <f>IF('Third Approx.'!$G$15="Error",#N/A,IF('Third Approx.'!$G$16="Error",#N/A,IF('Third Approx.'!$G$17="Error",#N/A,IF('Third Approx.'!$G$18="Error",#N/A,IF('Third Approx.'!$G$19="Error",#N/A,IF('Third Approx.'!$G$20="Error",#N/A,IF('Third Approx.'!$G$29="Error",#N/A,IF('Third Approx.'!$G$30="Error",#N/A,IF('Third Approx.'!$G$31="Error",#N/A,IF('Third Approx.'!$G$32="Error",#N/A,'Third Approx.'!$D$37*COS(RADIANS(F154))))))))))))</f>
        <v>0.17028892395858647</v>
      </c>
      <c r="H154" s="7">
        <f>IF('Third Approx.'!$G$15="Error",#N/A,IF('Third Approx.'!$G$16="Error",#N/A,IF('Third Approx.'!$G$17="Error",#N/A,IF('Third Approx.'!$G$18="Error",#N/A,IF('Third Approx.'!$G$19="Error",#N/A,IF('Third Approx.'!$G$20="Error",#N/A,IF('Third Approx.'!$G$29="Error",#N/A,IF('Third Approx.'!$G$30="Error",#N/A,IF('Third Approx.'!$G$31="Error",#N/A,IF('Third Approx.'!$G$32="Error",#N/A,'Third Approx.'!$D$37*SIN(RADIANS(F154))))))))))))</f>
        <v>-0.25246371203103424</v>
      </c>
      <c r="K154" s="48">
        <f>IF('Third Approx.'!$G$15="Error",#N/A,IF('Third Approx.'!$G$16="Error",#N/A,IF('Third Approx.'!$G$17="Error",#N/A,IF('Third Approx.'!$G$18="Error",#N/A,IF('Third Approx.'!$G$19="Error",#N/A,IF('Third Approx.'!$G$20="Error",#N/A,IF('Third Approx.'!$G$29="Error",#N/A,IF('Third Approx.'!$G$30="Error",#N/A,IF('Third Approx.'!$G$31="Error",#N/A,IF('Third Approx.'!$G$32="Error",#N/A,'Third Approx.'!$D$40*COS(RADIANS(F154))))))))))))</f>
        <v>4.0973935539906732</v>
      </c>
      <c r="L154" s="7">
        <f>IF('Third Approx.'!$G$15="Error",#N/A,IF('Third Approx.'!$G$16="Error",#N/A,IF('Third Approx.'!$G$17="Error",#N/A,IF('Third Approx.'!$G$18="Error",#N/A,IF('Third Approx.'!$G$19="Error",#N/A,IF('Third Approx.'!$G$20="Error",#N/A,IF('Third Approx.'!$G$29="Error",#N/A,IF('Third Approx.'!$G$30="Error",#N/A,IF('Third Approx.'!$G$31="Error",#N/A,IF('Third Approx.'!$G$32="Error",#N/A,'Third Approx.'!$D$40*SIN(RADIANS(F154))))))))))))</f>
        <v>-6.0746357557822686</v>
      </c>
      <c r="N154" s="47">
        <v>76</v>
      </c>
      <c r="O154" s="48">
        <f>'Third Approx.'!$D$16*TAN('Third Approx.'!$D$29)+((0.5*(COS(RADIANS(ABS('Third Approx.'!$D$18*'Data 3rd Approx.'!N154-'Third Approx.'!$D$19*'Data 3rd Approx.'!N154))))+0.5)*('Third Approx.'!$D$16*TAN(2*'Third Approx.'!$D$29)-2*'Third Approx.'!$D$16*TAN('Third Approx.'!$D$29)))</f>
        <v>3.5135636608977627</v>
      </c>
      <c r="R154" s="48">
        <f>((0.5*(COS(RADIANS(ABS('Third Approx.'!$D$18*'Data 3rd Approx.'!N154-'Third Approx.'!$D$19*'Data 3rd Approx.'!N154))))+0.5)*('Third Approx.'!$D$16*TAN(2*'Third Approx.'!$D$29)-2*'Third Approx.'!$D$16*TAN('Third Approx.'!$D$29)))</f>
        <v>6.4783550176814664E-3</v>
      </c>
      <c r="S154" s="7">
        <f>((0.5*(COS(RADIANS(ABS('Third Approx.'!$D$18*'Data 3rd Approx.'!N154-'Third Approx.'!$D$19*'Data 3rd Approx.'!N154))))+0.5))</f>
        <v>0.75000000000000089</v>
      </c>
      <c r="U154" s="18">
        <v>304</v>
      </c>
      <c r="V154" s="48">
        <f>'Third Approx.'!$D$38*COS(RADIANS(U154))</f>
        <v>2.131426138873262</v>
      </c>
      <c r="W154" s="7">
        <f>'Third Approx.'!$D$38*SIN(RADIANS(U154))</f>
        <v>-3.1599692007613127</v>
      </c>
      <c r="Y154" s="18">
        <v>304</v>
      </c>
      <c r="Z154" s="48">
        <f t="shared" si="2"/>
        <v>5.7763714317445629</v>
      </c>
      <c r="AA154" s="7">
        <f>'Third Approx.'!$D$39*SIN(RADIANS(Y154))+$W$2</f>
        <v>-2.9146665550209563</v>
      </c>
    </row>
    <row r="155" spans="1:27" x14ac:dyDescent="0.25">
      <c r="A155" s="48">
        <v>76.5</v>
      </c>
      <c r="B155" s="77" t="str">
        <f>IF(A155&lt;='Third Approx.'!$D$20,A155,"")</f>
        <v/>
      </c>
      <c r="C155" s="48" t="e">
        <f>IF(B155="",#N/A,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Approx.'!$D$18*B155))+O155*COS(RADIANS(B155*'Third Approx.'!$D$19)+'Third Approx.'!$D$21))))))))))))</f>
        <v>#N/A</v>
      </c>
      <c r="D155" s="7" t="e">
        <f>IF(B155="",#N/A,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Approx.'!$D$18*B155))+O155*SIN(RADIANS(B155*'Third Approx.'!$D$19)+'Third Approx.'!$D$21))))))))))))</f>
        <v>#N/A</v>
      </c>
      <c r="F155" s="18">
        <v>306</v>
      </c>
      <c r="G155" s="48">
        <f>IF('Third Approx.'!$G$15="Error",#N/A,IF('Third Approx.'!$G$16="Error",#N/A,IF('Third Approx.'!$G$17="Error",#N/A,IF('Third Approx.'!$G$18="Error",#N/A,IF('Third Approx.'!$G$19="Error",#N/A,IF('Third Approx.'!$G$20="Error",#N/A,IF('Third Approx.'!$G$29="Error",#N/A,IF('Third Approx.'!$G$30="Error",#N/A,IF('Third Approx.'!$G$31="Error",#N/A,IF('Third Approx.'!$G$32="Error",#N/A,'Third Approx.'!$D$37*COS(RADIANS(F155))))))))))))</f>
        <v>0.17899604503269173</v>
      </c>
      <c r="H155" s="7">
        <f>IF('Third Approx.'!$G$15="Error",#N/A,IF('Third Approx.'!$G$16="Error",#N/A,IF('Third Approx.'!$G$17="Error",#N/A,IF('Third Approx.'!$G$18="Error",#N/A,IF('Third Approx.'!$G$19="Error",#N/A,IF('Third Approx.'!$G$20="Error",#N/A,IF('Third Approx.'!$G$29="Error",#N/A,IF('Third Approx.'!$G$30="Error",#N/A,IF('Third Approx.'!$G$31="Error",#N/A,IF('Third Approx.'!$G$32="Error",#N/A,'Third Approx.'!$D$37*SIN(RADIANS(F155))))))))))))</f>
        <v>-0.24636692021884105</v>
      </c>
      <c r="K155" s="48">
        <f>IF('Third Approx.'!$G$15="Error",#N/A,IF('Third Approx.'!$G$16="Error",#N/A,IF('Third Approx.'!$G$17="Error",#N/A,IF('Third Approx.'!$G$18="Error",#N/A,IF('Third Approx.'!$G$19="Error",#N/A,IF('Third Approx.'!$G$20="Error",#N/A,IF('Third Approx.'!$G$29="Error",#N/A,IF('Third Approx.'!$G$30="Error",#N/A,IF('Third Approx.'!$G$31="Error",#N/A,IF('Third Approx.'!$G$32="Error",#N/A,'Third Approx.'!$D$40*COS(RADIANS(F155))))))))))))</f>
        <v>4.3068992630732659</v>
      </c>
      <c r="L155" s="7">
        <f>IF('Third Approx.'!$G$15="Error",#N/A,IF('Third Approx.'!$G$16="Error",#N/A,IF('Third Approx.'!$G$17="Error",#N/A,IF('Third Approx.'!$G$18="Error",#N/A,IF('Third Approx.'!$G$19="Error",#N/A,IF('Third Approx.'!$G$20="Error",#N/A,IF('Third Approx.'!$G$29="Error",#N/A,IF('Third Approx.'!$G$30="Error",#N/A,IF('Third Approx.'!$G$31="Error",#N/A,IF('Third Approx.'!$G$32="Error",#N/A,'Third Approx.'!$D$40*SIN(RADIANS(F155))))))))))))</f>
        <v>-5.9279382789846666</v>
      </c>
      <c r="N155" s="18">
        <v>76.5</v>
      </c>
      <c r="O155" s="48">
        <f>'Third Approx.'!$D$16*TAN('Third Approx.'!$D$29)+((0.5*(COS(RADIANS(ABS('Third Approx.'!$D$18*'Data 3rd Approx.'!N155-'Third Approx.'!$D$19*'Data 3rd Approx.'!N155))))+0.5)*('Third Approx.'!$D$16*TAN(2*'Third Approx.'!$D$29)-2*'Third Approx.'!$D$16*TAN('Third Approx.'!$D$29)))</f>
        <v>3.5130569819813662</v>
      </c>
      <c r="R155" s="48">
        <f>((0.5*(COS(RADIANS(ABS('Third Approx.'!$D$18*'Data 3rd Approx.'!N155-'Third Approx.'!$D$19*'Data 3rd Approx.'!N155))))+0.5)*('Third Approx.'!$D$16*TAN(2*'Third Approx.'!$D$29)-2*'Third Approx.'!$D$16*TAN('Third Approx.'!$D$29)))</f>
        <v>5.9716761012849392E-3</v>
      </c>
      <c r="S155" s="7">
        <f>((0.5*(COS(RADIANS(ABS('Third Approx.'!$D$18*'Data 3rd Approx.'!N155-'Third Approx.'!$D$19*'Data 3rd Approx.'!N155))))+0.5))</f>
        <v>0.69134171618254547</v>
      </c>
      <c r="U155" s="18">
        <v>306</v>
      </c>
      <c r="V155" s="48">
        <f>'Third Approx.'!$D$38*COS(RADIANS(U155))</f>
        <v>2.2404090663606397</v>
      </c>
      <c r="W155" s="7">
        <f>'Third Approx.'!$D$38*SIN(RADIANS(U155))</f>
        <v>-3.0836585333984883</v>
      </c>
      <c r="Y155" s="18">
        <v>306</v>
      </c>
      <c r="Z155" s="48">
        <f t="shared" si="2"/>
        <v>5.8765346511495871</v>
      </c>
      <c r="AA155" s="7">
        <f>'Third Approx.'!$D$39*SIN(RADIANS(Y155))+$W$2</f>
        <v>-2.8442797455861784</v>
      </c>
    </row>
    <row r="156" spans="1:27" x14ac:dyDescent="0.25">
      <c r="A156" s="77">
        <v>77</v>
      </c>
      <c r="B156" s="77" t="str">
        <f>IF(A156&lt;='Third Approx.'!$D$20,A156,"")</f>
        <v/>
      </c>
      <c r="C156" s="48" t="e">
        <f>IF(B156="",#N/A,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Approx.'!$D$18*B156))+O156*COS(RADIANS(B156*'Third Approx.'!$D$19)+'Third Approx.'!$D$21))))))))))))</f>
        <v>#N/A</v>
      </c>
      <c r="D156" s="7" t="e">
        <f>IF(B156="",#N/A,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Approx.'!$D$18*B156))+O156*SIN(RADIANS(B156*'Third Approx.'!$D$19)+'Third Approx.'!$D$21))))))))))))</f>
        <v>#N/A</v>
      </c>
      <c r="F156" s="18">
        <v>308</v>
      </c>
      <c r="G156" s="48">
        <f>IF('Third Approx.'!$G$15="Error",#N/A,IF('Third Approx.'!$G$16="Error",#N/A,IF('Third Approx.'!$G$17="Error",#N/A,IF('Third Approx.'!$G$18="Error",#N/A,IF('Third Approx.'!$G$19="Error",#N/A,IF('Third Approx.'!$G$20="Error",#N/A,IF('Third Approx.'!$G$29="Error",#N/A,IF('Third Approx.'!$G$30="Error",#N/A,IF('Third Approx.'!$G$31="Error",#N/A,IF('Third Approx.'!$G$32="Error",#N/A,'Third Approx.'!$D$37*COS(RADIANS(F156))))))))))))</f>
        <v>0.187485086998152</v>
      </c>
      <c r="H156" s="7">
        <f>IF('Third Approx.'!$G$15="Error",#N/A,IF('Third Approx.'!$G$16="Error",#N/A,IF('Third Approx.'!$G$17="Error",#N/A,IF('Third Approx.'!$G$18="Error",#N/A,IF('Third Approx.'!$G$19="Error",#N/A,IF('Third Approx.'!$G$20="Error",#N/A,IF('Third Approx.'!$G$29="Error",#N/A,IF('Third Approx.'!$G$30="Error",#N/A,IF('Third Approx.'!$G$31="Error",#N/A,IF('Third Approx.'!$G$32="Error",#N/A,'Third Approx.'!$D$37*SIN(RADIANS(F156))))))))))))</f>
        <v>-0.23996996826427591</v>
      </c>
      <c r="K156" s="48">
        <f>IF('Third Approx.'!$G$15="Error",#N/A,IF('Third Approx.'!$G$16="Error",#N/A,IF('Third Approx.'!$G$17="Error",#N/A,IF('Third Approx.'!$G$18="Error",#N/A,IF('Third Approx.'!$G$19="Error",#N/A,IF('Third Approx.'!$G$20="Error",#N/A,IF('Third Approx.'!$G$29="Error",#N/A,IF('Third Approx.'!$G$30="Error",#N/A,IF('Third Approx.'!$G$31="Error",#N/A,IF('Third Approx.'!$G$32="Error",#N/A,'Third Approx.'!$D$40*COS(RADIANS(F156))))))))))))</f>
        <v>4.5111576788307826</v>
      </c>
      <c r="L156" s="7">
        <f>IF('Third Approx.'!$G$15="Error",#N/A,IF('Third Approx.'!$G$16="Error",#N/A,IF('Third Approx.'!$G$17="Error",#N/A,IF('Third Approx.'!$G$18="Error",#N/A,IF('Third Approx.'!$G$19="Error",#N/A,IF('Third Approx.'!$G$20="Error",#N/A,IF('Third Approx.'!$G$29="Error",#N/A,IF('Third Approx.'!$G$30="Error",#N/A,IF('Third Approx.'!$G$31="Error",#N/A,IF('Third Approx.'!$G$32="Error",#N/A,'Third Approx.'!$D$40*SIN(RADIANS(F156))))))))))))</f>
        <v>-5.7740185225230096</v>
      </c>
      <c r="N156" s="47">
        <v>77</v>
      </c>
      <c r="O156" s="48">
        <f>'Third Approx.'!$D$16*TAN('Third Approx.'!$D$29)+((0.5*(COS(RADIANS(ABS('Third Approx.'!$D$18*'Data 3rd Approx.'!N156-'Third Approx.'!$D$19*'Data 3rd Approx.'!N156))))+0.5)*('Third Approx.'!$D$16*TAN(2*'Third Approx.'!$D$29)-2*'Third Approx.'!$D$16*TAN('Third Approx.'!$D$29)))</f>
        <v>3.5125220236648764</v>
      </c>
      <c r="R156" s="48">
        <f>((0.5*(COS(RADIANS(ABS('Third Approx.'!$D$18*'Data 3rd Approx.'!N156-'Third Approx.'!$D$19*'Data 3rd Approx.'!N156))))+0.5)*('Third Approx.'!$D$16*TAN(2*'Third Approx.'!$D$29)-2*'Third Approx.'!$D$16*TAN('Third Approx.'!$D$29)))</f>
        <v>5.4367177847952667E-3</v>
      </c>
      <c r="S156" s="7">
        <f>((0.5*(COS(RADIANS(ABS('Third Approx.'!$D$18*'Data 3rd Approx.'!N156-'Third Approx.'!$D$19*'Data 3rd Approx.'!N156))))+0.5))</f>
        <v>0.62940952255126059</v>
      </c>
      <c r="U156" s="18">
        <v>308</v>
      </c>
      <c r="V156" s="48">
        <f>'Third Approx.'!$D$38*COS(RADIANS(U156))</f>
        <v>2.3466624005092211</v>
      </c>
      <c r="W156" s="7">
        <f>'Third Approx.'!$D$38*SIN(RADIANS(U156))</f>
        <v>-3.0035909031138992</v>
      </c>
      <c r="Y156" s="18">
        <v>308</v>
      </c>
      <c r="Z156" s="48">
        <f t="shared" si="2"/>
        <v>5.9741360578812213</v>
      </c>
      <c r="AA156" s="7">
        <f>'Third Approx.'!$D$39*SIN(RADIANS(Y156))+$W$2</f>
        <v>-2.77042761940911</v>
      </c>
    </row>
    <row r="157" spans="1:27" x14ac:dyDescent="0.25">
      <c r="A157" s="48">
        <v>77.5</v>
      </c>
      <c r="B157" s="77" t="str">
        <f>IF(A157&lt;='Third Approx.'!$D$20,A157,"")</f>
        <v/>
      </c>
      <c r="C157" s="48" t="e">
        <f>IF(B157="",#N/A,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Approx.'!$D$18*B157))+O157*COS(RADIANS(B157*'Third Approx.'!$D$19)+'Third Approx.'!$D$21))))))))))))</f>
        <v>#N/A</v>
      </c>
      <c r="D157" s="7" t="e">
        <f>IF(B157="",#N/A,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Approx.'!$D$18*B157))+O157*SIN(RADIANS(B157*'Third Approx.'!$D$19)+'Third Approx.'!$D$21))))))))))))</f>
        <v>#N/A</v>
      </c>
      <c r="F157" s="18">
        <v>310</v>
      </c>
      <c r="G157" s="48">
        <f>IF('Third Approx.'!$G$15="Error",#N/A,IF('Third Approx.'!$G$16="Error",#N/A,IF('Third Approx.'!$G$17="Error",#N/A,IF('Third Approx.'!$G$18="Error",#N/A,IF('Third Approx.'!$G$19="Error",#N/A,IF('Third Approx.'!$G$20="Error",#N/A,IF('Third Approx.'!$G$29="Error",#N/A,IF('Third Approx.'!$G$30="Error",#N/A,IF('Third Approx.'!$G$31="Error",#N/A,IF('Third Approx.'!$G$32="Error",#N/A,'Third Approx.'!$D$37*COS(RADIANS(F157))))))))))))</f>
        <v>0.19574570726496851</v>
      </c>
      <c r="H157" s="7">
        <f>IF('Third Approx.'!$G$15="Error",#N/A,IF('Third Approx.'!$G$16="Error",#N/A,IF('Third Approx.'!$G$17="Error",#N/A,IF('Third Approx.'!$G$18="Error",#N/A,IF('Third Approx.'!$G$19="Error",#N/A,IF('Third Approx.'!$G$20="Error",#N/A,IF('Third Approx.'!$G$29="Error",#N/A,IF('Third Approx.'!$G$30="Error",#N/A,IF('Third Approx.'!$G$31="Error",#N/A,IF('Third Approx.'!$G$32="Error",#N/A,'Third Approx.'!$D$37*SIN(RADIANS(F157))))))))))))</f>
        <v>-0.23328064986792083</v>
      </c>
      <c r="K157" s="48">
        <f>IF('Third Approx.'!$G$15="Error",#N/A,IF('Third Approx.'!$G$16="Error",#N/A,IF('Third Approx.'!$G$17="Error",#N/A,IF('Third Approx.'!$G$18="Error",#N/A,IF('Third Approx.'!$G$19="Error",#N/A,IF('Third Approx.'!$G$20="Error",#N/A,IF('Third Approx.'!$G$29="Error",#N/A,IF('Third Approx.'!$G$30="Error",#N/A,IF('Third Approx.'!$G$31="Error",#N/A,IF('Third Approx.'!$G$32="Error",#N/A,'Third Approx.'!$D$40*COS(RADIANS(F157))))))))))))</f>
        <v>4.7099199438472095</v>
      </c>
      <c r="L157" s="7">
        <f>IF('Third Approx.'!$G$15="Error",#N/A,IF('Third Approx.'!$G$16="Error",#N/A,IF('Third Approx.'!$G$17="Error",#N/A,IF('Third Approx.'!$G$18="Error",#N/A,IF('Third Approx.'!$G$19="Error",#N/A,IF('Third Approx.'!$G$20="Error",#N/A,IF('Third Approx.'!$G$29="Error",#N/A,IF('Third Approx.'!$G$30="Error",#N/A,IF('Third Approx.'!$G$31="Error",#N/A,IF('Third Approx.'!$G$32="Error",#N/A,'Third Approx.'!$D$40*SIN(RADIANS(F157))))))))))))</f>
        <v>-5.6130640139110328</v>
      </c>
      <c r="N157" s="18">
        <v>77.5</v>
      </c>
      <c r="O157" s="48">
        <f>'Third Approx.'!$D$16*TAN('Third Approx.'!$D$29)+((0.5*(COS(RADIANS(ABS('Third Approx.'!$D$18*'Data 3rd Approx.'!N157-'Third Approx.'!$D$19*'Data 3rd Approx.'!N157))))+0.5)*('Third Approx.'!$D$16*TAN(2*'Third Approx.'!$D$29)-2*'Third Approx.'!$D$16*TAN('Third Approx.'!$D$29)))</f>
        <v>3.5119679392334073</v>
      </c>
      <c r="R157" s="48">
        <f>((0.5*(COS(RADIANS(ABS('Third Approx.'!$D$18*'Data 3rd Approx.'!N157-'Third Approx.'!$D$19*'Data 3rd Approx.'!N157))))+0.5)*('Third Approx.'!$D$16*TAN(2*'Third Approx.'!$D$29)-2*'Third Approx.'!$D$16*TAN('Third Approx.'!$D$29)))</f>
        <v>4.882633353326055E-3</v>
      </c>
      <c r="S157" s="7">
        <f>((0.5*(COS(RADIANS(ABS('Third Approx.'!$D$18*'Data 3rd Approx.'!N157-'Third Approx.'!$D$19*'Data 3rd Approx.'!N157))))+0.5))</f>
        <v>0.56526309611002568</v>
      </c>
      <c r="U157" s="18">
        <v>310</v>
      </c>
      <c r="V157" s="48">
        <f>'Third Approx.'!$D$38*COS(RADIANS(U157))</f>
        <v>2.4500566879984116</v>
      </c>
      <c r="W157" s="7">
        <f>'Third Approx.'!$D$38*SIN(RADIANS(U157))</f>
        <v>-2.9198638599815787</v>
      </c>
      <c r="Y157" s="18">
        <v>310</v>
      </c>
      <c r="Z157" s="48">
        <f t="shared" si="2"/>
        <v>6.0690610436334396</v>
      </c>
      <c r="AA157" s="7">
        <f>'Third Approx.'!$D$39*SIN(RADIANS(Y157))+$W$2</f>
        <v>-2.6932001539294537</v>
      </c>
    </row>
    <row r="158" spans="1:27" x14ac:dyDescent="0.25">
      <c r="A158" s="77">
        <v>78</v>
      </c>
      <c r="B158" s="77" t="str">
        <f>IF(A158&lt;='Third Approx.'!$D$20,A158,"")</f>
        <v/>
      </c>
      <c r="C158" s="48" t="e">
        <f>IF(B158="",#N/A,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Approx.'!$D$18*B158))+O158*COS(RADIANS(B158*'Third Approx.'!$D$19)+'Third Approx.'!$D$21))))))))))))</f>
        <v>#N/A</v>
      </c>
      <c r="D158" s="7" t="e">
        <f>IF(B158="",#N/A,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Approx.'!$D$18*B158))+O158*SIN(RADIANS(B158*'Third Approx.'!$D$19)+'Third Approx.'!$D$21))))))))))))</f>
        <v>#N/A</v>
      </c>
      <c r="F158" s="18">
        <v>312</v>
      </c>
      <c r="G158" s="48">
        <f>IF('Third Approx.'!$G$15="Error",#N/A,IF('Third Approx.'!$G$16="Error",#N/A,IF('Third Approx.'!$G$17="Error",#N/A,IF('Third Approx.'!$G$18="Error",#N/A,IF('Third Approx.'!$G$19="Error",#N/A,IF('Third Approx.'!$G$20="Error",#N/A,IF('Third Approx.'!$G$29="Error",#N/A,IF('Third Approx.'!$G$30="Error",#N/A,IF('Third Approx.'!$G$31="Error",#N/A,IF('Third Approx.'!$G$32="Error",#N/A,'Third Approx.'!$D$37*COS(RADIANS(F158))))))))))))</f>
        <v>0.20376784153979738</v>
      </c>
      <c r="H158" s="7">
        <f>IF('Third Approx.'!$G$15="Error",#N/A,IF('Third Approx.'!$G$16="Error",#N/A,IF('Third Approx.'!$G$17="Error",#N/A,IF('Third Approx.'!$G$18="Error",#N/A,IF('Third Approx.'!$G$19="Error",#N/A,IF('Third Approx.'!$G$20="Error",#N/A,IF('Third Approx.'!$G$29="Error",#N/A,IF('Third Approx.'!$G$30="Error",#N/A,IF('Third Approx.'!$G$31="Error",#N/A,IF('Third Approx.'!$G$32="Error",#N/A,'Third Approx.'!$D$37*SIN(RADIANS(F158))))))))))))</f>
        <v>-0.22630711493383107</v>
      </c>
      <c r="K158" s="48">
        <f>IF('Third Approx.'!$G$15="Error",#N/A,IF('Third Approx.'!$G$16="Error",#N/A,IF('Third Approx.'!$G$17="Error",#N/A,IF('Third Approx.'!$G$18="Error",#N/A,IF('Third Approx.'!$G$19="Error",#N/A,IF('Third Approx.'!$G$20="Error",#N/A,IF('Third Approx.'!$G$29="Error",#N/A,IF('Third Approx.'!$G$30="Error",#N/A,IF('Third Approx.'!$G$31="Error",#N/A,IF('Third Approx.'!$G$32="Error",#N/A,'Third Approx.'!$D$40*COS(RADIANS(F158))))))))))))</f>
        <v>4.9029438969196075</v>
      </c>
      <c r="L158" s="7">
        <f>IF('Third Approx.'!$G$15="Error",#N/A,IF('Third Approx.'!$G$16="Error",#N/A,IF('Third Approx.'!$G$17="Error",#N/A,IF('Third Approx.'!$G$18="Error",#N/A,IF('Third Approx.'!$G$19="Error",#N/A,IF('Third Approx.'!$G$20="Error",#N/A,IF('Third Approx.'!$G$29="Error",#N/A,IF('Third Approx.'!$G$30="Error",#N/A,IF('Third Approx.'!$G$31="Error",#N/A,IF('Third Approx.'!$G$32="Error",#N/A,'Third Approx.'!$D$40*SIN(RADIANS(F158))))))))))))</f>
        <v>-5.4452708514243344</v>
      </c>
      <c r="N158" s="47">
        <v>78</v>
      </c>
      <c r="O158" s="48">
        <f>'Third Approx.'!$D$16*TAN('Third Approx.'!$D$29)+((0.5*(COS(RADIANS(ABS('Third Approx.'!$D$18*'Data 3rd Approx.'!N158-'Third Approx.'!$D$19*'Data 3rd Approx.'!N158))))+0.5)*('Third Approx.'!$D$16*TAN(2*'Third Approx.'!$D$29)-2*'Third Approx.'!$D$16*TAN('Third Approx.'!$D$29)))</f>
        <v>3.5114042092252022</v>
      </c>
      <c r="R158" s="48">
        <f>((0.5*(COS(RADIANS(ABS('Third Approx.'!$D$18*'Data 3rd Approx.'!N158-'Third Approx.'!$D$19*'Data 3rd Approx.'!N158))))+0.5)*('Third Approx.'!$D$16*TAN(2*'Third Approx.'!$D$29)-2*'Third Approx.'!$D$16*TAN('Third Approx.'!$D$29)))</f>
        <v>4.3189033451209681E-3</v>
      </c>
      <c r="S158" s="7">
        <f>((0.5*(COS(RADIANS(ABS('Third Approx.'!$D$18*'Data 3rd Approx.'!N158-'Third Approx.'!$D$19*'Data 3rd Approx.'!N158))))+0.5))</f>
        <v>0.4999999999999995</v>
      </c>
      <c r="U158" s="18">
        <v>312</v>
      </c>
      <c r="V158" s="48">
        <f>'Third Approx.'!$D$38*COS(RADIANS(U158))</f>
        <v>2.5504659588155767</v>
      </c>
      <c r="W158" s="7">
        <f>'Third Approx.'!$D$38*SIN(RADIANS(U158))</f>
        <v>-2.8325794125064192</v>
      </c>
      <c r="Y158" s="18">
        <v>312</v>
      </c>
      <c r="Z158" s="48">
        <f t="shared" si="2"/>
        <v>6.1611995943677416</v>
      </c>
      <c r="AA158" s="7">
        <f>'Third Approx.'!$D$39*SIN(RADIANS(Y158))+$W$2</f>
        <v>-2.6126914389179152</v>
      </c>
    </row>
    <row r="159" spans="1:27" x14ac:dyDescent="0.25">
      <c r="A159" s="48">
        <v>78.5</v>
      </c>
      <c r="B159" s="77" t="str">
        <f>IF(A159&lt;='Third Approx.'!$D$20,A159,"")</f>
        <v/>
      </c>
      <c r="C159" s="48" t="e">
        <f>IF(B159="",#N/A,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Approx.'!$D$18*B159))+O159*COS(RADIANS(B159*'Third Approx.'!$D$19)+'Third Approx.'!$D$21))))))))))))</f>
        <v>#N/A</v>
      </c>
      <c r="D159" s="7" t="e">
        <f>IF(B159="",#N/A,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Approx.'!$D$18*B159))+O159*SIN(RADIANS(B159*'Third Approx.'!$D$19)+'Third Approx.'!$D$21))))))))))))</f>
        <v>#N/A</v>
      </c>
      <c r="F159" s="18">
        <v>314</v>
      </c>
      <c r="G159" s="48">
        <f>IF('Third Approx.'!$G$15="Error",#N/A,IF('Third Approx.'!$G$16="Error",#N/A,IF('Third Approx.'!$G$17="Error",#N/A,IF('Third Approx.'!$G$18="Error",#N/A,IF('Third Approx.'!$G$19="Error",#N/A,IF('Third Approx.'!$G$20="Error",#N/A,IF('Third Approx.'!$G$29="Error",#N/A,IF('Third Approx.'!$G$30="Error",#N/A,IF('Third Approx.'!$G$31="Error",#N/A,IF('Third Approx.'!$G$32="Error",#N/A,'Third Approx.'!$D$37*COS(RADIANS(F159))))))))))))</f>
        <v>0.21154171608774</v>
      </c>
      <c r="H159" s="7">
        <f>IF('Third Approx.'!$G$15="Error",#N/A,IF('Third Approx.'!$G$16="Error",#N/A,IF('Third Approx.'!$G$17="Error",#N/A,IF('Third Approx.'!$G$18="Error",#N/A,IF('Third Approx.'!$G$19="Error",#N/A,IF('Third Approx.'!$G$20="Error",#N/A,IF('Third Approx.'!$G$29="Error",#N/A,IF('Third Approx.'!$G$30="Error",#N/A,IF('Third Approx.'!$G$31="Error",#N/A,IF('Third Approx.'!$G$32="Error",#N/A,'Third Approx.'!$D$37*SIN(RADIANS(F159))))))))))))</f>
        <v>-0.219057859640133</v>
      </c>
      <c r="K159" s="48">
        <f>IF('Third Approx.'!$G$15="Error",#N/A,IF('Third Approx.'!$G$16="Error",#N/A,IF('Third Approx.'!$G$17="Error",#N/A,IF('Third Approx.'!$G$18="Error",#N/A,IF('Third Approx.'!$G$19="Error",#N/A,IF('Third Approx.'!$G$20="Error",#N/A,IF('Third Approx.'!$G$29="Error",#N/A,IF('Third Approx.'!$G$30="Error",#N/A,IF('Third Approx.'!$G$31="Error",#N/A,IF('Third Approx.'!$G$32="Error",#N/A,'Third Approx.'!$D$40*COS(RADIANS(F159))))))))))))</f>
        <v>5.0899943680942261</v>
      </c>
      <c r="L159" s="7">
        <f>IF('Third Approx.'!$G$15="Error",#N/A,IF('Third Approx.'!$G$16="Error",#N/A,IF('Third Approx.'!$G$17="Error",#N/A,IF('Third Approx.'!$G$18="Error",#N/A,IF('Third Approx.'!$G$19="Error",#N/A,IF('Third Approx.'!$G$20="Error",#N/A,IF('Third Approx.'!$G$29="Error",#N/A,IF('Third Approx.'!$G$30="Error",#N/A,IF('Third Approx.'!$G$31="Error",#N/A,IF('Third Approx.'!$G$32="Error",#N/A,'Third Approx.'!$D$40*SIN(RADIANS(F159))))))))))))</f>
        <v>-5.2708434651848455</v>
      </c>
      <c r="N159" s="18">
        <v>78.5</v>
      </c>
      <c r="O159" s="48">
        <f>'Third Approx.'!$D$16*TAN('Third Approx.'!$D$29)+((0.5*(COS(RADIANS(ABS('Third Approx.'!$D$18*'Data 3rd Approx.'!N159-'Third Approx.'!$D$19*'Data 3rd Approx.'!N159))))+0.5)*('Third Approx.'!$D$16*TAN(2*'Third Approx.'!$D$29)-2*'Third Approx.'!$D$16*TAN('Third Approx.'!$D$29)))</f>
        <v>3.5108404792169972</v>
      </c>
      <c r="R159" s="48">
        <f>((0.5*(COS(RADIANS(ABS('Third Approx.'!$D$18*'Data 3rd Approx.'!N159-'Third Approx.'!$D$19*'Data 3rd Approx.'!N159))))+0.5)*('Third Approx.'!$D$16*TAN(2*'Third Approx.'!$D$29)-2*'Third Approx.'!$D$16*TAN('Third Approx.'!$D$29)))</f>
        <v>3.7551733369158963E-3</v>
      </c>
      <c r="S159" s="7">
        <f>((0.5*(COS(RADIANS(ABS('Third Approx.'!$D$18*'Data 3rd Approx.'!N159-'Third Approx.'!$D$19*'Data 3rd Approx.'!N159))))+0.5))</f>
        <v>0.4347369038899751</v>
      </c>
      <c r="U159" s="18">
        <v>314</v>
      </c>
      <c r="V159" s="48">
        <f>'Third Approx.'!$D$38*COS(RADIANS(U159))</f>
        <v>2.6477678797310915</v>
      </c>
      <c r="W159" s="7">
        <f>'Third Approx.'!$D$38*SIN(RADIANS(U159))</f>
        <v>-2.7418439033425281</v>
      </c>
      <c r="Y159" s="18">
        <v>314</v>
      </c>
      <c r="Z159" s="48">
        <f t="shared" si="2"/>
        <v>6.2504462929122004</v>
      </c>
      <c r="AA159" s="7">
        <f>'Third Approx.'!$D$39*SIN(RADIANS(Y159))+$W$2</f>
        <v>-2.5289995618423178</v>
      </c>
    </row>
    <row r="160" spans="1:27" x14ac:dyDescent="0.25">
      <c r="A160" s="77">
        <v>79</v>
      </c>
      <c r="B160" s="77" t="str">
        <f>IF(A160&lt;='Third Approx.'!$D$20,A160,"")</f>
        <v/>
      </c>
      <c r="C160" s="48" t="e">
        <f>IF(B160="",#N/A,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Approx.'!$D$18*B160))+O160*COS(RADIANS(B160*'Third Approx.'!$D$19)+'Third Approx.'!$D$21))))))))))))</f>
        <v>#N/A</v>
      </c>
      <c r="D160" s="7" t="e">
        <f>IF(B160="",#N/A,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Approx.'!$D$18*B160))+O160*SIN(RADIANS(B160*'Third Approx.'!$D$19)+'Third Approx.'!$D$21))))))))))))</f>
        <v>#N/A</v>
      </c>
      <c r="F160" s="18">
        <v>316</v>
      </c>
      <c r="G160" s="48">
        <f>IF('Third Approx.'!$G$15="Error",#N/A,IF('Third Approx.'!$G$16="Error",#N/A,IF('Third Approx.'!$G$17="Error",#N/A,IF('Third Approx.'!$G$18="Error",#N/A,IF('Third Approx.'!$G$19="Error",#N/A,IF('Third Approx.'!$G$20="Error",#N/A,IF('Third Approx.'!$G$29="Error",#N/A,IF('Third Approx.'!$G$30="Error",#N/A,IF('Third Approx.'!$G$31="Error",#N/A,IF('Third Approx.'!$G$32="Error",#N/A,'Third Approx.'!$D$37*COS(RADIANS(F160))))))))))))</f>
        <v>0.21905785964013288</v>
      </c>
      <c r="H160" s="7">
        <f>IF('Third Approx.'!$G$15="Error",#N/A,IF('Third Approx.'!$G$16="Error",#N/A,IF('Third Approx.'!$G$17="Error",#N/A,IF('Third Approx.'!$G$18="Error",#N/A,IF('Third Approx.'!$G$19="Error",#N/A,IF('Third Approx.'!$G$20="Error",#N/A,IF('Third Approx.'!$G$29="Error",#N/A,IF('Third Approx.'!$G$30="Error",#N/A,IF('Third Approx.'!$G$31="Error",#N/A,IF('Third Approx.'!$G$32="Error",#N/A,'Third Approx.'!$D$37*SIN(RADIANS(F160))))))))))))</f>
        <v>-0.21154171608774011</v>
      </c>
      <c r="K160" s="48">
        <f>IF('Third Approx.'!$G$15="Error",#N/A,IF('Third Approx.'!$G$16="Error",#N/A,IF('Third Approx.'!$G$17="Error",#N/A,IF('Third Approx.'!$G$18="Error",#N/A,IF('Third Approx.'!$G$19="Error",#N/A,IF('Third Approx.'!$G$20="Error",#N/A,IF('Third Approx.'!$G$29="Error",#N/A,IF('Third Approx.'!$G$30="Error",#N/A,IF('Third Approx.'!$G$31="Error",#N/A,IF('Third Approx.'!$G$32="Error",#N/A,'Third Approx.'!$D$40*COS(RADIANS(F160))))))))))))</f>
        <v>5.2708434651848437</v>
      </c>
      <c r="L160" s="7">
        <f>IF('Third Approx.'!$G$15="Error",#N/A,IF('Third Approx.'!$G$16="Error",#N/A,IF('Third Approx.'!$G$17="Error",#N/A,IF('Third Approx.'!$G$18="Error",#N/A,IF('Third Approx.'!$G$19="Error",#N/A,IF('Third Approx.'!$G$20="Error",#N/A,IF('Third Approx.'!$G$29="Error",#N/A,IF('Third Approx.'!$G$30="Error",#N/A,IF('Third Approx.'!$G$31="Error",#N/A,IF('Third Approx.'!$G$32="Error",#N/A,'Third Approx.'!$D$40*SIN(RADIANS(F160))))))))))))</f>
        <v>-5.0899943680942279</v>
      </c>
      <c r="N160" s="47">
        <v>79</v>
      </c>
      <c r="O160" s="48">
        <f>'Third Approx.'!$D$16*TAN('Third Approx.'!$D$29)+((0.5*(COS(RADIANS(ABS('Third Approx.'!$D$18*'Data 3rd Approx.'!N160-'Third Approx.'!$D$19*'Data 3rd Approx.'!N160))))+0.5)*('Third Approx.'!$D$16*TAN(2*'Third Approx.'!$D$29)-2*'Third Approx.'!$D$16*TAN('Third Approx.'!$D$29)))</f>
        <v>3.5102863947855281</v>
      </c>
      <c r="R160" s="48">
        <f>((0.5*(COS(RADIANS(ABS('Third Approx.'!$D$18*'Data 3rd Approx.'!N160-'Third Approx.'!$D$19*'Data 3rd Approx.'!N160))))+0.5)*('Third Approx.'!$D$16*TAN(2*'Third Approx.'!$D$29)-2*'Third Approx.'!$D$16*TAN('Third Approx.'!$D$29)))</f>
        <v>3.2010889054466846E-3</v>
      </c>
      <c r="S160" s="7">
        <f>((0.5*(COS(RADIANS(ABS('Third Approx.'!$D$18*'Data 3rd Approx.'!N160-'Third Approx.'!$D$19*'Data 3rd Approx.'!N160))))+0.5))</f>
        <v>0.37059047744874019</v>
      </c>
      <c r="U160" s="18">
        <v>316</v>
      </c>
      <c r="V160" s="48">
        <f>'Third Approx.'!$D$38*COS(RADIANS(U160))</f>
        <v>2.7418439033425268</v>
      </c>
      <c r="W160" s="7">
        <f>'Third Approx.'!$D$38*SIN(RADIANS(U160))</f>
        <v>-2.6477678797310924</v>
      </c>
      <c r="Y160" s="18">
        <v>316</v>
      </c>
      <c r="Z160" s="48">
        <f t="shared" si="2"/>
        <v>6.3367002810343411</v>
      </c>
      <c r="AA160" s="7">
        <f>'Third Approx.'!$D$39*SIN(RADIANS(Y160))+$W$2</f>
        <v>-2.4422264883631355</v>
      </c>
    </row>
    <row r="161" spans="1:27" x14ac:dyDescent="0.25">
      <c r="A161" s="48">
        <v>79.5</v>
      </c>
      <c r="B161" s="77" t="str">
        <f>IF(A161&lt;='Third Approx.'!$D$20,A161,"")</f>
        <v/>
      </c>
      <c r="C161" s="48" t="e">
        <f>IF(B161="",#N/A,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Approx.'!$D$18*B161))+O161*COS(RADIANS(B161*'Third Approx.'!$D$19)+'Third Approx.'!$D$21))))))))))))</f>
        <v>#N/A</v>
      </c>
      <c r="D161" s="7" t="e">
        <f>IF(B161="",#N/A,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Approx.'!$D$18*B161))+O161*SIN(RADIANS(B161*'Third Approx.'!$D$19)+'Third Approx.'!$D$21))))))))))))</f>
        <v>#N/A</v>
      </c>
      <c r="F161" s="18">
        <v>318</v>
      </c>
      <c r="G161" s="48">
        <f>IF('Third Approx.'!$G$15="Error",#N/A,IF('Third Approx.'!$G$16="Error",#N/A,IF('Third Approx.'!$G$17="Error",#N/A,IF('Third Approx.'!$G$18="Error",#N/A,IF('Third Approx.'!$G$19="Error",#N/A,IF('Third Approx.'!$G$20="Error",#N/A,IF('Third Approx.'!$G$29="Error",#N/A,IF('Third Approx.'!$G$30="Error",#N/A,IF('Third Approx.'!$G$31="Error",#N/A,IF('Third Approx.'!$G$32="Error",#N/A,'Third Approx.'!$D$37*COS(RADIANS(F161))))))))))))</f>
        <v>0.22630711493383099</v>
      </c>
      <c r="H161" s="7">
        <f>IF('Third Approx.'!$G$15="Error",#N/A,IF('Third Approx.'!$G$16="Error",#N/A,IF('Third Approx.'!$G$17="Error",#N/A,IF('Third Approx.'!$G$18="Error",#N/A,IF('Third Approx.'!$G$19="Error",#N/A,IF('Third Approx.'!$G$20="Error",#N/A,IF('Third Approx.'!$G$29="Error",#N/A,IF('Third Approx.'!$G$30="Error",#N/A,IF('Third Approx.'!$G$31="Error",#N/A,IF('Third Approx.'!$G$32="Error",#N/A,'Third Approx.'!$D$37*SIN(RADIANS(F161))))))))))))</f>
        <v>-0.20376784153979746</v>
      </c>
      <c r="K161" s="48">
        <f>IF('Third Approx.'!$G$15="Error",#N/A,IF('Third Approx.'!$G$16="Error",#N/A,IF('Third Approx.'!$G$17="Error",#N/A,IF('Third Approx.'!$G$18="Error",#N/A,IF('Third Approx.'!$G$19="Error",#N/A,IF('Third Approx.'!$G$20="Error",#N/A,IF('Third Approx.'!$G$29="Error",#N/A,IF('Third Approx.'!$G$30="Error",#N/A,IF('Third Approx.'!$G$31="Error",#N/A,IF('Third Approx.'!$G$32="Error",#N/A,'Third Approx.'!$D$40*COS(RADIANS(F161))))))))))))</f>
        <v>5.4452708514243318</v>
      </c>
      <c r="L161" s="7">
        <f>IF('Third Approx.'!$G$15="Error",#N/A,IF('Third Approx.'!$G$16="Error",#N/A,IF('Third Approx.'!$G$17="Error",#N/A,IF('Third Approx.'!$G$18="Error",#N/A,IF('Third Approx.'!$G$19="Error",#N/A,IF('Third Approx.'!$G$20="Error",#N/A,IF('Third Approx.'!$G$29="Error",#N/A,IF('Third Approx.'!$G$30="Error",#N/A,IF('Third Approx.'!$G$31="Error",#N/A,IF('Third Approx.'!$G$32="Error",#N/A,'Third Approx.'!$D$40*SIN(RADIANS(F161))))))))))))</f>
        <v>-4.9029438969196102</v>
      </c>
      <c r="N161" s="18">
        <v>79.5</v>
      </c>
      <c r="O161" s="48">
        <f>'Third Approx.'!$D$16*TAN('Third Approx.'!$D$29)+((0.5*(COS(RADIANS(ABS('Third Approx.'!$D$18*'Data 3rd Approx.'!N161-'Third Approx.'!$D$19*'Data 3rd Approx.'!N161))))+0.5)*('Third Approx.'!$D$16*TAN(2*'Third Approx.'!$D$29)-2*'Third Approx.'!$D$16*TAN('Third Approx.'!$D$29)))</f>
        <v>3.5097514364690383</v>
      </c>
      <c r="R161" s="48">
        <f>((0.5*(COS(RADIANS(ABS('Third Approx.'!$D$18*'Data 3rd Approx.'!N161-'Third Approx.'!$D$19*'Data 3rd Approx.'!N161))))+0.5)*('Third Approx.'!$D$16*TAN(2*'Third Approx.'!$D$29)-2*'Third Approx.'!$D$16*TAN('Third Approx.'!$D$29)))</f>
        <v>2.6661305889570126E-3</v>
      </c>
      <c r="S161" s="7">
        <f>((0.5*(COS(RADIANS(ABS('Third Approx.'!$D$18*'Data 3rd Approx.'!N161-'Third Approx.'!$D$19*'Data 3rd Approx.'!N161))))+0.5))</f>
        <v>0.3086582838174553</v>
      </c>
      <c r="U161" s="18">
        <v>318</v>
      </c>
      <c r="V161" s="48">
        <f>'Third Approx.'!$D$38*COS(RADIANS(U161))</f>
        <v>2.8325794125064179</v>
      </c>
      <c r="W161" s="7">
        <f>'Third Approx.'!$D$38*SIN(RADIANS(U161))</f>
        <v>-2.5504659588155776</v>
      </c>
      <c r="Y161" s="18">
        <v>318</v>
      </c>
      <c r="Z161" s="48">
        <f t="shared" si="2"/>
        <v>6.4198651854016537</v>
      </c>
      <c r="AA161" s="7">
        <f>'Third Approx.'!$D$39*SIN(RADIANS(Y161))+$W$2</f>
        <v>-2.3524779381040326</v>
      </c>
    </row>
    <row r="162" spans="1:27" x14ac:dyDescent="0.25">
      <c r="A162" s="77">
        <v>80</v>
      </c>
      <c r="B162" s="77" t="str">
        <f>IF(A162&lt;='Third Approx.'!$D$20,A162,"")</f>
        <v/>
      </c>
      <c r="C162" s="48" t="e">
        <f>IF(B162="",#N/A,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Approx.'!$D$18*B162))+O162*COS(RADIANS(B162*'Third Approx.'!$D$19)+'Third Approx.'!$D$21))))))))))))</f>
        <v>#N/A</v>
      </c>
      <c r="D162" s="7" t="e">
        <f>IF(B162="",#N/A,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Approx.'!$D$18*B162))+O162*SIN(RADIANS(B162*'Third Approx.'!$D$19)+'Third Approx.'!$D$21))))))))))))</f>
        <v>#N/A</v>
      </c>
      <c r="F162" s="18">
        <v>320</v>
      </c>
      <c r="G162" s="48">
        <f>IF('Third Approx.'!$G$15="Error",#N/A,IF('Third Approx.'!$G$16="Error",#N/A,IF('Third Approx.'!$G$17="Error",#N/A,IF('Third Approx.'!$G$18="Error",#N/A,IF('Third Approx.'!$G$19="Error",#N/A,IF('Third Approx.'!$G$20="Error",#N/A,IF('Third Approx.'!$G$29="Error",#N/A,IF('Third Approx.'!$G$30="Error",#N/A,IF('Third Approx.'!$G$31="Error",#N/A,IF('Third Approx.'!$G$32="Error",#N/A,'Third Approx.'!$D$37*COS(RADIANS(F162))))))))))))</f>
        <v>0.23328064986792071</v>
      </c>
      <c r="H162" s="7">
        <f>IF('Third Approx.'!$G$15="Error",#N/A,IF('Third Approx.'!$G$16="Error",#N/A,IF('Third Approx.'!$G$17="Error",#N/A,IF('Third Approx.'!$G$18="Error",#N/A,IF('Third Approx.'!$G$19="Error",#N/A,IF('Third Approx.'!$G$20="Error",#N/A,IF('Third Approx.'!$G$29="Error",#N/A,IF('Third Approx.'!$G$30="Error",#N/A,IF('Third Approx.'!$G$31="Error",#N/A,IF('Third Approx.'!$G$32="Error",#N/A,'Third Approx.'!$D$37*SIN(RADIANS(F162))))))))))))</f>
        <v>-0.19574570726496862</v>
      </c>
      <c r="K162" s="48">
        <f>IF('Third Approx.'!$G$15="Error",#N/A,IF('Third Approx.'!$G$16="Error",#N/A,IF('Third Approx.'!$G$17="Error",#N/A,IF('Third Approx.'!$G$18="Error",#N/A,IF('Third Approx.'!$G$19="Error",#N/A,IF('Third Approx.'!$G$20="Error",#N/A,IF('Third Approx.'!$G$29="Error",#N/A,IF('Third Approx.'!$G$30="Error",#N/A,IF('Third Approx.'!$G$31="Error",#N/A,IF('Third Approx.'!$G$32="Error",#N/A,'Third Approx.'!$D$40*COS(RADIANS(F162))))))))))))</f>
        <v>5.6130640139110302</v>
      </c>
      <c r="L162" s="7">
        <f>IF('Third Approx.'!$G$15="Error",#N/A,IF('Third Approx.'!$G$16="Error",#N/A,IF('Third Approx.'!$G$17="Error",#N/A,IF('Third Approx.'!$G$18="Error",#N/A,IF('Third Approx.'!$G$19="Error",#N/A,IF('Third Approx.'!$G$20="Error",#N/A,IF('Third Approx.'!$G$29="Error",#N/A,IF('Third Approx.'!$G$30="Error",#N/A,IF('Third Approx.'!$G$31="Error",#N/A,IF('Third Approx.'!$G$32="Error",#N/A,'Third Approx.'!$D$40*SIN(RADIANS(F162))))))))))))</f>
        <v>-4.7099199438472112</v>
      </c>
      <c r="N162" s="47">
        <v>80</v>
      </c>
      <c r="O162" s="48">
        <f>'Third Approx.'!$D$16*TAN('Third Approx.'!$D$29)+((0.5*(COS(RADIANS(ABS('Third Approx.'!$D$18*'Data 3rd Approx.'!N162-'Third Approx.'!$D$19*'Data 3rd Approx.'!N162))))+0.5)*('Third Approx.'!$D$16*TAN(2*'Third Approx.'!$D$29)-2*'Third Approx.'!$D$16*TAN('Third Approx.'!$D$29)))</f>
        <v>3.5092447575526418</v>
      </c>
      <c r="R162" s="48">
        <f>((0.5*(COS(RADIANS(ABS('Third Approx.'!$D$18*'Data 3rd Approx.'!N162-'Third Approx.'!$D$19*'Data 3rd Approx.'!N162))))+0.5)*('Third Approx.'!$D$16*TAN(2*'Third Approx.'!$D$29)-2*'Third Approx.'!$D$16*TAN('Third Approx.'!$D$29)))</f>
        <v>2.1594516725604849E-3</v>
      </c>
      <c r="S162" s="7">
        <f>((0.5*(COS(RADIANS(ABS('Third Approx.'!$D$18*'Data 3rd Approx.'!N162-'Third Approx.'!$D$19*'Data 3rd Approx.'!N162))))+0.5))</f>
        <v>0.24999999999999983</v>
      </c>
      <c r="U162" s="18">
        <v>320</v>
      </c>
      <c r="V162" s="48">
        <f>'Third Approx.'!$D$38*COS(RADIANS(U162))</f>
        <v>2.9198638599815774</v>
      </c>
      <c r="W162" s="7">
        <f>'Third Approx.'!$D$38*SIN(RADIANS(U162))</f>
        <v>-2.4500566879984125</v>
      </c>
      <c r="Y162" s="18">
        <v>320</v>
      </c>
      <c r="Z162" s="48">
        <f t="shared" si="2"/>
        <v>6.4998490127454414</v>
      </c>
      <c r="AA162" s="7">
        <f>'Third Approx.'!$D$39*SIN(RADIANS(Y162))+$W$2</f>
        <v>-2.2598632558487992</v>
      </c>
    </row>
    <row r="163" spans="1:27" x14ac:dyDescent="0.25">
      <c r="A163" s="48">
        <v>80.5</v>
      </c>
      <c r="B163" s="77" t="str">
        <f>IF(A163&lt;='Third Approx.'!$D$20,A163,"")</f>
        <v/>
      </c>
      <c r="C163" s="48" t="e">
        <f>IF(B163="",#N/A,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Approx.'!$D$18*B163))+O163*COS(RADIANS(B163*'Third Approx.'!$D$19)+'Third Approx.'!$D$21))))))))))))</f>
        <v>#N/A</v>
      </c>
      <c r="D163" s="7" t="e">
        <f>IF(B163="",#N/A,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Approx.'!$D$18*B163))+O163*SIN(RADIANS(B163*'Third Approx.'!$D$19)+'Third Approx.'!$D$21))))))))))))</f>
        <v>#N/A</v>
      </c>
      <c r="F163" s="18">
        <v>322</v>
      </c>
      <c r="G163" s="48">
        <f>IF('Third Approx.'!$G$15="Error",#N/A,IF('Third Approx.'!$G$16="Error",#N/A,IF('Third Approx.'!$G$17="Error",#N/A,IF('Third Approx.'!$G$18="Error",#N/A,IF('Third Approx.'!$G$19="Error",#N/A,IF('Third Approx.'!$G$20="Error",#N/A,IF('Third Approx.'!$G$29="Error",#N/A,IF('Third Approx.'!$G$30="Error",#N/A,IF('Third Approx.'!$G$31="Error",#N/A,IF('Third Approx.'!$G$32="Error",#N/A,'Third Approx.'!$D$37*COS(RADIANS(F163))))))))))))</f>
        <v>0.23996996826427597</v>
      </c>
      <c r="H163" s="7">
        <f>IF('Third Approx.'!$G$15="Error",#N/A,IF('Third Approx.'!$G$16="Error",#N/A,IF('Third Approx.'!$G$17="Error",#N/A,IF('Third Approx.'!$G$18="Error",#N/A,IF('Third Approx.'!$G$19="Error",#N/A,IF('Third Approx.'!$G$20="Error",#N/A,IF('Third Approx.'!$G$29="Error",#N/A,IF('Third Approx.'!$G$30="Error",#N/A,IF('Third Approx.'!$G$31="Error",#N/A,IF('Third Approx.'!$G$32="Error",#N/A,'Third Approx.'!$D$37*SIN(RADIANS(F163))))))))))))</f>
        <v>-0.18748508699815189</v>
      </c>
      <c r="K163" s="48">
        <f>IF('Third Approx.'!$G$15="Error",#N/A,IF('Third Approx.'!$G$16="Error",#N/A,IF('Third Approx.'!$G$17="Error",#N/A,IF('Third Approx.'!$G$18="Error",#N/A,IF('Third Approx.'!$G$19="Error",#N/A,IF('Third Approx.'!$G$20="Error",#N/A,IF('Third Approx.'!$G$29="Error",#N/A,IF('Third Approx.'!$G$30="Error",#N/A,IF('Third Approx.'!$G$31="Error",#N/A,IF('Third Approx.'!$G$32="Error",#N/A,'Third Approx.'!$D$40*COS(RADIANS(F163))))))))))))</f>
        <v>5.7740185225230105</v>
      </c>
      <c r="L163" s="7">
        <f>IF('Third Approx.'!$G$15="Error",#N/A,IF('Third Approx.'!$G$16="Error",#N/A,IF('Third Approx.'!$G$17="Error",#N/A,IF('Third Approx.'!$G$18="Error",#N/A,IF('Third Approx.'!$G$19="Error",#N/A,IF('Third Approx.'!$G$20="Error",#N/A,IF('Third Approx.'!$G$29="Error",#N/A,IF('Third Approx.'!$G$30="Error",#N/A,IF('Third Approx.'!$G$31="Error",#N/A,IF('Third Approx.'!$G$32="Error",#N/A,'Third Approx.'!$D$40*SIN(RADIANS(F163))))))))))))</f>
        <v>-4.5111576788307799</v>
      </c>
      <c r="N163" s="18">
        <v>80.5</v>
      </c>
      <c r="O163" s="48">
        <f>'Third Approx.'!$D$16*TAN('Third Approx.'!$D$29)+((0.5*(COS(RADIANS(ABS('Third Approx.'!$D$18*'Data 3rd Approx.'!N163-'Third Approx.'!$D$19*'Data 3rd Approx.'!N163))))+0.5)*('Third Approx.'!$D$16*TAN(2*'Third Approx.'!$D$29)-2*'Third Approx.'!$D$16*TAN('Third Approx.'!$D$29)))</f>
        <v>3.5087750274530758</v>
      </c>
      <c r="R163" s="48">
        <f>((0.5*(COS(RADIANS(ABS('Third Approx.'!$D$18*'Data 3rd Approx.'!N163-'Third Approx.'!$D$19*'Data 3rd Approx.'!N163))))+0.5)*('Third Approx.'!$D$16*TAN(2*'Third Approx.'!$D$29)-2*'Third Approx.'!$D$16*TAN('Third Approx.'!$D$29)))</f>
        <v>1.6897215729945816E-3</v>
      </c>
      <c r="S163" s="7">
        <f>((0.5*(COS(RADIANS(ABS('Third Approx.'!$D$18*'Data 3rd Approx.'!N163-'Third Approx.'!$D$19*'Data 3rd Approx.'!N163))))+0.5))</f>
        <v>0.19561928549563923</v>
      </c>
      <c r="U163" s="18">
        <v>322</v>
      </c>
      <c r="V163" s="48">
        <f>'Third Approx.'!$D$38*COS(RADIANS(U163))</f>
        <v>3.0035909031139001</v>
      </c>
      <c r="W163" s="7">
        <f>'Third Approx.'!$D$38*SIN(RADIANS(U163))</f>
        <v>-2.3466624005092198</v>
      </c>
      <c r="Y163" s="18">
        <v>322</v>
      </c>
      <c r="Z163" s="48">
        <f t="shared" si="2"/>
        <v>6.5765640202975817</v>
      </c>
      <c r="AA163" s="7">
        <f>'Third Approx.'!$D$39*SIN(RADIANS(Y163))+$W$2</f>
        <v>-2.1644952783215601</v>
      </c>
    </row>
    <row r="164" spans="1:27" x14ac:dyDescent="0.25">
      <c r="A164" s="77">
        <v>81</v>
      </c>
      <c r="B164" s="77" t="str">
        <f>IF(A164&lt;='Third Approx.'!$D$20,A164,"")</f>
        <v/>
      </c>
      <c r="C164" s="48" t="e">
        <f>IF(B164="",#N/A,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Approx.'!$D$18*B164))+O164*COS(RADIANS(B164*'Third Approx.'!$D$19)+'Third Approx.'!$D$21))))))))))))</f>
        <v>#N/A</v>
      </c>
      <c r="D164" s="7" t="e">
        <f>IF(B164="",#N/A,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Approx.'!$D$18*B164))+O164*SIN(RADIANS(B164*'Third Approx.'!$D$19)+'Third Approx.'!$D$21))))))))))))</f>
        <v>#N/A</v>
      </c>
      <c r="F164" s="18">
        <v>324</v>
      </c>
      <c r="G164" s="48">
        <f>IF('Third Approx.'!$G$15="Error",#N/A,IF('Third Approx.'!$G$16="Error",#N/A,IF('Third Approx.'!$G$17="Error",#N/A,IF('Third Approx.'!$G$18="Error",#N/A,IF('Third Approx.'!$G$19="Error",#N/A,IF('Third Approx.'!$G$20="Error",#N/A,IF('Third Approx.'!$G$29="Error",#N/A,IF('Third Approx.'!$G$30="Error",#N/A,IF('Third Approx.'!$G$31="Error",#N/A,IF('Third Approx.'!$G$32="Error",#N/A,'Third Approx.'!$D$37*COS(RADIANS(F164))))))))))))</f>
        <v>0.24636692021884099</v>
      </c>
      <c r="H164" s="7">
        <f>IF('Third Approx.'!$G$15="Error",#N/A,IF('Third Approx.'!$G$16="Error",#N/A,IF('Third Approx.'!$G$17="Error",#N/A,IF('Third Approx.'!$G$18="Error",#N/A,IF('Third Approx.'!$G$19="Error",#N/A,IF('Third Approx.'!$G$20="Error",#N/A,IF('Third Approx.'!$G$29="Error",#N/A,IF('Third Approx.'!$G$30="Error",#N/A,IF('Third Approx.'!$G$31="Error",#N/A,IF('Third Approx.'!$G$32="Error",#N/A,'Third Approx.'!$D$37*SIN(RADIANS(F164))))))))))))</f>
        <v>-0.17899604503269187</v>
      </c>
      <c r="K164" s="48">
        <f>IF('Third Approx.'!$G$15="Error",#N/A,IF('Third Approx.'!$G$16="Error",#N/A,IF('Third Approx.'!$G$17="Error",#N/A,IF('Third Approx.'!$G$18="Error",#N/A,IF('Third Approx.'!$G$19="Error",#N/A,IF('Third Approx.'!$G$20="Error",#N/A,IF('Third Approx.'!$G$29="Error",#N/A,IF('Third Approx.'!$G$30="Error",#N/A,IF('Third Approx.'!$G$31="Error",#N/A,IF('Third Approx.'!$G$32="Error",#N/A,'Third Approx.'!$D$40*COS(RADIANS(F164))))))))))))</f>
        <v>5.9279382789846649</v>
      </c>
      <c r="L164" s="7">
        <f>IF('Third Approx.'!$G$15="Error",#N/A,IF('Third Approx.'!$G$16="Error",#N/A,IF('Third Approx.'!$G$17="Error",#N/A,IF('Third Approx.'!$G$18="Error",#N/A,IF('Third Approx.'!$G$19="Error",#N/A,IF('Third Approx.'!$G$20="Error",#N/A,IF('Third Approx.'!$G$29="Error",#N/A,IF('Third Approx.'!$G$30="Error",#N/A,IF('Third Approx.'!$G$31="Error",#N/A,IF('Third Approx.'!$G$32="Error",#N/A,'Third Approx.'!$D$40*SIN(RADIANS(F164))))))))))))</f>
        <v>-4.3068992630732685</v>
      </c>
      <c r="N164" s="47">
        <v>81</v>
      </c>
      <c r="O164" s="48">
        <f>'Third Approx.'!$D$16*TAN('Third Approx.'!$D$29)+((0.5*(COS(RADIANS(ABS('Third Approx.'!$D$18*'Data 3rd Approx.'!N164-'Third Approx.'!$D$19*'Data 3rd Approx.'!N164))))+0.5)*('Third Approx.'!$D$16*TAN(2*'Third Approx.'!$D$29)-2*'Third Approx.'!$D$16*TAN('Third Approx.'!$D$29)))</f>
        <v>3.5083502833825779</v>
      </c>
      <c r="R164" s="48">
        <f>((0.5*(COS(RADIANS(ABS('Third Approx.'!$D$18*'Data 3rd Approx.'!N164-'Third Approx.'!$D$19*'Data 3rd Approx.'!N164))))+0.5)*('Third Approx.'!$D$16*TAN(2*'Third Approx.'!$D$29)-2*'Third Approx.'!$D$16*TAN('Third Approx.'!$D$29)))</f>
        <v>1.2649775024966739E-3</v>
      </c>
      <c r="S164" s="7">
        <f>((0.5*(COS(RADIANS(ABS('Third Approx.'!$D$18*'Data 3rd Approx.'!N164-'Third Approx.'!$D$19*'Data 3rd Approx.'!N164))))+0.5))</f>
        <v>0.14644660940672682</v>
      </c>
      <c r="U164" s="18">
        <v>324</v>
      </c>
      <c r="V164" s="48">
        <f>'Third Approx.'!$D$38*COS(RADIANS(U164))</f>
        <v>3.0836585333984874</v>
      </c>
      <c r="W164" s="7">
        <f>'Third Approx.'!$D$38*SIN(RADIANS(U164))</f>
        <v>-2.2404090663606415</v>
      </c>
      <c r="Y164" s="18">
        <v>324</v>
      </c>
      <c r="Z164" s="48">
        <f t="shared" si="2"/>
        <v>6.6499265681545037</v>
      </c>
      <c r="AA164" s="7">
        <f>'Third Approx.'!$D$39*SIN(RADIANS(Y164))+$W$2</f>
        <v>-2.066490196712627</v>
      </c>
    </row>
    <row r="165" spans="1:27" x14ac:dyDescent="0.25">
      <c r="A165" s="48">
        <v>81.5</v>
      </c>
      <c r="B165" s="77" t="str">
        <f>IF(A165&lt;='Third Approx.'!$D$20,A165,"")</f>
        <v/>
      </c>
      <c r="C165" s="48" t="e">
        <f>IF(B165="",#N/A,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Approx.'!$D$18*B165))+O165*COS(RADIANS(B165*'Third Approx.'!$D$19)+'Third Approx.'!$D$21))))))))))))</f>
        <v>#N/A</v>
      </c>
      <c r="D165" s="7" t="e">
        <f>IF(B165="",#N/A,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Approx.'!$D$18*B165))+O165*SIN(RADIANS(B165*'Third Approx.'!$D$19)+'Third Approx.'!$D$21))))))))))))</f>
        <v>#N/A</v>
      </c>
      <c r="F165" s="18">
        <v>326</v>
      </c>
      <c r="G165" s="48">
        <f>IF('Third Approx.'!$G$15="Error",#N/A,IF('Third Approx.'!$G$16="Error",#N/A,IF('Third Approx.'!$G$17="Error",#N/A,IF('Third Approx.'!$G$18="Error",#N/A,IF('Third Approx.'!$G$19="Error",#N/A,IF('Third Approx.'!$G$20="Error",#N/A,IF('Third Approx.'!$G$29="Error",#N/A,IF('Third Approx.'!$G$30="Error",#N/A,IF('Third Approx.'!$G$31="Error",#N/A,IF('Third Approx.'!$G$32="Error",#N/A,'Third Approx.'!$D$37*COS(RADIANS(F165))))))))))))</f>
        <v>0.25246371203103429</v>
      </c>
      <c r="H165" s="7">
        <f>IF('Third Approx.'!$G$15="Error",#N/A,IF('Third Approx.'!$G$16="Error",#N/A,IF('Third Approx.'!$G$17="Error",#N/A,IF('Third Approx.'!$G$18="Error",#N/A,IF('Third Approx.'!$G$19="Error",#N/A,IF('Third Approx.'!$G$20="Error",#N/A,IF('Third Approx.'!$G$29="Error",#N/A,IF('Third Approx.'!$G$30="Error",#N/A,IF('Third Approx.'!$G$31="Error",#N/A,IF('Third Approx.'!$G$32="Error",#N/A,'Third Approx.'!$D$37*SIN(RADIANS(F165))))))))))))</f>
        <v>-0.17028892395858633</v>
      </c>
      <c r="K165" s="48">
        <f>IF('Third Approx.'!$G$15="Error",#N/A,IF('Third Approx.'!$G$16="Error",#N/A,IF('Third Approx.'!$G$17="Error",#N/A,IF('Third Approx.'!$G$18="Error",#N/A,IF('Third Approx.'!$G$19="Error",#N/A,IF('Third Approx.'!$G$20="Error",#N/A,IF('Third Approx.'!$G$29="Error",#N/A,IF('Third Approx.'!$G$30="Error",#N/A,IF('Third Approx.'!$G$31="Error",#N/A,IF('Third Approx.'!$G$32="Error",#N/A,'Third Approx.'!$D$40*COS(RADIANS(F165))))))))))))</f>
        <v>6.0746357557822703</v>
      </c>
      <c r="L165" s="7">
        <f>IF('Third Approx.'!$G$15="Error",#N/A,IF('Third Approx.'!$G$16="Error",#N/A,IF('Third Approx.'!$G$17="Error",#N/A,IF('Third Approx.'!$G$18="Error",#N/A,IF('Third Approx.'!$G$19="Error",#N/A,IF('Third Approx.'!$G$20="Error",#N/A,IF('Third Approx.'!$G$29="Error",#N/A,IF('Third Approx.'!$G$30="Error",#N/A,IF('Third Approx.'!$G$31="Error",#N/A,IF('Third Approx.'!$G$32="Error",#N/A,'Third Approx.'!$D$40*SIN(RADIANS(F165))))))))))))</f>
        <v>-4.0973935539906696</v>
      </c>
      <c r="N165" s="18">
        <v>81.5</v>
      </c>
      <c r="O165" s="48">
        <f>'Third Approx.'!$D$16*TAN('Third Approx.'!$D$29)+((0.5*(COS(RADIANS(ABS('Third Approx.'!$D$18*'Data 3rd Approx.'!N165-'Third Approx.'!$D$19*'Data 3rd Approx.'!N165))))+0.5)*('Third Approx.'!$D$16*TAN(2*'Third Approx.'!$D$29)-2*'Third Approx.'!$D$16*TAN('Third Approx.'!$D$29)))</f>
        <v>3.5079777928299554</v>
      </c>
      <c r="R165" s="48">
        <f>((0.5*(COS(RADIANS(ABS('Third Approx.'!$D$18*'Data 3rd Approx.'!N165-'Third Approx.'!$D$19*'Data 3rd Approx.'!N165))))+0.5)*('Third Approx.'!$D$16*TAN(2*'Third Approx.'!$D$29)-2*'Third Approx.'!$D$16*TAN('Third Approx.'!$D$29)))</f>
        <v>8.924869498742621E-4</v>
      </c>
      <c r="S165" s="7">
        <f>((0.5*(COS(RADIANS(ABS('Third Approx.'!$D$18*'Data 3rd Approx.'!N165-'Third Approx.'!$D$19*'Data 3rd Approx.'!N165))))+0.5))</f>
        <v>0.1033233298543827</v>
      </c>
      <c r="U165" s="18">
        <v>326</v>
      </c>
      <c r="V165" s="48">
        <f>'Third Approx.'!$D$38*COS(RADIANS(U165))</f>
        <v>3.1599692007613136</v>
      </c>
      <c r="W165" s="7">
        <f>'Third Approx.'!$D$38*SIN(RADIANS(U165))</f>
        <v>-2.1314261388732603</v>
      </c>
      <c r="Y165" s="18">
        <v>326</v>
      </c>
      <c r="Z165" s="48">
        <f t="shared" si="2"/>
        <v>6.7198569606225753</v>
      </c>
      <c r="AA165" s="7">
        <f>'Third Approx.'!$D$39*SIN(RADIANS(Y165))+$W$2</f>
        <v>-1.9659674151174094</v>
      </c>
    </row>
    <row r="166" spans="1:27" x14ac:dyDescent="0.25">
      <c r="A166" s="77">
        <v>82</v>
      </c>
      <c r="B166" s="77" t="str">
        <f>IF(A166&lt;='Third Approx.'!$D$20,A166,"")</f>
        <v/>
      </c>
      <c r="C166" s="48" t="e">
        <f>IF(B166="",#N/A,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Approx.'!$D$18*B166))+O166*COS(RADIANS(B166*'Third Approx.'!$D$19)+'Third Approx.'!$D$21))))))))))))</f>
        <v>#N/A</v>
      </c>
      <c r="D166" s="7" t="e">
        <f>IF(B166="",#N/A,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Approx.'!$D$18*B166))+O166*SIN(RADIANS(B166*'Third Approx.'!$D$19)+'Third Approx.'!$D$21))))))))))))</f>
        <v>#N/A</v>
      </c>
      <c r="F166" s="18">
        <v>328</v>
      </c>
      <c r="G166" s="48">
        <f>IF('Third Approx.'!$G$15="Error",#N/A,IF('Third Approx.'!$G$16="Error",#N/A,IF('Third Approx.'!$G$17="Error",#N/A,IF('Third Approx.'!$G$18="Error",#N/A,IF('Third Approx.'!$G$19="Error",#N/A,IF('Third Approx.'!$G$20="Error",#N/A,IF('Third Approx.'!$G$29="Error",#N/A,IF('Third Approx.'!$G$30="Error",#N/A,IF('Third Approx.'!$G$31="Error",#N/A,IF('Third Approx.'!$G$32="Error",#N/A,'Third Approx.'!$D$37*COS(RADIANS(F166))))))))))))</f>
        <v>0.25825291569917125</v>
      </c>
      <c r="H166" s="7">
        <f>IF('Third Approx.'!$G$15="Error",#N/A,IF('Third Approx.'!$G$16="Error",#N/A,IF('Third Approx.'!$G$17="Error",#N/A,IF('Third Approx.'!$G$18="Error",#N/A,IF('Third Approx.'!$G$19="Error",#N/A,IF('Third Approx.'!$G$20="Error",#N/A,IF('Third Approx.'!$G$29="Error",#N/A,IF('Third Approx.'!$G$30="Error",#N/A,IF('Third Approx.'!$G$31="Error",#N/A,IF('Third Approx.'!$G$32="Error",#N/A,'Third Approx.'!$D$37*SIN(RADIANS(F166))))))))))))</f>
        <v>-0.16137433206163534</v>
      </c>
      <c r="K166" s="48">
        <f>IF('Third Approx.'!$G$15="Error",#N/A,IF('Third Approx.'!$G$16="Error",#N/A,IF('Third Approx.'!$G$17="Error",#N/A,IF('Third Approx.'!$G$18="Error",#N/A,IF('Third Approx.'!$G$19="Error",#N/A,IF('Third Approx.'!$G$20="Error",#N/A,IF('Third Approx.'!$G$29="Error",#N/A,IF('Third Approx.'!$G$30="Error",#N/A,IF('Third Approx.'!$G$31="Error",#N/A,IF('Third Approx.'!$G$32="Error",#N/A,'Third Approx.'!$D$40*COS(RADIANS(F166))))))))))))</f>
        <v>6.2139322246373574</v>
      </c>
      <c r="L166" s="7">
        <f>IF('Third Approx.'!$G$15="Error",#N/A,IF('Third Approx.'!$G$16="Error",#N/A,IF('Third Approx.'!$G$17="Error",#N/A,IF('Third Approx.'!$G$18="Error",#N/A,IF('Third Approx.'!$G$19="Error",#N/A,IF('Third Approx.'!$G$20="Error",#N/A,IF('Third Approx.'!$G$29="Error",#N/A,IF('Third Approx.'!$G$30="Error",#N/A,IF('Third Approx.'!$G$31="Error",#N/A,IF('Third Approx.'!$G$32="Error",#N/A,'Third Approx.'!$D$40*SIN(RADIANS(F166))))))))))))</f>
        <v>-3.8828958020176318</v>
      </c>
      <c r="N166" s="47">
        <v>82</v>
      </c>
      <c r="O166" s="48">
        <f>'Third Approx.'!$D$16*TAN('Third Approx.'!$D$29)+((0.5*(COS(RADIANS(ABS('Third Approx.'!$D$18*'Data 3rd Approx.'!N166-'Third Approx.'!$D$19*'Data 3rd Approx.'!N166))))+0.5)*('Third Approx.'!$D$16*TAN(2*'Third Approx.'!$D$29)-2*'Third Approx.'!$D$16*TAN('Third Approx.'!$D$29)))</f>
        <v>3.5076639292118377</v>
      </c>
      <c r="R166" s="48">
        <f>((0.5*(COS(RADIANS(ABS('Third Approx.'!$D$18*'Data 3rd Approx.'!N166-'Third Approx.'!$D$19*'Data 3rd Approx.'!N166))))+0.5)*('Third Approx.'!$D$16*TAN(2*'Third Approx.'!$D$29)-2*'Third Approx.'!$D$16*TAN('Third Approx.'!$D$29)))</f>
        <v>5.7862333175662023E-4</v>
      </c>
      <c r="S166" s="7">
        <f>((0.5*(COS(RADIANS(ABS('Third Approx.'!$D$18*'Data 3rd Approx.'!N166-'Third Approx.'!$D$19*'Data 3rd Approx.'!N166))))+0.5))</f>
        <v>6.6987298107780757E-2</v>
      </c>
      <c r="U166" s="18">
        <v>328</v>
      </c>
      <c r="V166" s="48">
        <f>'Third Approx.'!$D$38*COS(RADIANS(U166))</f>
        <v>3.2324299324089512</v>
      </c>
      <c r="W166" s="7">
        <f>'Third Approx.'!$D$38*SIN(RADIANS(U166))</f>
        <v>-2.0198463969566927</v>
      </c>
      <c r="Y166" s="18">
        <v>328</v>
      </c>
      <c r="Z166" s="48">
        <f t="shared" si="2"/>
        <v>6.7862792838025037</v>
      </c>
      <c r="AA166" s="7">
        <f>'Third Approx.'!$D$39*SIN(RADIANS(Y166))+$W$2</f>
        <v>-1.863049405060939</v>
      </c>
    </row>
    <row r="167" spans="1:27" x14ac:dyDescent="0.25">
      <c r="A167" s="48">
        <v>82.5</v>
      </c>
      <c r="B167" s="77" t="str">
        <f>IF(A167&lt;='Third Approx.'!$D$20,A167,"")</f>
        <v/>
      </c>
      <c r="C167" s="48" t="e">
        <f>IF(B167="",#N/A,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Approx.'!$D$18*B167))+O167*COS(RADIANS(B167*'Third Approx.'!$D$19)+'Third Approx.'!$D$21))))))))))))</f>
        <v>#N/A</v>
      </c>
      <c r="D167" s="7" t="e">
        <f>IF(B167="",#N/A,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Approx.'!$D$18*B167))+O167*SIN(RADIANS(B167*'Third Approx.'!$D$19)+'Third Approx.'!$D$21))))))))))))</f>
        <v>#N/A</v>
      </c>
      <c r="F167" s="18">
        <v>330</v>
      </c>
      <c r="G167" s="48">
        <f>IF('Third Approx.'!$G$15="Error",#N/A,IF('Third Approx.'!$G$16="Error",#N/A,IF('Third Approx.'!$G$17="Error",#N/A,IF('Third Approx.'!$G$18="Error",#N/A,IF('Third Approx.'!$G$19="Error",#N/A,IF('Third Approx.'!$G$20="Error",#N/A,IF('Third Approx.'!$G$29="Error",#N/A,IF('Third Approx.'!$G$30="Error",#N/A,IF('Third Approx.'!$G$31="Error",#N/A,IF('Third Approx.'!$G$32="Error",#N/A,'Third Approx.'!$D$37*COS(RADIANS(F167))))))))))))</f>
        <v>0.26372747797034085</v>
      </c>
      <c r="H167" s="7">
        <f>IF('Third Approx.'!$G$15="Error",#N/A,IF('Third Approx.'!$G$16="Error",#N/A,IF('Third Approx.'!$G$17="Error",#N/A,IF('Third Approx.'!$G$18="Error",#N/A,IF('Third Approx.'!$G$19="Error",#N/A,IF('Third Approx.'!$G$20="Error",#N/A,IF('Third Approx.'!$G$29="Error",#N/A,IF('Third Approx.'!$G$30="Error",#N/A,IF('Third Approx.'!$G$31="Error",#N/A,IF('Third Approx.'!$G$32="Error",#N/A,'Third Approx.'!$D$37*SIN(RADIANS(F167))))))))))))</f>
        <v>-0.15226313039887757</v>
      </c>
      <c r="K167" s="48">
        <f>IF('Third Approx.'!$G$15="Error",#N/A,IF('Third Approx.'!$G$16="Error",#N/A,IF('Third Approx.'!$G$17="Error",#N/A,IF('Third Approx.'!$G$18="Error",#N/A,IF('Third Approx.'!$G$19="Error",#N/A,IF('Third Approx.'!$G$20="Error",#N/A,IF('Third Approx.'!$G$29="Error",#N/A,IF('Third Approx.'!$G$30="Error",#N/A,IF('Third Approx.'!$G$31="Error",#N/A,IF('Third Approx.'!$G$32="Error",#N/A,'Third Approx.'!$D$40*COS(RADIANS(F167))))))))))))</f>
        <v>6.3456579742596055</v>
      </c>
      <c r="L167" s="7">
        <f>IF('Third Approx.'!$G$15="Error",#N/A,IF('Third Approx.'!$G$16="Error",#N/A,IF('Third Approx.'!$G$17="Error",#N/A,IF('Third Approx.'!$G$18="Error",#N/A,IF('Third Approx.'!$G$19="Error",#N/A,IF('Third Approx.'!$G$20="Error",#N/A,IF('Third Approx.'!$G$29="Error",#N/A,IF('Third Approx.'!$G$30="Error",#N/A,IF('Third Approx.'!$G$31="Error",#N/A,IF('Third Approx.'!$G$32="Error",#N/A,'Third Approx.'!$D$40*SIN(RADIANS(F167))))))))))))</f>
        <v>-3.6636673396240829</v>
      </c>
      <c r="N167" s="18">
        <v>82.5</v>
      </c>
      <c r="O167" s="48">
        <f>'Third Approx.'!$D$16*TAN('Third Approx.'!$D$29)+((0.5*(COS(RADIANS(ABS('Third Approx.'!$D$18*'Data 3rd Approx.'!N167-'Third Approx.'!$D$19*'Data 3rd Approx.'!N167))))+0.5)*('Third Approx.'!$D$16*TAN(2*'Third Approx.'!$D$29)-2*'Third Approx.'!$D$16*TAN('Third Approx.'!$D$29)))</f>
        <v>3.5074140628217503</v>
      </c>
      <c r="R167" s="48">
        <f>((0.5*(COS(RADIANS(ABS('Third Approx.'!$D$18*'Data 3rd Approx.'!N167-'Third Approx.'!$D$19*'Data 3rd Approx.'!N167))))+0.5)*('Third Approx.'!$D$16*TAN(2*'Third Approx.'!$D$29)-2*'Third Approx.'!$D$16*TAN('Third Approx.'!$D$29)))</f>
        <v>3.2875694166917496E-4</v>
      </c>
      <c r="S167" s="7">
        <f>((0.5*(COS(RADIANS(ABS('Third Approx.'!$D$18*'Data 3rd Approx.'!N167-'Third Approx.'!$D$19*'Data 3rd Approx.'!N167))))+0.5))</f>
        <v>3.806023374435652E-2</v>
      </c>
      <c r="U167" s="18">
        <v>330</v>
      </c>
      <c r="V167" s="48">
        <f>'Third Approx.'!$D$38*COS(RADIANS(U167))</f>
        <v>3.3009524461016091</v>
      </c>
      <c r="W167" s="7">
        <f>'Third Approx.'!$D$38*SIN(RADIANS(U167))</f>
        <v>-1.9058057833389199</v>
      </c>
      <c r="Y167" s="18">
        <v>330</v>
      </c>
      <c r="Z167" s="48">
        <f t="shared" si="2"/>
        <v>6.8491212466722597</v>
      </c>
      <c r="AA167" s="7">
        <f>'Third Approx.'!$D$39*SIN(RADIANS(Y167))+$W$2</f>
        <v>-1.7578615562851632</v>
      </c>
    </row>
    <row r="168" spans="1:27" x14ac:dyDescent="0.25">
      <c r="A168" s="77">
        <v>83</v>
      </c>
      <c r="B168" s="77" t="str">
        <f>IF(A168&lt;='Third Approx.'!$D$20,A168,"")</f>
        <v/>
      </c>
      <c r="C168" s="48" t="e">
        <f>IF(B168="",#N/A,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Approx.'!$D$18*B168))+O168*COS(RADIANS(B168*'Third Approx.'!$D$19)+'Third Approx.'!$D$21))))))))))))</f>
        <v>#N/A</v>
      </c>
      <c r="D168" s="7" t="e">
        <f>IF(B168="",#N/A,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Approx.'!$D$18*B168))+O168*SIN(RADIANS(B168*'Third Approx.'!$D$19)+'Third Approx.'!$D$21))))))))))))</f>
        <v>#N/A</v>
      </c>
      <c r="F168" s="18">
        <v>332</v>
      </c>
      <c r="G168" s="48">
        <f>IF('Third Approx.'!$G$15="Error",#N/A,IF('Third Approx.'!$G$16="Error",#N/A,IF('Third Approx.'!$G$17="Error",#N/A,IF('Third Approx.'!$G$18="Error",#N/A,IF('Third Approx.'!$G$19="Error",#N/A,IF('Third Approx.'!$G$20="Error",#N/A,IF('Third Approx.'!$G$29="Error",#N/A,IF('Third Approx.'!$G$30="Error",#N/A,IF('Third Approx.'!$G$31="Error",#N/A,IF('Third Approx.'!$G$32="Error",#N/A,'Third Approx.'!$D$37*COS(RADIANS(F168))))))))))))</f>
        <v>0.26888072893370746</v>
      </c>
      <c r="H168" s="7">
        <f>IF('Third Approx.'!$G$15="Error",#N/A,IF('Third Approx.'!$G$16="Error",#N/A,IF('Third Approx.'!$G$17="Error",#N/A,IF('Third Approx.'!$G$18="Error",#N/A,IF('Third Approx.'!$G$19="Error",#N/A,IF('Third Approx.'!$G$20="Error",#N/A,IF('Third Approx.'!$G$29="Error",#N/A,IF('Third Approx.'!$G$30="Error",#N/A,IF('Third Approx.'!$G$31="Error",#N/A,IF('Third Approx.'!$G$32="Error",#N/A,'Third Approx.'!$D$37*SIN(RADIANS(F168))))))))))))</f>
        <v>-0.14296641956606573</v>
      </c>
      <c r="K168" s="48">
        <f>IF('Third Approx.'!$G$15="Error",#N/A,IF('Third Approx.'!$G$16="Error",#N/A,IF('Third Approx.'!$G$17="Error",#N/A,IF('Third Approx.'!$G$18="Error",#N/A,IF('Third Approx.'!$G$19="Error",#N/A,IF('Third Approx.'!$G$20="Error",#N/A,IF('Third Approx.'!$G$29="Error",#N/A,IF('Third Approx.'!$G$30="Error",#N/A,IF('Third Approx.'!$G$31="Error",#N/A,IF('Third Approx.'!$G$32="Error",#N/A,'Third Approx.'!$D$40*COS(RADIANS(F168))))))))))))</f>
        <v>6.4696525171138992</v>
      </c>
      <c r="L168" s="7">
        <f>IF('Third Approx.'!$G$15="Error",#N/A,IF('Third Approx.'!$G$16="Error",#N/A,IF('Third Approx.'!$G$17="Error",#N/A,IF('Third Approx.'!$G$18="Error",#N/A,IF('Third Approx.'!$G$19="Error",#N/A,IF('Third Approx.'!$G$20="Error",#N/A,IF('Third Approx.'!$G$29="Error",#N/A,IF('Third Approx.'!$G$30="Error",#N/A,IF('Third Approx.'!$G$31="Error",#N/A,IF('Third Approx.'!$G$32="Error",#N/A,'Third Approx.'!$D$40*SIN(RADIANS(F168))))))))))))</f>
        <v>-3.4399752629218874</v>
      </c>
      <c r="N168" s="47">
        <v>83</v>
      </c>
      <c r="O168" s="48">
        <f>'Third Approx.'!$D$16*TAN('Third Approx.'!$D$29)+((0.5*(COS(RADIANS(ABS('Third Approx.'!$D$18*'Data 3rd Approx.'!N168-'Third Approx.'!$D$19*'Data 3rd Approx.'!N168))))+0.5)*('Third Approx.'!$D$16*TAN(2*'Third Approx.'!$D$29)-2*'Third Approx.'!$D$16*TAN('Third Approx.'!$D$29)))</f>
        <v>3.5072324689429037</v>
      </c>
      <c r="R168" s="48">
        <f>((0.5*(COS(RADIANS(ABS('Third Approx.'!$D$18*'Data 3rd Approx.'!N168-'Third Approx.'!$D$19*'Data 3rd Approx.'!N168))))+0.5)*('Third Approx.'!$D$16*TAN(2*'Third Approx.'!$D$29)-2*'Third Approx.'!$D$16*TAN('Third Approx.'!$D$29)))</f>
        <v>1.4716306282237451E-4</v>
      </c>
      <c r="S168" s="7">
        <f>((0.5*(COS(RADIANS(ABS('Third Approx.'!$D$18*'Data 3rd Approx.'!N168-'Third Approx.'!$D$19*'Data 3rd Approx.'!N168))))+0.5))</f>
        <v>1.7037086855465677E-2</v>
      </c>
      <c r="U168" s="18">
        <v>332</v>
      </c>
      <c r="V168" s="48">
        <f>'Third Approx.'!$D$38*COS(RADIANS(U168))</f>
        <v>3.3654532577114384</v>
      </c>
      <c r="W168" s="7">
        <f>'Third Approx.'!$D$38*SIN(RADIANS(U168))</f>
        <v>-1.7894432389410215</v>
      </c>
      <c r="Y168" s="18">
        <v>332</v>
      </c>
      <c r="Z168" s="48">
        <f t="shared" si="2"/>
        <v>6.9083140327276435</v>
      </c>
      <c r="AA168" s="7">
        <f>'Third Approx.'!$D$39*SIN(RADIANS(Y168))+$W$2</f>
        <v>-1.6505320239808658</v>
      </c>
    </row>
    <row r="169" spans="1:27" x14ac:dyDescent="0.25">
      <c r="A169" s="48">
        <v>83.5</v>
      </c>
      <c r="B169" s="77" t="str">
        <f>IF(A169&lt;='Third Approx.'!$D$20,A169,"")</f>
        <v/>
      </c>
      <c r="C169" s="48" t="e">
        <f>IF(B169="",#N/A,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Approx.'!$D$18*B169))+O169*COS(RADIANS(B169*'Third Approx.'!$D$19)+'Third Approx.'!$D$21))))))))))))</f>
        <v>#N/A</v>
      </c>
      <c r="D169" s="7" t="e">
        <f>IF(B169="",#N/A,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Approx.'!$D$18*B169))+O169*SIN(RADIANS(B169*'Third Approx.'!$D$19)+'Third Approx.'!$D$21))))))))))))</f>
        <v>#N/A</v>
      </c>
      <c r="F169" s="18">
        <v>334</v>
      </c>
      <c r="G169" s="48">
        <f>IF('Third Approx.'!$G$15="Error",#N/A,IF('Third Approx.'!$G$16="Error",#N/A,IF('Third Approx.'!$G$17="Error",#N/A,IF('Third Approx.'!$G$18="Error",#N/A,IF('Third Approx.'!$G$19="Error",#N/A,IF('Third Approx.'!$G$20="Error",#N/A,IF('Third Approx.'!$G$29="Error",#N/A,IF('Third Approx.'!$G$30="Error",#N/A,IF('Third Approx.'!$G$31="Error",#N/A,IF('Third Approx.'!$G$32="Error",#N/A,'Third Approx.'!$D$37*COS(RADIANS(F169))))))))))))</f>
        <v>0.27370639014676945</v>
      </c>
      <c r="H169" s="7">
        <f>IF('Third Approx.'!$G$15="Error",#N/A,IF('Third Approx.'!$G$16="Error",#N/A,IF('Third Approx.'!$G$17="Error",#N/A,IF('Third Approx.'!$G$18="Error",#N/A,IF('Third Approx.'!$G$19="Error",#N/A,IF('Third Approx.'!$G$20="Error",#N/A,IF('Third Approx.'!$G$29="Error",#N/A,IF('Third Approx.'!$G$30="Error",#N/A,IF('Third Approx.'!$G$31="Error",#N/A,IF('Third Approx.'!$G$32="Error",#N/A,'Third Approx.'!$D$37*SIN(RADIANS(F169))))))))))))</f>
        <v>-0.13349552617330157</v>
      </c>
      <c r="K169" s="48">
        <f>IF('Third Approx.'!$G$15="Error",#N/A,IF('Third Approx.'!$G$16="Error",#N/A,IF('Third Approx.'!$G$17="Error",#N/A,IF('Third Approx.'!$G$18="Error",#N/A,IF('Third Approx.'!$G$19="Error",#N/A,IF('Third Approx.'!$G$20="Error",#N/A,IF('Third Approx.'!$G$29="Error",#N/A,IF('Third Approx.'!$G$30="Error",#N/A,IF('Third Approx.'!$G$31="Error",#N/A,IF('Third Approx.'!$G$32="Error",#N/A,'Third Approx.'!$D$40*COS(RADIANS(F169))))))))))))</f>
        <v>6.585764784949661</v>
      </c>
      <c r="L169" s="7">
        <f>IF('Third Approx.'!$G$15="Error",#N/A,IF('Third Approx.'!$G$16="Error",#N/A,IF('Third Approx.'!$G$17="Error",#N/A,IF('Third Approx.'!$G$18="Error",#N/A,IF('Third Approx.'!$G$19="Error",#N/A,IF('Third Approx.'!$G$20="Error",#N/A,IF('Third Approx.'!$G$29="Error",#N/A,IF('Third Approx.'!$G$30="Error",#N/A,IF('Third Approx.'!$G$31="Error",#N/A,IF('Third Approx.'!$G$32="Error",#N/A,'Third Approx.'!$D$40*SIN(RADIANS(F169))))))))))))</f>
        <v>-3.2120921062493952</v>
      </c>
      <c r="N169" s="18">
        <v>83.5</v>
      </c>
      <c r="O169" s="48">
        <f>'Third Approx.'!$D$16*TAN('Third Approx.'!$D$29)+((0.5*(COS(RADIANS(ABS('Third Approx.'!$D$18*'Data 3rd Approx.'!N169-'Third Approx.'!$D$19*'Data 3rd Approx.'!N169))))+0.5)*('Third Approx.'!$D$16*TAN(2*'Third Approx.'!$D$29)-2*'Third Approx.'!$D$16*TAN('Third Approx.'!$D$29)))</f>
        <v>3.5071222546969119</v>
      </c>
      <c r="R169" s="48">
        <f>((0.5*(COS(RADIANS(ABS('Third Approx.'!$D$18*'Data 3rd Approx.'!N169-'Third Approx.'!$D$19*'Data 3rd Approx.'!N169))))+0.5)*('Third Approx.'!$D$16*TAN(2*'Third Approx.'!$D$29)-2*'Third Approx.'!$D$16*TAN('Third Approx.'!$D$29)))</f>
        <v>3.6948816830624941E-5</v>
      </c>
      <c r="S169" s="7">
        <f>((0.5*(COS(RADIANS(ABS('Third Approx.'!$D$18*'Data 3rd Approx.'!N169-'Third Approx.'!$D$19*'Data 3rd Approx.'!N169))))+0.5))</f>
        <v>4.2775693130949199E-3</v>
      </c>
      <c r="U169" s="18">
        <v>334</v>
      </c>
      <c r="V169" s="48">
        <f>'Third Approx.'!$D$38*COS(RADIANS(U169))</f>
        <v>3.425853782935079</v>
      </c>
      <c r="W169" s="7">
        <f>'Third Approx.'!$D$38*SIN(RADIANS(U169))</f>
        <v>-1.6709005335990765</v>
      </c>
      <c r="Y169" s="18">
        <v>334</v>
      </c>
      <c r="Z169" s="48">
        <f t="shared" si="2"/>
        <v>6.9637921688427307</v>
      </c>
      <c r="AA169" s="7">
        <f>'Third Approx.'!$D$39*SIN(RADIANS(Y169))+$W$2</f>
        <v>-1.5411915726503187</v>
      </c>
    </row>
    <row r="170" spans="1:27" x14ac:dyDescent="0.25">
      <c r="A170" s="77">
        <v>84</v>
      </c>
      <c r="B170" s="77" t="str">
        <f>IF(A170&lt;='Third Approx.'!$D$20,A170,"")</f>
        <v/>
      </c>
      <c r="C170" s="48" t="e">
        <f>IF(B170="",#N/A,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Approx.'!$D$18*B170))+O170*COS(RADIANS(B170*'Third Approx.'!$D$19)+'Third Approx.'!$D$21))))))))))))</f>
        <v>#N/A</v>
      </c>
      <c r="D170" s="7" t="e">
        <f>IF(B170="",#N/A,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Approx.'!$D$18*B170))+O170*SIN(RADIANS(B170*'Third Approx.'!$D$19)+'Third Approx.'!$D$21))))))))))))</f>
        <v>#N/A</v>
      </c>
      <c r="F170" s="18">
        <v>336</v>
      </c>
      <c r="G170" s="48">
        <f>IF('Third Approx.'!$G$15="Error",#N/A,IF('Third Approx.'!$G$16="Error",#N/A,IF('Third Approx.'!$G$17="Error",#N/A,IF('Third Approx.'!$G$18="Error",#N/A,IF('Third Approx.'!$G$19="Error",#N/A,IF('Third Approx.'!$G$20="Error",#N/A,IF('Third Approx.'!$G$29="Error",#N/A,IF('Third Approx.'!$G$30="Error",#N/A,IF('Third Approx.'!$G$31="Error",#N/A,IF('Third Approx.'!$G$32="Error",#N/A,'Third Approx.'!$D$37*COS(RADIANS(F170))))))))))))</f>
        <v>0.27819858228467503</v>
      </c>
      <c r="H170" s="7">
        <f>IF('Third Approx.'!$G$15="Error",#N/A,IF('Third Approx.'!$G$16="Error",#N/A,IF('Third Approx.'!$G$17="Error",#N/A,IF('Third Approx.'!$G$18="Error",#N/A,IF('Third Approx.'!$G$19="Error",#N/A,IF('Third Approx.'!$G$20="Error",#N/A,IF('Third Approx.'!$G$29="Error",#N/A,IF('Third Approx.'!$G$30="Error",#N/A,IF('Third Approx.'!$G$31="Error",#N/A,IF('Third Approx.'!$G$32="Error",#N/A,'Third Approx.'!$D$37*SIN(RADIANS(F170))))))))))))</f>
        <v>-0.12386198904530445</v>
      </c>
      <c r="K170" s="48">
        <f>IF('Third Approx.'!$G$15="Error",#N/A,IF('Third Approx.'!$G$16="Error",#N/A,IF('Third Approx.'!$G$17="Error",#N/A,IF('Third Approx.'!$G$18="Error",#N/A,IF('Third Approx.'!$G$19="Error",#N/A,IF('Third Approx.'!$G$20="Error",#N/A,IF('Third Approx.'!$G$29="Error",#N/A,IF('Third Approx.'!$G$30="Error",#N/A,IF('Third Approx.'!$G$31="Error",#N/A,IF('Third Approx.'!$G$32="Error",#N/A,'Third Approx.'!$D$40*COS(RADIANS(F170))))))))))))</f>
        <v>6.6938533128542606</v>
      </c>
      <c r="L170" s="7">
        <f>IF('Third Approx.'!$G$15="Error",#N/A,IF('Third Approx.'!$G$16="Error",#N/A,IF('Third Approx.'!$G$17="Error",#N/A,IF('Third Approx.'!$G$18="Error",#N/A,IF('Third Approx.'!$G$19="Error",#N/A,IF('Third Approx.'!$G$20="Error",#N/A,IF('Third Approx.'!$G$29="Error",#N/A,IF('Third Approx.'!$G$30="Error",#N/A,IF('Third Approx.'!$G$31="Error",#N/A,IF('Third Approx.'!$G$32="Error",#N/A,'Third Approx.'!$D$40*SIN(RADIANS(F170))))))))))))</f>
        <v>-2.9802955101302913</v>
      </c>
      <c r="N170" s="47">
        <v>84</v>
      </c>
      <c r="O170" s="48">
        <f>'Third Approx.'!$D$16*TAN('Third Approx.'!$D$29)+((0.5*(COS(RADIANS(ABS('Third Approx.'!$D$18*'Data 3rd Approx.'!N170-'Third Approx.'!$D$19*'Data 3rd Approx.'!N170))))+0.5)*('Third Approx.'!$D$16*TAN(2*'Third Approx.'!$D$29)-2*'Third Approx.'!$D$16*TAN('Third Approx.'!$D$29)))</f>
        <v>3.5070853058800813</v>
      </c>
      <c r="R170" s="48">
        <f>((0.5*(COS(RADIANS(ABS('Third Approx.'!$D$18*'Data 3rd Approx.'!N170-'Third Approx.'!$D$19*'Data 3rd Approx.'!N170))))+0.5)*('Third Approx.'!$D$16*TAN(2*'Third Approx.'!$D$29)-2*'Third Approx.'!$D$16*TAN('Third Approx.'!$D$29)))</f>
        <v>0</v>
      </c>
      <c r="S170" s="7">
        <f>((0.5*(COS(RADIANS(ABS('Third Approx.'!$D$18*'Data 3rd Approx.'!N170-'Third Approx.'!$D$19*'Data 3rd Approx.'!N170))))+0.5))</f>
        <v>0</v>
      </c>
      <c r="U170" s="18">
        <v>336</v>
      </c>
      <c r="V170" s="48">
        <f>'Third Approx.'!$D$38*COS(RADIANS(U170))</f>
        <v>3.4820804330365354</v>
      </c>
      <c r="W170" s="7">
        <f>'Third Approx.'!$D$38*SIN(RADIANS(U170))</f>
        <v>-1.5503220933394346</v>
      </c>
      <c r="Y170" s="18">
        <v>336</v>
      </c>
      <c r="Z170" s="48">
        <f t="shared" si="2"/>
        <v>7.0154934174296963</v>
      </c>
      <c r="AA170" s="7">
        <f>'Third Approx.'!$D$39*SIN(RADIANS(Y170))+$W$2</f>
        <v>-1.4299734167908567</v>
      </c>
    </row>
    <row r="171" spans="1:27" x14ac:dyDescent="0.25">
      <c r="A171" s="48">
        <v>84.5</v>
      </c>
      <c r="B171" s="77" t="str">
        <f>IF(A171&lt;='Third Approx.'!$D$20,A171,"")</f>
        <v/>
      </c>
      <c r="C171" s="48" t="e">
        <f>IF(B171="",#N/A,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Approx.'!$D$18*B171))+O171*COS(RADIANS(B171*'Third Approx.'!$D$19)+'Third Approx.'!$D$21))))))))))))</f>
        <v>#N/A</v>
      </c>
      <c r="D171" s="7" t="e">
        <f>IF(B171="",#N/A,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Approx.'!$D$18*B171))+O171*SIN(RADIANS(B171*'Third Approx.'!$D$19)+'Third Approx.'!$D$21))))))))))))</f>
        <v>#N/A</v>
      </c>
      <c r="F171" s="18">
        <v>338</v>
      </c>
      <c r="G171" s="48">
        <f>IF('Third Approx.'!$G$15="Error",#N/A,IF('Third Approx.'!$G$16="Error",#N/A,IF('Third Approx.'!$G$17="Error",#N/A,IF('Third Approx.'!$G$18="Error",#N/A,IF('Third Approx.'!$G$19="Error",#N/A,IF('Third Approx.'!$G$20="Error",#N/A,IF('Third Approx.'!$G$29="Error",#N/A,IF('Third Approx.'!$G$30="Error",#N/A,IF('Third Approx.'!$G$31="Error",#N/A,IF('Third Approx.'!$G$32="Error",#N/A,'Third Approx.'!$D$37*COS(RADIANS(F171))))))))))))</f>
        <v>0.2823518323032731</v>
      </c>
      <c r="H171" s="7">
        <f>IF('Third Approx.'!$G$15="Error",#N/A,IF('Third Approx.'!$G$16="Error",#N/A,IF('Third Approx.'!$G$17="Error",#N/A,IF('Third Approx.'!$G$18="Error",#N/A,IF('Third Approx.'!$G$19="Error",#N/A,IF('Third Approx.'!$G$20="Error",#N/A,IF('Third Approx.'!$G$29="Error",#N/A,IF('Third Approx.'!$G$30="Error",#N/A,IF('Third Approx.'!$G$31="Error",#N/A,IF('Third Approx.'!$G$32="Error",#N/A,'Third Approx.'!$D$37*SIN(RADIANS(F171))))))))))))</f>
        <v>-0.11407754516313263</v>
      </c>
      <c r="K171" s="48">
        <f>IF('Third Approx.'!$G$15="Error",#N/A,IF('Third Approx.'!$G$16="Error",#N/A,IF('Third Approx.'!$G$17="Error",#N/A,IF('Third Approx.'!$G$18="Error",#N/A,IF('Third Approx.'!$G$19="Error",#N/A,IF('Third Approx.'!$G$20="Error",#N/A,IF('Third Approx.'!$G$29="Error",#N/A,IF('Third Approx.'!$G$30="Error",#N/A,IF('Third Approx.'!$G$31="Error",#N/A,IF('Third Approx.'!$G$32="Error",#N/A,'Third Approx.'!$D$40*COS(RADIANS(F171))))))))))))</f>
        <v>6.7937864116062023</v>
      </c>
      <c r="L171" s="7">
        <f>IF('Third Approx.'!$G$15="Error",#N/A,IF('Third Approx.'!$G$16="Error",#N/A,IF('Third Approx.'!$G$17="Error",#N/A,IF('Third Approx.'!$G$18="Error",#N/A,IF('Third Approx.'!$G$19="Error",#N/A,IF('Third Approx.'!$G$20="Error",#N/A,IF('Third Approx.'!$G$29="Error",#N/A,IF('Third Approx.'!$G$30="Error",#N/A,IF('Third Approx.'!$G$31="Error",#N/A,IF('Third Approx.'!$G$32="Error",#N/A,'Third Approx.'!$D$40*SIN(RADIANS(F171))))))))))))</f>
        <v>-2.7448678830114299</v>
      </c>
      <c r="N171" s="18">
        <v>84.5</v>
      </c>
      <c r="O171" s="48">
        <f>'Third Approx.'!$D$16*TAN('Third Approx.'!$D$29)+((0.5*(COS(RADIANS(ABS('Third Approx.'!$D$18*'Data 3rd Approx.'!N171-'Third Approx.'!$D$19*'Data 3rd Approx.'!N171))))+0.5)*('Third Approx.'!$D$16*TAN(2*'Third Approx.'!$D$29)-2*'Third Approx.'!$D$16*TAN('Third Approx.'!$D$29)))</f>
        <v>3.5071222546969119</v>
      </c>
      <c r="R171" s="48">
        <f>((0.5*(COS(RADIANS(ABS('Third Approx.'!$D$18*'Data 3rd Approx.'!N171-'Third Approx.'!$D$19*'Data 3rd Approx.'!N171))))+0.5)*('Third Approx.'!$D$16*TAN(2*'Third Approx.'!$D$29)-2*'Third Approx.'!$D$16*TAN('Third Approx.'!$D$29)))</f>
        <v>3.6948816830623979E-5</v>
      </c>
      <c r="S171" s="7">
        <f>((0.5*(COS(RADIANS(ABS('Third Approx.'!$D$18*'Data 3rd Approx.'!N171-'Third Approx.'!$D$19*'Data 3rd Approx.'!N171))))+0.5))</f>
        <v>4.2775693130948089E-3</v>
      </c>
      <c r="U171" s="18">
        <v>338</v>
      </c>
      <c r="V171" s="48">
        <f>'Third Approx.'!$D$38*COS(RADIANS(U171))</f>
        <v>3.5340647045037072</v>
      </c>
      <c r="W171" s="7">
        <f>'Third Approx.'!$D$38*SIN(RADIANS(U171))</f>
        <v>-1.4278548244178728</v>
      </c>
      <c r="Y171" s="18">
        <v>338</v>
      </c>
      <c r="Z171" s="48">
        <f t="shared" si="2"/>
        <v>7.0633586972246807</v>
      </c>
      <c r="AA171" s="7">
        <f>'Third Approx.'!$D$39*SIN(RADIANS(Y171))+$W$2</f>
        <v>-1.3170130585935569</v>
      </c>
    </row>
    <row r="172" spans="1:27" x14ac:dyDescent="0.25">
      <c r="A172" s="77">
        <v>85</v>
      </c>
      <c r="B172" s="77" t="str">
        <f>IF(A172&lt;='Third Approx.'!$D$20,A172,"")</f>
        <v/>
      </c>
      <c r="C172" s="48" t="e">
        <f>IF(B172="",#N/A,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Approx.'!$D$18*B172))+O172*COS(RADIANS(B172*'Third Approx.'!$D$19)+'Third Approx.'!$D$21))))))))))))</f>
        <v>#N/A</v>
      </c>
      <c r="D172" s="7" t="e">
        <f>IF(B172="",#N/A,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Approx.'!$D$18*B172))+O172*SIN(RADIANS(B172*'Third Approx.'!$D$19)+'Third Approx.'!$D$21))))))))))))</f>
        <v>#N/A</v>
      </c>
      <c r="F172" s="18">
        <v>340</v>
      </c>
      <c r="G172" s="48">
        <f>IF('Third Approx.'!$G$15="Error",#N/A,IF('Third Approx.'!$G$16="Error",#N/A,IF('Third Approx.'!$G$17="Error",#N/A,IF('Third Approx.'!$G$18="Error",#N/A,IF('Third Approx.'!$G$19="Error",#N/A,IF('Third Approx.'!$G$20="Error",#N/A,IF('Third Approx.'!$G$29="Error",#N/A,IF('Third Approx.'!$G$30="Error",#N/A,IF('Third Approx.'!$G$31="Error",#N/A,IF('Third Approx.'!$G$32="Error",#N/A,'Third Approx.'!$D$37*COS(RADIANS(F172))))))))))))</f>
        <v>0.28616108010717528</v>
      </c>
      <c r="H172" s="7">
        <f>IF('Third Approx.'!$G$15="Error",#N/A,IF('Third Approx.'!$G$16="Error",#N/A,IF('Third Approx.'!$G$17="Error",#N/A,IF('Third Approx.'!$G$18="Error",#N/A,IF('Third Approx.'!$G$19="Error",#N/A,IF('Third Approx.'!$G$20="Error",#N/A,IF('Third Approx.'!$G$29="Error",#N/A,IF('Third Approx.'!$G$30="Error",#N/A,IF('Third Approx.'!$G$31="Error",#N/A,IF('Third Approx.'!$G$32="Error",#N/A,'Third Approx.'!$D$37*SIN(RADIANS(F172))))))))))))</f>
        <v>-0.10415411536447805</v>
      </c>
      <c r="K172" s="48">
        <f>IF('Third Approx.'!$G$15="Error",#N/A,IF('Third Approx.'!$G$16="Error",#N/A,IF('Third Approx.'!$G$17="Error",#N/A,IF('Third Approx.'!$G$18="Error",#N/A,IF('Third Approx.'!$G$19="Error",#N/A,IF('Third Approx.'!$G$20="Error",#N/A,IF('Third Approx.'!$G$29="Error",#N/A,IF('Third Approx.'!$G$30="Error",#N/A,IF('Third Approx.'!$G$31="Error",#N/A,IF('Third Approx.'!$G$32="Error",#N/A,'Third Approx.'!$D$40*COS(RADIANS(F172))))))))))))</f>
        <v>6.8854423281181765</v>
      </c>
      <c r="L172" s="7">
        <f>IF('Third Approx.'!$G$15="Error",#N/A,IF('Third Approx.'!$G$16="Error",#N/A,IF('Third Approx.'!$G$17="Error",#N/A,IF('Third Approx.'!$G$18="Error",#N/A,IF('Third Approx.'!$G$19="Error",#N/A,IF('Third Approx.'!$G$20="Error",#N/A,IF('Third Approx.'!$G$29="Error",#N/A,IF('Third Approx.'!$G$30="Error",#N/A,IF('Third Approx.'!$G$31="Error",#N/A,IF('Third Approx.'!$G$32="Error",#N/A,'Third Approx.'!$D$40*SIN(RADIANS(F172))))))))))))</f>
        <v>-2.5060960571915976</v>
      </c>
      <c r="N172" s="47">
        <v>85</v>
      </c>
      <c r="O172" s="48">
        <f>'Third Approx.'!$D$16*TAN('Third Approx.'!$D$29)+((0.5*(COS(RADIANS(ABS('Third Approx.'!$D$18*'Data 3rd Approx.'!N172-'Third Approx.'!$D$19*'Data 3rd Approx.'!N172))))+0.5)*('Third Approx.'!$D$16*TAN(2*'Third Approx.'!$D$29)-2*'Third Approx.'!$D$16*TAN('Third Approx.'!$D$29)))</f>
        <v>3.5072324689429037</v>
      </c>
      <c r="R172" s="48">
        <f>((0.5*(COS(RADIANS(ABS('Third Approx.'!$D$18*'Data 3rd Approx.'!N172-'Third Approx.'!$D$19*'Data 3rd Approx.'!N172))))+0.5)*('Third Approx.'!$D$16*TAN(2*'Third Approx.'!$D$29)-2*'Third Approx.'!$D$16*TAN('Third Approx.'!$D$29)))</f>
        <v>1.4716306282237693E-4</v>
      </c>
      <c r="S172" s="7">
        <f>((0.5*(COS(RADIANS(ABS('Third Approx.'!$D$18*'Data 3rd Approx.'!N172-'Third Approx.'!$D$19*'Data 3rd Approx.'!N172))))+0.5))</f>
        <v>1.7037086855465955E-2</v>
      </c>
      <c r="U172" s="18">
        <v>340</v>
      </c>
      <c r="V172" s="48">
        <f>'Third Approx.'!$D$38*COS(RADIANS(U172))</f>
        <v>3.5817432625093781</v>
      </c>
      <c r="W172" s="7">
        <f>'Third Approx.'!$D$38*SIN(RADIANS(U172))</f>
        <v>-1.3036479343369298</v>
      </c>
      <c r="Y172" s="18">
        <v>340</v>
      </c>
      <c r="Z172" s="48">
        <f t="shared" si="2"/>
        <v>7.1073320371242259</v>
      </c>
      <c r="AA172" s="7">
        <f>'Third Approx.'!$D$39*SIN(RADIANS(Y172))+$W$2</f>
        <v>-1.2024481228546677</v>
      </c>
    </row>
    <row r="173" spans="1:27" x14ac:dyDescent="0.25">
      <c r="A173" s="48">
        <v>85.5</v>
      </c>
      <c r="B173" s="77" t="str">
        <f>IF(A173&lt;='Third Approx.'!$D$20,A173,"")</f>
        <v/>
      </c>
      <c r="C173" s="48" t="e">
        <f>IF(B173="",#N/A,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Approx.'!$D$18*B173))+O173*COS(RADIANS(B173*'Third Approx.'!$D$19)+'Third Approx.'!$D$21))))))))))))</f>
        <v>#N/A</v>
      </c>
      <c r="D173" s="7" t="e">
        <f>IF(B173="",#N/A,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Approx.'!$D$18*B173))+O173*SIN(RADIANS(B173*'Third Approx.'!$D$19)+'Third Approx.'!$D$21))))))))))))</f>
        <v>#N/A</v>
      </c>
      <c r="F173" s="18">
        <v>342</v>
      </c>
      <c r="G173" s="48">
        <f>IF('Third Approx.'!$G$15="Error",#N/A,IF('Third Approx.'!$G$16="Error",#N/A,IF('Third Approx.'!$G$17="Error",#N/A,IF('Third Approx.'!$G$18="Error",#N/A,IF('Third Approx.'!$G$19="Error",#N/A,IF('Third Approx.'!$G$20="Error",#N/A,IF('Third Approx.'!$G$29="Error",#N/A,IF('Third Approx.'!$G$30="Error",#N/A,IF('Third Approx.'!$G$31="Error",#N/A,IF('Third Approx.'!$G$32="Error",#N/A,'Third Approx.'!$D$37*COS(RADIANS(F173))))))))))))</f>
        <v>0.28962168471470212</v>
      </c>
      <c r="H173" s="7">
        <f>IF('Third Approx.'!$G$15="Error",#N/A,IF('Third Approx.'!$G$16="Error",#N/A,IF('Third Approx.'!$G$17="Error",#N/A,IF('Third Approx.'!$G$18="Error",#N/A,IF('Third Approx.'!$G$19="Error",#N/A,IF('Third Approx.'!$G$20="Error",#N/A,IF('Third Approx.'!$G$29="Error",#N/A,IF('Third Approx.'!$G$30="Error",#N/A,IF('Third Approx.'!$G$31="Error",#N/A,IF('Third Approx.'!$G$32="Error",#N/A,'Third Approx.'!$D$37*SIN(RADIANS(F173))))))))))))</f>
        <v>-9.4103789819963646E-2</v>
      </c>
      <c r="K173" s="48">
        <f>IF('Third Approx.'!$G$15="Error",#N/A,IF('Third Approx.'!$G$16="Error",#N/A,IF('Third Approx.'!$G$17="Error",#N/A,IF('Third Approx.'!$G$18="Error",#N/A,IF('Third Approx.'!$G$19="Error",#N/A,IF('Third Approx.'!$G$20="Error",#N/A,IF('Third Approx.'!$G$29="Error",#N/A,IF('Third Approx.'!$G$30="Error",#N/A,IF('Third Approx.'!$G$31="Error",#N/A,IF('Third Approx.'!$G$32="Error",#N/A,'Third Approx.'!$D$40*COS(RADIANS(F173))))))))))))</f>
        <v>6.9687093937744207</v>
      </c>
      <c r="L173" s="7">
        <f>IF('Third Approx.'!$G$15="Error",#N/A,IF('Third Approx.'!$G$16="Error",#N/A,IF('Third Approx.'!$G$17="Error",#N/A,IF('Third Approx.'!$G$18="Error",#N/A,IF('Third Approx.'!$G$19="Error",#N/A,IF('Third Approx.'!$G$20="Error",#N/A,IF('Third Approx.'!$G$29="Error",#N/A,IF('Third Approx.'!$G$30="Error",#N/A,IF('Third Approx.'!$G$31="Error",#N/A,IF('Third Approx.'!$G$32="Error",#N/A,'Third Approx.'!$D$40*SIN(RADIANS(F173))))))))))))</f>
        <v>-2.2642709393605873</v>
      </c>
      <c r="N173" s="18">
        <v>85.5</v>
      </c>
      <c r="O173" s="48">
        <f>'Third Approx.'!$D$16*TAN('Third Approx.'!$D$29)+((0.5*(COS(RADIANS(ABS('Third Approx.'!$D$18*'Data 3rd Approx.'!N173-'Third Approx.'!$D$19*'Data 3rd Approx.'!N173))))+0.5)*('Third Approx.'!$D$16*TAN(2*'Third Approx.'!$D$29)-2*'Third Approx.'!$D$16*TAN('Third Approx.'!$D$29)))</f>
        <v>3.5074140628217503</v>
      </c>
      <c r="R173" s="48">
        <f>((0.5*(COS(RADIANS(ABS('Third Approx.'!$D$18*'Data 3rd Approx.'!N173-'Third Approx.'!$D$19*'Data 3rd Approx.'!N173))))+0.5)*('Third Approx.'!$D$16*TAN(2*'Third Approx.'!$D$29)-2*'Third Approx.'!$D$16*TAN('Third Approx.'!$D$29)))</f>
        <v>3.2875694166917784E-4</v>
      </c>
      <c r="S173" s="7">
        <f>((0.5*(COS(RADIANS(ABS('Third Approx.'!$D$18*'Data 3rd Approx.'!N173-'Third Approx.'!$D$19*'Data 3rd Approx.'!N173))))+0.5))</f>
        <v>3.8060233744356853E-2</v>
      </c>
      <c r="U173" s="18">
        <v>342</v>
      </c>
      <c r="V173" s="48">
        <f>'Third Approx.'!$D$38*COS(RADIANS(U173))</f>
        <v>3.6250580180749354</v>
      </c>
      <c r="W173" s="7">
        <f>'Third Approx.'!$D$38*SIN(RADIANS(U173))</f>
        <v>-1.1778527500595701</v>
      </c>
      <c r="Y173" s="18">
        <v>342</v>
      </c>
      <c r="Z173" s="48">
        <f t="shared" si="2"/>
        <v>7.1473605664697208</v>
      </c>
      <c r="AA173" s="7">
        <f>'Third Approx.'!$D$39*SIN(RADIANS(Y173))+$W$2</f>
        <v>-1.086418189301017</v>
      </c>
    </row>
    <row r="174" spans="1:27" x14ac:dyDescent="0.25">
      <c r="A174" s="77">
        <v>86</v>
      </c>
      <c r="B174" s="77" t="str">
        <f>IF(A174&lt;='Third Approx.'!$D$20,A174,"")</f>
        <v/>
      </c>
      <c r="C174" s="48" t="e">
        <f>IF(B174="",#N/A,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Approx.'!$D$18*B174))+O174*COS(RADIANS(B174*'Third Approx.'!$D$19)+'Third Approx.'!$D$21))))))))))))</f>
        <v>#N/A</v>
      </c>
      <c r="D174" s="7" t="e">
        <f>IF(B174="",#N/A,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Approx.'!$D$18*B174))+O174*SIN(RADIANS(B174*'Third Approx.'!$D$19)+'Third Approx.'!$D$21))))))))))))</f>
        <v>#N/A</v>
      </c>
      <c r="F174" s="18">
        <v>344</v>
      </c>
      <c r="G174" s="48">
        <f>IF('Third Approx.'!$G$15="Error",#N/A,IF('Third Approx.'!$G$16="Error",#N/A,IF('Third Approx.'!$G$17="Error",#N/A,IF('Third Approx.'!$G$18="Error",#N/A,IF('Third Approx.'!$G$19="Error",#N/A,IF('Third Approx.'!$G$20="Error",#N/A,IF('Third Approx.'!$G$29="Error",#N/A,IF('Third Approx.'!$G$30="Error",#N/A,IF('Third Approx.'!$G$31="Error",#N/A,IF('Third Approx.'!$G$32="Error",#N/A,'Third Approx.'!$D$37*COS(RADIANS(F174))))))))))))</f>
        <v>0.29272942991220463</v>
      </c>
      <c r="H174" s="7">
        <f>IF('Third Approx.'!$G$15="Error",#N/A,IF('Third Approx.'!$G$16="Error",#N/A,IF('Third Approx.'!$G$17="Error",#N/A,IF('Third Approx.'!$G$18="Error",#N/A,IF('Third Approx.'!$G$19="Error",#N/A,IF('Third Approx.'!$G$20="Error",#N/A,IF('Third Approx.'!$G$29="Error",#N/A,IF('Third Approx.'!$G$30="Error",#N/A,IF('Third Approx.'!$G$31="Error",#N/A,IF('Third Approx.'!$G$32="Error",#N/A,'Third Approx.'!$D$37*SIN(RADIANS(F174))))))))))))</f>
        <v>-8.3938813303130966E-2</v>
      </c>
      <c r="K174" s="48">
        <f>IF('Third Approx.'!$G$15="Error",#N/A,IF('Third Approx.'!$G$16="Error",#N/A,IF('Third Approx.'!$G$17="Error",#N/A,IF('Third Approx.'!$G$18="Error",#N/A,IF('Third Approx.'!$G$19="Error",#N/A,IF('Third Approx.'!$G$20="Error",#N/A,IF('Third Approx.'!$G$29="Error",#N/A,IF('Third Approx.'!$G$30="Error",#N/A,IF('Third Approx.'!$G$31="Error",#N/A,IF('Third Approx.'!$G$32="Error",#N/A,'Third Approx.'!$D$40*COS(RADIANS(F174))))))))))))</f>
        <v>7.043486160481744</v>
      </c>
      <c r="L174" s="7">
        <f>IF('Third Approx.'!$G$15="Error",#N/A,IF('Third Approx.'!$G$16="Error",#N/A,IF('Third Approx.'!$G$17="Error",#N/A,IF('Third Approx.'!$G$18="Error",#N/A,IF('Third Approx.'!$G$19="Error",#N/A,IF('Third Approx.'!$G$20="Error",#N/A,IF('Third Approx.'!$G$29="Error",#N/A,IF('Third Approx.'!$G$30="Error",#N/A,IF('Third Approx.'!$G$31="Error",#N/A,IF('Third Approx.'!$G$32="Error",#N/A,'Third Approx.'!$D$40*SIN(RADIANS(F174))))))))))))</f>
        <v>-2.0196871561741609</v>
      </c>
      <c r="N174" s="47">
        <v>86</v>
      </c>
      <c r="O174" s="48">
        <f>'Third Approx.'!$D$16*TAN('Third Approx.'!$D$29)+((0.5*(COS(RADIANS(ABS('Third Approx.'!$D$18*'Data 3rd Approx.'!N174-'Third Approx.'!$D$19*'Data 3rd Approx.'!N174))))+0.5)*('Third Approx.'!$D$16*TAN(2*'Third Approx.'!$D$29)-2*'Third Approx.'!$D$16*TAN('Third Approx.'!$D$29)))</f>
        <v>3.5076639292118377</v>
      </c>
      <c r="R174" s="48">
        <f>((0.5*(COS(RADIANS(ABS('Third Approx.'!$D$18*'Data 3rd Approx.'!N174-'Third Approx.'!$D$19*'Data 3rd Approx.'!N174))))+0.5)*('Third Approx.'!$D$16*TAN(2*'Third Approx.'!$D$29)-2*'Third Approx.'!$D$16*TAN('Third Approx.'!$D$29)))</f>
        <v>5.7862333175661633E-4</v>
      </c>
      <c r="S174" s="7">
        <f>((0.5*(COS(RADIANS(ABS('Third Approx.'!$D$18*'Data 3rd Approx.'!N174-'Third Approx.'!$D$19*'Data 3rd Approx.'!N174))))+0.5))</f>
        <v>6.6987298107780313E-2</v>
      </c>
      <c r="U174" s="18">
        <v>344</v>
      </c>
      <c r="V174" s="48">
        <f>'Third Approx.'!$D$38*COS(RADIANS(U174))</f>
        <v>3.6639561988428495</v>
      </c>
      <c r="W174" s="7">
        <f>'Third Approx.'!$D$38*SIN(RADIANS(U174))</f>
        <v>-1.0506225336405675</v>
      </c>
      <c r="Y174" s="18">
        <v>344</v>
      </c>
      <c r="Z174" s="48">
        <f t="shared" si="2"/>
        <v>7.1833945440536748</v>
      </c>
      <c r="AA174" s="7">
        <f>'Third Approx.'!$D$39*SIN(RADIANS(Y174))+$W$2</f>
        <v>-0.96906462253359316</v>
      </c>
    </row>
    <row r="175" spans="1:27" x14ac:dyDescent="0.25">
      <c r="A175" s="48">
        <v>86.5</v>
      </c>
      <c r="B175" s="77" t="str">
        <f>IF(A175&lt;='Third Approx.'!$D$20,A175,"")</f>
        <v/>
      </c>
      <c r="C175" s="48" t="e">
        <f>IF(B175="",#N/A,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Approx.'!$D$18*B175))+O175*COS(RADIANS(B175*'Third Approx.'!$D$19)+'Third Approx.'!$D$21))))))))))))</f>
        <v>#N/A</v>
      </c>
      <c r="D175" s="7" t="e">
        <f>IF(B175="",#N/A,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Approx.'!$D$18*B175))+O175*SIN(RADIANS(B175*'Third Approx.'!$D$19)+'Third Approx.'!$D$21))))))))))))</f>
        <v>#N/A</v>
      </c>
      <c r="F175" s="18">
        <v>346</v>
      </c>
      <c r="G175" s="48">
        <f>IF('Third Approx.'!$G$15="Error",#N/A,IF('Third Approx.'!$G$16="Error",#N/A,IF('Third Approx.'!$G$17="Error",#N/A,IF('Third Approx.'!$G$18="Error",#N/A,IF('Third Approx.'!$G$19="Error",#N/A,IF('Third Approx.'!$G$20="Error",#N/A,IF('Third Approx.'!$G$29="Error",#N/A,IF('Third Approx.'!$G$30="Error",#N/A,IF('Third Approx.'!$G$31="Error",#N/A,IF('Third Approx.'!$G$32="Error",#N/A,'Third Approx.'!$D$37*COS(RADIANS(F175))))))))))))</f>
        <v>0.29548052939087105</v>
      </c>
      <c r="H175" s="7">
        <f>IF('Third Approx.'!$G$15="Error",#N/A,IF('Third Approx.'!$G$16="Error",#N/A,IF('Third Approx.'!$G$17="Error",#N/A,IF('Third Approx.'!$G$18="Error",#N/A,IF('Third Approx.'!$G$19="Error",#N/A,IF('Third Approx.'!$G$20="Error",#N/A,IF('Third Approx.'!$G$29="Error",#N/A,IF('Third Approx.'!$G$30="Error",#N/A,IF('Third Approx.'!$G$31="Error",#N/A,IF('Third Approx.'!$G$32="Error",#N/A,'Third Approx.'!$D$37*SIN(RADIANS(F175))))))))))))</f>
        <v>-7.3671570272071676E-2</v>
      </c>
      <c r="K175" s="48">
        <f>IF('Third Approx.'!$G$15="Error",#N/A,IF('Third Approx.'!$G$16="Error",#N/A,IF('Third Approx.'!$G$17="Error",#N/A,IF('Third Approx.'!$G$18="Error",#N/A,IF('Third Approx.'!$G$19="Error",#N/A,IF('Third Approx.'!$G$20="Error",#N/A,IF('Third Approx.'!$G$29="Error",#N/A,IF('Third Approx.'!$G$30="Error",#N/A,IF('Third Approx.'!$G$31="Error",#N/A,IF('Third Approx.'!$G$32="Error",#N/A,'Third Approx.'!$D$40*COS(RADIANS(F175))))))))))))</f>
        <v>7.1096815242683888</v>
      </c>
      <c r="L175" s="7">
        <f>IF('Third Approx.'!$G$15="Error",#N/A,IF('Third Approx.'!$G$16="Error",#N/A,IF('Third Approx.'!$G$17="Error",#N/A,IF('Third Approx.'!$G$18="Error",#N/A,IF('Third Approx.'!$G$19="Error",#N/A,IF('Third Approx.'!$G$20="Error",#N/A,IF('Third Approx.'!$G$29="Error",#N/A,IF('Third Approx.'!$G$30="Error",#N/A,IF('Third Approx.'!$G$31="Error",#N/A,IF('Third Approx.'!$G$32="Error",#N/A,'Third Approx.'!$D$40*SIN(RADIANS(F175))))))))))))</f>
        <v>-1.772642695296899</v>
      </c>
      <c r="N175" s="18">
        <v>86.5</v>
      </c>
      <c r="O175" s="48">
        <f>'Third Approx.'!$D$16*TAN('Third Approx.'!$D$29)+((0.5*(COS(RADIANS(ABS('Third Approx.'!$D$18*'Data 3rd Approx.'!N175-'Third Approx.'!$D$19*'Data 3rd Approx.'!N175))))+0.5)*('Third Approx.'!$D$16*TAN(2*'Third Approx.'!$D$29)-2*'Third Approx.'!$D$16*TAN('Third Approx.'!$D$29)))</f>
        <v>3.5079777928299554</v>
      </c>
      <c r="R175" s="48">
        <f>((0.5*(COS(RADIANS(ABS('Third Approx.'!$D$18*'Data 3rd Approx.'!N175-'Third Approx.'!$D$19*'Data 3rd Approx.'!N175))))+0.5)*('Third Approx.'!$D$16*TAN(2*'Third Approx.'!$D$29)-2*'Third Approx.'!$D$16*TAN('Third Approx.'!$D$29)))</f>
        <v>8.9248694987425776E-4</v>
      </c>
      <c r="S175" s="7">
        <f>((0.5*(COS(RADIANS(ABS('Third Approx.'!$D$18*'Data 3rd Approx.'!N175-'Third Approx.'!$D$19*'Data 3rd Approx.'!N175))))+0.5))</f>
        <v>0.1033233298543822</v>
      </c>
      <c r="U175" s="18">
        <v>346</v>
      </c>
      <c r="V175" s="48">
        <f>'Third Approx.'!$D$38*COS(RADIANS(U175))</f>
        <v>3.6983904133716599</v>
      </c>
      <c r="W175" s="7">
        <f>'Third Approx.'!$D$38*SIN(RADIANS(U175))</f>
        <v>-0.92211229550032203</v>
      </c>
      <c r="Y175" s="18">
        <v>346</v>
      </c>
      <c r="Z175" s="48">
        <f t="shared" si="2"/>
        <v>7.2153874269318443</v>
      </c>
      <c r="AA175" s="7">
        <f>'Third Approx.'!$D$39*SIN(RADIANS(Y175))+$W$2</f>
        <v>-0.85053039979657707</v>
      </c>
    </row>
    <row r="176" spans="1:27" x14ac:dyDescent="0.25">
      <c r="A176" s="77">
        <v>87</v>
      </c>
      <c r="B176" s="77" t="str">
        <f>IF(A176&lt;='Third Approx.'!$D$20,A176,"")</f>
        <v/>
      </c>
      <c r="C176" s="48" t="e">
        <f>IF(B176="",#N/A,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Approx.'!$D$18*B176))+O176*COS(RADIANS(B176*'Third Approx.'!$D$19)+'Third Approx.'!$D$21))))))))))))</f>
        <v>#N/A</v>
      </c>
      <c r="D176" s="7" t="e">
        <f>IF(B176="",#N/A,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Approx.'!$D$18*B176))+O176*SIN(RADIANS(B176*'Third Approx.'!$D$19)+'Third Approx.'!$D$21))))))))))))</f>
        <v>#N/A</v>
      </c>
      <c r="F176" s="18">
        <v>348</v>
      </c>
      <c r="G176" s="48">
        <f>IF('Third Approx.'!$G$15="Error",#N/A,IF('Third Approx.'!$G$16="Error",#N/A,IF('Third Approx.'!$G$17="Error",#N/A,IF('Third Approx.'!$G$18="Error",#N/A,IF('Third Approx.'!$G$19="Error",#N/A,IF('Third Approx.'!$G$20="Error",#N/A,IF('Third Approx.'!$G$29="Error",#N/A,IF('Third Approx.'!$G$30="Error",#N/A,IF('Third Approx.'!$G$31="Error",#N/A,IF('Third Approx.'!$G$32="Error",#N/A,'Third Approx.'!$D$37*COS(RADIANS(F176))))))))))))</f>
        <v>0.29787163135976108</v>
      </c>
      <c r="H176" s="7">
        <f>IF('Third Approx.'!$G$15="Error",#N/A,IF('Third Approx.'!$G$16="Error",#N/A,IF('Third Approx.'!$G$17="Error",#N/A,IF('Third Approx.'!$G$18="Error",#N/A,IF('Third Approx.'!$G$19="Error",#N/A,IF('Third Approx.'!$G$20="Error",#N/A,IF('Third Approx.'!$G$29="Error",#N/A,IF('Third Approx.'!$G$30="Error",#N/A,IF('Third Approx.'!$G$31="Error",#N/A,IF('Third Approx.'!$G$32="Error",#N/A,'Third Approx.'!$D$37*SIN(RADIANS(F176))))))))))))</f>
        <v>-6.3314569780871313E-2</v>
      </c>
      <c r="K176" s="48">
        <f>IF('Third Approx.'!$G$15="Error",#N/A,IF('Third Approx.'!$G$16="Error",#N/A,IF('Third Approx.'!$G$17="Error",#N/A,IF('Third Approx.'!$G$18="Error",#N/A,IF('Third Approx.'!$G$19="Error",#N/A,IF('Third Approx.'!$G$20="Error",#N/A,IF('Third Approx.'!$G$29="Error",#N/A,IF('Third Approx.'!$G$30="Error",#N/A,IF('Third Approx.'!$G$31="Error",#N/A,IF('Third Approx.'!$G$32="Error",#N/A,'Third Approx.'!$D$40*COS(RADIANS(F176))))))))))))</f>
        <v>7.1672148362801957</v>
      </c>
      <c r="L176" s="7">
        <f>IF('Third Approx.'!$G$15="Error",#N/A,IF('Third Approx.'!$G$16="Error",#N/A,IF('Third Approx.'!$G$17="Error",#N/A,IF('Third Approx.'!$G$18="Error",#N/A,IF('Third Approx.'!$G$19="Error",#N/A,IF('Third Approx.'!$G$20="Error",#N/A,IF('Third Approx.'!$G$29="Error",#N/A,IF('Third Approx.'!$G$30="Error",#N/A,IF('Third Approx.'!$G$31="Error",#N/A,IF('Third Approx.'!$G$32="Error",#N/A,'Third Approx.'!$D$40*SIN(RADIANS(F176))))))))))))</f>
        <v>-1.5234385423500931</v>
      </c>
      <c r="N176" s="47">
        <v>87</v>
      </c>
      <c r="O176" s="48">
        <f>'Third Approx.'!$D$16*TAN('Third Approx.'!$D$29)+((0.5*(COS(RADIANS(ABS('Third Approx.'!$D$18*'Data 3rd Approx.'!N176-'Third Approx.'!$D$19*'Data 3rd Approx.'!N176))))+0.5)*('Third Approx.'!$D$16*TAN(2*'Third Approx.'!$D$29)-2*'Third Approx.'!$D$16*TAN('Third Approx.'!$D$29)))</f>
        <v>3.5083502833825779</v>
      </c>
      <c r="R176" s="48">
        <f>((0.5*(COS(RADIANS(ABS('Third Approx.'!$D$18*'Data 3rd Approx.'!N176-'Third Approx.'!$D$19*'Data 3rd Approx.'!N176))))+0.5)*('Third Approx.'!$D$16*TAN(2*'Third Approx.'!$D$29)-2*'Third Approx.'!$D$16*TAN('Third Approx.'!$D$29)))</f>
        <v>1.2649775024966687E-3</v>
      </c>
      <c r="S176" s="7">
        <f>((0.5*(COS(RADIANS(ABS('Third Approx.'!$D$18*'Data 3rd Approx.'!N176-'Third Approx.'!$D$19*'Data 3rd Approx.'!N176))))+0.5))</f>
        <v>0.14644660940672621</v>
      </c>
      <c r="U176" s="18">
        <v>348</v>
      </c>
      <c r="V176" s="48">
        <f>'Third Approx.'!$D$38*COS(RADIANS(U176))</f>
        <v>3.7283187088751473</v>
      </c>
      <c r="W176" s="7">
        <f>'Third Approx.'!$D$38*SIN(RADIANS(U176))</f>
        <v>-0.79247860556851957</v>
      </c>
      <c r="Y176" s="18">
        <v>348</v>
      </c>
      <c r="Z176" s="48">
        <f t="shared" si="2"/>
        <v>7.2432959789022719</v>
      </c>
      <c r="AA176" s="7">
        <f>'Third Approx.'!$D$39*SIN(RADIANS(Y176))+$W$2</f>
        <v>-0.73095993678157345</v>
      </c>
    </row>
    <row r="177" spans="1:27" x14ac:dyDescent="0.25">
      <c r="A177" s="48">
        <v>87.5</v>
      </c>
      <c r="B177" s="77" t="str">
        <f>IF(A177&lt;='Third Approx.'!$D$20,A177,"")</f>
        <v/>
      </c>
      <c r="C177" s="48" t="e">
        <f>IF(B177="",#N/A,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Approx.'!$D$18*B177))+O177*COS(RADIANS(B177*'Third Approx.'!$D$19)+'Third Approx.'!$D$21))))))))))))</f>
        <v>#N/A</v>
      </c>
      <c r="D177" s="7" t="e">
        <f>IF(B177="",#N/A,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Approx.'!$D$18*B177))+O177*SIN(RADIANS(B177*'Third Approx.'!$D$19)+'Third Approx.'!$D$21))))))))))))</f>
        <v>#N/A</v>
      </c>
      <c r="F177" s="18">
        <v>350</v>
      </c>
      <c r="G177" s="48">
        <f>IF('Third Approx.'!$G$15="Error",#N/A,IF('Third Approx.'!$G$16="Error",#N/A,IF('Third Approx.'!$G$17="Error",#N/A,IF('Third Approx.'!$G$18="Error",#N/A,IF('Third Approx.'!$G$19="Error",#N/A,IF('Third Approx.'!$G$20="Error",#N/A,IF('Third Approx.'!$G$29="Error",#N/A,IF('Third Approx.'!$G$30="Error",#N/A,IF('Third Approx.'!$G$31="Error",#N/A,IF('Third Approx.'!$G$32="Error",#N/A,'Third Approx.'!$D$37*COS(RADIANS(F177))))))))))))</f>
        <v>0.29989982262944659</v>
      </c>
      <c r="H177" s="7">
        <f>IF('Third Approx.'!$G$15="Error",#N/A,IF('Third Approx.'!$G$16="Error",#N/A,IF('Third Approx.'!$G$17="Error",#N/A,IF('Third Approx.'!$G$18="Error",#N/A,IF('Third Approx.'!$G$19="Error",#N/A,IF('Third Approx.'!$G$20="Error",#N/A,IF('Third Approx.'!$G$29="Error",#N/A,IF('Third Approx.'!$G$30="Error",#N/A,IF('Third Approx.'!$G$31="Error",#N/A,IF('Third Approx.'!$G$32="Error",#N/A,'Third Approx.'!$D$37*SIN(RADIANS(F177))))))))))))</f>
        <v>-5.2880430239254511E-2</v>
      </c>
      <c r="K177" s="48">
        <f>IF('Third Approx.'!$G$15="Error",#N/A,IF('Third Approx.'!$G$16="Error",#N/A,IF('Third Approx.'!$G$17="Error",#N/A,IF('Third Approx.'!$G$18="Error",#N/A,IF('Third Approx.'!$G$19="Error",#N/A,IF('Third Approx.'!$G$20="Error",#N/A,IF('Third Approx.'!$G$29="Error",#N/A,IF('Third Approx.'!$G$30="Error",#N/A,IF('Third Approx.'!$G$31="Error",#N/A,IF('Third Approx.'!$G$32="Error",#N/A,'Third Approx.'!$D$40*COS(RADIANS(F177))))))))))))</f>
        <v>7.2160160010388079</v>
      </c>
      <c r="L177" s="7">
        <f>IF('Third Approx.'!$G$15="Error",#N/A,IF('Third Approx.'!$G$16="Error",#N/A,IF('Third Approx.'!$G$17="Error",#N/A,IF('Third Approx.'!$G$18="Error",#N/A,IF('Third Approx.'!$G$19="Error",#N/A,IF('Third Approx.'!$G$20="Error",#N/A,IF('Third Approx.'!$G$29="Error",#N/A,IF('Third Approx.'!$G$30="Error",#N/A,IF('Third Approx.'!$G$31="Error",#N/A,IF('Third Approx.'!$G$32="Error",#N/A,'Third Approx.'!$D$40*SIN(RADIANS(F177))))))))))))</f>
        <v>-1.2723783142071448</v>
      </c>
      <c r="N177" s="18">
        <v>87.5</v>
      </c>
      <c r="O177" s="48">
        <f>'Third Approx.'!$D$16*TAN('Third Approx.'!$D$29)+((0.5*(COS(RADIANS(ABS('Third Approx.'!$D$18*'Data 3rd Approx.'!N177-'Third Approx.'!$D$19*'Data 3rd Approx.'!N177))))+0.5)*('Third Approx.'!$D$16*TAN(2*'Third Approx.'!$D$29)-2*'Third Approx.'!$D$16*TAN('Third Approx.'!$D$29)))</f>
        <v>3.5087750274530758</v>
      </c>
      <c r="R177" s="48">
        <f>((0.5*(COS(RADIANS(ABS('Third Approx.'!$D$18*'Data 3rd Approx.'!N177-'Third Approx.'!$D$19*'Data 3rd Approx.'!N177))))+0.5)*('Third Approx.'!$D$16*TAN(2*'Third Approx.'!$D$29)-2*'Third Approx.'!$D$16*TAN('Third Approx.'!$D$29)))</f>
        <v>1.6897215729945877E-3</v>
      </c>
      <c r="S177" s="7">
        <f>((0.5*(COS(RADIANS(ABS('Third Approx.'!$D$18*'Data 3rd Approx.'!N177-'Third Approx.'!$D$19*'Data 3rd Approx.'!N177))))+0.5))</f>
        <v>0.19561928549563995</v>
      </c>
      <c r="U177" s="18">
        <v>350</v>
      </c>
      <c r="V177" s="48">
        <f>'Third Approx.'!$D$38*COS(RADIANS(U177))</f>
        <v>3.7537046223353419</v>
      </c>
      <c r="W177" s="7">
        <f>'Third Approx.'!$D$38*SIN(RADIANS(U177))</f>
        <v>-0.66187940252779975</v>
      </c>
      <c r="Y177" s="18">
        <v>350</v>
      </c>
      <c r="Z177" s="48">
        <f t="shared" si="2"/>
        <v>7.2670804172892485</v>
      </c>
      <c r="AA177" s="7">
        <f>'Third Approx.'!$D$39*SIN(RADIANS(Y177))+$W$2</f>
        <v>-0.610498911679345</v>
      </c>
    </row>
    <row r="178" spans="1:27" x14ac:dyDescent="0.25">
      <c r="A178" s="77">
        <v>88</v>
      </c>
      <c r="B178" s="77" t="str">
        <f>IF(A178&lt;='Third Approx.'!$D$20,A178,"")</f>
        <v/>
      </c>
      <c r="C178" s="48" t="e">
        <f>IF(B178="",#N/A,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Approx.'!$D$18*B178))+O178*COS(RADIANS(B178*'Third Approx.'!$D$19)+'Third Approx.'!$D$21))))))))))))</f>
        <v>#N/A</v>
      </c>
      <c r="D178" s="7" t="e">
        <f>IF(B178="",#N/A,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Approx.'!$D$18*B178))+O178*SIN(RADIANS(B178*'Third Approx.'!$D$19)+'Third Approx.'!$D$21))))))))))))</f>
        <v>#N/A</v>
      </c>
      <c r="F178" s="18">
        <v>352</v>
      </c>
      <c r="G178" s="48">
        <f>IF('Third Approx.'!$G$15="Error",#N/A,IF('Third Approx.'!$G$16="Error",#N/A,IF('Third Approx.'!$G$17="Error",#N/A,IF('Third Approx.'!$G$18="Error",#N/A,IF('Third Approx.'!$G$19="Error",#N/A,IF('Third Approx.'!$G$20="Error",#N/A,IF('Third Approx.'!$G$29="Error",#N/A,IF('Third Approx.'!$G$30="Error",#N/A,IF('Third Approx.'!$G$31="Error",#N/A,IF('Third Approx.'!$G$32="Error",#N/A,'Third Approx.'!$D$37*COS(RADIANS(F178))))))))))))</f>
        <v>0.30156263216128443</v>
      </c>
      <c r="H178" s="7">
        <f>IF('Third Approx.'!$G$15="Error",#N/A,IF('Third Approx.'!$G$16="Error",#N/A,IF('Third Approx.'!$G$17="Error",#N/A,IF('Third Approx.'!$G$18="Error",#N/A,IF('Third Approx.'!$G$19="Error",#N/A,IF('Third Approx.'!$G$20="Error",#N/A,IF('Third Approx.'!$G$29="Error",#N/A,IF('Third Approx.'!$G$30="Error",#N/A,IF('Third Approx.'!$G$31="Error",#N/A,IF('Third Approx.'!$G$32="Error",#N/A,'Third Approx.'!$D$37*SIN(RADIANS(F178))))))))))))</f>
        <v>-4.238186403899729E-2</v>
      </c>
      <c r="K178" s="48">
        <f>IF('Third Approx.'!$G$15="Error",#N/A,IF('Third Approx.'!$G$16="Error",#N/A,IF('Third Approx.'!$G$17="Error",#N/A,IF('Third Approx.'!$G$18="Error",#N/A,IF('Third Approx.'!$G$19="Error",#N/A,IF('Third Approx.'!$G$20="Error",#N/A,IF('Third Approx.'!$G$29="Error",#N/A,IF('Third Approx.'!$G$30="Error",#N/A,IF('Third Approx.'!$G$31="Error",#N/A,IF('Third Approx.'!$G$32="Error",#N/A,'Third Approx.'!$D$40*COS(RADIANS(F178))))))))))))</f>
        <v>7.2560255618422076</v>
      </c>
      <c r="L178" s="7">
        <f>IF('Third Approx.'!$G$15="Error",#N/A,IF('Third Approx.'!$G$16="Error",#N/A,IF('Third Approx.'!$G$17="Error",#N/A,IF('Third Approx.'!$G$18="Error",#N/A,IF('Third Approx.'!$G$19="Error",#N/A,IF('Third Approx.'!$G$20="Error",#N/A,IF('Third Approx.'!$G$29="Error",#N/A,IF('Third Approx.'!$G$30="Error",#N/A,IF('Third Approx.'!$G$31="Error",#N/A,IF('Third Approx.'!$G$32="Error",#N/A,'Third Approx.'!$D$40*SIN(RADIANS(F178))))))))))))</f>
        <v>-1.019767889083196</v>
      </c>
      <c r="N178" s="47">
        <v>88</v>
      </c>
      <c r="O178" s="48">
        <f>'Third Approx.'!$D$16*TAN('Third Approx.'!$D$29)+((0.5*(COS(RADIANS(ABS('Third Approx.'!$D$18*'Data 3rd Approx.'!N178-'Third Approx.'!$D$19*'Data 3rd Approx.'!N178))))+0.5)*('Third Approx.'!$D$16*TAN(2*'Third Approx.'!$D$29)-2*'Third Approx.'!$D$16*TAN('Third Approx.'!$D$29)))</f>
        <v>3.5092447575526418</v>
      </c>
      <c r="R178" s="48">
        <f>((0.5*(COS(RADIANS(ABS('Third Approx.'!$D$18*'Data 3rd Approx.'!N178-'Third Approx.'!$D$19*'Data 3rd Approx.'!N178))))+0.5)*('Third Approx.'!$D$16*TAN(2*'Third Approx.'!$D$29)-2*'Third Approx.'!$D$16*TAN('Third Approx.'!$D$29)))</f>
        <v>2.1594516725604784E-3</v>
      </c>
      <c r="S178" s="7">
        <f>((0.5*(COS(RADIANS(ABS('Third Approx.'!$D$18*'Data 3rd Approx.'!N178-'Third Approx.'!$D$19*'Data 3rd Approx.'!N178))))+0.5))</f>
        <v>0.24999999999999911</v>
      </c>
      <c r="U178" s="18">
        <v>352</v>
      </c>
      <c r="V178" s="48">
        <f>'Third Approx.'!$D$38*COS(RADIANS(U178))</f>
        <v>3.774517224927092</v>
      </c>
      <c r="W178" s="7">
        <f>'Third Approx.'!$D$38*SIN(RADIANS(U178))</f>
        <v>-0.53047380138980937</v>
      </c>
      <c r="Y178" s="18">
        <v>352</v>
      </c>
      <c r="Z178" s="48">
        <f t="shared" si="2"/>
        <v>7.2867045954809706</v>
      </c>
      <c r="AA178" s="7">
        <f>'Third Approx.'!$D$39*SIN(RADIANS(Y178))+$W$2</f>
        <v>-0.48929408769338667</v>
      </c>
    </row>
    <row r="179" spans="1:27" x14ac:dyDescent="0.25">
      <c r="A179" s="48">
        <v>88.5</v>
      </c>
      <c r="B179" s="77" t="str">
        <f>IF(A179&lt;='Third Approx.'!$D$20,A179,"")</f>
        <v/>
      </c>
      <c r="C179" s="48" t="e">
        <f>IF(B179="",#N/A,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Approx.'!$D$18*B179))+O179*COS(RADIANS(B179*'Third Approx.'!$D$19)+'Third Approx.'!$D$21))))))))))))</f>
        <v>#N/A</v>
      </c>
      <c r="D179" s="7" t="e">
        <f>IF(B179="",#N/A,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Approx.'!$D$18*B179))+O179*SIN(RADIANS(B179*'Third Approx.'!$D$19)+'Third Approx.'!$D$21))))))))))))</f>
        <v>#N/A</v>
      </c>
      <c r="F179" s="18">
        <v>354</v>
      </c>
      <c r="G179" s="48">
        <f>IF('Third Approx.'!$G$15="Error",#N/A,IF('Third Approx.'!$G$16="Error",#N/A,IF('Third Approx.'!$G$17="Error",#N/A,IF('Third Approx.'!$G$18="Error",#N/A,IF('Third Approx.'!$G$19="Error",#N/A,IF('Third Approx.'!$G$20="Error",#N/A,IF('Third Approx.'!$G$29="Error",#N/A,IF('Third Approx.'!$G$30="Error",#N/A,IF('Third Approx.'!$G$31="Error",#N/A,IF('Third Approx.'!$G$32="Error",#N/A,'Third Approx.'!$D$37*COS(RADIANS(F179))))))))))))</f>
        <v>0.30285803407799627</v>
      </c>
      <c r="H179" s="7">
        <f>IF('Third Approx.'!$G$15="Error",#N/A,IF('Third Approx.'!$G$16="Error",#N/A,IF('Third Approx.'!$G$17="Error",#N/A,IF('Third Approx.'!$G$18="Error",#N/A,IF('Third Approx.'!$G$19="Error",#N/A,IF('Third Approx.'!$G$20="Error",#N/A,IF('Third Approx.'!$G$29="Error",#N/A,IF('Third Approx.'!$G$30="Error",#N/A,IF('Third Approx.'!$G$31="Error",#N/A,IF('Third Approx.'!$G$32="Error",#N/A,'Third Approx.'!$D$37*SIN(RADIANS(F179))))))))))))</f>
        <v>-3.183166206583396E-2</v>
      </c>
      <c r="K179" s="48">
        <f>IF('Third Approx.'!$G$15="Error",#N/A,IF('Third Approx.'!$G$16="Error",#N/A,IF('Third Approx.'!$G$17="Error",#N/A,IF('Third Approx.'!$G$18="Error",#N/A,IF('Third Approx.'!$G$19="Error",#N/A,IF('Third Approx.'!$G$20="Error",#N/A,IF('Third Approx.'!$G$29="Error",#N/A,IF('Third Approx.'!$G$30="Error",#N/A,IF('Third Approx.'!$G$31="Error",#N/A,IF('Third Approx.'!$G$32="Error",#N/A,'Third Approx.'!$D$40*COS(RADIANS(F179))))))))))))</f>
        <v>7.2871947732035585</v>
      </c>
      <c r="L179" s="7">
        <f>IF('Third Approx.'!$G$15="Error",#N/A,IF('Third Approx.'!$G$16="Error",#N/A,IF('Third Approx.'!$G$17="Error",#N/A,IF('Third Approx.'!$G$18="Error",#N/A,IF('Third Approx.'!$G$19="Error",#N/A,IF('Third Approx.'!$G$20="Error",#N/A,IF('Third Approx.'!$G$29="Error",#N/A,IF('Third Approx.'!$G$30="Error",#N/A,IF('Third Approx.'!$G$31="Error",#N/A,IF('Third Approx.'!$G$32="Error",#N/A,'Third Approx.'!$D$40*SIN(RADIANS(F179))))))))))))</f>
        <v>-0.76591503386959425</v>
      </c>
      <c r="N179" s="18">
        <v>88.5</v>
      </c>
      <c r="O179" s="48">
        <f>'Third Approx.'!$D$16*TAN('Third Approx.'!$D$29)+((0.5*(COS(RADIANS(ABS('Third Approx.'!$D$18*'Data 3rd Approx.'!N179-'Third Approx.'!$D$19*'Data 3rd Approx.'!N179))))+0.5)*('Third Approx.'!$D$16*TAN(2*'Third Approx.'!$D$29)-2*'Third Approx.'!$D$16*TAN('Third Approx.'!$D$29)))</f>
        <v>3.5097514364690383</v>
      </c>
      <c r="R179" s="48">
        <f>((0.5*(COS(RADIANS(ABS('Third Approx.'!$D$18*'Data 3rd Approx.'!N179-'Third Approx.'!$D$19*'Data 3rd Approx.'!N179))))+0.5)*('Third Approx.'!$D$16*TAN(2*'Third Approx.'!$D$29)-2*'Third Approx.'!$D$16*TAN('Third Approx.'!$D$29)))</f>
        <v>2.6661305889570056E-3</v>
      </c>
      <c r="S179" s="7">
        <f>((0.5*(COS(RADIANS(ABS('Third Approx.'!$D$18*'Data 3rd Approx.'!N179-'Third Approx.'!$D$19*'Data 3rd Approx.'!N179))))+0.5))</f>
        <v>0.30865828381745453</v>
      </c>
      <c r="U179" s="18">
        <v>354</v>
      </c>
      <c r="V179" s="48">
        <f>'Third Approx.'!$D$38*COS(RADIANS(U179))</f>
        <v>3.7907311597000755</v>
      </c>
      <c r="W179" s="7">
        <f>'Third Approx.'!$D$38*SIN(RADIANS(U179))</f>
        <v>-0.39842189963804708</v>
      </c>
      <c r="Y179" s="18">
        <v>354</v>
      </c>
      <c r="Z179" s="48">
        <f t="shared" si="2"/>
        <v>7.3021362175465443</v>
      </c>
      <c r="AA179" s="7">
        <f>'Third Approx.'!$D$39*SIN(RADIANS(Y179))+$W$2</f>
        <v>-0.36749313423154717</v>
      </c>
    </row>
    <row r="180" spans="1:27" x14ac:dyDescent="0.25">
      <c r="A180" s="77">
        <v>89</v>
      </c>
      <c r="B180" s="77" t="str">
        <f>IF(A180&lt;='Third Approx.'!$D$20,A180,"")</f>
        <v/>
      </c>
      <c r="C180" s="48" t="e">
        <f>IF(B180="",#N/A,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Approx.'!$D$18*B180))+O180*COS(RADIANS(B180*'Third Approx.'!$D$19)+'Third Approx.'!$D$21))))))))))))</f>
        <v>#N/A</v>
      </c>
      <c r="D180" s="7" t="e">
        <f>IF(B180="",#N/A,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Approx.'!$D$18*B180))+O180*SIN(RADIANS(B180*'Third Approx.'!$D$19)+'Third Approx.'!$D$21))))))))))))</f>
        <v>#N/A</v>
      </c>
      <c r="F180" s="18">
        <v>356</v>
      </c>
      <c r="G180" s="48">
        <f>IF('Third Approx.'!$G$15="Error",#N/A,IF('Third Approx.'!$G$16="Error",#N/A,IF('Third Approx.'!$G$17="Error",#N/A,IF('Third Approx.'!$G$18="Error",#N/A,IF('Third Approx.'!$G$19="Error",#N/A,IF('Third Approx.'!$G$20="Error",#N/A,IF('Third Approx.'!$G$29="Error",#N/A,IF('Third Approx.'!$G$30="Error",#N/A,IF('Third Approx.'!$G$31="Error",#N/A,IF('Third Approx.'!$G$32="Error",#N/A,'Third Approx.'!$D$37*COS(RADIANS(F180))))))))))))</f>
        <v>0.30378445013188787</v>
      </c>
      <c r="H180" s="7">
        <f>IF('Third Approx.'!$G$15="Error",#N/A,IF('Third Approx.'!$G$16="Error",#N/A,IF('Third Approx.'!$G$17="Error",#N/A,IF('Third Approx.'!$G$18="Error",#N/A,IF('Third Approx.'!$G$19="Error",#N/A,IF('Third Approx.'!$G$20="Error",#N/A,IF('Third Approx.'!$G$29="Error",#N/A,IF('Third Approx.'!$G$30="Error",#N/A,IF('Third Approx.'!$G$31="Error",#N/A,IF('Third Approx.'!$G$32="Error",#N/A,'Third Approx.'!$D$37*SIN(RADIANS(F180))))))))))))</f>
        <v>-2.1242678115735342E-2</v>
      </c>
      <c r="K180" s="48">
        <f>IF('Third Approx.'!$G$15="Error",#N/A,IF('Third Approx.'!$G$16="Error",#N/A,IF('Third Approx.'!$G$17="Error",#N/A,IF('Third Approx.'!$G$18="Error",#N/A,IF('Third Approx.'!$G$19="Error",#N/A,IF('Third Approx.'!$G$20="Error",#N/A,IF('Third Approx.'!$G$29="Error",#N/A,IF('Third Approx.'!$G$30="Error",#N/A,IF('Third Approx.'!$G$31="Error",#N/A,IF('Third Approx.'!$G$32="Error",#N/A,'Third Approx.'!$D$40*COS(RADIANS(F180))))))))))))</f>
        <v>7.309485660240064</v>
      </c>
      <c r="L180" s="7">
        <f>IF('Third Approx.'!$G$15="Error",#N/A,IF('Third Approx.'!$G$16="Error",#N/A,IF('Third Approx.'!$G$17="Error",#N/A,IF('Third Approx.'!$G$18="Error",#N/A,IF('Third Approx.'!$G$19="Error",#N/A,IF('Third Approx.'!$G$20="Error",#N/A,IF('Third Approx.'!$G$29="Error",#N/A,IF('Third Approx.'!$G$30="Error",#N/A,IF('Third Approx.'!$G$31="Error",#N/A,IF('Third Approx.'!$G$32="Error",#N/A,'Third Approx.'!$D$40*SIN(RADIANS(F180))))))))))))</f>
        <v>-0.51112902916739544</v>
      </c>
      <c r="N180" s="47">
        <v>89</v>
      </c>
      <c r="O180" s="48">
        <f>'Third Approx.'!$D$16*TAN('Third Approx.'!$D$29)+((0.5*(COS(RADIANS(ABS('Third Approx.'!$D$18*'Data 3rd Approx.'!N180-'Third Approx.'!$D$19*'Data 3rd Approx.'!N180))))+0.5)*('Third Approx.'!$D$16*TAN(2*'Third Approx.'!$D$29)-2*'Third Approx.'!$D$16*TAN('Third Approx.'!$D$29)))</f>
        <v>3.5102863947855281</v>
      </c>
      <c r="R180" s="48">
        <f>((0.5*(COS(RADIANS(ABS('Third Approx.'!$D$18*'Data 3rd Approx.'!N180-'Third Approx.'!$D$19*'Data 3rd Approx.'!N180))))+0.5)*('Third Approx.'!$D$16*TAN(2*'Third Approx.'!$D$29)-2*'Third Approx.'!$D$16*TAN('Third Approx.'!$D$29)))</f>
        <v>3.2010889054466768E-3</v>
      </c>
      <c r="S180" s="7">
        <f>((0.5*(COS(RADIANS(ABS('Third Approx.'!$D$18*'Data 3rd Approx.'!N180-'Third Approx.'!$D$19*'Data 3rd Approx.'!N180))))+0.5))</f>
        <v>0.3705904774487393</v>
      </c>
      <c r="U180" s="18">
        <v>356</v>
      </c>
      <c r="V180" s="48">
        <f>'Third Approx.'!$D$38*COS(RADIANS(U180))</f>
        <v>3.8023266724723364</v>
      </c>
      <c r="W180" s="7">
        <f>'Third Approx.'!$D$38*SIN(RADIANS(U180))</f>
        <v>-0.26588458217376809</v>
      </c>
      <c r="Y180" s="18">
        <v>356</v>
      </c>
      <c r="Z180" s="48">
        <f t="shared" si="2"/>
        <v>7.3133470802320435</v>
      </c>
      <c r="AA180" s="7">
        <f>'Third Approx.'!$D$39*SIN(RADIANS(Y180))+$W$2</f>
        <v>-0.24524444699362741</v>
      </c>
    </row>
    <row r="181" spans="1:27" x14ac:dyDescent="0.25">
      <c r="A181" s="48">
        <v>89.5</v>
      </c>
      <c r="B181" s="77" t="str">
        <f>IF(A181&lt;='Third Approx.'!$D$20,A181,"")</f>
        <v/>
      </c>
      <c r="C181" s="48" t="e">
        <f>IF(B181="",#N/A,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Approx.'!$D$18*B181))+O181*COS(RADIANS(B181*'Third Approx.'!$D$19)+'Third Approx.'!$D$21))))))))))))</f>
        <v>#N/A</v>
      </c>
      <c r="D181" s="7" t="e">
        <f>IF(B181="",#N/A,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Approx.'!$D$18*B181))+O181*SIN(RADIANS(B181*'Third Approx.'!$D$19)+'Third Approx.'!$D$21))))))))))))</f>
        <v>#N/A</v>
      </c>
      <c r="F181" s="18">
        <v>358</v>
      </c>
      <c r="G181" s="48">
        <f>IF('Third Approx.'!$G$15="Error",#N/A,IF('Third Approx.'!$G$16="Error",#N/A,IF('Third Approx.'!$G$17="Error",#N/A,IF('Third Approx.'!$G$18="Error",#N/A,IF('Third Approx.'!$G$19="Error",#N/A,IF('Third Approx.'!$G$20="Error",#N/A,IF('Third Approx.'!$G$29="Error",#N/A,IF('Third Approx.'!$G$30="Error",#N/A,IF('Third Approx.'!$G$31="Error",#N/A,IF('Third Approx.'!$G$32="Error",#N/A,'Third Approx.'!$D$37*COS(RADIANS(F181))))))))))))</f>
        <v>0.30434075162770108</v>
      </c>
      <c r="H181" s="7">
        <f>IF('Third Approx.'!$G$15="Error",#N/A,IF('Third Approx.'!$G$16="Error",#N/A,IF('Third Approx.'!$G$17="Error",#N/A,IF('Third Approx.'!$G$18="Error",#N/A,IF('Third Approx.'!$G$19="Error",#N/A,IF('Third Approx.'!$G$20="Error",#N/A,IF('Third Approx.'!$G$29="Error",#N/A,IF('Third Approx.'!$G$30="Error",#N/A,IF('Third Approx.'!$G$31="Error",#N/A,IF('Third Approx.'!$G$32="Error",#N/A,'Third Approx.'!$D$37*SIN(RADIANS(F181))))))))))))</f>
        <v>-1.0627813234536151E-2</v>
      </c>
      <c r="K181" s="48">
        <f>IF('Third Approx.'!$G$15="Error",#N/A,IF('Third Approx.'!$G$16="Error",#N/A,IF('Third Approx.'!$G$17="Error",#N/A,IF('Third Approx.'!$G$18="Error",#N/A,IF('Third Approx.'!$G$19="Error",#N/A,IF('Third Approx.'!$G$20="Error",#N/A,IF('Third Approx.'!$G$29="Error",#N/A,IF('Third Approx.'!$G$30="Error",#N/A,IF('Third Approx.'!$G$31="Error",#N/A,IF('Third Approx.'!$G$32="Error",#N/A,'Third Approx.'!$D$40*COS(RADIANS(F181))))))))))))</f>
        <v>7.3228710649395188</v>
      </c>
      <c r="L181" s="7">
        <f>IF('Third Approx.'!$G$15="Error",#N/A,IF('Third Approx.'!$G$16="Error",#N/A,IF('Third Approx.'!$G$17="Error",#N/A,IF('Third Approx.'!$G$18="Error",#N/A,IF('Third Approx.'!$G$19="Error",#N/A,IF('Third Approx.'!$G$20="Error",#N/A,IF('Third Approx.'!$G$29="Error",#N/A,IF('Third Approx.'!$G$30="Error",#N/A,IF('Third Approx.'!$G$31="Error",#N/A,IF('Third Approx.'!$G$32="Error",#N/A,'Third Approx.'!$D$40*SIN(RADIANS(F181))))))))))))</f>
        <v>-0.25572029247654104</v>
      </c>
      <c r="N181" s="18">
        <v>89.5</v>
      </c>
      <c r="O181" s="48">
        <f>'Third Approx.'!$D$16*TAN('Third Approx.'!$D$29)+((0.5*(COS(RADIANS(ABS('Third Approx.'!$D$18*'Data 3rd Approx.'!N181-'Third Approx.'!$D$19*'Data 3rd Approx.'!N181))))+0.5)*('Third Approx.'!$D$16*TAN(2*'Third Approx.'!$D$29)-2*'Third Approx.'!$D$16*TAN('Third Approx.'!$D$29)))</f>
        <v>3.5108404792169972</v>
      </c>
      <c r="R181" s="48">
        <f>((0.5*(COS(RADIANS(ABS('Third Approx.'!$D$18*'Data 3rd Approx.'!N181-'Third Approx.'!$D$19*'Data 3rd Approx.'!N181))))+0.5)*('Third Approx.'!$D$16*TAN(2*'Third Approx.'!$D$29)-2*'Third Approx.'!$D$16*TAN('Third Approx.'!$D$29)))</f>
        <v>3.755173336915889E-3</v>
      </c>
      <c r="S181" s="7">
        <f>((0.5*(COS(RADIANS(ABS('Third Approx.'!$D$18*'Data 3rd Approx.'!N181-'Third Approx.'!$D$19*'Data 3rd Approx.'!N181))))+0.5))</f>
        <v>0.43473690388997427</v>
      </c>
      <c r="U181" s="18">
        <v>358</v>
      </c>
      <c r="V181" s="48">
        <f>'Third Approx.'!$D$38*COS(RADIANS(U181))</f>
        <v>3.8092896358977142</v>
      </c>
      <c r="W181" s="7">
        <f>'Third Approx.'!$D$38*SIN(RADIANS(U181))</f>
        <v>-0.13302332530248714</v>
      </c>
      <c r="Y181" s="18">
        <v>358</v>
      </c>
      <c r="Z181" s="48">
        <f t="shared" si="2"/>
        <v>7.32031333673463</v>
      </c>
      <c r="AA181" s="7">
        <f>'Third Approx.'!$D$39*SIN(RADIANS(Y181))+$W$2</f>
        <v>-0.12269696717405393</v>
      </c>
    </row>
    <row r="182" spans="1:27" x14ac:dyDescent="0.25">
      <c r="A182" s="77">
        <v>90</v>
      </c>
      <c r="B182" s="77" t="str">
        <f>IF(A182&lt;='Third Approx.'!$D$20,A182,"")</f>
        <v/>
      </c>
      <c r="C182" s="48" t="e">
        <f>IF(B182="",#N/A,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Approx.'!$D$18*B182))+O182*COS(RADIANS(B182*'Third Approx.'!$D$19)+'Third Approx.'!$D$21))))))))))))</f>
        <v>#N/A</v>
      </c>
      <c r="D182" s="7" t="e">
        <f>IF(B182="",#N/A,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Approx.'!$D$18*B182))+O182*SIN(RADIANS(B182*'Third Approx.'!$D$19)+'Third Approx.'!$D$21))))))))))))</f>
        <v>#N/A</v>
      </c>
      <c r="F182" s="18">
        <v>360</v>
      </c>
      <c r="G182" s="48">
        <f>IF('Third Approx.'!$G$15="Error",#N/A,IF('Third Approx.'!$G$16="Error",#N/A,IF('Third Approx.'!$G$17="Error",#N/A,IF('Third Approx.'!$G$18="Error",#N/A,IF('Third Approx.'!$G$19="Error",#N/A,IF('Third Approx.'!$G$20="Error",#N/A,IF('Third Approx.'!$G$29="Error",#N/A,IF('Third Approx.'!$G$30="Error",#N/A,IF('Third Approx.'!$G$31="Error",#N/A,IF('Third Approx.'!$G$32="Error",#N/A,'Third Approx.'!$D$37*COS(RADIANS(F182))))))))))))</f>
        <v>0.30452626079775486</v>
      </c>
      <c r="H182" s="7">
        <f>IF('Third Approx.'!$G$15="Error",#N/A,IF('Third Approx.'!$G$16="Error",#N/A,IF('Third Approx.'!$G$17="Error",#N/A,IF('Third Approx.'!$G$18="Error",#N/A,IF('Third Approx.'!$G$19="Error",#N/A,IF('Third Approx.'!$G$20="Error",#N/A,IF('Third Approx.'!$G$29="Error",#N/A,IF('Third Approx.'!$G$30="Error",#N/A,IF('Third Approx.'!$G$31="Error",#N/A,IF('Third Approx.'!$G$32="Error",#N/A,'Third Approx.'!$D$37*SIN(RADIANS(F182))))))))))))</f>
        <v>-7.4617975579093768E-17</v>
      </c>
      <c r="K182" s="48">
        <f>IF('Third Approx.'!$G$15="Error",#N/A,IF('Third Approx.'!$G$16="Error",#N/A,IF('Third Approx.'!$G$17="Error",#N/A,IF('Third Approx.'!$G$18="Error",#N/A,IF('Third Approx.'!$G$19="Error",#N/A,IF('Third Approx.'!$G$20="Error",#N/A,IF('Third Approx.'!$G$29="Error",#N/A,IF('Third Approx.'!$G$30="Error",#N/A,IF('Third Approx.'!$G$31="Error",#N/A,IF('Third Approx.'!$G$32="Error",#N/A,'Third Approx.'!$D$40*COS(RADIANS(F182))))))))))))</f>
        <v>7.3273346792481595</v>
      </c>
      <c r="L182" s="7">
        <f>IF('Third Approx.'!$G$15="Error",#N/A,IF('Third Approx.'!$G$16="Error",#N/A,IF('Third Approx.'!$G$17="Error",#N/A,IF('Third Approx.'!$G$18="Error",#N/A,IF('Third Approx.'!$G$19="Error",#N/A,IF('Third Approx.'!$G$20="Error",#N/A,IF('Third Approx.'!$G$29="Error",#N/A,IF('Third Approx.'!$G$30="Error",#N/A,IF('Third Approx.'!$G$31="Error",#N/A,IF('Third Approx.'!$G$32="Error",#N/A,'Third Approx.'!$D$40*SIN(RADIANS(F182))))))))))))</f>
        <v>-1.7954145521758461E-15</v>
      </c>
      <c r="N182" s="47">
        <v>90</v>
      </c>
      <c r="O182" s="48">
        <f>'Third Approx.'!$D$16*TAN('Third Approx.'!$D$29)+((0.5*(COS(RADIANS(ABS('Third Approx.'!$D$18*'Data 3rd Approx.'!N182-'Third Approx.'!$D$19*'Data 3rd Approx.'!N182))))+0.5)*('Third Approx.'!$D$16*TAN(2*'Third Approx.'!$D$29)-2*'Third Approx.'!$D$16*TAN('Third Approx.'!$D$29)))</f>
        <v>3.5114042092252022</v>
      </c>
      <c r="R182" s="48">
        <f>((0.5*(COS(RADIANS(ABS('Third Approx.'!$D$18*'Data 3rd Approx.'!N182-'Third Approx.'!$D$19*'Data 3rd Approx.'!N182))))+0.5)*('Third Approx.'!$D$16*TAN(2*'Third Approx.'!$D$29)-2*'Third Approx.'!$D$16*TAN('Third Approx.'!$D$29)))</f>
        <v>4.3189033451209759E-3</v>
      </c>
      <c r="S182" s="7">
        <f>((0.5*(COS(RADIANS(ABS('Third Approx.'!$D$18*'Data 3rd Approx.'!N182-'Third Approx.'!$D$19*'Data 3rd Approx.'!N182))))+0.5))</f>
        <v>0.50000000000000044</v>
      </c>
      <c r="U182" s="18">
        <v>360</v>
      </c>
      <c r="V182" s="48">
        <f>'Third Approx.'!$D$38*COS(RADIANS(U182))</f>
        <v>3.8116115666778363</v>
      </c>
      <c r="W182" s="7">
        <f>'Third Approx.'!$D$38*SIN(RADIANS(U182))</f>
        <v>-9.3395800432543504E-16</v>
      </c>
      <c r="Y182" s="18">
        <v>360</v>
      </c>
      <c r="Z182" s="48">
        <f t="shared" si="2"/>
        <v>7.3230157759030385</v>
      </c>
      <c r="AA182" s="7">
        <f>'Third Approx.'!$D$39*SIN(RADIANS(Y182))+$W$2</f>
        <v>-8.6145654785041116E-16</v>
      </c>
    </row>
    <row r="183" spans="1:27" x14ac:dyDescent="0.25">
      <c r="A183" s="77">
        <v>90.5</v>
      </c>
      <c r="B183" s="77" t="str">
        <f>IF(A183&lt;='Third Approx.'!$D$20,A183,"")</f>
        <v/>
      </c>
      <c r="C183" s="48" t="e">
        <f>IF(B183="",#N/A,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Approx.'!$D$18*B183))+O183*COS(RADIANS(B183*'Third Approx.'!$D$19)+'Third Approx.'!$D$21))))))))))))</f>
        <v>#N/A</v>
      </c>
      <c r="D183" s="7" t="e">
        <f>IF(B183="",#N/A,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Approx.'!$D$18*B183))+O183*SIN(RADIANS(B183*'Third Approx.'!$D$19)+'Third Approx.'!$D$21))))))))))))</f>
        <v>#N/A</v>
      </c>
      <c r="N183" s="47">
        <v>90.5</v>
      </c>
      <c r="O183" s="48">
        <f>'Third Approx.'!$D$16*TAN('Third Approx.'!$D$29)+((0.5*(COS(RADIANS(ABS('Third Approx.'!$D$18*'Data 3rd Approx.'!N183-'Third Approx.'!$D$19*'Data 3rd Approx.'!N183))))+0.5)*('Third Approx.'!$D$16*TAN(2*'Third Approx.'!$D$29)-2*'Third Approx.'!$D$16*TAN('Third Approx.'!$D$29)))</f>
        <v>3.5119679392334073</v>
      </c>
    </row>
    <row r="184" spans="1:27" x14ac:dyDescent="0.25">
      <c r="A184" s="48">
        <v>91</v>
      </c>
      <c r="B184" s="77" t="str">
        <f>IF(A184&lt;='Third Approx.'!$D$20,A184,"")</f>
        <v/>
      </c>
      <c r="C184" s="48" t="e">
        <f>IF(B184="",#N/A,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Approx.'!$D$18*B184))+O184*COS(RADIANS(B184*'Third Approx.'!$D$19)+'Third Approx.'!$D$21))))))))))))</f>
        <v>#N/A</v>
      </c>
      <c r="D184" s="7" t="e">
        <f>IF(B184="",#N/A,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Approx.'!$D$18*B184))+O184*SIN(RADIANS(B184*'Third Approx.'!$D$19)+'Third Approx.'!$D$21))))))))))))</f>
        <v>#N/A</v>
      </c>
      <c r="N184" s="18">
        <v>91</v>
      </c>
      <c r="O184" s="48">
        <f>'Third Approx.'!$D$16*TAN('Third Approx.'!$D$29)+((0.5*(COS(RADIANS(ABS('Third Approx.'!$D$18*'Data 3rd Approx.'!N184-'Third Approx.'!$D$19*'Data 3rd Approx.'!N184))))+0.5)*('Third Approx.'!$D$16*TAN(2*'Third Approx.'!$D$29)-2*'Third Approx.'!$D$16*TAN('Third Approx.'!$D$29)))</f>
        <v>3.5125220236648764</v>
      </c>
    </row>
    <row r="185" spans="1:27" x14ac:dyDescent="0.25">
      <c r="A185" s="77">
        <v>91.5</v>
      </c>
      <c r="B185" s="77" t="str">
        <f>IF(A185&lt;='Third Approx.'!$D$20,A185,"")</f>
        <v/>
      </c>
      <c r="C185" s="48" t="e">
        <f>IF(B185="",#N/A,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Approx.'!$D$18*B185))+O185*COS(RADIANS(B185*'Third Approx.'!$D$19)+'Third Approx.'!$D$21))))))))))))</f>
        <v>#N/A</v>
      </c>
      <c r="D185" s="7" t="e">
        <f>IF(B185="",#N/A,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Approx.'!$D$18*B185))+O185*SIN(RADIANS(B185*'Third Approx.'!$D$19)+'Third Approx.'!$D$21))))))))))))</f>
        <v>#N/A</v>
      </c>
      <c r="N185" s="47">
        <v>91.5</v>
      </c>
      <c r="O185" s="48">
        <f>'Third Approx.'!$D$16*TAN('Third Approx.'!$D$29)+((0.5*(COS(RADIANS(ABS('Third Approx.'!$D$18*'Data 3rd Approx.'!N185-'Third Approx.'!$D$19*'Data 3rd Approx.'!N185))))+0.5)*('Third Approx.'!$D$16*TAN(2*'Third Approx.'!$D$29)-2*'Third Approx.'!$D$16*TAN('Third Approx.'!$D$29)))</f>
        <v>3.5130569819813662</v>
      </c>
    </row>
    <row r="186" spans="1:27" x14ac:dyDescent="0.25">
      <c r="A186" s="48">
        <v>92</v>
      </c>
      <c r="B186" s="77" t="str">
        <f>IF(A186&lt;='Third Approx.'!$D$20,A186,"")</f>
        <v/>
      </c>
      <c r="C186" s="48" t="e">
        <f>IF(B186="",#N/A,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Approx.'!$D$18*B186))+O186*COS(RADIANS(B186*'Third Approx.'!$D$19)+'Third Approx.'!$D$21))))))))))))</f>
        <v>#N/A</v>
      </c>
      <c r="D186" s="7" t="e">
        <f>IF(B186="",#N/A,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Approx.'!$D$18*B186))+O186*SIN(RADIANS(B186*'Third Approx.'!$D$19)+'Third Approx.'!$D$21))))))))))))</f>
        <v>#N/A</v>
      </c>
      <c r="N186" s="18">
        <v>92</v>
      </c>
      <c r="O186" s="48">
        <f>'Third Approx.'!$D$16*TAN('Third Approx.'!$D$29)+((0.5*(COS(RADIANS(ABS('Third Approx.'!$D$18*'Data 3rd Approx.'!N186-'Third Approx.'!$D$19*'Data 3rd Approx.'!N186))))+0.5)*('Third Approx.'!$D$16*TAN(2*'Third Approx.'!$D$29)-2*'Third Approx.'!$D$16*TAN('Third Approx.'!$D$29)))</f>
        <v>3.5135636608977627</v>
      </c>
    </row>
    <row r="187" spans="1:27" x14ac:dyDescent="0.25">
      <c r="A187" s="77">
        <v>92.5</v>
      </c>
      <c r="B187" s="77" t="str">
        <f>IF(A187&lt;='Third Approx.'!$D$20,A187,"")</f>
        <v/>
      </c>
      <c r="C187" s="48" t="e">
        <f>IF(B187="",#N/A,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Approx.'!$D$18*B187))+O187*COS(RADIANS(B187*'Third Approx.'!$D$19)+'Third Approx.'!$D$21))))))))))))</f>
        <v>#N/A</v>
      </c>
      <c r="D187" s="7" t="e">
        <f>IF(B187="",#N/A,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Approx.'!$D$18*B187))+O187*SIN(RADIANS(B187*'Third Approx.'!$D$19)+'Third Approx.'!$D$21))))))))))))</f>
        <v>#N/A</v>
      </c>
      <c r="N187" s="47">
        <v>92.5</v>
      </c>
      <c r="O187" s="48">
        <f>'Third Approx.'!$D$16*TAN('Third Approx.'!$D$29)+((0.5*(COS(RADIANS(ABS('Third Approx.'!$D$18*'Data 3rd Approx.'!N187-'Third Approx.'!$D$19*'Data 3rd Approx.'!N187))))+0.5)*('Third Approx.'!$D$16*TAN(2*'Third Approx.'!$D$29)-2*'Third Approx.'!$D$16*TAN('Third Approx.'!$D$29)))</f>
        <v>3.5140333909973287</v>
      </c>
    </row>
    <row r="188" spans="1:27" x14ac:dyDescent="0.25">
      <c r="A188" s="48">
        <v>93</v>
      </c>
      <c r="B188" s="77" t="str">
        <f>IF(A188&lt;='Third Approx.'!$D$20,A188,"")</f>
        <v/>
      </c>
      <c r="C188" s="48" t="e">
        <f>IF(B188="",#N/A,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Approx.'!$D$18*B188))+O188*COS(RADIANS(B188*'Third Approx.'!$D$19)+'Third Approx.'!$D$21))))))))))))</f>
        <v>#N/A</v>
      </c>
      <c r="D188" s="7" t="e">
        <f>IF(B188="",#N/A,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Approx.'!$D$18*B188))+O188*SIN(RADIANS(B188*'Third Approx.'!$D$19)+'Third Approx.'!$D$21))))))))))))</f>
        <v>#N/A</v>
      </c>
      <c r="N188" s="18">
        <v>93</v>
      </c>
      <c r="O188" s="48">
        <f>'Third Approx.'!$D$16*TAN('Third Approx.'!$D$29)+((0.5*(COS(RADIANS(ABS('Third Approx.'!$D$18*'Data 3rd Approx.'!N188-'Third Approx.'!$D$19*'Data 3rd Approx.'!N188))))+0.5)*('Third Approx.'!$D$16*TAN(2*'Third Approx.'!$D$29)-2*'Third Approx.'!$D$16*TAN('Third Approx.'!$D$29)))</f>
        <v>3.5144581350678266</v>
      </c>
    </row>
    <row r="189" spans="1:27" x14ac:dyDescent="0.25">
      <c r="A189" s="77">
        <v>93.5</v>
      </c>
      <c r="B189" s="77" t="str">
        <f>IF(A189&lt;='Third Approx.'!$D$20,A189,"")</f>
        <v/>
      </c>
      <c r="C189" s="48" t="e">
        <f>IF(B189="",#N/A,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Approx.'!$D$18*B189))+O189*COS(RADIANS(B189*'Third Approx.'!$D$19)+'Third Approx.'!$D$21))))))))))))</f>
        <v>#N/A</v>
      </c>
      <c r="D189" s="7" t="e">
        <f>IF(B189="",#N/A,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Approx.'!$D$18*B189))+O189*SIN(RADIANS(B189*'Third Approx.'!$D$19)+'Third Approx.'!$D$21))))))))))))</f>
        <v>#N/A</v>
      </c>
      <c r="N189" s="47">
        <v>93.5</v>
      </c>
      <c r="O189" s="48">
        <f>'Third Approx.'!$D$16*TAN('Third Approx.'!$D$29)+((0.5*(COS(RADIANS(ABS('Third Approx.'!$D$18*'Data 3rd Approx.'!N189-'Third Approx.'!$D$19*'Data 3rd Approx.'!N189))))+0.5)*('Third Approx.'!$D$16*TAN(2*'Third Approx.'!$D$29)-2*'Third Approx.'!$D$16*TAN('Third Approx.'!$D$29)))</f>
        <v>3.5148306256204491</v>
      </c>
    </row>
    <row r="190" spans="1:27" x14ac:dyDescent="0.25">
      <c r="A190" s="48">
        <v>94</v>
      </c>
      <c r="B190" s="77" t="str">
        <f>IF(A190&lt;='Third Approx.'!$D$20,A190,"")</f>
        <v/>
      </c>
      <c r="C190" s="48" t="e">
        <f>IF(B190="",#N/A,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Approx.'!$D$18*B190))+O190*COS(RADIANS(B190*'Third Approx.'!$D$19)+'Third Approx.'!$D$21))))))))))))</f>
        <v>#N/A</v>
      </c>
      <c r="D190" s="7" t="e">
        <f>IF(B190="",#N/A,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Approx.'!$D$18*B190))+O190*SIN(RADIANS(B190*'Third Approx.'!$D$19)+'Third Approx.'!$D$21))))))))))))</f>
        <v>#N/A</v>
      </c>
      <c r="N190" s="18">
        <v>94</v>
      </c>
      <c r="O190" s="48">
        <f>'Third Approx.'!$D$16*TAN('Third Approx.'!$D$29)+((0.5*(COS(RADIANS(ABS('Third Approx.'!$D$18*'Data 3rd Approx.'!N190-'Third Approx.'!$D$19*'Data 3rd Approx.'!N190))))+0.5)*('Third Approx.'!$D$16*TAN(2*'Third Approx.'!$D$29)-2*'Third Approx.'!$D$16*TAN('Third Approx.'!$D$29)))</f>
        <v>3.5151444892385668</v>
      </c>
    </row>
    <row r="191" spans="1:27" x14ac:dyDescent="0.25">
      <c r="A191" s="77">
        <v>94.5</v>
      </c>
      <c r="B191" s="77" t="str">
        <f>IF(A191&lt;='Third Approx.'!$D$20,A191,"")</f>
        <v/>
      </c>
      <c r="C191" s="48" t="e">
        <f>IF(B191="",#N/A,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Approx.'!$D$18*B191))+O191*COS(RADIANS(B191*'Third Approx.'!$D$19)+'Third Approx.'!$D$21))))))))))))</f>
        <v>#N/A</v>
      </c>
      <c r="D191" s="7" t="e">
        <f>IF(B191="",#N/A,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Approx.'!$D$18*B191))+O191*SIN(RADIANS(B191*'Third Approx.'!$D$19)+'Third Approx.'!$D$21))))))))))))</f>
        <v>#N/A</v>
      </c>
      <c r="N191" s="47">
        <v>94.5</v>
      </c>
      <c r="O191" s="48">
        <f>'Third Approx.'!$D$16*TAN('Third Approx.'!$D$29)+((0.5*(COS(RADIANS(ABS('Third Approx.'!$D$18*'Data 3rd Approx.'!N191-'Third Approx.'!$D$19*'Data 3rd Approx.'!N191))))+0.5)*('Third Approx.'!$D$16*TAN(2*'Third Approx.'!$D$29)-2*'Third Approx.'!$D$16*TAN('Third Approx.'!$D$29)))</f>
        <v>3.5153943556286542</v>
      </c>
    </row>
    <row r="192" spans="1:27" x14ac:dyDescent="0.25">
      <c r="A192" s="48">
        <v>95</v>
      </c>
      <c r="B192" s="77" t="str">
        <f>IF(A192&lt;='Third Approx.'!$D$20,A192,"")</f>
        <v/>
      </c>
      <c r="C192" s="48" t="e">
        <f>IF(B192="",#N/A,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Approx.'!$D$18*B192))+O192*COS(RADIANS(B192*'Third Approx.'!$D$19)+'Third Approx.'!$D$21))))))))))))</f>
        <v>#N/A</v>
      </c>
      <c r="D192" s="7" t="e">
        <f>IF(B192="",#N/A,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Approx.'!$D$18*B192))+O192*SIN(RADIANS(B192*'Third Approx.'!$D$19)+'Third Approx.'!$D$21))))))))))))</f>
        <v>#N/A</v>
      </c>
      <c r="N192" s="18">
        <v>95</v>
      </c>
      <c r="O192" s="48">
        <f>'Third Approx.'!$D$16*TAN('Third Approx.'!$D$29)+((0.5*(COS(RADIANS(ABS('Third Approx.'!$D$18*'Data 3rd Approx.'!N192-'Third Approx.'!$D$19*'Data 3rd Approx.'!N192))))+0.5)*('Third Approx.'!$D$16*TAN(2*'Third Approx.'!$D$29)-2*'Third Approx.'!$D$16*TAN('Third Approx.'!$D$29)))</f>
        <v>3.5155759495075007</v>
      </c>
    </row>
    <row r="193" spans="1:15" x14ac:dyDescent="0.25">
      <c r="A193" s="77">
        <v>95.5</v>
      </c>
      <c r="B193" s="77" t="str">
        <f>IF(A193&lt;='Third Approx.'!$D$20,A193,"")</f>
        <v/>
      </c>
      <c r="C193" s="48" t="e">
        <f>IF(B193="",#N/A,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Approx.'!$D$18*B193))+O193*COS(RADIANS(B193*'Third Approx.'!$D$19)+'Third Approx.'!$D$21))))))))))))</f>
        <v>#N/A</v>
      </c>
      <c r="D193" s="7" t="e">
        <f>IF(B193="",#N/A,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Approx.'!$D$18*B193))+O193*SIN(RADIANS(B193*'Third Approx.'!$D$19)+'Third Approx.'!$D$21))))))))))))</f>
        <v>#N/A</v>
      </c>
      <c r="N193" s="47">
        <v>95.5</v>
      </c>
      <c r="O193" s="48">
        <f>'Third Approx.'!$D$16*TAN('Third Approx.'!$D$29)+((0.5*(COS(RADIANS(ABS('Third Approx.'!$D$18*'Data 3rd Approx.'!N193-'Third Approx.'!$D$19*'Data 3rd Approx.'!N193))))+0.5)*('Third Approx.'!$D$16*TAN(2*'Third Approx.'!$D$29)-2*'Third Approx.'!$D$16*TAN('Third Approx.'!$D$29)))</f>
        <v>3.5156861637534926</v>
      </c>
    </row>
    <row r="194" spans="1:15" x14ac:dyDescent="0.25">
      <c r="A194" s="48">
        <v>96</v>
      </c>
      <c r="B194" s="77" t="str">
        <f>IF(A194&lt;='Third Approx.'!$D$20,A194,"")</f>
        <v/>
      </c>
      <c r="C194" s="48" t="e">
        <f>IF(B194="",#N/A,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Approx.'!$D$18*B194))+O194*COS(RADIANS(B194*'Third Approx.'!$D$19)+'Third Approx.'!$D$21))))))))))))</f>
        <v>#N/A</v>
      </c>
      <c r="D194" s="7" t="e">
        <f>IF(B194="",#N/A,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Approx.'!$D$18*B194))+O194*SIN(RADIANS(B194*'Third Approx.'!$D$19)+'Third Approx.'!$D$21))))))))))))</f>
        <v>#N/A</v>
      </c>
      <c r="N194" s="18">
        <v>96</v>
      </c>
      <c r="O194" s="48">
        <f>'Third Approx.'!$D$16*TAN('Third Approx.'!$D$29)+((0.5*(COS(RADIANS(ABS('Third Approx.'!$D$18*'Data 3rd Approx.'!N194-'Third Approx.'!$D$19*'Data 3rd Approx.'!N194))))+0.5)*('Third Approx.'!$D$16*TAN(2*'Third Approx.'!$D$29)-2*'Third Approx.'!$D$16*TAN('Third Approx.'!$D$29)))</f>
        <v>3.5157231125703232</v>
      </c>
    </row>
    <row r="195" spans="1:15" x14ac:dyDescent="0.25">
      <c r="A195" s="77">
        <v>96.5</v>
      </c>
      <c r="B195" s="77" t="str">
        <f>IF(A195&lt;='Third Approx.'!$D$20,A195,"")</f>
        <v/>
      </c>
      <c r="C195" s="48" t="e">
        <f>IF(B195="",#N/A,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Approx.'!$D$18*B195))+O195*COS(RADIANS(B195*'Third Approx.'!$D$19)+'Third Approx.'!$D$21))))))))))))</f>
        <v>#N/A</v>
      </c>
      <c r="D195" s="7" t="e">
        <f>IF(B195="",#N/A,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Approx.'!$D$18*B195))+O195*SIN(RADIANS(B195*'Third Approx.'!$D$19)+'Third Approx.'!$D$21))))))))))))</f>
        <v>#N/A</v>
      </c>
      <c r="N195" s="47">
        <v>96.5</v>
      </c>
      <c r="O195" s="48">
        <f>'Third Approx.'!$D$16*TAN('Third Approx.'!$D$29)+((0.5*(COS(RADIANS(ABS('Third Approx.'!$D$18*'Data 3rd Approx.'!N195-'Third Approx.'!$D$19*'Data 3rd Approx.'!N195))))+0.5)*('Third Approx.'!$D$16*TAN(2*'Third Approx.'!$D$29)-2*'Third Approx.'!$D$16*TAN('Third Approx.'!$D$29)))</f>
        <v>3.5156861637534926</v>
      </c>
    </row>
    <row r="196" spans="1:15" x14ac:dyDescent="0.25">
      <c r="A196" s="48">
        <v>97</v>
      </c>
      <c r="B196" s="77" t="str">
        <f>IF(A196&lt;='Third Approx.'!$D$20,A196,"")</f>
        <v/>
      </c>
      <c r="C196" s="48" t="e">
        <f>IF(B196="",#N/A,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Approx.'!$D$18*B196))+O196*COS(RADIANS(B196*'Third Approx.'!$D$19)+'Third Approx.'!$D$21))))))))))))</f>
        <v>#N/A</v>
      </c>
      <c r="D196" s="7" t="e">
        <f>IF(B196="",#N/A,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Approx.'!$D$18*B196))+O196*SIN(RADIANS(B196*'Third Approx.'!$D$19)+'Third Approx.'!$D$21))))))))))))</f>
        <v>#N/A</v>
      </c>
      <c r="N196" s="18">
        <v>97</v>
      </c>
      <c r="O196" s="48">
        <f>'Third Approx.'!$D$16*TAN('Third Approx.'!$D$29)+((0.5*(COS(RADIANS(ABS('Third Approx.'!$D$18*'Data 3rd Approx.'!N196-'Third Approx.'!$D$19*'Data 3rd Approx.'!N196))))+0.5)*('Third Approx.'!$D$16*TAN(2*'Third Approx.'!$D$29)-2*'Third Approx.'!$D$16*TAN('Third Approx.'!$D$29)))</f>
        <v>3.5155759495075007</v>
      </c>
    </row>
    <row r="197" spans="1:15" x14ac:dyDescent="0.25">
      <c r="A197" s="77">
        <v>97.5</v>
      </c>
      <c r="B197" s="77" t="str">
        <f>IF(A197&lt;='Third Approx.'!$D$20,A197,"")</f>
        <v/>
      </c>
      <c r="C197" s="48" t="e">
        <f>IF(B197="",#N/A,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Approx.'!$D$18*B197))+O197*COS(RADIANS(B197*'Third Approx.'!$D$19)+'Third Approx.'!$D$21))))))))))))</f>
        <v>#N/A</v>
      </c>
      <c r="D197" s="7" t="e">
        <f>IF(B197="",#N/A,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Approx.'!$D$18*B197))+O197*SIN(RADIANS(B197*'Third Approx.'!$D$19)+'Third Approx.'!$D$21))))))))))))</f>
        <v>#N/A</v>
      </c>
      <c r="N197" s="47">
        <v>97.5</v>
      </c>
      <c r="O197" s="48">
        <f>'Third Approx.'!$D$16*TAN('Third Approx.'!$D$29)+((0.5*(COS(RADIANS(ABS('Third Approx.'!$D$18*'Data 3rd Approx.'!N197-'Third Approx.'!$D$19*'Data 3rd Approx.'!N197))))+0.5)*('Third Approx.'!$D$16*TAN(2*'Third Approx.'!$D$29)-2*'Third Approx.'!$D$16*TAN('Third Approx.'!$D$29)))</f>
        <v>3.5153943556286542</v>
      </c>
    </row>
    <row r="198" spans="1:15" x14ac:dyDescent="0.25">
      <c r="A198" s="48">
        <v>98</v>
      </c>
      <c r="B198" s="77" t="str">
        <f>IF(A198&lt;='Third Approx.'!$D$20,A198,"")</f>
        <v/>
      </c>
      <c r="C198" s="48" t="e">
        <f>IF(B198="",#N/A,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Approx.'!$D$18*B198))+O198*COS(RADIANS(B198*'Third Approx.'!$D$19)+'Third Approx.'!$D$21))))))))))))</f>
        <v>#N/A</v>
      </c>
      <c r="D198" s="7" t="e">
        <f>IF(B198="",#N/A,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Approx.'!$D$18*B198))+O198*SIN(RADIANS(B198*'Third Approx.'!$D$19)+'Third Approx.'!$D$21))))))))))))</f>
        <v>#N/A</v>
      </c>
      <c r="N198" s="18">
        <v>98</v>
      </c>
      <c r="O198" s="48">
        <f>'Third Approx.'!$D$16*TAN('Third Approx.'!$D$29)+((0.5*(COS(RADIANS(ABS('Third Approx.'!$D$18*'Data 3rd Approx.'!N198-'Third Approx.'!$D$19*'Data 3rd Approx.'!N198))))+0.5)*('Third Approx.'!$D$16*TAN(2*'Third Approx.'!$D$29)-2*'Third Approx.'!$D$16*TAN('Third Approx.'!$D$29)))</f>
        <v>3.5151444892385668</v>
      </c>
    </row>
    <row r="199" spans="1:15" x14ac:dyDescent="0.25">
      <c r="A199" s="77">
        <v>98.5</v>
      </c>
      <c r="B199" s="77" t="str">
        <f>IF(A199&lt;='Third Approx.'!$D$20,A199,"")</f>
        <v/>
      </c>
      <c r="C199" s="48" t="e">
        <f>IF(B199="",#N/A,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Approx.'!$D$18*B199))+O199*COS(RADIANS(B199*'Third Approx.'!$D$19)+'Third Approx.'!$D$21))))))))))))</f>
        <v>#N/A</v>
      </c>
      <c r="D199" s="7" t="e">
        <f>IF(B199="",#N/A,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Approx.'!$D$18*B199))+O199*SIN(RADIANS(B199*'Third Approx.'!$D$19)+'Third Approx.'!$D$21))))))))))))</f>
        <v>#N/A</v>
      </c>
      <c r="N199" s="47">
        <v>98.5</v>
      </c>
      <c r="O199" s="48">
        <f>'Third Approx.'!$D$16*TAN('Third Approx.'!$D$29)+((0.5*(COS(RADIANS(ABS('Third Approx.'!$D$18*'Data 3rd Approx.'!N199-'Third Approx.'!$D$19*'Data 3rd Approx.'!N199))))+0.5)*('Third Approx.'!$D$16*TAN(2*'Third Approx.'!$D$29)-2*'Third Approx.'!$D$16*TAN('Third Approx.'!$D$29)))</f>
        <v>3.5148306256204491</v>
      </c>
    </row>
    <row r="200" spans="1:15" x14ac:dyDescent="0.25">
      <c r="A200" s="48">
        <v>99</v>
      </c>
      <c r="B200" s="77" t="str">
        <f>IF(A200&lt;='Third Approx.'!$D$20,A200,"")</f>
        <v/>
      </c>
      <c r="C200" s="48" t="e">
        <f>IF(B200="",#N/A,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Approx.'!$D$18*B200))+O200*COS(RADIANS(B200*'Third Approx.'!$D$19)+'Third Approx.'!$D$21))))))))))))</f>
        <v>#N/A</v>
      </c>
      <c r="D200" s="7" t="e">
        <f>IF(B200="",#N/A,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Approx.'!$D$18*B200))+O200*SIN(RADIANS(B200*'Third Approx.'!$D$19)+'Third Approx.'!$D$21))))))))))))</f>
        <v>#N/A</v>
      </c>
      <c r="N200" s="18">
        <v>99</v>
      </c>
      <c r="O200" s="48">
        <f>'Third Approx.'!$D$16*TAN('Third Approx.'!$D$29)+((0.5*(COS(RADIANS(ABS('Third Approx.'!$D$18*'Data 3rd Approx.'!N200-'Third Approx.'!$D$19*'Data 3rd Approx.'!N200))))+0.5)*('Third Approx.'!$D$16*TAN(2*'Third Approx.'!$D$29)-2*'Third Approx.'!$D$16*TAN('Third Approx.'!$D$29)))</f>
        <v>3.5144581350678266</v>
      </c>
    </row>
    <row r="201" spans="1:15" x14ac:dyDescent="0.25">
      <c r="A201" s="77">
        <v>99.5</v>
      </c>
      <c r="B201" s="77" t="str">
        <f>IF(A201&lt;='Third Approx.'!$D$20,A201,"")</f>
        <v/>
      </c>
      <c r="C201" s="48" t="e">
        <f>IF(B201="",#N/A,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Approx.'!$D$18*B201))+O201*COS(RADIANS(B201*'Third Approx.'!$D$19)+'Third Approx.'!$D$21))))))))))))</f>
        <v>#N/A</v>
      </c>
      <c r="D201" s="7" t="e">
        <f>IF(B201="",#N/A,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Approx.'!$D$18*B201))+O201*SIN(RADIANS(B201*'Third Approx.'!$D$19)+'Third Approx.'!$D$21))))))))))))</f>
        <v>#N/A</v>
      </c>
      <c r="N201" s="47">
        <v>99.5</v>
      </c>
      <c r="O201" s="48">
        <f>'Third Approx.'!$D$16*TAN('Third Approx.'!$D$29)+((0.5*(COS(RADIANS(ABS('Third Approx.'!$D$18*'Data 3rd Approx.'!N201-'Third Approx.'!$D$19*'Data 3rd Approx.'!N201))))+0.5)*('Third Approx.'!$D$16*TAN(2*'Third Approx.'!$D$29)-2*'Third Approx.'!$D$16*TAN('Third Approx.'!$D$29)))</f>
        <v>3.5140333909973287</v>
      </c>
    </row>
    <row r="202" spans="1:15" x14ac:dyDescent="0.25">
      <c r="A202" s="48">
        <v>100</v>
      </c>
      <c r="B202" s="77" t="str">
        <f>IF(A202&lt;='Third Approx.'!$D$20,A202,"")</f>
        <v/>
      </c>
      <c r="C202" s="48" t="e">
        <f>IF(B202="",#N/A,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Approx.'!$D$18*B202))+O202*COS(RADIANS(B202*'Third Approx.'!$D$19)+'Third Approx.'!$D$21))))))))))))</f>
        <v>#N/A</v>
      </c>
      <c r="D202" s="7" t="e">
        <f>IF(B202="",#N/A,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Approx.'!$D$18*B202))+O202*SIN(RADIANS(B202*'Third Approx.'!$D$19)+'Third Approx.'!$D$21))))))))))))</f>
        <v>#N/A</v>
      </c>
      <c r="N202" s="18">
        <v>100</v>
      </c>
      <c r="O202" s="48">
        <f>'Third Approx.'!$D$16*TAN('Third Approx.'!$D$29)+((0.5*(COS(RADIANS(ABS('Third Approx.'!$D$18*'Data 3rd Approx.'!N202-'Third Approx.'!$D$19*'Data 3rd Approx.'!N202))))+0.5)*('Third Approx.'!$D$16*TAN(2*'Third Approx.'!$D$29)-2*'Third Approx.'!$D$16*TAN('Third Approx.'!$D$29)))</f>
        <v>3.5135636608977627</v>
      </c>
    </row>
    <row r="203" spans="1:15" x14ac:dyDescent="0.25">
      <c r="A203" s="77">
        <v>100.5</v>
      </c>
      <c r="B203" s="77" t="str">
        <f>IF(A203&lt;='Third Approx.'!$D$20,A203,"")</f>
        <v/>
      </c>
      <c r="C203" s="48" t="e">
        <f>IF(B203="",#N/A,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Approx.'!$D$18*B203))+O203*COS(RADIANS(B203*'Third Approx.'!$D$19)+'Third Approx.'!$D$21))))))))))))</f>
        <v>#N/A</v>
      </c>
      <c r="D203" s="7" t="e">
        <f>IF(B203="",#N/A,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Approx.'!$D$18*B203))+O203*SIN(RADIANS(B203*'Third Approx.'!$D$19)+'Third Approx.'!$D$21))))))))))))</f>
        <v>#N/A</v>
      </c>
      <c r="N203" s="47">
        <v>100.5</v>
      </c>
      <c r="O203" s="48">
        <f>'Third Approx.'!$D$16*TAN('Third Approx.'!$D$29)+((0.5*(COS(RADIANS(ABS('Third Approx.'!$D$18*'Data 3rd Approx.'!N203-'Third Approx.'!$D$19*'Data 3rd Approx.'!N203))))+0.5)*('Third Approx.'!$D$16*TAN(2*'Third Approx.'!$D$29)-2*'Third Approx.'!$D$16*TAN('Third Approx.'!$D$29)))</f>
        <v>3.5130569819813662</v>
      </c>
    </row>
    <row r="204" spans="1:15" x14ac:dyDescent="0.25">
      <c r="A204" s="48">
        <v>101</v>
      </c>
      <c r="B204" s="77" t="str">
        <f>IF(A204&lt;='Third Approx.'!$D$20,A204,"")</f>
        <v/>
      </c>
      <c r="C204" s="48" t="e">
        <f>IF(B204="",#N/A,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Approx.'!$D$18*B204))+O204*COS(RADIANS(B204*'Third Approx.'!$D$19)+'Third Approx.'!$D$21))))))))))))</f>
        <v>#N/A</v>
      </c>
      <c r="D204" s="7" t="e">
        <f>IF(B204="",#N/A,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Approx.'!$D$18*B204))+O204*SIN(RADIANS(B204*'Third Approx.'!$D$19)+'Third Approx.'!$D$21))))))))))))</f>
        <v>#N/A</v>
      </c>
      <c r="N204" s="18">
        <v>101</v>
      </c>
      <c r="O204" s="48">
        <f>'Third Approx.'!$D$16*TAN('Third Approx.'!$D$29)+((0.5*(COS(RADIANS(ABS('Third Approx.'!$D$18*'Data 3rd Approx.'!N204-'Third Approx.'!$D$19*'Data 3rd Approx.'!N204))))+0.5)*('Third Approx.'!$D$16*TAN(2*'Third Approx.'!$D$29)-2*'Third Approx.'!$D$16*TAN('Third Approx.'!$D$29)))</f>
        <v>3.5125220236648764</v>
      </c>
    </row>
    <row r="205" spans="1:15" x14ac:dyDescent="0.25">
      <c r="A205" s="77">
        <v>101.5</v>
      </c>
      <c r="B205" s="77" t="str">
        <f>IF(A205&lt;='Third Approx.'!$D$20,A205,"")</f>
        <v/>
      </c>
      <c r="C205" s="48" t="e">
        <f>IF(B205="",#N/A,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Approx.'!$D$18*B205))+O205*COS(RADIANS(B205*'Third Approx.'!$D$19)+'Third Approx.'!$D$21))))))))))))</f>
        <v>#N/A</v>
      </c>
      <c r="D205" s="7" t="e">
        <f>IF(B205="",#N/A,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Approx.'!$D$18*B205))+O205*SIN(RADIANS(B205*'Third Approx.'!$D$19)+'Third Approx.'!$D$21))))))))))))</f>
        <v>#N/A</v>
      </c>
      <c r="N205" s="47">
        <v>101.5</v>
      </c>
      <c r="O205" s="48">
        <f>'Third Approx.'!$D$16*TAN('Third Approx.'!$D$29)+((0.5*(COS(RADIANS(ABS('Third Approx.'!$D$18*'Data 3rd Approx.'!N205-'Third Approx.'!$D$19*'Data 3rd Approx.'!N205))))+0.5)*('Third Approx.'!$D$16*TAN(2*'Third Approx.'!$D$29)-2*'Third Approx.'!$D$16*TAN('Third Approx.'!$D$29)))</f>
        <v>3.5119679392334073</v>
      </c>
    </row>
    <row r="206" spans="1:15" x14ac:dyDescent="0.25">
      <c r="A206" s="48">
        <v>102</v>
      </c>
      <c r="B206" s="77" t="str">
        <f>IF(A206&lt;='Third Approx.'!$D$20,A206,"")</f>
        <v/>
      </c>
      <c r="C206" s="48" t="e">
        <f>IF(B206="",#N/A,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Approx.'!$D$18*B206))+O206*COS(RADIANS(B206*'Third Approx.'!$D$19)+'Third Approx.'!$D$21))))))))))))</f>
        <v>#N/A</v>
      </c>
      <c r="D206" s="7" t="e">
        <f>IF(B206="",#N/A,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Approx.'!$D$18*B206))+O206*SIN(RADIANS(B206*'Third Approx.'!$D$19)+'Third Approx.'!$D$21))))))))))))</f>
        <v>#N/A</v>
      </c>
      <c r="N206" s="18">
        <v>102</v>
      </c>
      <c r="O206" s="48">
        <f>'Third Approx.'!$D$16*TAN('Third Approx.'!$D$29)+((0.5*(COS(RADIANS(ABS('Third Approx.'!$D$18*'Data 3rd Approx.'!N206-'Third Approx.'!$D$19*'Data 3rd Approx.'!N206))))+0.5)*('Third Approx.'!$D$16*TAN(2*'Third Approx.'!$D$29)-2*'Third Approx.'!$D$16*TAN('Third Approx.'!$D$29)))</f>
        <v>3.5114042092252022</v>
      </c>
    </row>
    <row r="207" spans="1:15" x14ac:dyDescent="0.25">
      <c r="A207" s="77">
        <v>102.5</v>
      </c>
      <c r="B207" s="77" t="str">
        <f>IF(A207&lt;='Third Approx.'!$D$20,A207,"")</f>
        <v/>
      </c>
      <c r="C207" s="48" t="e">
        <f>IF(B207="",#N/A,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Approx.'!$D$18*B207))+O207*COS(RADIANS(B207*'Third Approx.'!$D$19)+'Third Approx.'!$D$21))))))))))))</f>
        <v>#N/A</v>
      </c>
      <c r="D207" s="7" t="e">
        <f>IF(B207="",#N/A,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Approx.'!$D$18*B207))+O207*SIN(RADIANS(B207*'Third Approx.'!$D$19)+'Third Approx.'!$D$21))))))))))))</f>
        <v>#N/A</v>
      </c>
      <c r="N207" s="47">
        <v>102.5</v>
      </c>
      <c r="O207" s="48">
        <f>'Third Approx.'!$D$16*TAN('Third Approx.'!$D$29)+((0.5*(COS(RADIANS(ABS('Third Approx.'!$D$18*'Data 3rd Approx.'!N207-'Third Approx.'!$D$19*'Data 3rd Approx.'!N207))))+0.5)*('Third Approx.'!$D$16*TAN(2*'Third Approx.'!$D$29)-2*'Third Approx.'!$D$16*TAN('Third Approx.'!$D$29)))</f>
        <v>3.5108404792169972</v>
      </c>
    </row>
    <row r="208" spans="1:15" x14ac:dyDescent="0.25">
      <c r="A208" s="48">
        <v>103</v>
      </c>
      <c r="B208" s="77" t="str">
        <f>IF(A208&lt;='Third Approx.'!$D$20,A208,"")</f>
        <v/>
      </c>
      <c r="C208" s="48" t="e">
        <f>IF(B208="",#N/A,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Approx.'!$D$18*B208))+O208*COS(RADIANS(B208*'Third Approx.'!$D$19)+'Third Approx.'!$D$21))))))))))))</f>
        <v>#N/A</v>
      </c>
      <c r="D208" s="7" t="e">
        <f>IF(B208="",#N/A,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Approx.'!$D$18*B208))+O208*SIN(RADIANS(B208*'Third Approx.'!$D$19)+'Third Approx.'!$D$21))))))))))))</f>
        <v>#N/A</v>
      </c>
      <c r="N208" s="18">
        <v>103</v>
      </c>
      <c r="O208" s="48">
        <f>'Third Approx.'!$D$16*TAN('Third Approx.'!$D$29)+((0.5*(COS(RADIANS(ABS('Third Approx.'!$D$18*'Data 3rd Approx.'!N208-'Third Approx.'!$D$19*'Data 3rd Approx.'!N208))))+0.5)*('Third Approx.'!$D$16*TAN(2*'Third Approx.'!$D$29)-2*'Third Approx.'!$D$16*TAN('Third Approx.'!$D$29)))</f>
        <v>3.5102863947855281</v>
      </c>
    </row>
    <row r="209" spans="1:15" x14ac:dyDescent="0.25">
      <c r="A209" s="77">
        <v>103.5</v>
      </c>
      <c r="B209" s="77" t="str">
        <f>IF(A209&lt;='Third Approx.'!$D$20,A209,"")</f>
        <v/>
      </c>
      <c r="C209" s="48" t="e">
        <f>IF(B209="",#N/A,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Approx.'!$D$18*B209))+O209*COS(RADIANS(B209*'Third Approx.'!$D$19)+'Third Approx.'!$D$21))))))))))))</f>
        <v>#N/A</v>
      </c>
      <c r="D209" s="7" t="e">
        <f>IF(B209="",#N/A,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Approx.'!$D$18*B209))+O209*SIN(RADIANS(B209*'Third Approx.'!$D$19)+'Third Approx.'!$D$21))))))))))))</f>
        <v>#N/A</v>
      </c>
      <c r="N209" s="47">
        <v>103.5</v>
      </c>
      <c r="O209" s="48">
        <f>'Third Approx.'!$D$16*TAN('Third Approx.'!$D$29)+((0.5*(COS(RADIANS(ABS('Third Approx.'!$D$18*'Data 3rd Approx.'!N209-'Third Approx.'!$D$19*'Data 3rd Approx.'!N209))))+0.5)*('Third Approx.'!$D$16*TAN(2*'Third Approx.'!$D$29)-2*'Third Approx.'!$D$16*TAN('Third Approx.'!$D$29)))</f>
        <v>3.5097514364690383</v>
      </c>
    </row>
    <row r="210" spans="1:15" x14ac:dyDescent="0.25">
      <c r="A210" s="48">
        <v>104</v>
      </c>
      <c r="B210" s="77" t="str">
        <f>IF(A210&lt;='Third Approx.'!$D$20,A210,"")</f>
        <v/>
      </c>
      <c r="C210" s="48" t="e">
        <f>IF(B210="",#N/A,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Approx.'!$D$18*B210))+O210*COS(RADIANS(B210*'Third Approx.'!$D$19)+'Third Approx.'!$D$21))))))))))))</f>
        <v>#N/A</v>
      </c>
      <c r="D210" s="7" t="e">
        <f>IF(B210="",#N/A,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Approx.'!$D$18*B210))+O210*SIN(RADIANS(B210*'Third Approx.'!$D$19)+'Third Approx.'!$D$21))))))))))))</f>
        <v>#N/A</v>
      </c>
      <c r="N210" s="18">
        <v>104</v>
      </c>
      <c r="O210" s="48">
        <f>'Third Approx.'!$D$16*TAN('Third Approx.'!$D$29)+((0.5*(COS(RADIANS(ABS('Third Approx.'!$D$18*'Data 3rd Approx.'!N210-'Third Approx.'!$D$19*'Data 3rd Approx.'!N210))))+0.5)*('Third Approx.'!$D$16*TAN(2*'Third Approx.'!$D$29)-2*'Third Approx.'!$D$16*TAN('Third Approx.'!$D$29)))</f>
        <v>3.5092447575526418</v>
      </c>
    </row>
    <row r="211" spans="1:15" x14ac:dyDescent="0.25">
      <c r="A211" s="77">
        <v>104.5</v>
      </c>
      <c r="B211" s="77" t="str">
        <f>IF(A211&lt;='Third Approx.'!$D$20,A211,"")</f>
        <v/>
      </c>
      <c r="C211" s="48" t="e">
        <f>IF(B211="",#N/A,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Approx.'!$D$18*B211))+O211*COS(RADIANS(B211*'Third Approx.'!$D$19)+'Third Approx.'!$D$21))))))))))))</f>
        <v>#N/A</v>
      </c>
      <c r="D211" s="7" t="e">
        <f>IF(B211="",#N/A,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Approx.'!$D$18*B211))+O211*SIN(RADIANS(B211*'Third Approx.'!$D$19)+'Third Approx.'!$D$21))))))))))))</f>
        <v>#N/A</v>
      </c>
      <c r="N211" s="47">
        <v>104.5</v>
      </c>
      <c r="O211" s="48">
        <f>'Third Approx.'!$D$16*TAN('Third Approx.'!$D$29)+((0.5*(COS(RADIANS(ABS('Third Approx.'!$D$18*'Data 3rd Approx.'!N211-'Third Approx.'!$D$19*'Data 3rd Approx.'!N211))))+0.5)*('Third Approx.'!$D$16*TAN(2*'Third Approx.'!$D$29)-2*'Third Approx.'!$D$16*TAN('Third Approx.'!$D$29)))</f>
        <v>3.5087750274530758</v>
      </c>
    </row>
    <row r="212" spans="1:15" x14ac:dyDescent="0.25">
      <c r="A212" s="48">
        <v>105</v>
      </c>
      <c r="B212" s="77" t="str">
        <f>IF(A212&lt;='Third Approx.'!$D$20,A212,"")</f>
        <v/>
      </c>
      <c r="C212" s="48" t="e">
        <f>IF(B212="",#N/A,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Approx.'!$D$18*B212))+O212*COS(RADIANS(B212*'Third Approx.'!$D$19)+'Third Approx.'!$D$21))))))))))))</f>
        <v>#N/A</v>
      </c>
      <c r="D212" s="7" t="e">
        <f>IF(B212="",#N/A,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Approx.'!$D$18*B212))+O212*SIN(RADIANS(B212*'Third Approx.'!$D$19)+'Third Approx.'!$D$21))))))))))))</f>
        <v>#N/A</v>
      </c>
      <c r="N212" s="18">
        <v>105</v>
      </c>
      <c r="O212" s="48">
        <f>'Third Approx.'!$D$16*TAN('Third Approx.'!$D$29)+((0.5*(COS(RADIANS(ABS('Third Approx.'!$D$18*'Data 3rd Approx.'!N212-'Third Approx.'!$D$19*'Data 3rd Approx.'!N212))))+0.5)*('Third Approx.'!$D$16*TAN(2*'Third Approx.'!$D$29)-2*'Third Approx.'!$D$16*TAN('Third Approx.'!$D$29)))</f>
        <v>3.5083502833825779</v>
      </c>
    </row>
    <row r="213" spans="1:15" x14ac:dyDescent="0.25">
      <c r="A213" s="77">
        <v>105.5</v>
      </c>
      <c r="B213" s="77" t="str">
        <f>IF(A213&lt;='Third Approx.'!$D$20,A213,"")</f>
        <v/>
      </c>
      <c r="C213" s="48" t="e">
        <f>IF(B213="",#N/A,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Approx.'!$D$18*B213))+O213*COS(RADIANS(B213*'Third Approx.'!$D$19)+'Third Approx.'!$D$21))))))))))))</f>
        <v>#N/A</v>
      </c>
      <c r="D213" s="7" t="e">
        <f>IF(B213="",#N/A,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Approx.'!$D$18*B213))+O213*SIN(RADIANS(B213*'Third Approx.'!$D$19)+'Third Approx.'!$D$21))))))))))))</f>
        <v>#N/A</v>
      </c>
      <c r="N213" s="47">
        <v>105.5</v>
      </c>
      <c r="O213" s="48">
        <f>'Third Approx.'!$D$16*TAN('Third Approx.'!$D$29)+((0.5*(COS(RADIANS(ABS('Third Approx.'!$D$18*'Data 3rd Approx.'!N213-'Third Approx.'!$D$19*'Data 3rd Approx.'!N213))))+0.5)*('Third Approx.'!$D$16*TAN(2*'Third Approx.'!$D$29)-2*'Third Approx.'!$D$16*TAN('Third Approx.'!$D$29)))</f>
        <v>3.5079777928299554</v>
      </c>
    </row>
    <row r="214" spans="1:15" x14ac:dyDescent="0.25">
      <c r="A214" s="48">
        <v>106</v>
      </c>
      <c r="B214" s="77" t="str">
        <f>IF(A214&lt;='Third Approx.'!$D$20,A214,"")</f>
        <v/>
      </c>
      <c r="C214" s="48" t="e">
        <f>IF(B214="",#N/A,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Approx.'!$D$18*B214))+O214*COS(RADIANS(B214*'Third Approx.'!$D$19)+'Third Approx.'!$D$21))))))))))))</f>
        <v>#N/A</v>
      </c>
      <c r="D214" s="7" t="e">
        <f>IF(B214="",#N/A,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Approx.'!$D$18*B214))+O214*SIN(RADIANS(B214*'Third Approx.'!$D$19)+'Third Approx.'!$D$21))))))))))))</f>
        <v>#N/A</v>
      </c>
      <c r="N214" s="18">
        <v>106</v>
      </c>
      <c r="O214" s="48">
        <f>'Third Approx.'!$D$16*TAN('Third Approx.'!$D$29)+((0.5*(COS(RADIANS(ABS('Third Approx.'!$D$18*'Data 3rd Approx.'!N214-'Third Approx.'!$D$19*'Data 3rd Approx.'!N214))))+0.5)*('Third Approx.'!$D$16*TAN(2*'Third Approx.'!$D$29)-2*'Third Approx.'!$D$16*TAN('Third Approx.'!$D$29)))</f>
        <v>3.5076639292118377</v>
      </c>
    </row>
    <row r="215" spans="1:15" x14ac:dyDescent="0.25">
      <c r="A215" s="77">
        <v>106.5</v>
      </c>
      <c r="B215" s="77" t="str">
        <f>IF(A215&lt;='Third Approx.'!$D$20,A215,"")</f>
        <v/>
      </c>
      <c r="C215" s="48" t="e">
        <f>IF(B215="",#N/A,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Approx.'!$D$18*B215))+O215*COS(RADIANS(B215*'Third Approx.'!$D$19)+'Third Approx.'!$D$21))))))))))))</f>
        <v>#N/A</v>
      </c>
      <c r="D215" s="7" t="e">
        <f>IF(B215="",#N/A,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Approx.'!$D$18*B215))+O215*SIN(RADIANS(B215*'Third Approx.'!$D$19)+'Third Approx.'!$D$21))))))))))))</f>
        <v>#N/A</v>
      </c>
      <c r="N215" s="47">
        <v>106.5</v>
      </c>
      <c r="O215" s="48">
        <f>'Third Approx.'!$D$16*TAN('Third Approx.'!$D$29)+((0.5*(COS(RADIANS(ABS('Third Approx.'!$D$18*'Data 3rd Approx.'!N215-'Third Approx.'!$D$19*'Data 3rd Approx.'!N215))))+0.5)*('Third Approx.'!$D$16*TAN(2*'Third Approx.'!$D$29)-2*'Third Approx.'!$D$16*TAN('Third Approx.'!$D$29)))</f>
        <v>3.5074140628217503</v>
      </c>
    </row>
    <row r="216" spans="1:15" x14ac:dyDescent="0.25">
      <c r="A216" s="48">
        <v>107</v>
      </c>
      <c r="B216" s="77" t="str">
        <f>IF(A216&lt;='Third Approx.'!$D$20,A216,"")</f>
        <v/>
      </c>
      <c r="C216" s="48" t="e">
        <f>IF(B216="",#N/A,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Approx.'!$D$18*B216))+O216*COS(RADIANS(B216*'Third Approx.'!$D$19)+'Third Approx.'!$D$21))))))))))))</f>
        <v>#N/A</v>
      </c>
      <c r="D216" s="7" t="e">
        <f>IF(B216="",#N/A,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Approx.'!$D$18*B216))+O216*SIN(RADIANS(B216*'Third Approx.'!$D$19)+'Third Approx.'!$D$21))))))))))))</f>
        <v>#N/A</v>
      </c>
      <c r="N216" s="18">
        <v>107</v>
      </c>
      <c r="O216" s="48">
        <f>'Third Approx.'!$D$16*TAN('Third Approx.'!$D$29)+((0.5*(COS(RADIANS(ABS('Third Approx.'!$D$18*'Data 3rd Approx.'!N216-'Third Approx.'!$D$19*'Data 3rd Approx.'!N216))))+0.5)*('Third Approx.'!$D$16*TAN(2*'Third Approx.'!$D$29)-2*'Third Approx.'!$D$16*TAN('Third Approx.'!$D$29)))</f>
        <v>3.5072324689429037</v>
      </c>
    </row>
    <row r="217" spans="1:15" x14ac:dyDescent="0.25">
      <c r="A217" s="77">
        <v>107.5</v>
      </c>
      <c r="B217" s="77" t="str">
        <f>IF(A217&lt;='Third Approx.'!$D$20,A217,"")</f>
        <v/>
      </c>
      <c r="C217" s="48" t="e">
        <f>IF(B217="",#N/A,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Approx.'!$D$18*B217))+O217*COS(RADIANS(B217*'Third Approx.'!$D$19)+'Third Approx.'!$D$21))))))))))))</f>
        <v>#N/A</v>
      </c>
      <c r="D217" s="7" t="e">
        <f>IF(B217="",#N/A,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Approx.'!$D$18*B217))+O217*SIN(RADIANS(B217*'Third Approx.'!$D$19)+'Third Approx.'!$D$21))))))))))))</f>
        <v>#N/A</v>
      </c>
      <c r="N217" s="47">
        <v>107.5</v>
      </c>
      <c r="O217" s="48">
        <f>'Third Approx.'!$D$16*TAN('Third Approx.'!$D$29)+((0.5*(COS(RADIANS(ABS('Third Approx.'!$D$18*'Data 3rd Approx.'!N217-'Third Approx.'!$D$19*'Data 3rd Approx.'!N217))))+0.5)*('Third Approx.'!$D$16*TAN(2*'Third Approx.'!$D$29)-2*'Third Approx.'!$D$16*TAN('Third Approx.'!$D$29)))</f>
        <v>3.5071222546969119</v>
      </c>
    </row>
    <row r="218" spans="1:15" x14ac:dyDescent="0.25">
      <c r="A218" s="48">
        <v>108</v>
      </c>
      <c r="B218" s="77" t="str">
        <f>IF(A218&lt;='Third Approx.'!$D$20,A218,"")</f>
        <v/>
      </c>
      <c r="C218" s="48" t="e">
        <f>IF(B218="",#N/A,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Approx.'!$D$18*B218))+O218*COS(RADIANS(B218*'Third Approx.'!$D$19)+'Third Approx.'!$D$21))))))))))))</f>
        <v>#N/A</v>
      </c>
      <c r="D218" s="7" t="e">
        <f>IF(B218="",#N/A,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Approx.'!$D$18*B218))+O218*SIN(RADIANS(B218*'Third Approx.'!$D$19)+'Third Approx.'!$D$21))))))))))))</f>
        <v>#N/A</v>
      </c>
      <c r="N218" s="18">
        <v>108</v>
      </c>
      <c r="O218" s="48">
        <f>'Third Approx.'!$D$16*TAN('Third Approx.'!$D$29)+((0.5*(COS(RADIANS(ABS('Third Approx.'!$D$18*'Data 3rd Approx.'!N218-'Third Approx.'!$D$19*'Data 3rd Approx.'!N218))))+0.5)*('Third Approx.'!$D$16*TAN(2*'Third Approx.'!$D$29)-2*'Third Approx.'!$D$16*TAN('Third Approx.'!$D$29)))</f>
        <v>3.5070853058800813</v>
      </c>
    </row>
    <row r="219" spans="1:15" x14ac:dyDescent="0.25">
      <c r="A219" s="77">
        <v>108.5</v>
      </c>
      <c r="B219" s="77" t="str">
        <f>IF(A219&lt;='Third Approx.'!$D$20,A219,"")</f>
        <v/>
      </c>
      <c r="C219" s="48" t="e">
        <f>IF(B219="",#N/A,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Approx.'!$D$18*B219))+O219*COS(RADIANS(B219*'Third Approx.'!$D$19)+'Third Approx.'!$D$21))))))))))))</f>
        <v>#N/A</v>
      </c>
      <c r="D219" s="7" t="e">
        <f>IF(B219="",#N/A,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Approx.'!$D$18*B219))+O219*SIN(RADIANS(B219*'Third Approx.'!$D$19)+'Third Approx.'!$D$21))))))))))))</f>
        <v>#N/A</v>
      </c>
      <c r="N219" s="47">
        <v>108.5</v>
      </c>
      <c r="O219" s="48">
        <f>'Third Approx.'!$D$16*TAN('Third Approx.'!$D$29)+((0.5*(COS(RADIANS(ABS('Third Approx.'!$D$18*'Data 3rd Approx.'!N219-'Third Approx.'!$D$19*'Data 3rd Approx.'!N219))))+0.5)*('Third Approx.'!$D$16*TAN(2*'Third Approx.'!$D$29)-2*'Third Approx.'!$D$16*TAN('Third Approx.'!$D$29)))</f>
        <v>3.5071222546969119</v>
      </c>
    </row>
    <row r="220" spans="1:15" x14ac:dyDescent="0.25">
      <c r="A220" s="48">
        <v>109</v>
      </c>
      <c r="B220" s="77" t="str">
        <f>IF(A220&lt;='Third Approx.'!$D$20,A220,"")</f>
        <v/>
      </c>
      <c r="C220" s="48" t="e">
        <f>IF(B220="",#N/A,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Approx.'!$D$18*B220))+O220*COS(RADIANS(B220*'Third Approx.'!$D$19)+'Third Approx.'!$D$21))))))))))))</f>
        <v>#N/A</v>
      </c>
      <c r="D220" s="7" t="e">
        <f>IF(B220="",#N/A,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Approx.'!$D$18*B220))+O220*SIN(RADIANS(B220*'Third Approx.'!$D$19)+'Third Approx.'!$D$21))))))))))))</f>
        <v>#N/A</v>
      </c>
      <c r="N220" s="18">
        <v>109</v>
      </c>
      <c r="O220" s="48">
        <f>'Third Approx.'!$D$16*TAN('Third Approx.'!$D$29)+((0.5*(COS(RADIANS(ABS('Third Approx.'!$D$18*'Data 3rd Approx.'!N220-'Third Approx.'!$D$19*'Data 3rd Approx.'!N220))))+0.5)*('Third Approx.'!$D$16*TAN(2*'Third Approx.'!$D$29)-2*'Third Approx.'!$D$16*TAN('Third Approx.'!$D$29)))</f>
        <v>3.5072324689429037</v>
      </c>
    </row>
    <row r="221" spans="1:15" x14ac:dyDescent="0.25">
      <c r="A221" s="77">
        <v>109.5</v>
      </c>
      <c r="B221" s="77" t="str">
        <f>IF(A221&lt;='Third Approx.'!$D$20,A221,"")</f>
        <v/>
      </c>
      <c r="C221" s="48" t="e">
        <f>IF(B221="",#N/A,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Approx.'!$D$18*B221))+O221*COS(RADIANS(B221*'Third Approx.'!$D$19)+'Third Approx.'!$D$21))))))))))))</f>
        <v>#N/A</v>
      </c>
      <c r="D221" s="7" t="e">
        <f>IF(B221="",#N/A,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Approx.'!$D$18*B221))+O221*SIN(RADIANS(B221*'Third Approx.'!$D$19)+'Third Approx.'!$D$21))))))))))))</f>
        <v>#N/A</v>
      </c>
      <c r="N221" s="47">
        <v>109.5</v>
      </c>
      <c r="O221" s="48">
        <f>'Third Approx.'!$D$16*TAN('Third Approx.'!$D$29)+((0.5*(COS(RADIANS(ABS('Third Approx.'!$D$18*'Data 3rd Approx.'!N221-'Third Approx.'!$D$19*'Data 3rd Approx.'!N221))))+0.5)*('Third Approx.'!$D$16*TAN(2*'Third Approx.'!$D$29)-2*'Third Approx.'!$D$16*TAN('Third Approx.'!$D$29)))</f>
        <v>3.5074140628217503</v>
      </c>
    </row>
    <row r="222" spans="1:15" x14ac:dyDescent="0.25">
      <c r="A222" s="48">
        <v>110</v>
      </c>
      <c r="B222" s="77" t="str">
        <f>IF(A222&lt;='Third Approx.'!$D$20,A222,"")</f>
        <v/>
      </c>
      <c r="C222" s="48" t="e">
        <f>IF(B222="",#N/A,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Approx.'!$D$18*B222))+O222*COS(RADIANS(B222*'Third Approx.'!$D$19)+'Third Approx.'!$D$21))))))))))))</f>
        <v>#N/A</v>
      </c>
      <c r="D222" s="7" t="e">
        <f>IF(B222="",#N/A,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Approx.'!$D$18*B222))+O222*SIN(RADIANS(B222*'Third Approx.'!$D$19)+'Third Approx.'!$D$21))))))))))))</f>
        <v>#N/A</v>
      </c>
      <c r="N222" s="18">
        <v>110</v>
      </c>
      <c r="O222" s="48">
        <f>'Third Approx.'!$D$16*TAN('Third Approx.'!$D$29)+((0.5*(COS(RADIANS(ABS('Third Approx.'!$D$18*'Data 3rd Approx.'!N222-'Third Approx.'!$D$19*'Data 3rd Approx.'!N222))))+0.5)*('Third Approx.'!$D$16*TAN(2*'Third Approx.'!$D$29)-2*'Third Approx.'!$D$16*TAN('Third Approx.'!$D$29)))</f>
        <v>3.5076639292118377</v>
      </c>
    </row>
    <row r="223" spans="1:15" x14ac:dyDescent="0.25">
      <c r="A223" s="77">
        <v>110.5</v>
      </c>
      <c r="B223" s="77" t="str">
        <f>IF(A223&lt;='Third Approx.'!$D$20,A223,"")</f>
        <v/>
      </c>
      <c r="C223" s="48" t="e">
        <f>IF(B223="",#N/A,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Approx.'!$D$18*B223))+O223*COS(RADIANS(B223*'Third Approx.'!$D$19)+'Third Approx.'!$D$21))))))))))))</f>
        <v>#N/A</v>
      </c>
      <c r="D223" s="7" t="e">
        <f>IF(B223="",#N/A,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Approx.'!$D$18*B223))+O223*SIN(RADIANS(B223*'Third Approx.'!$D$19)+'Third Approx.'!$D$21))))))))))))</f>
        <v>#N/A</v>
      </c>
      <c r="N223" s="47">
        <v>110.5</v>
      </c>
      <c r="O223" s="48">
        <f>'Third Approx.'!$D$16*TAN('Third Approx.'!$D$29)+((0.5*(COS(RADIANS(ABS('Third Approx.'!$D$18*'Data 3rd Approx.'!N223-'Third Approx.'!$D$19*'Data 3rd Approx.'!N223))))+0.5)*('Third Approx.'!$D$16*TAN(2*'Third Approx.'!$D$29)-2*'Third Approx.'!$D$16*TAN('Third Approx.'!$D$29)))</f>
        <v>3.5079777928299554</v>
      </c>
    </row>
    <row r="224" spans="1:15" x14ac:dyDescent="0.25">
      <c r="A224" s="48">
        <v>111</v>
      </c>
      <c r="B224" s="77" t="str">
        <f>IF(A224&lt;='Third Approx.'!$D$20,A224,"")</f>
        <v/>
      </c>
      <c r="C224" s="48" t="e">
        <f>IF(B224="",#N/A,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Approx.'!$D$18*B224))+O224*COS(RADIANS(B224*'Third Approx.'!$D$19)+'Third Approx.'!$D$21))))))))))))</f>
        <v>#N/A</v>
      </c>
      <c r="D224" s="7" t="e">
        <f>IF(B224="",#N/A,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Approx.'!$D$18*B224))+O224*SIN(RADIANS(B224*'Third Approx.'!$D$19)+'Third Approx.'!$D$21))))))))))))</f>
        <v>#N/A</v>
      </c>
      <c r="N224" s="18">
        <v>111</v>
      </c>
      <c r="O224" s="48">
        <f>'Third Approx.'!$D$16*TAN('Third Approx.'!$D$29)+((0.5*(COS(RADIANS(ABS('Third Approx.'!$D$18*'Data 3rd Approx.'!N224-'Third Approx.'!$D$19*'Data 3rd Approx.'!N224))))+0.5)*('Third Approx.'!$D$16*TAN(2*'Third Approx.'!$D$29)-2*'Third Approx.'!$D$16*TAN('Third Approx.'!$D$29)))</f>
        <v>3.5083502833825779</v>
      </c>
    </row>
    <row r="225" spans="1:15" x14ac:dyDescent="0.25">
      <c r="A225" s="77">
        <v>111.5</v>
      </c>
      <c r="B225" s="77" t="str">
        <f>IF(A225&lt;='Third Approx.'!$D$20,A225,"")</f>
        <v/>
      </c>
      <c r="C225" s="48" t="e">
        <f>IF(B225="",#N/A,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Approx.'!$D$18*B225))+O225*COS(RADIANS(B225*'Third Approx.'!$D$19)+'Third Approx.'!$D$21))))))))))))</f>
        <v>#N/A</v>
      </c>
      <c r="D225" s="7" t="e">
        <f>IF(B225="",#N/A,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Approx.'!$D$18*B225))+O225*SIN(RADIANS(B225*'Third Approx.'!$D$19)+'Third Approx.'!$D$21))))))))))))</f>
        <v>#N/A</v>
      </c>
      <c r="N225" s="47">
        <v>111.5</v>
      </c>
      <c r="O225" s="48">
        <f>'Third Approx.'!$D$16*TAN('Third Approx.'!$D$29)+((0.5*(COS(RADIANS(ABS('Third Approx.'!$D$18*'Data 3rd Approx.'!N225-'Third Approx.'!$D$19*'Data 3rd Approx.'!N225))))+0.5)*('Third Approx.'!$D$16*TAN(2*'Third Approx.'!$D$29)-2*'Third Approx.'!$D$16*TAN('Third Approx.'!$D$29)))</f>
        <v>3.5087750274530758</v>
      </c>
    </row>
    <row r="226" spans="1:15" x14ac:dyDescent="0.25">
      <c r="A226" s="48">
        <v>112</v>
      </c>
      <c r="B226" s="77" t="str">
        <f>IF(A226&lt;='Third Approx.'!$D$20,A226,"")</f>
        <v/>
      </c>
      <c r="C226" s="48" t="e">
        <f>IF(B226="",#N/A,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Approx.'!$D$18*B226))+O226*COS(RADIANS(B226*'Third Approx.'!$D$19)+'Third Approx.'!$D$21))))))))))))</f>
        <v>#N/A</v>
      </c>
      <c r="D226" s="7" t="e">
        <f>IF(B226="",#N/A,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Approx.'!$D$18*B226))+O226*SIN(RADIANS(B226*'Third Approx.'!$D$19)+'Third Approx.'!$D$21))))))))))))</f>
        <v>#N/A</v>
      </c>
      <c r="N226" s="18">
        <v>112</v>
      </c>
      <c r="O226" s="48">
        <f>'Third Approx.'!$D$16*TAN('Third Approx.'!$D$29)+((0.5*(COS(RADIANS(ABS('Third Approx.'!$D$18*'Data 3rd Approx.'!N226-'Third Approx.'!$D$19*'Data 3rd Approx.'!N226))))+0.5)*('Third Approx.'!$D$16*TAN(2*'Third Approx.'!$D$29)-2*'Third Approx.'!$D$16*TAN('Third Approx.'!$D$29)))</f>
        <v>3.5092447575526418</v>
      </c>
    </row>
    <row r="227" spans="1:15" x14ac:dyDescent="0.25">
      <c r="A227" s="77">
        <v>112.5</v>
      </c>
      <c r="B227" s="77" t="str">
        <f>IF(A227&lt;='Third Approx.'!$D$20,A227,"")</f>
        <v/>
      </c>
      <c r="C227" s="48" t="e">
        <f>IF(B227="",#N/A,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Approx.'!$D$18*B227))+O227*COS(RADIANS(B227*'Third Approx.'!$D$19)+'Third Approx.'!$D$21))))))))))))</f>
        <v>#N/A</v>
      </c>
      <c r="D227" s="7" t="e">
        <f>IF(B227="",#N/A,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Approx.'!$D$18*B227))+O227*SIN(RADIANS(B227*'Third Approx.'!$D$19)+'Third Approx.'!$D$21))))))))))))</f>
        <v>#N/A</v>
      </c>
      <c r="N227" s="47">
        <v>112.5</v>
      </c>
      <c r="O227" s="48">
        <f>'Third Approx.'!$D$16*TAN('Third Approx.'!$D$29)+((0.5*(COS(RADIANS(ABS('Third Approx.'!$D$18*'Data 3rd Approx.'!N227-'Third Approx.'!$D$19*'Data 3rd Approx.'!N227))))+0.5)*('Third Approx.'!$D$16*TAN(2*'Third Approx.'!$D$29)-2*'Third Approx.'!$D$16*TAN('Third Approx.'!$D$29)))</f>
        <v>3.5097514364690383</v>
      </c>
    </row>
    <row r="228" spans="1:15" x14ac:dyDescent="0.25">
      <c r="A228" s="48">
        <v>113</v>
      </c>
      <c r="B228" s="77" t="str">
        <f>IF(A228&lt;='Third Approx.'!$D$20,A228,"")</f>
        <v/>
      </c>
      <c r="C228" s="48" t="e">
        <f>IF(B228="",#N/A,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Approx.'!$D$18*B228))+O228*COS(RADIANS(B228*'Third Approx.'!$D$19)+'Third Approx.'!$D$21))))))))))))</f>
        <v>#N/A</v>
      </c>
      <c r="D228" s="7" t="e">
        <f>IF(B228="",#N/A,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Approx.'!$D$18*B228))+O228*SIN(RADIANS(B228*'Third Approx.'!$D$19)+'Third Approx.'!$D$21))))))))))))</f>
        <v>#N/A</v>
      </c>
      <c r="N228" s="18">
        <v>113</v>
      </c>
      <c r="O228" s="48">
        <f>'Third Approx.'!$D$16*TAN('Third Approx.'!$D$29)+((0.5*(COS(RADIANS(ABS('Third Approx.'!$D$18*'Data 3rd Approx.'!N228-'Third Approx.'!$D$19*'Data 3rd Approx.'!N228))))+0.5)*('Third Approx.'!$D$16*TAN(2*'Third Approx.'!$D$29)-2*'Third Approx.'!$D$16*TAN('Third Approx.'!$D$29)))</f>
        <v>3.5102863947855281</v>
      </c>
    </row>
    <row r="229" spans="1:15" x14ac:dyDescent="0.25">
      <c r="A229" s="77">
        <v>113.5</v>
      </c>
      <c r="B229" s="77" t="str">
        <f>IF(A229&lt;='Third Approx.'!$D$20,A229,"")</f>
        <v/>
      </c>
      <c r="C229" s="48" t="e">
        <f>IF(B229="",#N/A,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Approx.'!$D$18*B229))+O229*COS(RADIANS(B229*'Third Approx.'!$D$19)+'Third Approx.'!$D$21))))))))))))</f>
        <v>#N/A</v>
      </c>
      <c r="D229" s="7" t="e">
        <f>IF(B229="",#N/A,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Approx.'!$D$18*B229))+O229*SIN(RADIANS(B229*'Third Approx.'!$D$19)+'Third Approx.'!$D$21))))))))))))</f>
        <v>#N/A</v>
      </c>
      <c r="N229" s="47">
        <v>113.5</v>
      </c>
      <c r="O229" s="48">
        <f>'Third Approx.'!$D$16*TAN('Third Approx.'!$D$29)+((0.5*(COS(RADIANS(ABS('Third Approx.'!$D$18*'Data 3rd Approx.'!N229-'Third Approx.'!$D$19*'Data 3rd Approx.'!N229))))+0.5)*('Third Approx.'!$D$16*TAN(2*'Third Approx.'!$D$29)-2*'Third Approx.'!$D$16*TAN('Third Approx.'!$D$29)))</f>
        <v>3.5108404792169972</v>
      </c>
    </row>
    <row r="230" spans="1:15" x14ac:dyDescent="0.25">
      <c r="A230" s="48">
        <v>114</v>
      </c>
      <c r="B230" s="77" t="str">
        <f>IF(A230&lt;='Third Approx.'!$D$20,A230,"")</f>
        <v/>
      </c>
      <c r="C230" s="48" t="e">
        <f>IF(B230="",#N/A,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Approx.'!$D$18*B230))+O230*COS(RADIANS(B230*'Third Approx.'!$D$19)+'Third Approx.'!$D$21))))))))))))</f>
        <v>#N/A</v>
      </c>
      <c r="D230" s="7" t="e">
        <f>IF(B230="",#N/A,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Approx.'!$D$18*B230))+O230*SIN(RADIANS(B230*'Third Approx.'!$D$19)+'Third Approx.'!$D$21))))))))))))</f>
        <v>#N/A</v>
      </c>
      <c r="N230" s="18">
        <v>114</v>
      </c>
      <c r="O230" s="48">
        <f>'Third Approx.'!$D$16*TAN('Third Approx.'!$D$29)+((0.5*(COS(RADIANS(ABS('Third Approx.'!$D$18*'Data 3rd Approx.'!N230-'Third Approx.'!$D$19*'Data 3rd Approx.'!N230))))+0.5)*('Third Approx.'!$D$16*TAN(2*'Third Approx.'!$D$29)-2*'Third Approx.'!$D$16*TAN('Third Approx.'!$D$29)))</f>
        <v>3.5114042092252022</v>
      </c>
    </row>
    <row r="231" spans="1:15" x14ac:dyDescent="0.25">
      <c r="A231" s="77">
        <v>114.5</v>
      </c>
      <c r="B231" s="77" t="str">
        <f>IF(A231&lt;='Third Approx.'!$D$20,A231,"")</f>
        <v/>
      </c>
      <c r="C231" s="48" t="e">
        <f>IF(B231="",#N/A,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Approx.'!$D$18*B231))+O231*COS(RADIANS(B231*'Third Approx.'!$D$19)+'Third Approx.'!$D$21))))))))))))</f>
        <v>#N/A</v>
      </c>
      <c r="D231" s="7" t="e">
        <f>IF(B231="",#N/A,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Approx.'!$D$18*B231))+O231*SIN(RADIANS(B231*'Third Approx.'!$D$19)+'Third Approx.'!$D$21))))))))))))</f>
        <v>#N/A</v>
      </c>
      <c r="N231" s="47">
        <v>114.5</v>
      </c>
      <c r="O231" s="48">
        <f>'Third Approx.'!$D$16*TAN('Third Approx.'!$D$29)+((0.5*(COS(RADIANS(ABS('Third Approx.'!$D$18*'Data 3rd Approx.'!N231-'Third Approx.'!$D$19*'Data 3rd Approx.'!N231))))+0.5)*('Third Approx.'!$D$16*TAN(2*'Third Approx.'!$D$29)-2*'Third Approx.'!$D$16*TAN('Third Approx.'!$D$29)))</f>
        <v>3.5119679392334073</v>
      </c>
    </row>
    <row r="232" spans="1:15" x14ac:dyDescent="0.25">
      <c r="A232" s="48">
        <v>115</v>
      </c>
      <c r="B232" s="77" t="str">
        <f>IF(A232&lt;='Third Approx.'!$D$20,A232,"")</f>
        <v/>
      </c>
      <c r="C232" s="48" t="e">
        <f>IF(B232="",#N/A,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Approx.'!$D$18*B232))+O232*COS(RADIANS(B232*'Third Approx.'!$D$19)+'Third Approx.'!$D$21))))))))))))</f>
        <v>#N/A</v>
      </c>
      <c r="D232" s="7" t="e">
        <f>IF(B232="",#N/A,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Approx.'!$D$18*B232))+O232*SIN(RADIANS(B232*'Third Approx.'!$D$19)+'Third Approx.'!$D$21))))))))))))</f>
        <v>#N/A</v>
      </c>
      <c r="N232" s="18">
        <v>115</v>
      </c>
      <c r="O232" s="48">
        <f>'Third Approx.'!$D$16*TAN('Third Approx.'!$D$29)+((0.5*(COS(RADIANS(ABS('Third Approx.'!$D$18*'Data 3rd Approx.'!N232-'Third Approx.'!$D$19*'Data 3rd Approx.'!N232))))+0.5)*('Third Approx.'!$D$16*TAN(2*'Third Approx.'!$D$29)-2*'Third Approx.'!$D$16*TAN('Third Approx.'!$D$29)))</f>
        <v>3.5125220236648764</v>
      </c>
    </row>
    <row r="233" spans="1:15" x14ac:dyDescent="0.25">
      <c r="A233" s="77">
        <v>115.5</v>
      </c>
      <c r="B233" s="77" t="str">
        <f>IF(A233&lt;='Third Approx.'!$D$20,A233,"")</f>
        <v/>
      </c>
      <c r="C233" s="48" t="e">
        <f>IF(B233="",#N/A,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Approx.'!$D$18*B233))+O233*COS(RADIANS(B233*'Third Approx.'!$D$19)+'Third Approx.'!$D$21))))))))))))</f>
        <v>#N/A</v>
      </c>
      <c r="D233" s="7" t="e">
        <f>IF(B233="",#N/A,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Approx.'!$D$18*B233))+O233*SIN(RADIANS(B233*'Third Approx.'!$D$19)+'Third Approx.'!$D$21))))))))))))</f>
        <v>#N/A</v>
      </c>
      <c r="N233" s="47">
        <v>115.5</v>
      </c>
      <c r="O233" s="48">
        <f>'Third Approx.'!$D$16*TAN('Third Approx.'!$D$29)+((0.5*(COS(RADIANS(ABS('Third Approx.'!$D$18*'Data 3rd Approx.'!N233-'Third Approx.'!$D$19*'Data 3rd Approx.'!N233))))+0.5)*('Third Approx.'!$D$16*TAN(2*'Third Approx.'!$D$29)-2*'Third Approx.'!$D$16*TAN('Third Approx.'!$D$29)))</f>
        <v>3.5130569819813662</v>
      </c>
    </row>
    <row r="234" spans="1:15" x14ac:dyDescent="0.25">
      <c r="A234" s="48">
        <v>116</v>
      </c>
      <c r="B234" s="77" t="str">
        <f>IF(A234&lt;='Third Approx.'!$D$20,A234,"")</f>
        <v/>
      </c>
      <c r="C234" s="48" t="e">
        <f>IF(B234="",#N/A,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Approx.'!$D$18*B234))+O234*COS(RADIANS(B234*'Third Approx.'!$D$19)+'Third Approx.'!$D$21))))))))))))</f>
        <v>#N/A</v>
      </c>
      <c r="D234" s="7" t="e">
        <f>IF(B234="",#N/A,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Approx.'!$D$18*B234))+O234*SIN(RADIANS(B234*'Third Approx.'!$D$19)+'Third Approx.'!$D$21))))))))))))</f>
        <v>#N/A</v>
      </c>
      <c r="N234" s="18">
        <v>116</v>
      </c>
      <c r="O234" s="48">
        <f>'Third Approx.'!$D$16*TAN('Third Approx.'!$D$29)+((0.5*(COS(RADIANS(ABS('Third Approx.'!$D$18*'Data 3rd Approx.'!N234-'Third Approx.'!$D$19*'Data 3rd Approx.'!N234))))+0.5)*('Third Approx.'!$D$16*TAN(2*'Third Approx.'!$D$29)-2*'Third Approx.'!$D$16*TAN('Third Approx.'!$D$29)))</f>
        <v>3.5135636608977627</v>
      </c>
    </row>
    <row r="235" spans="1:15" x14ac:dyDescent="0.25">
      <c r="A235" s="77">
        <v>116.5</v>
      </c>
      <c r="B235" s="77" t="str">
        <f>IF(A235&lt;='Third Approx.'!$D$20,A235,"")</f>
        <v/>
      </c>
      <c r="C235" s="48" t="e">
        <f>IF(B235="",#N/A,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Approx.'!$D$18*B235))+O235*COS(RADIANS(B235*'Third Approx.'!$D$19)+'Third Approx.'!$D$21))))))))))))</f>
        <v>#N/A</v>
      </c>
      <c r="D235" s="7" t="e">
        <f>IF(B235="",#N/A,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Approx.'!$D$18*B235))+O235*SIN(RADIANS(B235*'Third Approx.'!$D$19)+'Third Approx.'!$D$21))))))))))))</f>
        <v>#N/A</v>
      </c>
      <c r="N235" s="47">
        <v>116.5</v>
      </c>
      <c r="O235" s="48">
        <f>'Third Approx.'!$D$16*TAN('Third Approx.'!$D$29)+((0.5*(COS(RADIANS(ABS('Third Approx.'!$D$18*'Data 3rd Approx.'!N235-'Third Approx.'!$D$19*'Data 3rd Approx.'!N235))))+0.5)*('Third Approx.'!$D$16*TAN(2*'Third Approx.'!$D$29)-2*'Third Approx.'!$D$16*TAN('Third Approx.'!$D$29)))</f>
        <v>3.5140333909973287</v>
      </c>
    </row>
    <row r="236" spans="1:15" x14ac:dyDescent="0.25">
      <c r="A236" s="48">
        <v>117</v>
      </c>
      <c r="B236" s="77" t="str">
        <f>IF(A236&lt;='Third Approx.'!$D$20,A236,"")</f>
        <v/>
      </c>
      <c r="C236" s="48" t="e">
        <f>IF(B236="",#N/A,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Approx.'!$D$18*B236))+O236*COS(RADIANS(B236*'Third Approx.'!$D$19)+'Third Approx.'!$D$21))))))))))))</f>
        <v>#N/A</v>
      </c>
      <c r="D236" s="7" t="e">
        <f>IF(B236="",#N/A,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Approx.'!$D$18*B236))+O236*SIN(RADIANS(B236*'Third Approx.'!$D$19)+'Third Approx.'!$D$21))))))))))))</f>
        <v>#N/A</v>
      </c>
      <c r="N236" s="18">
        <v>117</v>
      </c>
      <c r="O236" s="48">
        <f>'Third Approx.'!$D$16*TAN('Third Approx.'!$D$29)+((0.5*(COS(RADIANS(ABS('Third Approx.'!$D$18*'Data 3rd Approx.'!N236-'Third Approx.'!$D$19*'Data 3rd Approx.'!N236))))+0.5)*('Third Approx.'!$D$16*TAN(2*'Third Approx.'!$D$29)-2*'Third Approx.'!$D$16*TAN('Third Approx.'!$D$29)))</f>
        <v>3.5144581350678266</v>
      </c>
    </row>
    <row r="237" spans="1:15" x14ac:dyDescent="0.25">
      <c r="A237" s="77">
        <v>117.5</v>
      </c>
      <c r="B237" s="77" t="str">
        <f>IF(A237&lt;='Third Approx.'!$D$20,A237,"")</f>
        <v/>
      </c>
      <c r="C237" s="48" t="e">
        <f>IF(B237="",#N/A,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Approx.'!$D$18*B237))+O237*COS(RADIANS(B237*'Third Approx.'!$D$19)+'Third Approx.'!$D$21))))))))))))</f>
        <v>#N/A</v>
      </c>
      <c r="D237" s="7" t="e">
        <f>IF(B237="",#N/A,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Approx.'!$D$18*B237))+O237*SIN(RADIANS(B237*'Third Approx.'!$D$19)+'Third Approx.'!$D$21))))))))))))</f>
        <v>#N/A</v>
      </c>
      <c r="N237" s="47">
        <v>117.5</v>
      </c>
      <c r="O237" s="48">
        <f>'Third Approx.'!$D$16*TAN('Third Approx.'!$D$29)+((0.5*(COS(RADIANS(ABS('Third Approx.'!$D$18*'Data 3rd Approx.'!N237-'Third Approx.'!$D$19*'Data 3rd Approx.'!N237))))+0.5)*('Third Approx.'!$D$16*TAN(2*'Third Approx.'!$D$29)-2*'Third Approx.'!$D$16*TAN('Third Approx.'!$D$29)))</f>
        <v>3.5148306256204491</v>
      </c>
    </row>
    <row r="238" spans="1:15" x14ac:dyDescent="0.25">
      <c r="A238" s="48">
        <v>118</v>
      </c>
      <c r="B238" s="77" t="str">
        <f>IF(A238&lt;='Third Approx.'!$D$20,A238,"")</f>
        <v/>
      </c>
      <c r="C238" s="48" t="e">
        <f>IF(B238="",#N/A,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Approx.'!$D$18*B238))+O238*COS(RADIANS(B238*'Third Approx.'!$D$19)+'Third Approx.'!$D$21))))))))))))</f>
        <v>#N/A</v>
      </c>
      <c r="D238" s="7" t="e">
        <f>IF(B238="",#N/A,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Approx.'!$D$18*B238))+O238*SIN(RADIANS(B238*'Third Approx.'!$D$19)+'Third Approx.'!$D$21))))))))))))</f>
        <v>#N/A</v>
      </c>
      <c r="N238" s="18">
        <v>118</v>
      </c>
      <c r="O238" s="48">
        <f>'Third Approx.'!$D$16*TAN('Third Approx.'!$D$29)+((0.5*(COS(RADIANS(ABS('Third Approx.'!$D$18*'Data 3rd Approx.'!N238-'Third Approx.'!$D$19*'Data 3rd Approx.'!N238))))+0.5)*('Third Approx.'!$D$16*TAN(2*'Third Approx.'!$D$29)-2*'Third Approx.'!$D$16*TAN('Third Approx.'!$D$29)))</f>
        <v>3.5151444892385668</v>
      </c>
    </row>
    <row r="239" spans="1:15" x14ac:dyDescent="0.25">
      <c r="A239" s="77">
        <v>118.5</v>
      </c>
      <c r="B239" s="77" t="str">
        <f>IF(A239&lt;='Third Approx.'!$D$20,A239,"")</f>
        <v/>
      </c>
      <c r="C239" s="48" t="e">
        <f>IF(B239="",#N/A,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Approx.'!$D$18*B239))+O239*COS(RADIANS(B239*'Third Approx.'!$D$19)+'Third Approx.'!$D$21))))))))))))</f>
        <v>#N/A</v>
      </c>
      <c r="D239" s="7" t="e">
        <f>IF(B239="",#N/A,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Approx.'!$D$18*B239))+O239*SIN(RADIANS(B239*'Third Approx.'!$D$19)+'Third Approx.'!$D$21))))))))))))</f>
        <v>#N/A</v>
      </c>
      <c r="N239" s="47">
        <v>118.5</v>
      </c>
      <c r="O239" s="48">
        <f>'Third Approx.'!$D$16*TAN('Third Approx.'!$D$29)+((0.5*(COS(RADIANS(ABS('Third Approx.'!$D$18*'Data 3rd Approx.'!N239-'Third Approx.'!$D$19*'Data 3rd Approx.'!N239))))+0.5)*('Third Approx.'!$D$16*TAN(2*'Third Approx.'!$D$29)-2*'Third Approx.'!$D$16*TAN('Third Approx.'!$D$29)))</f>
        <v>3.5153943556286542</v>
      </c>
    </row>
    <row r="240" spans="1:15" x14ac:dyDescent="0.25">
      <c r="A240" s="48">
        <v>119</v>
      </c>
      <c r="B240" s="77" t="str">
        <f>IF(A240&lt;='Third Approx.'!$D$20,A240,"")</f>
        <v/>
      </c>
      <c r="C240" s="48" t="e">
        <f>IF(B240="",#N/A,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Approx.'!$D$18*B240))+O240*COS(RADIANS(B240*'Third Approx.'!$D$19)+'Third Approx.'!$D$21))))))))))))</f>
        <v>#N/A</v>
      </c>
      <c r="D240" s="7" t="e">
        <f>IF(B240="",#N/A,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Approx.'!$D$18*B240))+O240*SIN(RADIANS(B240*'Third Approx.'!$D$19)+'Third Approx.'!$D$21))))))))))))</f>
        <v>#N/A</v>
      </c>
      <c r="N240" s="18">
        <v>119</v>
      </c>
      <c r="O240" s="48">
        <f>'Third Approx.'!$D$16*TAN('Third Approx.'!$D$29)+((0.5*(COS(RADIANS(ABS('Third Approx.'!$D$18*'Data 3rd Approx.'!N240-'Third Approx.'!$D$19*'Data 3rd Approx.'!N240))))+0.5)*('Third Approx.'!$D$16*TAN(2*'Third Approx.'!$D$29)-2*'Third Approx.'!$D$16*TAN('Third Approx.'!$D$29)))</f>
        <v>3.5155759495075007</v>
      </c>
    </row>
    <row r="241" spans="1:15" x14ac:dyDescent="0.25">
      <c r="A241" s="77">
        <v>119.5</v>
      </c>
      <c r="B241" s="77" t="str">
        <f>IF(A241&lt;='Third Approx.'!$D$20,A241,"")</f>
        <v/>
      </c>
      <c r="C241" s="48" t="e">
        <f>IF(B241="",#N/A,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Approx.'!$D$18*B241))+O241*COS(RADIANS(B241*'Third Approx.'!$D$19)+'Third Approx.'!$D$21))))))))))))</f>
        <v>#N/A</v>
      </c>
      <c r="D241" s="7" t="e">
        <f>IF(B241="",#N/A,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Approx.'!$D$18*B241))+O241*SIN(RADIANS(B241*'Third Approx.'!$D$19)+'Third Approx.'!$D$21))))))))))))</f>
        <v>#N/A</v>
      </c>
      <c r="N241" s="47">
        <v>119.5</v>
      </c>
      <c r="O241" s="48">
        <f>'Third Approx.'!$D$16*TAN('Third Approx.'!$D$29)+((0.5*(COS(RADIANS(ABS('Third Approx.'!$D$18*'Data 3rd Approx.'!N241-'Third Approx.'!$D$19*'Data 3rd Approx.'!N241))))+0.5)*('Third Approx.'!$D$16*TAN(2*'Third Approx.'!$D$29)-2*'Third Approx.'!$D$16*TAN('Third Approx.'!$D$29)))</f>
        <v>3.5156861637534926</v>
      </c>
    </row>
    <row r="242" spans="1:15" x14ac:dyDescent="0.25">
      <c r="A242" s="48">
        <v>120</v>
      </c>
      <c r="B242" s="77" t="str">
        <f>IF(A242&lt;='Third Approx.'!$D$20,A242,"")</f>
        <v/>
      </c>
      <c r="C242" s="48" t="e">
        <f>IF(B242="",#N/A,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Approx.'!$D$18*B242))+O242*COS(RADIANS(B242*'Third Approx.'!$D$19)+'Third Approx.'!$D$21))))))))))))</f>
        <v>#N/A</v>
      </c>
      <c r="D242" s="7" t="e">
        <f>IF(B242="",#N/A,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Approx.'!$D$18*B242))+O242*SIN(RADIANS(B242*'Third Approx.'!$D$19)+'Third Approx.'!$D$21))))))))))))</f>
        <v>#N/A</v>
      </c>
      <c r="N242" s="18">
        <v>120</v>
      </c>
      <c r="O242" s="48">
        <f>'Third Approx.'!$D$16*TAN('Third Approx.'!$D$29)+((0.5*(COS(RADIANS(ABS('Third Approx.'!$D$18*'Data 3rd Approx.'!N242-'Third Approx.'!$D$19*'Data 3rd Approx.'!N242))))+0.5)*('Third Approx.'!$D$16*TAN(2*'Third Approx.'!$D$29)-2*'Third Approx.'!$D$16*TAN('Third Approx.'!$D$29)))</f>
        <v>3.5157231125703232</v>
      </c>
    </row>
    <row r="243" spans="1:15" x14ac:dyDescent="0.25">
      <c r="A243" s="77">
        <v>120.5</v>
      </c>
      <c r="B243" s="77" t="str">
        <f>IF(A243&lt;='Third Approx.'!$D$20,A243,"")</f>
        <v/>
      </c>
      <c r="C243" s="48" t="e">
        <f>IF(B243="",#N/A,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Approx.'!$D$18*B243))+O243*COS(RADIANS(B243*'Third Approx.'!$D$19)+'Third Approx.'!$D$21))))))))))))</f>
        <v>#N/A</v>
      </c>
      <c r="D243" s="7" t="e">
        <f>IF(B243="",#N/A,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Approx.'!$D$18*B243))+O243*SIN(RADIANS(B243*'Third Approx.'!$D$19)+'Third Approx.'!$D$21))))))))))))</f>
        <v>#N/A</v>
      </c>
      <c r="N243" s="47">
        <v>120.5</v>
      </c>
      <c r="O243" s="48">
        <f>'Third Approx.'!$D$16*TAN('Third Approx.'!$D$29)+((0.5*(COS(RADIANS(ABS('Third Approx.'!$D$18*'Data 3rd Approx.'!N243-'Third Approx.'!$D$19*'Data 3rd Approx.'!N243))))+0.5)*('Third Approx.'!$D$16*TAN(2*'Third Approx.'!$D$29)-2*'Third Approx.'!$D$16*TAN('Third Approx.'!$D$29)))</f>
        <v>3.5156861637534926</v>
      </c>
    </row>
    <row r="244" spans="1:15" x14ac:dyDescent="0.25">
      <c r="A244" s="48">
        <v>121</v>
      </c>
      <c r="B244" s="77" t="str">
        <f>IF(A244&lt;='Third Approx.'!$D$20,A244,"")</f>
        <v/>
      </c>
      <c r="C244" s="48" t="e">
        <f>IF(B244="",#N/A,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Approx.'!$D$18*B244))+O244*COS(RADIANS(B244*'Third Approx.'!$D$19)+'Third Approx.'!$D$21))))))))))))</f>
        <v>#N/A</v>
      </c>
      <c r="D244" s="7" t="e">
        <f>IF(B244="",#N/A,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Approx.'!$D$18*B244))+O244*SIN(RADIANS(B244*'Third Approx.'!$D$19)+'Third Approx.'!$D$21))))))))))))</f>
        <v>#N/A</v>
      </c>
      <c r="N244" s="18">
        <v>121</v>
      </c>
      <c r="O244" s="48">
        <f>'Third Approx.'!$D$16*TAN('Third Approx.'!$D$29)+((0.5*(COS(RADIANS(ABS('Third Approx.'!$D$18*'Data 3rd Approx.'!N244-'Third Approx.'!$D$19*'Data 3rd Approx.'!N244))))+0.5)*('Third Approx.'!$D$16*TAN(2*'Third Approx.'!$D$29)-2*'Third Approx.'!$D$16*TAN('Third Approx.'!$D$29)))</f>
        <v>3.5155759495075007</v>
      </c>
    </row>
    <row r="245" spans="1:15" x14ac:dyDescent="0.25">
      <c r="A245" s="77">
        <v>121.5</v>
      </c>
      <c r="B245" s="77" t="str">
        <f>IF(A245&lt;='Third Approx.'!$D$20,A245,"")</f>
        <v/>
      </c>
      <c r="C245" s="48" t="e">
        <f>IF(B245="",#N/A,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Approx.'!$D$18*B245))+O245*COS(RADIANS(B245*'Third Approx.'!$D$19)+'Third Approx.'!$D$21))))))))))))</f>
        <v>#N/A</v>
      </c>
      <c r="D245" s="7" t="e">
        <f>IF(B245="",#N/A,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Approx.'!$D$18*B245))+O245*SIN(RADIANS(B245*'Third Approx.'!$D$19)+'Third Approx.'!$D$21))))))))))))</f>
        <v>#N/A</v>
      </c>
      <c r="N245" s="47">
        <v>121.5</v>
      </c>
      <c r="O245" s="48">
        <f>'Third Approx.'!$D$16*TAN('Third Approx.'!$D$29)+((0.5*(COS(RADIANS(ABS('Third Approx.'!$D$18*'Data 3rd Approx.'!N245-'Third Approx.'!$D$19*'Data 3rd Approx.'!N245))))+0.5)*('Third Approx.'!$D$16*TAN(2*'Third Approx.'!$D$29)-2*'Third Approx.'!$D$16*TAN('Third Approx.'!$D$29)))</f>
        <v>3.5153943556286542</v>
      </c>
    </row>
    <row r="246" spans="1:15" x14ac:dyDescent="0.25">
      <c r="A246" s="48">
        <v>122</v>
      </c>
      <c r="B246" s="77" t="str">
        <f>IF(A246&lt;='Third Approx.'!$D$20,A246,"")</f>
        <v/>
      </c>
      <c r="C246" s="48" t="e">
        <f>IF(B246="",#N/A,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Approx.'!$D$18*B246))+O246*COS(RADIANS(B246*'Third Approx.'!$D$19)+'Third Approx.'!$D$21))))))))))))</f>
        <v>#N/A</v>
      </c>
      <c r="D246" s="7" t="e">
        <f>IF(B246="",#N/A,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Approx.'!$D$18*B246))+O246*SIN(RADIANS(B246*'Third Approx.'!$D$19)+'Third Approx.'!$D$21))))))))))))</f>
        <v>#N/A</v>
      </c>
      <c r="N246" s="18">
        <v>122</v>
      </c>
      <c r="O246" s="48">
        <f>'Third Approx.'!$D$16*TAN('Third Approx.'!$D$29)+((0.5*(COS(RADIANS(ABS('Third Approx.'!$D$18*'Data 3rd Approx.'!N246-'Third Approx.'!$D$19*'Data 3rd Approx.'!N246))))+0.5)*('Third Approx.'!$D$16*TAN(2*'Third Approx.'!$D$29)-2*'Third Approx.'!$D$16*TAN('Third Approx.'!$D$29)))</f>
        <v>3.5151444892385668</v>
      </c>
    </row>
    <row r="247" spans="1:15" x14ac:dyDescent="0.25">
      <c r="A247" s="77">
        <v>122.5</v>
      </c>
      <c r="B247" s="77" t="str">
        <f>IF(A247&lt;='Third Approx.'!$D$20,A247,"")</f>
        <v/>
      </c>
      <c r="C247" s="48" t="e">
        <f>IF(B247="",#N/A,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Approx.'!$D$18*B247))+O247*COS(RADIANS(B247*'Third Approx.'!$D$19)+'Third Approx.'!$D$21))))))))))))</f>
        <v>#N/A</v>
      </c>
      <c r="D247" s="7" t="e">
        <f>IF(B247="",#N/A,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Approx.'!$D$18*B247))+O247*SIN(RADIANS(B247*'Third Approx.'!$D$19)+'Third Approx.'!$D$21))))))))))))</f>
        <v>#N/A</v>
      </c>
      <c r="N247" s="47">
        <v>122.5</v>
      </c>
      <c r="O247" s="48">
        <f>'Third Approx.'!$D$16*TAN('Third Approx.'!$D$29)+((0.5*(COS(RADIANS(ABS('Third Approx.'!$D$18*'Data 3rd Approx.'!N247-'Third Approx.'!$D$19*'Data 3rd Approx.'!N247))))+0.5)*('Third Approx.'!$D$16*TAN(2*'Third Approx.'!$D$29)-2*'Third Approx.'!$D$16*TAN('Third Approx.'!$D$29)))</f>
        <v>3.5148306256204491</v>
      </c>
    </row>
    <row r="248" spans="1:15" x14ac:dyDescent="0.25">
      <c r="A248" s="48">
        <v>123</v>
      </c>
      <c r="B248" s="77" t="str">
        <f>IF(A248&lt;='Third Approx.'!$D$20,A248,"")</f>
        <v/>
      </c>
      <c r="C248" s="48" t="e">
        <f>IF(B248="",#N/A,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Approx.'!$D$18*B248))+O248*COS(RADIANS(B248*'Third Approx.'!$D$19)+'Third Approx.'!$D$21))))))))))))</f>
        <v>#N/A</v>
      </c>
      <c r="D248" s="7" t="e">
        <f>IF(B248="",#N/A,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Approx.'!$D$18*B248))+O248*SIN(RADIANS(B248*'Third Approx.'!$D$19)+'Third Approx.'!$D$21))))))))))))</f>
        <v>#N/A</v>
      </c>
      <c r="N248" s="18">
        <v>123</v>
      </c>
      <c r="O248" s="48">
        <f>'Third Approx.'!$D$16*TAN('Third Approx.'!$D$29)+((0.5*(COS(RADIANS(ABS('Third Approx.'!$D$18*'Data 3rd Approx.'!N248-'Third Approx.'!$D$19*'Data 3rd Approx.'!N248))))+0.5)*('Third Approx.'!$D$16*TAN(2*'Third Approx.'!$D$29)-2*'Third Approx.'!$D$16*TAN('Third Approx.'!$D$29)))</f>
        <v>3.5144581350678266</v>
      </c>
    </row>
    <row r="249" spans="1:15" x14ac:dyDescent="0.25">
      <c r="A249" s="77">
        <v>123.5</v>
      </c>
      <c r="B249" s="77" t="str">
        <f>IF(A249&lt;='Third Approx.'!$D$20,A249,"")</f>
        <v/>
      </c>
      <c r="C249" s="48" t="e">
        <f>IF(B249="",#N/A,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Approx.'!$D$18*B249))+O249*COS(RADIANS(B249*'Third Approx.'!$D$19)+'Third Approx.'!$D$21))))))))))))</f>
        <v>#N/A</v>
      </c>
      <c r="D249" s="7" t="e">
        <f>IF(B249="",#N/A,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Approx.'!$D$18*B249))+O249*SIN(RADIANS(B249*'Third Approx.'!$D$19)+'Third Approx.'!$D$21))))))))))))</f>
        <v>#N/A</v>
      </c>
      <c r="N249" s="47">
        <v>123.5</v>
      </c>
      <c r="O249" s="48">
        <f>'Third Approx.'!$D$16*TAN('Third Approx.'!$D$29)+((0.5*(COS(RADIANS(ABS('Third Approx.'!$D$18*'Data 3rd Approx.'!N249-'Third Approx.'!$D$19*'Data 3rd Approx.'!N249))))+0.5)*('Third Approx.'!$D$16*TAN(2*'Third Approx.'!$D$29)-2*'Third Approx.'!$D$16*TAN('Third Approx.'!$D$29)))</f>
        <v>3.5140333909973287</v>
      </c>
    </row>
    <row r="250" spans="1:15" x14ac:dyDescent="0.25">
      <c r="A250" s="48">
        <v>124</v>
      </c>
      <c r="B250" s="77" t="str">
        <f>IF(A250&lt;='Third Approx.'!$D$20,A250,"")</f>
        <v/>
      </c>
      <c r="C250" s="48" t="e">
        <f>IF(B250="",#N/A,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Approx.'!$D$18*B250))+O250*COS(RADIANS(B250*'Third Approx.'!$D$19)+'Third Approx.'!$D$21))))))))))))</f>
        <v>#N/A</v>
      </c>
      <c r="D250" s="7" t="e">
        <f>IF(B250="",#N/A,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Approx.'!$D$18*B250))+O250*SIN(RADIANS(B250*'Third Approx.'!$D$19)+'Third Approx.'!$D$21))))))))))))</f>
        <v>#N/A</v>
      </c>
      <c r="N250" s="18">
        <v>124</v>
      </c>
      <c r="O250" s="48">
        <f>'Third Approx.'!$D$16*TAN('Third Approx.'!$D$29)+((0.5*(COS(RADIANS(ABS('Third Approx.'!$D$18*'Data 3rd Approx.'!N250-'Third Approx.'!$D$19*'Data 3rd Approx.'!N250))))+0.5)*('Third Approx.'!$D$16*TAN(2*'Third Approx.'!$D$29)-2*'Third Approx.'!$D$16*TAN('Third Approx.'!$D$29)))</f>
        <v>3.5135636608977627</v>
      </c>
    </row>
    <row r="251" spans="1:15" x14ac:dyDescent="0.25">
      <c r="A251" s="77">
        <v>124.5</v>
      </c>
      <c r="B251" s="77" t="str">
        <f>IF(A251&lt;='Third Approx.'!$D$20,A251,"")</f>
        <v/>
      </c>
      <c r="C251" s="48" t="e">
        <f>IF(B251="",#N/A,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Approx.'!$D$18*B251))+O251*COS(RADIANS(B251*'Third Approx.'!$D$19)+'Third Approx.'!$D$21))))))))))))</f>
        <v>#N/A</v>
      </c>
      <c r="D251" s="7" t="e">
        <f>IF(B251="",#N/A,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Approx.'!$D$18*B251))+O251*SIN(RADIANS(B251*'Third Approx.'!$D$19)+'Third Approx.'!$D$21))))))))))))</f>
        <v>#N/A</v>
      </c>
      <c r="N251" s="47">
        <v>124.5</v>
      </c>
      <c r="O251" s="48">
        <f>'Third Approx.'!$D$16*TAN('Third Approx.'!$D$29)+((0.5*(COS(RADIANS(ABS('Third Approx.'!$D$18*'Data 3rd Approx.'!N251-'Third Approx.'!$D$19*'Data 3rd Approx.'!N251))))+0.5)*('Third Approx.'!$D$16*TAN(2*'Third Approx.'!$D$29)-2*'Third Approx.'!$D$16*TAN('Third Approx.'!$D$29)))</f>
        <v>3.5130569819813662</v>
      </c>
    </row>
    <row r="252" spans="1:15" x14ac:dyDescent="0.25">
      <c r="A252" s="48">
        <v>125</v>
      </c>
      <c r="B252" s="77" t="str">
        <f>IF(A252&lt;='Third Approx.'!$D$20,A252,"")</f>
        <v/>
      </c>
      <c r="C252" s="48" t="e">
        <f>IF(B252="",#N/A,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Approx.'!$D$18*B252))+O252*COS(RADIANS(B252*'Third Approx.'!$D$19)+'Third Approx.'!$D$21))))))))))))</f>
        <v>#N/A</v>
      </c>
      <c r="D252" s="7" t="e">
        <f>IF(B252="",#N/A,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Approx.'!$D$18*B252))+O252*SIN(RADIANS(B252*'Third Approx.'!$D$19)+'Third Approx.'!$D$21))))))))))))</f>
        <v>#N/A</v>
      </c>
      <c r="N252" s="18">
        <v>125</v>
      </c>
      <c r="O252" s="48">
        <f>'Third Approx.'!$D$16*TAN('Third Approx.'!$D$29)+((0.5*(COS(RADIANS(ABS('Third Approx.'!$D$18*'Data 3rd Approx.'!N252-'Third Approx.'!$D$19*'Data 3rd Approx.'!N252))))+0.5)*('Third Approx.'!$D$16*TAN(2*'Third Approx.'!$D$29)-2*'Third Approx.'!$D$16*TAN('Third Approx.'!$D$29)))</f>
        <v>3.5125220236648764</v>
      </c>
    </row>
    <row r="253" spans="1:15" x14ac:dyDescent="0.25">
      <c r="A253" s="77">
        <v>125.5</v>
      </c>
      <c r="B253" s="77" t="str">
        <f>IF(A253&lt;='Third Approx.'!$D$20,A253,"")</f>
        <v/>
      </c>
      <c r="C253" s="48" t="e">
        <f>IF(B253="",#N/A,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Approx.'!$D$18*B253))+O253*COS(RADIANS(B253*'Third Approx.'!$D$19)+'Third Approx.'!$D$21))))))))))))</f>
        <v>#N/A</v>
      </c>
      <c r="D253" s="7" t="e">
        <f>IF(B253="",#N/A,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Approx.'!$D$18*B253))+O253*SIN(RADIANS(B253*'Third Approx.'!$D$19)+'Third Approx.'!$D$21))))))))))))</f>
        <v>#N/A</v>
      </c>
      <c r="N253" s="47">
        <v>125.5</v>
      </c>
      <c r="O253" s="48">
        <f>'Third Approx.'!$D$16*TAN('Third Approx.'!$D$29)+((0.5*(COS(RADIANS(ABS('Third Approx.'!$D$18*'Data 3rd Approx.'!N253-'Third Approx.'!$D$19*'Data 3rd Approx.'!N253))))+0.5)*('Third Approx.'!$D$16*TAN(2*'Third Approx.'!$D$29)-2*'Third Approx.'!$D$16*TAN('Third Approx.'!$D$29)))</f>
        <v>3.5119679392334073</v>
      </c>
    </row>
    <row r="254" spans="1:15" x14ac:dyDescent="0.25">
      <c r="A254" s="48">
        <v>126</v>
      </c>
      <c r="B254" s="77" t="str">
        <f>IF(A254&lt;='Third Approx.'!$D$20,A254,"")</f>
        <v/>
      </c>
      <c r="C254" s="48" t="e">
        <f>IF(B254="",#N/A,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Approx.'!$D$18*B254))+O254*COS(RADIANS(B254*'Third Approx.'!$D$19)+'Third Approx.'!$D$21))))))))))))</f>
        <v>#N/A</v>
      </c>
      <c r="D254" s="7" t="e">
        <f>IF(B254="",#N/A,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Approx.'!$D$18*B254))+O254*SIN(RADIANS(B254*'Third Approx.'!$D$19)+'Third Approx.'!$D$21))))))))))))</f>
        <v>#N/A</v>
      </c>
      <c r="N254" s="18">
        <v>126</v>
      </c>
      <c r="O254" s="48">
        <f>'Third Approx.'!$D$16*TAN('Third Approx.'!$D$29)+((0.5*(COS(RADIANS(ABS('Third Approx.'!$D$18*'Data 3rd Approx.'!N254-'Third Approx.'!$D$19*'Data 3rd Approx.'!N254))))+0.5)*('Third Approx.'!$D$16*TAN(2*'Third Approx.'!$D$29)-2*'Third Approx.'!$D$16*TAN('Third Approx.'!$D$29)))</f>
        <v>3.5114042092252022</v>
      </c>
    </row>
    <row r="255" spans="1:15" x14ac:dyDescent="0.25">
      <c r="A255" s="77">
        <v>126.5</v>
      </c>
      <c r="B255" s="77" t="str">
        <f>IF(A255&lt;='Third Approx.'!$D$20,A255,"")</f>
        <v/>
      </c>
      <c r="C255" s="48" t="e">
        <f>IF(B255="",#N/A,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Approx.'!$D$18*B255))+O255*COS(RADIANS(B255*'Third Approx.'!$D$19)+'Third Approx.'!$D$21))))))))))))</f>
        <v>#N/A</v>
      </c>
      <c r="D255" s="7" t="e">
        <f>IF(B255="",#N/A,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Approx.'!$D$18*B255))+O255*SIN(RADIANS(B255*'Third Approx.'!$D$19)+'Third Approx.'!$D$21))))))))))))</f>
        <v>#N/A</v>
      </c>
      <c r="N255" s="47">
        <v>126.5</v>
      </c>
      <c r="O255" s="48">
        <f>'Third Approx.'!$D$16*TAN('Third Approx.'!$D$29)+((0.5*(COS(RADIANS(ABS('Third Approx.'!$D$18*'Data 3rd Approx.'!N255-'Third Approx.'!$D$19*'Data 3rd Approx.'!N255))))+0.5)*('Third Approx.'!$D$16*TAN(2*'Third Approx.'!$D$29)-2*'Third Approx.'!$D$16*TAN('Third Approx.'!$D$29)))</f>
        <v>3.5108404792169972</v>
      </c>
    </row>
    <row r="256" spans="1:15" x14ac:dyDescent="0.25">
      <c r="A256" s="48">
        <v>127</v>
      </c>
      <c r="B256" s="77" t="str">
        <f>IF(A256&lt;='Third Approx.'!$D$20,A256,"")</f>
        <v/>
      </c>
      <c r="C256" s="48" t="e">
        <f>IF(B256="",#N/A,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Approx.'!$D$18*B256))+O256*COS(RADIANS(B256*'Third Approx.'!$D$19)+'Third Approx.'!$D$21))))))))))))</f>
        <v>#N/A</v>
      </c>
      <c r="D256" s="7" t="e">
        <f>IF(B256="",#N/A,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Approx.'!$D$18*B256))+O256*SIN(RADIANS(B256*'Third Approx.'!$D$19)+'Third Approx.'!$D$21))))))))))))</f>
        <v>#N/A</v>
      </c>
      <c r="N256" s="18">
        <v>127</v>
      </c>
      <c r="O256" s="48">
        <f>'Third Approx.'!$D$16*TAN('Third Approx.'!$D$29)+((0.5*(COS(RADIANS(ABS('Third Approx.'!$D$18*'Data 3rd Approx.'!N256-'Third Approx.'!$D$19*'Data 3rd Approx.'!N256))))+0.5)*('Third Approx.'!$D$16*TAN(2*'Third Approx.'!$D$29)-2*'Third Approx.'!$D$16*TAN('Third Approx.'!$D$29)))</f>
        <v>3.5102863947855281</v>
      </c>
    </row>
    <row r="257" spans="1:15" x14ac:dyDescent="0.25">
      <c r="A257" s="77">
        <v>127.5</v>
      </c>
      <c r="B257" s="77" t="str">
        <f>IF(A257&lt;='Third Approx.'!$D$20,A257,"")</f>
        <v/>
      </c>
      <c r="C257" s="48" t="e">
        <f>IF(B257="",#N/A,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Approx.'!$D$18*B257))+O257*COS(RADIANS(B257*'Third Approx.'!$D$19)+'Third Approx.'!$D$21))))))))))))</f>
        <v>#N/A</v>
      </c>
      <c r="D257" s="7" t="e">
        <f>IF(B257="",#N/A,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Approx.'!$D$18*B257))+O257*SIN(RADIANS(B257*'Third Approx.'!$D$19)+'Third Approx.'!$D$21))))))))))))</f>
        <v>#N/A</v>
      </c>
      <c r="N257" s="47">
        <v>127.5</v>
      </c>
      <c r="O257" s="48">
        <f>'Third Approx.'!$D$16*TAN('Third Approx.'!$D$29)+((0.5*(COS(RADIANS(ABS('Third Approx.'!$D$18*'Data 3rd Approx.'!N257-'Third Approx.'!$D$19*'Data 3rd Approx.'!N257))))+0.5)*('Third Approx.'!$D$16*TAN(2*'Third Approx.'!$D$29)-2*'Third Approx.'!$D$16*TAN('Third Approx.'!$D$29)))</f>
        <v>3.5097514364690383</v>
      </c>
    </row>
    <row r="258" spans="1:15" x14ac:dyDescent="0.25">
      <c r="A258" s="48">
        <v>128</v>
      </c>
      <c r="B258" s="77" t="str">
        <f>IF(A258&lt;='Third Approx.'!$D$20,A258,"")</f>
        <v/>
      </c>
      <c r="C258" s="48" t="e">
        <f>IF(B258="",#N/A,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Approx.'!$D$18*B258))+O258*COS(RADIANS(B258*'Third Approx.'!$D$19)+'Third Approx.'!$D$21))))))))))))</f>
        <v>#N/A</v>
      </c>
      <c r="D258" s="7" t="e">
        <f>IF(B258="",#N/A,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Approx.'!$D$18*B258))+O258*SIN(RADIANS(B258*'Third Approx.'!$D$19)+'Third Approx.'!$D$21))))))))))))</f>
        <v>#N/A</v>
      </c>
      <c r="N258" s="18">
        <v>128</v>
      </c>
      <c r="O258" s="48">
        <f>'Third Approx.'!$D$16*TAN('Third Approx.'!$D$29)+((0.5*(COS(RADIANS(ABS('Third Approx.'!$D$18*'Data 3rd Approx.'!N258-'Third Approx.'!$D$19*'Data 3rd Approx.'!N258))))+0.5)*('Third Approx.'!$D$16*TAN(2*'Third Approx.'!$D$29)-2*'Third Approx.'!$D$16*TAN('Third Approx.'!$D$29)))</f>
        <v>3.5092447575526418</v>
      </c>
    </row>
    <row r="259" spans="1:15" x14ac:dyDescent="0.25">
      <c r="A259" s="77">
        <v>128.5</v>
      </c>
      <c r="B259" s="77" t="str">
        <f>IF(A259&lt;='Third Approx.'!$D$20,A259,"")</f>
        <v/>
      </c>
      <c r="C259" s="48" t="e">
        <f>IF(B259="",#N/A,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Approx.'!$D$18*B259))+O259*COS(RADIANS(B259*'Third Approx.'!$D$19)+'Third Approx.'!$D$21))))))))))))</f>
        <v>#N/A</v>
      </c>
      <c r="D259" s="7" t="e">
        <f>IF(B259="",#N/A,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Approx.'!$D$18*B259))+O259*SIN(RADIANS(B259*'Third Approx.'!$D$19)+'Third Approx.'!$D$21))))))))))))</f>
        <v>#N/A</v>
      </c>
      <c r="N259" s="47">
        <v>128.5</v>
      </c>
      <c r="O259" s="48">
        <f>'Third Approx.'!$D$16*TAN('Third Approx.'!$D$29)+((0.5*(COS(RADIANS(ABS('Third Approx.'!$D$18*'Data 3rd Approx.'!N259-'Third Approx.'!$D$19*'Data 3rd Approx.'!N259))))+0.5)*('Third Approx.'!$D$16*TAN(2*'Third Approx.'!$D$29)-2*'Third Approx.'!$D$16*TAN('Third Approx.'!$D$29)))</f>
        <v>3.5087750274530758</v>
      </c>
    </row>
    <row r="260" spans="1:15" x14ac:dyDescent="0.25">
      <c r="A260" s="48">
        <v>129</v>
      </c>
      <c r="B260" s="77" t="str">
        <f>IF(A260&lt;='Third Approx.'!$D$20,A260,"")</f>
        <v/>
      </c>
      <c r="C260" s="48" t="e">
        <f>IF(B260="",#N/A,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Approx.'!$D$18*B260))+O260*COS(RADIANS(B260*'Third Approx.'!$D$19)+'Third Approx.'!$D$21))))))))))))</f>
        <v>#N/A</v>
      </c>
      <c r="D260" s="7" t="e">
        <f>IF(B260="",#N/A,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Approx.'!$D$18*B260))+O260*SIN(RADIANS(B260*'Third Approx.'!$D$19)+'Third Approx.'!$D$21))))))))))))</f>
        <v>#N/A</v>
      </c>
      <c r="N260" s="18">
        <v>129</v>
      </c>
      <c r="O260" s="48">
        <f>'Third Approx.'!$D$16*TAN('Third Approx.'!$D$29)+((0.5*(COS(RADIANS(ABS('Third Approx.'!$D$18*'Data 3rd Approx.'!N260-'Third Approx.'!$D$19*'Data 3rd Approx.'!N260))))+0.5)*('Third Approx.'!$D$16*TAN(2*'Third Approx.'!$D$29)-2*'Third Approx.'!$D$16*TAN('Third Approx.'!$D$29)))</f>
        <v>3.5083502833825779</v>
      </c>
    </row>
    <row r="261" spans="1:15" x14ac:dyDescent="0.25">
      <c r="A261" s="77">
        <v>129.5</v>
      </c>
      <c r="B261" s="77" t="str">
        <f>IF(A261&lt;='Third Approx.'!$D$20,A261,"")</f>
        <v/>
      </c>
      <c r="C261" s="48" t="e">
        <f>IF(B261="",#N/A,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Approx.'!$D$18*B261))+O261*COS(RADIANS(B261*'Third Approx.'!$D$19)+'Third Approx.'!$D$21))))))))))))</f>
        <v>#N/A</v>
      </c>
      <c r="D261" s="7" t="e">
        <f>IF(B261="",#N/A,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Approx.'!$D$18*B261))+O261*SIN(RADIANS(B261*'Third Approx.'!$D$19)+'Third Approx.'!$D$21))))))))))))</f>
        <v>#N/A</v>
      </c>
      <c r="N261" s="47">
        <v>129.5</v>
      </c>
      <c r="O261" s="48">
        <f>'Third Approx.'!$D$16*TAN('Third Approx.'!$D$29)+((0.5*(COS(RADIANS(ABS('Third Approx.'!$D$18*'Data 3rd Approx.'!N261-'Third Approx.'!$D$19*'Data 3rd Approx.'!N261))))+0.5)*('Third Approx.'!$D$16*TAN(2*'Third Approx.'!$D$29)-2*'Third Approx.'!$D$16*TAN('Third Approx.'!$D$29)))</f>
        <v>3.5079777928299554</v>
      </c>
    </row>
    <row r="262" spans="1:15" x14ac:dyDescent="0.25">
      <c r="A262" s="48">
        <v>130</v>
      </c>
      <c r="B262" s="77" t="str">
        <f>IF(A262&lt;='Third Approx.'!$D$20,A262,"")</f>
        <v/>
      </c>
      <c r="C262" s="48" t="e">
        <f>IF(B262="",#N/A,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Approx.'!$D$18*B262))+O262*COS(RADIANS(B262*'Third Approx.'!$D$19)+'Third Approx.'!$D$21))))))))))))</f>
        <v>#N/A</v>
      </c>
      <c r="D262" s="7" t="e">
        <f>IF(B262="",#N/A,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Approx.'!$D$18*B262))+O262*SIN(RADIANS(B262*'Third Approx.'!$D$19)+'Third Approx.'!$D$21))))))))))))</f>
        <v>#N/A</v>
      </c>
      <c r="N262" s="18">
        <v>130</v>
      </c>
      <c r="O262" s="48">
        <f>'Third Approx.'!$D$16*TAN('Third Approx.'!$D$29)+((0.5*(COS(RADIANS(ABS('Third Approx.'!$D$18*'Data 3rd Approx.'!N262-'Third Approx.'!$D$19*'Data 3rd Approx.'!N262))))+0.5)*('Third Approx.'!$D$16*TAN(2*'Third Approx.'!$D$29)-2*'Third Approx.'!$D$16*TAN('Third Approx.'!$D$29)))</f>
        <v>3.5076639292118377</v>
      </c>
    </row>
    <row r="263" spans="1:15" x14ac:dyDescent="0.25">
      <c r="A263" s="77">
        <v>130.5</v>
      </c>
      <c r="B263" s="77" t="str">
        <f>IF(A263&lt;='Third Approx.'!$D$20,A263,"")</f>
        <v/>
      </c>
      <c r="C263" s="48" t="e">
        <f>IF(B263="",#N/A,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Approx.'!$D$18*B263))+O263*COS(RADIANS(B263*'Third Approx.'!$D$19)+'Third Approx.'!$D$21))))))))))))</f>
        <v>#N/A</v>
      </c>
      <c r="D263" s="7" t="e">
        <f>IF(B263="",#N/A,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Approx.'!$D$18*B263))+O263*SIN(RADIANS(B263*'Third Approx.'!$D$19)+'Third Approx.'!$D$21))))))))))))</f>
        <v>#N/A</v>
      </c>
      <c r="N263" s="47">
        <v>130.5</v>
      </c>
      <c r="O263" s="48">
        <f>'Third Approx.'!$D$16*TAN('Third Approx.'!$D$29)+((0.5*(COS(RADIANS(ABS('Third Approx.'!$D$18*'Data 3rd Approx.'!N263-'Third Approx.'!$D$19*'Data 3rd Approx.'!N263))))+0.5)*('Third Approx.'!$D$16*TAN(2*'Third Approx.'!$D$29)-2*'Third Approx.'!$D$16*TAN('Third Approx.'!$D$29)))</f>
        <v>3.5074140628217503</v>
      </c>
    </row>
    <row r="264" spans="1:15" x14ac:dyDescent="0.25">
      <c r="A264" s="48">
        <v>131</v>
      </c>
      <c r="B264" s="77" t="str">
        <f>IF(A264&lt;='Third Approx.'!$D$20,A264,"")</f>
        <v/>
      </c>
      <c r="C264" s="48" t="e">
        <f>IF(B264="",#N/A,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Approx.'!$D$18*B264))+O264*COS(RADIANS(B264*'Third Approx.'!$D$19)+'Third Approx.'!$D$21))))))))))))</f>
        <v>#N/A</v>
      </c>
      <c r="D264" s="7" t="e">
        <f>IF(B264="",#N/A,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Approx.'!$D$18*B264))+O264*SIN(RADIANS(B264*'Third Approx.'!$D$19)+'Third Approx.'!$D$21))))))))))))</f>
        <v>#N/A</v>
      </c>
      <c r="N264" s="18">
        <v>131</v>
      </c>
      <c r="O264" s="48">
        <f>'Third Approx.'!$D$16*TAN('Third Approx.'!$D$29)+((0.5*(COS(RADIANS(ABS('Third Approx.'!$D$18*'Data 3rd Approx.'!N264-'Third Approx.'!$D$19*'Data 3rd Approx.'!N264))))+0.5)*('Third Approx.'!$D$16*TAN(2*'Third Approx.'!$D$29)-2*'Third Approx.'!$D$16*TAN('Third Approx.'!$D$29)))</f>
        <v>3.5072324689429037</v>
      </c>
    </row>
    <row r="265" spans="1:15" x14ac:dyDescent="0.25">
      <c r="A265" s="77">
        <v>131.5</v>
      </c>
      <c r="B265" s="77" t="str">
        <f>IF(A265&lt;='Third Approx.'!$D$20,A265,"")</f>
        <v/>
      </c>
      <c r="C265" s="48" t="e">
        <f>IF(B265="",#N/A,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Approx.'!$D$18*B265))+O265*COS(RADIANS(B265*'Third Approx.'!$D$19)+'Third Approx.'!$D$21))))))))))))</f>
        <v>#N/A</v>
      </c>
      <c r="D265" s="7" t="e">
        <f>IF(B265="",#N/A,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Approx.'!$D$18*B265))+O265*SIN(RADIANS(B265*'Third Approx.'!$D$19)+'Third Approx.'!$D$21))))))))))))</f>
        <v>#N/A</v>
      </c>
      <c r="N265" s="47">
        <v>131.5</v>
      </c>
      <c r="O265" s="48">
        <f>'Third Approx.'!$D$16*TAN('Third Approx.'!$D$29)+((0.5*(COS(RADIANS(ABS('Third Approx.'!$D$18*'Data 3rd Approx.'!N265-'Third Approx.'!$D$19*'Data 3rd Approx.'!N265))))+0.5)*('Third Approx.'!$D$16*TAN(2*'Third Approx.'!$D$29)-2*'Third Approx.'!$D$16*TAN('Third Approx.'!$D$29)))</f>
        <v>3.5071222546969119</v>
      </c>
    </row>
    <row r="266" spans="1:15" x14ac:dyDescent="0.25">
      <c r="A266" s="48">
        <v>132</v>
      </c>
      <c r="B266" s="77" t="str">
        <f>IF(A266&lt;='Third Approx.'!$D$20,A266,"")</f>
        <v/>
      </c>
      <c r="C266" s="48" t="e">
        <f>IF(B266="",#N/A,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Approx.'!$D$18*B266))+O266*COS(RADIANS(B266*'Third Approx.'!$D$19)+'Third Approx.'!$D$21))))))))))))</f>
        <v>#N/A</v>
      </c>
      <c r="D266" s="7" t="e">
        <f>IF(B266="",#N/A,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Approx.'!$D$18*B266))+O266*SIN(RADIANS(B266*'Third Approx.'!$D$19)+'Third Approx.'!$D$21))))))))))))</f>
        <v>#N/A</v>
      </c>
      <c r="N266" s="18">
        <v>132</v>
      </c>
      <c r="O266" s="48">
        <f>'Third Approx.'!$D$16*TAN('Third Approx.'!$D$29)+((0.5*(COS(RADIANS(ABS('Third Approx.'!$D$18*'Data 3rd Approx.'!N266-'Third Approx.'!$D$19*'Data 3rd Approx.'!N266))))+0.5)*('Third Approx.'!$D$16*TAN(2*'Third Approx.'!$D$29)-2*'Third Approx.'!$D$16*TAN('Third Approx.'!$D$29)))</f>
        <v>3.5070853058800813</v>
      </c>
    </row>
    <row r="267" spans="1:15" x14ac:dyDescent="0.25">
      <c r="A267" s="77">
        <v>132.5</v>
      </c>
      <c r="B267" s="77" t="str">
        <f>IF(A267&lt;='Third Approx.'!$D$20,A267,"")</f>
        <v/>
      </c>
      <c r="C267" s="48" t="e">
        <f>IF(B267="",#N/A,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Approx.'!$D$18*B267))+O267*COS(RADIANS(B267*'Third Approx.'!$D$19)+'Third Approx.'!$D$21))))))))))))</f>
        <v>#N/A</v>
      </c>
      <c r="D267" s="7" t="e">
        <f>IF(B267="",#N/A,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Approx.'!$D$18*B267))+O267*SIN(RADIANS(B267*'Third Approx.'!$D$19)+'Third Approx.'!$D$21))))))))))))</f>
        <v>#N/A</v>
      </c>
      <c r="N267" s="47">
        <v>132.5</v>
      </c>
      <c r="O267" s="48">
        <f>'Third Approx.'!$D$16*TAN('Third Approx.'!$D$29)+((0.5*(COS(RADIANS(ABS('Third Approx.'!$D$18*'Data 3rd Approx.'!N267-'Third Approx.'!$D$19*'Data 3rd Approx.'!N267))))+0.5)*('Third Approx.'!$D$16*TAN(2*'Third Approx.'!$D$29)-2*'Third Approx.'!$D$16*TAN('Third Approx.'!$D$29)))</f>
        <v>3.5071222546969119</v>
      </c>
    </row>
    <row r="268" spans="1:15" x14ac:dyDescent="0.25">
      <c r="A268" s="48">
        <v>133</v>
      </c>
      <c r="B268" s="77" t="str">
        <f>IF(A268&lt;='Third Approx.'!$D$20,A268,"")</f>
        <v/>
      </c>
      <c r="C268" s="48" t="e">
        <f>IF(B268="",#N/A,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Approx.'!$D$18*B268))+O268*COS(RADIANS(B268*'Third Approx.'!$D$19)+'Third Approx.'!$D$21))))))))))))</f>
        <v>#N/A</v>
      </c>
      <c r="D268" s="7" t="e">
        <f>IF(B268="",#N/A,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Approx.'!$D$18*B268))+O268*SIN(RADIANS(B268*'Third Approx.'!$D$19)+'Third Approx.'!$D$21))))))))))))</f>
        <v>#N/A</v>
      </c>
      <c r="N268" s="18">
        <v>133</v>
      </c>
      <c r="O268" s="48">
        <f>'Third Approx.'!$D$16*TAN('Third Approx.'!$D$29)+((0.5*(COS(RADIANS(ABS('Third Approx.'!$D$18*'Data 3rd Approx.'!N268-'Third Approx.'!$D$19*'Data 3rd Approx.'!N268))))+0.5)*('Third Approx.'!$D$16*TAN(2*'Third Approx.'!$D$29)-2*'Third Approx.'!$D$16*TAN('Third Approx.'!$D$29)))</f>
        <v>3.5072324689429037</v>
      </c>
    </row>
    <row r="269" spans="1:15" x14ac:dyDescent="0.25">
      <c r="A269" s="77">
        <v>133.5</v>
      </c>
      <c r="B269" s="77" t="str">
        <f>IF(A269&lt;='Third Approx.'!$D$20,A269,"")</f>
        <v/>
      </c>
      <c r="C269" s="48" t="e">
        <f>IF(B269="",#N/A,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Approx.'!$D$18*B269))+O269*COS(RADIANS(B269*'Third Approx.'!$D$19)+'Third Approx.'!$D$21))))))))))))</f>
        <v>#N/A</v>
      </c>
      <c r="D269" s="7" t="e">
        <f>IF(B269="",#N/A,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Approx.'!$D$18*B269))+O269*SIN(RADIANS(B269*'Third Approx.'!$D$19)+'Third Approx.'!$D$21))))))))))))</f>
        <v>#N/A</v>
      </c>
      <c r="N269" s="47">
        <v>133.5</v>
      </c>
      <c r="O269" s="48">
        <f>'Third Approx.'!$D$16*TAN('Third Approx.'!$D$29)+((0.5*(COS(RADIANS(ABS('Third Approx.'!$D$18*'Data 3rd Approx.'!N269-'Third Approx.'!$D$19*'Data 3rd Approx.'!N269))))+0.5)*('Third Approx.'!$D$16*TAN(2*'Third Approx.'!$D$29)-2*'Third Approx.'!$D$16*TAN('Third Approx.'!$D$29)))</f>
        <v>3.5074140628217503</v>
      </c>
    </row>
    <row r="270" spans="1:15" x14ac:dyDescent="0.25">
      <c r="A270" s="48">
        <v>134</v>
      </c>
      <c r="B270" s="77" t="str">
        <f>IF(A270&lt;='Third Approx.'!$D$20,A270,"")</f>
        <v/>
      </c>
      <c r="C270" s="48" t="e">
        <f>IF(B270="",#N/A,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Approx.'!$D$18*B270))+O270*COS(RADIANS(B270*'Third Approx.'!$D$19)+'Third Approx.'!$D$21))))))))))))</f>
        <v>#N/A</v>
      </c>
      <c r="D270" s="7" t="e">
        <f>IF(B270="",#N/A,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Approx.'!$D$18*B270))+O270*SIN(RADIANS(B270*'Third Approx.'!$D$19)+'Third Approx.'!$D$21))))))))))))</f>
        <v>#N/A</v>
      </c>
      <c r="N270" s="18">
        <v>134</v>
      </c>
      <c r="O270" s="48">
        <f>'Third Approx.'!$D$16*TAN('Third Approx.'!$D$29)+((0.5*(COS(RADIANS(ABS('Third Approx.'!$D$18*'Data 3rd Approx.'!N270-'Third Approx.'!$D$19*'Data 3rd Approx.'!N270))))+0.5)*('Third Approx.'!$D$16*TAN(2*'Third Approx.'!$D$29)-2*'Third Approx.'!$D$16*TAN('Third Approx.'!$D$29)))</f>
        <v>3.5076639292118377</v>
      </c>
    </row>
    <row r="271" spans="1:15" x14ac:dyDescent="0.25">
      <c r="A271" s="77">
        <v>134.5</v>
      </c>
      <c r="B271" s="77" t="str">
        <f>IF(A271&lt;='Third Approx.'!$D$20,A271,"")</f>
        <v/>
      </c>
      <c r="C271" s="48" t="e">
        <f>IF(B271="",#N/A,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Approx.'!$D$18*B271))+O271*COS(RADIANS(B271*'Third Approx.'!$D$19)+'Third Approx.'!$D$21))))))))))))</f>
        <v>#N/A</v>
      </c>
      <c r="D271" s="7" t="e">
        <f>IF(B271="",#N/A,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Approx.'!$D$18*B271))+O271*SIN(RADIANS(B271*'Third Approx.'!$D$19)+'Third Approx.'!$D$21))))))))))))</f>
        <v>#N/A</v>
      </c>
      <c r="N271" s="47">
        <v>134.5</v>
      </c>
      <c r="O271" s="48">
        <f>'Third Approx.'!$D$16*TAN('Third Approx.'!$D$29)+((0.5*(COS(RADIANS(ABS('Third Approx.'!$D$18*'Data 3rd Approx.'!N271-'Third Approx.'!$D$19*'Data 3rd Approx.'!N271))))+0.5)*('Third Approx.'!$D$16*TAN(2*'Third Approx.'!$D$29)-2*'Third Approx.'!$D$16*TAN('Third Approx.'!$D$29)))</f>
        <v>3.5079777928299554</v>
      </c>
    </row>
    <row r="272" spans="1:15" x14ac:dyDescent="0.25">
      <c r="A272" s="48">
        <v>135</v>
      </c>
      <c r="B272" s="77" t="str">
        <f>IF(A272&lt;='Third Approx.'!$D$20,A272,"")</f>
        <v/>
      </c>
      <c r="C272" s="48" t="e">
        <f>IF(B272="",#N/A,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Approx.'!$D$18*B272))+O272*COS(RADIANS(B272*'Third Approx.'!$D$19)+'Third Approx.'!$D$21))))))))))))</f>
        <v>#N/A</v>
      </c>
      <c r="D272" s="7" t="e">
        <f>IF(B272="",#N/A,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Approx.'!$D$18*B272))+O272*SIN(RADIANS(B272*'Third Approx.'!$D$19)+'Third Approx.'!$D$21))))))))))))</f>
        <v>#N/A</v>
      </c>
      <c r="N272" s="18">
        <v>135</v>
      </c>
      <c r="O272" s="48">
        <f>'Third Approx.'!$D$16*TAN('Third Approx.'!$D$29)+((0.5*(COS(RADIANS(ABS('Third Approx.'!$D$18*'Data 3rd Approx.'!N272-'Third Approx.'!$D$19*'Data 3rd Approx.'!N272))))+0.5)*('Third Approx.'!$D$16*TAN(2*'Third Approx.'!$D$29)-2*'Third Approx.'!$D$16*TAN('Third Approx.'!$D$29)))</f>
        <v>3.5083502833825779</v>
      </c>
    </row>
    <row r="273" spans="1:15" x14ac:dyDescent="0.25">
      <c r="A273" s="77">
        <v>135.5</v>
      </c>
      <c r="B273" s="77" t="str">
        <f>IF(A273&lt;='Third Approx.'!$D$20,A273,"")</f>
        <v/>
      </c>
      <c r="C273" s="48" t="e">
        <f>IF(B273="",#N/A,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Approx.'!$D$18*B273))+O273*COS(RADIANS(B273*'Third Approx.'!$D$19)+'Third Approx.'!$D$21))))))))))))</f>
        <v>#N/A</v>
      </c>
      <c r="D273" s="7" t="e">
        <f>IF(B273="",#N/A,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Approx.'!$D$18*B273))+O273*SIN(RADIANS(B273*'Third Approx.'!$D$19)+'Third Approx.'!$D$21))))))))))))</f>
        <v>#N/A</v>
      </c>
      <c r="N273" s="47">
        <v>135.5</v>
      </c>
      <c r="O273" s="48">
        <f>'Third Approx.'!$D$16*TAN('Third Approx.'!$D$29)+((0.5*(COS(RADIANS(ABS('Third Approx.'!$D$18*'Data 3rd Approx.'!N273-'Third Approx.'!$D$19*'Data 3rd Approx.'!N273))))+0.5)*('Third Approx.'!$D$16*TAN(2*'Third Approx.'!$D$29)-2*'Third Approx.'!$D$16*TAN('Third Approx.'!$D$29)))</f>
        <v>3.5087750274530758</v>
      </c>
    </row>
    <row r="274" spans="1:15" x14ac:dyDescent="0.25">
      <c r="A274" s="48">
        <v>136</v>
      </c>
      <c r="B274" s="77" t="str">
        <f>IF(A274&lt;='Third Approx.'!$D$20,A274,"")</f>
        <v/>
      </c>
      <c r="C274" s="48" t="e">
        <f>IF(B274="",#N/A,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Approx.'!$D$18*B274))+O274*COS(RADIANS(B274*'Third Approx.'!$D$19)+'Third Approx.'!$D$21))))))))))))</f>
        <v>#N/A</v>
      </c>
      <c r="D274" s="7" t="e">
        <f>IF(B274="",#N/A,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Approx.'!$D$18*B274))+O274*SIN(RADIANS(B274*'Third Approx.'!$D$19)+'Third Approx.'!$D$21))))))))))))</f>
        <v>#N/A</v>
      </c>
      <c r="N274" s="18">
        <v>136</v>
      </c>
      <c r="O274" s="48">
        <f>'Third Approx.'!$D$16*TAN('Third Approx.'!$D$29)+((0.5*(COS(RADIANS(ABS('Third Approx.'!$D$18*'Data 3rd Approx.'!N274-'Third Approx.'!$D$19*'Data 3rd Approx.'!N274))))+0.5)*('Third Approx.'!$D$16*TAN(2*'Third Approx.'!$D$29)-2*'Third Approx.'!$D$16*TAN('Third Approx.'!$D$29)))</f>
        <v>3.5092447575526418</v>
      </c>
    </row>
    <row r="275" spans="1:15" x14ac:dyDescent="0.25">
      <c r="A275" s="77">
        <v>136.5</v>
      </c>
      <c r="B275" s="77" t="str">
        <f>IF(A275&lt;='Third Approx.'!$D$20,A275,"")</f>
        <v/>
      </c>
      <c r="C275" s="48" t="e">
        <f>IF(B275="",#N/A,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Approx.'!$D$18*B275))+O275*COS(RADIANS(B275*'Third Approx.'!$D$19)+'Third Approx.'!$D$21))))))))))))</f>
        <v>#N/A</v>
      </c>
      <c r="D275" s="7" t="e">
        <f>IF(B275="",#N/A,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Approx.'!$D$18*B275))+O275*SIN(RADIANS(B275*'Third Approx.'!$D$19)+'Third Approx.'!$D$21))))))))))))</f>
        <v>#N/A</v>
      </c>
      <c r="N275" s="47">
        <v>136.5</v>
      </c>
      <c r="O275" s="48">
        <f>'Third Approx.'!$D$16*TAN('Third Approx.'!$D$29)+((0.5*(COS(RADIANS(ABS('Third Approx.'!$D$18*'Data 3rd Approx.'!N275-'Third Approx.'!$D$19*'Data 3rd Approx.'!N275))))+0.5)*('Third Approx.'!$D$16*TAN(2*'Third Approx.'!$D$29)-2*'Third Approx.'!$D$16*TAN('Third Approx.'!$D$29)))</f>
        <v>3.5097514364690383</v>
      </c>
    </row>
    <row r="276" spans="1:15" x14ac:dyDescent="0.25">
      <c r="A276" s="48">
        <v>137</v>
      </c>
      <c r="B276" s="77" t="str">
        <f>IF(A276&lt;='Third Approx.'!$D$20,A276,"")</f>
        <v/>
      </c>
      <c r="C276" s="48" t="e">
        <f>IF(B276="",#N/A,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Approx.'!$D$18*B276))+O276*COS(RADIANS(B276*'Third Approx.'!$D$19)+'Third Approx.'!$D$21))))))))))))</f>
        <v>#N/A</v>
      </c>
      <c r="D276" s="7" t="e">
        <f>IF(B276="",#N/A,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Approx.'!$D$18*B276))+O276*SIN(RADIANS(B276*'Third Approx.'!$D$19)+'Third Approx.'!$D$21))))))))))))</f>
        <v>#N/A</v>
      </c>
      <c r="N276" s="18">
        <v>137</v>
      </c>
      <c r="O276" s="48">
        <f>'Third Approx.'!$D$16*TAN('Third Approx.'!$D$29)+((0.5*(COS(RADIANS(ABS('Third Approx.'!$D$18*'Data 3rd Approx.'!N276-'Third Approx.'!$D$19*'Data 3rd Approx.'!N276))))+0.5)*('Third Approx.'!$D$16*TAN(2*'Third Approx.'!$D$29)-2*'Third Approx.'!$D$16*TAN('Third Approx.'!$D$29)))</f>
        <v>3.5102863947855281</v>
      </c>
    </row>
    <row r="277" spans="1:15" x14ac:dyDescent="0.25">
      <c r="A277" s="77">
        <v>137.5</v>
      </c>
      <c r="B277" s="77" t="str">
        <f>IF(A277&lt;='Third Approx.'!$D$20,A277,"")</f>
        <v/>
      </c>
      <c r="C277" s="48" t="e">
        <f>IF(B277="",#N/A,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Approx.'!$D$18*B277))+O277*COS(RADIANS(B277*'Third Approx.'!$D$19)+'Third Approx.'!$D$21))))))))))))</f>
        <v>#N/A</v>
      </c>
      <c r="D277" s="7" t="e">
        <f>IF(B277="",#N/A,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Approx.'!$D$18*B277))+O277*SIN(RADIANS(B277*'Third Approx.'!$D$19)+'Third Approx.'!$D$21))))))))))))</f>
        <v>#N/A</v>
      </c>
      <c r="N277" s="47">
        <v>137.5</v>
      </c>
      <c r="O277" s="48">
        <f>'Third Approx.'!$D$16*TAN('Third Approx.'!$D$29)+((0.5*(COS(RADIANS(ABS('Third Approx.'!$D$18*'Data 3rd Approx.'!N277-'Third Approx.'!$D$19*'Data 3rd Approx.'!N277))))+0.5)*('Third Approx.'!$D$16*TAN(2*'Third Approx.'!$D$29)-2*'Third Approx.'!$D$16*TAN('Third Approx.'!$D$29)))</f>
        <v>3.5108404792169972</v>
      </c>
    </row>
    <row r="278" spans="1:15" x14ac:dyDescent="0.25">
      <c r="A278" s="48">
        <v>138</v>
      </c>
      <c r="B278" s="77" t="str">
        <f>IF(A278&lt;='Third Approx.'!$D$20,A278,"")</f>
        <v/>
      </c>
      <c r="C278" s="48" t="e">
        <f>IF(B278="",#N/A,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Approx.'!$D$18*B278))+O278*COS(RADIANS(B278*'Third Approx.'!$D$19)+'Third Approx.'!$D$21))))))))))))</f>
        <v>#N/A</v>
      </c>
      <c r="D278" s="7" t="e">
        <f>IF(B278="",#N/A,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Approx.'!$D$18*B278))+O278*SIN(RADIANS(B278*'Third Approx.'!$D$19)+'Third Approx.'!$D$21))))))))))))</f>
        <v>#N/A</v>
      </c>
      <c r="N278" s="18">
        <v>138</v>
      </c>
      <c r="O278" s="48">
        <f>'Third Approx.'!$D$16*TAN('Third Approx.'!$D$29)+((0.5*(COS(RADIANS(ABS('Third Approx.'!$D$18*'Data 3rd Approx.'!N278-'Third Approx.'!$D$19*'Data 3rd Approx.'!N278))))+0.5)*('Third Approx.'!$D$16*TAN(2*'Third Approx.'!$D$29)-2*'Third Approx.'!$D$16*TAN('Third Approx.'!$D$29)))</f>
        <v>3.5114042092252022</v>
      </c>
    </row>
    <row r="279" spans="1:15" x14ac:dyDescent="0.25">
      <c r="A279" s="77">
        <v>138.5</v>
      </c>
      <c r="B279" s="77" t="str">
        <f>IF(A279&lt;='Third Approx.'!$D$20,A279,"")</f>
        <v/>
      </c>
      <c r="C279" s="48" t="e">
        <f>IF(B279="",#N/A,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Approx.'!$D$18*B279))+O279*COS(RADIANS(B279*'Third Approx.'!$D$19)+'Third Approx.'!$D$21))))))))))))</f>
        <v>#N/A</v>
      </c>
      <c r="D279" s="7" t="e">
        <f>IF(B279="",#N/A,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Approx.'!$D$18*B279))+O279*SIN(RADIANS(B279*'Third Approx.'!$D$19)+'Third Approx.'!$D$21))))))))))))</f>
        <v>#N/A</v>
      </c>
      <c r="N279" s="47">
        <v>138.5</v>
      </c>
      <c r="O279" s="48">
        <f>'Third Approx.'!$D$16*TAN('Third Approx.'!$D$29)+((0.5*(COS(RADIANS(ABS('Third Approx.'!$D$18*'Data 3rd Approx.'!N279-'Third Approx.'!$D$19*'Data 3rd Approx.'!N279))))+0.5)*('Third Approx.'!$D$16*TAN(2*'Third Approx.'!$D$29)-2*'Third Approx.'!$D$16*TAN('Third Approx.'!$D$29)))</f>
        <v>3.5119679392334073</v>
      </c>
    </row>
    <row r="280" spans="1:15" x14ac:dyDescent="0.25">
      <c r="A280" s="48">
        <v>139</v>
      </c>
      <c r="B280" s="77" t="str">
        <f>IF(A280&lt;='Third Approx.'!$D$20,A280,"")</f>
        <v/>
      </c>
      <c r="C280" s="48" t="e">
        <f>IF(B280="",#N/A,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Approx.'!$D$18*B280))+O280*COS(RADIANS(B280*'Third Approx.'!$D$19)+'Third Approx.'!$D$21))))))))))))</f>
        <v>#N/A</v>
      </c>
      <c r="D280" s="7" t="e">
        <f>IF(B280="",#N/A,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Approx.'!$D$18*B280))+O280*SIN(RADIANS(B280*'Third Approx.'!$D$19)+'Third Approx.'!$D$21))))))))))))</f>
        <v>#N/A</v>
      </c>
      <c r="N280" s="18">
        <v>139</v>
      </c>
      <c r="O280" s="48">
        <f>'Third Approx.'!$D$16*TAN('Third Approx.'!$D$29)+((0.5*(COS(RADIANS(ABS('Third Approx.'!$D$18*'Data 3rd Approx.'!N280-'Third Approx.'!$D$19*'Data 3rd Approx.'!N280))))+0.5)*('Third Approx.'!$D$16*TAN(2*'Third Approx.'!$D$29)-2*'Third Approx.'!$D$16*TAN('Third Approx.'!$D$29)))</f>
        <v>3.5125220236648764</v>
      </c>
    </row>
    <row r="281" spans="1:15" x14ac:dyDescent="0.25">
      <c r="A281" s="77">
        <v>139.5</v>
      </c>
      <c r="B281" s="77" t="str">
        <f>IF(A281&lt;='Third Approx.'!$D$20,A281,"")</f>
        <v/>
      </c>
      <c r="C281" s="48" t="e">
        <f>IF(B281="",#N/A,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Approx.'!$D$18*B281))+O281*COS(RADIANS(B281*'Third Approx.'!$D$19)+'Third Approx.'!$D$21))))))))))))</f>
        <v>#N/A</v>
      </c>
      <c r="D281" s="7" t="e">
        <f>IF(B281="",#N/A,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Approx.'!$D$18*B281))+O281*SIN(RADIANS(B281*'Third Approx.'!$D$19)+'Third Approx.'!$D$21))))))))))))</f>
        <v>#N/A</v>
      </c>
      <c r="N281" s="47">
        <v>139.5</v>
      </c>
      <c r="O281" s="48">
        <f>'Third Approx.'!$D$16*TAN('Third Approx.'!$D$29)+((0.5*(COS(RADIANS(ABS('Third Approx.'!$D$18*'Data 3rd Approx.'!N281-'Third Approx.'!$D$19*'Data 3rd Approx.'!N281))))+0.5)*('Third Approx.'!$D$16*TAN(2*'Third Approx.'!$D$29)-2*'Third Approx.'!$D$16*TAN('Third Approx.'!$D$29)))</f>
        <v>3.5130569819813662</v>
      </c>
    </row>
    <row r="282" spans="1:15" x14ac:dyDescent="0.25">
      <c r="A282" s="48">
        <v>140</v>
      </c>
      <c r="B282" s="77" t="str">
        <f>IF(A282&lt;='Third Approx.'!$D$20,A282,"")</f>
        <v/>
      </c>
      <c r="C282" s="48" t="e">
        <f>IF(B282="",#N/A,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Approx.'!$D$18*B282))+O282*COS(RADIANS(B282*'Third Approx.'!$D$19)+'Third Approx.'!$D$21))))))))))))</f>
        <v>#N/A</v>
      </c>
      <c r="D282" s="7" t="e">
        <f>IF(B282="",#N/A,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Approx.'!$D$18*B282))+O282*SIN(RADIANS(B282*'Third Approx.'!$D$19)+'Third Approx.'!$D$21))))))))))))</f>
        <v>#N/A</v>
      </c>
      <c r="N282" s="18">
        <v>140</v>
      </c>
      <c r="O282" s="48">
        <f>'Third Approx.'!$D$16*TAN('Third Approx.'!$D$29)+((0.5*(COS(RADIANS(ABS('Third Approx.'!$D$18*'Data 3rd Approx.'!N282-'Third Approx.'!$D$19*'Data 3rd Approx.'!N282))))+0.5)*('Third Approx.'!$D$16*TAN(2*'Third Approx.'!$D$29)-2*'Third Approx.'!$D$16*TAN('Third Approx.'!$D$29)))</f>
        <v>3.5135636608977627</v>
      </c>
    </row>
    <row r="283" spans="1:15" x14ac:dyDescent="0.25">
      <c r="A283" s="77">
        <v>140.5</v>
      </c>
      <c r="B283" s="77" t="str">
        <f>IF(A283&lt;='Third Approx.'!$D$20,A283,"")</f>
        <v/>
      </c>
      <c r="C283" s="48" t="e">
        <f>IF(B283="",#N/A,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Approx.'!$D$18*B283))+O283*COS(RADIANS(B283*'Third Approx.'!$D$19)+'Third Approx.'!$D$21))))))))))))</f>
        <v>#N/A</v>
      </c>
      <c r="D283" s="7" t="e">
        <f>IF(B283="",#N/A,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Approx.'!$D$18*B283))+O283*SIN(RADIANS(B283*'Third Approx.'!$D$19)+'Third Approx.'!$D$21))))))))))))</f>
        <v>#N/A</v>
      </c>
      <c r="N283" s="47">
        <v>140.5</v>
      </c>
      <c r="O283" s="48">
        <f>'Third Approx.'!$D$16*TAN('Third Approx.'!$D$29)+((0.5*(COS(RADIANS(ABS('Third Approx.'!$D$18*'Data 3rd Approx.'!N283-'Third Approx.'!$D$19*'Data 3rd Approx.'!N283))))+0.5)*('Third Approx.'!$D$16*TAN(2*'Third Approx.'!$D$29)-2*'Third Approx.'!$D$16*TAN('Third Approx.'!$D$29)))</f>
        <v>3.5140333909973287</v>
      </c>
    </row>
    <row r="284" spans="1:15" x14ac:dyDescent="0.25">
      <c r="A284" s="48">
        <v>141</v>
      </c>
      <c r="B284" s="77" t="str">
        <f>IF(A284&lt;='Third Approx.'!$D$20,A284,"")</f>
        <v/>
      </c>
      <c r="C284" s="48" t="e">
        <f>IF(B284="",#N/A,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Approx.'!$D$18*B284))+O284*COS(RADIANS(B284*'Third Approx.'!$D$19)+'Third Approx.'!$D$21))))))))))))</f>
        <v>#N/A</v>
      </c>
      <c r="D284" s="7" t="e">
        <f>IF(B284="",#N/A,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Approx.'!$D$18*B284))+O284*SIN(RADIANS(B284*'Third Approx.'!$D$19)+'Third Approx.'!$D$21))))))))))))</f>
        <v>#N/A</v>
      </c>
      <c r="N284" s="18">
        <v>141</v>
      </c>
      <c r="O284" s="48">
        <f>'Third Approx.'!$D$16*TAN('Third Approx.'!$D$29)+((0.5*(COS(RADIANS(ABS('Third Approx.'!$D$18*'Data 3rd Approx.'!N284-'Third Approx.'!$D$19*'Data 3rd Approx.'!N284))))+0.5)*('Third Approx.'!$D$16*TAN(2*'Third Approx.'!$D$29)-2*'Third Approx.'!$D$16*TAN('Third Approx.'!$D$29)))</f>
        <v>3.5144581350678266</v>
      </c>
    </row>
    <row r="285" spans="1:15" x14ac:dyDescent="0.25">
      <c r="A285" s="77">
        <v>141.5</v>
      </c>
      <c r="B285" s="77" t="str">
        <f>IF(A285&lt;='Third Approx.'!$D$20,A285,"")</f>
        <v/>
      </c>
      <c r="C285" s="48" t="e">
        <f>IF(B285="",#N/A,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Approx.'!$D$18*B285))+O285*COS(RADIANS(B285*'Third Approx.'!$D$19)+'Third Approx.'!$D$21))))))))))))</f>
        <v>#N/A</v>
      </c>
      <c r="D285" s="7" t="e">
        <f>IF(B285="",#N/A,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Approx.'!$D$18*B285))+O285*SIN(RADIANS(B285*'Third Approx.'!$D$19)+'Third Approx.'!$D$21))))))))))))</f>
        <v>#N/A</v>
      </c>
      <c r="N285" s="47">
        <v>141.5</v>
      </c>
      <c r="O285" s="48">
        <f>'Third Approx.'!$D$16*TAN('Third Approx.'!$D$29)+((0.5*(COS(RADIANS(ABS('Third Approx.'!$D$18*'Data 3rd Approx.'!N285-'Third Approx.'!$D$19*'Data 3rd Approx.'!N285))))+0.5)*('Third Approx.'!$D$16*TAN(2*'Third Approx.'!$D$29)-2*'Third Approx.'!$D$16*TAN('Third Approx.'!$D$29)))</f>
        <v>3.5148306256204491</v>
      </c>
    </row>
    <row r="286" spans="1:15" x14ac:dyDescent="0.25">
      <c r="A286" s="48">
        <v>142</v>
      </c>
      <c r="B286" s="77" t="str">
        <f>IF(A286&lt;='Third Approx.'!$D$20,A286,"")</f>
        <v/>
      </c>
      <c r="C286" s="48" t="e">
        <f>IF(B286="",#N/A,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Approx.'!$D$18*B286))+O286*COS(RADIANS(B286*'Third Approx.'!$D$19)+'Third Approx.'!$D$21))))))))))))</f>
        <v>#N/A</v>
      </c>
      <c r="D286" s="7" t="e">
        <f>IF(B286="",#N/A,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Approx.'!$D$18*B286))+O286*SIN(RADIANS(B286*'Third Approx.'!$D$19)+'Third Approx.'!$D$21))))))))))))</f>
        <v>#N/A</v>
      </c>
      <c r="N286" s="18">
        <v>142</v>
      </c>
      <c r="O286" s="48">
        <f>'Third Approx.'!$D$16*TAN('Third Approx.'!$D$29)+((0.5*(COS(RADIANS(ABS('Third Approx.'!$D$18*'Data 3rd Approx.'!N286-'Third Approx.'!$D$19*'Data 3rd Approx.'!N286))))+0.5)*('Third Approx.'!$D$16*TAN(2*'Third Approx.'!$D$29)-2*'Third Approx.'!$D$16*TAN('Third Approx.'!$D$29)))</f>
        <v>3.5151444892385668</v>
      </c>
    </row>
    <row r="287" spans="1:15" x14ac:dyDescent="0.25">
      <c r="A287" s="77">
        <v>142.5</v>
      </c>
      <c r="B287" s="77" t="str">
        <f>IF(A287&lt;='Third Approx.'!$D$20,A287,"")</f>
        <v/>
      </c>
      <c r="C287" s="48" t="e">
        <f>IF(B287="",#N/A,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Approx.'!$D$18*B287))+O287*COS(RADIANS(B287*'Third Approx.'!$D$19)+'Third Approx.'!$D$21))))))))))))</f>
        <v>#N/A</v>
      </c>
      <c r="D287" s="7" t="e">
        <f>IF(B287="",#N/A,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Approx.'!$D$18*B287))+O287*SIN(RADIANS(B287*'Third Approx.'!$D$19)+'Third Approx.'!$D$21))))))))))))</f>
        <v>#N/A</v>
      </c>
      <c r="N287" s="47">
        <v>142.5</v>
      </c>
      <c r="O287" s="48">
        <f>'Third Approx.'!$D$16*TAN('Third Approx.'!$D$29)+((0.5*(COS(RADIANS(ABS('Third Approx.'!$D$18*'Data 3rd Approx.'!N287-'Third Approx.'!$D$19*'Data 3rd Approx.'!N287))))+0.5)*('Third Approx.'!$D$16*TAN(2*'Third Approx.'!$D$29)-2*'Third Approx.'!$D$16*TAN('Third Approx.'!$D$29)))</f>
        <v>3.5153943556286542</v>
      </c>
    </row>
    <row r="288" spans="1:15" x14ac:dyDescent="0.25">
      <c r="A288" s="48">
        <v>143</v>
      </c>
      <c r="B288" s="77" t="str">
        <f>IF(A288&lt;='Third Approx.'!$D$20,A288,"")</f>
        <v/>
      </c>
      <c r="C288" s="48" t="e">
        <f>IF(B288="",#N/A,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Approx.'!$D$18*B288))+O288*COS(RADIANS(B288*'Third Approx.'!$D$19)+'Third Approx.'!$D$21))))))))))))</f>
        <v>#N/A</v>
      </c>
      <c r="D288" s="7" t="e">
        <f>IF(B288="",#N/A,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Approx.'!$D$18*B288))+O288*SIN(RADIANS(B288*'Third Approx.'!$D$19)+'Third Approx.'!$D$21))))))))))))</f>
        <v>#N/A</v>
      </c>
      <c r="N288" s="18">
        <v>143</v>
      </c>
      <c r="O288" s="48">
        <f>'Third Approx.'!$D$16*TAN('Third Approx.'!$D$29)+((0.5*(COS(RADIANS(ABS('Third Approx.'!$D$18*'Data 3rd Approx.'!N288-'Third Approx.'!$D$19*'Data 3rd Approx.'!N288))))+0.5)*('Third Approx.'!$D$16*TAN(2*'Third Approx.'!$D$29)-2*'Third Approx.'!$D$16*TAN('Third Approx.'!$D$29)))</f>
        <v>3.5155759495075007</v>
      </c>
    </row>
    <row r="289" spans="1:15" x14ac:dyDescent="0.25">
      <c r="A289" s="77">
        <v>143.5</v>
      </c>
      <c r="B289" s="77" t="str">
        <f>IF(A289&lt;='Third Approx.'!$D$20,A289,"")</f>
        <v/>
      </c>
      <c r="C289" s="48" t="e">
        <f>IF(B289="",#N/A,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Approx.'!$D$18*B289))+O289*COS(RADIANS(B289*'Third Approx.'!$D$19)+'Third Approx.'!$D$21))))))))))))</f>
        <v>#N/A</v>
      </c>
      <c r="D289" s="7" t="e">
        <f>IF(B289="",#N/A,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Approx.'!$D$18*B289))+O289*SIN(RADIANS(B289*'Third Approx.'!$D$19)+'Third Approx.'!$D$21))))))))))))</f>
        <v>#N/A</v>
      </c>
      <c r="N289" s="47">
        <v>143.5</v>
      </c>
      <c r="O289" s="48">
        <f>'Third Approx.'!$D$16*TAN('Third Approx.'!$D$29)+((0.5*(COS(RADIANS(ABS('Third Approx.'!$D$18*'Data 3rd Approx.'!N289-'Third Approx.'!$D$19*'Data 3rd Approx.'!N289))))+0.5)*('Third Approx.'!$D$16*TAN(2*'Third Approx.'!$D$29)-2*'Third Approx.'!$D$16*TAN('Third Approx.'!$D$29)))</f>
        <v>3.5156861637534926</v>
      </c>
    </row>
    <row r="290" spans="1:15" x14ac:dyDescent="0.25">
      <c r="A290" s="48">
        <v>144</v>
      </c>
      <c r="B290" s="77" t="str">
        <f>IF(A290&lt;='Third Approx.'!$D$20,A290,"")</f>
        <v/>
      </c>
      <c r="C290" s="48" t="e">
        <f>IF(B290="",#N/A,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Approx.'!$D$18*B290))+O290*COS(RADIANS(B290*'Third Approx.'!$D$19)+'Third Approx.'!$D$21))))))))))))</f>
        <v>#N/A</v>
      </c>
      <c r="D290" s="7" t="e">
        <f>IF(B290="",#N/A,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Approx.'!$D$18*B290))+O290*SIN(RADIANS(B290*'Third Approx.'!$D$19)+'Third Approx.'!$D$21))))))))))))</f>
        <v>#N/A</v>
      </c>
      <c r="N290" s="18">
        <v>144</v>
      </c>
      <c r="O290" s="48">
        <f>'Third Approx.'!$D$16*TAN('Third Approx.'!$D$29)+((0.5*(COS(RADIANS(ABS('Third Approx.'!$D$18*'Data 3rd Approx.'!N290-'Third Approx.'!$D$19*'Data 3rd Approx.'!N290))))+0.5)*('Third Approx.'!$D$16*TAN(2*'Third Approx.'!$D$29)-2*'Third Approx.'!$D$16*TAN('Third Approx.'!$D$29)))</f>
        <v>3.5157231125703232</v>
      </c>
    </row>
    <row r="291" spans="1:15" x14ac:dyDescent="0.25">
      <c r="A291" s="77">
        <v>144.5</v>
      </c>
      <c r="B291" s="77" t="str">
        <f>IF(A291&lt;='Third Approx.'!$D$20,A291,"")</f>
        <v/>
      </c>
      <c r="C291" s="48" t="e">
        <f>IF(B291="",#N/A,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Approx.'!$D$18*B291))+O291*COS(RADIANS(B291*'Third Approx.'!$D$19)+'Third Approx.'!$D$21))))))))))))</f>
        <v>#N/A</v>
      </c>
      <c r="D291" s="7" t="e">
        <f>IF(B291="",#N/A,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Approx.'!$D$18*B291))+O291*SIN(RADIANS(B291*'Third Approx.'!$D$19)+'Third Approx.'!$D$21))))))))))))</f>
        <v>#N/A</v>
      </c>
      <c r="N291" s="47">
        <v>144.5</v>
      </c>
      <c r="O291" s="48">
        <f>'Third Approx.'!$D$16*TAN('Third Approx.'!$D$29)+((0.5*(COS(RADIANS(ABS('Third Approx.'!$D$18*'Data 3rd Approx.'!N291-'Third Approx.'!$D$19*'Data 3rd Approx.'!N291))))+0.5)*('Third Approx.'!$D$16*TAN(2*'Third Approx.'!$D$29)-2*'Third Approx.'!$D$16*TAN('Third Approx.'!$D$29)))</f>
        <v>3.5156861637534926</v>
      </c>
    </row>
    <row r="292" spans="1:15" x14ac:dyDescent="0.25">
      <c r="A292" s="48">
        <v>145</v>
      </c>
      <c r="B292" s="77" t="str">
        <f>IF(A292&lt;='Third Approx.'!$D$20,A292,"")</f>
        <v/>
      </c>
      <c r="C292" s="48" t="e">
        <f>IF(B292="",#N/A,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Approx.'!$D$18*B292))+O292*COS(RADIANS(B292*'Third Approx.'!$D$19)+'Third Approx.'!$D$21))))))))))))</f>
        <v>#N/A</v>
      </c>
      <c r="D292" s="7" t="e">
        <f>IF(B292="",#N/A,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Approx.'!$D$18*B292))+O292*SIN(RADIANS(B292*'Third Approx.'!$D$19)+'Third Approx.'!$D$21))))))))))))</f>
        <v>#N/A</v>
      </c>
      <c r="N292" s="18">
        <v>145</v>
      </c>
      <c r="O292" s="48">
        <f>'Third Approx.'!$D$16*TAN('Third Approx.'!$D$29)+((0.5*(COS(RADIANS(ABS('Third Approx.'!$D$18*'Data 3rd Approx.'!N292-'Third Approx.'!$D$19*'Data 3rd Approx.'!N292))))+0.5)*('Third Approx.'!$D$16*TAN(2*'Third Approx.'!$D$29)-2*'Third Approx.'!$D$16*TAN('Third Approx.'!$D$29)))</f>
        <v>3.5155759495075007</v>
      </c>
    </row>
    <row r="293" spans="1:15" x14ac:dyDescent="0.25">
      <c r="A293" s="77">
        <v>145.5</v>
      </c>
      <c r="B293" s="77" t="str">
        <f>IF(A293&lt;='Third Approx.'!$D$20,A293,"")</f>
        <v/>
      </c>
      <c r="C293" s="48" t="e">
        <f>IF(B293="",#N/A,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Approx.'!$D$18*B293))+O293*COS(RADIANS(B293*'Third Approx.'!$D$19)+'Third Approx.'!$D$21))))))))))))</f>
        <v>#N/A</v>
      </c>
      <c r="D293" s="7" t="e">
        <f>IF(B293="",#N/A,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Approx.'!$D$18*B293))+O293*SIN(RADIANS(B293*'Third Approx.'!$D$19)+'Third Approx.'!$D$21))))))))))))</f>
        <v>#N/A</v>
      </c>
      <c r="N293" s="47">
        <v>145.5</v>
      </c>
      <c r="O293" s="48">
        <f>'Third Approx.'!$D$16*TAN('Third Approx.'!$D$29)+((0.5*(COS(RADIANS(ABS('Third Approx.'!$D$18*'Data 3rd Approx.'!N293-'Third Approx.'!$D$19*'Data 3rd Approx.'!N293))))+0.5)*('Third Approx.'!$D$16*TAN(2*'Third Approx.'!$D$29)-2*'Third Approx.'!$D$16*TAN('Third Approx.'!$D$29)))</f>
        <v>3.5153943556286542</v>
      </c>
    </row>
    <row r="294" spans="1:15" x14ac:dyDescent="0.25">
      <c r="A294" s="48">
        <v>146</v>
      </c>
      <c r="B294" s="77" t="str">
        <f>IF(A294&lt;='Third Approx.'!$D$20,A294,"")</f>
        <v/>
      </c>
      <c r="C294" s="48" t="e">
        <f>IF(B294="",#N/A,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Approx.'!$D$18*B294))+O294*COS(RADIANS(B294*'Third Approx.'!$D$19)+'Third Approx.'!$D$21))))))))))))</f>
        <v>#N/A</v>
      </c>
      <c r="D294" s="7" t="e">
        <f>IF(B294="",#N/A,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Approx.'!$D$18*B294))+O294*SIN(RADIANS(B294*'Third Approx.'!$D$19)+'Third Approx.'!$D$21))))))))))))</f>
        <v>#N/A</v>
      </c>
      <c r="N294" s="18">
        <v>146</v>
      </c>
      <c r="O294" s="48">
        <f>'Third Approx.'!$D$16*TAN('Third Approx.'!$D$29)+((0.5*(COS(RADIANS(ABS('Third Approx.'!$D$18*'Data 3rd Approx.'!N294-'Third Approx.'!$D$19*'Data 3rd Approx.'!N294))))+0.5)*('Third Approx.'!$D$16*TAN(2*'Third Approx.'!$D$29)-2*'Third Approx.'!$D$16*TAN('Third Approx.'!$D$29)))</f>
        <v>3.5151444892385664</v>
      </c>
    </row>
    <row r="295" spans="1:15" x14ac:dyDescent="0.25">
      <c r="A295" s="77">
        <v>146.5</v>
      </c>
      <c r="B295" s="77" t="str">
        <f>IF(A295&lt;='Third Approx.'!$D$20,A295,"")</f>
        <v/>
      </c>
      <c r="C295" s="48" t="e">
        <f>IF(B295="",#N/A,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Approx.'!$D$18*B295))+O295*COS(RADIANS(B295*'Third Approx.'!$D$19)+'Third Approx.'!$D$21))))))))))))</f>
        <v>#N/A</v>
      </c>
      <c r="D295" s="7" t="e">
        <f>IF(B295="",#N/A,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Approx.'!$D$18*B295))+O295*SIN(RADIANS(B295*'Third Approx.'!$D$19)+'Third Approx.'!$D$21))))))))))))</f>
        <v>#N/A</v>
      </c>
      <c r="N295" s="47">
        <v>146.5</v>
      </c>
      <c r="O295" s="48">
        <f>'Third Approx.'!$D$16*TAN('Third Approx.'!$D$29)+((0.5*(COS(RADIANS(ABS('Third Approx.'!$D$18*'Data 3rd Approx.'!N295-'Third Approx.'!$D$19*'Data 3rd Approx.'!N295))))+0.5)*('Third Approx.'!$D$16*TAN(2*'Third Approx.'!$D$29)-2*'Third Approx.'!$D$16*TAN('Third Approx.'!$D$29)))</f>
        <v>3.5148306256204491</v>
      </c>
    </row>
    <row r="296" spans="1:15" x14ac:dyDescent="0.25">
      <c r="A296" s="48">
        <v>147</v>
      </c>
      <c r="B296" s="77" t="str">
        <f>IF(A296&lt;='Third Approx.'!$D$20,A296,"")</f>
        <v/>
      </c>
      <c r="C296" s="48" t="e">
        <f>IF(B296="",#N/A,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Approx.'!$D$18*B296))+O296*COS(RADIANS(B296*'Third Approx.'!$D$19)+'Third Approx.'!$D$21))))))))))))</f>
        <v>#N/A</v>
      </c>
      <c r="D296" s="7" t="e">
        <f>IF(B296="",#N/A,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Approx.'!$D$18*B296))+O296*SIN(RADIANS(B296*'Third Approx.'!$D$19)+'Third Approx.'!$D$21))))))))))))</f>
        <v>#N/A</v>
      </c>
      <c r="N296" s="18">
        <v>147</v>
      </c>
      <c r="O296" s="48">
        <f>'Third Approx.'!$D$16*TAN('Third Approx.'!$D$29)+((0.5*(COS(RADIANS(ABS('Third Approx.'!$D$18*'Data 3rd Approx.'!N296-'Third Approx.'!$D$19*'Data 3rd Approx.'!N296))))+0.5)*('Third Approx.'!$D$16*TAN(2*'Third Approx.'!$D$29)-2*'Third Approx.'!$D$16*TAN('Third Approx.'!$D$29)))</f>
        <v>3.5144581350678266</v>
      </c>
    </row>
    <row r="297" spans="1:15" x14ac:dyDescent="0.25">
      <c r="A297" s="77">
        <v>147.5</v>
      </c>
      <c r="B297" s="77" t="str">
        <f>IF(A297&lt;='Third Approx.'!$D$20,A297,"")</f>
        <v/>
      </c>
      <c r="C297" s="48" t="e">
        <f>IF(B297="",#N/A,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Approx.'!$D$18*B297))+O297*COS(RADIANS(B297*'Third Approx.'!$D$19)+'Third Approx.'!$D$21))))))))))))</f>
        <v>#N/A</v>
      </c>
      <c r="D297" s="7" t="e">
        <f>IF(B297="",#N/A,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Approx.'!$D$18*B297))+O297*SIN(RADIANS(B297*'Third Approx.'!$D$19)+'Third Approx.'!$D$21))))))))))))</f>
        <v>#N/A</v>
      </c>
      <c r="N297" s="47">
        <v>147.5</v>
      </c>
      <c r="O297" s="48">
        <f>'Third Approx.'!$D$16*TAN('Third Approx.'!$D$29)+((0.5*(COS(RADIANS(ABS('Third Approx.'!$D$18*'Data 3rd Approx.'!N297-'Third Approx.'!$D$19*'Data 3rd Approx.'!N297))))+0.5)*('Third Approx.'!$D$16*TAN(2*'Third Approx.'!$D$29)-2*'Third Approx.'!$D$16*TAN('Third Approx.'!$D$29)))</f>
        <v>3.5140333909973287</v>
      </c>
    </row>
    <row r="298" spans="1:15" x14ac:dyDescent="0.25">
      <c r="A298" s="48">
        <v>148</v>
      </c>
      <c r="B298" s="77" t="str">
        <f>IF(A298&lt;='Third Approx.'!$D$20,A298,"")</f>
        <v/>
      </c>
      <c r="C298" s="48" t="e">
        <f>IF(B298="",#N/A,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Approx.'!$D$18*B298))+O298*COS(RADIANS(B298*'Third Approx.'!$D$19)+'Third Approx.'!$D$21))))))))))))</f>
        <v>#N/A</v>
      </c>
      <c r="D298" s="7" t="e">
        <f>IF(B298="",#N/A,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Approx.'!$D$18*B298))+O298*SIN(RADIANS(B298*'Third Approx.'!$D$19)+'Third Approx.'!$D$21))))))))))))</f>
        <v>#N/A</v>
      </c>
      <c r="N298" s="18">
        <v>148</v>
      </c>
      <c r="O298" s="48">
        <f>'Third Approx.'!$D$16*TAN('Third Approx.'!$D$29)+((0.5*(COS(RADIANS(ABS('Third Approx.'!$D$18*'Data 3rd Approx.'!N298-'Third Approx.'!$D$19*'Data 3rd Approx.'!N298))))+0.5)*('Third Approx.'!$D$16*TAN(2*'Third Approx.'!$D$29)-2*'Third Approx.'!$D$16*TAN('Third Approx.'!$D$29)))</f>
        <v>3.5135636608977627</v>
      </c>
    </row>
    <row r="299" spans="1:15" x14ac:dyDescent="0.25">
      <c r="A299" s="77">
        <v>148.5</v>
      </c>
      <c r="B299" s="77" t="str">
        <f>IF(A299&lt;='Third Approx.'!$D$20,A299,"")</f>
        <v/>
      </c>
      <c r="C299" s="48" t="e">
        <f>IF(B299="",#N/A,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Approx.'!$D$18*B299))+O299*COS(RADIANS(B299*'Third Approx.'!$D$19)+'Third Approx.'!$D$21))))))))))))</f>
        <v>#N/A</v>
      </c>
      <c r="D299" s="7" t="e">
        <f>IF(B299="",#N/A,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Approx.'!$D$18*B299))+O299*SIN(RADIANS(B299*'Third Approx.'!$D$19)+'Third Approx.'!$D$21))))))))))))</f>
        <v>#N/A</v>
      </c>
      <c r="N299" s="47">
        <v>148.5</v>
      </c>
      <c r="O299" s="48">
        <f>'Third Approx.'!$D$16*TAN('Third Approx.'!$D$29)+((0.5*(COS(RADIANS(ABS('Third Approx.'!$D$18*'Data 3rd Approx.'!N299-'Third Approx.'!$D$19*'Data 3rd Approx.'!N299))))+0.5)*('Third Approx.'!$D$16*TAN(2*'Third Approx.'!$D$29)-2*'Third Approx.'!$D$16*TAN('Third Approx.'!$D$29)))</f>
        <v>3.5130569819813662</v>
      </c>
    </row>
    <row r="300" spans="1:15" x14ac:dyDescent="0.25">
      <c r="A300" s="48">
        <v>149</v>
      </c>
      <c r="B300" s="77" t="str">
        <f>IF(A300&lt;='Third Approx.'!$D$20,A300,"")</f>
        <v/>
      </c>
      <c r="C300" s="48" t="e">
        <f>IF(B300="",#N/A,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Approx.'!$D$18*B300))+O300*COS(RADIANS(B300*'Third Approx.'!$D$19)+'Third Approx.'!$D$21))))))))))))</f>
        <v>#N/A</v>
      </c>
      <c r="D300" s="7" t="e">
        <f>IF(B300="",#N/A,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Approx.'!$D$18*B300))+O300*SIN(RADIANS(B300*'Third Approx.'!$D$19)+'Third Approx.'!$D$21))))))))))))</f>
        <v>#N/A</v>
      </c>
      <c r="N300" s="18">
        <v>149</v>
      </c>
      <c r="O300" s="48">
        <f>'Third Approx.'!$D$16*TAN('Third Approx.'!$D$29)+((0.5*(COS(RADIANS(ABS('Third Approx.'!$D$18*'Data 3rd Approx.'!N300-'Third Approx.'!$D$19*'Data 3rd Approx.'!N300))))+0.5)*('Third Approx.'!$D$16*TAN(2*'Third Approx.'!$D$29)-2*'Third Approx.'!$D$16*TAN('Third Approx.'!$D$29)))</f>
        <v>3.5125220236648764</v>
      </c>
    </row>
    <row r="301" spans="1:15" x14ac:dyDescent="0.25">
      <c r="A301" s="77">
        <v>149.5</v>
      </c>
      <c r="B301" s="77" t="str">
        <f>IF(A301&lt;='Third Approx.'!$D$20,A301,"")</f>
        <v/>
      </c>
      <c r="C301" s="48" t="e">
        <f>IF(B301="",#N/A,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Approx.'!$D$18*B301))+O301*COS(RADIANS(B301*'Third Approx.'!$D$19)+'Third Approx.'!$D$21))))))))))))</f>
        <v>#N/A</v>
      </c>
      <c r="D301" s="7" t="e">
        <f>IF(B301="",#N/A,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Approx.'!$D$18*B301))+O301*SIN(RADIANS(B301*'Third Approx.'!$D$19)+'Third Approx.'!$D$21))))))))))))</f>
        <v>#N/A</v>
      </c>
      <c r="N301" s="47">
        <v>149.5</v>
      </c>
      <c r="O301" s="48">
        <f>'Third Approx.'!$D$16*TAN('Third Approx.'!$D$29)+((0.5*(COS(RADIANS(ABS('Third Approx.'!$D$18*'Data 3rd Approx.'!N301-'Third Approx.'!$D$19*'Data 3rd Approx.'!N301))))+0.5)*('Third Approx.'!$D$16*TAN(2*'Third Approx.'!$D$29)-2*'Third Approx.'!$D$16*TAN('Third Approx.'!$D$29)))</f>
        <v>3.5119679392334073</v>
      </c>
    </row>
    <row r="302" spans="1:15" x14ac:dyDescent="0.25">
      <c r="A302" s="48">
        <v>150</v>
      </c>
      <c r="B302" s="77" t="str">
        <f>IF(A302&lt;='Third Approx.'!$D$20,A302,"")</f>
        <v/>
      </c>
      <c r="C302" s="48" t="e">
        <f>IF(B302="",#N/A,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Approx.'!$D$18*B302))+O302*COS(RADIANS(B302*'Third Approx.'!$D$19)+'Third Approx.'!$D$21))))))))))))</f>
        <v>#N/A</v>
      </c>
      <c r="D302" s="7" t="e">
        <f>IF(B302="",#N/A,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Approx.'!$D$18*B302))+O302*SIN(RADIANS(B302*'Third Approx.'!$D$19)+'Third Approx.'!$D$21))))))))))))</f>
        <v>#N/A</v>
      </c>
      <c r="N302" s="18">
        <v>150</v>
      </c>
      <c r="O302" s="48">
        <f>'Third Approx.'!$D$16*TAN('Third Approx.'!$D$29)+((0.5*(COS(RADIANS(ABS('Third Approx.'!$D$18*'Data 3rd Approx.'!N302-'Third Approx.'!$D$19*'Data 3rd Approx.'!N302))))+0.5)*('Third Approx.'!$D$16*TAN(2*'Third Approx.'!$D$29)-2*'Third Approx.'!$D$16*TAN('Third Approx.'!$D$29)))</f>
        <v>3.5114042092252022</v>
      </c>
    </row>
    <row r="303" spans="1:15" x14ac:dyDescent="0.25">
      <c r="A303" s="77">
        <v>150.5</v>
      </c>
      <c r="B303" s="77" t="str">
        <f>IF(A303&lt;='Third Approx.'!$D$20,A303,"")</f>
        <v/>
      </c>
      <c r="C303" s="48" t="e">
        <f>IF(B303="",#N/A,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Approx.'!$D$18*B303))+O303*COS(RADIANS(B303*'Third Approx.'!$D$19)+'Third Approx.'!$D$21))))))))))))</f>
        <v>#N/A</v>
      </c>
      <c r="D303" s="7" t="e">
        <f>IF(B303="",#N/A,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Approx.'!$D$18*B303))+O303*SIN(RADIANS(B303*'Third Approx.'!$D$19)+'Third Approx.'!$D$21))))))))))))</f>
        <v>#N/A</v>
      </c>
      <c r="N303" s="47">
        <v>150.5</v>
      </c>
      <c r="O303" s="48">
        <f>'Third Approx.'!$D$16*TAN('Third Approx.'!$D$29)+((0.5*(COS(RADIANS(ABS('Third Approx.'!$D$18*'Data 3rd Approx.'!N303-'Third Approx.'!$D$19*'Data 3rd Approx.'!N303))))+0.5)*('Third Approx.'!$D$16*TAN(2*'Third Approx.'!$D$29)-2*'Third Approx.'!$D$16*TAN('Third Approx.'!$D$29)))</f>
        <v>3.5108404792169972</v>
      </c>
    </row>
    <row r="304" spans="1:15" x14ac:dyDescent="0.25">
      <c r="A304" s="48">
        <v>151</v>
      </c>
      <c r="B304" s="77" t="str">
        <f>IF(A304&lt;='Third Approx.'!$D$20,A304,"")</f>
        <v/>
      </c>
      <c r="C304" s="48" t="e">
        <f>IF(B304="",#N/A,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Approx.'!$D$18*B304))+O304*COS(RADIANS(B304*'Third Approx.'!$D$19)+'Third Approx.'!$D$21))))))))))))</f>
        <v>#N/A</v>
      </c>
      <c r="D304" s="7" t="e">
        <f>IF(B304="",#N/A,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Approx.'!$D$18*B304))+O304*SIN(RADIANS(B304*'Third Approx.'!$D$19)+'Third Approx.'!$D$21))))))))))))</f>
        <v>#N/A</v>
      </c>
      <c r="N304" s="18">
        <v>151</v>
      </c>
      <c r="O304" s="48">
        <f>'Third Approx.'!$D$16*TAN('Third Approx.'!$D$29)+((0.5*(COS(RADIANS(ABS('Third Approx.'!$D$18*'Data 3rd Approx.'!N304-'Third Approx.'!$D$19*'Data 3rd Approx.'!N304))))+0.5)*('Third Approx.'!$D$16*TAN(2*'Third Approx.'!$D$29)-2*'Third Approx.'!$D$16*TAN('Third Approx.'!$D$29)))</f>
        <v>3.5102863947855281</v>
      </c>
    </row>
    <row r="305" spans="1:15" x14ac:dyDescent="0.25">
      <c r="A305" s="77">
        <v>151.5</v>
      </c>
      <c r="B305" s="77" t="str">
        <f>IF(A305&lt;='Third Approx.'!$D$20,A305,"")</f>
        <v/>
      </c>
      <c r="C305" s="48" t="e">
        <f>IF(B305="",#N/A,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Approx.'!$D$18*B305))+O305*COS(RADIANS(B305*'Third Approx.'!$D$19)+'Third Approx.'!$D$21))))))))))))</f>
        <v>#N/A</v>
      </c>
      <c r="D305" s="7" t="e">
        <f>IF(B305="",#N/A,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Approx.'!$D$18*B305))+O305*SIN(RADIANS(B305*'Third Approx.'!$D$19)+'Third Approx.'!$D$21))))))))))))</f>
        <v>#N/A</v>
      </c>
      <c r="N305" s="47">
        <v>151.5</v>
      </c>
      <c r="O305" s="48">
        <f>'Third Approx.'!$D$16*TAN('Third Approx.'!$D$29)+((0.5*(COS(RADIANS(ABS('Third Approx.'!$D$18*'Data 3rd Approx.'!N305-'Third Approx.'!$D$19*'Data 3rd Approx.'!N305))))+0.5)*('Third Approx.'!$D$16*TAN(2*'Third Approx.'!$D$29)-2*'Third Approx.'!$D$16*TAN('Third Approx.'!$D$29)))</f>
        <v>3.5097514364690383</v>
      </c>
    </row>
    <row r="306" spans="1:15" x14ac:dyDescent="0.25">
      <c r="A306" s="48">
        <v>152</v>
      </c>
      <c r="B306" s="77" t="str">
        <f>IF(A306&lt;='Third Approx.'!$D$20,A306,"")</f>
        <v/>
      </c>
      <c r="C306" s="48" t="e">
        <f>IF(B306="",#N/A,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Approx.'!$D$18*B306))+O306*COS(RADIANS(B306*'Third Approx.'!$D$19)+'Third Approx.'!$D$21))))))))))))</f>
        <v>#N/A</v>
      </c>
      <c r="D306" s="7" t="e">
        <f>IF(B306="",#N/A,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Approx.'!$D$18*B306))+O306*SIN(RADIANS(B306*'Third Approx.'!$D$19)+'Third Approx.'!$D$21))))))))))))</f>
        <v>#N/A</v>
      </c>
      <c r="N306" s="18">
        <v>152</v>
      </c>
      <c r="O306" s="48">
        <f>'Third Approx.'!$D$16*TAN('Third Approx.'!$D$29)+((0.5*(COS(RADIANS(ABS('Third Approx.'!$D$18*'Data 3rd Approx.'!N306-'Third Approx.'!$D$19*'Data 3rd Approx.'!N306))))+0.5)*('Third Approx.'!$D$16*TAN(2*'Third Approx.'!$D$29)-2*'Third Approx.'!$D$16*TAN('Third Approx.'!$D$29)))</f>
        <v>3.5092447575526418</v>
      </c>
    </row>
    <row r="307" spans="1:15" x14ac:dyDescent="0.25">
      <c r="A307" s="77">
        <v>152.5</v>
      </c>
      <c r="B307" s="77" t="str">
        <f>IF(A307&lt;='Third Approx.'!$D$20,A307,"")</f>
        <v/>
      </c>
      <c r="C307" s="48" t="e">
        <f>IF(B307="",#N/A,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Approx.'!$D$18*B307))+O307*COS(RADIANS(B307*'Third Approx.'!$D$19)+'Third Approx.'!$D$21))))))))))))</f>
        <v>#N/A</v>
      </c>
      <c r="D307" s="7" t="e">
        <f>IF(B307="",#N/A,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Approx.'!$D$18*B307))+O307*SIN(RADIANS(B307*'Third Approx.'!$D$19)+'Third Approx.'!$D$21))))))))))))</f>
        <v>#N/A</v>
      </c>
      <c r="N307" s="47">
        <v>152.5</v>
      </c>
      <c r="O307" s="48">
        <f>'Third Approx.'!$D$16*TAN('Third Approx.'!$D$29)+((0.5*(COS(RADIANS(ABS('Third Approx.'!$D$18*'Data 3rd Approx.'!N307-'Third Approx.'!$D$19*'Data 3rd Approx.'!N307))))+0.5)*('Third Approx.'!$D$16*TAN(2*'Third Approx.'!$D$29)-2*'Third Approx.'!$D$16*TAN('Third Approx.'!$D$29)))</f>
        <v>3.5087750274530758</v>
      </c>
    </row>
    <row r="308" spans="1:15" x14ac:dyDescent="0.25">
      <c r="A308" s="48">
        <v>153</v>
      </c>
      <c r="B308" s="77" t="str">
        <f>IF(A308&lt;='Third Approx.'!$D$20,A308,"")</f>
        <v/>
      </c>
      <c r="C308" s="48" t="e">
        <f>IF(B308="",#N/A,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Approx.'!$D$18*B308))+O308*COS(RADIANS(B308*'Third Approx.'!$D$19)+'Third Approx.'!$D$21))))))))))))</f>
        <v>#N/A</v>
      </c>
      <c r="D308" s="7" t="e">
        <f>IF(B308="",#N/A,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Approx.'!$D$18*B308))+O308*SIN(RADIANS(B308*'Third Approx.'!$D$19)+'Third Approx.'!$D$21))))))))))))</f>
        <v>#N/A</v>
      </c>
      <c r="N308" s="18">
        <v>153</v>
      </c>
      <c r="O308" s="48">
        <f>'Third Approx.'!$D$16*TAN('Third Approx.'!$D$29)+((0.5*(COS(RADIANS(ABS('Third Approx.'!$D$18*'Data 3rd Approx.'!N308-'Third Approx.'!$D$19*'Data 3rd Approx.'!N308))))+0.5)*('Third Approx.'!$D$16*TAN(2*'Third Approx.'!$D$29)-2*'Third Approx.'!$D$16*TAN('Third Approx.'!$D$29)))</f>
        <v>3.5083502833825779</v>
      </c>
    </row>
    <row r="309" spans="1:15" x14ac:dyDescent="0.25">
      <c r="A309" s="77">
        <v>153.5</v>
      </c>
      <c r="B309" s="77" t="str">
        <f>IF(A309&lt;='Third Approx.'!$D$20,A309,"")</f>
        <v/>
      </c>
      <c r="C309" s="48" t="e">
        <f>IF(B309="",#N/A,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Approx.'!$D$18*B309))+O309*COS(RADIANS(B309*'Third Approx.'!$D$19)+'Third Approx.'!$D$21))))))))))))</f>
        <v>#N/A</v>
      </c>
      <c r="D309" s="7" t="e">
        <f>IF(B309="",#N/A,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Approx.'!$D$18*B309))+O309*SIN(RADIANS(B309*'Third Approx.'!$D$19)+'Third Approx.'!$D$21))))))))))))</f>
        <v>#N/A</v>
      </c>
      <c r="N309" s="47">
        <v>153.5</v>
      </c>
      <c r="O309" s="48">
        <f>'Third Approx.'!$D$16*TAN('Third Approx.'!$D$29)+((0.5*(COS(RADIANS(ABS('Third Approx.'!$D$18*'Data 3rd Approx.'!N309-'Third Approx.'!$D$19*'Data 3rd Approx.'!N309))))+0.5)*('Third Approx.'!$D$16*TAN(2*'Third Approx.'!$D$29)-2*'Third Approx.'!$D$16*TAN('Third Approx.'!$D$29)))</f>
        <v>3.5079777928299554</v>
      </c>
    </row>
    <row r="310" spans="1:15" x14ac:dyDescent="0.25">
      <c r="A310" s="48">
        <v>154</v>
      </c>
      <c r="B310" s="77" t="str">
        <f>IF(A310&lt;='Third Approx.'!$D$20,A310,"")</f>
        <v/>
      </c>
      <c r="C310" s="48" t="e">
        <f>IF(B310="",#N/A,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Approx.'!$D$18*B310))+O310*COS(RADIANS(B310*'Third Approx.'!$D$19)+'Third Approx.'!$D$21))))))))))))</f>
        <v>#N/A</v>
      </c>
      <c r="D310" s="7" t="e">
        <f>IF(B310="",#N/A,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Approx.'!$D$18*B310))+O310*SIN(RADIANS(B310*'Third Approx.'!$D$19)+'Third Approx.'!$D$21))))))))))))</f>
        <v>#N/A</v>
      </c>
      <c r="N310" s="18">
        <v>154</v>
      </c>
      <c r="O310" s="48">
        <f>'Third Approx.'!$D$16*TAN('Third Approx.'!$D$29)+((0.5*(COS(RADIANS(ABS('Third Approx.'!$D$18*'Data 3rd Approx.'!N310-'Third Approx.'!$D$19*'Data 3rd Approx.'!N310))))+0.5)*('Third Approx.'!$D$16*TAN(2*'Third Approx.'!$D$29)-2*'Third Approx.'!$D$16*TAN('Third Approx.'!$D$29)))</f>
        <v>3.5076639292118377</v>
      </c>
    </row>
    <row r="311" spans="1:15" x14ac:dyDescent="0.25">
      <c r="A311" s="77">
        <v>154.5</v>
      </c>
      <c r="B311" s="77" t="str">
        <f>IF(A311&lt;='Third Approx.'!$D$20,A311,"")</f>
        <v/>
      </c>
      <c r="C311" s="48" t="e">
        <f>IF(B311="",#N/A,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Approx.'!$D$18*B311))+O311*COS(RADIANS(B311*'Third Approx.'!$D$19)+'Third Approx.'!$D$21))))))))))))</f>
        <v>#N/A</v>
      </c>
      <c r="D311" s="7" t="e">
        <f>IF(B311="",#N/A,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Approx.'!$D$18*B311))+O311*SIN(RADIANS(B311*'Third Approx.'!$D$19)+'Third Approx.'!$D$21))))))))))))</f>
        <v>#N/A</v>
      </c>
      <c r="N311" s="47">
        <v>154.5</v>
      </c>
      <c r="O311" s="48">
        <f>'Third Approx.'!$D$16*TAN('Third Approx.'!$D$29)+((0.5*(COS(RADIANS(ABS('Third Approx.'!$D$18*'Data 3rd Approx.'!N311-'Third Approx.'!$D$19*'Data 3rd Approx.'!N311))))+0.5)*('Third Approx.'!$D$16*TAN(2*'Third Approx.'!$D$29)-2*'Third Approx.'!$D$16*TAN('Third Approx.'!$D$29)))</f>
        <v>3.5074140628217503</v>
      </c>
    </row>
    <row r="312" spans="1:15" x14ac:dyDescent="0.25">
      <c r="A312" s="48">
        <v>155</v>
      </c>
      <c r="B312" s="77" t="str">
        <f>IF(A312&lt;='Third Approx.'!$D$20,A312,"")</f>
        <v/>
      </c>
      <c r="C312" s="48" t="e">
        <f>IF(B312="",#N/A,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Approx.'!$D$18*B312))+O312*COS(RADIANS(B312*'Third Approx.'!$D$19)+'Third Approx.'!$D$21))))))))))))</f>
        <v>#N/A</v>
      </c>
      <c r="D312" s="7" t="e">
        <f>IF(B312="",#N/A,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Approx.'!$D$18*B312))+O312*SIN(RADIANS(B312*'Third Approx.'!$D$19)+'Third Approx.'!$D$21))))))))))))</f>
        <v>#N/A</v>
      </c>
      <c r="N312" s="18">
        <v>155</v>
      </c>
      <c r="O312" s="48">
        <f>'Third Approx.'!$D$16*TAN('Third Approx.'!$D$29)+((0.5*(COS(RADIANS(ABS('Third Approx.'!$D$18*'Data 3rd Approx.'!N312-'Third Approx.'!$D$19*'Data 3rd Approx.'!N312))))+0.5)*('Third Approx.'!$D$16*TAN(2*'Third Approx.'!$D$29)-2*'Third Approx.'!$D$16*TAN('Third Approx.'!$D$29)))</f>
        <v>3.5072324689429037</v>
      </c>
    </row>
    <row r="313" spans="1:15" x14ac:dyDescent="0.25">
      <c r="A313" s="77">
        <v>155.5</v>
      </c>
      <c r="B313" s="77" t="str">
        <f>IF(A313&lt;='Third Approx.'!$D$20,A313,"")</f>
        <v/>
      </c>
      <c r="C313" s="48" t="e">
        <f>IF(B313="",#N/A,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Approx.'!$D$18*B313))+O313*COS(RADIANS(B313*'Third Approx.'!$D$19)+'Third Approx.'!$D$21))))))))))))</f>
        <v>#N/A</v>
      </c>
      <c r="D313" s="7" t="e">
        <f>IF(B313="",#N/A,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Approx.'!$D$18*B313))+O313*SIN(RADIANS(B313*'Third Approx.'!$D$19)+'Third Approx.'!$D$21))))))))))))</f>
        <v>#N/A</v>
      </c>
      <c r="N313" s="47">
        <v>155.5</v>
      </c>
      <c r="O313" s="48">
        <f>'Third Approx.'!$D$16*TAN('Third Approx.'!$D$29)+((0.5*(COS(RADIANS(ABS('Third Approx.'!$D$18*'Data 3rd Approx.'!N313-'Third Approx.'!$D$19*'Data 3rd Approx.'!N313))))+0.5)*('Third Approx.'!$D$16*TAN(2*'Third Approx.'!$D$29)-2*'Third Approx.'!$D$16*TAN('Third Approx.'!$D$29)))</f>
        <v>3.5071222546969119</v>
      </c>
    </row>
    <row r="314" spans="1:15" x14ac:dyDescent="0.25">
      <c r="A314" s="48">
        <v>156</v>
      </c>
      <c r="B314" s="77" t="str">
        <f>IF(A314&lt;='Third Approx.'!$D$20,A314,"")</f>
        <v/>
      </c>
      <c r="C314" s="48" t="e">
        <f>IF(B314="",#N/A,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Approx.'!$D$18*B314))+O314*COS(RADIANS(B314*'Third Approx.'!$D$19)+'Third Approx.'!$D$21))))))))))))</f>
        <v>#N/A</v>
      </c>
      <c r="D314" s="7" t="e">
        <f>IF(B314="",#N/A,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Approx.'!$D$18*B314))+O314*SIN(RADIANS(B314*'Third Approx.'!$D$19)+'Third Approx.'!$D$21))))))))))))</f>
        <v>#N/A</v>
      </c>
      <c r="N314" s="18">
        <v>156</v>
      </c>
      <c r="O314" s="48">
        <f>'Third Approx.'!$D$16*TAN('Third Approx.'!$D$29)+((0.5*(COS(RADIANS(ABS('Third Approx.'!$D$18*'Data 3rd Approx.'!N314-'Third Approx.'!$D$19*'Data 3rd Approx.'!N314))))+0.5)*('Third Approx.'!$D$16*TAN(2*'Third Approx.'!$D$29)-2*'Third Approx.'!$D$16*TAN('Third Approx.'!$D$29)))</f>
        <v>3.5070853058800813</v>
      </c>
    </row>
    <row r="315" spans="1:15" x14ac:dyDescent="0.25">
      <c r="A315" s="77">
        <v>156.5</v>
      </c>
      <c r="B315" s="77" t="str">
        <f>IF(A315&lt;='Third Approx.'!$D$20,A315,"")</f>
        <v/>
      </c>
      <c r="C315" s="48" t="e">
        <f>IF(B315="",#N/A,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Approx.'!$D$18*B315))+O315*COS(RADIANS(B315*'Third Approx.'!$D$19)+'Third Approx.'!$D$21))))))))))))</f>
        <v>#N/A</v>
      </c>
      <c r="D315" s="7" t="e">
        <f>IF(B315="",#N/A,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Approx.'!$D$18*B315))+O315*SIN(RADIANS(B315*'Third Approx.'!$D$19)+'Third Approx.'!$D$21))))))))))))</f>
        <v>#N/A</v>
      </c>
      <c r="N315" s="47">
        <v>156.5</v>
      </c>
      <c r="O315" s="48">
        <f>'Third Approx.'!$D$16*TAN('Third Approx.'!$D$29)+((0.5*(COS(RADIANS(ABS('Third Approx.'!$D$18*'Data 3rd Approx.'!N315-'Third Approx.'!$D$19*'Data 3rd Approx.'!N315))))+0.5)*('Third Approx.'!$D$16*TAN(2*'Third Approx.'!$D$29)-2*'Third Approx.'!$D$16*TAN('Third Approx.'!$D$29)))</f>
        <v>3.5071222546969119</v>
      </c>
    </row>
    <row r="316" spans="1:15" x14ac:dyDescent="0.25">
      <c r="A316" s="48">
        <v>157</v>
      </c>
      <c r="B316" s="77" t="str">
        <f>IF(A316&lt;='Third Approx.'!$D$20,A316,"")</f>
        <v/>
      </c>
      <c r="C316" s="48" t="e">
        <f>IF(B316="",#N/A,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Approx.'!$D$18*B316))+O316*COS(RADIANS(B316*'Third Approx.'!$D$19)+'Third Approx.'!$D$21))))))))))))</f>
        <v>#N/A</v>
      </c>
      <c r="D316" s="7" t="e">
        <f>IF(B316="",#N/A,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Approx.'!$D$18*B316))+O316*SIN(RADIANS(B316*'Third Approx.'!$D$19)+'Third Approx.'!$D$21))))))))))))</f>
        <v>#N/A</v>
      </c>
      <c r="N316" s="18">
        <v>157</v>
      </c>
      <c r="O316" s="48">
        <f>'Third Approx.'!$D$16*TAN('Third Approx.'!$D$29)+((0.5*(COS(RADIANS(ABS('Third Approx.'!$D$18*'Data 3rd Approx.'!N316-'Third Approx.'!$D$19*'Data 3rd Approx.'!N316))))+0.5)*('Third Approx.'!$D$16*TAN(2*'Third Approx.'!$D$29)-2*'Third Approx.'!$D$16*TAN('Third Approx.'!$D$29)))</f>
        <v>3.5072324689429037</v>
      </c>
    </row>
    <row r="317" spans="1:15" x14ac:dyDescent="0.25">
      <c r="A317" s="77">
        <v>157.5</v>
      </c>
      <c r="B317" s="77" t="str">
        <f>IF(A317&lt;='Third Approx.'!$D$20,A317,"")</f>
        <v/>
      </c>
      <c r="C317" s="48" t="e">
        <f>IF(B317="",#N/A,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Approx.'!$D$18*B317))+O317*COS(RADIANS(B317*'Third Approx.'!$D$19)+'Third Approx.'!$D$21))))))))))))</f>
        <v>#N/A</v>
      </c>
      <c r="D317" s="7" t="e">
        <f>IF(B317="",#N/A,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Approx.'!$D$18*B317))+O317*SIN(RADIANS(B317*'Third Approx.'!$D$19)+'Third Approx.'!$D$21))))))))))))</f>
        <v>#N/A</v>
      </c>
      <c r="N317" s="47">
        <v>157.5</v>
      </c>
      <c r="O317" s="48">
        <f>'Third Approx.'!$D$16*TAN('Third Approx.'!$D$29)+((0.5*(COS(RADIANS(ABS('Third Approx.'!$D$18*'Data 3rd Approx.'!N317-'Third Approx.'!$D$19*'Data 3rd Approx.'!N317))))+0.5)*('Third Approx.'!$D$16*TAN(2*'Third Approx.'!$D$29)-2*'Third Approx.'!$D$16*TAN('Third Approx.'!$D$29)))</f>
        <v>3.5074140628217503</v>
      </c>
    </row>
    <row r="318" spans="1:15" x14ac:dyDescent="0.25">
      <c r="A318" s="48">
        <v>158</v>
      </c>
      <c r="B318" s="77" t="str">
        <f>IF(A318&lt;='Third Approx.'!$D$20,A318,"")</f>
        <v/>
      </c>
      <c r="C318" s="48" t="e">
        <f>IF(B318="",#N/A,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Approx.'!$D$18*B318))+O318*COS(RADIANS(B318*'Third Approx.'!$D$19)+'Third Approx.'!$D$21))))))))))))</f>
        <v>#N/A</v>
      </c>
      <c r="D318" s="7" t="e">
        <f>IF(B318="",#N/A,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Approx.'!$D$18*B318))+O318*SIN(RADIANS(B318*'Third Approx.'!$D$19)+'Third Approx.'!$D$21))))))))))))</f>
        <v>#N/A</v>
      </c>
      <c r="N318" s="18">
        <v>158</v>
      </c>
      <c r="O318" s="48">
        <f>'Third Approx.'!$D$16*TAN('Third Approx.'!$D$29)+((0.5*(COS(RADIANS(ABS('Third Approx.'!$D$18*'Data 3rd Approx.'!N318-'Third Approx.'!$D$19*'Data 3rd Approx.'!N318))))+0.5)*('Third Approx.'!$D$16*TAN(2*'Third Approx.'!$D$29)-2*'Third Approx.'!$D$16*TAN('Third Approx.'!$D$29)))</f>
        <v>3.5076639292118377</v>
      </c>
    </row>
    <row r="319" spans="1:15" x14ac:dyDescent="0.25">
      <c r="A319" s="77">
        <v>158.5</v>
      </c>
      <c r="B319" s="77" t="str">
        <f>IF(A319&lt;='Third Approx.'!$D$20,A319,"")</f>
        <v/>
      </c>
      <c r="C319" s="48" t="e">
        <f>IF(B319="",#N/A,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Approx.'!$D$18*B319))+O319*COS(RADIANS(B319*'Third Approx.'!$D$19)+'Third Approx.'!$D$21))))))))))))</f>
        <v>#N/A</v>
      </c>
      <c r="D319" s="7" t="e">
        <f>IF(B319="",#N/A,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Approx.'!$D$18*B319))+O319*SIN(RADIANS(B319*'Third Approx.'!$D$19)+'Third Approx.'!$D$21))))))))))))</f>
        <v>#N/A</v>
      </c>
      <c r="N319" s="47">
        <v>158.5</v>
      </c>
      <c r="O319" s="48">
        <f>'Third Approx.'!$D$16*TAN('Third Approx.'!$D$29)+((0.5*(COS(RADIANS(ABS('Third Approx.'!$D$18*'Data 3rd Approx.'!N319-'Third Approx.'!$D$19*'Data 3rd Approx.'!N319))))+0.5)*('Third Approx.'!$D$16*TAN(2*'Third Approx.'!$D$29)-2*'Third Approx.'!$D$16*TAN('Third Approx.'!$D$29)))</f>
        <v>3.5079777928299554</v>
      </c>
    </row>
    <row r="320" spans="1:15" x14ac:dyDescent="0.25">
      <c r="A320" s="48">
        <v>159</v>
      </c>
      <c r="B320" s="77" t="str">
        <f>IF(A320&lt;='Third Approx.'!$D$20,A320,"")</f>
        <v/>
      </c>
      <c r="C320" s="48" t="e">
        <f>IF(B320="",#N/A,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Approx.'!$D$18*B320))+O320*COS(RADIANS(B320*'Third Approx.'!$D$19)+'Third Approx.'!$D$21))))))))))))</f>
        <v>#N/A</v>
      </c>
      <c r="D320" s="7" t="e">
        <f>IF(B320="",#N/A,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Approx.'!$D$18*B320))+O320*SIN(RADIANS(B320*'Third Approx.'!$D$19)+'Third Approx.'!$D$21))))))))))))</f>
        <v>#N/A</v>
      </c>
      <c r="N320" s="18">
        <v>159</v>
      </c>
      <c r="O320" s="48">
        <f>'Third Approx.'!$D$16*TAN('Third Approx.'!$D$29)+((0.5*(COS(RADIANS(ABS('Third Approx.'!$D$18*'Data 3rd Approx.'!N320-'Third Approx.'!$D$19*'Data 3rd Approx.'!N320))))+0.5)*('Third Approx.'!$D$16*TAN(2*'Third Approx.'!$D$29)-2*'Third Approx.'!$D$16*TAN('Third Approx.'!$D$29)))</f>
        <v>3.5083502833825779</v>
      </c>
    </row>
    <row r="321" spans="1:15" x14ac:dyDescent="0.25">
      <c r="A321" s="77">
        <v>159.5</v>
      </c>
      <c r="B321" s="77" t="str">
        <f>IF(A321&lt;='Third Approx.'!$D$20,A321,"")</f>
        <v/>
      </c>
      <c r="C321" s="48" t="e">
        <f>IF(B321="",#N/A,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Approx.'!$D$18*B321))+O321*COS(RADIANS(B321*'Third Approx.'!$D$19)+'Third Approx.'!$D$21))))))))))))</f>
        <v>#N/A</v>
      </c>
      <c r="D321" s="7" t="e">
        <f>IF(B321="",#N/A,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Approx.'!$D$18*B321))+O321*SIN(RADIANS(B321*'Third Approx.'!$D$19)+'Third Approx.'!$D$21))))))))))))</f>
        <v>#N/A</v>
      </c>
      <c r="N321" s="47">
        <v>159.5</v>
      </c>
      <c r="O321" s="48">
        <f>'Third Approx.'!$D$16*TAN('Third Approx.'!$D$29)+((0.5*(COS(RADIANS(ABS('Third Approx.'!$D$18*'Data 3rd Approx.'!N321-'Third Approx.'!$D$19*'Data 3rd Approx.'!N321))))+0.5)*('Third Approx.'!$D$16*TAN(2*'Third Approx.'!$D$29)-2*'Third Approx.'!$D$16*TAN('Third Approx.'!$D$29)))</f>
        <v>3.5087750274530758</v>
      </c>
    </row>
    <row r="322" spans="1:15" x14ac:dyDescent="0.25">
      <c r="A322" s="48">
        <v>160</v>
      </c>
      <c r="B322" s="77" t="str">
        <f>IF(A322&lt;='Third Approx.'!$D$20,A322,"")</f>
        <v/>
      </c>
      <c r="C322" s="48" t="e">
        <f>IF(B322="",#N/A,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Approx.'!$D$18*B322))+O322*COS(RADIANS(B322*'Third Approx.'!$D$19)+'Third Approx.'!$D$21))))))))))))</f>
        <v>#N/A</v>
      </c>
      <c r="D322" s="7" t="e">
        <f>IF(B322="",#N/A,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Approx.'!$D$18*B322))+O322*SIN(RADIANS(B322*'Third Approx.'!$D$19)+'Third Approx.'!$D$21))))))))))))</f>
        <v>#N/A</v>
      </c>
      <c r="N322" s="18">
        <v>160</v>
      </c>
      <c r="O322" s="48">
        <f>'Third Approx.'!$D$16*TAN('Third Approx.'!$D$29)+((0.5*(COS(RADIANS(ABS('Third Approx.'!$D$18*'Data 3rd Approx.'!N322-'Third Approx.'!$D$19*'Data 3rd Approx.'!N322))))+0.5)*('Third Approx.'!$D$16*TAN(2*'Third Approx.'!$D$29)-2*'Third Approx.'!$D$16*TAN('Third Approx.'!$D$29)))</f>
        <v>3.5092447575526418</v>
      </c>
    </row>
    <row r="323" spans="1:15" x14ac:dyDescent="0.25">
      <c r="A323" s="77">
        <v>160.5</v>
      </c>
      <c r="B323" s="77" t="str">
        <f>IF(A323&lt;='Third Approx.'!$D$20,A323,"")</f>
        <v/>
      </c>
      <c r="C323" s="48" t="e">
        <f>IF(B323="",#N/A,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Approx.'!$D$18*B323))+O323*COS(RADIANS(B323*'Third Approx.'!$D$19)+'Third Approx.'!$D$21))))))))))))</f>
        <v>#N/A</v>
      </c>
      <c r="D323" s="7" t="e">
        <f>IF(B323="",#N/A,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Approx.'!$D$18*B323))+O323*SIN(RADIANS(B323*'Third Approx.'!$D$19)+'Third Approx.'!$D$21))))))))))))</f>
        <v>#N/A</v>
      </c>
      <c r="N323" s="47">
        <v>160.5</v>
      </c>
      <c r="O323" s="48">
        <f>'Third Approx.'!$D$16*TAN('Third Approx.'!$D$29)+((0.5*(COS(RADIANS(ABS('Third Approx.'!$D$18*'Data 3rd Approx.'!N323-'Third Approx.'!$D$19*'Data 3rd Approx.'!N323))))+0.5)*('Third Approx.'!$D$16*TAN(2*'Third Approx.'!$D$29)-2*'Third Approx.'!$D$16*TAN('Third Approx.'!$D$29)))</f>
        <v>3.5097514364690383</v>
      </c>
    </row>
    <row r="324" spans="1:15" x14ac:dyDescent="0.25">
      <c r="A324" s="48">
        <v>161</v>
      </c>
      <c r="B324" s="77" t="str">
        <f>IF(A324&lt;='Third Approx.'!$D$20,A324,"")</f>
        <v/>
      </c>
      <c r="C324" s="48" t="e">
        <f>IF(B324="",#N/A,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Approx.'!$D$18*B324))+O324*COS(RADIANS(B324*'Third Approx.'!$D$19)+'Third Approx.'!$D$21))))))))))))</f>
        <v>#N/A</v>
      </c>
      <c r="D324" s="7" t="e">
        <f>IF(B324="",#N/A,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Approx.'!$D$18*B324))+O324*SIN(RADIANS(B324*'Third Approx.'!$D$19)+'Third Approx.'!$D$21))))))))))))</f>
        <v>#N/A</v>
      </c>
      <c r="N324" s="18">
        <v>161</v>
      </c>
      <c r="O324" s="48">
        <f>'Third Approx.'!$D$16*TAN('Third Approx.'!$D$29)+((0.5*(COS(RADIANS(ABS('Third Approx.'!$D$18*'Data 3rd Approx.'!N324-'Third Approx.'!$D$19*'Data 3rd Approx.'!N324))))+0.5)*('Third Approx.'!$D$16*TAN(2*'Third Approx.'!$D$29)-2*'Third Approx.'!$D$16*TAN('Third Approx.'!$D$29)))</f>
        <v>3.5102863947855281</v>
      </c>
    </row>
    <row r="325" spans="1:15" x14ac:dyDescent="0.25">
      <c r="A325" s="77">
        <v>161.5</v>
      </c>
      <c r="B325" s="77" t="str">
        <f>IF(A325&lt;='Third Approx.'!$D$20,A325,"")</f>
        <v/>
      </c>
      <c r="C325" s="48" t="e">
        <f>IF(B325="",#N/A,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Approx.'!$D$18*B325))+O325*COS(RADIANS(B325*'Third Approx.'!$D$19)+'Third Approx.'!$D$21))))))))))))</f>
        <v>#N/A</v>
      </c>
      <c r="D325" s="7" t="e">
        <f>IF(B325="",#N/A,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Approx.'!$D$18*B325))+O325*SIN(RADIANS(B325*'Third Approx.'!$D$19)+'Third Approx.'!$D$21))))))))))))</f>
        <v>#N/A</v>
      </c>
      <c r="N325" s="47">
        <v>161.5</v>
      </c>
      <c r="O325" s="48">
        <f>'Third Approx.'!$D$16*TAN('Third Approx.'!$D$29)+((0.5*(COS(RADIANS(ABS('Third Approx.'!$D$18*'Data 3rd Approx.'!N325-'Third Approx.'!$D$19*'Data 3rd Approx.'!N325))))+0.5)*('Third Approx.'!$D$16*TAN(2*'Third Approx.'!$D$29)-2*'Third Approx.'!$D$16*TAN('Third Approx.'!$D$29)))</f>
        <v>3.5108404792169972</v>
      </c>
    </row>
    <row r="326" spans="1:15" x14ac:dyDescent="0.25">
      <c r="A326" s="48">
        <v>162</v>
      </c>
      <c r="B326" s="77" t="str">
        <f>IF(A326&lt;='Third Approx.'!$D$20,A326,"")</f>
        <v/>
      </c>
      <c r="C326" s="48" t="e">
        <f>IF(B326="",#N/A,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Approx.'!$D$18*B326))+O326*COS(RADIANS(B326*'Third Approx.'!$D$19)+'Third Approx.'!$D$21))))))))))))</f>
        <v>#N/A</v>
      </c>
      <c r="D326" s="7" t="e">
        <f>IF(B326="",#N/A,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Approx.'!$D$18*B326))+O326*SIN(RADIANS(B326*'Third Approx.'!$D$19)+'Third Approx.'!$D$21))))))))))))</f>
        <v>#N/A</v>
      </c>
      <c r="N326" s="18">
        <v>162</v>
      </c>
      <c r="O326" s="48">
        <f>'Third Approx.'!$D$16*TAN('Third Approx.'!$D$29)+((0.5*(COS(RADIANS(ABS('Third Approx.'!$D$18*'Data 3rd Approx.'!N326-'Third Approx.'!$D$19*'Data 3rd Approx.'!N326))))+0.5)*('Third Approx.'!$D$16*TAN(2*'Third Approx.'!$D$29)-2*'Third Approx.'!$D$16*TAN('Third Approx.'!$D$29)))</f>
        <v>3.5114042092252022</v>
      </c>
    </row>
    <row r="327" spans="1:15" x14ac:dyDescent="0.25">
      <c r="A327" s="77">
        <v>162.5</v>
      </c>
      <c r="B327" s="77" t="str">
        <f>IF(A327&lt;='Third Approx.'!$D$20,A327,"")</f>
        <v/>
      </c>
      <c r="C327" s="48" t="e">
        <f>IF(B327="",#N/A,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Approx.'!$D$18*B327))+O327*COS(RADIANS(B327*'Third Approx.'!$D$19)+'Third Approx.'!$D$21))))))))))))</f>
        <v>#N/A</v>
      </c>
      <c r="D327" s="7" t="e">
        <f>IF(B327="",#N/A,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Approx.'!$D$18*B327))+O327*SIN(RADIANS(B327*'Third Approx.'!$D$19)+'Third Approx.'!$D$21))))))))))))</f>
        <v>#N/A</v>
      </c>
      <c r="N327" s="47">
        <v>162.5</v>
      </c>
      <c r="O327" s="48">
        <f>'Third Approx.'!$D$16*TAN('Third Approx.'!$D$29)+((0.5*(COS(RADIANS(ABS('Third Approx.'!$D$18*'Data 3rd Approx.'!N327-'Third Approx.'!$D$19*'Data 3rd Approx.'!N327))))+0.5)*('Third Approx.'!$D$16*TAN(2*'Third Approx.'!$D$29)-2*'Third Approx.'!$D$16*TAN('Third Approx.'!$D$29)))</f>
        <v>3.5119679392334073</v>
      </c>
    </row>
    <row r="328" spans="1:15" x14ac:dyDescent="0.25">
      <c r="A328" s="48">
        <v>163</v>
      </c>
      <c r="B328" s="77" t="str">
        <f>IF(A328&lt;='Third Approx.'!$D$20,A328,"")</f>
        <v/>
      </c>
      <c r="C328" s="48" t="e">
        <f>IF(B328="",#N/A,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Approx.'!$D$18*B328))+O328*COS(RADIANS(B328*'Third Approx.'!$D$19)+'Third Approx.'!$D$21))))))))))))</f>
        <v>#N/A</v>
      </c>
      <c r="D328" s="7" t="e">
        <f>IF(B328="",#N/A,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Approx.'!$D$18*B328))+O328*SIN(RADIANS(B328*'Third Approx.'!$D$19)+'Third Approx.'!$D$21))))))))))))</f>
        <v>#N/A</v>
      </c>
      <c r="N328" s="18">
        <v>163</v>
      </c>
      <c r="O328" s="48">
        <f>'Third Approx.'!$D$16*TAN('Third Approx.'!$D$29)+((0.5*(COS(RADIANS(ABS('Third Approx.'!$D$18*'Data 3rd Approx.'!N328-'Third Approx.'!$D$19*'Data 3rd Approx.'!N328))))+0.5)*('Third Approx.'!$D$16*TAN(2*'Third Approx.'!$D$29)-2*'Third Approx.'!$D$16*TAN('Third Approx.'!$D$29)))</f>
        <v>3.5125220236648764</v>
      </c>
    </row>
    <row r="329" spans="1:15" x14ac:dyDescent="0.25">
      <c r="A329" s="77">
        <v>163.5</v>
      </c>
      <c r="B329" s="77" t="str">
        <f>IF(A329&lt;='Third Approx.'!$D$20,A329,"")</f>
        <v/>
      </c>
      <c r="C329" s="48" t="e">
        <f>IF(B329="",#N/A,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Approx.'!$D$18*B329))+O329*COS(RADIANS(B329*'Third Approx.'!$D$19)+'Third Approx.'!$D$21))))))))))))</f>
        <v>#N/A</v>
      </c>
      <c r="D329" s="7" t="e">
        <f>IF(B329="",#N/A,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Approx.'!$D$18*B329))+O329*SIN(RADIANS(B329*'Third Approx.'!$D$19)+'Third Approx.'!$D$21))))))))))))</f>
        <v>#N/A</v>
      </c>
      <c r="N329" s="47">
        <v>163.5</v>
      </c>
      <c r="O329" s="48">
        <f>'Third Approx.'!$D$16*TAN('Third Approx.'!$D$29)+((0.5*(COS(RADIANS(ABS('Third Approx.'!$D$18*'Data 3rd Approx.'!N329-'Third Approx.'!$D$19*'Data 3rd Approx.'!N329))))+0.5)*('Third Approx.'!$D$16*TAN(2*'Third Approx.'!$D$29)-2*'Third Approx.'!$D$16*TAN('Third Approx.'!$D$29)))</f>
        <v>3.5130569819813662</v>
      </c>
    </row>
    <row r="330" spans="1:15" x14ac:dyDescent="0.25">
      <c r="A330" s="48">
        <v>164</v>
      </c>
      <c r="B330" s="77" t="str">
        <f>IF(A330&lt;='Third Approx.'!$D$20,A330,"")</f>
        <v/>
      </c>
      <c r="C330" s="48" t="e">
        <f>IF(B330="",#N/A,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Approx.'!$D$18*B330))+O330*COS(RADIANS(B330*'Third Approx.'!$D$19)+'Third Approx.'!$D$21))))))))))))</f>
        <v>#N/A</v>
      </c>
      <c r="D330" s="7" t="e">
        <f>IF(B330="",#N/A,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Approx.'!$D$18*B330))+O330*SIN(RADIANS(B330*'Third Approx.'!$D$19)+'Third Approx.'!$D$21))))))))))))</f>
        <v>#N/A</v>
      </c>
      <c r="N330" s="18">
        <v>164</v>
      </c>
      <c r="O330" s="48">
        <f>'Third Approx.'!$D$16*TAN('Third Approx.'!$D$29)+((0.5*(COS(RADIANS(ABS('Third Approx.'!$D$18*'Data 3rd Approx.'!N330-'Third Approx.'!$D$19*'Data 3rd Approx.'!N330))))+0.5)*('Third Approx.'!$D$16*TAN(2*'Third Approx.'!$D$29)-2*'Third Approx.'!$D$16*TAN('Third Approx.'!$D$29)))</f>
        <v>3.5135636608977627</v>
      </c>
    </row>
    <row r="331" spans="1:15" x14ac:dyDescent="0.25">
      <c r="A331" s="77">
        <v>164.5</v>
      </c>
      <c r="B331" s="77" t="str">
        <f>IF(A331&lt;='Third Approx.'!$D$20,A331,"")</f>
        <v/>
      </c>
      <c r="C331" s="48" t="e">
        <f>IF(B331="",#N/A,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Approx.'!$D$18*B331))+O331*COS(RADIANS(B331*'Third Approx.'!$D$19)+'Third Approx.'!$D$21))))))))))))</f>
        <v>#N/A</v>
      </c>
      <c r="D331" s="7" t="e">
        <f>IF(B331="",#N/A,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Approx.'!$D$18*B331))+O331*SIN(RADIANS(B331*'Third Approx.'!$D$19)+'Third Approx.'!$D$21))))))))))))</f>
        <v>#N/A</v>
      </c>
      <c r="N331" s="47">
        <v>164.5</v>
      </c>
      <c r="O331" s="48">
        <f>'Third Approx.'!$D$16*TAN('Third Approx.'!$D$29)+((0.5*(COS(RADIANS(ABS('Third Approx.'!$D$18*'Data 3rd Approx.'!N331-'Third Approx.'!$D$19*'Data 3rd Approx.'!N331))))+0.5)*('Third Approx.'!$D$16*TAN(2*'Third Approx.'!$D$29)-2*'Third Approx.'!$D$16*TAN('Third Approx.'!$D$29)))</f>
        <v>3.5140333909973287</v>
      </c>
    </row>
    <row r="332" spans="1:15" x14ac:dyDescent="0.25">
      <c r="A332" s="48">
        <v>165</v>
      </c>
      <c r="B332" s="77" t="str">
        <f>IF(A332&lt;='Third Approx.'!$D$20,A332,"")</f>
        <v/>
      </c>
      <c r="C332" s="48" t="e">
        <f>IF(B332="",#N/A,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Approx.'!$D$18*B332))+O332*COS(RADIANS(B332*'Third Approx.'!$D$19)+'Third Approx.'!$D$21))))))))))))</f>
        <v>#N/A</v>
      </c>
      <c r="D332" s="7" t="e">
        <f>IF(B332="",#N/A,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Approx.'!$D$18*B332))+O332*SIN(RADIANS(B332*'Third Approx.'!$D$19)+'Third Approx.'!$D$21))))))))))))</f>
        <v>#N/A</v>
      </c>
      <c r="N332" s="18">
        <v>165</v>
      </c>
      <c r="O332" s="48">
        <f>'Third Approx.'!$D$16*TAN('Third Approx.'!$D$29)+((0.5*(COS(RADIANS(ABS('Third Approx.'!$D$18*'Data 3rd Approx.'!N332-'Third Approx.'!$D$19*'Data 3rd Approx.'!N332))))+0.5)*('Third Approx.'!$D$16*TAN(2*'Third Approx.'!$D$29)-2*'Third Approx.'!$D$16*TAN('Third Approx.'!$D$29)))</f>
        <v>3.5144581350678266</v>
      </c>
    </row>
    <row r="333" spans="1:15" x14ac:dyDescent="0.25">
      <c r="A333" s="77">
        <v>165.5</v>
      </c>
      <c r="B333" s="77" t="str">
        <f>IF(A333&lt;='Third Approx.'!$D$20,A333,"")</f>
        <v/>
      </c>
      <c r="C333" s="48" t="e">
        <f>IF(B333="",#N/A,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Approx.'!$D$18*B333))+O333*COS(RADIANS(B333*'Third Approx.'!$D$19)+'Third Approx.'!$D$21))))))))))))</f>
        <v>#N/A</v>
      </c>
      <c r="D333" s="7" t="e">
        <f>IF(B333="",#N/A,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Approx.'!$D$18*B333))+O333*SIN(RADIANS(B333*'Third Approx.'!$D$19)+'Third Approx.'!$D$21))))))))))))</f>
        <v>#N/A</v>
      </c>
      <c r="N333" s="47">
        <v>165.5</v>
      </c>
      <c r="O333" s="48">
        <f>'Third Approx.'!$D$16*TAN('Third Approx.'!$D$29)+((0.5*(COS(RADIANS(ABS('Third Approx.'!$D$18*'Data 3rd Approx.'!N333-'Third Approx.'!$D$19*'Data 3rd Approx.'!N333))))+0.5)*('Third Approx.'!$D$16*TAN(2*'Third Approx.'!$D$29)-2*'Third Approx.'!$D$16*TAN('Third Approx.'!$D$29)))</f>
        <v>3.5148306256204491</v>
      </c>
    </row>
    <row r="334" spans="1:15" x14ac:dyDescent="0.25">
      <c r="A334" s="48">
        <v>166</v>
      </c>
      <c r="B334" s="77" t="str">
        <f>IF(A334&lt;='Third Approx.'!$D$20,A334,"")</f>
        <v/>
      </c>
      <c r="C334" s="48" t="e">
        <f>IF(B334="",#N/A,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Approx.'!$D$18*B334))+O334*COS(RADIANS(B334*'Third Approx.'!$D$19)+'Third Approx.'!$D$21))))))))))))</f>
        <v>#N/A</v>
      </c>
      <c r="D334" s="7" t="e">
        <f>IF(B334="",#N/A,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Approx.'!$D$18*B334))+O334*SIN(RADIANS(B334*'Third Approx.'!$D$19)+'Third Approx.'!$D$21))))))))))))</f>
        <v>#N/A</v>
      </c>
      <c r="N334" s="18">
        <v>166</v>
      </c>
      <c r="O334" s="48">
        <f>'Third Approx.'!$D$16*TAN('Third Approx.'!$D$29)+((0.5*(COS(RADIANS(ABS('Third Approx.'!$D$18*'Data 3rd Approx.'!N334-'Third Approx.'!$D$19*'Data 3rd Approx.'!N334))))+0.5)*('Third Approx.'!$D$16*TAN(2*'Third Approx.'!$D$29)-2*'Third Approx.'!$D$16*TAN('Third Approx.'!$D$29)))</f>
        <v>3.5151444892385668</v>
      </c>
    </row>
    <row r="335" spans="1:15" x14ac:dyDescent="0.25">
      <c r="A335" s="77">
        <v>166.5</v>
      </c>
      <c r="B335" s="77" t="str">
        <f>IF(A335&lt;='Third Approx.'!$D$20,A335,"")</f>
        <v/>
      </c>
      <c r="C335" s="48" t="e">
        <f>IF(B335="",#N/A,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Approx.'!$D$18*B335))+O335*COS(RADIANS(B335*'Third Approx.'!$D$19)+'Third Approx.'!$D$21))))))))))))</f>
        <v>#N/A</v>
      </c>
      <c r="D335" s="7" t="e">
        <f>IF(B335="",#N/A,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Approx.'!$D$18*B335))+O335*SIN(RADIANS(B335*'Third Approx.'!$D$19)+'Third Approx.'!$D$21))))))))))))</f>
        <v>#N/A</v>
      </c>
      <c r="N335" s="47">
        <v>166.5</v>
      </c>
      <c r="O335" s="48">
        <f>'Third Approx.'!$D$16*TAN('Third Approx.'!$D$29)+((0.5*(COS(RADIANS(ABS('Third Approx.'!$D$18*'Data 3rd Approx.'!N335-'Third Approx.'!$D$19*'Data 3rd Approx.'!N335))))+0.5)*('Third Approx.'!$D$16*TAN(2*'Third Approx.'!$D$29)-2*'Third Approx.'!$D$16*TAN('Third Approx.'!$D$29)))</f>
        <v>3.5153943556286542</v>
      </c>
    </row>
    <row r="336" spans="1:15" x14ac:dyDescent="0.25">
      <c r="A336" s="48">
        <v>167</v>
      </c>
      <c r="B336" s="77" t="str">
        <f>IF(A336&lt;='Third Approx.'!$D$20,A336,"")</f>
        <v/>
      </c>
      <c r="C336" s="48" t="e">
        <f>IF(B336="",#N/A,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Approx.'!$D$18*B336))+O336*COS(RADIANS(B336*'Third Approx.'!$D$19)+'Third Approx.'!$D$21))))))))))))</f>
        <v>#N/A</v>
      </c>
      <c r="D336" s="7" t="e">
        <f>IF(B336="",#N/A,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Approx.'!$D$18*B336))+O336*SIN(RADIANS(B336*'Third Approx.'!$D$19)+'Third Approx.'!$D$21))))))))))))</f>
        <v>#N/A</v>
      </c>
      <c r="N336" s="18">
        <v>167</v>
      </c>
      <c r="O336" s="48">
        <f>'Third Approx.'!$D$16*TAN('Third Approx.'!$D$29)+((0.5*(COS(RADIANS(ABS('Third Approx.'!$D$18*'Data 3rd Approx.'!N336-'Third Approx.'!$D$19*'Data 3rd Approx.'!N336))))+0.5)*('Third Approx.'!$D$16*TAN(2*'Third Approx.'!$D$29)-2*'Third Approx.'!$D$16*TAN('Third Approx.'!$D$29)))</f>
        <v>3.5155759495075007</v>
      </c>
    </row>
    <row r="337" spans="1:15" x14ac:dyDescent="0.25">
      <c r="A337" s="77">
        <v>167.5</v>
      </c>
      <c r="B337" s="77" t="str">
        <f>IF(A337&lt;='Third Approx.'!$D$20,A337,"")</f>
        <v/>
      </c>
      <c r="C337" s="48" t="e">
        <f>IF(B337="",#N/A,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Approx.'!$D$18*B337))+O337*COS(RADIANS(B337*'Third Approx.'!$D$19)+'Third Approx.'!$D$21))))))))))))</f>
        <v>#N/A</v>
      </c>
      <c r="D337" s="7" t="e">
        <f>IF(B337="",#N/A,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Approx.'!$D$18*B337))+O337*SIN(RADIANS(B337*'Third Approx.'!$D$19)+'Third Approx.'!$D$21))))))))))))</f>
        <v>#N/A</v>
      </c>
      <c r="N337" s="47">
        <v>167.5</v>
      </c>
      <c r="O337" s="48">
        <f>'Third Approx.'!$D$16*TAN('Third Approx.'!$D$29)+((0.5*(COS(RADIANS(ABS('Third Approx.'!$D$18*'Data 3rd Approx.'!N337-'Third Approx.'!$D$19*'Data 3rd Approx.'!N337))))+0.5)*('Third Approx.'!$D$16*TAN(2*'Third Approx.'!$D$29)-2*'Third Approx.'!$D$16*TAN('Third Approx.'!$D$29)))</f>
        <v>3.5156861637534926</v>
      </c>
    </row>
    <row r="338" spans="1:15" x14ac:dyDescent="0.25">
      <c r="A338" s="48">
        <v>168</v>
      </c>
      <c r="B338" s="77" t="str">
        <f>IF(A338&lt;='Third Approx.'!$D$20,A338,"")</f>
        <v/>
      </c>
      <c r="C338" s="48" t="e">
        <f>IF(B338="",#N/A,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Approx.'!$D$18*B338))+O338*COS(RADIANS(B338*'Third Approx.'!$D$19)+'Third Approx.'!$D$21))))))))))))</f>
        <v>#N/A</v>
      </c>
      <c r="D338" s="7" t="e">
        <f>IF(B338="",#N/A,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Approx.'!$D$18*B338))+O338*SIN(RADIANS(B338*'Third Approx.'!$D$19)+'Third Approx.'!$D$21))))))))))))</f>
        <v>#N/A</v>
      </c>
      <c r="N338" s="18">
        <v>168</v>
      </c>
      <c r="O338" s="48">
        <f>'Third Approx.'!$D$16*TAN('Third Approx.'!$D$29)+((0.5*(COS(RADIANS(ABS('Third Approx.'!$D$18*'Data 3rd Approx.'!N338-'Third Approx.'!$D$19*'Data 3rd Approx.'!N338))))+0.5)*('Third Approx.'!$D$16*TAN(2*'Third Approx.'!$D$29)-2*'Third Approx.'!$D$16*TAN('Third Approx.'!$D$29)))</f>
        <v>3.5157231125703232</v>
      </c>
    </row>
    <row r="339" spans="1:15" x14ac:dyDescent="0.25">
      <c r="A339" s="77">
        <v>168.5</v>
      </c>
      <c r="B339" s="77" t="str">
        <f>IF(A339&lt;='Third Approx.'!$D$20,A339,"")</f>
        <v/>
      </c>
      <c r="C339" s="48" t="e">
        <f>IF(B339="",#N/A,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Approx.'!$D$18*B339))+O339*COS(RADIANS(B339*'Third Approx.'!$D$19)+'Third Approx.'!$D$21))))))))))))</f>
        <v>#N/A</v>
      </c>
      <c r="D339" s="7" t="e">
        <f>IF(B339="",#N/A,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Approx.'!$D$18*B339))+O339*SIN(RADIANS(B339*'Third Approx.'!$D$19)+'Third Approx.'!$D$21))))))))))))</f>
        <v>#N/A</v>
      </c>
      <c r="N339" s="47">
        <v>168.5</v>
      </c>
      <c r="O339" s="48">
        <f>'Third Approx.'!$D$16*TAN('Third Approx.'!$D$29)+((0.5*(COS(RADIANS(ABS('Third Approx.'!$D$18*'Data 3rd Approx.'!N339-'Third Approx.'!$D$19*'Data 3rd Approx.'!N339))))+0.5)*('Third Approx.'!$D$16*TAN(2*'Third Approx.'!$D$29)-2*'Third Approx.'!$D$16*TAN('Third Approx.'!$D$29)))</f>
        <v>3.5156861637534926</v>
      </c>
    </row>
    <row r="340" spans="1:15" x14ac:dyDescent="0.25">
      <c r="A340" s="48">
        <v>169</v>
      </c>
      <c r="B340" s="77" t="str">
        <f>IF(A340&lt;='Third Approx.'!$D$20,A340,"")</f>
        <v/>
      </c>
      <c r="C340" s="48" t="e">
        <f>IF(B340="",#N/A,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Approx.'!$D$18*B340))+O340*COS(RADIANS(B340*'Third Approx.'!$D$19)+'Third Approx.'!$D$21))))))))))))</f>
        <v>#N/A</v>
      </c>
      <c r="D340" s="7" t="e">
        <f>IF(B340="",#N/A,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Approx.'!$D$18*B340))+O340*SIN(RADIANS(B340*'Third Approx.'!$D$19)+'Third Approx.'!$D$21))))))))))))</f>
        <v>#N/A</v>
      </c>
      <c r="N340" s="18">
        <v>169</v>
      </c>
      <c r="O340" s="48">
        <f>'Third Approx.'!$D$16*TAN('Third Approx.'!$D$29)+((0.5*(COS(RADIANS(ABS('Third Approx.'!$D$18*'Data 3rd Approx.'!N340-'Third Approx.'!$D$19*'Data 3rd Approx.'!N340))))+0.5)*('Third Approx.'!$D$16*TAN(2*'Third Approx.'!$D$29)-2*'Third Approx.'!$D$16*TAN('Third Approx.'!$D$29)))</f>
        <v>3.5155759495075007</v>
      </c>
    </row>
    <row r="341" spans="1:15" x14ac:dyDescent="0.25">
      <c r="A341" s="77">
        <v>169.5</v>
      </c>
      <c r="B341" s="77" t="str">
        <f>IF(A341&lt;='Third Approx.'!$D$20,A341,"")</f>
        <v/>
      </c>
      <c r="C341" s="48" t="e">
        <f>IF(B341="",#N/A,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Approx.'!$D$18*B341))+O341*COS(RADIANS(B341*'Third Approx.'!$D$19)+'Third Approx.'!$D$21))))))))))))</f>
        <v>#N/A</v>
      </c>
      <c r="D341" s="7" t="e">
        <f>IF(B341="",#N/A,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Approx.'!$D$18*B341))+O341*SIN(RADIANS(B341*'Third Approx.'!$D$19)+'Third Approx.'!$D$21))))))))))))</f>
        <v>#N/A</v>
      </c>
      <c r="N341" s="47">
        <v>169.5</v>
      </c>
      <c r="O341" s="48">
        <f>'Third Approx.'!$D$16*TAN('Third Approx.'!$D$29)+((0.5*(COS(RADIANS(ABS('Third Approx.'!$D$18*'Data 3rd Approx.'!N341-'Third Approx.'!$D$19*'Data 3rd Approx.'!N341))))+0.5)*('Third Approx.'!$D$16*TAN(2*'Third Approx.'!$D$29)-2*'Third Approx.'!$D$16*TAN('Third Approx.'!$D$29)))</f>
        <v>3.5153943556286542</v>
      </c>
    </row>
    <row r="342" spans="1:15" x14ac:dyDescent="0.25">
      <c r="A342" s="48">
        <v>170</v>
      </c>
      <c r="B342" s="77" t="str">
        <f>IF(A342&lt;='Third Approx.'!$D$20,A342,"")</f>
        <v/>
      </c>
      <c r="C342" s="48" t="e">
        <f>IF(B342="",#N/A,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Approx.'!$D$18*B342))+O342*COS(RADIANS(B342*'Third Approx.'!$D$19)+'Third Approx.'!$D$21))))))))))))</f>
        <v>#N/A</v>
      </c>
      <c r="D342" s="7" t="e">
        <f>IF(B342="",#N/A,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Approx.'!$D$18*B342))+O342*SIN(RADIANS(B342*'Third Approx.'!$D$19)+'Third Approx.'!$D$21))))))))))))</f>
        <v>#N/A</v>
      </c>
      <c r="N342" s="18">
        <v>170</v>
      </c>
      <c r="O342" s="48">
        <f>'Third Approx.'!$D$16*TAN('Third Approx.'!$D$29)+((0.5*(COS(RADIANS(ABS('Third Approx.'!$D$18*'Data 3rd Approx.'!N342-'Third Approx.'!$D$19*'Data 3rd Approx.'!N342))))+0.5)*('Third Approx.'!$D$16*TAN(2*'Third Approx.'!$D$29)-2*'Third Approx.'!$D$16*TAN('Third Approx.'!$D$29)))</f>
        <v>3.5151444892385664</v>
      </c>
    </row>
    <row r="343" spans="1:15" x14ac:dyDescent="0.25">
      <c r="A343" s="77">
        <v>170.5</v>
      </c>
      <c r="B343" s="77" t="str">
        <f>IF(A343&lt;='Third Approx.'!$D$20,A343,"")</f>
        <v/>
      </c>
      <c r="C343" s="48" t="e">
        <f>IF(B343="",#N/A,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Approx.'!$D$18*B343))+O343*COS(RADIANS(B343*'Third Approx.'!$D$19)+'Third Approx.'!$D$21))))))))))))</f>
        <v>#N/A</v>
      </c>
      <c r="D343" s="7" t="e">
        <f>IF(B343="",#N/A,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Approx.'!$D$18*B343))+O343*SIN(RADIANS(B343*'Third Approx.'!$D$19)+'Third Approx.'!$D$21))))))))))))</f>
        <v>#N/A</v>
      </c>
      <c r="N343" s="47">
        <v>170.5</v>
      </c>
      <c r="O343" s="48">
        <f>'Third Approx.'!$D$16*TAN('Third Approx.'!$D$29)+((0.5*(COS(RADIANS(ABS('Third Approx.'!$D$18*'Data 3rd Approx.'!N343-'Third Approx.'!$D$19*'Data 3rd Approx.'!N343))))+0.5)*('Third Approx.'!$D$16*TAN(2*'Third Approx.'!$D$29)-2*'Third Approx.'!$D$16*TAN('Third Approx.'!$D$29)))</f>
        <v>3.5148306256204491</v>
      </c>
    </row>
    <row r="344" spans="1:15" x14ac:dyDescent="0.25">
      <c r="A344" s="48">
        <v>171</v>
      </c>
      <c r="B344" s="77" t="str">
        <f>IF(A344&lt;='Third Approx.'!$D$20,A344,"")</f>
        <v/>
      </c>
      <c r="C344" s="48" t="e">
        <f>IF(B344="",#N/A,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Approx.'!$D$18*B344))+O344*COS(RADIANS(B344*'Third Approx.'!$D$19)+'Third Approx.'!$D$21))))))))))))</f>
        <v>#N/A</v>
      </c>
      <c r="D344" s="7" t="e">
        <f>IF(B344="",#N/A,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Approx.'!$D$18*B344))+O344*SIN(RADIANS(B344*'Third Approx.'!$D$19)+'Third Approx.'!$D$21))))))))))))</f>
        <v>#N/A</v>
      </c>
      <c r="N344" s="18">
        <v>171</v>
      </c>
      <c r="O344" s="48">
        <f>'Third Approx.'!$D$16*TAN('Third Approx.'!$D$29)+((0.5*(COS(RADIANS(ABS('Third Approx.'!$D$18*'Data 3rd Approx.'!N344-'Third Approx.'!$D$19*'Data 3rd Approx.'!N344))))+0.5)*('Third Approx.'!$D$16*TAN(2*'Third Approx.'!$D$29)-2*'Third Approx.'!$D$16*TAN('Third Approx.'!$D$29)))</f>
        <v>3.5144581350678266</v>
      </c>
    </row>
    <row r="345" spans="1:15" x14ac:dyDescent="0.25">
      <c r="A345" s="77">
        <v>171.5</v>
      </c>
      <c r="B345" s="77" t="str">
        <f>IF(A345&lt;='Third Approx.'!$D$20,A345,"")</f>
        <v/>
      </c>
      <c r="C345" s="48" t="e">
        <f>IF(B345="",#N/A,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Approx.'!$D$18*B345))+O345*COS(RADIANS(B345*'Third Approx.'!$D$19)+'Third Approx.'!$D$21))))))))))))</f>
        <v>#N/A</v>
      </c>
      <c r="D345" s="7" t="e">
        <f>IF(B345="",#N/A,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Approx.'!$D$18*B345))+O345*SIN(RADIANS(B345*'Third Approx.'!$D$19)+'Third Approx.'!$D$21))))))))))))</f>
        <v>#N/A</v>
      </c>
      <c r="N345" s="47">
        <v>171.5</v>
      </c>
      <c r="O345" s="48">
        <f>'Third Approx.'!$D$16*TAN('Third Approx.'!$D$29)+((0.5*(COS(RADIANS(ABS('Third Approx.'!$D$18*'Data 3rd Approx.'!N345-'Third Approx.'!$D$19*'Data 3rd Approx.'!N345))))+0.5)*('Third Approx.'!$D$16*TAN(2*'Third Approx.'!$D$29)-2*'Third Approx.'!$D$16*TAN('Third Approx.'!$D$29)))</f>
        <v>3.5140333909973287</v>
      </c>
    </row>
    <row r="346" spans="1:15" x14ac:dyDescent="0.25">
      <c r="A346" s="48">
        <v>172</v>
      </c>
      <c r="B346" s="77" t="str">
        <f>IF(A346&lt;='Third Approx.'!$D$20,A346,"")</f>
        <v/>
      </c>
      <c r="C346" s="48" t="e">
        <f>IF(B346="",#N/A,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Approx.'!$D$18*B346))+O346*COS(RADIANS(B346*'Third Approx.'!$D$19)+'Third Approx.'!$D$21))))))))))))</f>
        <v>#N/A</v>
      </c>
      <c r="D346" s="7" t="e">
        <f>IF(B346="",#N/A,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Approx.'!$D$18*B346))+O346*SIN(RADIANS(B346*'Third Approx.'!$D$19)+'Third Approx.'!$D$21))))))))))))</f>
        <v>#N/A</v>
      </c>
      <c r="N346" s="18">
        <v>172</v>
      </c>
      <c r="O346" s="48">
        <f>'Third Approx.'!$D$16*TAN('Third Approx.'!$D$29)+((0.5*(COS(RADIANS(ABS('Third Approx.'!$D$18*'Data 3rd Approx.'!N346-'Third Approx.'!$D$19*'Data 3rd Approx.'!N346))))+0.5)*('Third Approx.'!$D$16*TAN(2*'Third Approx.'!$D$29)-2*'Third Approx.'!$D$16*TAN('Third Approx.'!$D$29)))</f>
        <v>3.5135636608977627</v>
      </c>
    </row>
    <row r="347" spans="1:15" x14ac:dyDescent="0.25">
      <c r="A347" s="77">
        <v>172.5</v>
      </c>
      <c r="B347" s="77" t="str">
        <f>IF(A347&lt;='Third Approx.'!$D$20,A347,"")</f>
        <v/>
      </c>
      <c r="C347" s="48" t="e">
        <f>IF(B347="",#N/A,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Approx.'!$D$18*B347))+O347*COS(RADIANS(B347*'Third Approx.'!$D$19)+'Third Approx.'!$D$21))))))))))))</f>
        <v>#N/A</v>
      </c>
      <c r="D347" s="7" t="e">
        <f>IF(B347="",#N/A,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Approx.'!$D$18*B347))+O347*SIN(RADIANS(B347*'Third Approx.'!$D$19)+'Third Approx.'!$D$21))))))))))))</f>
        <v>#N/A</v>
      </c>
      <c r="N347" s="47">
        <v>172.5</v>
      </c>
      <c r="O347" s="48">
        <f>'Third Approx.'!$D$16*TAN('Third Approx.'!$D$29)+((0.5*(COS(RADIANS(ABS('Third Approx.'!$D$18*'Data 3rd Approx.'!N347-'Third Approx.'!$D$19*'Data 3rd Approx.'!N347))))+0.5)*('Third Approx.'!$D$16*TAN(2*'Third Approx.'!$D$29)-2*'Third Approx.'!$D$16*TAN('Third Approx.'!$D$29)))</f>
        <v>3.5130569819813662</v>
      </c>
    </row>
    <row r="348" spans="1:15" x14ac:dyDescent="0.25">
      <c r="A348" s="48">
        <v>173</v>
      </c>
      <c r="B348" s="77" t="str">
        <f>IF(A348&lt;='Third Approx.'!$D$20,A348,"")</f>
        <v/>
      </c>
      <c r="C348" s="48" t="e">
        <f>IF(B348="",#N/A,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Approx.'!$D$18*B348))+O348*COS(RADIANS(B348*'Third Approx.'!$D$19)+'Third Approx.'!$D$21))))))))))))</f>
        <v>#N/A</v>
      </c>
      <c r="D348" s="7" t="e">
        <f>IF(B348="",#N/A,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Approx.'!$D$18*B348))+O348*SIN(RADIANS(B348*'Third Approx.'!$D$19)+'Third Approx.'!$D$21))))))))))))</f>
        <v>#N/A</v>
      </c>
      <c r="N348" s="18">
        <v>173</v>
      </c>
      <c r="O348" s="48">
        <f>'Third Approx.'!$D$16*TAN('Third Approx.'!$D$29)+((0.5*(COS(RADIANS(ABS('Third Approx.'!$D$18*'Data 3rd Approx.'!N348-'Third Approx.'!$D$19*'Data 3rd Approx.'!N348))))+0.5)*('Third Approx.'!$D$16*TAN(2*'Third Approx.'!$D$29)-2*'Third Approx.'!$D$16*TAN('Third Approx.'!$D$29)))</f>
        <v>3.5125220236648764</v>
      </c>
    </row>
    <row r="349" spans="1:15" x14ac:dyDescent="0.25">
      <c r="A349" s="77">
        <v>173.5</v>
      </c>
      <c r="B349" s="77" t="str">
        <f>IF(A349&lt;='Third Approx.'!$D$20,A349,"")</f>
        <v/>
      </c>
      <c r="C349" s="48" t="e">
        <f>IF(B349="",#N/A,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Approx.'!$D$18*B349))+O349*COS(RADIANS(B349*'Third Approx.'!$D$19)+'Third Approx.'!$D$21))))))))))))</f>
        <v>#N/A</v>
      </c>
      <c r="D349" s="7" t="e">
        <f>IF(B349="",#N/A,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Approx.'!$D$18*B349))+O349*SIN(RADIANS(B349*'Third Approx.'!$D$19)+'Third Approx.'!$D$21))))))))))))</f>
        <v>#N/A</v>
      </c>
      <c r="N349" s="47">
        <v>173.5</v>
      </c>
      <c r="O349" s="48">
        <f>'Third Approx.'!$D$16*TAN('Third Approx.'!$D$29)+((0.5*(COS(RADIANS(ABS('Third Approx.'!$D$18*'Data 3rd Approx.'!N349-'Third Approx.'!$D$19*'Data 3rd Approx.'!N349))))+0.5)*('Third Approx.'!$D$16*TAN(2*'Third Approx.'!$D$29)-2*'Third Approx.'!$D$16*TAN('Third Approx.'!$D$29)))</f>
        <v>3.5119679392334073</v>
      </c>
    </row>
    <row r="350" spans="1:15" x14ac:dyDescent="0.25">
      <c r="A350" s="48">
        <v>174</v>
      </c>
      <c r="B350" s="77" t="str">
        <f>IF(A350&lt;='Third Approx.'!$D$20,A350,"")</f>
        <v/>
      </c>
      <c r="C350" s="48" t="e">
        <f>IF(B350="",#N/A,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Approx.'!$D$18*B350))+O350*COS(RADIANS(B350*'Third Approx.'!$D$19)+'Third Approx.'!$D$21))))))))))))</f>
        <v>#N/A</v>
      </c>
      <c r="D350" s="7" t="e">
        <f>IF(B350="",#N/A,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Approx.'!$D$18*B350))+O350*SIN(RADIANS(B350*'Third Approx.'!$D$19)+'Third Approx.'!$D$21))))))))))))</f>
        <v>#N/A</v>
      </c>
      <c r="N350" s="18">
        <v>174</v>
      </c>
      <c r="O350" s="48">
        <f>'Third Approx.'!$D$16*TAN('Third Approx.'!$D$29)+((0.5*(COS(RADIANS(ABS('Third Approx.'!$D$18*'Data 3rd Approx.'!N350-'Third Approx.'!$D$19*'Data 3rd Approx.'!N350))))+0.5)*('Third Approx.'!$D$16*TAN(2*'Third Approx.'!$D$29)-2*'Third Approx.'!$D$16*TAN('Third Approx.'!$D$29)))</f>
        <v>3.5114042092252022</v>
      </c>
    </row>
    <row r="351" spans="1:15" x14ac:dyDescent="0.25">
      <c r="A351" s="77">
        <v>174.5</v>
      </c>
      <c r="B351" s="77" t="str">
        <f>IF(A351&lt;='Third Approx.'!$D$20,A351,"")</f>
        <v/>
      </c>
      <c r="C351" s="48" t="e">
        <f>IF(B351="",#N/A,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Approx.'!$D$18*B351))+O351*COS(RADIANS(B351*'Third Approx.'!$D$19)+'Third Approx.'!$D$21))))))))))))</f>
        <v>#N/A</v>
      </c>
      <c r="D351" s="7" t="e">
        <f>IF(B351="",#N/A,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Approx.'!$D$18*B351))+O351*SIN(RADIANS(B351*'Third Approx.'!$D$19)+'Third Approx.'!$D$21))))))))))))</f>
        <v>#N/A</v>
      </c>
      <c r="N351" s="47">
        <v>174.5</v>
      </c>
      <c r="O351" s="48">
        <f>'Third Approx.'!$D$16*TAN('Third Approx.'!$D$29)+((0.5*(COS(RADIANS(ABS('Third Approx.'!$D$18*'Data 3rd Approx.'!N351-'Third Approx.'!$D$19*'Data 3rd Approx.'!N351))))+0.5)*('Third Approx.'!$D$16*TAN(2*'Third Approx.'!$D$29)-2*'Third Approx.'!$D$16*TAN('Third Approx.'!$D$29)))</f>
        <v>3.5108404792169972</v>
      </c>
    </row>
    <row r="352" spans="1:15" x14ac:dyDescent="0.25">
      <c r="A352" s="48">
        <v>175</v>
      </c>
      <c r="B352" s="77" t="str">
        <f>IF(A352&lt;='Third Approx.'!$D$20,A352,"")</f>
        <v/>
      </c>
      <c r="C352" s="48" t="e">
        <f>IF(B352="",#N/A,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Approx.'!$D$18*B352))+O352*COS(RADIANS(B352*'Third Approx.'!$D$19)+'Third Approx.'!$D$21))))))))))))</f>
        <v>#N/A</v>
      </c>
      <c r="D352" s="7" t="e">
        <f>IF(B352="",#N/A,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Approx.'!$D$18*B352))+O352*SIN(RADIANS(B352*'Third Approx.'!$D$19)+'Third Approx.'!$D$21))))))))))))</f>
        <v>#N/A</v>
      </c>
      <c r="N352" s="18">
        <v>175</v>
      </c>
      <c r="O352" s="48">
        <f>'Third Approx.'!$D$16*TAN('Third Approx.'!$D$29)+((0.5*(COS(RADIANS(ABS('Third Approx.'!$D$18*'Data 3rd Approx.'!N352-'Third Approx.'!$D$19*'Data 3rd Approx.'!N352))))+0.5)*('Third Approx.'!$D$16*TAN(2*'Third Approx.'!$D$29)-2*'Third Approx.'!$D$16*TAN('Third Approx.'!$D$29)))</f>
        <v>3.5102863947855281</v>
      </c>
    </row>
    <row r="353" spans="1:15" x14ac:dyDescent="0.25">
      <c r="A353" s="77">
        <v>175.5</v>
      </c>
      <c r="B353" s="77" t="str">
        <f>IF(A353&lt;='Third Approx.'!$D$20,A353,"")</f>
        <v/>
      </c>
      <c r="C353" s="48" t="e">
        <f>IF(B353="",#N/A,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Approx.'!$D$18*B353))+O353*COS(RADIANS(B353*'Third Approx.'!$D$19)+'Third Approx.'!$D$21))))))))))))</f>
        <v>#N/A</v>
      </c>
      <c r="D353" s="7" t="e">
        <f>IF(B353="",#N/A,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Approx.'!$D$18*B353))+O353*SIN(RADIANS(B353*'Third Approx.'!$D$19)+'Third Approx.'!$D$21))))))))))))</f>
        <v>#N/A</v>
      </c>
      <c r="N353" s="47">
        <v>175.5</v>
      </c>
      <c r="O353" s="48">
        <f>'Third Approx.'!$D$16*TAN('Third Approx.'!$D$29)+((0.5*(COS(RADIANS(ABS('Third Approx.'!$D$18*'Data 3rd Approx.'!N353-'Third Approx.'!$D$19*'Data 3rd Approx.'!N353))))+0.5)*('Third Approx.'!$D$16*TAN(2*'Third Approx.'!$D$29)-2*'Third Approx.'!$D$16*TAN('Third Approx.'!$D$29)))</f>
        <v>3.5097514364690383</v>
      </c>
    </row>
    <row r="354" spans="1:15" x14ac:dyDescent="0.25">
      <c r="A354" s="48">
        <v>176</v>
      </c>
      <c r="B354" s="77" t="str">
        <f>IF(A354&lt;='Third Approx.'!$D$20,A354,"")</f>
        <v/>
      </c>
      <c r="C354" s="48" t="e">
        <f>IF(B354="",#N/A,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Approx.'!$D$18*B354))+O354*COS(RADIANS(B354*'Third Approx.'!$D$19)+'Third Approx.'!$D$21))))))))))))</f>
        <v>#N/A</v>
      </c>
      <c r="D354" s="7" t="e">
        <f>IF(B354="",#N/A,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Approx.'!$D$18*B354))+O354*SIN(RADIANS(B354*'Third Approx.'!$D$19)+'Third Approx.'!$D$21))))))))))))</f>
        <v>#N/A</v>
      </c>
      <c r="N354" s="18">
        <v>176</v>
      </c>
      <c r="O354" s="48">
        <f>'Third Approx.'!$D$16*TAN('Third Approx.'!$D$29)+((0.5*(COS(RADIANS(ABS('Third Approx.'!$D$18*'Data 3rd Approx.'!N354-'Third Approx.'!$D$19*'Data 3rd Approx.'!N354))))+0.5)*('Third Approx.'!$D$16*TAN(2*'Third Approx.'!$D$29)-2*'Third Approx.'!$D$16*TAN('Third Approx.'!$D$29)))</f>
        <v>3.5092447575526418</v>
      </c>
    </row>
    <row r="355" spans="1:15" x14ac:dyDescent="0.25">
      <c r="A355" s="77">
        <v>176.5</v>
      </c>
      <c r="B355" s="77" t="str">
        <f>IF(A355&lt;='Third Approx.'!$D$20,A355,"")</f>
        <v/>
      </c>
      <c r="C355" s="48" t="e">
        <f>IF(B355="",#N/A,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Approx.'!$D$18*B355))+O355*COS(RADIANS(B355*'Third Approx.'!$D$19)+'Third Approx.'!$D$21))))))))))))</f>
        <v>#N/A</v>
      </c>
      <c r="D355" s="7" t="e">
        <f>IF(B355="",#N/A,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Approx.'!$D$18*B355))+O355*SIN(RADIANS(B355*'Third Approx.'!$D$19)+'Third Approx.'!$D$21))))))))))))</f>
        <v>#N/A</v>
      </c>
      <c r="N355" s="47">
        <v>176.5</v>
      </c>
      <c r="O355" s="48">
        <f>'Third Approx.'!$D$16*TAN('Third Approx.'!$D$29)+((0.5*(COS(RADIANS(ABS('Third Approx.'!$D$18*'Data 3rd Approx.'!N355-'Third Approx.'!$D$19*'Data 3rd Approx.'!N355))))+0.5)*('Third Approx.'!$D$16*TAN(2*'Third Approx.'!$D$29)-2*'Third Approx.'!$D$16*TAN('Third Approx.'!$D$29)))</f>
        <v>3.5087750274530758</v>
      </c>
    </row>
    <row r="356" spans="1:15" x14ac:dyDescent="0.25">
      <c r="A356" s="48">
        <v>177</v>
      </c>
      <c r="B356" s="77" t="str">
        <f>IF(A356&lt;='Third Approx.'!$D$20,A356,"")</f>
        <v/>
      </c>
      <c r="C356" s="48" t="e">
        <f>IF(B356="",#N/A,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Approx.'!$D$18*B356))+O356*COS(RADIANS(B356*'Third Approx.'!$D$19)+'Third Approx.'!$D$21))))))))))))</f>
        <v>#N/A</v>
      </c>
      <c r="D356" s="7" t="e">
        <f>IF(B356="",#N/A,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Approx.'!$D$18*B356))+O356*SIN(RADIANS(B356*'Third Approx.'!$D$19)+'Third Approx.'!$D$21))))))))))))</f>
        <v>#N/A</v>
      </c>
      <c r="N356" s="18">
        <v>177</v>
      </c>
      <c r="O356" s="48">
        <f>'Third Approx.'!$D$16*TAN('Third Approx.'!$D$29)+((0.5*(COS(RADIANS(ABS('Third Approx.'!$D$18*'Data 3rd Approx.'!N356-'Third Approx.'!$D$19*'Data 3rd Approx.'!N356))))+0.5)*('Third Approx.'!$D$16*TAN(2*'Third Approx.'!$D$29)-2*'Third Approx.'!$D$16*TAN('Third Approx.'!$D$29)))</f>
        <v>3.5083502833825779</v>
      </c>
    </row>
    <row r="357" spans="1:15" x14ac:dyDescent="0.25">
      <c r="A357" s="77">
        <v>177.5</v>
      </c>
      <c r="B357" s="77" t="str">
        <f>IF(A357&lt;='Third Approx.'!$D$20,A357,"")</f>
        <v/>
      </c>
      <c r="C357" s="48" t="e">
        <f>IF(B357="",#N/A,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Approx.'!$D$18*B357))+O357*COS(RADIANS(B357*'Third Approx.'!$D$19)+'Third Approx.'!$D$21))))))))))))</f>
        <v>#N/A</v>
      </c>
      <c r="D357" s="7" t="e">
        <f>IF(B357="",#N/A,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Approx.'!$D$18*B357))+O357*SIN(RADIANS(B357*'Third Approx.'!$D$19)+'Third Approx.'!$D$21))))))))))))</f>
        <v>#N/A</v>
      </c>
      <c r="N357" s="47">
        <v>177.5</v>
      </c>
      <c r="O357" s="48">
        <f>'Third Approx.'!$D$16*TAN('Third Approx.'!$D$29)+((0.5*(COS(RADIANS(ABS('Third Approx.'!$D$18*'Data 3rd Approx.'!N357-'Third Approx.'!$D$19*'Data 3rd Approx.'!N357))))+0.5)*('Third Approx.'!$D$16*TAN(2*'Third Approx.'!$D$29)-2*'Third Approx.'!$D$16*TAN('Third Approx.'!$D$29)))</f>
        <v>3.5079777928299554</v>
      </c>
    </row>
    <row r="358" spans="1:15" x14ac:dyDescent="0.25">
      <c r="A358" s="48">
        <v>178</v>
      </c>
      <c r="B358" s="77" t="str">
        <f>IF(A358&lt;='Third Approx.'!$D$20,A358,"")</f>
        <v/>
      </c>
      <c r="C358" s="48" t="e">
        <f>IF(B358="",#N/A,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Approx.'!$D$18*B358))+O358*COS(RADIANS(B358*'Third Approx.'!$D$19)+'Third Approx.'!$D$21))))))))))))</f>
        <v>#N/A</v>
      </c>
      <c r="D358" s="7" t="e">
        <f>IF(B358="",#N/A,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Approx.'!$D$18*B358))+O358*SIN(RADIANS(B358*'Third Approx.'!$D$19)+'Third Approx.'!$D$21))))))))))))</f>
        <v>#N/A</v>
      </c>
      <c r="N358" s="18">
        <v>178</v>
      </c>
      <c r="O358" s="48">
        <f>'Third Approx.'!$D$16*TAN('Third Approx.'!$D$29)+((0.5*(COS(RADIANS(ABS('Third Approx.'!$D$18*'Data 3rd Approx.'!N358-'Third Approx.'!$D$19*'Data 3rd Approx.'!N358))))+0.5)*('Third Approx.'!$D$16*TAN(2*'Third Approx.'!$D$29)-2*'Third Approx.'!$D$16*TAN('Third Approx.'!$D$29)))</f>
        <v>3.5076639292118377</v>
      </c>
    </row>
    <row r="359" spans="1:15" x14ac:dyDescent="0.25">
      <c r="A359" s="77">
        <v>178.5</v>
      </c>
      <c r="B359" s="77" t="str">
        <f>IF(A359&lt;='Third Approx.'!$D$20,A359,"")</f>
        <v/>
      </c>
      <c r="C359" s="48" t="e">
        <f>IF(B359="",#N/A,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Approx.'!$D$18*B359))+O359*COS(RADIANS(B359*'Third Approx.'!$D$19)+'Third Approx.'!$D$21))))))))))))</f>
        <v>#N/A</v>
      </c>
      <c r="D359" s="7" t="e">
        <f>IF(B359="",#N/A,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Approx.'!$D$18*B359))+O359*SIN(RADIANS(B359*'Third Approx.'!$D$19)+'Third Approx.'!$D$21))))))))))))</f>
        <v>#N/A</v>
      </c>
      <c r="N359" s="47">
        <v>178.5</v>
      </c>
      <c r="O359" s="48">
        <f>'Third Approx.'!$D$16*TAN('Third Approx.'!$D$29)+((0.5*(COS(RADIANS(ABS('Third Approx.'!$D$18*'Data 3rd Approx.'!N359-'Third Approx.'!$D$19*'Data 3rd Approx.'!N359))))+0.5)*('Third Approx.'!$D$16*TAN(2*'Third Approx.'!$D$29)-2*'Third Approx.'!$D$16*TAN('Third Approx.'!$D$29)))</f>
        <v>3.5074140628217503</v>
      </c>
    </row>
    <row r="360" spans="1:15" x14ac:dyDescent="0.25">
      <c r="A360" s="48">
        <v>179</v>
      </c>
      <c r="B360" s="77" t="str">
        <f>IF(A360&lt;='Third Approx.'!$D$20,A360,"")</f>
        <v/>
      </c>
      <c r="C360" s="48" t="e">
        <f>IF(B360="",#N/A,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Approx.'!$D$18*B360))+O360*COS(RADIANS(B360*'Third Approx.'!$D$19)+'Third Approx.'!$D$21))))))))))))</f>
        <v>#N/A</v>
      </c>
      <c r="D360" s="7" t="e">
        <f>IF(B360="",#N/A,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Approx.'!$D$18*B360))+O360*SIN(RADIANS(B360*'Third Approx.'!$D$19)+'Third Approx.'!$D$21))))))))))))</f>
        <v>#N/A</v>
      </c>
      <c r="N360" s="18">
        <v>179</v>
      </c>
      <c r="O360" s="48">
        <f>'Third Approx.'!$D$16*TAN('Third Approx.'!$D$29)+((0.5*(COS(RADIANS(ABS('Third Approx.'!$D$18*'Data 3rd Approx.'!N360-'Third Approx.'!$D$19*'Data 3rd Approx.'!N360))))+0.5)*('Third Approx.'!$D$16*TAN(2*'Third Approx.'!$D$29)-2*'Third Approx.'!$D$16*TAN('Third Approx.'!$D$29)))</f>
        <v>3.5072324689429037</v>
      </c>
    </row>
    <row r="361" spans="1:15" x14ac:dyDescent="0.25">
      <c r="A361" s="77">
        <v>179.5</v>
      </c>
      <c r="B361" s="77" t="str">
        <f>IF(A361&lt;='Third Approx.'!$D$20,A361,"")</f>
        <v/>
      </c>
      <c r="C361" s="48" t="e">
        <f>IF(B361="",#N/A,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Approx.'!$D$18*B361))+O361*COS(RADIANS(B361*'Third Approx.'!$D$19)+'Third Approx.'!$D$21))))))))))))</f>
        <v>#N/A</v>
      </c>
      <c r="D361" s="7" t="e">
        <f>IF(B361="",#N/A,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Approx.'!$D$18*B361))+O361*SIN(RADIANS(B361*'Third Approx.'!$D$19)+'Third Approx.'!$D$21))))))))))))</f>
        <v>#N/A</v>
      </c>
      <c r="N361" s="47">
        <v>179.5</v>
      </c>
      <c r="O361" s="48">
        <f>'Third Approx.'!$D$16*TAN('Third Approx.'!$D$29)+((0.5*(COS(RADIANS(ABS('Third Approx.'!$D$18*'Data 3rd Approx.'!N361-'Third Approx.'!$D$19*'Data 3rd Approx.'!N361))))+0.5)*('Third Approx.'!$D$16*TAN(2*'Third Approx.'!$D$29)-2*'Third Approx.'!$D$16*TAN('Third Approx.'!$D$29)))</f>
        <v>3.5071222546969119</v>
      </c>
    </row>
    <row r="362" spans="1:15" x14ac:dyDescent="0.25">
      <c r="A362" s="48">
        <v>180</v>
      </c>
      <c r="B362" s="77" t="str">
        <f>IF(A362&lt;='Third Approx.'!$D$20,A362,"")</f>
        <v/>
      </c>
      <c r="C362" s="48" t="e">
        <f>IF(B362="",#N/A,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Approx.'!$D$18*B362))+O362*COS(RADIANS(B362*'Third Approx.'!$D$19)+'Third Approx.'!$D$21))))))))))))</f>
        <v>#N/A</v>
      </c>
      <c r="D362" s="7" t="e">
        <f>IF(B362="",#N/A,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Approx.'!$D$18*B362))+O362*SIN(RADIANS(B362*'Third Approx.'!$D$19)+'Third Approx.'!$D$21))))))))))))</f>
        <v>#N/A</v>
      </c>
      <c r="N362" s="18">
        <v>180</v>
      </c>
      <c r="O362" s="48">
        <f>'Third Approx.'!$D$16*TAN('Third Approx.'!$D$29)+((0.5*(COS(RADIANS(ABS('Third Approx.'!$D$18*'Data 3rd Approx.'!N362-'Third Approx.'!$D$19*'Data 3rd Approx.'!N362))))+0.5)*('Third Approx.'!$D$16*TAN(2*'Third Approx.'!$D$29)-2*'Third Approx.'!$D$16*TAN('Third Approx.'!$D$29)))</f>
        <v>3.5070853058800813</v>
      </c>
    </row>
    <row r="363" spans="1:15" x14ac:dyDescent="0.25">
      <c r="A363" s="77">
        <v>180.5</v>
      </c>
      <c r="B363" s="77" t="str">
        <f>IF(A363&lt;='Third Approx.'!$D$20,A363,"")</f>
        <v/>
      </c>
      <c r="C363" s="48" t="e">
        <f>IF(B363="",#N/A,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Approx.'!$D$18*B363))+O363*COS(RADIANS(B363*'Third Approx.'!$D$19)+'Third Approx.'!$D$21))))))))))))</f>
        <v>#N/A</v>
      </c>
      <c r="D363" s="7" t="e">
        <f>IF(B363="",#N/A,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Approx.'!$D$18*B363))+O363*SIN(RADIANS(B363*'Third Approx.'!$D$19)+'Third Approx.'!$D$21))))))))))))</f>
        <v>#N/A</v>
      </c>
      <c r="N363" s="47">
        <v>180.5</v>
      </c>
      <c r="O363" s="48">
        <f>'Third Approx.'!$D$16*TAN('Third Approx.'!$D$29)+((0.5*(COS(RADIANS(ABS('Third Approx.'!$D$18*'Data 3rd Approx.'!N363-'Third Approx.'!$D$19*'Data 3rd Approx.'!N363))))+0.5)*('Third Approx.'!$D$16*TAN(2*'Third Approx.'!$D$29)-2*'Third Approx.'!$D$16*TAN('Third Approx.'!$D$29)))</f>
        <v>3.5071222546969119</v>
      </c>
    </row>
    <row r="364" spans="1:15" x14ac:dyDescent="0.25">
      <c r="A364" s="77">
        <v>181</v>
      </c>
      <c r="B364" s="77" t="str">
        <f>IF(A364&lt;='Third Approx.'!$D$20,A364,"")</f>
        <v/>
      </c>
      <c r="C364" s="48" t="e">
        <f>IF(B364="",#N/A,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Approx.'!$D$18*B364))+O364*COS(RADIANS(B364*'Third Approx.'!$D$19)+'Third Approx.'!$D$21))))))))))))</f>
        <v>#N/A</v>
      </c>
      <c r="D364" s="7" t="e">
        <f>IF(B364="",#N/A,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Approx.'!$D$18*B364))+O364*SIN(RADIANS(B364*'Third Approx.'!$D$19)+'Third Approx.'!$D$21))))))))))))</f>
        <v>#N/A</v>
      </c>
      <c r="N364" s="47">
        <v>181</v>
      </c>
      <c r="O364" s="48">
        <f>'Third Approx.'!$D$16*TAN('Third Approx.'!$D$29)+((0.5*(COS(RADIANS(ABS('Third Approx.'!$D$18*'Data 3rd Approx.'!N364-'Third Approx.'!$D$19*'Data 3rd Approx.'!N364))))+0.5)*('Third Approx.'!$D$16*TAN(2*'Third Approx.'!$D$29)-2*'Third Approx.'!$D$16*TAN('Third Approx.'!$D$29)))</f>
        <v>3.5072324689429037</v>
      </c>
    </row>
    <row r="365" spans="1:15" x14ac:dyDescent="0.25">
      <c r="A365" s="48">
        <v>181.5</v>
      </c>
      <c r="B365" s="77" t="str">
        <f>IF(A365&lt;='Third Approx.'!$D$20,A365,"")</f>
        <v/>
      </c>
      <c r="C365" s="48" t="e">
        <f>IF(B365="",#N/A,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Approx.'!$D$18*B365))+O365*COS(RADIANS(B365*'Third Approx.'!$D$19)+'Third Approx.'!$D$21))))))))))))</f>
        <v>#N/A</v>
      </c>
      <c r="D365" s="7" t="e">
        <f>IF(B365="",#N/A,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Approx.'!$D$18*B365))+O365*SIN(RADIANS(B365*'Third Approx.'!$D$19)+'Third Approx.'!$D$21))))))))))))</f>
        <v>#N/A</v>
      </c>
      <c r="N365" s="18">
        <v>181.5</v>
      </c>
      <c r="O365" s="48">
        <f>'Third Approx.'!$D$16*TAN('Third Approx.'!$D$29)+((0.5*(COS(RADIANS(ABS('Third Approx.'!$D$18*'Data 3rd Approx.'!N365-'Third Approx.'!$D$19*'Data 3rd Approx.'!N365))))+0.5)*('Third Approx.'!$D$16*TAN(2*'Third Approx.'!$D$29)-2*'Third Approx.'!$D$16*TAN('Third Approx.'!$D$29)))</f>
        <v>3.5074140628217503</v>
      </c>
    </row>
    <row r="366" spans="1:15" x14ac:dyDescent="0.25">
      <c r="A366" s="77">
        <v>182</v>
      </c>
      <c r="B366" s="77" t="str">
        <f>IF(A366&lt;='Third Approx.'!$D$20,A366,"")</f>
        <v/>
      </c>
      <c r="C366" s="48" t="e">
        <f>IF(B366="",#N/A,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Approx.'!$D$18*B366))+O366*COS(RADIANS(B366*'Third Approx.'!$D$19)+'Third Approx.'!$D$21))))))))))))</f>
        <v>#N/A</v>
      </c>
      <c r="D366" s="7" t="e">
        <f>IF(B366="",#N/A,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Approx.'!$D$18*B366))+O366*SIN(RADIANS(B366*'Third Approx.'!$D$19)+'Third Approx.'!$D$21))))))))))))</f>
        <v>#N/A</v>
      </c>
      <c r="N366" s="47">
        <v>182</v>
      </c>
      <c r="O366" s="48">
        <f>'Third Approx.'!$D$16*TAN('Third Approx.'!$D$29)+((0.5*(COS(RADIANS(ABS('Third Approx.'!$D$18*'Data 3rd Approx.'!N366-'Third Approx.'!$D$19*'Data 3rd Approx.'!N366))))+0.5)*('Third Approx.'!$D$16*TAN(2*'Third Approx.'!$D$29)-2*'Third Approx.'!$D$16*TAN('Third Approx.'!$D$29)))</f>
        <v>3.5076639292118377</v>
      </c>
    </row>
    <row r="367" spans="1:15" x14ac:dyDescent="0.25">
      <c r="A367" s="48">
        <v>182.5</v>
      </c>
      <c r="B367" s="77" t="str">
        <f>IF(A367&lt;='Third Approx.'!$D$20,A367,"")</f>
        <v/>
      </c>
      <c r="C367" s="48" t="e">
        <f>IF(B367="",#N/A,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Approx.'!$D$18*B367))+O367*COS(RADIANS(B367*'Third Approx.'!$D$19)+'Third Approx.'!$D$21))))))))))))</f>
        <v>#N/A</v>
      </c>
      <c r="D367" s="7" t="e">
        <f>IF(B367="",#N/A,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Approx.'!$D$18*B367))+O367*SIN(RADIANS(B367*'Third Approx.'!$D$19)+'Third Approx.'!$D$21))))))))))))</f>
        <v>#N/A</v>
      </c>
      <c r="N367" s="18">
        <v>182.5</v>
      </c>
      <c r="O367" s="48">
        <f>'Third Approx.'!$D$16*TAN('Third Approx.'!$D$29)+((0.5*(COS(RADIANS(ABS('Third Approx.'!$D$18*'Data 3rd Approx.'!N367-'Third Approx.'!$D$19*'Data 3rd Approx.'!N367))))+0.5)*('Third Approx.'!$D$16*TAN(2*'Third Approx.'!$D$29)-2*'Third Approx.'!$D$16*TAN('Third Approx.'!$D$29)))</f>
        <v>3.5079777928299554</v>
      </c>
    </row>
    <row r="368" spans="1:15" x14ac:dyDescent="0.25">
      <c r="A368" s="77">
        <v>183</v>
      </c>
      <c r="B368" s="77" t="str">
        <f>IF(A368&lt;='Third Approx.'!$D$20,A368,"")</f>
        <v/>
      </c>
      <c r="C368" s="48" t="e">
        <f>IF(B368="",#N/A,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Approx.'!$D$18*B368))+O368*COS(RADIANS(B368*'Third Approx.'!$D$19)+'Third Approx.'!$D$21))))))))))))</f>
        <v>#N/A</v>
      </c>
      <c r="D368" s="7" t="e">
        <f>IF(B368="",#N/A,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Approx.'!$D$18*B368))+O368*SIN(RADIANS(B368*'Third Approx.'!$D$19)+'Third Approx.'!$D$21))))))))))))</f>
        <v>#N/A</v>
      </c>
      <c r="N368" s="47">
        <v>183</v>
      </c>
      <c r="O368" s="48">
        <f>'Third Approx.'!$D$16*TAN('Third Approx.'!$D$29)+((0.5*(COS(RADIANS(ABS('Third Approx.'!$D$18*'Data 3rd Approx.'!N368-'Third Approx.'!$D$19*'Data 3rd Approx.'!N368))))+0.5)*('Third Approx.'!$D$16*TAN(2*'Third Approx.'!$D$29)-2*'Third Approx.'!$D$16*TAN('Third Approx.'!$D$29)))</f>
        <v>3.5083502833825779</v>
      </c>
    </row>
    <row r="369" spans="1:15" x14ac:dyDescent="0.25">
      <c r="A369" s="48">
        <v>183.5</v>
      </c>
      <c r="B369" s="77" t="str">
        <f>IF(A369&lt;='Third Approx.'!$D$20,A369,"")</f>
        <v/>
      </c>
      <c r="C369" s="48" t="e">
        <f>IF(B369="",#N/A,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Approx.'!$D$18*B369))+O369*COS(RADIANS(B369*'Third Approx.'!$D$19)+'Third Approx.'!$D$21))))))))))))</f>
        <v>#N/A</v>
      </c>
      <c r="D369" s="7" t="e">
        <f>IF(B369="",#N/A,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Approx.'!$D$18*B369))+O369*SIN(RADIANS(B369*'Third Approx.'!$D$19)+'Third Approx.'!$D$21))))))))))))</f>
        <v>#N/A</v>
      </c>
      <c r="N369" s="18">
        <v>183.5</v>
      </c>
      <c r="O369" s="48">
        <f>'Third Approx.'!$D$16*TAN('Third Approx.'!$D$29)+((0.5*(COS(RADIANS(ABS('Third Approx.'!$D$18*'Data 3rd Approx.'!N369-'Third Approx.'!$D$19*'Data 3rd Approx.'!N369))))+0.5)*('Third Approx.'!$D$16*TAN(2*'Third Approx.'!$D$29)-2*'Third Approx.'!$D$16*TAN('Third Approx.'!$D$29)))</f>
        <v>3.5087750274530758</v>
      </c>
    </row>
    <row r="370" spans="1:15" x14ac:dyDescent="0.25">
      <c r="A370" s="77">
        <v>184</v>
      </c>
      <c r="B370" s="77" t="str">
        <f>IF(A370&lt;='Third Approx.'!$D$20,A370,"")</f>
        <v/>
      </c>
      <c r="C370" s="48" t="e">
        <f>IF(B370="",#N/A,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Approx.'!$D$18*B370))+O370*COS(RADIANS(B370*'Third Approx.'!$D$19)+'Third Approx.'!$D$21))))))))))))</f>
        <v>#N/A</v>
      </c>
      <c r="D370" s="7" t="e">
        <f>IF(B370="",#N/A,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Approx.'!$D$18*B370))+O370*SIN(RADIANS(B370*'Third Approx.'!$D$19)+'Third Approx.'!$D$21))))))))))))</f>
        <v>#N/A</v>
      </c>
      <c r="N370" s="47">
        <v>184</v>
      </c>
      <c r="O370" s="48">
        <f>'Third Approx.'!$D$16*TAN('Third Approx.'!$D$29)+((0.5*(COS(RADIANS(ABS('Third Approx.'!$D$18*'Data 3rd Approx.'!N370-'Third Approx.'!$D$19*'Data 3rd Approx.'!N370))))+0.5)*('Third Approx.'!$D$16*TAN(2*'Third Approx.'!$D$29)-2*'Third Approx.'!$D$16*TAN('Third Approx.'!$D$29)))</f>
        <v>3.5092447575526418</v>
      </c>
    </row>
    <row r="371" spans="1:15" x14ac:dyDescent="0.25">
      <c r="A371" s="48">
        <v>184.5</v>
      </c>
      <c r="B371" s="77" t="str">
        <f>IF(A371&lt;='Third Approx.'!$D$20,A371,"")</f>
        <v/>
      </c>
      <c r="C371" s="48" t="e">
        <f>IF(B371="",#N/A,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Approx.'!$D$18*B371))+O371*COS(RADIANS(B371*'Third Approx.'!$D$19)+'Third Approx.'!$D$21))))))))))))</f>
        <v>#N/A</v>
      </c>
      <c r="D371" s="7" t="e">
        <f>IF(B371="",#N/A,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Approx.'!$D$18*B371))+O371*SIN(RADIANS(B371*'Third Approx.'!$D$19)+'Third Approx.'!$D$21))))))))))))</f>
        <v>#N/A</v>
      </c>
      <c r="N371" s="18">
        <v>184.5</v>
      </c>
      <c r="O371" s="48">
        <f>'Third Approx.'!$D$16*TAN('Third Approx.'!$D$29)+((0.5*(COS(RADIANS(ABS('Third Approx.'!$D$18*'Data 3rd Approx.'!N371-'Third Approx.'!$D$19*'Data 3rd Approx.'!N371))))+0.5)*('Third Approx.'!$D$16*TAN(2*'Third Approx.'!$D$29)-2*'Third Approx.'!$D$16*TAN('Third Approx.'!$D$29)))</f>
        <v>3.5097514364690383</v>
      </c>
    </row>
    <row r="372" spans="1:15" x14ac:dyDescent="0.25">
      <c r="A372" s="77">
        <v>185</v>
      </c>
      <c r="B372" s="77" t="str">
        <f>IF(A372&lt;='Third Approx.'!$D$20,A372,"")</f>
        <v/>
      </c>
      <c r="C372" s="48" t="e">
        <f>IF(B372="",#N/A,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Approx.'!$D$18*B372))+O372*COS(RADIANS(B372*'Third Approx.'!$D$19)+'Third Approx.'!$D$21))))))))))))</f>
        <v>#N/A</v>
      </c>
      <c r="D372" s="7" t="e">
        <f>IF(B372="",#N/A,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Approx.'!$D$18*B372))+O372*SIN(RADIANS(B372*'Third Approx.'!$D$19)+'Third Approx.'!$D$21))))))))))))</f>
        <v>#N/A</v>
      </c>
      <c r="N372" s="47">
        <v>185</v>
      </c>
      <c r="O372" s="48">
        <f>'Third Approx.'!$D$16*TAN('Third Approx.'!$D$29)+((0.5*(COS(RADIANS(ABS('Third Approx.'!$D$18*'Data 3rd Approx.'!N372-'Third Approx.'!$D$19*'Data 3rd Approx.'!N372))))+0.5)*('Third Approx.'!$D$16*TAN(2*'Third Approx.'!$D$29)-2*'Third Approx.'!$D$16*TAN('Third Approx.'!$D$29)))</f>
        <v>3.5102863947855281</v>
      </c>
    </row>
    <row r="373" spans="1:15" x14ac:dyDescent="0.25">
      <c r="A373" s="48">
        <v>185.5</v>
      </c>
      <c r="B373" s="77" t="str">
        <f>IF(A373&lt;='Third Approx.'!$D$20,A373,"")</f>
        <v/>
      </c>
      <c r="C373" s="48" t="e">
        <f>IF(B373="",#N/A,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Approx.'!$D$18*B373))+O373*COS(RADIANS(B373*'Third Approx.'!$D$19)+'Third Approx.'!$D$21))))))))))))</f>
        <v>#N/A</v>
      </c>
      <c r="D373" s="7" t="e">
        <f>IF(B373="",#N/A,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Approx.'!$D$18*B373))+O373*SIN(RADIANS(B373*'Third Approx.'!$D$19)+'Third Approx.'!$D$21))))))))))))</f>
        <v>#N/A</v>
      </c>
      <c r="N373" s="18">
        <v>185.5</v>
      </c>
      <c r="O373" s="48">
        <f>'Third Approx.'!$D$16*TAN('Third Approx.'!$D$29)+((0.5*(COS(RADIANS(ABS('Third Approx.'!$D$18*'Data 3rd Approx.'!N373-'Third Approx.'!$D$19*'Data 3rd Approx.'!N373))))+0.5)*('Third Approx.'!$D$16*TAN(2*'Third Approx.'!$D$29)-2*'Third Approx.'!$D$16*TAN('Third Approx.'!$D$29)))</f>
        <v>3.5108404792169972</v>
      </c>
    </row>
    <row r="374" spans="1:15" x14ac:dyDescent="0.25">
      <c r="A374" s="77">
        <v>186</v>
      </c>
      <c r="B374" s="77" t="str">
        <f>IF(A374&lt;='Third Approx.'!$D$20,A374,"")</f>
        <v/>
      </c>
      <c r="C374" s="48" t="e">
        <f>IF(B374="",#N/A,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Approx.'!$D$18*B374))+O374*COS(RADIANS(B374*'Third Approx.'!$D$19)+'Third Approx.'!$D$21))))))))))))</f>
        <v>#N/A</v>
      </c>
      <c r="D374" s="7" t="e">
        <f>IF(B374="",#N/A,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Approx.'!$D$18*B374))+O374*SIN(RADIANS(B374*'Third Approx.'!$D$19)+'Third Approx.'!$D$21))))))))))))</f>
        <v>#N/A</v>
      </c>
      <c r="N374" s="47">
        <v>186</v>
      </c>
      <c r="O374" s="48">
        <f>'Third Approx.'!$D$16*TAN('Third Approx.'!$D$29)+((0.5*(COS(RADIANS(ABS('Third Approx.'!$D$18*'Data 3rd Approx.'!N374-'Third Approx.'!$D$19*'Data 3rd Approx.'!N374))))+0.5)*('Third Approx.'!$D$16*TAN(2*'Third Approx.'!$D$29)-2*'Third Approx.'!$D$16*TAN('Third Approx.'!$D$29)))</f>
        <v>3.5114042092252022</v>
      </c>
    </row>
    <row r="375" spans="1:15" x14ac:dyDescent="0.25">
      <c r="A375" s="48">
        <v>186.5</v>
      </c>
      <c r="B375" s="77" t="str">
        <f>IF(A375&lt;='Third Approx.'!$D$20,A375,"")</f>
        <v/>
      </c>
      <c r="C375" s="48" t="e">
        <f>IF(B375="",#N/A,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Approx.'!$D$18*B375))+O375*COS(RADIANS(B375*'Third Approx.'!$D$19)+'Third Approx.'!$D$21))))))))))))</f>
        <v>#N/A</v>
      </c>
      <c r="D375" s="7" t="e">
        <f>IF(B375="",#N/A,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Approx.'!$D$18*B375))+O375*SIN(RADIANS(B375*'Third Approx.'!$D$19)+'Third Approx.'!$D$21))))))))))))</f>
        <v>#N/A</v>
      </c>
      <c r="N375" s="18">
        <v>186.5</v>
      </c>
      <c r="O375" s="48">
        <f>'Third Approx.'!$D$16*TAN('Third Approx.'!$D$29)+((0.5*(COS(RADIANS(ABS('Third Approx.'!$D$18*'Data 3rd Approx.'!N375-'Third Approx.'!$D$19*'Data 3rd Approx.'!N375))))+0.5)*('Third Approx.'!$D$16*TAN(2*'Third Approx.'!$D$29)-2*'Third Approx.'!$D$16*TAN('Third Approx.'!$D$29)))</f>
        <v>3.5119679392334073</v>
      </c>
    </row>
    <row r="376" spans="1:15" x14ac:dyDescent="0.25">
      <c r="A376" s="77">
        <v>187</v>
      </c>
      <c r="B376" s="77" t="str">
        <f>IF(A376&lt;='Third Approx.'!$D$20,A376,"")</f>
        <v/>
      </c>
      <c r="C376" s="48" t="e">
        <f>IF(B376="",#N/A,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Approx.'!$D$18*B376))+O376*COS(RADIANS(B376*'Third Approx.'!$D$19)+'Third Approx.'!$D$21))))))))))))</f>
        <v>#N/A</v>
      </c>
      <c r="D376" s="7" t="e">
        <f>IF(B376="",#N/A,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Approx.'!$D$18*B376))+O376*SIN(RADIANS(B376*'Third Approx.'!$D$19)+'Third Approx.'!$D$21))))))))))))</f>
        <v>#N/A</v>
      </c>
      <c r="N376" s="47">
        <v>187</v>
      </c>
      <c r="O376" s="48">
        <f>'Third Approx.'!$D$16*TAN('Third Approx.'!$D$29)+((0.5*(COS(RADIANS(ABS('Third Approx.'!$D$18*'Data 3rd Approx.'!N376-'Third Approx.'!$D$19*'Data 3rd Approx.'!N376))))+0.5)*('Third Approx.'!$D$16*TAN(2*'Third Approx.'!$D$29)-2*'Third Approx.'!$D$16*TAN('Third Approx.'!$D$29)))</f>
        <v>3.5125220236648764</v>
      </c>
    </row>
    <row r="377" spans="1:15" x14ac:dyDescent="0.25">
      <c r="A377" s="48">
        <v>187.5</v>
      </c>
      <c r="B377" s="77" t="str">
        <f>IF(A377&lt;='Third Approx.'!$D$20,A377,"")</f>
        <v/>
      </c>
      <c r="C377" s="48" t="e">
        <f>IF(B377="",#N/A,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Approx.'!$D$18*B377))+O377*COS(RADIANS(B377*'Third Approx.'!$D$19)+'Third Approx.'!$D$21))))))))))))</f>
        <v>#N/A</v>
      </c>
      <c r="D377" s="7" t="e">
        <f>IF(B377="",#N/A,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Approx.'!$D$18*B377))+O377*SIN(RADIANS(B377*'Third Approx.'!$D$19)+'Third Approx.'!$D$21))))))))))))</f>
        <v>#N/A</v>
      </c>
      <c r="N377" s="18">
        <v>187.5</v>
      </c>
      <c r="O377" s="48">
        <f>'Third Approx.'!$D$16*TAN('Third Approx.'!$D$29)+((0.5*(COS(RADIANS(ABS('Third Approx.'!$D$18*'Data 3rd Approx.'!N377-'Third Approx.'!$D$19*'Data 3rd Approx.'!N377))))+0.5)*('Third Approx.'!$D$16*TAN(2*'Third Approx.'!$D$29)-2*'Third Approx.'!$D$16*TAN('Third Approx.'!$D$29)))</f>
        <v>3.5130569819813662</v>
      </c>
    </row>
    <row r="378" spans="1:15" x14ac:dyDescent="0.25">
      <c r="A378" s="77">
        <v>188</v>
      </c>
      <c r="B378" s="77" t="str">
        <f>IF(A378&lt;='Third Approx.'!$D$20,A378,"")</f>
        <v/>
      </c>
      <c r="C378" s="48" t="e">
        <f>IF(B378="",#N/A,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Approx.'!$D$18*B378))+O378*COS(RADIANS(B378*'Third Approx.'!$D$19)+'Third Approx.'!$D$21))))))))))))</f>
        <v>#N/A</v>
      </c>
      <c r="D378" s="7" t="e">
        <f>IF(B378="",#N/A,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Approx.'!$D$18*B378))+O378*SIN(RADIANS(B378*'Third Approx.'!$D$19)+'Third Approx.'!$D$21))))))))))))</f>
        <v>#N/A</v>
      </c>
      <c r="N378" s="47">
        <v>188</v>
      </c>
      <c r="O378" s="48">
        <f>'Third Approx.'!$D$16*TAN('Third Approx.'!$D$29)+((0.5*(COS(RADIANS(ABS('Third Approx.'!$D$18*'Data 3rd Approx.'!N378-'Third Approx.'!$D$19*'Data 3rd Approx.'!N378))))+0.5)*('Third Approx.'!$D$16*TAN(2*'Third Approx.'!$D$29)-2*'Third Approx.'!$D$16*TAN('Third Approx.'!$D$29)))</f>
        <v>3.5135636608977627</v>
      </c>
    </row>
    <row r="379" spans="1:15" x14ac:dyDescent="0.25">
      <c r="A379" s="48">
        <v>188.5</v>
      </c>
      <c r="B379" s="77" t="str">
        <f>IF(A379&lt;='Third Approx.'!$D$20,A379,"")</f>
        <v/>
      </c>
      <c r="C379" s="48" t="e">
        <f>IF(B379="",#N/A,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Approx.'!$D$18*B379))+O379*COS(RADIANS(B379*'Third Approx.'!$D$19)+'Third Approx.'!$D$21))))))))))))</f>
        <v>#N/A</v>
      </c>
      <c r="D379" s="7" t="e">
        <f>IF(B379="",#N/A,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Approx.'!$D$18*B379))+O379*SIN(RADIANS(B379*'Third Approx.'!$D$19)+'Third Approx.'!$D$21))))))))))))</f>
        <v>#N/A</v>
      </c>
      <c r="N379" s="18">
        <v>188.5</v>
      </c>
      <c r="O379" s="48">
        <f>'Third Approx.'!$D$16*TAN('Third Approx.'!$D$29)+((0.5*(COS(RADIANS(ABS('Third Approx.'!$D$18*'Data 3rd Approx.'!N379-'Third Approx.'!$D$19*'Data 3rd Approx.'!N379))))+0.5)*('Third Approx.'!$D$16*TAN(2*'Third Approx.'!$D$29)-2*'Third Approx.'!$D$16*TAN('Third Approx.'!$D$29)))</f>
        <v>3.5140333909973287</v>
      </c>
    </row>
    <row r="380" spans="1:15" x14ac:dyDescent="0.25">
      <c r="A380" s="77">
        <v>189</v>
      </c>
      <c r="B380" s="77" t="str">
        <f>IF(A380&lt;='Third Approx.'!$D$20,A380,"")</f>
        <v/>
      </c>
      <c r="C380" s="48" t="e">
        <f>IF(B380="",#N/A,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Approx.'!$D$18*B380))+O380*COS(RADIANS(B380*'Third Approx.'!$D$19)+'Third Approx.'!$D$21))))))))))))</f>
        <v>#N/A</v>
      </c>
      <c r="D380" s="7" t="e">
        <f>IF(B380="",#N/A,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Approx.'!$D$18*B380))+O380*SIN(RADIANS(B380*'Third Approx.'!$D$19)+'Third Approx.'!$D$21))))))))))))</f>
        <v>#N/A</v>
      </c>
      <c r="N380" s="47">
        <v>189</v>
      </c>
      <c r="O380" s="48">
        <f>'Third Approx.'!$D$16*TAN('Third Approx.'!$D$29)+((0.5*(COS(RADIANS(ABS('Third Approx.'!$D$18*'Data 3rd Approx.'!N380-'Third Approx.'!$D$19*'Data 3rd Approx.'!N380))))+0.5)*('Third Approx.'!$D$16*TAN(2*'Third Approx.'!$D$29)-2*'Third Approx.'!$D$16*TAN('Third Approx.'!$D$29)))</f>
        <v>3.5144581350678266</v>
      </c>
    </row>
    <row r="381" spans="1:15" x14ac:dyDescent="0.25">
      <c r="A381" s="48">
        <v>189.5</v>
      </c>
      <c r="B381" s="77" t="str">
        <f>IF(A381&lt;='Third Approx.'!$D$20,A381,"")</f>
        <v/>
      </c>
      <c r="C381" s="48" t="e">
        <f>IF(B381="",#N/A,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Approx.'!$D$18*B381))+O381*COS(RADIANS(B381*'Third Approx.'!$D$19)+'Third Approx.'!$D$21))))))))))))</f>
        <v>#N/A</v>
      </c>
      <c r="D381" s="7" t="e">
        <f>IF(B381="",#N/A,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Approx.'!$D$18*B381))+O381*SIN(RADIANS(B381*'Third Approx.'!$D$19)+'Third Approx.'!$D$21))))))))))))</f>
        <v>#N/A</v>
      </c>
      <c r="N381" s="18">
        <v>189.5</v>
      </c>
      <c r="O381" s="48">
        <f>'Third Approx.'!$D$16*TAN('Third Approx.'!$D$29)+((0.5*(COS(RADIANS(ABS('Third Approx.'!$D$18*'Data 3rd Approx.'!N381-'Third Approx.'!$D$19*'Data 3rd Approx.'!N381))))+0.5)*('Third Approx.'!$D$16*TAN(2*'Third Approx.'!$D$29)-2*'Third Approx.'!$D$16*TAN('Third Approx.'!$D$29)))</f>
        <v>3.5148306256204491</v>
      </c>
    </row>
    <row r="382" spans="1:15" x14ac:dyDescent="0.25">
      <c r="A382" s="77">
        <v>190</v>
      </c>
      <c r="B382" s="77" t="str">
        <f>IF(A382&lt;='Third Approx.'!$D$20,A382,"")</f>
        <v/>
      </c>
      <c r="C382" s="48" t="e">
        <f>IF(B382="",#N/A,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Approx.'!$D$18*B382))+O382*COS(RADIANS(B382*'Third Approx.'!$D$19)+'Third Approx.'!$D$21))))))))))))</f>
        <v>#N/A</v>
      </c>
      <c r="D382" s="7" t="e">
        <f>IF(B382="",#N/A,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Approx.'!$D$18*B382))+O382*SIN(RADIANS(B382*'Third Approx.'!$D$19)+'Third Approx.'!$D$21))))))))))))</f>
        <v>#N/A</v>
      </c>
      <c r="N382" s="47">
        <v>190</v>
      </c>
      <c r="O382" s="48">
        <f>'Third Approx.'!$D$16*TAN('Third Approx.'!$D$29)+((0.5*(COS(RADIANS(ABS('Third Approx.'!$D$18*'Data 3rd Approx.'!N382-'Third Approx.'!$D$19*'Data 3rd Approx.'!N382))))+0.5)*('Third Approx.'!$D$16*TAN(2*'Third Approx.'!$D$29)-2*'Third Approx.'!$D$16*TAN('Third Approx.'!$D$29)))</f>
        <v>3.5151444892385668</v>
      </c>
    </row>
    <row r="383" spans="1:15" x14ac:dyDescent="0.25">
      <c r="A383" s="48">
        <v>190.5</v>
      </c>
      <c r="B383" s="77" t="str">
        <f>IF(A383&lt;='Third Approx.'!$D$20,A383,"")</f>
        <v/>
      </c>
      <c r="C383" s="48" t="e">
        <f>IF(B383="",#N/A,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Approx.'!$D$18*B383))+O383*COS(RADIANS(B383*'Third Approx.'!$D$19)+'Third Approx.'!$D$21))))))))))))</f>
        <v>#N/A</v>
      </c>
      <c r="D383" s="7" t="e">
        <f>IF(B383="",#N/A,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Approx.'!$D$18*B383))+O383*SIN(RADIANS(B383*'Third Approx.'!$D$19)+'Third Approx.'!$D$21))))))))))))</f>
        <v>#N/A</v>
      </c>
      <c r="N383" s="18">
        <v>190.5</v>
      </c>
      <c r="O383" s="48">
        <f>'Third Approx.'!$D$16*TAN('Third Approx.'!$D$29)+((0.5*(COS(RADIANS(ABS('Third Approx.'!$D$18*'Data 3rd Approx.'!N383-'Third Approx.'!$D$19*'Data 3rd Approx.'!N383))))+0.5)*('Third Approx.'!$D$16*TAN(2*'Third Approx.'!$D$29)-2*'Third Approx.'!$D$16*TAN('Third Approx.'!$D$29)))</f>
        <v>3.5153943556286542</v>
      </c>
    </row>
    <row r="384" spans="1:15" x14ac:dyDescent="0.25">
      <c r="A384" s="77">
        <v>191</v>
      </c>
      <c r="B384" s="77" t="str">
        <f>IF(A384&lt;='Third Approx.'!$D$20,A384,"")</f>
        <v/>
      </c>
      <c r="C384" s="48" t="e">
        <f>IF(B384="",#N/A,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Approx.'!$D$18*B384))+O384*COS(RADIANS(B384*'Third Approx.'!$D$19)+'Third Approx.'!$D$21))))))))))))</f>
        <v>#N/A</v>
      </c>
      <c r="D384" s="7" t="e">
        <f>IF(B384="",#N/A,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Approx.'!$D$18*B384))+O384*SIN(RADIANS(B384*'Third Approx.'!$D$19)+'Third Approx.'!$D$21))))))))))))</f>
        <v>#N/A</v>
      </c>
      <c r="N384" s="47">
        <v>191</v>
      </c>
      <c r="O384" s="48">
        <f>'Third Approx.'!$D$16*TAN('Third Approx.'!$D$29)+((0.5*(COS(RADIANS(ABS('Third Approx.'!$D$18*'Data 3rd Approx.'!N384-'Third Approx.'!$D$19*'Data 3rd Approx.'!N384))))+0.5)*('Third Approx.'!$D$16*TAN(2*'Third Approx.'!$D$29)-2*'Third Approx.'!$D$16*TAN('Third Approx.'!$D$29)))</f>
        <v>3.5155759495075007</v>
      </c>
    </row>
    <row r="385" spans="1:15" x14ac:dyDescent="0.25">
      <c r="A385" s="48">
        <v>191.5</v>
      </c>
      <c r="B385" s="77" t="str">
        <f>IF(A385&lt;='Third Approx.'!$D$20,A385,"")</f>
        <v/>
      </c>
      <c r="C385" s="48" t="e">
        <f>IF(B385="",#N/A,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Approx.'!$D$18*B385))+O385*COS(RADIANS(B385*'Third Approx.'!$D$19)+'Third Approx.'!$D$21))))))))))))</f>
        <v>#N/A</v>
      </c>
      <c r="D385" s="7" t="e">
        <f>IF(B385="",#N/A,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Approx.'!$D$18*B385))+O385*SIN(RADIANS(B385*'Third Approx.'!$D$19)+'Third Approx.'!$D$21))))))))))))</f>
        <v>#N/A</v>
      </c>
      <c r="N385" s="18">
        <v>191.5</v>
      </c>
      <c r="O385" s="48">
        <f>'Third Approx.'!$D$16*TAN('Third Approx.'!$D$29)+((0.5*(COS(RADIANS(ABS('Third Approx.'!$D$18*'Data 3rd Approx.'!N385-'Third Approx.'!$D$19*'Data 3rd Approx.'!N385))))+0.5)*('Third Approx.'!$D$16*TAN(2*'Third Approx.'!$D$29)-2*'Third Approx.'!$D$16*TAN('Third Approx.'!$D$29)))</f>
        <v>3.5156861637534926</v>
      </c>
    </row>
    <row r="386" spans="1:15" x14ac:dyDescent="0.25">
      <c r="A386" s="77">
        <v>192</v>
      </c>
      <c r="B386" s="77" t="str">
        <f>IF(A386&lt;='Third Approx.'!$D$20,A386,"")</f>
        <v/>
      </c>
      <c r="C386" s="48" t="e">
        <f>IF(B386="",#N/A,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Approx.'!$D$18*B386))+O386*COS(RADIANS(B386*'Third Approx.'!$D$19)+'Third Approx.'!$D$21))))))))))))</f>
        <v>#N/A</v>
      </c>
      <c r="D386" s="7" t="e">
        <f>IF(B386="",#N/A,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Approx.'!$D$18*B386))+O386*SIN(RADIANS(B386*'Third Approx.'!$D$19)+'Third Approx.'!$D$21))))))))))))</f>
        <v>#N/A</v>
      </c>
      <c r="N386" s="47">
        <v>192</v>
      </c>
      <c r="O386" s="48">
        <f>'Third Approx.'!$D$16*TAN('Third Approx.'!$D$29)+((0.5*(COS(RADIANS(ABS('Third Approx.'!$D$18*'Data 3rd Approx.'!N386-'Third Approx.'!$D$19*'Data 3rd Approx.'!N386))))+0.5)*('Third Approx.'!$D$16*TAN(2*'Third Approx.'!$D$29)-2*'Third Approx.'!$D$16*TAN('Third Approx.'!$D$29)))</f>
        <v>3.5157231125703232</v>
      </c>
    </row>
    <row r="387" spans="1:15" x14ac:dyDescent="0.25">
      <c r="A387" s="48">
        <v>192.5</v>
      </c>
      <c r="B387" s="77" t="str">
        <f>IF(A387&lt;='Third Approx.'!$D$20,A387,"")</f>
        <v/>
      </c>
      <c r="C387" s="48" t="e">
        <f>IF(B387="",#N/A,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Approx.'!$D$18*B387))+O387*COS(RADIANS(B387*'Third Approx.'!$D$19)+'Third Approx.'!$D$21))))))))))))</f>
        <v>#N/A</v>
      </c>
      <c r="D387" s="7" t="e">
        <f>IF(B387="",#N/A,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Approx.'!$D$18*B387))+O387*SIN(RADIANS(B387*'Third Approx.'!$D$19)+'Third Approx.'!$D$21))))))))))))</f>
        <v>#N/A</v>
      </c>
      <c r="N387" s="18">
        <v>192.5</v>
      </c>
      <c r="O387" s="48">
        <f>'Third Approx.'!$D$16*TAN('Third Approx.'!$D$29)+((0.5*(COS(RADIANS(ABS('Third Approx.'!$D$18*'Data 3rd Approx.'!N387-'Third Approx.'!$D$19*'Data 3rd Approx.'!N387))))+0.5)*('Third Approx.'!$D$16*TAN(2*'Third Approx.'!$D$29)-2*'Third Approx.'!$D$16*TAN('Third Approx.'!$D$29)))</f>
        <v>3.5156861637534926</v>
      </c>
    </row>
    <row r="388" spans="1:15" x14ac:dyDescent="0.25">
      <c r="A388" s="77">
        <v>193</v>
      </c>
      <c r="B388" s="77" t="str">
        <f>IF(A388&lt;='Third Approx.'!$D$20,A388,"")</f>
        <v/>
      </c>
      <c r="C388" s="48" t="e">
        <f>IF(B388="",#N/A,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Approx.'!$D$18*B388))+O388*COS(RADIANS(B388*'Third Approx.'!$D$19)+'Third Approx.'!$D$21))))))))))))</f>
        <v>#N/A</v>
      </c>
      <c r="D388" s="7" t="e">
        <f>IF(B388="",#N/A,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Approx.'!$D$18*B388))+O388*SIN(RADIANS(B388*'Third Approx.'!$D$19)+'Third Approx.'!$D$21))))))))))))</f>
        <v>#N/A</v>
      </c>
      <c r="N388" s="47">
        <v>193</v>
      </c>
      <c r="O388" s="48">
        <f>'Third Approx.'!$D$16*TAN('Third Approx.'!$D$29)+((0.5*(COS(RADIANS(ABS('Third Approx.'!$D$18*'Data 3rd Approx.'!N388-'Third Approx.'!$D$19*'Data 3rd Approx.'!N388))))+0.5)*('Third Approx.'!$D$16*TAN(2*'Third Approx.'!$D$29)-2*'Third Approx.'!$D$16*TAN('Third Approx.'!$D$29)))</f>
        <v>3.5155759495075007</v>
      </c>
    </row>
    <row r="389" spans="1:15" x14ac:dyDescent="0.25">
      <c r="A389" s="48">
        <v>193.5</v>
      </c>
      <c r="B389" s="77" t="str">
        <f>IF(A389&lt;='Third Approx.'!$D$20,A389,"")</f>
        <v/>
      </c>
      <c r="C389" s="48" t="e">
        <f>IF(B389="",#N/A,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Approx.'!$D$18*B389))+O389*COS(RADIANS(B389*'Third Approx.'!$D$19)+'Third Approx.'!$D$21))))))))))))</f>
        <v>#N/A</v>
      </c>
      <c r="D389" s="7" t="e">
        <f>IF(B389="",#N/A,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Approx.'!$D$18*B389))+O389*SIN(RADIANS(B389*'Third Approx.'!$D$19)+'Third Approx.'!$D$21))))))))))))</f>
        <v>#N/A</v>
      </c>
      <c r="N389" s="18">
        <v>193.5</v>
      </c>
      <c r="O389" s="48">
        <f>'Third Approx.'!$D$16*TAN('Third Approx.'!$D$29)+((0.5*(COS(RADIANS(ABS('Third Approx.'!$D$18*'Data 3rd Approx.'!N389-'Third Approx.'!$D$19*'Data 3rd Approx.'!N389))))+0.5)*('Third Approx.'!$D$16*TAN(2*'Third Approx.'!$D$29)-2*'Third Approx.'!$D$16*TAN('Third Approx.'!$D$29)))</f>
        <v>3.5153943556286542</v>
      </c>
    </row>
    <row r="390" spans="1:15" x14ac:dyDescent="0.25">
      <c r="A390" s="77">
        <v>194</v>
      </c>
      <c r="B390" s="77" t="str">
        <f>IF(A390&lt;='Third Approx.'!$D$20,A390,"")</f>
        <v/>
      </c>
      <c r="C390" s="48" t="e">
        <f>IF(B390="",#N/A,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Approx.'!$D$18*B390))+O390*COS(RADIANS(B390*'Third Approx.'!$D$19)+'Third Approx.'!$D$21))))))))))))</f>
        <v>#N/A</v>
      </c>
      <c r="D390" s="7" t="e">
        <f>IF(B390="",#N/A,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Approx.'!$D$18*B390))+O390*SIN(RADIANS(B390*'Third Approx.'!$D$19)+'Third Approx.'!$D$21))))))))))))</f>
        <v>#N/A</v>
      </c>
      <c r="N390" s="47">
        <v>194</v>
      </c>
      <c r="O390" s="48">
        <f>'Third Approx.'!$D$16*TAN('Third Approx.'!$D$29)+((0.5*(COS(RADIANS(ABS('Third Approx.'!$D$18*'Data 3rd Approx.'!N390-'Third Approx.'!$D$19*'Data 3rd Approx.'!N390))))+0.5)*('Third Approx.'!$D$16*TAN(2*'Third Approx.'!$D$29)-2*'Third Approx.'!$D$16*TAN('Third Approx.'!$D$29)))</f>
        <v>3.5151444892385668</v>
      </c>
    </row>
    <row r="391" spans="1:15" x14ac:dyDescent="0.25">
      <c r="A391" s="48">
        <v>194.5</v>
      </c>
      <c r="B391" s="77" t="str">
        <f>IF(A391&lt;='Third Approx.'!$D$20,A391,"")</f>
        <v/>
      </c>
      <c r="C391" s="48" t="e">
        <f>IF(B391="",#N/A,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Approx.'!$D$18*B391))+O391*COS(RADIANS(B391*'Third Approx.'!$D$19)+'Third Approx.'!$D$21))))))))))))</f>
        <v>#N/A</v>
      </c>
      <c r="D391" s="7" t="e">
        <f>IF(B391="",#N/A,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Approx.'!$D$18*B391))+O391*SIN(RADIANS(B391*'Third Approx.'!$D$19)+'Third Approx.'!$D$21))))))))))))</f>
        <v>#N/A</v>
      </c>
      <c r="N391" s="18">
        <v>194.5</v>
      </c>
      <c r="O391" s="48">
        <f>'Third Approx.'!$D$16*TAN('Third Approx.'!$D$29)+((0.5*(COS(RADIANS(ABS('Third Approx.'!$D$18*'Data 3rd Approx.'!N391-'Third Approx.'!$D$19*'Data 3rd Approx.'!N391))))+0.5)*('Third Approx.'!$D$16*TAN(2*'Third Approx.'!$D$29)-2*'Third Approx.'!$D$16*TAN('Third Approx.'!$D$29)))</f>
        <v>3.5148306256204491</v>
      </c>
    </row>
    <row r="392" spans="1:15" x14ac:dyDescent="0.25">
      <c r="A392" s="77">
        <v>195</v>
      </c>
      <c r="B392" s="77" t="str">
        <f>IF(A392&lt;='Third Approx.'!$D$20,A392,"")</f>
        <v/>
      </c>
      <c r="C392" s="48" t="e">
        <f>IF(B392="",#N/A,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Approx.'!$D$18*B392))+O392*COS(RADIANS(B392*'Third Approx.'!$D$19)+'Third Approx.'!$D$21))))))))))))</f>
        <v>#N/A</v>
      </c>
      <c r="D392" s="7" t="e">
        <f>IF(B392="",#N/A,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Approx.'!$D$18*B392))+O392*SIN(RADIANS(B392*'Third Approx.'!$D$19)+'Third Approx.'!$D$21))))))))))))</f>
        <v>#N/A</v>
      </c>
      <c r="N392" s="47">
        <v>195</v>
      </c>
      <c r="O392" s="48">
        <f>'Third Approx.'!$D$16*TAN('Third Approx.'!$D$29)+((0.5*(COS(RADIANS(ABS('Third Approx.'!$D$18*'Data 3rd Approx.'!N392-'Third Approx.'!$D$19*'Data 3rd Approx.'!N392))))+0.5)*('Third Approx.'!$D$16*TAN(2*'Third Approx.'!$D$29)-2*'Third Approx.'!$D$16*TAN('Third Approx.'!$D$29)))</f>
        <v>3.5144581350678266</v>
      </c>
    </row>
    <row r="393" spans="1:15" x14ac:dyDescent="0.25">
      <c r="A393" s="48">
        <v>195.5</v>
      </c>
      <c r="B393" s="77" t="str">
        <f>IF(A393&lt;='Third Approx.'!$D$20,A393,"")</f>
        <v/>
      </c>
      <c r="C393" s="48" t="e">
        <f>IF(B393="",#N/A,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Approx.'!$D$18*B393))+O393*COS(RADIANS(B393*'Third Approx.'!$D$19)+'Third Approx.'!$D$21))))))))))))</f>
        <v>#N/A</v>
      </c>
      <c r="D393" s="7" t="e">
        <f>IF(B393="",#N/A,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Approx.'!$D$18*B393))+O393*SIN(RADIANS(B393*'Third Approx.'!$D$19)+'Third Approx.'!$D$21))))))))))))</f>
        <v>#N/A</v>
      </c>
      <c r="N393" s="18">
        <v>195.5</v>
      </c>
      <c r="O393" s="48">
        <f>'Third Approx.'!$D$16*TAN('Third Approx.'!$D$29)+((0.5*(COS(RADIANS(ABS('Third Approx.'!$D$18*'Data 3rd Approx.'!N393-'Third Approx.'!$D$19*'Data 3rd Approx.'!N393))))+0.5)*('Third Approx.'!$D$16*TAN(2*'Third Approx.'!$D$29)-2*'Third Approx.'!$D$16*TAN('Third Approx.'!$D$29)))</f>
        <v>3.5140333909973287</v>
      </c>
    </row>
    <row r="394" spans="1:15" x14ac:dyDescent="0.25">
      <c r="A394" s="77">
        <v>196</v>
      </c>
      <c r="B394" s="77" t="str">
        <f>IF(A394&lt;='Third Approx.'!$D$20,A394,"")</f>
        <v/>
      </c>
      <c r="C394" s="48" t="e">
        <f>IF(B394="",#N/A,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Approx.'!$D$18*B394))+O394*COS(RADIANS(B394*'Third Approx.'!$D$19)+'Third Approx.'!$D$21))))))))))))</f>
        <v>#N/A</v>
      </c>
      <c r="D394" s="7" t="e">
        <f>IF(B394="",#N/A,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Approx.'!$D$18*B394))+O394*SIN(RADIANS(B394*'Third Approx.'!$D$19)+'Third Approx.'!$D$21))))))))))))</f>
        <v>#N/A</v>
      </c>
      <c r="N394" s="47">
        <v>196</v>
      </c>
      <c r="O394" s="48">
        <f>'Third Approx.'!$D$16*TAN('Third Approx.'!$D$29)+((0.5*(COS(RADIANS(ABS('Third Approx.'!$D$18*'Data 3rd Approx.'!N394-'Third Approx.'!$D$19*'Data 3rd Approx.'!N394))))+0.5)*('Third Approx.'!$D$16*TAN(2*'Third Approx.'!$D$29)-2*'Third Approx.'!$D$16*TAN('Third Approx.'!$D$29)))</f>
        <v>3.5135636608977627</v>
      </c>
    </row>
    <row r="395" spans="1:15" x14ac:dyDescent="0.25">
      <c r="A395" s="48">
        <v>196.5</v>
      </c>
      <c r="B395" s="77" t="str">
        <f>IF(A395&lt;='Third Approx.'!$D$20,A395,"")</f>
        <v/>
      </c>
      <c r="C395" s="48" t="e">
        <f>IF(B395="",#N/A,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Approx.'!$D$18*B395))+O395*COS(RADIANS(B395*'Third Approx.'!$D$19)+'Third Approx.'!$D$21))))))))))))</f>
        <v>#N/A</v>
      </c>
      <c r="D395" s="7" t="e">
        <f>IF(B395="",#N/A,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Approx.'!$D$18*B395))+O395*SIN(RADIANS(B395*'Third Approx.'!$D$19)+'Third Approx.'!$D$21))))))))))))</f>
        <v>#N/A</v>
      </c>
      <c r="N395" s="18">
        <v>196.5</v>
      </c>
      <c r="O395" s="48">
        <f>'Third Approx.'!$D$16*TAN('Third Approx.'!$D$29)+((0.5*(COS(RADIANS(ABS('Third Approx.'!$D$18*'Data 3rd Approx.'!N395-'Third Approx.'!$D$19*'Data 3rd Approx.'!N395))))+0.5)*('Third Approx.'!$D$16*TAN(2*'Third Approx.'!$D$29)-2*'Third Approx.'!$D$16*TAN('Third Approx.'!$D$29)))</f>
        <v>3.5130569819813662</v>
      </c>
    </row>
    <row r="396" spans="1:15" x14ac:dyDescent="0.25">
      <c r="A396" s="77">
        <v>197</v>
      </c>
      <c r="B396" s="77" t="str">
        <f>IF(A396&lt;='Third Approx.'!$D$20,A396,"")</f>
        <v/>
      </c>
      <c r="C396" s="48" t="e">
        <f>IF(B396="",#N/A,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Approx.'!$D$18*B396))+O396*COS(RADIANS(B396*'Third Approx.'!$D$19)+'Third Approx.'!$D$21))))))))))))</f>
        <v>#N/A</v>
      </c>
      <c r="D396" s="7" t="e">
        <f>IF(B396="",#N/A,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Approx.'!$D$18*B396))+O396*SIN(RADIANS(B396*'Third Approx.'!$D$19)+'Third Approx.'!$D$21))))))))))))</f>
        <v>#N/A</v>
      </c>
      <c r="N396" s="47">
        <v>197</v>
      </c>
      <c r="O396" s="48">
        <f>'Third Approx.'!$D$16*TAN('Third Approx.'!$D$29)+((0.5*(COS(RADIANS(ABS('Third Approx.'!$D$18*'Data 3rd Approx.'!N396-'Third Approx.'!$D$19*'Data 3rd Approx.'!N396))))+0.5)*('Third Approx.'!$D$16*TAN(2*'Third Approx.'!$D$29)-2*'Third Approx.'!$D$16*TAN('Third Approx.'!$D$29)))</f>
        <v>3.5125220236648764</v>
      </c>
    </row>
    <row r="397" spans="1:15" x14ac:dyDescent="0.25">
      <c r="A397" s="48">
        <v>197.5</v>
      </c>
      <c r="B397" s="77" t="str">
        <f>IF(A397&lt;='Third Approx.'!$D$20,A397,"")</f>
        <v/>
      </c>
      <c r="C397" s="48" t="e">
        <f>IF(B397="",#N/A,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Approx.'!$D$18*B397))+O397*COS(RADIANS(B397*'Third Approx.'!$D$19)+'Third Approx.'!$D$21))))))))))))</f>
        <v>#N/A</v>
      </c>
      <c r="D397" s="7" t="e">
        <f>IF(B397="",#N/A,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Approx.'!$D$18*B397))+O397*SIN(RADIANS(B397*'Third Approx.'!$D$19)+'Third Approx.'!$D$21))))))))))))</f>
        <v>#N/A</v>
      </c>
      <c r="N397" s="18">
        <v>197.5</v>
      </c>
      <c r="O397" s="48">
        <f>'Third Approx.'!$D$16*TAN('Third Approx.'!$D$29)+((0.5*(COS(RADIANS(ABS('Third Approx.'!$D$18*'Data 3rd Approx.'!N397-'Third Approx.'!$D$19*'Data 3rd Approx.'!N397))))+0.5)*('Third Approx.'!$D$16*TAN(2*'Third Approx.'!$D$29)-2*'Third Approx.'!$D$16*TAN('Third Approx.'!$D$29)))</f>
        <v>3.5119679392334073</v>
      </c>
    </row>
    <row r="398" spans="1:15" x14ac:dyDescent="0.25">
      <c r="A398" s="77">
        <v>198</v>
      </c>
      <c r="B398" s="77" t="str">
        <f>IF(A398&lt;='Third Approx.'!$D$20,A398,"")</f>
        <v/>
      </c>
      <c r="C398" s="48" t="e">
        <f>IF(B398="",#N/A,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Approx.'!$D$18*B398))+O398*COS(RADIANS(B398*'Third Approx.'!$D$19)+'Third Approx.'!$D$21))))))))))))</f>
        <v>#N/A</v>
      </c>
      <c r="D398" s="7" t="e">
        <f>IF(B398="",#N/A,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Approx.'!$D$18*B398))+O398*SIN(RADIANS(B398*'Third Approx.'!$D$19)+'Third Approx.'!$D$21))))))))))))</f>
        <v>#N/A</v>
      </c>
      <c r="N398" s="47">
        <v>198</v>
      </c>
      <c r="O398" s="48">
        <f>'Third Approx.'!$D$16*TAN('Third Approx.'!$D$29)+((0.5*(COS(RADIANS(ABS('Third Approx.'!$D$18*'Data 3rd Approx.'!N398-'Third Approx.'!$D$19*'Data 3rd Approx.'!N398))))+0.5)*('Third Approx.'!$D$16*TAN(2*'Third Approx.'!$D$29)-2*'Third Approx.'!$D$16*TAN('Third Approx.'!$D$29)))</f>
        <v>3.5114042092252022</v>
      </c>
    </row>
    <row r="399" spans="1:15" x14ac:dyDescent="0.25">
      <c r="A399" s="48">
        <v>198.5</v>
      </c>
      <c r="B399" s="77" t="str">
        <f>IF(A399&lt;='Third Approx.'!$D$20,A399,"")</f>
        <v/>
      </c>
      <c r="C399" s="48" t="e">
        <f>IF(B399="",#N/A,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Approx.'!$D$18*B399))+O399*COS(RADIANS(B399*'Third Approx.'!$D$19)+'Third Approx.'!$D$21))))))))))))</f>
        <v>#N/A</v>
      </c>
      <c r="D399" s="7" t="e">
        <f>IF(B399="",#N/A,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Approx.'!$D$18*B399))+O399*SIN(RADIANS(B399*'Third Approx.'!$D$19)+'Third Approx.'!$D$21))))))))))))</f>
        <v>#N/A</v>
      </c>
      <c r="N399" s="18">
        <v>198.5</v>
      </c>
      <c r="O399" s="48">
        <f>'Third Approx.'!$D$16*TAN('Third Approx.'!$D$29)+((0.5*(COS(RADIANS(ABS('Third Approx.'!$D$18*'Data 3rd Approx.'!N399-'Third Approx.'!$D$19*'Data 3rd Approx.'!N399))))+0.5)*('Third Approx.'!$D$16*TAN(2*'Third Approx.'!$D$29)-2*'Third Approx.'!$D$16*TAN('Third Approx.'!$D$29)))</f>
        <v>3.5108404792169972</v>
      </c>
    </row>
    <row r="400" spans="1:15" x14ac:dyDescent="0.25">
      <c r="A400" s="77">
        <v>199</v>
      </c>
      <c r="B400" s="77" t="str">
        <f>IF(A400&lt;='Third Approx.'!$D$20,A400,"")</f>
        <v/>
      </c>
      <c r="C400" s="48" t="e">
        <f>IF(B400="",#N/A,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Approx.'!$D$18*B400))+O400*COS(RADIANS(B400*'Third Approx.'!$D$19)+'Third Approx.'!$D$21))))))))))))</f>
        <v>#N/A</v>
      </c>
      <c r="D400" s="7" t="e">
        <f>IF(B400="",#N/A,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Approx.'!$D$18*B400))+O400*SIN(RADIANS(B400*'Third Approx.'!$D$19)+'Third Approx.'!$D$21))))))))))))</f>
        <v>#N/A</v>
      </c>
      <c r="N400" s="47">
        <v>199</v>
      </c>
      <c r="O400" s="48">
        <f>'Third Approx.'!$D$16*TAN('Third Approx.'!$D$29)+((0.5*(COS(RADIANS(ABS('Third Approx.'!$D$18*'Data 3rd Approx.'!N400-'Third Approx.'!$D$19*'Data 3rd Approx.'!N400))))+0.5)*('Third Approx.'!$D$16*TAN(2*'Third Approx.'!$D$29)-2*'Third Approx.'!$D$16*TAN('Third Approx.'!$D$29)))</f>
        <v>3.5102863947855281</v>
      </c>
    </row>
    <row r="401" spans="1:15" x14ac:dyDescent="0.25">
      <c r="A401" s="48">
        <v>199.5</v>
      </c>
      <c r="B401" s="77" t="str">
        <f>IF(A401&lt;='Third Approx.'!$D$20,A401,"")</f>
        <v/>
      </c>
      <c r="C401" s="48" t="e">
        <f>IF(B401="",#N/A,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Approx.'!$D$18*B401))+O401*COS(RADIANS(B401*'Third Approx.'!$D$19)+'Third Approx.'!$D$21))))))))))))</f>
        <v>#N/A</v>
      </c>
      <c r="D401" s="7" t="e">
        <f>IF(B401="",#N/A,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Approx.'!$D$18*B401))+O401*SIN(RADIANS(B401*'Third Approx.'!$D$19)+'Third Approx.'!$D$21))))))))))))</f>
        <v>#N/A</v>
      </c>
      <c r="N401" s="18">
        <v>199.5</v>
      </c>
      <c r="O401" s="48">
        <f>'Third Approx.'!$D$16*TAN('Third Approx.'!$D$29)+((0.5*(COS(RADIANS(ABS('Third Approx.'!$D$18*'Data 3rd Approx.'!N401-'Third Approx.'!$D$19*'Data 3rd Approx.'!N401))))+0.5)*('Third Approx.'!$D$16*TAN(2*'Third Approx.'!$D$29)-2*'Third Approx.'!$D$16*TAN('Third Approx.'!$D$29)))</f>
        <v>3.5097514364690383</v>
      </c>
    </row>
    <row r="402" spans="1:15" x14ac:dyDescent="0.25">
      <c r="A402" s="77">
        <v>200</v>
      </c>
      <c r="B402" s="77" t="str">
        <f>IF(A402&lt;='Third Approx.'!$D$20,A402,"")</f>
        <v/>
      </c>
      <c r="C402" s="48" t="e">
        <f>IF(B402="",#N/A,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Approx.'!$D$18*B402))+O402*COS(RADIANS(B402*'Third Approx.'!$D$19)+'Third Approx.'!$D$21))))))))))))</f>
        <v>#N/A</v>
      </c>
      <c r="D402" s="7" t="e">
        <f>IF(B402="",#N/A,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Approx.'!$D$18*B402))+O402*SIN(RADIANS(B402*'Third Approx.'!$D$19)+'Third Approx.'!$D$21))))))))))))</f>
        <v>#N/A</v>
      </c>
      <c r="N402" s="47">
        <v>200</v>
      </c>
      <c r="O402" s="48">
        <f>'Third Approx.'!$D$16*TAN('Third Approx.'!$D$29)+((0.5*(COS(RADIANS(ABS('Third Approx.'!$D$18*'Data 3rd Approx.'!N402-'Third Approx.'!$D$19*'Data 3rd Approx.'!N402))))+0.5)*('Third Approx.'!$D$16*TAN(2*'Third Approx.'!$D$29)-2*'Third Approx.'!$D$16*TAN('Third Approx.'!$D$29)))</f>
        <v>3.5092447575526418</v>
      </c>
    </row>
    <row r="403" spans="1:15" x14ac:dyDescent="0.25">
      <c r="A403" s="48">
        <v>200.5</v>
      </c>
      <c r="B403" s="77" t="str">
        <f>IF(A403&lt;='Third Approx.'!$D$20,A403,"")</f>
        <v/>
      </c>
      <c r="C403" s="48" t="e">
        <f>IF(B403="",#N/A,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Approx.'!$D$18*B403))+O403*COS(RADIANS(B403*'Third Approx.'!$D$19)+'Third Approx.'!$D$21))))))))))))</f>
        <v>#N/A</v>
      </c>
      <c r="D403" s="7" t="e">
        <f>IF(B403="",#N/A,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Approx.'!$D$18*B403))+O403*SIN(RADIANS(B403*'Third Approx.'!$D$19)+'Third Approx.'!$D$21))))))))))))</f>
        <v>#N/A</v>
      </c>
      <c r="N403" s="18">
        <v>200.5</v>
      </c>
      <c r="O403" s="48">
        <f>'Third Approx.'!$D$16*TAN('Third Approx.'!$D$29)+((0.5*(COS(RADIANS(ABS('Third Approx.'!$D$18*'Data 3rd Approx.'!N403-'Third Approx.'!$D$19*'Data 3rd Approx.'!N403))))+0.5)*('Third Approx.'!$D$16*TAN(2*'Third Approx.'!$D$29)-2*'Third Approx.'!$D$16*TAN('Third Approx.'!$D$29)))</f>
        <v>3.5087750274530758</v>
      </c>
    </row>
    <row r="404" spans="1:15" x14ac:dyDescent="0.25">
      <c r="A404" s="77">
        <v>201</v>
      </c>
      <c r="B404" s="77" t="str">
        <f>IF(A404&lt;='Third Approx.'!$D$20,A404,"")</f>
        <v/>
      </c>
      <c r="C404" s="48" t="e">
        <f>IF(B404="",#N/A,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Approx.'!$D$18*B404))+O404*COS(RADIANS(B404*'Third Approx.'!$D$19)+'Third Approx.'!$D$21))))))))))))</f>
        <v>#N/A</v>
      </c>
      <c r="D404" s="7" t="e">
        <f>IF(B404="",#N/A,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Approx.'!$D$18*B404))+O404*SIN(RADIANS(B404*'Third Approx.'!$D$19)+'Third Approx.'!$D$21))))))))))))</f>
        <v>#N/A</v>
      </c>
      <c r="N404" s="47">
        <v>201</v>
      </c>
      <c r="O404" s="48">
        <f>'Third Approx.'!$D$16*TAN('Third Approx.'!$D$29)+((0.5*(COS(RADIANS(ABS('Third Approx.'!$D$18*'Data 3rd Approx.'!N404-'Third Approx.'!$D$19*'Data 3rd Approx.'!N404))))+0.5)*('Third Approx.'!$D$16*TAN(2*'Third Approx.'!$D$29)-2*'Third Approx.'!$D$16*TAN('Third Approx.'!$D$29)))</f>
        <v>3.5083502833825779</v>
      </c>
    </row>
    <row r="405" spans="1:15" x14ac:dyDescent="0.25">
      <c r="A405" s="48">
        <v>201.5</v>
      </c>
      <c r="B405" s="77" t="str">
        <f>IF(A405&lt;='Third Approx.'!$D$20,A405,"")</f>
        <v/>
      </c>
      <c r="C405" s="48" t="e">
        <f>IF(B405="",#N/A,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Approx.'!$D$18*B405))+O405*COS(RADIANS(B405*'Third Approx.'!$D$19)+'Third Approx.'!$D$21))))))))))))</f>
        <v>#N/A</v>
      </c>
      <c r="D405" s="7" t="e">
        <f>IF(B405="",#N/A,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Approx.'!$D$18*B405))+O405*SIN(RADIANS(B405*'Third Approx.'!$D$19)+'Third Approx.'!$D$21))))))))))))</f>
        <v>#N/A</v>
      </c>
      <c r="N405" s="18">
        <v>201.5</v>
      </c>
      <c r="O405" s="48">
        <f>'Third Approx.'!$D$16*TAN('Third Approx.'!$D$29)+((0.5*(COS(RADIANS(ABS('Third Approx.'!$D$18*'Data 3rd Approx.'!N405-'Third Approx.'!$D$19*'Data 3rd Approx.'!N405))))+0.5)*('Third Approx.'!$D$16*TAN(2*'Third Approx.'!$D$29)-2*'Third Approx.'!$D$16*TAN('Third Approx.'!$D$29)))</f>
        <v>3.5079777928299554</v>
      </c>
    </row>
    <row r="406" spans="1:15" x14ac:dyDescent="0.25">
      <c r="A406" s="77">
        <v>202</v>
      </c>
      <c r="B406" s="77" t="str">
        <f>IF(A406&lt;='Third Approx.'!$D$20,A406,"")</f>
        <v/>
      </c>
      <c r="C406" s="48" t="e">
        <f>IF(B406="",#N/A,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Approx.'!$D$18*B406))+O406*COS(RADIANS(B406*'Third Approx.'!$D$19)+'Third Approx.'!$D$21))))))))))))</f>
        <v>#N/A</v>
      </c>
      <c r="D406" s="7" t="e">
        <f>IF(B406="",#N/A,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Approx.'!$D$18*B406))+O406*SIN(RADIANS(B406*'Third Approx.'!$D$19)+'Third Approx.'!$D$21))))))))))))</f>
        <v>#N/A</v>
      </c>
      <c r="N406" s="47">
        <v>202</v>
      </c>
      <c r="O406" s="48">
        <f>'Third Approx.'!$D$16*TAN('Third Approx.'!$D$29)+((0.5*(COS(RADIANS(ABS('Third Approx.'!$D$18*'Data 3rd Approx.'!N406-'Third Approx.'!$D$19*'Data 3rd Approx.'!N406))))+0.5)*('Third Approx.'!$D$16*TAN(2*'Third Approx.'!$D$29)-2*'Third Approx.'!$D$16*TAN('Third Approx.'!$D$29)))</f>
        <v>3.5076639292118381</v>
      </c>
    </row>
    <row r="407" spans="1:15" x14ac:dyDescent="0.25">
      <c r="A407" s="48">
        <v>202.5</v>
      </c>
      <c r="B407" s="77" t="str">
        <f>IF(A407&lt;='Third Approx.'!$D$20,A407,"")</f>
        <v/>
      </c>
      <c r="C407" s="48" t="e">
        <f>IF(B407="",#N/A,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Approx.'!$D$18*B407))+O407*COS(RADIANS(B407*'Third Approx.'!$D$19)+'Third Approx.'!$D$21))))))))))))</f>
        <v>#N/A</v>
      </c>
      <c r="D407" s="7" t="e">
        <f>IF(B407="",#N/A,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Approx.'!$D$18*B407))+O407*SIN(RADIANS(B407*'Third Approx.'!$D$19)+'Third Approx.'!$D$21))))))))))))</f>
        <v>#N/A</v>
      </c>
      <c r="N407" s="18">
        <v>202.5</v>
      </c>
      <c r="O407" s="48">
        <f>'Third Approx.'!$D$16*TAN('Third Approx.'!$D$29)+((0.5*(COS(RADIANS(ABS('Third Approx.'!$D$18*'Data 3rd Approx.'!N407-'Third Approx.'!$D$19*'Data 3rd Approx.'!N407))))+0.5)*('Third Approx.'!$D$16*TAN(2*'Third Approx.'!$D$29)-2*'Third Approx.'!$D$16*TAN('Third Approx.'!$D$29)))</f>
        <v>3.5074140628217503</v>
      </c>
    </row>
    <row r="408" spans="1:15" x14ac:dyDescent="0.25">
      <c r="A408" s="77">
        <v>203</v>
      </c>
      <c r="B408" s="77" t="str">
        <f>IF(A408&lt;='Third Approx.'!$D$20,A408,"")</f>
        <v/>
      </c>
      <c r="C408" s="48" t="e">
        <f>IF(B408="",#N/A,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Approx.'!$D$18*B408))+O408*COS(RADIANS(B408*'Third Approx.'!$D$19)+'Third Approx.'!$D$21))))))))))))</f>
        <v>#N/A</v>
      </c>
      <c r="D408" s="7" t="e">
        <f>IF(B408="",#N/A,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Approx.'!$D$18*B408))+O408*SIN(RADIANS(B408*'Third Approx.'!$D$19)+'Third Approx.'!$D$21))))))))))))</f>
        <v>#N/A</v>
      </c>
      <c r="N408" s="47">
        <v>203</v>
      </c>
      <c r="O408" s="48">
        <f>'Third Approx.'!$D$16*TAN('Third Approx.'!$D$29)+((0.5*(COS(RADIANS(ABS('Third Approx.'!$D$18*'Data 3rd Approx.'!N408-'Third Approx.'!$D$19*'Data 3rd Approx.'!N408))))+0.5)*('Third Approx.'!$D$16*TAN(2*'Third Approx.'!$D$29)-2*'Third Approx.'!$D$16*TAN('Third Approx.'!$D$29)))</f>
        <v>3.5072324689429037</v>
      </c>
    </row>
    <row r="409" spans="1:15" x14ac:dyDescent="0.25">
      <c r="A409" s="48">
        <v>203.5</v>
      </c>
      <c r="B409" s="77" t="str">
        <f>IF(A409&lt;='Third Approx.'!$D$20,A409,"")</f>
        <v/>
      </c>
      <c r="C409" s="48" t="e">
        <f>IF(B409="",#N/A,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Approx.'!$D$18*B409))+O409*COS(RADIANS(B409*'Third Approx.'!$D$19)+'Third Approx.'!$D$21))))))))))))</f>
        <v>#N/A</v>
      </c>
      <c r="D409" s="7" t="e">
        <f>IF(B409="",#N/A,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Approx.'!$D$18*B409))+O409*SIN(RADIANS(B409*'Third Approx.'!$D$19)+'Third Approx.'!$D$21))))))))))))</f>
        <v>#N/A</v>
      </c>
      <c r="N409" s="18">
        <v>203.5</v>
      </c>
      <c r="O409" s="48">
        <f>'Third Approx.'!$D$16*TAN('Third Approx.'!$D$29)+((0.5*(COS(RADIANS(ABS('Third Approx.'!$D$18*'Data 3rd Approx.'!N409-'Third Approx.'!$D$19*'Data 3rd Approx.'!N409))))+0.5)*('Third Approx.'!$D$16*TAN(2*'Third Approx.'!$D$29)-2*'Third Approx.'!$D$16*TAN('Third Approx.'!$D$29)))</f>
        <v>3.5071222546969119</v>
      </c>
    </row>
    <row r="410" spans="1:15" x14ac:dyDescent="0.25">
      <c r="A410" s="77">
        <v>204</v>
      </c>
      <c r="B410" s="77" t="str">
        <f>IF(A410&lt;='Third Approx.'!$D$20,A410,"")</f>
        <v/>
      </c>
      <c r="C410" s="48" t="e">
        <f>IF(B410="",#N/A,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Approx.'!$D$18*B410))+O410*COS(RADIANS(B410*'Third Approx.'!$D$19)+'Third Approx.'!$D$21))))))))))))</f>
        <v>#N/A</v>
      </c>
      <c r="D410" s="7" t="e">
        <f>IF(B410="",#N/A,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Approx.'!$D$18*B410))+O410*SIN(RADIANS(B410*'Third Approx.'!$D$19)+'Third Approx.'!$D$21))))))))))))</f>
        <v>#N/A</v>
      </c>
      <c r="N410" s="47">
        <v>204</v>
      </c>
      <c r="O410" s="48">
        <f>'Third Approx.'!$D$16*TAN('Third Approx.'!$D$29)+((0.5*(COS(RADIANS(ABS('Third Approx.'!$D$18*'Data 3rd Approx.'!N410-'Third Approx.'!$D$19*'Data 3rd Approx.'!N410))))+0.5)*('Third Approx.'!$D$16*TAN(2*'Third Approx.'!$D$29)-2*'Third Approx.'!$D$16*TAN('Third Approx.'!$D$29)))</f>
        <v>3.5070853058800813</v>
      </c>
    </row>
    <row r="411" spans="1:15" x14ac:dyDescent="0.25">
      <c r="A411" s="48">
        <v>204.5</v>
      </c>
      <c r="B411" s="77" t="str">
        <f>IF(A411&lt;='Third Approx.'!$D$20,A411,"")</f>
        <v/>
      </c>
      <c r="C411" s="48" t="e">
        <f>IF(B411="",#N/A,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Approx.'!$D$18*B411))+O411*COS(RADIANS(B411*'Third Approx.'!$D$19)+'Third Approx.'!$D$21))))))))))))</f>
        <v>#N/A</v>
      </c>
      <c r="D411" s="7" t="e">
        <f>IF(B411="",#N/A,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Approx.'!$D$18*B411))+O411*SIN(RADIANS(B411*'Third Approx.'!$D$19)+'Third Approx.'!$D$21))))))))))))</f>
        <v>#N/A</v>
      </c>
      <c r="N411" s="18">
        <v>204.5</v>
      </c>
      <c r="O411" s="48">
        <f>'Third Approx.'!$D$16*TAN('Third Approx.'!$D$29)+((0.5*(COS(RADIANS(ABS('Third Approx.'!$D$18*'Data 3rd Approx.'!N411-'Third Approx.'!$D$19*'Data 3rd Approx.'!N411))))+0.5)*('Third Approx.'!$D$16*TAN(2*'Third Approx.'!$D$29)-2*'Third Approx.'!$D$16*TAN('Third Approx.'!$D$29)))</f>
        <v>3.5071222546969119</v>
      </c>
    </row>
    <row r="412" spans="1:15" x14ac:dyDescent="0.25">
      <c r="A412" s="77">
        <v>205</v>
      </c>
      <c r="B412" s="77" t="str">
        <f>IF(A412&lt;='Third Approx.'!$D$20,A412,"")</f>
        <v/>
      </c>
      <c r="C412" s="48" t="e">
        <f>IF(B412="",#N/A,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Approx.'!$D$18*B412))+O412*COS(RADIANS(B412*'Third Approx.'!$D$19)+'Third Approx.'!$D$21))))))))))))</f>
        <v>#N/A</v>
      </c>
      <c r="D412" s="7" t="e">
        <f>IF(B412="",#N/A,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Approx.'!$D$18*B412))+O412*SIN(RADIANS(B412*'Third Approx.'!$D$19)+'Third Approx.'!$D$21))))))))))))</f>
        <v>#N/A</v>
      </c>
      <c r="N412" s="47">
        <v>205</v>
      </c>
      <c r="O412" s="48">
        <f>'Third Approx.'!$D$16*TAN('Third Approx.'!$D$29)+((0.5*(COS(RADIANS(ABS('Third Approx.'!$D$18*'Data 3rd Approx.'!N412-'Third Approx.'!$D$19*'Data 3rd Approx.'!N412))))+0.5)*('Third Approx.'!$D$16*TAN(2*'Third Approx.'!$D$29)-2*'Third Approx.'!$D$16*TAN('Third Approx.'!$D$29)))</f>
        <v>3.5072324689429037</v>
      </c>
    </row>
    <row r="413" spans="1:15" x14ac:dyDescent="0.25">
      <c r="A413" s="48">
        <v>205.5</v>
      </c>
      <c r="B413" s="77" t="str">
        <f>IF(A413&lt;='Third Approx.'!$D$20,A413,"")</f>
        <v/>
      </c>
      <c r="C413" s="48" t="e">
        <f>IF(B413="",#N/A,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Approx.'!$D$18*B413))+O413*COS(RADIANS(B413*'Third Approx.'!$D$19)+'Third Approx.'!$D$21))))))))))))</f>
        <v>#N/A</v>
      </c>
      <c r="D413" s="7" t="e">
        <f>IF(B413="",#N/A,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Approx.'!$D$18*B413))+O413*SIN(RADIANS(B413*'Third Approx.'!$D$19)+'Third Approx.'!$D$21))))))))))))</f>
        <v>#N/A</v>
      </c>
      <c r="N413" s="18">
        <v>205.5</v>
      </c>
      <c r="O413" s="48">
        <f>'Third Approx.'!$D$16*TAN('Third Approx.'!$D$29)+((0.5*(COS(RADIANS(ABS('Third Approx.'!$D$18*'Data 3rd Approx.'!N413-'Third Approx.'!$D$19*'Data 3rd Approx.'!N413))))+0.5)*('Third Approx.'!$D$16*TAN(2*'Third Approx.'!$D$29)-2*'Third Approx.'!$D$16*TAN('Third Approx.'!$D$29)))</f>
        <v>3.5074140628217503</v>
      </c>
    </row>
    <row r="414" spans="1:15" x14ac:dyDescent="0.25">
      <c r="A414" s="77">
        <v>206</v>
      </c>
      <c r="B414" s="77" t="str">
        <f>IF(A414&lt;='Third Approx.'!$D$20,A414,"")</f>
        <v/>
      </c>
      <c r="C414" s="48" t="e">
        <f>IF(B414="",#N/A,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Approx.'!$D$18*B414))+O414*COS(RADIANS(B414*'Third Approx.'!$D$19)+'Third Approx.'!$D$21))))))))))))</f>
        <v>#N/A</v>
      </c>
      <c r="D414" s="7" t="e">
        <f>IF(B414="",#N/A,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Approx.'!$D$18*B414))+O414*SIN(RADIANS(B414*'Third Approx.'!$D$19)+'Third Approx.'!$D$21))))))))))))</f>
        <v>#N/A</v>
      </c>
      <c r="N414" s="47">
        <v>206</v>
      </c>
      <c r="O414" s="48">
        <f>'Third Approx.'!$D$16*TAN('Third Approx.'!$D$29)+((0.5*(COS(RADIANS(ABS('Third Approx.'!$D$18*'Data 3rd Approx.'!N414-'Third Approx.'!$D$19*'Data 3rd Approx.'!N414))))+0.5)*('Third Approx.'!$D$16*TAN(2*'Third Approx.'!$D$29)-2*'Third Approx.'!$D$16*TAN('Third Approx.'!$D$29)))</f>
        <v>3.5076639292118377</v>
      </c>
    </row>
    <row r="415" spans="1:15" x14ac:dyDescent="0.25">
      <c r="A415" s="48">
        <v>206.5</v>
      </c>
      <c r="B415" s="77" t="str">
        <f>IF(A415&lt;='Third Approx.'!$D$20,A415,"")</f>
        <v/>
      </c>
      <c r="C415" s="48" t="e">
        <f>IF(B415="",#N/A,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Approx.'!$D$18*B415))+O415*COS(RADIANS(B415*'Third Approx.'!$D$19)+'Third Approx.'!$D$21))))))))))))</f>
        <v>#N/A</v>
      </c>
      <c r="D415" s="7" t="e">
        <f>IF(B415="",#N/A,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Approx.'!$D$18*B415))+O415*SIN(RADIANS(B415*'Third Approx.'!$D$19)+'Third Approx.'!$D$21))))))))))))</f>
        <v>#N/A</v>
      </c>
      <c r="N415" s="18">
        <v>206.5</v>
      </c>
      <c r="O415" s="48">
        <f>'Third Approx.'!$D$16*TAN('Third Approx.'!$D$29)+((0.5*(COS(RADIANS(ABS('Third Approx.'!$D$18*'Data 3rd Approx.'!N415-'Third Approx.'!$D$19*'Data 3rd Approx.'!N415))))+0.5)*('Third Approx.'!$D$16*TAN(2*'Third Approx.'!$D$29)-2*'Third Approx.'!$D$16*TAN('Third Approx.'!$D$29)))</f>
        <v>3.5079777928299554</v>
      </c>
    </row>
    <row r="416" spans="1:15" x14ac:dyDescent="0.25">
      <c r="A416" s="77">
        <v>207</v>
      </c>
      <c r="B416" s="77" t="str">
        <f>IF(A416&lt;='Third Approx.'!$D$20,A416,"")</f>
        <v/>
      </c>
      <c r="C416" s="48" t="e">
        <f>IF(B416="",#N/A,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Approx.'!$D$18*B416))+O416*COS(RADIANS(B416*'Third Approx.'!$D$19)+'Third Approx.'!$D$21))))))))))))</f>
        <v>#N/A</v>
      </c>
      <c r="D416" s="7" t="e">
        <f>IF(B416="",#N/A,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Approx.'!$D$18*B416))+O416*SIN(RADIANS(B416*'Third Approx.'!$D$19)+'Third Approx.'!$D$21))))))))))))</f>
        <v>#N/A</v>
      </c>
      <c r="N416" s="47">
        <v>207</v>
      </c>
      <c r="O416" s="48">
        <f>'Third Approx.'!$D$16*TAN('Third Approx.'!$D$29)+((0.5*(COS(RADIANS(ABS('Third Approx.'!$D$18*'Data 3rd Approx.'!N416-'Third Approx.'!$D$19*'Data 3rd Approx.'!N416))))+0.5)*('Third Approx.'!$D$16*TAN(2*'Third Approx.'!$D$29)-2*'Third Approx.'!$D$16*TAN('Third Approx.'!$D$29)))</f>
        <v>3.5083502833825779</v>
      </c>
    </row>
    <row r="417" spans="1:15" x14ac:dyDescent="0.25">
      <c r="A417" s="48">
        <v>207.5</v>
      </c>
      <c r="B417" s="77" t="str">
        <f>IF(A417&lt;='Third Approx.'!$D$20,A417,"")</f>
        <v/>
      </c>
      <c r="C417" s="48" t="e">
        <f>IF(B417="",#N/A,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Approx.'!$D$18*B417))+O417*COS(RADIANS(B417*'Third Approx.'!$D$19)+'Third Approx.'!$D$21))))))))))))</f>
        <v>#N/A</v>
      </c>
      <c r="D417" s="7" t="e">
        <f>IF(B417="",#N/A,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Approx.'!$D$18*B417))+O417*SIN(RADIANS(B417*'Third Approx.'!$D$19)+'Third Approx.'!$D$21))))))))))))</f>
        <v>#N/A</v>
      </c>
      <c r="N417" s="18">
        <v>207.5</v>
      </c>
      <c r="O417" s="48">
        <f>'Third Approx.'!$D$16*TAN('Third Approx.'!$D$29)+((0.5*(COS(RADIANS(ABS('Third Approx.'!$D$18*'Data 3rd Approx.'!N417-'Third Approx.'!$D$19*'Data 3rd Approx.'!N417))))+0.5)*('Third Approx.'!$D$16*TAN(2*'Third Approx.'!$D$29)-2*'Third Approx.'!$D$16*TAN('Third Approx.'!$D$29)))</f>
        <v>3.5087750274530758</v>
      </c>
    </row>
    <row r="418" spans="1:15" x14ac:dyDescent="0.25">
      <c r="A418" s="77">
        <v>208</v>
      </c>
      <c r="B418" s="77" t="str">
        <f>IF(A418&lt;='Third Approx.'!$D$20,A418,"")</f>
        <v/>
      </c>
      <c r="C418" s="48" t="e">
        <f>IF(B418="",#N/A,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Approx.'!$D$18*B418))+O418*COS(RADIANS(B418*'Third Approx.'!$D$19)+'Third Approx.'!$D$21))))))))))))</f>
        <v>#N/A</v>
      </c>
      <c r="D418" s="7" t="e">
        <f>IF(B418="",#N/A,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Approx.'!$D$18*B418))+O418*SIN(RADIANS(B418*'Third Approx.'!$D$19)+'Third Approx.'!$D$21))))))))))))</f>
        <v>#N/A</v>
      </c>
      <c r="N418" s="47">
        <v>208</v>
      </c>
      <c r="O418" s="48">
        <f>'Third Approx.'!$D$16*TAN('Third Approx.'!$D$29)+((0.5*(COS(RADIANS(ABS('Third Approx.'!$D$18*'Data 3rd Approx.'!N418-'Third Approx.'!$D$19*'Data 3rd Approx.'!N418))))+0.5)*('Third Approx.'!$D$16*TAN(2*'Third Approx.'!$D$29)-2*'Third Approx.'!$D$16*TAN('Third Approx.'!$D$29)))</f>
        <v>3.5092447575526418</v>
      </c>
    </row>
    <row r="419" spans="1:15" x14ac:dyDescent="0.25">
      <c r="A419" s="48">
        <v>208.5</v>
      </c>
      <c r="B419" s="77" t="str">
        <f>IF(A419&lt;='Third Approx.'!$D$20,A419,"")</f>
        <v/>
      </c>
      <c r="C419" s="48" t="e">
        <f>IF(B419="",#N/A,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Approx.'!$D$18*B419))+O419*COS(RADIANS(B419*'Third Approx.'!$D$19)+'Third Approx.'!$D$21))))))))))))</f>
        <v>#N/A</v>
      </c>
      <c r="D419" s="7" t="e">
        <f>IF(B419="",#N/A,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Approx.'!$D$18*B419))+O419*SIN(RADIANS(B419*'Third Approx.'!$D$19)+'Third Approx.'!$D$21))))))))))))</f>
        <v>#N/A</v>
      </c>
      <c r="N419" s="18">
        <v>208.5</v>
      </c>
      <c r="O419" s="48">
        <f>'Third Approx.'!$D$16*TAN('Third Approx.'!$D$29)+((0.5*(COS(RADIANS(ABS('Third Approx.'!$D$18*'Data 3rd Approx.'!N419-'Third Approx.'!$D$19*'Data 3rd Approx.'!N419))))+0.5)*('Third Approx.'!$D$16*TAN(2*'Third Approx.'!$D$29)-2*'Third Approx.'!$D$16*TAN('Third Approx.'!$D$29)))</f>
        <v>3.5097514364690383</v>
      </c>
    </row>
    <row r="420" spans="1:15" x14ac:dyDescent="0.25">
      <c r="A420" s="77">
        <v>209</v>
      </c>
      <c r="B420" s="77" t="str">
        <f>IF(A420&lt;='Third Approx.'!$D$20,A420,"")</f>
        <v/>
      </c>
      <c r="C420" s="48" t="e">
        <f>IF(B420="",#N/A,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Approx.'!$D$18*B420))+O420*COS(RADIANS(B420*'Third Approx.'!$D$19)+'Third Approx.'!$D$21))))))))))))</f>
        <v>#N/A</v>
      </c>
      <c r="D420" s="7" t="e">
        <f>IF(B420="",#N/A,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Approx.'!$D$18*B420))+O420*SIN(RADIANS(B420*'Third Approx.'!$D$19)+'Third Approx.'!$D$21))))))))))))</f>
        <v>#N/A</v>
      </c>
      <c r="N420" s="47">
        <v>209</v>
      </c>
      <c r="O420" s="48">
        <f>'Third Approx.'!$D$16*TAN('Third Approx.'!$D$29)+((0.5*(COS(RADIANS(ABS('Third Approx.'!$D$18*'Data 3rd Approx.'!N420-'Third Approx.'!$D$19*'Data 3rd Approx.'!N420))))+0.5)*('Third Approx.'!$D$16*TAN(2*'Third Approx.'!$D$29)-2*'Third Approx.'!$D$16*TAN('Third Approx.'!$D$29)))</f>
        <v>3.5102863947855281</v>
      </c>
    </row>
    <row r="421" spans="1:15" x14ac:dyDescent="0.25">
      <c r="A421" s="48">
        <v>209.5</v>
      </c>
      <c r="B421" s="77" t="str">
        <f>IF(A421&lt;='Third Approx.'!$D$20,A421,"")</f>
        <v/>
      </c>
      <c r="C421" s="48" t="e">
        <f>IF(B421="",#N/A,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Approx.'!$D$18*B421))+O421*COS(RADIANS(B421*'Third Approx.'!$D$19)+'Third Approx.'!$D$21))))))))))))</f>
        <v>#N/A</v>
      </c>
      <c r="D421" s="7" t="e">
        <f>IF(B421="",#N/A,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Approx.'!$D$18*B421))+O421*SIN(RADIANS(B421*'Third Approx.'!$D$19)+'Third Approx.'!$D$21))))))))))))</f>
        <v>#N/A</v>
      </c>
      <c r="N421" s="18">
        <v>209.5</v>
      </c>
      <c r="O421" s="48">
        <f>'Third Approx.'!$D$16*TAN('Third Approx.'!$D$29)+((0.5*(COS(RADIANS(ABS('Third Approx.'!$D$18*'Data 3rd Approx.'!N421-'Third Approx.'!$D$19*'Data 3rd Approx.'!N421))))+0.5)*('Third Approx.'!$D$16*TAN(2*'Third Approx.'!$D$29)-2*'Third Approx.'!$D$16*TAN('Third Approx.'!$D$29)))</f>
        <v>3.5108404792169972</v>
      </c>
    </row>
    <row r="422" spans="1:15" x14ac:dyDescent="0.25">
      <c r="A422" s="77">
        <v>210</v>
      </c>
      <c r="B422" s="77" t="str">
        <f>IF(A422&lt;='Third Approx.'!$D$20,A422,"")</f>
        <v/>
      </c>
      <c r="C422" s="48" t="e">
        <f>IF(B422="",#N/A,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Approx.'!$D$18*B422))+O422*COS(RADIANS(B422*'Third Approx.'!$D$19)+'Third Approx.'!$D$21))))))))))))</f>
        <v>#N/A</v>
      </c>
      <c r="D422" s="7" t="e">
        <f>IF(B422="",#N/A,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Approx.'!$D$18*B422))+O422*SIN(RADIANS(B422*'Third Approx.'!$D$19)+'Third Approx.'!$D$21))))))))))))</f>
        <v>#N/A</v>
      </c>
      <c r="N422" s="47">
        <v>210</v>
      </c>
      <c r="O422" s="48">
        <f>'Third Approx.'!$D$16*TAN('Third Approx.'!$D$29)+((0.5*(COS(RADIANS(ABS('Third Approx.'!$D$18*'Data 3rd Approx.'!N422-'Third Approx.'!$D$19*'Data 3rd Approx.'!N422))))+0.5)*('Third Approx.'!$D$16*TAN(2*'Third Approx.'!$D$29)-2*'Third Approx.'!$D$16*TAN('Third Approx.'!$D$29)))</f>
        <v>3.5114042092252022</v>
      </c>
    </row>
    <row r="423" spans="1:15" x14ac:dyDescent="0.25">
      <c r="A423" s="48">
        <v>210.5</v>
      </c>
      <c r="B423" s="77" t="str">
        <f>IF(A423&lt;='Third Approx.'!$D$20,A423,"")</f>
        <v/>
      </c>
      <c r="C423" s="48" t="e">
        <f>IF(B423="",#N/A,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Approx.'!$D$18*B423))+O423*COS(RADIANS(B423*'Third Approx.'!$D$19)+'Third Approx.'!$D$21))))))))))))</f>
        <v>#N/A</v>
      </c>
      <c r="D423" s="7" t="e">
        <f>IF(B423="",#N/A,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Approx.'!$D$18*B423))+O423*SIN(RADIANS(B423*'Third Approx.'!$D$19)+'Third Approx.'!$D$21))))))))))))</f>
        <v>#N/A</v>
      </c>
      <c r="N423" s="18">
        <v>210.5</v>
      </c>
      <c r="O423" s="48">
        <f>'Third Approx.'!$D$16*TAN('Third Approx.'!$D$29)+((0.5*(COS(RADIANS(ABS('Third Approx.'!$D$18*'Data 3rd Approx.'!N423-'Third Approx.'!$D$19*'Data 3rd Approx.'!N423))))+0.5)*('Third Approx.'!$D$16*TAN(2*'Third Approx.'!$D$29)-2*'Third Approx.'!$D$16*TAN('Third Approx.'!$D$29)))</f>
        <v>3.5119679392334073</v>
      </c>
    </row>
    <row r="424" spans="1:15" x14ac:dyDescent="0.25">
      <c r="A424" s="77">
        <v>211</v>
      </c>
      <c r="B424" s="77" t="str">
        <f>IF(A424&lt;='Third Approx.'!$D$20,A424,"")</f>
        <v/>
      </c>
      <c r="C424" s="48" t="e">
        <f>IF(B424="",#N/A,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Approx.'!$D$18*B424))+O424*COS(RADIANS(B424*'Third Approx.'!$D$19)+'Third Approx.'!$D$21))))))))))))</f>
        <v>#N/A</v>
      </c>
      <c r="D424" s="7" t="e">
        <f>IF(B424="",#N/A,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Approx.'!$D$18*B424))+O424*SIN(RADIANS(B424*'Third Approx.'!$D$19)+'Third Approx.'!$D$21))))))))))))</f>
        <v>#N/A</v>
      </c>
      <c r="N424" s="47">
        <v>211</v>
      </c>
      <c r="O424" s="48">
        <f>'Third Approx.'!$D$16*TAN('Third Approx.'!$D$29)+((0.5*(COS(RADIANS(ABS('Third Approx.'!$D$18*'Data 3rd Approx.'!N424-'Third Approx.'!$D$19*'Data 3rd Approx.'!N424))))+0.5)*('Third Approx.'!$D$16*TAN(2*'Third Approx.'!$D$29)-2*'Third Approx.'!$D$16*TAN('Third Approx.'!$D$29)))</f>
        <v>3.5125220236648764</v>
      </c>
    </row>
    <row r="425" spans="1:15" x14ac:dyDescent="0.25">
      <c r="A425" s="48">
        <v>211.5</v>
      </c>
      <c r="B425" s="77" t="str">
        <f>IF(A425&lt;='Third Approx.'!$D$20,A425,"")</f>
        <v/>
      </c>
      <c r="C425" s="48" t="e">
        <f>IF(B425="",#N/A,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Approx.'!$D$18*B425))+O425*COS(RADIANS(B425*'Third Approx.'!$D$19)+'Third Approx.'!$D$21))))))))))))</f>
        <v>#N/A</v>
      </c>
      <c r="D425" s="7" t="e">
        <f>IF(B425="",#N/A,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Approx.'!$D$18*B425))+O425*SIN(RADIANS(B425*'Third Approx.'!$D$19)+'Third Approx.'!$D$21))))))))))))</f>
        <v>#N/A</v>
      </c>
      <c r="N425" s="18">
        <v>211.5</v>
      </c>
      <c r="O425" s="48">
        <f>'Third Approx.'!$D$16*TAN('Third Approx.'!$D$29)+((0.5*(COS(RADIANS(ABS('Third Approx.'!$D$18*'Data 3rd Approx.'!N425-'Third Approx.'!$D$19*'Data 3rd Approx.'!N425))))+0.5)*('Third Approx.'!$D$16*TAN(2*'Third Approx.'!$D$29)-2*'Third Approx.'!$D$16*TAN('Third Approx.'!$D$29)))</f>
        <v>3.5130569819813662</v>
      </c>
    </row>
    <row r="426" spans="1:15" x14ac:dyDescent="0.25">
      <c r="A426" s="77">
        <v>212</v>
      </c>
      <c r="B426" s="77" t="str">
        <f>IF(A426&lt;='Third Approx.'!$D$20,A426,"")</f>
        <v/>
      </c>
      <c r="C426" s="48" t="e">
        <f>IF(B426="",#N/A,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Approx.'!$D$18*B426))+O426*COS(RADIANS(B426*'Third Approx.'!$D$19)+'Third Approx.'!$D$21))))))))))))</f>
        <v>#N/A</v>
      </c>
      <c r="D426" s="7" t="e">
        <f>IF(B426="",#N/A,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Approx.'!$D$18*B426))+O426*SIN(RADIANS(B426*'Third Approx.'!$D$19)+'Third Approx.'!$D$21))))))))))))</f>
        <v>#N/A</v>
      </c>
      <c r="N426" s="47">
        <v>212</v>
      </c>
      <c r="O426" s="48">
        <f>'Third Approx.'!$D$16*TAN('Third Approx.'!$D$29)+((0.5*(COS(RADIANS(ABS('Third Approx.'!$D$18*'Data 3rd Approx.'!N426-'Third Approx.'!$D$19*'Data 3rd Approx.'!N426))))+0.5)*('Third Approx.'!$D$16*TAN(2*'Third Approx.'!$D$29)-2*'Third Approx.'!$D$16*TAN('Third Approx.'!$D$29)))</f>
        <v>3.5135636608977627</v>
      </c>
    </row>
    <row r="427" spans="1:15" x14ac:dyDescent="0.25">
      <c r="A427" s="48">
        <v>212.5</v>
      </c>
      <c r="B427" s="77" t="str">
        <f>IF(A427&lt;='Third Approx.'!$D$20,A427,"")</f>
        <v/>
      </c>
      <c r="C427" s="48" t="e">
        <f>IF(B427="",#N/A,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Approx.'!$D$18*B427))+O427*COS(RADIANS(B427*'Third Approx.'!$D$19)+'Third Approx.'!$D$21))))))))))))</f>
        <v>#N/A</v>
      </c>
      <c r="D427" s="7" t="e">
        <f>IF(B427="",#N/A,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Approx.'!$D$18*B427))+O427*SIN(RADIANS(B427*'Third Approx.'!$D$19)+'Third Approx.'!$D$21))))))))))))</f>
        <v>#N/A</v>
      </c>
      <c r="N427" s="18">
        <v>212.5</v>
      </c>
      <c r="O427" s="48">
        <f>'Third Approx.'!$D$16*TAN('Third Approx.'!$D$29)+((0.5*(COS(RADIANS(ABS('Third Approx.'!$D$18*'Data 3rd Approx.'!N427-'Third Approx.'!$D$19*'Data 3rd Approx.'!N427))))+0.5)*('Third Approx.'!$D$16*TAN(2*'Third Approx.'!$D$29)-2*'Third Approx.'!$D$16*TAN('Third Approx.'!$D$29)))</f>
        <v>3.5140333909973287</v>
      </c>
    </row>
    <row r="428" spans="1:15" x14ac:dyDescent="0.25">
      <c r="A428" s="77">
        <v>213</v>
      </c>
      <c r="B428" s="77" t="str">
        <f>IF(A428&lt;='Third Approx.'!$D$20,A428,"")</f>
        <v/>
      </c>
      <c r="C428" s="48" t="e">
        <f>IF(B428="",#N/A,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Approx.'!$D$18*B428))+O428*COS(RADIANS(B428*'Third Approx.'!$D$19)+'Third Approx.'!$D$21))))))))))))</f>
        <v>#N/A</v>
      </c>
      <c r="D428" s="7" t="e">
        <f>IF(B428="",#N/A,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Approx.'!$D$18*B428))+O428*SIN(RADIANS(B428*'Third Approx.'!$D$19)+'Third Approx.'!$D$21))))))))))))</f>
        <v>#N/A</v>
      </c>
      <c r="N428" s="47">
        <v>213</v>
      </c>
      <c r="O428" s="48">
        <f>'Third Approx.'!$D$16*TAN('Third Approx.'!$D$29)+((0.5*(COS(RADIANS(ABS('Third Approx.'!$D$18*'Data 3rd Approx.'!N428-'Third Approx.'!$D$19*'Data 3rd Approx.'!N428))))+0.5)*('Third Approx.'!$D$16*TAN(2*'Third Approx.'!$D$29)-2*'Third Approx.'!$D$16*TAN('Third Approx.'!$D$29)))</f>
        <v>3.5144581350678266</v>
      </c>
    </row>
    <row r="429" spans="1:15" x14ac:dyDescent="0.25">
      <c r="A429" s="48">
        <v>213.5</v>
      </c>
      <c r="B429" s="77" t="str">
        <f>IF(A429&lt;='Third Approx.'!$D$20,A429,"")</f>
        <v/>
      </c>
      <c r="C429" s="48" t="e">
        <f>IF(B429="",#N/A,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Approx.'!$D$18*B429))+O429*COS(RADIANS(B429*'Third Approx.'!$D$19)+'Third Approx.'!$D$21))))))))))))</f>
        <v>#N/A</v>
      </c>
      <c r="D429" s="7" t="e">
        <f>IF(B429="",#N/A,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Approx.'!$D$18*B429))+O429*SIN(RADIANS(B429*'Third Approx.'!$D$19)+'Third Approx.'!$D$21))))))))))))</f>
        <v>#N/A</v>
      </c>
      <c r="N429" s="18">
        <v>213.5</v>
      </c>
      <c r="O429" s="48">
        <f>'Third Approx.'!$D$16*TAN('Third Approx.'!$D$29)+((0.5*(COS(RADIANS(ABS('Third Approx.'!$D$18*'Data 3rd Approx.'!N429-'Third Approx.'!$D$19*'Data 3rd Approx.'!N429))))+0.5)*('Third Approx.'!$D$16*TAN(2*'Third Approx.'!$D$29)-2*'Third Approx.'!$D$16*TAN('Third Approx.'!$D$29)))</f>
        <v>3.5148306256204491</v>
      </c>
    </row>
    <row r="430" spans="1:15" x14ac:dyDescent="0.25">
      <c r="A430" s="77">
        <v>214</v>
      </c>
      <c r="B430" s="77" t="str">
        <f>IF(A430&lt;='Third Approx.'!$D$20,A430,"")</f>
        <v/>
      </c>
      <c r="C430" s="48" t="e">
        <f>IF(B430="",#N/A,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Approx.'!$D$18*B430))+O430*COS(RADIANS(B430*'Third Approx.'!$D$19)+'Third Approx.'!$D$21))))))))))))</f>
        <v>#N/A</v>
      </c>
      <c r="D430" s="7" t="e">
        <f>IF(B430="",#N/A,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Approx.'!$D$18*B430))+O430*SIN(RADIANS(B430*'Third Approx.'!$D$19)+'Third Approx.'!$D$21))))))))))))</f>
        <v>#N/A</v>
      </c>
      <c r="N430" s="47">
        <v>214</v>
      </c>
      <c r="O430" s="48">
        <f>'Third Approx.'!$D$16*TAN('Third Approx.'!$D$29)+((0.5*(COS(RADIANS(ABS('Third Approx.'!$D$18*'Data 3rd Approx.'!N430-'Third Approx.'!$D$19*'Data 3rd Approx.'!N430))))+0.5)*('Third Approx.'!$D$16*TAN(2*'Third Approx.'!$D$29)-2*'Third Approx.'!$D$16*TAN('Third Approx.'!$D$29)))</f>
        <v>3.5151444892385668</v>
      </c>
    </row>
    <row r="431" spans="1:15" x14ac:dyDescent="0.25">
      <c r="A431" s="48">
        <v>214.5</v>
      </c>
      <c r="B431" s="77" t="str">
        <f>IF(A431&lt;='Third Approx.'!$D$20,A431,"")</f>
        <v/>
      </c>
      <c r="C431" s="48" t="e">
        <f>IF(B431="",#N/A,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Approx.'!$D$18*B431))+O431*COS(RADIANS(B431*'Third Approx.'!$D$19)+'Third Approx.'!$D$21))))))))))))</f>
        <v>#N/A</v>
      </c>
      <c r="D431" s="7" t="e">
        <f>IF(B431="",#N/A,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Approx.'!$D$18*B431))+O431*SIN(RADIANS(B431*'Third Approx.'!$D$19)+'Third Approx.'!$D$21))))))))))))</f>
        <v>#N/A</v>
      </c>
      <c r="N431" s="18">
        <v>214.5</v>
      </c>
      <c r="O431" s="48">
        <f>'Third Approx.'!$D$16*TAN('Third Approx.'!$D$29)+((0.5*(COS(RADIANS(ABS('Third Approx.'!$D$18*'Data 3rd Approx.'!N431-'Third Approx.'!$D$19*'Data 3rd Approx.'!N431))))+0.5)*('Third Approx.'!$D$16*TAN(2*'Third Approx.'!$D$29)-2*'Third Approx.'!$D$16*TAN('Third Approx.'!$D$29)))</f>
        <v>3.5153943556286542</v>
      </c>
    </row>
    <row r="432" spans="1:15" x14ac:dyDescent="0.25">
      <c r="A432" s="77">
        <v>215</v>
      </c>
      <c r="B432" s="77" t="str">
        <f>IF(A432&lt;='Third Approx.'!$D$20,A432,"")</f>
        <v/>
      </c>
      <c r="C432" s="48" t="e">
        <f>IF(B432="",#N/A,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Approx.'!$D$18*B432))+O432*COS(RADIANS(B432*'Third Approx.'!$D$19)+'Third Approx.'!$D$21))))))))))))</f>
        <v>#N/A</v>
      </c>
      <c r="D432" s="7" t="e">
        <f>IF(B432="",#N/A,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Approx.'!$D$18*B432))+O432*SIN(RADIANS(B432*'Third Approx.'!$D$19)+'Third Approx.'!$D$21))))))))))))</f>
        <v>#N/A</v>
      </c>
      <c r="N432" s="47">
        <v>215</v>
      </c>
      <c r="O432" s="48">
        <f>'Third Approx.'!$D$16*TAN('Third Approx.'!$D$29)+((0.5*(COS(RADIANS(ABS('Third Approx.'!$D$18*'Data 3rd Approx.'!N432-'Third Approx.'!$D$19*'Data 3rd Approx.'!N432))))+0.5)*('Third Approx.'!$D$16*TAN(2*'Third Approx.'!$D$29)-2*'Third Approx.'!$D$16*TAN('Third Approx.'!$D$29)))</f>
        <v>3.5155759495075007</v>
      </c>
    </row>
    <row r="433" spans="1:15" x14ac:dyDescent="0.25">
      <c r="A433" s="48">
        <v>215.5</v>
      </c>
      <c r="B433" s="77" t="str">
        <f>IF(A433&lt;='Third Approx.'!$D$20,A433,"")</f>
        <v/>
      </c>
      <c r="C433" s="48" t="e">
        <f>IF(B433="",#N/A,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Approx.'!$D$18*B433))+O433*COS(RADIANS(B433*'Third Approx.'!$D$19)+'Third Approx.'!$D$21))))))))))))</f>
        <v>#N/A</v>
      </c>
      <c r="D433" s="7" t="e">
        <f>IF(B433="",#N/A,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Approx.'!$D$18*B433))+O433*SIN(RADIANS(B433*'Third Approx.'!$D$19)+'Third Approx.'!$D$21))))))))))))</f>
        <v>#N/A</v>
      </c>
      <c r="N433" s="18">
        <v>215.5</v>
      </c>
      <c r="O433" s="48">
        <f>'Third Approx.'!$D$16*TAN('Third Approx.'!$D$29)+((0.5*(COS(RADIANS(ABS('Third Approx.'!$D$18*'Data 3rd Approx.'!N433-'Third Approx.'!$D$19*'Data 3rd Approx.'!N433))))+0.5)*('Third Approx.'!$D$16*TAN(2*'Third Approx.'!$D$29)-2*'Third Approx.'!$D$16*TAN('Third Approx.'!$D$29)))</f>
        <v>3.5156861637534926</v>
      </c>
    </row>
    <row r="434" spans="1:15" x14ac:dyDescent="0.25">
      <c r="A434" s="77">
        <v>216</v>
      </c>
      <c r="B434" s="77" t="str">
        <f>IF(A434&lt;='Third Approx.'!$D$20,A434,"")</f>
        <v/>
      </c>
      <c r="C434" s="48" t="e">
        <f>IF(B434="",#N/A,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Approx.'!$D$18*B434))+O434*COS(RADIANS(B434*'Third Approx.'!$D$19)+'Third Approx.'!$D$21))))))))))))</f>
        <v>#N/A</v>
      </c>
      <c r="D434" s="7" t="e">
        <f>IF(B434="",#N/A,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Approx.'!$D$18*B434))+O434*SIN(RADIANS(B434*'Third Approx.'!$D$19)+'Third Approx.'!$D$21))))))))))))</f>
        <v>#N/A</v>
      </c>
      <c r="N434" s="47">
        <v>216</v>
      </c>
      <c r="O434" s="48">
        <f>'Third Approx.'!$D$16*TAN('Third Approx.'!$D$29)+((0.5*(COS(RADIANS(ABS('Third Approx.'!$D$18*'Data 3rd Approx.'!N434-'Third Approx.'!$D$19*'Data 3rd Approx.'!N434))))+0.5)*('Third Approx.'!$D$16*TAN(2*'Third Approx.'!$D$29)-2*'Third Approx.'!$D$16*TAN('Third Approx.'!$D$29)))</f>
        <v>3.5157231125703232</v>
      </c>
    </row>
    <row r="435" spans="1:15" x14ac:dyDescent="0.25">
      <c r="A435" s="48">
        <v>216.5</v>
      </c>
      <c r="B435" s="77" t="str">
        <f>IF(A435&lt;='Third Approx.'!$D$20,A435,"")</f>
        <v/>
      </c>
      <c r="C435" s="48" t="e">
        <f>IF(B435="",#N/A,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Approx.'!$D$18*B435))+O435*COS(RADIANS(B435*'Third Approx.'!$D$19)+'Third Approx.'!$D$21))))))))))))</f>
        <v>#N/A</v>
      </c>
      <c r="D435" s="7" t="e">
        <f>IF(B435="",#N/A,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Approx.'!$D$18*B435))+O435*SIN(RADIANS(B435*'Third Approx.'!$D$19)+'Third Approx.'!$D$21))))))))))))</f>
        <v>#N/A</v>
      </c>
      <c r="N435" s="18">
        <v>216.5</v>
      </c>
      <c r="O435" s="48">
        <f>'Third Approx.'!$D$16*TAN('Third Approx.'!$D$29)+((0.5*(COS(RADIANS(ABS('Third Approx.'!$D$18*'Data 3rd Approx.'!N435-'Third Approx.'!$D$19*'Data 3rd Approx.'!N435))))+0.5)*('Third Approx.'!$D$16*TAN(2*'Third Approx.'!$D$29)-2*'Third Approx.'!$D$16*TAN('Third Approx.'!$D$29)))</f>
        <v>3.5156861637534926</v>
      </c>
    </row>
    <row r="436" spans="1:15" x14ac:dyDescent="0.25">
      <c r="A436" s="77">
        <v>217</v>
      </c>
      <c r="B436" s="77" t="str">
        <f>IF(A436&lt;='Third Approx.'!$D$20,A436,"")</f>
        <v/>
      </c>
      <c r="C436" s="48" t="e">
        <f>IF(B436="",#N/A,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Approx.'!$D$18*B436))+O436*COS(RADIANS(B436*'Third Approx.'!$D$19)+'Third Approx.'!$D$21))))))))))))</f>
        <v>#N/A</v>
      </c>
      <c r="D436" s="7" t="e">
        <f>IF(B436="",#N/A,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Approx.'!$D$18*B436))+O436*SIN(RADIANS(B436*'Third Approx.'!$D$19)+'Third Approx.'!$D$21))))))))))))</f>
        <v>#N/A</v>
      </c>
      <c r="N436" s="47">
        <v>217</v>
      </c>
      <c r="O436" s="48">
        <f>'Third Approx.'!$D$16*TAN('Third Approx.'!$D$29)+((0.5*(COS(RADIANS(ABS('Third Approx.'!$D$18*'Data 3rd Approx.'!N436-'Third Approx.'!$D$19*'Data 3rd Approx.'!N436))))+0.5)*('Third Approx.'!$D$16*TAN(2*'Third Approx.'!$D$29)-2*'Third Approx.'!$D$16*TAN('Third Approx.'!$D$29)))</f>
        <v>3.5155759495075007</v>
      </c>
    </row>
    <row r="437" spans="1:15" x14ac:dyDescent="0.25">
      <c r="A437" s="48">
        <v>217.5</v>
      </c>
      <c r="B437" s="77" t="str">
        <f>IF(A437&lt;='Third Approx.'!$D$20,A437,"")</f>
        <v/>
      </c>
      <c r="C437" s="48" t="e">
        <f>IF(B437="",#N/A,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Approx.'!$D$18*B437))+O437*COS(RADIANS(B437*'Third Approx.'!$D$19)+'Third Approx.'!$D$21))))))))))))</f>
        <v>#N/A</v>
      </c>
      <c r="D437" s="7" t="e">
        <f>IF(B437="",#N/A,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Approx.'!$D$18*B437))+O437*SIN(RADIANS(B437*'Third Approx.'!$D$19)+'Third Approx.'!$D$21))))))))))))</f>
        <v>#N/A</v>
      </c>
      <c r="N437" s="18">
        <v>217.5</v>
      </c>
      <c r="O437" s="48">
        <f>'Third Approx.'!$D$16*TAN('Third Approx.'!$D$29)+((0.5*(COS(RADIANS(ABS('Third Approx.'!$D$18*'Data 3rd Approx.'!N437-'Third Approx.'!$D$19*'Data 3rd Approx.'!N437))))+0.5)*('Third Approx.'!$D$16*TAN(2*'Third Approx.'!$D$29)-2*'Third Approx.'!$D$16*TAN('Third Approx.'!$D$29)))</f>
        <v>3.5153943556286542</v>
      </c>
    </row>
    <row r="438" spans="1:15" x14ac:dyDescent="0.25">
      <c r="A438" s="77">
        <v>218</v>
      </c>
      <c r="B438" s="77" t="str">
        <f>IF(A438&lt;='Third Approx.'!$D$20,A438,"")</f>
        <v/>
      </c>
      <c r="C438" s="48" t="e">
        <f>IF(B438="",#N/A,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Approx.'!$D$18*B438))+O438*COS(RADIANS(B438*'Third Approx.'!$D$19)+'Third Approx.'!$D$21))))))))))))</f>
        <v>#N/A</v>
      </c>
      <c r="D438" s="7" t="e">
        <f>IF(B438="",#N/A,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Approx.'!$D$18*B438))+O438*SIN(RADIANS(B438*'Third Approx.'!$D$19)+'Third Approx.'!$D$21))))))))))))</f>
        <v>#N/A</v>
      </c>
      <c r="N438" s="47">
        <v>218</v>
      </c>
      <c r="O438" s="48">
        <f>'Third Approx.'!$D$16*TAN('Third Approx.'!$D$29)+((0.5*(COS(RADIANS(ABS('Third Approx.'!$D$18*'Data 3rd Approx.'!N438-'Third Approx.'!$D$19*'Data 3rd Approx.'!N438))))+0.5)*('Third Approx.'!$D$16*TAN(2*'Third Approx.'!$D$29)-2*'Third Approx.'!$D$16*TAN('Third Approx.'!$D$29)))</f>
        <v>3.5151444892385668</v>
      </c>
    </row>
    <row r="439" spans="1:15" x14ac:dyDescent="0.25">
      <c r="A439" s="48">
        <v>218.5</v>
      </c>
      <c r="B439" s="77" t="str">
        <f>IF(A439&lt;='Third Approx.'!$D$20,A439,"")</f>
        <v/>
      </c>
      <c r="C439" s="48" t="e">
        <f>IF(B439="",#N/A,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Approx.'!$D$18*B439))+O439*COS(RADIANS(B439*'Third Approx.'!$D$19)+'Third Approx.'!$D$21))))))))))))</f>
        <v>#N/A</v>
      </c>
      <c r="D439" s="7" t="e">
        <f>IF(B439="",#N/A,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Approx.'!$D$18*B439))+O439*SIN(RADIANS(B439*'Third Approx.'!$D$19)+'Third Approx.'!$D$21))))))))))))</f>
        <v>#N/A</v>
      </c>
      <c r="N439" s="18">
        <v>218.5</v>
      </c>
      <c r="O439" s="48">
        <f>'Third Approx.'!$D$16*TAN('Third Approx.'!$D$29)+((0.5*(COS(RADIANS(ABS('Third Approx.'!$D$18*'Data 3rd Approx.'!N439-'Third Approx.'!$D$19*'Data 3rd Approx.'!N439))))+0.5)*('Third Approx.'!$D$16*TAN(2*'Third Approx.'!$D$29)-2*'Third Approx.'!$D$16*TAN('Third Approx.'!$D$29)))</f>
        <v>3.5148306256204491</v>
      </c>
    </row>
    <row r="440" spans="1:15" x14ac:dyDescent="0.25">
      <c r="A440" s="77">
        <v>219</v>
      </c>
      <c r="B440" s="77" t="str">
        <f>IF(A440&lt;='Third Approx.'!$D$20,A440,"")</f>
        <v/>
      </c>
      <c r="C440" s="48" t="e">
        <f>IF(B440="",#N/A,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Approx.'!$D$18*B440))+O440*COS(RADIANS(B440*'Third Approx.'!$D$19)+'Third Approx.'!$D$21))))))))))))</f>
        <v>#N/A</v>
      </c>
      <c r="D440" s="7" t="e">
        <f>IF(B440="",#N/A,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Approx.'!$D$18*B440))+O440*SIN(RADIANS(B440*'Third Approx.'!$D$19)+'Third Approx.'!$D$21))))))))))))</f>
        <v>#N/A</v>
      </c>
      <c r="N440" s="47">
        <v>219</v>
      </c>
      <c r="O440" s="48">
        <f>'Third Approx.'!$D$16*TAN('Third Approx.'!$D$29)+((0.5*(COS(RADIANS(ABS('Third Approx.'!$D$18*'Data 3rd Approx.'!N440-'Third Approx.'!$D$19*'Data 3rd Approx.'!N440))))+0.5)*('Third Approx.'!$D$16*TAN(2*'Third Approx.'!$D$29)-2*'Third Approx.'!$D$16*TAN('Third Approx.'!$D$29)))</f>
        <v>3.5144581350678266</v>
      </c>
    </row>
    <row r="441" spans="1:15" x14ac:dyDescent="0.25">
      <c r="A441" s="48">
        <v>219.5</v>
      </c>
      <c r="B441" s="77" t="str">
        <f>IF(A441&lt;='Third Approx.'!$D$20,A441,"")</f>
        <v/>
      </c>
      <c r="C441" s="48" t="e">
        <f>IF(B441="",#N/A,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Approx.'!$D$18*B441))+O441*COS(RADIANS(B441*'Third Approx.'!$D$19)+'Third Approx.'!$D$21))))))))))))</f>
        <v>#N/A</v>
      </c>
      <c r="D441" s="7" t="e">
        <f>IF(B441="",#N/A,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Approx.'!$D$18*B441))+O441*SIN(RADIANS(B441*'Third Approx.'!$D$19)+'Third Approx.'!$D$21))))))))))))</f>
        <v>#N/A</v>
      </c>
      <c r="N441" s="18">
        <v>219.5</v>
      </c>
      <c r="O441" s="48">
        <f>'Third Approx.'!$D$16*TAN('Third Approx.'!$D$29)+((0.5*(COS(RADIANS(ABS('Third Approx.'!$D$18*'Data 3rd Approx.'!N441-'Third Approx.'!$D$19*'Data 3rd Approx.'!N441))))+0.5)*('Third Approx.'!$D$16*TAN(2*'Third Approx.'!$D$29)-2*'Third Approx.'!$D$16*TAN('Third Approx.'!$D$29)))</f>
        <v>3.5140333909973287</v>
      </c>
    </row>
    <row r="442" spans="1:15" x14ac:dyDescent="0.25">
      <c r="A442" s="77">
        <v>220</v>
      </c>
      <c r="B442" s="77" t="str">
        <f>IF(A442&lt;='Third Approx.'!$D$20,A442,"")</f>
        <v/>
      </c>
      <c r="C442" s="48" t="e">
        <f>IF(B442="",#N/A,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Approx.'!$D$18*B442))+O442*COS(RADIANS(B442*'Third Approx.'!$D$19)+'Third Approx.'!$D$21))))))))))))</f>
        <v>#N/A</v>
      </c>
      <c r="D442" s="7" t="e">
        <f>IF(B442="",#N/A,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Approx.'!$D$18*B442))+O442*SIN(RADIANS(B442*'Third Approx.'!$D$19)+'Third Approx.'!$D$21))))))))))))</f>
        <v>#N/A</v>
      </c>
      <c r="N442" s="47">
        <v>220</v>
      </c>
      <c r="O442" s="48">
        <f>'Third Approx.'!$D$16*TAN('Third Approx.'!$D$29)+((0.5*(COS(RADIANS(ABS('Third Approx.'!$D$18*'Data 3rd Approx.'!N442-'Third Approx.'!$D$19*'Data 3rd Approx.'!N442))))+0.5)*('Third Approx.'!$D$16*TAN(2*'Third Approx.'!$D$29)-2*'Third Approx.'!$D$16*TAN('Third Approx.'!$D$29)))</f>
        <v>3.5135636608977627</v>
      </c>
    </row>
    <row r="443" spans="1:15" x14ac:dyDescent="0.25">
      <c r="A443" s="48">
        <v>220.5</v>
      </c>
      <c r="B443" s="77" t="str">
        <f>IF(A443&lt;='Third Approx.'!$D$20,A443,"")</f>
        <v/>
      </c>
      <c r="C443" s="48" t="e">
        <f>IF(B443="",#N/A,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Approx.'!$D$18*B443))+O443*COS(RADIANS(B443*'Third Approx.'!$D$19)+'Third Approx.'!$D$21))))))))))))</f>
        <v>#N/A</v>
      </c>
      <c r="D443" s="7" t="e">
        <f>IF(B443="",#N/A,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Approx.'!$D$18*B443))+O443*SIN(RADIANS(B443*'Third Approx.'!$D$19)+'Third Approx.'!$D$21))))))))))))</f>
        <v>#N/A</v>
      </c>
      <c r="N443" s="18">
        <v>220.5</v>
      </c>
      <c r="O443" s="48">
        <f>'Third Approx.'!$D$16*TAN('Third Approx.'!$D$29)+((0.5*(COS(RADIANS(ABS('Third Approx.'!$D$18*'Data 3rd Approx.'!N443-'Third Approx.'!$D$19*'Data 3rd Approx.'!N443))))+0.5)*('Third Approx.'!$D$16*TAN(2*'Third Approx.'!$D$29)-2*'Third Approx.'!$D$16*TAN('Third Approx.'!$D$29)))</f>
        <v>3.5130569819813662</v>
      </c>
    </row>
    <row r="444" spans="1:15" x14ac:dyDescent="0.25">
      <c r="A444" s="77">
        <v>221</v>
      </c>
      <c r="B444" s="77" t="str">
        <f>IF(A444&lt;='Third Approx.'!$D$20,A444,"")</f>
        <v/>
      </c>
      <c r="C444" s="48" t="e">
        <f>IF(B444="",#N/A,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Approx.'!$D$18*B444))+O444*COS(RADIANS(B444*'Third Approx.'!$D$19)+'Third Approx.'!$D$21))))))))))))</f>
        <v>#N/A</v>
      </c>
      <c r="D444" s="7" t="e">
        <f>IF(B444="",#N/A,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Approx.'!$D$18*B444))+O444*SIN(RADIANS(B444*'Third Approx.'!$D$19)+'Third Approx.'!$D$21))))))))))))</f>
        <v>#N/A</v>
      </c>
      <c r="N444" s="47">
        <v>221</v>
      </c>
      <c r="O444" s="48">
        <f>'Third Approx.'!$D$16*TAN('Third Approx.'!$D$29)+((0.5*(COS(RADIANS(ABS('Third Approx.'!$D$18*'Data 3rd Approx.'!N444-'Third Approx.'!$D$19*'Data 3rd Approx.'!N444))))+0.5)*('Third Approx.'!$D$16*TAN(2*'Third Approx.'!$D$29)-2*'Third Approx.'!$D$16*TAN('Third Approx.'!$D$29)))</f>
        <v>3.5125220236648764</v>
      </c>
    </row>
    <row r="445" spans="1:15" x14ac:dyDescent="0.25">
      <c r="A445" s="48">
        <v>221.5</v>
      </c>
      <c r="B445" s="77" t="str">
        <f>IF(A445&lt;='Third Approx.'!$D$20,A445,"")</f>
        <v/>
      </c>
      <c r="C445" s="48" t="e">
        <f>IF(B445="",#N/A,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Approx.'!$D$18*B445))+O445*COS(RADIANS(B445*'Third Approx.'!$D$19)+'Third Approx.'!$D$21))))))))))))</f>
        <v>#N/A</v>
      </c>
      <c r="D445" s="7" t="e">
        <f>IF(B445="",#N/A,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Approx.'!$D$18*B445))+O445*SIN(RADIANS(B445*'Third Approx.'!$D$19)+'Third Approx.'!$D$21))))))))))))</f>
        <v>#N/A</v>
      </c>
      <c r="N445" s="18">
        <v>221.5</v>
      </c>
      <c r="O445" s="48">
        <f>'Third Approx.'!$D$16*TAN('Third Approx.'!$D$29)+((0.5*(COS(RADIANS(ABS('Third Approx.'!$D$18*'Data 3rd Approx.'!N445-'Third Approx.'!$D$19*'Data 3rd Approx.'!N445))))+0.5)*('Third Approx.'!$D$16*TAN(2*'Third Approx.'!$D$29)-2*'Third Approx.'!$D$16*TAN('Third Approx.'!$D$29)))</f>
        <v>3.5119679392334073</v>
      </c>
    </row>
    <row r="446" spans="1:15" x14ac:dyDescent="0.25">
      <c r="A446" s="77">
        <v>222</v>
      </c>
      <c r="B446" s="77" t="str">
        <f>IF(A446&lt;='Third Approx.'!$D$20,A446,"")</f>
        <v/>
      </c>
      <c r="C446" s="48" t="e">
        <f>IF(B446="",#N/A,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Approx.'!$D$18*B446))+O446*COS(RADIANS(B446*'Third Approx.'!$D$19)+'Third Approx.'!$D$21))))))))))))</f>
        <v>#N/A</v>
      </c>
      <c r="D446" s="7" t="e">
        <f>IF(B446="",#N/A,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Approx.'!$D$18*B446))+O446*SIN(RADIANS(B446*'Third Approx.'!$D$19)+'Third Approx.'!$D$21))))))))))))</f>
        <v>#N/A</v>
      </c>
      <c r="N446" s="47">
        <v>222</v>
      </c>
      <c r="O446" s="48">
        <f>'Third Approx.'!$D$16*TAN('Third Approx.'!$D$29)+((0.5*(COS(RADIANS(ABS('Third Approx.'!$D$18*'Data 3rd Approx.'!N446-'Third Approx.'!$D$19*'Data 3rd Approx.'!N446))))+0.5)*('Third Approx.'!$D$16*TAN(2*'Third Approx.'!$D$29)-2*'Third Approx.'!$D$16*TAN('Third Approx.'!$D$29)))</f>
        <v>3.5114042092252022</v>
      </c>
    </row>
    <row r="447" spans="1:15" x14ac:dyDescent="0.25">
      <c r="A447" s="48">
        <v>222.5</v>
      </c>
      <c r="B447" s="77" t="str">
        <f>IF(A447&lt;='Third Approx.'!$D$20,A447,"")</f>
        <v/>
      </c>
      <c r="C447" s="48" t="e">
        <f>IF(B447="",#N/A,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Approx.'!$D$18*B447))+O447*COS(RADIANS(B447*'Third Approx.'!$D$19)+'Third Approx.'!$D$21))))))))))))</f>
        <v>#N/A</v>
      </c>
      <c r="D447" s="7" t="e">
        <f>IF(B447="",#N/A,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Approx.'!$D$18*B447))+O447*SIN(RADIANS(B447*'Third Approx.'!$D$19)+'Third Approx.'!$D$21))))))))))))</f>
        <v>#N/A</v>
      </c>
      <c r="N447" s="18">
        <v>222.5</v>
      </c>
      <c r="O447" s="48">
        <f>'Third Approx.'!$D$16*TAN('Third Approx.'!$D$29)+((0.5*(COS(RADIANS(ABS('Third Approx.'!$D$18*'Data 3rd Approx.'!N447-'Third Approx.'!$D$19*'Data 3rd Approx.'!N447))))+0.5)*('Third Approx.'!$D$16*TAN(2*'Third Approx.'!$D$29)-2*'Third Approx.'!$D$16*TAN('Third Approx.'!$D$29)))</f>
        <v>3.5108404792169972</v>
      </c>
    </row>
    <row r="448" spans="1:15" x14ac:dyDescent="0.25">
      <c r="A448" s="77">
        <v>223</v>
      </c>
      <c r="B448" s="77" t="str">
        <f>IF(A448&lt;='Third Approx.'!$D$20,A448,"")</f>
        <v/>
      </c>
      <c r="C448" s="48" t="e">
        <f>IF(B448="",#N/A,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Approx.'!$D$18*B448))+O448*COS(RADIANS(B448*'Third Approx.'!$D$19)+'Third Approx.'!$D$21))))))))))))</f>
        <v>#N/A</v>
      </c>
      <c r="D448" s="7" t="e">
        <f>IF(B448="",#N/A,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Approx.'!$D$18*B448))+O448*SIN(RADIANS(B448*'Third Approx.'!$D$19)+'Third Approx.'!$D$21))))))))))))</f>
        <v>#N/A</v>
      </c>
      <c r="N448" s="47">
        <v>223</v>
      </c>
      <c r="O448" s="48">
        <f>'Third Approx.'!$D$16*TAN('Third Approx.'!$D$29)+((0.5*(COS(RADIANS(ABS('Third Approx.'!$D$18*'Data 3rd Approx.'!N448-'Third Approx.'!$D$19*'Data 3rd Approx.'!N448))))+0.5)*('Third Approx.'!$D$16*TAN(2*'Third Approx.'!$D$29)-2*'Third Approx.'!$D$16*TAN('Third Approx.'!$D$29)))</f>
        <v>3.5102863947855281</v>
      </c>
    </row>
    <row r="449" spans="1:15" x14ac:dyDescent="0.25">
      <c r="A449" s="48">
        <v>223.5</v>
      </c>
      <c r="B449" s="77" t="str">
        <f>IF(A449&lt;='Third Approx.'!$D$20,A449,"")</f>
        <v/>
      </c>
      <c r="C449" s="48" t="e">
        <f>IF(B449="",#N/A,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Approx.'!$D$18*B449))+O449*COS(RADIANS(B449*'Third Approx.'!$D$19)+'Third Approx.'!$D$21))))))))))))</f>
        <v>#N/A</v>
      </c>
      <c r="D449" s="7" t="e">
        <f>IF(B449="",#N/A,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Approx.'!$D$18*B449))+O449*SIN(RADIANS(B449*'Third Approx.'!$D$19)+'Third Approx.'!$D$21))))))))))))</f>
        <v>#N/A</v>
      </c>
      <c r="N449" s="18">
        <v>223.5</v>
      </c>
      <c r="O449" s="48">
        <f>'Third Approx.'!$D$16*TAN('Third Approx.'!$D$29)+((0.5*(COS(RADIANS(ABS('Third Approx.'!$D$18*'Data 3rd Approx.'!N449-'Third Approx.'!$D$19*'Data 3rd Approx.'!N449))))+0.5)*('Third Approx.'!$D$16*TAN(2*'Third Approx.'!$D$29)-2*'Third Approx.'!$D$16*TAN('Third Approx.'!$D$29)))</f>
        <v>3.5097514364690383</v>
      </c>
    </row>
    <row r="450" spans="1:15" x14ac:dyDescent="0.25">
      <c r="A450" s="77">
        <v>224</v>
      </c>
      <c r="B450" s="77" t="str">
        <f>IF(A450&lt;='Third Approx.'!$D$20,A450,"")</f>
        <v/>
      </c>
      <c r="C450" s="48" t="e">
        <f>IF(B450="",#N/A,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Approx.'!$D$18*B450))+O450*COS(RADIANS(B450*'Third Approx.'!$D$19)+'Third Approx.'!$D$21))))))))))))</f>
        <v>#N/A</v>
      </c>
      <c r="D450" s="7" t="e">
        <f>IF(B450="",#N/A,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Approx.'!$D$18*B450))+O450*SIN(RADIANS(B450*'Third Approx.'!$D$19)+'Third Approx.'!$D$21))))))))))))</f>
        <v>#N/A</v>
      </c>
      <c r="N450" s="47">
        <v>224</v>
      </c>
      <c r="O450" s="48">
        <f>'Third Approx.'!$D$16*TAN('Third Approx.'!$D$29)+((0.5*(COS(RADIANS(ABS('Third Approx.'!$D$18*'Data 3rd Approx.'!N450-'Third Approx.'!$D$19*'Data 3rd Approx.'!N450))))+0.5)*('Third Approx.'!$D$16*TAN(2*'Third Approx.'!$D$29)-2*'Third Approx.'!$D$16*TAN('Third Approx.'!$D$29)))</f>
        <v>3.5092447575526418</v>
      </c>
    </row>
    <row r="451" spans="1:15" x14ac:dyDescent="0.25">
      <c r="A451" s="48">
        <v>224.5</v>
      </c>
      <c r="B451" s="77" t="str">
        <f>IF(A451&lt;='Third Approx.'!$D$20,A451,"")</f>
        <v/>
      </c>
      <c r="C451" s="48" t="e">
        <f>IF(B451="",#N/A,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Approx.'!$D$18*B451))+O451*COS(RADIANS(B451*'Third Approx.'!$D$19)+'Third Approx.'!$D$21))))))))))))</f>
        <v>#N/A</v>
      </c>
      <c r="D451" s="7" t="e">
        <f>IF(B451="",#N/A,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Approx.'!$D$18*B451))+O451*SIN(RADIANS(B451*'Third Approx.'!$D$19)+'Third Approx.'!$D$21))))))))))))</f>
        <v>#N/A</v>
      </c>
      <c r="N451" s="18">
        <v>224.5</v>
      </c>
      <c r="O451" s="48">
        <f>'Third Approx.'!$D$16*TAN('Third Approx.'!$D$29)+((0.5*(COS(RADIANS(ABS('Third Approx.'!$D$18*'Data 3rd Approx.'!N451-'Third Approx.'!$D$19*'Data 3rd Approx.'!N451))))+0.5)*('Third Approx.'!$D$16*TAN(2*'Third Approx.'!$D$29)-2*'Third Approx.'!$D$16*TAN('Third Approx.'!$D$29)))</f>
        <v>3.5087750274530758</v>
      </c>
    </row>
    <row r="452" spans="1:15" x14ac:dyDescent="0.25">
      <c r="A452" s="77">
        <v>225</v>
      </c>
      <c r="B452" s="77" t="str">
        <f>IF(A452&lt;='Third Approx.'!$D$20,A452,"")</f>
        <v/>
      </c>
      <c r="C452" s="48" t="e">
        <f>IF(B452="",#N/A,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Approx.'!$D$18*B452))+O452*COS(RADIANS(B452*'Third Approx.'!$D$19)+'Third Approx.'!$D$21))))))))))))</f>
        <v>#N/A</v>
      </c>
      <c r="D452" s="7" t="e">
        <f>IF(B452="",#N/A,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Approx.'!$D$18*B452))+O452*SIN(RADIANS(B452*'Third Approx.'!$D$19)+'Third Approx.'!$D$21))))))))))))</f>
        <v>#N/A</v>
      </c>
      <c r="N452" s="47">
        <v>225</v>
      </c>
      <c r="O452" s="48">
        <f>'Third Approx.'!$D$16*TAN('Third Approx.'!$D$29)+((0.5*(COS(RADIANS(ABS('Third Approx.'!$D$18*'Data 3rd Approx.'!N452-'Third Approx.'!$D$19*'Data 3rd Approx.'!N452))))+0.5)*('Third Approx.'!$D$16*TAN(2*'Third Approx.'!$D$29)-2*'Third Approx.'!$D$16*TAN('Third Approx.'!$D$29)))</f>
        <v>3.5083502833825779</v>
      </c>
    </row>
    <row r="453" spans="1:15" x14ac:dyDescent="0.25">
      <c r="A453" s="48">
        <v>225.5</v>
      </c>
      <c r="B453" s="77" t="str">
        <f>IF(A453&lt;='Third Approx.'!$D$20,A453,"")</f>
        <v/>
      </c>
      <c r="C453" s="48" t="e">
        <f>IF(B453="",#N/A,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Approx.'!$D$18*B453))+O453*COS(RADIANS(B453*'Third Approx.'!$D$19)+'Third Approx.'!$D$21))))))))))))</f>
        <v>#N/A</v>
      </c>
      <c r="D453" s="7" t="e">
        <f>IF(B453="",#N/A,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Approx.'!$D$18*B453))+O453*SIN(RADIANS(B453*'Third Approx.'!$D$19)+'Third Approx.'!$D$21))))))))))))</f>
        <v>#N/A</v>
      </c>
      <c r="N453" s="18">
        <v>225.5</v>
      </c>
      <c r="O453" s="48">
        <f>'Third Approx.'!$D$16*TAN('Third Approx.'!$D$29)+((0.5*(COS(RADIANS(ABS('Third Approx.'!$D$18*'Data 3rd Approx.'!N453-'Third Approx.'!$D$19*'Data 3rd Approx.'!N453))))+0.5)*('Third Approx.'!$D$16*TAN(2*'Third Approx.'!$D$29)-2*'Third Approx.'!$D$16*TAN('Third Approx.'!$D$29)))</f>
        <v>3.5079777928299554</v>
      </c>
    </row>
    <row r="454" spans="1:15" x14ac:dyDescent="0.25">
      <c r="A454" s="77">
        <v>226</v>
      </c>
      <c r="B454" s="77" t="str">
        <f>IF(A454&lt;='Third Approx.'!$D$20,A454,"")</f>
        <v/>
      </c>
      <c r="C454" s="48" t="e">
        <f>IF(B454="",#N/A,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Approx.'!$D$18*B454))+O454*COS(RADIANS(B454*'Third Approx.'!$D$19)+'Third Approx.'!$D$21))))))))))))</f>
        <v>#N/A</v>
      </c>
      <c r="D454" s="7" t="e">
        <f>IF(B454="",#N/A,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Approx.'!$D$18*B454))+O454*SIN(RADIANS(B454*'Third Approx.'!$D$19)+'Third Approx.'!$D$21))))))))))))</f>
        <v>#N/A</v>
      </c>
      <c r="N454" s="47">
        <v>226</v>
      </c>
      <c r="O454" s="48">
        <f>'Third Approx.'!$D$16*TAN('Third Approx.'!$D$29)+((0.5*(COS(RADIANS(ABS('Third Approx.'!$D$18*'Data 3rd Approx.'!N454-'Third Approx.'!$D$19*'Data 3rd Approx.'!N454))))+0.5)*('Third Approx.'!$D$16*TAN(2*'Third Approx.'!$D$29)-2*'Third Approx.'!$D$16*TAN('Third Approx.'!$D$29)))</f>
        <v>3.5076639292118381</v>
      </c>
    </row>
    <row r="455" spans="1:15" x14ac:dyDescent="0.25">
      <c r="A455" s="48">
        <v>226.5</v>
      </c>
      <c r="B455" s="77" t="str">
        <f>IF(A455&lt;='Third Approx.'!$D$20,A455,"")</f>
        <v/>
      </c>
      <c r="C455" s="48" t="e">
        <f>IF(B455="",#N/A,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Approx.'!$D$18*B455))+O455*COS(RADIANS(B455*'Third Approx.'!$D$19)+'Third Approx.'!$D$21))))))))))))</f>
        <v>#N/A</v>
      </c>
      <c r="D455" s="7" t="e">
        <f>IF(B455="",#N/A,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Approx.'!$D$18*B455))+O455*SIN(RADIANS(B455*'Third Approx.'!$D$19)+'Third Approx.'!$D$21))))))))))))</f>
        <v>#N/A</v>
      </c>
      <c r="N455" s="18">
        <v>226.5</v>
      </c>
      <c r="O455" s="48">
        <f>'Third Approx.'!$D$16*TAN('Third Approx.'!$D$29)+((0.5*(COS(RADIANS(ABS('Third Approx.'!$D$18*'Data 3rd Approx.'!N455-'Third Approx.'!$D$19*'Data 3rd Approx.'!N455))))+0.5)*('Third Approx.'!$D$16*TAN(2*'Third Approx.'!$D$29)-2*'Third Approx.'!$D$16*TAN('Third Approx.'!$D$29)))</f>
        <v>3.5074140628217503</v>
      </c>
    </row>
    <row r="456" spans="1:15" x14ac:dyDescent="0.25">
      <c r="A456" s="77">
        <v>227</v>
      </c>
      <c r="B456" s="77" t="str">
        <f>IF(A456&lt;='Third Approx.'!$D$20,A456,"")</f>
        <v/>
      </c>
      <c r="C456" s="48" t="e">
        <f>IF(B456="",#N/A,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Approx.'!$D$18*B456))+O456*COS(RADIANS(B456*'Third Approx.'!$D$19)+'Third Approx.'!$D$21))))))))))))</f>
        <v>#N/A</v>
      </c>
      <c r="D456" s="7" t="e">
        <f>IF(B456="",#N/A,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Approx.'!$D$18*B456))+O456*SIN(RADIANS(B456*'Third Approx.'!$D$19)+'Third Approx.'!$D$21))))))))))))</f>
        <v>#N/A</v>
      </c>
      <c r="N456" s="47">
        <v>227</v>
      </c>
      <c r="O456" s="48">
        <f>'Third Approx.'!$D$16*TAN('Third Approx.'!$D$29)+((0.5*(COS(RADIANS(ABS('Third Approx.'!$D$18*'Data 3rd Approx.'!N456-'Third Approx.'!$D$19*'Data 3rd Approx.'!N456))))+0.5)*('Third Approx.'!$D$16*TAN(2*'Third Approx.'!$D$29)-2*'Third Approx.'!$D$16*TAN('Third Approx.'!$D$29)))</f>
        <v>3.5072324689429037</v>
      </c>
    </row>
    <row r="457" spans="1:15" x14ac:dyDescent="0.25">
      <c r="A457" s="48">
        <v>227.5</v>
      </c>
      <c r="B457" s="77" t="str">
        <f>IF(A457&lt;='Third Approx.'!$D$20,A457,"")</f>
        <v/>
      </c>
      <c r="C457" s="48" t="e">
        <f>IF(B457="",#N/A,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Approx.'!$D$18*B457))+O457*COS(RADIANS(B457*'Third Approx.'!$D$19)+'Third Approx.'!$D$21))))))))))))</f>
        <v>#N/A</v>
      </c>
      <c r="D457" s="7" t="e">
        <f>IF(B457="",#N/A,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Approx.'!$D$18*B457))+O457*SIN(RADIANS(B457*'Third Approx.'!$D$19)+'Third Approx.'!$D$21))))))))))))</f>
        <v>#N/A</v>
      </c>
      <c r="N457" s="18">
        <v>227.5</v>
      </c>
      <c r="O457" s="48">
        <f>'Third Approx.'!$D$16*TAN('Third Approx.'!$D$29)+((0.5*(COS(RADIANS(ABS('Third Approx.'!$D$18*'Data 3rd Approx.'!N457-'Third Approx.'!$D$19*'Data 3rd Approx.'!N457))))+0.5)*('Third Approx.'!$D$16*TAN(2*'Third Approx.'!$D$29)-2*'Third Approx.'!$D$16*TAN('Third Approx.'!$D$29)))</f>
        <v>3.5071222546969119</v>
      </c>
    </row>
    <row r="458" spans="1:15" x14ac:dyDescent="0.25">
      <c r="A458" s="77">
        <v>228</v>
      </c>
      <c r="B458" s="77" t="str">
        <f>IF(A458&lt;='Third Approx.'!$D$20,A458,"")</f>
        <v/>
      </c>
      <c r="C458" s="48" t="e">
        <f>IF(B458="",#N/A,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Approx.'!$D$18*B458))+O458*COS(RADIANS(B458*'Third Approx.'!$D$19)+'Third Approx.'!$D$21))))))))))))</f>
        <v>#N/A</v>
      </c>
      <c r="D458" s="7" t="e">
        <f>IF(B458="",#N/A,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Approx.'!$D$18*B458))+O458*SIN(RADIANS(B458*'Third Approx.'!$D$19)+'Third Approx.'!$D$21))))))))))))</f>
        <v>#N/A</v>
      </c>
      <c r="N458" s="47">
        <v>228</v>
      </c>
      <c r="O458" s="48">
        <f>'Third Approx.'!$D$16*TAN('Third Approx.'!$D$29)+((0.5*(COS(RADIANS(ABS('Third Approx.'!$D$18*'Data 3rd Approx.'!N458-'Third Approx.'!$D$19*'Data 3rd Approx.'!N458))))+0.5)*('Third Approx.'!$D$16*TAN(2*'Third Approx.'!$D$29)-2*'Third Approx.'!$D$16*TAN('Third Approx.'!$D$29)))</f>
        <v>3.5070853058800813</v>
      </c>
    </row>
    <row r="459" spans="1:15" x14ac:dyDescent="0.25">
      <c r="A459" s="48">
        <v>228.5</v>
      </c>
      <c r="B459" s="77" t="str">
        <f>IF(A459&lt;='Third Approx.'!$D$20,A459,"")</f>
        <v/>
      </c>
      <c r="C459" s="48" t="e">
        <f>IF(B459="",#N/A,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Approx.'!$D$18*B459))+O459*COS(RADIANS(B459*'Third Approx.'!$D$19)+'Third Approx.'!$D$21))))))))))))</f>
        <v>#N/A</v>
      </c>
      <c r="D459" s="7" t="e">
        <f>IF(B459="",#N/A,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Approx.'!$D$18*B459))+O459*SIN(RADIANS(B459*'Third Approx.'!$D$19)+'Third Approx.'!$D$21))))))))))))</f>
        <v>#N/A</v>
      </c>
      <c r="N459" s="18">
        <v>228.5</v>
      </c>
      <c r="O459" s="48">
        <f>'Third Approx.'!$D$16*TAN('Third Approx.'!$D$29)+((0.5*(COS(RADIANS(ABS('Third Approx.'!$D$18*'Data 3rd Approx.'!N459-'Third Approx.'!$D$19*'Data 3rd Approx.'!N459))))+0.5)*('Third Approx.'!$D$16*TAN(2*'Third Approx.'!$D$29)-2*'Third Approx.'!$D$16*TAN('Third Approx.'!$D$29)))</f>
        <v>3.5071222546969119</v>
      </c>
    </row>
    <row r="460" spans="1:15" x14ac:dyDescent="0.25">
      <c r="A460" s="77">
        <v>229</v>
      </c>
      <c r="B460" s="77" t="str">
        <f>IF(A460&lt;='Third Approx.'!$D$20,A460,"")</f>
        <v/>
      </c>
      <c r="C460" s="48" t="e">
        <f>IF(B460="",#N/A,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Approx.'!$D$18*B460))+O460*COS(RADIANS(B460*'Third Approx.'!$D$19)+'Third Approx.'!$D$21))))))))))))</f>
        <v>#N/A</v>
      </c>
      <c r="D460" s="7" t="e">
        <f>IF(B460="",#N/A,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Approx.'!$D$18*B460))+O460*SIN(RADIANS(B460*'Third Approx.'!$D$19)+'Third Approx.'!$D$21))))))))))))</f>
        <v>#N/A</v>
      </c>
      <c r="N460" s="47">
        <v>229</v>
      </c>
      <c r="O460" s="48">
        <f>'Third Approx.'!$D$16*TAN('Third Approx.'!$D$29)+((0.5*(COS(RADIANS(ABS('Third Approx.'!$D$18*'Data 3rd Approx.'!N460-'Third Approx.'!$D$19*'Data 3rd Approx.'!N460))))+0.5)*('Third Approx.'!$D$16*TAN(2*'Third Approx.'!$D$29)-2*'Third Approx.'!$D$16*TAN('Third Approx.'!$D$29)))</f>
        <v>3.5072324689429037</v>
      </c>
    </row>
    <row r="461" spans="1:15" x14ac:dyDescent="0.25">
      <c r="A461" s="48">
        <v>229.5</v>
      </c>
      <c r="B461" s="77" t="str">
        <f>IF(A461&lt;='Third Approx.'!$D$20,A461,"")</f>
        <v/>
      </c>
      <c r="C461" s="48" t="e">
        <f>IF(B461="",#N/A,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Approx.'!$D$18*B461))+O461*COS(RADIANS(B461*'Third Approx.'!$D$19)+'Third Approx.'!$D$21))))))))))))</f>
        <v>#N/A</v>
      </c>
      <c r="D461" s="7" t="e">
        <f>IF(B461="",#N/A,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Approx.'!$D$18*B461))+O461*SIN(RADIANS(B461*'Third Approx.'!$D$19)+'Third Approx.'!$D$21))))))))))))</f>
        <v>#N/A</v>
      </c>
      <c r="N461" s="18">
        <v>229.5</v>
      </c>
      <c r="O461" s="48">
        <f>'Third Approx.'!$D$16*TAN('Third Approx.'!$D$29)+((0.5*(COS(RADIANS(ABS('Third Approx.'!$D$18*'Data 3rd Approx.'!N461-'Third Approx.'!$D$19*'Data 3rd Approx.'!N461))))+0.5)*('Third Approx.'!$D$16*TAN(2*'Third Approx.'!$D$29)-2*'Third Approx.'!$D$16*TAN('Third Approx.'!$D$29)))</f>
        <v>3.5074140628217503</v>
      </c>
    </row>
    <row r="462" spans="1:15" x14ac:dyDescent="0.25">
      <c r="A462" s="77">
        <v>230</v>
      </c>
      <c r="B462" s="77" t="str">
        <f>IF(A462&lt;='Third Approx.'!$D$20,A462,"")</f>
        <v/>
      </c>
      <c r="C462" s="48" t="e">
        <f>IF(B462="",#N/A,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Approx.'!$D$18*B462))+O462*COS(RADIANS(B462*'Third Approx.'!$D$19)+'Third Approx.'!$D$21))))))))))))</f>
        <v>#N/A</v>
      </c>
      <c r="D462" s="7" t="e">
        <f>IF(B462="",#N/A,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Approx.'!$D$18*B462))+O462*SIN(RADIANS(B462*'Third Approx.'!$D$19)+'Third Approx.'!$D$21))))))))))))</f>
        <v>#N/A</v>
      </c>
      <c r="N462" s="47">
        <v>230</v>
      </c>
      <c r="O462" s="48">
        <f>'Third Approx.'!$D$16*TAN('Third Approx.'!$D$29)+((0.5*(COS(RADIANS(ABS('Third Approx.'!$D$18*'Data 3rd Approx.'!N462-'Third Approx.'!$D$19*'Data 3rd Approx.'!N462))))+0.5)*('Third Approx.'!$D$16*TAN(2*'Third Approx.'!$D$29)-2*'Third Approx.'!$D$16*TAN('Third Approx.'!$D$29)))</f>
        <v>3.5076639292118377</v>
      </c>
    </row>
    <row r="463" spans="1:15" x14ac:dyDescent="0.25">
      <c r="A463" s="48">
        <v>230.5</v>
      </c>
      <c r="B463" s="77" t="str">
        <f>IF(A463&lt;='Third Approx.'!$D$20,A463,"")</f>
        <v/>
      </c>
      <c r="C463" s="48" t="e">
        <f>IF(B463="",#N/A,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Approx.'!$D$18*B463))+O463*COS(RADIANS(B463*'Third Approx.'!$D$19)+'Third Approx.'!$D$21))))))))))))</f>
        <v>#N/A</v>
      </c>
      <c r="D463" s="7" t="e">
        <f>IF(B463="",#N/A,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Approx.'!$D$18*B463))+O463*SIN(RADIANS(B463*'Third Approx.'!$D$19)+'Third Approx.'!$D$21))))))))))))</f>
        <v>#N/A</v>
      </c>
      <c r="N463" s="18">
        <v>230.5</v>
      </c>
      <c r="O463" s="48">
        <f>'Third Approx.'!$D$16*TAN('Third Approx.'!$D$29)+((0.5*(COS(RADIANS(ABS('Third Approx.'!$D$18*'Data 3rd Approx.'!N463-'Third Approx.'!$D$19*'Data 3rd Approx.'!N463))))+0.5)*('Third Approx.'!$D$16*TAN(2*'Third Approx.'!$D$29)-2*'Third Approx.'!$D$16*TAN('Third Approx.'!$D$29)))</f>
        <v>3.5079777928299554</v>
      </c>
    </row>
    <row r="464" spans="1:15" x14ac:dyDescent="0.25">
      <c r="A464" s="77">
        <v>231</v>
      </c>
      <c r="B464" s="77" t="str">
        <f>IF(A464&lt;='Third Approx.'!$D$20,A464,"")</f>
        <v/>
      </c>
      <c r="C464" s="48" t="e">
        <f>IF(B464="",#N/A,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Approx.'!$D$18*B464))+O464*COS(RADIANS(B464*'Third Approx.'!$D$19)+'Third Approx.'!$D$21))))))))))))</f>
        <v>#N/A</v>
      </c>
      <c r="D464" s="7" t="e">
        <f>IF(B464="",#N/A,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Approx.'!$D$18*B464))+O464*SIN(RADIANS(B464*'Third Approx.'!$D$19)+'Third Approx.'!$D$21))))))))))))</f>
        <v>#N/A</v>
      </c>
      <c r="N464" s="47">
        <v>231</v>
      </c>
      <c r="O464" s="48">
        <f>'Third Approx.'!$D$16*TAN('Third Approx.'!$D$29)+((0.5*(COS(RADIANS(ABS('Third Approx.'!$D$18*'Data 3rd Approx.'!N464-'Third Approx.'!$D$19*'Data 3rd Approx.'!N464))))+0.5)*('Third Approx.'!$D$16*TAN(2*'Third Approx.'!$D$29)-2*'Third Approx.'!$D$16*TAN('Third Approx.'!$D$29)))</f>
        <v>3.5083502833825779</v>
      </c>
    </row>
    <row r="465" spans="1:15" x14ac:dyDescent="0.25">
      <c r="A465" s="48">
        <v>231.5</v>
      </c>
      <c r="B465" s="77" t="str">
        <f>IF(A465&lt;='Third Approx.'!$D$20,A465,"")</f>
        <v/>
      </c>
      <c r="C465" s="48" t="e">
        <f>IF(B465="",#N/A,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Approx.'!$D$18*B465))+O465*COS(RADIANS(B465*'Third Approx.'!$D$19)+'Third Approx.'!$D$21))))))))))))</f>
        <v>#N/A</v>
      </c>
      <c r="D465" s="7" t="e">
        <f>IF(B465="",#N/A,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Approx.'!$D$18*B465))+O465*SIN(RADIANS(B465*'Third Approx.'!$D$19)+'Third Approx.'!$D$21))))))))))))</f>
        <v>#N/A</v>
      </c>
      <c r="N465" s="18">
        <v>231.5</v>
      </c>
      <c r="O465" s="48">
        <f>'Third Approx.'!$D$16*TAN('Third Approx.'!$D$29)+((0.5*(COS(RADIANS(ABS('Third Approx.'!$D$18*'Data 3rd Approx.'!N465-'Third Approx.'!$D$19*'Data 3rd Approx.'!N465))))+0.5)*('Third Approx.'!$D$16*TAN(2*'Third Approx.'!$D$29)-2*'Third Approx.'!$D$16*TAN('Third Approx.'!$D$29)))</f>
        <v>3.5087750274530758</v>
      </c>
    </row>
    <row r="466" spans="1:15" x14ac:dyDescent="0.25">
      <c r="A466" s="77">
        <v>232</v>
      </c>
      <c r="B466" s="77" t="str">
        <f>IF(A466&lt;='Third Approx.'!$D$20,A466,"")</f>
        <v/>
      </c>
      <c r="C466" s="48" t="e">
        <f>IF(B466="",#N/A,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Approx.'!$D$18*B466))+O466*COS(RADIANS(B466*'Third Approx.'!$D$19)+'Third Approx.'!$D$21))))))))))))</f>
        <v>#N/A</v>
      </c>
      <c r="D466" s="7" t="e">
        <f>IF(B466="",#N/A,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Approx.'!$D$18*B466))+O466*SIN(RADIANS(B466*'Third Approx.'!$D$19)+'Third Approx.'!$D$21))))))))))))</f>
        <v>#N/A</v>
      </c>
      <c r="N466" s="47">
        <v>232</v>
      </c>
      <c r="O466" s="48">
        <f>'Third Approx.'!$D$16*TAN('Third Approx.'!$D$29)+((0.5*(COS(RADIANS(ABS('Third Approx.'!$D$18*'Data 3rd Approx.'!N466-'Third Approx.'!$D$19*'Data 3rd Approx.'!N466))))+0.5)*('Third Approx.'!$D$16*TAN(2*'Third Approx.'!$D$29)-2*'Third Approx.'!$D$16*TAN('Third Approx.'!$D$29)))</f>
        <v>3.5092447575526418</v>
      </c>
    </row>
    <row r="467" spans="1:15" x14ac:dyDescent="0.25">
      <c r="A467" s="48">
        <v>232.5</v>
      </c>
      <c r="B467" s="77" t="str">
        <f>IF(A467&lt;='Third Approx.'!$D$20,A467,"")</f>
        <v/>
      </c>
      <c r="C467" s="48" t="e">
        <f>IF(B467="",#N/A,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Approx.'!$D$18*B467))+O467*COS(RADIANS(B467*'Third Approx.'!$D$19)+'Third Approx.'!$D$21))))))))))))</f>
        <v>#N/A</v>
      </c>
      <c r="D467" s="7" t="e">
        <f>IF(B467="",#N/A,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Approx.'!$D$18*B467))+O467*SIN(RADIANS(B467*'Third Approx.'!$D$19)+'Third Approx.'!$D$21))))))))))))</f>
        <v>#N/A</v>
      </c>
      <c r="N467" s="18">
        <v>232.5</v>
      </c>
      <c r="O467" s="48">
        <f>'Third Approx.'!$D$16*TAN('Third Approx.'!$D$29)+((0.5*(COS(RADIANS(ABS('Third Approx.'!$D$18*'Data 3rd Approx.'!N467-'Third Approx.'!$D$19*'Data 3rd Approx.'!N467))))+0.5)*('Third Approx.'!$D$16*TAN(2*'Third Approx.'!$D$29)-2*'Third Approx.'!$D$16*TAN('Third Approx.'!$D$29)))</f>
        <v>3.5097514364690383</v>
      </c>
    </row>
    <row r="468" spans="1:15" x14ac:dyDescent="0.25">
      <c r="A468" s="77">
        <v>233</v>
      </c>
      <c r="B468" s="77" t="str">
        <f>IF(A468&lt;='Third Approx.'!$D$20,A468,"")</f>
        <v/>
      </c>
      <c r="C468" s="48" t="e">
        <f>IF(B468="",#N/A,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Approx.'!$D$18*B468))+O468*COS(RADIANS(B468*'Third Approx.'!$D$19)+'Third Approx.'!$D$21))))))))))))</f>
        <v>#N/A</v>
      </c>
      <c r="D468" s="7" t="e">
        <f>IF(B468="",#N/A,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Approx.'!$D$18*B468))+O468*SIN(RADIANS(B468*'Third Approx.'!$D$19)+'Third Approx.'!$D$21))))))))))))</f>
        <v>#N/A</v>
      </c>
      <c r="N468" s="47">
        <v>233</v>
      </c>
      <c r="O468" s="48">
        <f>'Third Approx.'!$D$16*TAN('Third Approx.'!$D$29)+((0.5*(COS(RADIANS(ABS('Third Approx.'!$D$18*'Data 3rd Approx.'!N468-'Third Approx.'!$D$19*'Data 3rd Approx.'!N468))))+0.5)*('Third Approx.'!$D$16*TAN(2*'Third Approx.'!$D$29)-2*'Third Approx.'!$D$16*TAN('Third Approx.'!$D$29)))</f>
        <v>3.5102863947855281</v>
      </c>
    </row>
    <row r="469" spans="1:15" x14ac:dyDescent="0.25">
      <c r="A469" s="48">
        <v>233.5</v>
      </c>
      <c r="B469" s="77" t="str">
        <f>IF(A469&lt;='Third Approx.'!$D$20,A469,"")</f>
        <v/>
      </c>
      <c r="C469" s="48" t="e">
        <f>IF(B469="",#N/A,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Approx.'!$D$18*B469))+O469*COS(RADIANS(B469*'Third Approx.'!$D$19)+'Third Approx.'!$D$21))))))))))))</f>
        <v>#N/A</v>
      </c>
      <c r="D469" s="7" t="e">
        <f>IF(B469="",#N/A,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Approx.'!$D$18*B469))+O469*SIN(RADIANS(B469*'Third Approx.'!$D$19)+'Third Approx.'!$D$21))))))))))))</f>
        <v>#N/A</v>
      </c>
      <c r="N469" s="18">
        <v>233.5</v>
      </c>
      <c r="O469" s="48">
        <f>'Third Approx.'!$D$16*TAN('Third Approx.'!$D$29)+((0.5*(COS(RADIANS(ABS('Third Approx.'!$D$18*'Data 3rd Approx.'!N469-'Third Approx.'!$D$19*'Data 3rd Approx.'!N469))))+0.5)*('Third Approx.'!$D$16*TAN(2*'Third Approx.'!$D$29)-2*'Third Approx.'!$D$16*TAN('Third Approx.'!$D$29)))</f>
        <v>3.5108404792169972</v>
      </c>
    </row>
    <row r="470" spans="1:15" x14ac:dyDescent="0.25">
      <c r="A470" s="77">
        <v>234</v>
      </c>
      <c r="B470" s="77" t="str">
        <f>IF(A470&lt;='Third Approx.'!$D$20,A470,"")</f>
        <v/>
      </c>
      <c r="C470" s="48" t="e">
        <f>IF(B470="",#N/A,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Approx.'!$D$18*B470))+O470*COS(RADIANS(B470*'Third Approx.'!$D$19)+'Third Approx.'!$D$21))))))))))))</f>
        <v>#N/A</v>
      </c>
      <c r="D470" s="7" t="e">
        <f>IF(B470="",#N/A,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Approx.'!$D$18*B470))+O470*SIN(RADIANS(B470*'Third Approx.'!$D$19)+'Third Approx.'!$D$21))))))))))))</f>
        <v>#N/A</v>
      </c>
      <c r="N470" s="47">
        <v>234</v>
      </c>
      <c r="O470" s="48">
        <f>'Third Approx.'!$D$16*TAN('Third Approx.'!$D$29)+((0.5*(COS(RADIANS(ABS('Third Approx.'!$D$18*'Data 3rd Approx.'!N470-'Third Approx.'!$D$19*'Data 3rd Approx.'!N470))))+0.5)*('Third Approx.'!$D$16*TAN(2*'Third Approx.'!$D$29)-2*'Third Approx.'!$D$16*TAN('Third Approx.'!$D$29)))</f>
        <v>3.5114042092252022</v>
      </c>
    </row>
    <row r="471" spans="1:15" x14ac:dyDescent="0.25">
      <c r="A471" s="48">
        <v>234.5</v>
      </c>
      <c r="B471" s="77" t="str">
        <f>IF(A471&lt;='Third Approx.'!$D$20,A471,"")</f>
        <v/>
      </c>
      <c r="C471" s="48" t="e">
        <f>IF(B471="",#N/A,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Approx.'!$D$18*B471))+O471*COS(RADIANS(B471*'Third Approx.'!$D$19)+'Third Approx.'!$D$21))))))))))))</f>
        <v>#N/A</v>
      </c>
      <c r="D471" s="7" t="e">
        <f>IF(B471="",#N/A,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Approx.'!$D$18*B471))+O471*SIN(RADIANS(B471*'Third Approx.'!$D$19)+'Third Approx.'!$D$21))))))))))))</f>
        <v>#N/A</v>
      </c>
      <c r="N471" s="18">
        <v>234.5</v>
      </c>
      <c r="O471" s="48">
        <f>'Third Approx.'!$D$16*TAN('Third Approx.'!$D$29)+((0.5*(COS(RADIANS(ABS('Third Approx.'!$D$18*'Data 3rd Approx.'!N471-'Third Approx.'!$D$19*'Data 3rd Approx.'!N471))))+0.5)*('Third Approx.'!$D$16*TAN(2*'Third Approx.'!$D$29)-2*'Third Approx.'!$D$16*TAN('Third Approx.'!$D$29)))</f>
        <v>3.5119679392334073</v>
      </c>
    </row>
    <row r="472" spans="1:15" x14ac:dyDescent="0.25">
      <c r="A472" s="77">
        <v>235</v>
      </c>
      <c r="B472" s="77" t="str">
        <f>IF(A472&lt;='Third Approx.'!$D$20,A472,"")</f>
        <v/>
      </c>
      <c r="C472" s="48" t="e">
        <f>IF(B472="",#N/A,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Approx.'!$D$18*B472))+O472*COS(RADIANS(B472*'Third Approx.'!$D$19)+'Third Approx.'!$D$21))))))))))))</f>
        <v>#N/A</v>
      </c>
      <c r="D472" s="7" t="e">
        <f>IF(B472="",#N/A,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Approx.'!$D$18*B472))+O472*SIN(RADIANS(B472*'Third Approx.'!$D$19)+'Third Approx.'!$D$21))))))))))))</f>
        <v>#N/A</v>
      </c>
      <c r="N472" s="47">
        <v>235</v>
      </c>
      <c r="O472" s="48">
        <f>'Third Approx.'!$D$16*TAN('Third Approx.'!$D$29)+((0.5*(COS(RADIANS(ABS('Third Approx.'!$D$18*'Data 3rd Approx.'!N472-'Third Approx.'!$D$19*'Data 3rd Approx.'!N472))))+0.5)*('Third Approx.'!$D$16*TAN(2*'Third Approx.'!$D$29)-2*'Third Approx.'!$D$16*TAN('Third Approx.'!$D$29)))</f>
        <v>3.5125220236648764</v>
      </c>
    </row>
    <row r="473" spans="1:15" x14ac:dyDescent="0.25">
      <c r="A473" s="48">
        <v>235.5</v>
      </c>
      <c r="B473" s="77" t="str">
        <f>IF(A473&lt;='Third Approx.'!$D$20,A473,"")</f>
        <v/>
      </c>
      <c r="C473" s="48" t="e">
        <f>IF(B473="",#N/A,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Approx.'!$D$18*B473))+O473*COS(RADIANS(B473*'Third Approx.'!$D$19)+'Third Approx.'!$D$21))))))))))))</f>
        <v>#N/A</v>
      </c>
      <c r="D473" s="7" t="e">
        <f>IF(B473="",#N/A,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Approx.'!$D$18*B473))+O473*SIN(RADIANS(B473*'Third Approx.'!$D$19)+'Third Approx.'!$D$21))))))))))))</f>
        <v>#N/A</v>
      </c>
      <c r="N473" s="18">
        <v>235.5</v>
      </c>
      <c r="O473" s="48">
        <f>'Third Approx.'!$D$16*TAN('Third Approx.'!$D$29)+((0.5*(COS(RADIANS(ABS('Third Approx.'!$D$18*'Data 3rd Approx.'!N473-'Third Approx.'!$D$19*'Data 3rd Approx.'!N473))))+0.5)*('Third Approx.'!$D$16*TAN(2*'Third Approx.'!$D$29)-2*'Third Approx.'!$D$16*TAN('Third Approx.'!$D$29)))</f>
        <v>3.5130569819813662</v>
      </c>
    </row>
    <row r="474" spans="1:15" x14ac:dyDescent="0.25">
      <c r="A474" s="77">
        <v>236</v>
      </c>
      <c r="B474" s="77" t="str">
        <f>IF(A474&lt;='Third Approx.'!$D$20,A474,"")</f>
        <v/>
      </c>
      <c r="C474" s="48" t="e">
        <f>IF(B474="",#N/A,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Approx.'!$D$18*B474))+O474*COS(RADIANS(B474*'Third Approx.'!$D$19)+'Third Approx.'!$D$21))))))))))))</f>
        <v>#N/A</v>
      </c>
      <c r="D474" s="7" t="e">
        <f>IF(B474="",#N/A,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Approx.'!$D$18*B474))+O474*SIN(RADIANS(B474*'Third Approx.'!$D$19)+'Third Approx.'!$D$21))))))))))))</f>
        <v>#N/A</v>
      </c>
      <c r="N474" s="47">
        <v>236</v>
      </c>
      <c r="O474" s="48">
        <f>'Third Approx.'!$D$16*TAN('Third Approx.'!$D$29)+((0.5*(COS(RADIANS(ABS('Third Approx.'!$D$18*'Data 3rd Approx.'!N474-'Third Approx.'!$D$19*'Data 3rd Approx.'!N474))))+0.5)*('Third Approx.'!$D$16*TAN(2*'Third Approx.'!$D$29)-2*'Third Approx.'!$D$16*TAN('Third Approx.'!$D$29)))</f>
        <v>3.5135636608977627</v>
      </c>
    </row>
    <row r="475" spans="1:15" x14ac:dyDescent="0.25">
      <c r="A475" s="48">
        <v>236.5</v>
      </c>
      <c r="B475" s="77" t="str">
        <f>IF(A475&lt;='Third Approx.'!$D$20,A475,"")</f>
        <v/>
      </c>
      <c r="C475" s="48" t="e">
        <f>IF(B475="",#N/A,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Approx.'!$D$18*B475))+O475*COS(RADIANS(B475*'Third Approx.'!$D$19)+'Third Approx.'!$D$21))))))))))))</f>
        <v>#N/A</v>
      </c>
      <c r="D475" s="7" t="e">
        <f>IF(B475="",#N/A,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Approx.'!$D$18*B475))+O475*SIN(RADIANS(B475*'Third Approx.'!$D$19)+'Third Approx.'!$D$21))))))))))))</f>
        <v>#N/A</v>
      </c>
      <c r="N475" s="18">
        <v>236.5</v>
      </c>
      <c r="O475" s="48">
        <f>'Third Approx.'!$D$16*TAN('Third Approx.'!$D$29)+((0.5*(COS(RADIANS(ABS('Third Approx.'!$D$18*'Data 3rd Approx.'!N475-'Third Approx.'!$D$19*'Data 3rd Approx.'!N475))))+0.5)*('Third Approx.'!$D$16*TAN(2*'Third Approx.'!$D$29)-2*'Third Approx.'!$D$16*TAN('Third Approx.'!$D$29)))</f>
        <v>3.5140333909973287</v>
      </c>
    </row>
    <row r="476" spans="1:15" x14ac:dyDescent="0.25">
      <c r="A476" s="77">
        <v>237</v>
      </c>
      <c r="B476" s="77" t="str">
        <f>IF(A476&lt;='Third Approx.'!$D$20,A476,"")</f>
        <v/>
      </c>
      <c r="C476" s="48" t="e">
        <f>IF(B476="",#N/A,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Approx.'!$D$18*B476))+O476*COS(RADIANS(B476*'Third Approx.'!$D$19)+'Third Approx.'!$D$21))))))))))))</f>
        <v>#N/A</v>
      </c>
      <c r="D476" s="7" t="e">
        <f>IF(B476="",#N/A,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Approx.'!$D$18*B476))+O476*SIN(RADIANS(B476*'Third Approx.'!$D$19)+'Third Approx.'!$D$21))))))))))))</f>
        <v>#N/A</v>
      </c>
      <c r="N476" s="47">
        <v>237</v>
      </c>
      <c r="O476" s="48">
        <f>'Third Approx.'!$D$16*TAN('Third Approx.'!$D$29)+((0.5*(COS(RADIANS(ABS('Third Approx.'!$D$18*'Data 3rd Approx.'!N476-'Third Approx.'!$D$19*'Data 3rd Approx.'!N476))))+0.5)*('Third Approx.'!$D$16*TAN(2*'Third Approx.'!$D$29)-2*'Third Approx.'!$D$16*TAN('Third Approx.'!$D$29)))</f>
        <v>3.5144581350678266</v>
      </c>
    </row>
    <row r="477" spans="1:15" x14ac:dyDescent="0.25">
      <c r="A477" s="48">
        <v>237.5</v>
      </c>
      <c r="B477" s="77" t="str">
        <f>IF(A477&lt;='Third Approx.'!$D$20,A477,"")</f>
        <v/>
      </c>
      <c r="C477" s="48" t="e">
        <f>IF(B477="",#N/A,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Approx.'!$D$18*B477))+O477*COS(RADIANS(B477*'Third Approx.'!$D$19)+'Third Approx.'!$D$21))))))))))))</f>
        <v>#N/A</v>
      </c>
      <c r="D477" s="7" t="e">
        <f>IF(B477="",#N/A,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Approx.'!$D$18*B477))+O477*SIN(RADIANS(B477*'Third Approx.'!$D$19)+'Third Approx.'!$D$21))))))))))))</f>
        <v>#N/A</v>
      </c>
      <c r="N477" s="18">
        <v>237.5</v>
      </c>
      <c r="O477" s="48">
        <f>'Third Approx.'!$D$16*TAN('Third Approx.'!$D$29)+((0.5*(COS(RADIANS(ABS('Third Approx.'!$D$18*'Data 3rd Approx.'!N477-'Third Approx.'!$D$19*'Data 3rd Approx.'!N477))))+0.5)*('Third Approx.'!$D$16*TAN(2*'Third Approx.'!$D$29)-2*'Third Approx.'!$D$16*TAN('Third Approx.'!$D$29)))</f>
        <v>3.5148306256204491</v>
      </c>
    </row>
    <row r="478" spans="1:15" x14ac:dyDescent="0.25">
      <c r="A478" s="77">
        <v>238</v>
      </c>
      <c r="B478" s="77" t="str">
        <f>IF(A478&lt;='Third Approx.'!$D$20,A478,"")</f>
        <v/>
      </c>
      <c r="C478" s="48" t="e">
        <f>IF(B478="",#N/A,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Approx.'!$D$18*B478))+O478*COS(RADIANS(B478*'Third Approx.'!$D$19)+'Third Approx.'!$D$21))))))))))))</f>
        <v>#N/A</v>
      </c>
      <c r="D478" s="7" t="e">
        <f>IF(B478="",#N/A,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Approx.'!$D$18*B478))+O478*SIN(RADIANS(B478*'Third Approx.'!$D$19)+'Third Approx.'!$D$21))))))))))))</f>
        <v>#N/A</v>
      </c>
      <c r="N478" s="47">
        <v>238</v>
      </c>
      <c r="O478" s="48">
        <f>'Third Approx.'!$D$16*TAN('Third Approx.'!$D$29)+((0.5*(COS(RADIANS(ABS('Third Approx.'!$D$18*'Data 3rd Approx.'!N478-'Third Approx.'!$D$19*'Data 3rd Approx.'!N478))))+0.5)*('Third Approx.'!$D$16*TAN(2*'Third Approx.'!$D$29)-2*'Third Approx.'!$D$16*TAN('Third Approx.'!$D$29)))</f>
        <v>3.5151444892385668</v>
      </c>
    </row>
    <row r="479" spans="1:15" x14ac:dyDescent="0.25">
      <c r="A479" s="48">
        <v>238.5</v>
      </c>
      <c r="B479" s="77" t="str">
        <f>IF(A479&lt;='Third Approx.'!$D$20,A479,"")</f>
        <v/>
      </c>
      <c r="C479" s="48" t="e">
        <f>IF(B479="",#N/A,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Approx.'!$D$18*B479))+O479*COS(RADIANS(B479*'Third Approx.'!$D$19)+'Third Approx.'!$D$21))))))))))))</f>
        <v>#N/A</v>
      </c>
      <c r="D479" s="7" t="e">
        <f>IF(B479="",#N/A,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Approx.'!$D$18*B479))+O479*SIN(RADIANS(B479*'Third Approx.'!$D$19)+'Third Approx.'!$D$21))))))))))))</f>
        <v>#N/A</v>
      </c>
      <c r="N479" s="18">
        <v>238.5</v>
      </c>
      <c r="O479" s="48">
        <f>'Third Approx.'!$D$16*TAN('Third Approx.'!$D$29)+((0.5*(COS(RADIANS(ABS('Third Approx.'!$D$18*'Data 3rd Approx.'!N479-'Third Approx.'!$D$19*'Data 3rd Approx.'!N479))))+0.5)*('Third Approx.'!$D$16*TAN(2*'Third Approx.'!$D$29)-2*'Third Approx.'!$D$16*TAN('Third Approx.'!$D$29)))</f>
        <v>3.5153943556286542</v>
      </c>
    </row>
    <row r="480" spans="1:15" x14ac:dyDescent="0.25">
      <c r="A480" s="77">
        <v>239</v>
      </c>
      <c r="B480" s="77" t="str">
        <f>IF(A480&lt;='Third Approx.'!$D$20,A480,"")</f>
        <v/>
      </c>
      <c r="C480" s="48" t="e">
        <f>IF(B480="",#N/A,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Approx.'!$D$18*B480))+O480*COS(RADIANS(B480*'Third Approx.'!$D$19)+'Third Approx.'!$D$21))))))))))))</f>
        <v>#N/A</v>
      </c>
      <c r="D480" s="7" t="e">
        <f>IF(B480="",#N/A,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Approx.'!$D$18*B480))+O480*SIN(RADIANS(B480*'Third Approx.'!$D$19)+'Third Approx.'!$D$21))))))))))))</f>
        <v>#N/A</v>
      </c>
      <c r="N480" s="47">
        <v>239</v>
      </c>
      <c r="O480" s="48">
        <f>'Third Approx.'!$D$16*TAN('Third Approx.'!$D$29)+((0.5*(COS(RADIANS(ABS('Third Approx.'!$D$18*'Data 3rd Approx.'!N480-'Third Approx.'!$D$19*'Data 3rd Approx.'!N480))))+0.5)*('Third Approx.'!$D$16*TAN(2*'Third Approx.'!$D$29)-2*'Third Approx.'!$D$16*TAN('Third Approx.'!$D$29)))</f>
        <v>3.5155759495075007</v>
      </c>
    </row>
    <row r="481" spans="1:15" x14ac:dyDescent="0.25">
      <c r="A481" s="48">
        <v>239.5</v>
      </c>
      <c r="B481" s="77" t="str">
        <f>IF(A481&lt;='Third Approx.'!$D$20,A481,"")</f>
        <v/>
      </c>
      <c r="C481" s="48" t="e">
        <f>IF(B481="",#N/A,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Approx.'!$D$18*B481))+O481*COS(RADIANS(B481*'Third Approx.'!$D$19)+'Third Approx.'!$D$21))))))))))))</f>
        <v>#N/A</v>
      </c>
      <c r="D481" s="7" t="e">
        <f>IF(B481="",#N/A,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Approx.'!$D$18*B481))+O481*SIN(RADIANS(B481*'Third Approx.'!$D$19)+'Third Approx.'!$D$21))))))))))))</f>
        <v>#N/A</v>
      </c>
      <c r="N481" s="18">
        <v>239.5</v>
      </c>
      <c r="O481" s="48">
        <f>'Third Approx.'!$D$16*TAN('Third Approx.'!$D$29)+((0.5*(COS(RADIANS(ABS('Third Approx.'!$D$18*'Data 3rd Approx.'!N481-'Third Approx.'!$D$19*'Data 3rd Approx.'!N481))))+0.5)*('Third Approx.'!$D$16*TAN(2*'Third Approx.'!$D$29)-2*'Third Approx.'!$D$16*TAN('Third Approx.'!$D$29)))</f>
        <v>3.5156861637534926</v>
      </c>
    </row>
    <row r="482" spans="1:15" x14ac:dyDescent="0.25">
      <c r="A482" s="77">
        <v>240</v>
      </c>
      <c r="B482" s="77" t="str">
        <f>IF(A482&lt;='Third Approx.'!$D$20,A482,"")</f>
        <v/>
      </c>
      <c r="C482" s="48" t="e">
        <f>IF(B482="",#N/A,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Approx.'!$D$18*B482))+O482*COS(RADIANS(B482*'Third Approx.'!$D$19)+'Third Approx.'!$D$21))))))))))))</f>
        <v>#N/A</v>
      </c>
      <c r="D482" s="7" t="e">
        <f>IF(B482="",#N/A,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Approx.'!$D$18*B482))+O482*SIN(RADIANS(B482*'Third Approx.'!$D$19)+'Third Approx.'!$D$21))))))))))))</f>
        <v>#N/A</v>
      </c>
      <c r="N482" s="47">
        <v>240</v>
      </c>
      <c r="O482" s="48">
        <f>'Third Approx.'!$D$16*TAN('Third Approx.'!$D$29)+((0.5*(COS(RADIANS(ABS('Third Approx.'!$D$18*'Data 3rd Approx.'!N482-'Third Approx.'!$D$19*'Data 3rd Approx.'!N482))))+0.5)*('Third Approx.'!$D$16*TAN(2*'Third Approx.'!$D$29)-2*'Third Approx.'!$D$16*TAN('Third Approx.'!$D$29)))</f>
        <v>3.5157231125703232</v>
      </c>
    </row>
    <row r="483" spans="1:15" x14ac:dyDescent="0.25">
      <c r="A483" s="48">
        <v>240.5</v>
      </c>
      <c r="B483" s="77" t="str">
        <f>IF(A483&lt;='Third Approx.'!$D$20,A483,"")</f>
        <v/>
      </c>
      <c r="C483" s="48" t="e">
        <f>IF(B483="",#N/A,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Approx.'!$D$18*B483))+O483*COS(RADIANS(B483*'Third Approx.'!$D$19)+'Third Approx.'!$D$21))))))))))))</f>
        <v>#N/A</v>
      </c>
      <c r="D483" s="7" t="e">
        <f>IF(B483="",#N/A,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Approx.'!$D$18*B483))+O483*SIN(RADIANS(B483*'Third Approx.'!$D$19)+'Third Approx.'!$D$21))))))))))))</f>
        <v>#N/A</v>
      </c>
      <c r="N483" s="18">
        <v>240.5</v>
      </c>
      <c r="O483" s="48">
        <f>'Third Approx.'!$D$16*TAN('Third Approx.'!$D$29)+((0.5*(COS(RADIANS(ABS('Third Approx.'!$D$18*'Data 3rd Approx.'!N483-'Third Approx.'!$D$19*'Data 3rd Approx.'!N483))))+0.5)*('Third Approx.'!$D$16*TAN(2*'Third Approx.'!$D$29)-2*'Third Approx.'!$D$16*TAN('Third Approx.'!$D$29)))</f>
        <v>3.5156861637534926</v>
      </c>
    </row>
    <row r="484" spans="1:15" x14ac:dyDescent="0.25">
      <c r="A484" s="77">
        <v>241</v>
      </c>
      <c r="B484" s="77" t="str">
        <f>IF(A484&lt;='Third Approx.'!$D$20,A484,"")</f>
        <v/>
      </c>
      <c r="C484" s="48" t="e">
        <f>IF(B484="",#N/A,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Approx.'!$D$18*B484))+O484*COS(RADIANS(B484*'Third Approx.'!$D$19)+'Third Approx.'!$D$21))))))))))))</f>
        <v>#N/A</v>
      </c>
      <c r="D484" s="7" t="e">
        <f>IF(B484="",#N/A,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Approx.'!$D$18*B484))+O484*SIN(RADIANS(B484*'Third Approx.'!$D$19)+'Third Approx.'!$D$21))))))))))))</f>
        <v>#N/A</v>
      </c>
      <c r="N484" s="47">
        <v>241</v>
      </c>
      <c r="O484" s="48">
        <f>'Third Approx.'!$D$16*TAN('Third Approx.'!$D$29)+((0.5*(COS(RADIANS(ABS('Third Approx.'!$D$18*'Data 3rd Approx.'!N484-'Third Approx.'!$D$19*'Data 3rd Approx.'!N484))))+0.5)*('Third Approx.'!$D$16*TAN(2*'Third Approx.'!$D$29)-2*'Third Approx.'!$D$16*TAN('Third Approx.'!$D$29)))</f>
        <v>3.5155759495075007</v>
      </c>
    </row>
    <row r="485" spans="1:15" x14ac:dyDescent="0.25">
      <c r="A485" s="48">
        <v>241.5</v>
      </c>
      <c r="B485" s="77" t="str">
        <f>IF(A485&lt;='Third Approx.'!$D$20,A485,"")</f>
        <v/>
      </c>
      <c r="C485" s="48" t="e">
        <f>IF(B485="",#N/A,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Approx.'!$D$18*B485))+O485*COS(RADIANS(B485*'Third Approx.'!$D$19)+'Third Approx.'!$D$21))))))))))))</f>
        <v>#N/A</v>
      </c>
      <c r="D485" s="7" t="e">
        <f>IF(B485="",#N/A,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Approx.'!$D$18*B485))+O485*SIN(RADIANS(B485*'Third Approx.'!$D$19)+'Third Approx.'!$D$21))))))))))))</f>
        <v>#N/A</v>
      </c>
      <c r="N485" s="18">
        <v>241.5</v>
      </c>
      <c r="O485" s="48">
        <f>'Third Approx.'!$D$16*TAN('Third Approx.'!$D$29)+((0.5*(COS(RADIANS(ABS('Third Approx.'!$D$18*'Data 3rd Approx.'!N485-'Third Approx.'!$D$19*'Data 3rd Approx.'!N485))))+0.5)*('Third Approx.'!$D$16*TAN(2*'Third Approx.'!$D$29)-2*'Third Approx.'!$D$16*TAN('Third Approx.'!$D$29)))</f>
        <v>3.5153943556286542</v>
      </c>
    </row>
    <row r="486" spans="1:15" x14ac:dyDescent="0.25">
      <c r="A486" s="77">
        <v>242</v>
      </c>
      <c r="B486" s="77" t="str">
        <f>IF(A486&lt;='Third Approx.'!$D$20,A486,"")</f>
        <v/>
      </c>
      <c r="C486" s="48" t="e">
        <f>IF(B486="",#N/A,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Approx.'!$D$18*B486))+O486*COS(RADIANS(B486*'Third Approx.'!$D$19)+'Third Approx.'!$D$21))))))))))))</f>
        <v>#N/A</v>
      </c>
      <c r="D486" s="7" t="e">
        <f>IF(B486="",#N/A,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Approx.'!$D$18*B486))+O486*SIN(RADIANS(B486*'Third Approx.'!$D$19)+'Third Approx.'!$D$21))))))))))))</f>
        <v>#N/A</v>
      </c>
      <c r="N486" s="47">
        <v>242</v>
      </c>
      <c r="O486" s="48">
        <f>'Third Approx.'!$D$16*TAN('Third Approx.'!$D$29)+((0.5*(COS(RADIANS(ABS('Third Approx.'!$D$18*'Data 3rd Approx.'!N486-'Third Approx.'!$D$19*'Data 3rd Approx.'!N486))))+0.5)*('Third Approx.'!$D$16*TAN(2*'Third Approx.'!$D$29)-2*'Third Approx.'!$D$16*TAN('Third Approx.'!$D$29)))</f>
        <v>3.5151444892385668</v>
      </c>
    </row>
    <row r="487" spans="1:15" x14ac:dyDescent="0.25">
      <c r="A487" s="48">
        <v>242.5</v>
      </c>
      <c r="B487" s="77" t="str">
        <f>IF(A487&lt;='Third Approx.'!$D$20,A487,"")</f>
        <v/>
      </c>
      <c r="C487" s="48" t="e">
        <f>IF(B487="",#N/A,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Approx.'!$D$18*B487))+O487*COS(RADIANS(B487*'Third Approx.'!$D$19)+'Third Approx.'!$D$21))))))))))))</f>
        <v>#N/A</v>
      </c>
      <c r="D487" s="7" t="e">
        <f>IF(B487="",#N/A,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Approx.'!$D$18*B487))+O487*SIN(RADIANS(B487*'Third Approx.'!$D$19)+'Third Approx.'!$D$21))))))))))))</f>
        <v>#N/A</v>
      </c>
      <c r="N487" s="18">
        <v>242.5</v>
      </c>
      <c r="O487" s="48">
        <f>'Third Approx.'!$D$16*TAN('Third Approx.'!$D$29)+((0.5*(COS(RADIANS(ABS('Third Approx.'!$D$18*'Data 3rd Approx.'!N487-'Third Approx.'!$D$19*'Data 3rd Approx.'!N487))))+0.5)*('Third Approx.'!$D$16*TAN(2*'Third Approx.'!$D$29)-2*'Third Approx.'!$D$16*TAN('Third Approx.'!$D$29)))</f>
        <v>3.5148306256204491</v>
      </c>
    </row>
    <row r="488" spans="1:15" x14ac:dyDescent="0.25">
      <c r="A488" s="77">
        <v>243</v>
      </c>
      <c r="B488" s="77" t="str">
        <f>IF(A488&lt;='Third Approx.'!$D$20,A488,"")</f>
        <v/>
      </c>
      <c r="C488" s="48" t="e">
        <f>IF(B488="",#N/A,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Approx.'!$D$18*B488))+O488*COS(RADIANS(B488*'Third Approx.'!$D$19)+'Third Approx.'!$D$21))))))))))))</f>
        <v>#N/A</v>
      </c>
      <c r="D488" s="7" t="e">
        <f>IF(B488="",#N/A,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Approx.'!$D$18*B488))+O488*SIN(RADIANS(B488*'Third Approx.'!$D$19)+'Third Approx.'!$D$21))))))))))))</f>
        <v>#N/A</v>
      </c>
      <c r="N488" s="47">
        <v>243</v>
      </c>
      <c r="O488" s="48">
        <f>'Third Approx.'!$D$16*TAN('Third Approx.'!$D$29)+((0.5*(COS(RADIANS(ABS('Third Approx.'!$D$18*'Data 3rd Approx.'!N488-'Third Approx.'!$D$19*'Data 3rd Approx.'!N488))))+0.5)*('Third Approx.'!$D$16*TAN(2*'Third Approx.'!$D$29)-2*'Third Approx.'!$D$16*TAN('Third Approx.'!$D$29)))</f>
        <v>3.5144581350678266</v>
      </c>
    </row>
    <row r="489" spans="1:15" x14ac:dyDescent="0.25">
      <c r="A489" s="48">
        <v>243.5</v>
      </c>
      <c r="B489" s="77" t="str">
        <f>IF(A489&lt;='Third Approx.'!$D$20,A489,"")</f>
        <v/>
      </c>
      <c r="C489" s="48" t="e">
        <f>IF(B489="",#N/A,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Approx.'!$D$18*B489))+O489*COS(RADIANS(B489*'Third Approx.'!$D$19)+'Third Approx.'!$D$21))))))))))))</f>
        <v>#N/A</v>
      </c>
      <c r="D489" s="7" t="e">
        <f>IF(B489="",#N/A,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Approx.'!$D$18*B489))+O489*SIN(RADIANS(B489*'Third Approx.'!$D$19)+'Third Approx.'!$D$21))))))))))))</f>
        <v>#N/A</v>
      </c>
      <c r="N489" s="18">
        <v>243.5</v>
      </c>
      <c r="O489" s="48">
        <f>'Third Approx.'!$D$16*TAN('Third Approx.'!$D$29)+((0.5*(COS(RADIANS(ABS('Third Approx.'!$D$18*'Data 3rd Approx.'!N489-'Third Approx.'!$D$19*'Data 3rd Approx.'!N489))))+0.5)*('Third Approx.'!$D$16*TAN(2*'Third Approx.'!$D$29)-2*'Third Approx.'!$D$16*TAN('Third Approx.'!$D$29)))</f>
        <v>3.5140333909973287</v>
      </c>
    </row>
    <row r="490" spans="1:15" x14ac:dyDescent="0.25">
      <c r="A490" s="77">
        <v>244</v>
      </c>
      <c r="B490" s="77" t="str">
        <f>IF(A490&lt;='Third Approx.'!$D$20,A490,"")</f>
        <v/>
      </c>
      <c r="C490" s="48" t="e">
        <f>IF(B490="",#N/A,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Approx.'!$D$18*B490))+O490*COS(RADIANS(B490*'Third Approx.'!$D$19)+'Third Approx.'!$D$21))))))))))))</f>
        <v>#N/A</v>
      </c>
      <c r="D490" s="7" t="e">
        <f>IF(B490="",#N/A,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Approx.'!$D$18*B490))+O490*SIN(RADIANS(B490*'Third Approx.'!$D$19)+'Third Approx.'!$D$21))))))))))))</f>
        <v>#N/A</v>
      </c>
      <c r="N490" s="47">
        <v>244</v>
      </c>
      <c r="O490" s="48">
        <f>'Third Approx.'!$D$16*TAN('Third Approx.'!$D$29)+((0.5*(COS(RADIANS(ABS('Third Approx.'!$D$18*'Data 3rd Approx.'!N490-'Third Approx.'!$D$19*'Data 3rd Approx.'!N490))))+0.5)*('Third Approx.'!$D$16*TAN(2*'Third Approx.'!$D$29)-2*'Third Approx.'!$D$16*TAN('Third Approx.'!$D$29)))</f>
        <v>3.5135636608977627</v>
      </c>
    </row>
    <row r="491" spans="1:15" x14ac:dyDescent="0.25">
      <c r="A491" s="48">
        <v>244.5</v>
      </c>
      <c r="B491" s="77" t="str">
        <f>IF(A491&lt;='Third Approx.'!$D$20,A491,"")</f>
        <v/>
      </c>
      <c r="C491" s="48" t="e">
        <f>IF(B491="",#N/A,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Approx.'!$D$18*B491))+O491*COS(RADIANS(B491*'Third Approx.'!$D$19)+'Third Approx.'!$D$21))))))))))))</f>
        <v>#N/A</v>
      </c>
      <c r="D491" s="7" t="e">
        <f>IF(B491="",#N/A,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Approx.'!$D$18*B491))+O491*SIN(RADIANS(B491*'Third Approx.'!$D$19)+'Third Approx.'!$D$21))))))))))))</f>
        <v>#N/A</v>
      </c>
      <c r="N491" s="18">
        <v>244.5</v>
      </c>
      <c r="O491" s="48">
        <f>'Third Approx.'!$D$16*TAN('Third Approx.'!$D$29)+((0.5*(COS(RADIANS(ABS('Third Approx.'!$D$18*'Data 3rd Approx.'!N491-'Third Approx.'!$D$19*'Data 3rd Approx.'!N491))))+0.5)*('Third Approx.'!$D$16*TAN(2*'Third Approx.'!$D$29)-2*'Third Approx.'!$D$16*TAN('Third Approx.'!$D$29)))</f>
        <v>3.5130569819813662</v>
      </c>
    </row>
    <row r="492" spans="1:15" x14ac:dyDescent="0.25">
      <c r="A492" s="77">
        <v>245</v>
      </c>
      <c r="B492" s="77" t="str">
        <f>IF(A492&lt;='Third Approx.'!$D$20,A492,"")</f>
        <v/>
      </c>
      <c r="C492" s="48" t="e">
        <f>IF(B492="",#N/A,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Approx.'!$D$18*B492))+O492*COS(RADIANS(B492*'Third Approx.'!$D$19)+'Third Approx.'!$D$21))))))))))))</f>
        <v>#N/A</v>
      </c>
      <c r="D492" s="7" t="e">
        <f>IF(B492="",#N/A,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Approx.'!$D$18*B492))+O492*SIN(RADIANS(B492*'Third Approx.'!$D$19)+'Third Approx.'!$D$21))))))))))))</f>
        <v>#N/A</v>
      </c>
      <c r="N492" s="47">
        <v>245</v>
      </c>
      <c r="O492" s="48">
        <f>'Third Approx.'!$D$16*TAN('Third Approx.'!$D$29)+((0.5*(COS(RADIANS(ABS('Third Approx.'!$D$18*'Data 3rd Approx.'!N492-'Third Approx.'!$D$19*'Data 3rd Approx.'!N492))))+0.5)*('Third Approx.'!$D$16*TAN(2*'Third Approx.'!$D$29)-2*'Third Approx.'!$D$16*TAN('Third Approx.'!$D$29)))</f>
        <v>3.5125220236648764</v>
      </c>
    </row>
    <row r="493" spans="1:15" x14ac:dyDescent="0.25">
      <c r="A493" s="48">
        <v>245.5</v>
      </c>
      <c r="B493" s="77" t="str">
        <f>IF(A493&lt;='Third Approx.'!$D$20,A493,"")</f>
        <v/>
      </c>
      <c r="C493" s="48" t="e">
        <f>IF(B493="",#N/A,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Approx.'!$D$18*B493))+O493*COS(RADIANS(B493*'Third Approx.'!$D$19)+'Third Approx.'!$D$21))))))))))))</f>
        <v>#N/A</v>
      </c>
      <c r="D493" s="7" t="e">
        <f>IF(B493="",#N/A,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Approx.'!$D$18*B493))+O493*SIN(RADIANS(B493*'Third Approx.'!$D$19)+'Third Approx.'!$D$21))))))))))))</f>
        <v>#N/A</v>
      </c>
      <c r="N493" s="18">
        <v>245.5</v>
      </c>
      <c r="O493" s="48">
        <f>'Third Approx.'!$D$16*TAN('Third Approx.'!$D$29)+((0.5*(COS(RADIANS(ABS('Third Approx.'!$D$18*'Data 3rd Approx.'!N493-'Third Approx.'!$D$19*'Data 3rd Approx.'!N493))))+0.5)*('Third Approx.'!$D$16*TAN(2*'Third Approx.'!$D$29)-2*'Third Approx.'!$D$16*TAN('Third Approx.'!$D$29)))</f>
        <v>3.5119679392334073</v>
      </c>
    </row>
    <row r="494" spans="1:15" x14ac:dyDescent="0.25">
      <c r="A494" s="77">
        <v>246</v>
      </c>
      <c r="B494" s="77" t="str">
        <f>IF(A494&lt;='Third Approx.'!$D$20,A494,"")</f>
        <v/>
      </c>
      <c r="C494" s="48" t="e">
        <f>IF(B494="",#N/A,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Approx.'!$D$18*B494))+O494*COS(RADIANS(B494*'Third Approx.'!$D$19)+'Third Approx.'!$D$21))))))))))))</f>
        <v>#N/A</v>
      </c>
      <c r="D494" s="7" t="e">
        <f>IF(B494="",#N/A,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Approx.'!$D$18*B494))+O494*SIN(RADIANS(B494*'Third Approx.'!$D$19)+'Third Approx.'!$D$21))))))))))))</f>
        <v>#N/A</v>
      </c>
      <c r="N494" s="47">
        <v>246</v>
      </c>
      <c r="O494" s="48">
        <f>'Third Approx.'!$D$16*TAN('Third Approx.'!$D$29)+((0.5*(COS(RADIANS(ABS('Third Approx.'!$D$18*'Data 3rd Approx.'!N494-'Third Approx.'!$D$19*'Data 3rd Approx.'!N494))))+0.5)*('Third Approx.'!$D$16*TAN(2*'Third Approx.'!$D$29)-2*'Third Approx.'!$D$16*TAN('Third Approx.'!$D$29)))</f>
        <v>3.5114042092252022</v>
      </c>
    </row>
    <row r="495" spans="1:15" x14ac:dyDescent="0.25">
      <c r="A495" s="48">
        <v>246.5</v>
      </c>
      <c r="B495" s="77" t="str">
        <f>IF(A495&lt;='Third Approx.'!$D$20,A495,"")</f>
        <v/>
      </c>
      <c r="C495" s="48" t="e">
        <f>IF(B495="",#N/A,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Approx.'!$D$18*B495))+O495*COS(RADIANS(B495*'Third Approx.'!$D$19)+'Third Approx.'!$D$21))))))))))))</f>
        <v>#N/A</v>
      </c>
      <c r="D495" s="7" t="e">
        <f>IF(B495="",#N/A,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Approx.'!$D$18*B495))+O495*SIN(RADIANS(B495*'Third Approx.'!$D$19)+'Third Approx.'!$D$21))))))))))))</f>
        <v>#N/A</v>
      </c>
      <c r="N495" s="18">
        <v>246.5</v>
      </c>
      <c r="O495" s="48">
        <f>'Third Approx.'!$D$16*TAN('Third Approx.'!$D$29)+((0.5*(COS(RADIANS(ABS('Third Approx.'!$D$18*'Data 3rd Approx.'!N495-'Third Approx.'!$D$19*'Data 3rd Approx.'!N495))))+0.5)*('Third Approx.'!$D$16*TAN(2*'Third Approx.'!$D$29)-2*'Third Approx.'!$D$16*TAN('Third Approx.'!$D$29)))</f>
        <v>3.5108404792169972</v>
      </c>
    </row>
    <row r="496" spans="1:15" x14ac:dyDescent="0.25">
      <c r="A496" s="77">
        <v>247</v>
      </c>
      <c r="B496" s="77" t="str">
        <f>IF(A496&lt;='Third Approx.'!$D$20,A496,"")</f>
        <v/>
      </c>
      <c r="C496" s="48" t="e">
        <f>IF(B496="",#N/A,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Approx.'!$D$18*B496))+O496*COS(RADIANS(B496*'Third Approx.'!$D$19)+'Third Approx.'!$D$21))))))))))))</f>
        <v>#N/A</v>
      </c>
      <c r="D496" s="7" t="e">
        <f>IF(B496="",#N/A,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Approx.'!$D$18*B496))+O496*SIN(RADIANS(B496*'Third Approx.'!$D$19)+'Third Approx.'!$D$21))))))))))))</f>
        <v>#N/A</v>
      </c>
      <c r="N496" s="47">
        <v>247</v>
      </c>
      <c r="O496" s="48">
        <f>'Third Approx.'!$D$16*TAN('Third Approx.'!$D$29)+((0.5*(COS(RADIANS(ABS('Third Approx.'!$D$18*'Data 3rd Approx.'!N496-'Third Approx.'!$D$19*'Data 3rd Approx.'!N496))))+0.5)*('Third Approx.'!$D$16*TAN(2*'Third Approx.'!$D$29)-2*'Third Approx.'!$D$16*TAN('Third Approx.'!$D$29)))</f>
        <v>3.5102863947855281</v>
      </c>
    </row>
    <row r="497" spans="1:15" x14ac:dyDescent="0.25">
      <c r="A497" s="48">
        <v>247.5</v>
      </c>
      <c r="B497" s="77" t="str">
        <f>IF(A497&lt;='Third Approx.'!$D$20,A497,"")</f>
        <v/>
      </c>
      <c r="C497" s="48" t="e">
        <f>IF(B497="",#N/A,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Approx.'!$D$18*B497))+O497*COS(RADIANS(B497*'Third Approx.'!$D$19)+'Third Approx.'!$D$21))))))))))))</f>
        <v>#N/A</v>
      </c>
      <c r="D497" s="7" t="e">
        <f>IF(B497="",#N/A,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Approx.'!$D$18*B497))+O497*SIN(RADIANS(B497*'Third Approx.'!$D$19)+'Third Approx.'!$D$21))))))))))))</f>
        <v>#N/A</v>
      </c>
      <c r="N497" s="18">
        <v>247.5</v>
      </c>
      <c r="O497" s="48">
        <f>'Third Approx.'!$D$16*TAN('Third Approx.'!$D$29)+((0.5*(COS(RADIANS(ABS('Third Approx.'!$D$18*'Data 3rd Approx.'!N497-'Third Approx.'!$D$19*'Data 3rd Approx.'!N497))))+0.5)*('Third Approx.'!$D$16*TAN(2*'Third Approx.'!$D$29)-2*'Third Approx.'!$D$16*TAN('Third Approx.'!$D$29)))</f>
        <v>3.5097514364690383</v>
      </c>
    </row>
    <row r="498" spans="1:15" x14ac:dyDescent="0.25">
      <c r="A498" s="77">
        <v>248</v>
      </c>
      <c r="B498" s="77" t="str">
        <f>IF(A498&lt;='Third Approx.'!$D$20,A498,"")</f>
        <v/>
      </c>
      <c r="C498" s="48" t="e">
        <f>IF(B498="",#N/A,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Approx.'!$D$18*B498))+O498*COS(RADIANS(B498*'Third Approx.'!$D$19)+'Third Approx.'!$D$21))))))))))))</f>
        <v>#N/A</v>
      </c>
      <c r="D498" s="7" t="e">
        <f>IF(B498="",#N/A,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Approx.'!$D$18*B498))+O498*SIN(RADIANS(B498*'Third Approx.'!$D$19)+'Third Approx.'!$D$21))))))))))))</f>
        <v>#N/A</v>
      </c>
      <c r="N498" s="47">
        <v>248</v>
      </c>
      <c r="O498" s="48">
        <f>'Third Approx.'!$D$16*TAN('Third Approx.'!$D$29)+((0.5*(COS(RADIANS(ABS('Third Approx.'!$D$18*'Data 3rd Approx.'!N498-'Third Approx.'!$D$19*'Data 3rd Approx.'!N498))))+0.5)*('Third Approx.'!$D$16*TAN(2*'Third Approx.'!$D$29)-2*'Third Approx.'!$D$16*TAN('Third Approx.'!$D$29)))</f>
        <v>3.5092447575526418</v>
      </c>
    </row>
    <row r="499" spans="1:15" x14ac:dyDescent="0.25">
      <c r="A499" s="48">
        <v>248.5</v>
      </c>
      <c r="B499" s="77" t="str">
        <f>IF(A499&lt;='Third Approx.'!$D$20,A499,"")</f>
        <v/>
      </c>
      <c r="C499" s="48" t="e">
        <f>IF(B499="",#N/A,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Approx.'!$D$18*B499))+O499*COS(RADIANS(B499*'Third Approx.'!$D$19)+'Third Approx.'!$D$21))))))))))))</f>
        <v>#N/A</v>
      </c>
      <c r="D499" s="7" t="e">
        <f>IF(B499="",#N/A,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Approx.'!$D$18*B499))+O499*SIN(RADIANS(B499*'Third Approx.'!$D$19)+'Third Approx.'!$D$21))))))))))))</f>
        <v>#N/A</v>
      </c>
      <c r="N499" s="18">
        <v>248.5</v>
      </c>
      <c r="O499" s="48">
        <f>'Third Approx.'!$D$16*TAN('Third Approx.'!$D$29)+((0.5*(COS(RADIANS(ABS('Third Approx.'!$D$18*'Data 3rd Approx.'!N499-'Third Approx.'!$D$19*'Data 3rd Approx.'!N499))))+0.5)*('Third Approx.'!$D$16*TAN(2*'Third Approx.'!$D$29)-2*'Third Approx.'!$D$16*TAN('Third Approx.'!$D$29)))</f>
        <v>3.5087750274530758</v>
      </c>
    </row>
    <row r="500" spans="1:15" x14ac:dyDescent="0.25">
      <c r="A500" s="77">
        <v>249</v>
      </c>
      <c r="B500" s="77" t="str">
        <f>IF(A500&lt;='Third Approx.'!$D$20,A500,"")</f>
        <v/>
      </c>
      <c r="C500" s="48" t="e">
        <f>IF(B500="",#N/A,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Approx.'!$D$18*B500))+O500*COS(RADIANS(B500*'Third Approx.'!$D$19)+'Third Approx.'!$D$21))))))))))))</f>
        <v>#N/A</v>
      </c>
      <c r="D500" s="7" t="e">
        <f>IF(B500="",#N/A,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Approx.'!$D$18*B500))+O500*SIN(RADIANS(B500*'Third Approx.'!$D$19)+'Third Approx.'!$D$21))))))))))))</f>
        <v>#N/A</v>
      </c>
      <c r="N500" s="47">
        <v>249</v>
      </c>
      <c r="O500" s="48">
        <f>'Third Approx.'!$D$16*TAN('Third Approx.'!$D$29)+((0.5*(COS(RADIANS(ABS('Third Approx.'!$D$18*'Data 3rd Approx.'!N500-'Third Approx.'!$D$19*'Data 3rd Approx.'!N500))))+0.5)*('Third Approx.'!$D$16*TAN(2*'Third Approx.'!$D$29)-2*'Third Approx.'!$D$16*TAN('Third Approx.'!$D$29)))</f>
        <v>3.5083502833825779</v>
      </c>
    </row>
    <row r="501" spans="1:15" x14ac:dyDescent="0.25">
      <c r="A501" s="48">
        <v>249.5</v>
      </c>
      <c r="B501" s="77" t="str">
        <f>IF(A501&lt;='Third Approx.'!$D$20,A501,"")</f>
        <v/>
      </c>
      <c r="C501" s="48" t="e">
        <f>IF(B501="",#N/A,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Approx.'!$D$18*B501))+O501*COS(RADIANS(B501*'Third Approx.'!$D$19)+'Third Approx.'!$D$21))))))))))))</f>
        <v>#N/A</v>
      </c>
      <c r="D501" s="7" t="e">
        <f>IF(B501="",#N/A,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Approx.'!$D$18*B501))+O501*SIN(RADIANS(B501*'Third Approx.'!$D$19)+'Third Approx.'!$D$21))))))))))))</f>
        <v>#N/A</v>
      </c>
      <c r="N501" s="18">
        <v>249.5</v>
      </c>
      <c r="O501" s="48">
        <f>'Third Approx.'!$D$16*TAN('Third Approx.'!$D$29)+((0.5*(COS(RADIANS(ABS('Third Approx.'!$D$18*'Data 3rd Approx.'!N501-'Third Approx.'!$D$19*'Data 3rd Approx.'!N501))))+0.5)*('Third Approx.'!$D$16*TAN(2*'Third Approx.'!$D$29)-2*'Third Approx.'!$D$16*TAN('Third Approx.'!$D$29)))</f>
        <v>3.5079777928299554</v>
      </c>
    </row>
    <row r="502" spans="1:15" x14ac:dyDescent="0.25">
      <c r="A502" s="77">
        <v>250</v>
      </c>
      <c r="B502" s="77" t="str">
        <f>IF(A502&lt;='Third Approx.'!$D$20,A502,"")</f>
        <v/>
      </c>
      <c r="C502" s="48" t="e">
        <f>IF(B502="",#N/A,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Approx.'!$D$18*B502))+O502*COS(RADIANS(B502*'Third Approx.'!$D$19)+'Third Approx.'!$D$21))))))))))))</f>
        <v>#N/A</v>
      </c>
      <c r="D502" s="7" t="e">
        <f>IF(B502="",#N/A,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Approx.'!$D$18*B502))+O502*SIN(RADIANS(B502*'Third Approx.'!$D$19)+'Third Approx.'!$D$21))))))))))))</f>
        <v>#N/A</v>
      </c>
      <c r="N502" s="47">
        <v>250</v>
      </c>
      <c r="O502" s="48">
        <f>'Third Approx.'!$D$16*TAN('Third Approx.'!$D$29)+((0.5*(COS(RADIANS(ABS('Third Approx.'!$D$18*'Data 3rd Approx.'!N502-'Third Approx.'!$D$19*'Data 3rd Approx.'!N502))))+0.5)*('Third Approx.'!$D$16*TAN(2*'Third Approx.'!$D$29)-2*'Third Approx.'!$D$16*TAN('Third Approx.'!$D$29)))</f>
        <v>3.5076639292118381</v>
      </c>
    </row>
    <row r="503" spans="1:15" x14ac:dyDescent="0.25">
      <c r="A503" s="48">
        <v>250.5</v>
      </c>
      <c r="B503" s="77" t="str">
        <f>IF(A503&lt;='Third Approx.'!$D$20,A503,"")</f>
        <v/>
      </c>
      <c r="C503" s="48" t="e">
        <f>IF(B503="",#N/A,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Approx.'!$D$18*B503))+O503*COS(RADIANS(B503*'Third Approx.'!$D$19)+'Third Approx.'!$D$21))))))))))))</f>
        <v>#N/A</v>
      </c>
      <c r="D503" s="7" t="e">
        <f>IF(B503="",#N/A,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Approx.'!$D$18*B503))+O503*SIN(RADIANS(B503*'Third Approx.'!$D$19)+'Third Approx.'!$D$21))))))))))))</f>
        <v>#N/A</v>
      </c>
      <c r="N503" s="18">
        <v>250.5</v>
      </c>
      <c r="O503" s="48">
        <f>'Third Approx.'!$D$16*TAN('Third Approx.'!$D$29)+((0.5*(COS(RADIANS(ABS('Third Approx.'!$D$18*'Data 3rd Approx.'!N503-'Third Approx.'!$D$19*'Data 3rd Approx.'!N503))))+0.5)*('Third Approx.'!$D$16*TAN(2*'Third Approx.'!$D$29)-2*'Third Approx.'!$D$16*TAN('Third Approx.'!$D$29)))</f>
        <v>3.5074140628217503</v>
      </c>
    </row>
    <row r="504" spans="1:15" x14ac:dyDescent="0.25">
      <c r="A504" s="77">
        <v>251</v>
      </c>
      <c r="B504" s="77" t="str">
        <f>IF(A504&lt;='Third Approx.'!$D$20,A504,"")</f>
        <v/>
      </c>
      <c r="C504" s="48" t="e">
        <f>IF(B504="",#N/A,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Approx.'!$D$18*B504))+O504*COS(RADIANS(B504*'Third Approx.'!$D$19)+'Third Approx.'!$D$21))))))))))))</f>
        <v>#N/A</v>
      </c>
      <c r="D504" s="7" t="e">
        <f>IF(B504="",#N/A,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Approx.'!$D$18*B504))+O504*SIN(RADIANS(B504*'Third Approx.'!$D$19)+'Third Approx.'!$D$21))))))))))))</f>
        <v>#N/A</v>
      </c>
      <c r="N504" s="47">
        <v>251</v>
      </c>
      <c r="O504" s="48">
        <f>'Third Approx.'!$D$16*TAN('Third Approx.'!$D$29)+((0.5*(COS(RADIANS(ABS('Third Approx.'!$D$18*'Data 3rd Approx.'!N504-'Third Approx.'!$D$19*'Data 3rd Approx.'!N504))))+0.5)*('Third Approx.'!$D$16*TAN(2*'Third Approx.'!$D$29)-2*'Third Approx.'!$D$16*TAN('Third Approx.'!$D$29)))</f>
        <v>3.5072324689429037</v>
      </c>
    </row>
    <row r="505" spans="1:15" x14ac:dyDescent="0.25">
      <c r="A505" s="48">
        <v>251.5</v>
      </c>
      <c r="B505" s="77" t="str">
        <f>IF(A505&lt;='Third Approx.'!$D$20,A505,"")</f>
        <v/>
      </c>
      <c r="C505" s="48" t="e">
        <f>IF(B505="",#N/A,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Approx.'!$D$18*B505))+O505*COS(RADIANS(B505*'Third Approx.'!$D$19)+'Third Approx.'!$D$21))))))))))))</f>
        <v>#N/A</v>
      </c>
      <c r="D505" s="7" t="e">
        <f>IF(B505="",#N/A,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Approx.'!$D$18*B505))+O505*SIN(RADIANS(B505*'Third Approx.'!$D$19)+'Third Approx.'!$D$21))))))))))))</f>
        <v>#N/A</v>
      </c>
      <c r="N505" s="18">
        <v>251.5</v>
      </c>
      <c r="O505" s="48">
        <f>'Third Approx.'!$D$16*TAN('Third Approx.'!$D$29)+((0.5*(COS(RADIANS(ABS('Third Approx.'!$D$18*'Data 3rd Approx.'!N505-'Third Approx.'!$D$19*'Data 3rd Approx.'!N505))))+0.5)*('Third Approx.'!$D$16*TAN(2*'Third Approx.'!$D$29)-2*'Third Approx.'!$D$16*TAN('Third Approx.'!$D$29)))</f>
        <v>3.5071222546969119</v>
      </c>
    </row>
    <row r="506" spans="1:15" x14ac:dyDescent="0.25">
      <c r="A506" s="77">
        <v>252</v>
      </c>
      <c r="B506" s="77" t="str">
        <f>IF(A506&lt;='Third Approx.'!$D$20,A506,"")</f>
        <v/>
      </c>
      <c r="C506" s="48" t="e">
        <f>IF(B506="",#N/A,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Approx.'!$D$18*B506))+O506*COS(RADIANS(B506*'Third Approx.'!$D$19)+'Third Approx.'!$D$21))))))))))))</f>
        <v>#N/A</v>
      </c>
      <c r="D506" s="7" t="e">
        <f>IF(B506="",#N/A,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Approx.'!$D$18*B506))+O506*SIN(RADIANS(B506*'Third Approx.'!$D$19)+'Third Approx.'!$D$21))))))))))))</f>
        <v>#N/A</v>
      </c>
      <c r="N506" s="47">
        <v>252</v>
      </c>
      <c r="O506" s="48">
        <f>'Third Approx.'!$D$16*TAN('Third Approx.'!$D$29)+((0.5*(COS(RADIANS(ABS('Third Approx.'!$D$18*'Data 3rd Approx.'!N506-'Third Approx.'!$D$19*'Data 3rd Approx.'!N506))))+0.5)*('Third Approx.'!$D$16*TAN(2*'Third Approx.'!$D$29)-2*'Third Approx.'!$D$16*TAN('Third Approx.'!$D$29)))</f>
        <v>3.5070853058800813</v>
      </c>
    </row>
    <row r="507" spans="1:15" x14ac:dyDescent="0.25">
      <c r="A507" s="48">
        <v>252.5</v>
      </c>
      <c r="B507" s="77" t="str">
        <f>IF(A507&lt;='Third Approx.'!$D$20,A507,"")</f>
        <v/>
      </c>
      <c r="C507" s="48" t="e">
        <f>IF(B507="",#N/A,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Approx.'!$D$18*B507))+O507*COS(RADIANS(B507*'Third Approx.'!$D$19)+'Third Approx.'!$D$21))))))))))))</f>
        <v>#N/A</v>
      </c>
      <c r="D507" s="7" t="e">
        <f>IF(B507="",#N/A,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Approx.'!$D$18*B507))+O507*SIN(RADIANS(B507*'Third Approx.'!$D$19)+'Third Approx.'!$D$21))))))))))))</f>
        <v>#N/A</v>
      </c>
      <c r="N507" s="18">
        <v>252.5</v>
      </c>
      <c r="O507" s="48">
        <f>'Third Approx.'!$D$16*TAN('Third Approx.'!$D$29)+((0.5*(COS(RADIANS(ABS('Third Approx.'!$D$18*'Data 3rd Approx.'!N507-'Third Approx.'!$D$19*'Data 3rd Approx.'!N507))))+0.5)*('Third Approx.'!$D$16*TAN(2*'Third Approx.'!$D$29)-2*'Third Approx.'!$D$16*TAN('Third Approx.'!$D$29)))</f>
        <v>3.5071222546969119</v>
      </c>
    </row>
    <row r="508" spans="1:15" x14ac:dyDescent="0.25">
      <c r="A508" s="77">
        <v>253</v>
      </c>
      <c r="B508" s="77" t="str">
        <f>IF(A508&lt;='Third Approx.'!$D$20,A508,"")</f>
        <v/>
      </c>
      <c r="C508" s="48" t="e">
        <f>IF(B508="",#N/A,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Approx.'!$D$18*B508))+O508*COS(RADIANS(B508*'Third Approx.'!$D$19)+'Third Approx.'!$D$21))))))))))))</f>
        <v>#N/A</v>
      </c>
      <c r="D508" s="7" t="e">
        <f>IF(B508="",#N/A,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Approx.'!$D$18*B508))+O508*SIN(RADIANS(B508*'Third Approx.'!$D$19)+'Third Approx.'!$D$21))))))))))))</f>
        <v>#N/A</v>
      </c>
      <c r="N508" s="47">
        <v>253</v>
      </c>
      <c r="O508" s="48">
        <f>'Third Approx.'!$D$16*TAN('Third Approx.'!$D$29)+((0.5*(COS(RADIANS(ABS('Third Approx.'!$D$18*'Data 3rd Approx.'!N508-'Third Approx.'!$D$19*'Data 3rd Approx.'!N508))))+0.5)*('Third Approx.'!$D$16*TAN(2*'Third Approx.'!$D$29)-2*'Third Approx.'!$D$16*TAN('Third Approx.'!$D$29)))</f>
        <v>3.5072324689429037</v>
      </c>
    </row>
    <row r="509" spans="1:15" x14ac:dyDescent="0.25">
      <c r="A509" s="48">
        <v>253.5</v>
      </c>
      <c r="B509" s="77" t="str">
        <f>IF(A509&lt;='Third Approx.'!$D$20,A509,"")</f>
        <v/>
      </c>
      <c r="C509" s="48" t="e">
        <f>IF(B509="",#N/A,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Approx.'!$D$18*B509))+O509*COS(RADIANS(B509*'Third Approx.'!$D$19)+'Third Approx.'!$D$21))))))))))))</f>
        <v>#N/A</v>
      </c>
      <c r="D509" s="7" t="e">
        <f>IF(B509="",#N/A,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Approx.'!$D$18*B509))+O509*SIN(RADIANS(B509*'Third Approx.'!$D$19)+'Third Approx.'!$D$21))))))))))))</f>
        <v>#N/A</v>
      </c>
      <c r="N509" s="18">
        <v>253.5</v>
      </c>
      <c r="O509" s="48">
        <f>'Third Approx.'!$D$16*TAN('Third Approx.'!$D$29)+((0.5*(COS(RADIANS(ABS('Third Approx.'!$D$18*'Data 3rd Approx.'!N509-'Third Approx.'!$D$19*'Data 3rd Approx.'!N509))))+0.5)*('Third Approx.'!$D$16*TAN(2*'Third Approx.'!$D$29)-2*'Third Approx.'!$D$16*TAN('Third Approx.'!$D$29)))</f>
        <v>3.5074140628217503</v>
      </c>
    </row>
    <row r="510" spans="1:15" x14ac:dyDescent="0.25">
      <c r="A510" s="77">
        <v>254</v>
      </c>
      <c r="B510" s="77" t="str">
        <f>IF(A510&lt;='Third Approx.'!$D$20,A510,"")</f>
        <v/>
      </c>
      <c r="C510" s="48" t="e">
        <f>IF(B510="",#N/A,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Approx.'!$D$18*B510))+O510*COS(RADIANS(B510*'Third Approx.'!$D$19)+'Third Approx.'!$D$21))))))))))))</f>
        <v>#N/A</v>
      </c>
      <c r="D510" s="7" t="e">
        <f>IF(B510="",#N/A,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Approx.'!$D$18*B510))+O510*SIN(RADIANS(B510*'Third Approx.'!$D$19)+'Third Approx.'!$D$21))))))))))))</f>
        <v>#N/A</v>
      </c>
      <c r="N510" s="47">
        <v>254</v>
      </c>
      <c r="O510" s="48">
        <f>'Third Approx.'!$D$16*TAN('Third Approx.'!$D$29)+((0.5*(COS(RADIANS(ABS('Third Approx.'!$D$18*'Data 3rd Approx.'!N510-'Third Approx.'!$D$19*'Data 3rd Approx.'!N510))))+0.5)*('Third Approx.'!$D$16*TAN(2*'Third Approx.'!$D$29)-2*'Third Approx.'!$D$16*TAN('Third Approx.'!$D$29)))</f>
        <v>3.5076639292118381</v>
      </c>
    </row>
    <row r="511" spans="1:15" x14ac:dyDescent="0.25">
      <c r="A511" s="48">
        <v>254.5</v>
      </c>
      <c r="B511" s="77" t="str">
        <f>IF(A511&lt;='Third Approx.'!$D$20,A511,"")</f>
        <v/>
      </c>
      <c r="C511" s="48" t="e">
        <f>IF(B511="",#N/A,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Approx.'!$D$18*B511))+O511*COS(RADIANS(B511*'Third Approx.'!$D$19)+'Third Approx.'!$D$21))))))))))))</f>
        <v>#N/A</v>
      </c>
      <c r="D511" s="7" t="e">
        <f>IF(B511="",#N/A,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Approx.'!$D$18*B511))+O511*SIN(RADIANS(B511*'Third Approx.'!$D$19)+'Third Approx.'!$D$21))))))))))))</f>
        <v>#N/A</v>
      </c>
      <c r="N511" s="18">
        <v>254.5</v>
      </c>
      <c r="O511" s="48">
        <f>'Third Approx.'!$D$16*TAN('Third Approx.'!$D$29)+((0.5*(COS(RADIANS(ABS('Third Approx.'!$D$18*'Data 3rd Approx.'!N511-'Third Approx.'!$D$19*'Data 3rd Approx.'!N511))))+0.5)*('Third Approx.'!$D$16*TAN(2*'Third Approx.'!$D$29)-2*'Third Approx.'!$D$16*TAN('Third Approx.'!$D$29)))</f>
        <v>3.5079777928299554</v>
      </c>
    </row>
    <row r="512" spans="1:15" x14ac:dyDescent="0.25">
      <c r="A512" s="77">
        <v>255</v>
      </c>
      <c r="B512" s="77" t="str">
        <f>IF(A512&lt;='Third Approx.'!$D$20,A512,"")</f>
        <v/>
      </c>
      <c r="C512" s="48" t="e">
        <f>IF(B512="",#N/A,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Approx.'!$D$18*B512))+O512*COS(RADIANS(B512*'Third Approx.'!$D$19)+'Third Approx.'!$D$21))))))))))))</f>
        <v>#N/A</v>
      </c>
      <c r="D512" s="7" t="e">
        <f>IF(B512="",#N/A,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Approx.'!$D$18*B512))+O512*SIN(RADIANS(B512*'Third Approx.'!$D$19)+'Third Approx.'!$D$21))))))))))))</f>
        <v>#N/A</v>
      </c>
      <c r="N512" s="47">
        <v>255</v>
      </c>
      <c r="O512" s="48">
        <f>'Third Approx.'!$D$16*TAN('Third Approx.'!$D$29)+((0.5*(COS(RADIANS(ABS('Third Approx.'!$D$18*'Data 3rd Approx.'!N512-'Third Approx.'!$D$19*'Data 3rd Approx.'!N512))))+0.5)*('Third Approx.'!$D$16*TAN(2*'Third Approx.'!$D$29)-2*'Third Approx.'!$D$16*TAN('Third Approx.'!$D$29)))</f>
        <v>3.5083502833825779</v>
      </c>
    </row>
    <row r="513" spans="1:15" x14ac:dyDescent="0.25">
      <c r="A513" s="48">
        <v>255.5</v>
      </c>
      <c r="B513" s="77" t="str">
        <f>IF(A513&lt;='Third Approx.'!$D$20,A513,"")</f>
        <v/>
      </c>
      <c r="C513" s="48" t="e">
        <f>IF(B513="",#N/A,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Approx.'!$D$18*B513))+O513*COS(RADIANS(B513*'Third Approx.'!$D$19)+'Third Approx.'!$D$21))))))))))))</f>
        <v>#N/A</v>
      </c>
      <c r="D513" s="7" t="e">
        <f>IF(B513="",#N/A,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Approx.'!$D$18*B513))+O513*SIN(RADIANS(B513*'Third Approx.'!$D$19)+'Third Approx.'!$D$21))))))))))))</f>
        <v>#N/A</v>
      </c>
      <c r="N513" s="18">
        <v>255.5</v>
      </c>
      <c r="O513" s="48">
        <f>'Third Approx.'!$D$16*TAN('Third Approx.'!$D$29)+((0.5*(COS(RADIANS(ABS('Third Approx.'!$D$18*'Data 3rd Approx.'!N513-'Third Approx.'!$D$19*'Data 3rd Approx.'!N513))))+0.5)*('Third Approx.'!$D$16*TAN(2*'Third Approx.'!$D$29)-2*'Third Approx.'!$D$16*TAN('Third Approx.'!$D$29)))</f>
        <v>3.5087750274530758</v>
      </c>
    </row>
    <row r="514" spans="1:15" x14ac:dyDescent="0.25">
      <c r="A514" s="77">
        <v>256</v>
      </c>
      <c r="B514" s="77" t="str">
        <f>IF(A514&lt;='Third Approx.'!$D$20,A514,"")</f>
        <v/>
      </c>
      <c r="C514" s="48" t="e">
        <f>IF(B514="",#N/A,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Approx.'!$D$18*B514))+O514*COS(RADIANS(B514*'Third Approx.'!$D$19)+'Third Approx.'!$D$21))))))))))))</f>
        <v>#N/A</v>
      </c>
      <c r="D514" s="7" t="e">
        <f>IF(B514="",#N/A,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Approx.'!$D$18*B514))+O514*SIN(RADIANS(B514*'Third Approx.'!$D$19)+'Third Approx.'!$D$21))))))))))))</f>
        <v>#N/A</v>
      </c>
      <c r="N514" s="47">
        <v>256</v>
      </c>
      <c r="O514" s="48">
        <f>'Third Approx.'!$D$16*TAN('Third Approx.'!$D$29)+((0.5*(COS(RADIANS(ABS('Third Approx.'!$D$18*'Data 3rd Approx.'!N514-'Third Approx.'!$D$19*'Data 3rd Approx.'!N514))))+0.5)*('Third Approx.'!$D$16*TAN(2*'Third Approx.'!$D$29)-2*'Third Approx.'!$D$16*TAN('Third Approx.'!$D$29)))</f>
        <v>3.5092447575526418</v>
      </c>
    </row>
    <row r="515" spans="1:15" x14ac:dyDescent="0.25">
      <c r="A515" s="48">
        <v>256.5</v>
      </c>
      <c r="B515" s="77" t="str">
        <f>IF(A515&lt;='Third Approx.'!$D$20,A515,"")</f>
        <v/>
      </c>
      <c r="C515" s="48" t="e">
        <f>IF(B515="",#N/A,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Approx.'!$D$18*B515))+O515*COS(RADIANS(B515*'Third Approx.'!$D$19)+'Third Approx.'!$D$21))))))))))))</f>
        <v>#N/A</v>
      </c>
      <c r="D515" s="7" t="e">
        <f>IF(B515="",#N/A,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Approx.'!$D$18*B515))+O515*SIN(RADIANS(B515*'Third Approx.'!$D$19)+'Third Approx.'!$D$21))))))))))))</f>
        <v>#N/A</v>
      </c>
      <c r="N515" s="18">
        <v>256.5</v>
      </c>
      <c r="O515" s="48">
        <f>'Third Approx.'!$D$16*TAN('Third Approx.'!$D$29)+((0.5*(COS(RADIANS(ABS('Third Approx.'!$D$18*'Data 3rd Approx.'!N515-'Third Approx.'!$D$19*'Data 3rd Approx.'!N515))))+0.5)*('Third Approx.'!$D$16*TAN(2*'Third Approx.'!$D$29)-2*'Third Approx.'!$D$16*TAN('Third Approx.'!$D$29)))</f>
        <v>3.5097514364690383</v>
      </c>
    </row>
    <row r="516" spans="1:15" x14ac:dyDescent="0.25">
      <c r="A516" s="77">
        <v>257</v>
      </c>
      <c r="B516" s="77" t="str">
        <f>IF(A516&lt;='Third Approx.'!$D$20,A516,"")</f>
        <v/>
      </c>
      <c r="C516" s="48" t="e">
        <f>IF(B516="",#N/A,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Approx.'!$D$18*B516))+O516*COS(RADIANS(B516*'Third Approx.'!$D$19)+'Third Approx.'!$D$21))))))))))))</f>
        <v>#N/A</v>
      </c>
      <c r="D516" s="7" t="e">
        <f>IF(B516="",#N/A,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Approx.'!$D$18*B516))+O516*SIN(RADIANS(B516*'Third Approx.'!$D$19)+'Third Approx.'!$D$21))))))))))))</f>
        <v>#N/A</v>
      </c>
      <c r="N516" s="47">
        <v>257</v>
      </c>
      <c r="O516" s="48">
        <f>'Third Approx.'!$D$16*TAN('Third Approx.'!$D$29)+((0.5*(COS(RADIANS(ABS('Third Approx.'!$D$18*'Data 3rd Approx.'!N516-'Third Approx.'!$D$19*'Data 3rd Approx.'!N516))))+0.5)*('Third Approx.'!$D$16*TAN(2*'Third Approx.'!$D$29)-2*'Third Approx.'!$D$16*TAN('Third Approx.'!$D$29)))</f>
        <v>3.5102863947855281</v>
      </c>
    </row>
    <row r="517" spans="1:15" x14ac:dyDescent="0.25">
      <c r="A517" s="48">
        <v>257.5</v>
      </c>
      <c r="B517" s="77" t="str">
        <f>IF(A517&lt;='Third Approx.'!$D$20,A517,"")</f>
        <v/>
      </c>
      <c r="C517" s="48" t="e">
        <f>IF(B517="",#N/A,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Approx.'!$D$18*B517))+O517*COS(RADIANS(B517*'Third Approx.'!$D$19)+'Third Approx.'!$D$21))))))))))))</f>
        <v>#N/A</v>
      </c>
      <c r="D517" s="7" t="e">
        <f>IF(B517="",#N/A,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Approx.'!$D$18*B517))+O517*SIN(RADIANS(B517*'Third Approx.'!$D$19)+'Third Approx.'!$D$21))))))))))))</f>
        <v>#N/A</v>
      </c>
      <c r="N517" s="18">
        <v>257.5</v>
      </c>
      <c r="O517" s="48">
        <f>'Third Approx.'!$D$16*TAN('Third Approx.'!$D$29)+((0.5*(COS(RADIANS(ABS('Third Approx.'!$D$18*'Data 3rd Approx.'!N517-'Third Approx.'!$D$19*'Data 3rd Approx.'!N517))))+0.5)*('Third Approx.'!$D$16*TAN(2*'Third Approx.'!$D$29)-2*'Third Approx.'!$D$16*TAN('Third Approx.'!$D$29)))</f>
        <v>3.5108404792169972</v>
      </c>
    </row>
    <row r="518" spans="1:15" x14ac:dyDescent="0.25">
      <c r="A518" s="77">
        <v>258</v>
      </c>
      <c r="B518" s="77" t="str">
        <f>IF(A518&lt;='Third Approx.'!$D$20,A518,"")</f>
        <v/>
      </c>
      <c r="C518" s="48" t="e">
        <f>IF(B518="",#N/A,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Approx.'!$D$18*B518))+O518*COS(RADIANS(B518*'Third Approx.'!$D$19)+'Third Approx.'!$D$21))))))))))))</f>
        <v>#N/A</v>
      </c>
      <c r="D518" s="7" t="e">
        <f>IF(B518="",#N/A,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Approx.'!$D$18*B518))+O518*SIN(RADIANS(B518*'Third Approx.'!$D$19)+'Third Approx.'!$D$21))))))))))))</f>
        <v>#N/A</v>
      </c>
      <c r="N518" s="47">
        <v>258</v>
      </c>
      <c r="O518" s="48">
        <f>'Third Approx.'!$D$16*TAN('Third Approx.'!$D$29)+((0.5*(COS(RADIANS(ABS('Third Approx.'!$D$18*'Data 3rd Approx.'!N518-'Third Approx.'!$D$19*'Data 3rd Approx.'!N518))))+0.5)*('Third Approx.'!$D$16*TAN(2*'Third Approx.'!$D$29)-2*'Third Approx.'!$D$16*TAN('Third Approx.'!$D$29)))</f>
        <v>3.5114042092252022</v>
      </c>
    </row>
    <row r="519" spans="1:15" x14ac:dyDescent="0.25">
      <c r="A519" s="48">
        <v>258.5</v>
      </c>
      <c r="B519" s="77" t="str">
        <f>IF(A519&lt;='Third Approx.'!$D$20,A519,"")</f>
        <v/>
      </c>
      <c r="C519" s="48" t="e">
        <f>IF(B519="",#N/A,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Approx.'!$D$18*B519))+O519*COS(RADIANS(B519*'Third Approx.'!$D$19)+'Third Approx.'!$D$21))))))))))))</f>
        <v>#N/A</v>
      </c>
      <c r="D519" s="7" t="e">
        <f>IF(B519="",#N/A,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Approx.'!$D$18*B519))+O519*SIN(RADIANS(B519*'Third Approx.'!$D$19)+'Third Approx.'!$D$21))))))))))))</f>
        <v>#N/A</v>
      </c>
      <c r="N519" s="18">
        <v>258.5</v>
      </c>
      <c r="O519" s="48">
        <f>'Third Approx.'!$D$16*TAN('Third Approx.'!$D$29)+((0.5*(COS(RADIANS(ABS('Third Approx.'!$D$18*'Data 3rd Approx.'!N519-'Third Approx.'!$D$19*'Data 3rd Approx.'!N519))))+0.5)*('Third Approx.'!$D$16*TAN(2*'Third Approx.'!$D$29)-2*'Third Approx.'!$D$16*TAN('Third Approx.'!$D$29)))</f>
        <v>3.5119679392334073</v>
      </c>
    </row>
    <row r="520" spans="1:15" x14ac:dyDescent="0.25">
      <c r="A520" s="77">
        <v>259</v>
      </c>
      <c r="B520" s="77" t="str">
        <f>IF(A520&lt;='Third Approx.'!$D$20,A520,"")</f>
        <v/>
      </c>
      <c r="C520" s="48" t="e">
        <f>IF(B520="",#N/A,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Approx.'!$D$18*B520))+O520*COS(RADIANS(B520*'Third Approx.'!$D$19)+'Third Approx.'!$D$21))))))))))))</f>
        <v>#N/A</v>
      </c>
      <c r="D520" s="7" t="e">
        <f>IF(B520="",#N/A,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Approx.'!$D$18*B520))+O520*SIN(RADIANS(B520*'Third Approx.'!$D$19)+'Third Approx.'!$D$21))))))))))))</f>
        <v>#N/A</v>
      </c>
      <c r="N520" s="47">
        <v>259</v>
      </c>
      <c r="O520" s="48">
        <f>'Third Approx.'!$D$16*TAN('Third Approx.'!$D$29)+((0.5*(COS(RADIANS(ABS('Third Approx.'!$D$18*'Data 3rd Approx.'!N520-'Third Approx.'!$D$19*'Data 3rd Approx.'!N520))))+0.5)*('Third Approx.'!$D$16*TAN(2*'Third Approx.'!$D$29)-2*'Third Approx.'!$D$16*TAN('Third Approx.'!$D$29)))</f>
        <v>3.5125220236648764</v>
      </c>
    </row>
    <row r="521" spans="1:15" x14ac:dyDescent="0.25">
      <c r="A521" s="48">
        <v>259.5</v>
      </c>
      <c r="B521" s="77" t="str">
        <f>IF(A521&lt;='Third Approx.'!$D$20,A521,"")</f>
        <v/>
      </c>
      <c r="C521" s="48" t="e">
        <f>IF(B521="",#N/A,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Approx.'!$D$18*B521))+O521*COS(RADIANS(B521*'Third Approx.'!$D$19)+'Third Approx.'!$D$21))))))))))))</f>
        <v>#N/A</v>
      </c>
      <c r="D521" s="7" t="e">
        <f>IF(B521="",#N/A,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Approx.'!$D$18*B521))+O521*SIN(RADIANS(B521*'Third Approx.'!$D$19)+'Third Approx.'!$D$21))))))))))))</f>
        <v>#N/A</v>
      </c>
      <c r="N521" s="18">
        <v>259.5</v>
      </c>
      <c r="O521" s="48">
        <f>'Third Approx.'!$D$16*TAN('Third Approx.'!$D$29)+((0.5*(COS(RADIANS(ABS('Third Approx.'!$D$18*'Data 3rd Approx.'!N521-'Third Approx.'!$D$19*'Data 3rd Approx.'!N521))))+0.5)*('Third Approx.'!$D$16*TAN(2*'Third Approx.'!$D$29)-2*'Third Approx.'!$D$16*TAN('Third Approx.'!$D$29)))</f>
        <v>3.5130569819813662</v>
      </c>
    </row>
    <row r="522" spans="1:15" x14ac:dyDescent="0.25">
      <c r="A522" s="77">
        <v>260</v>
      </c>
      <c r="B522" s="77" t="str">
        <f>IF(A522&lt;='Third Approx.'!$D$20,A522,"")</f>
        <v/>
      </c>
      <c r="C522" s="48" t="e">
        <f>IF(B522="",#N/A,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Approx.'!$D$18*B522))+O522*COS(RADIANS(B522*'Third Approx.'!$D$19)+'Third Approx.'!$D$21))))))))))))</f>
        <v>#N/A</v>
      </c>
      <c r="D522" s="7" t="e">
        <f>IF(B522="",#N/A,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Approx.'!$D$18*B522))+O522*SIN(RADIANS(B522*'Third Approx.'!$D$19)+'Third Approx.'!$D$21))))))))))))</f>
        <v>#N/A</v>
      </c>
      <c r="N522" s="47">
        <v>260</v>
      </c>
      <c r="O522" s="48">
        <f>'Third Approx.'!$D$16*TAN('Third Approx.'!$D$29)+((0.5*(COS(RADIANS(ABS('Third Approx.'!$D$18*'Data 3rd Approx.'!N522-'Third Approx.'!$D$19*'Data 3rd Approx.'!N522))))+0.5)*('Third Approx.'!$D$16*TAN(2*'Third Approx.'!$D$29)-2*'Third Approx.'!$D$16*TAN('Third Approx.'!$D$29)))</f>
        <v>3.5135636608977627</v>
      </c>
    </row>
    <row r="523" spans="1:15" x14ac:dyDescent="0.25">
      <c r="A523" s="48">
        <v>260.5</v>
      </c>
      <c r="B523" s="77" t="str">
        <f>IF(A523&lt;='Third Approx.'!$D$20,A523,"")</f>
        <v/>
      </c>
      <c r="C523" s="48" t="e">
        <f>IF(B523="",#N/A,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Approx.'!$D$18*B523))+O523*COS(RADIANS(B523*'Third Approx.'!$D$19)+'Third Approx.'!$D$21))))))))))))</f>
        <v>#N/A</v>
      </c>
      <c r="D523" s="7" t="e">
        <f>IF(B523="",#N/A,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Approx.'!$D$18*B523))+O523*SIN(RADIANS(B523*'Third Approx.'!$D$19)+'Third Approx.'!$D$21))))))))))))</f>
        <v>#N/A</v>
      </c>
      <c r="N523" s="18">
        <v>260.5</v>
      </c>
      <c r="O523" s="48">
        <f>'Third Approx.'!$D$16*TAN('Third Approx.'!$D$29)+((0.5*(COS(RADIANS(ABS('Third Approx.'!$D$18*'Data 3rd Approx.'!N523-'Third Approx.'!$D$19*'Data 3rd Approx.'!N523))))+0.5)*('Third Approx.'!$D$16*TAN(2*'Third Approx.'!$D$29)-2*'Third Approx.'!$D$16*TAN('Third Approx.'!$D$29)))</f>
        <v>3.5140333909973287</v>
      </c>
    </row>
    <row r="524" spans="1:15" x14ac:dyDescent="0.25">
      <c r="A524" s="77">
        <v>261</v>
      </c>
      <c r="B524" s="77" t="str">
        <f>IF(A524&lt;='Third Approx.'!$D$20,A524,"")</f>
        <v/>
      </c>
      <c r="C524" s="48" t="e">
        <f>IF(B524="",#N/A,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Approx.'!$D$18*B524))+O524*COS(RADIANS(B524*'Third Approx.'!$D$19)+'Third Approx.'!$D$21))))))))))))</f>
        <v>#N/A</v>
      </c>
      <c r="D524" s="7" t="e">
        <f>IF(B524="",#N/A,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Approx.'!$D$18*B524))+O524*SIN(RADIANS(B524*'Third Approx.'!$D$19)+'Third Approx.'!$D$21))))))))))))</f>
        <v>#N/A</v>
      </c>
      <c r="N524" s="47">
        <v>261</v>
      </c>
      <c r="O524" s="48">
        <f>'Third Approx.'!$D$16*TAN('Third Approx.'!$D$29)+((0.5*(COS(RADIANS(ABS('Third Approx.'!$D$18*'Data 3rd Approx.'!N524-'Third Approx.'!$D$19*'Data 3rd Approx.'!N524))))+0.5)*('Third Approx.'!$D$16*TAN(2*'Third Approx.'!$D$29)-2*'Third Approx.'!$D$16*TAN('Third Approx.'!$D$29)))</f>
        <v>3.5144581350678266</v>
      </c>
    </row>
    <row r="525" spans="1:15" x14ac:dyDescent="0.25">
      <c r="A525" s="48">
        <v>261.5</v>
      </c>
      <c r="B525" s="77" t="str">
        <f>IF(A525&lt;='Third Approx.'!$D$20,A525,"")</f>
        <v/>
      </c>
      <c r="C525" s="48" t="e">
        <f>IF(B525="",#N/A,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Approx.'!$D$18*B525))+O525*COS(RADIANS(B525*'Third Approx.'!$D$19)+'Third Approx.'!$D$21))))))))))))</f>
        <v>#N/A</v>
      </c>
      <c r="D525" s="7" t="e">
        <f>IF(B525="",#N/A,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Approx.'!$D$18*B525))+O525*SIN(RADIANS(B525*'Third Approx.'!$D$19)+'Third Approx.'!$D$21))))))))))))</f>
        <v>#N/A</v>
      </c>
      <c r="N525" s="18">
        <v>261.5</v>
      </c>
      <c r="O525" s="48">
        <f>'Third Approx.'!$D$16*TAN('Third Approx.'!$D$29)+((0.5*(COS(RADIANS(ABS('Third Approx.'!$D$18*'Data 3rd Approx.'!N525-'Third Approx.'!$D$19*'Data 3rd Approx.'!N525))))+0.5)*('Third Approx.'!$D$16*TAN(2*'Third Approx.'!$D$29)-2*'Third Approx.'!$D$16*TAN('Third Approx.'!$D$29)))</f>
        <v>3.5148306256204491</v>
      </c>
    </row>
    <row r="526" spans="1:15" x14ac:dyDescent="0.25">
      <c r="A526" s="77">
        <v>262</v>
      </c>
      <c r="B526" s="77" t="str">
        <f>IF(A526&lt;='Third Approx.'!$D$20,A526,"")</f>
        <v/>
      </c>
      <c r="C526" s="48" t="e">
        <f>IF(B526="",#N/A,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Approx.'!$D$18*B526))+O526*COS(RADIANS(B526*'Third Approx.'!$D$19)+'Third Approx.'!$D$21))))))))))))</f>
        <v>#N/A</v>
      </c>
      <c r="D526" s="7" t="e">
        <f>IF(B526="",#N/A,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Approx.'!$D$18*B526))+O526*SIN(RADIANS(B526*'Third Approx.'!$D$19)+'Third Approx.'!$D$21))))))))))))</f>
        <v>#N/A</v>
      </c>
      <c r="N526" s="47">
        <v>262</v>
      </c>
      <c r="O526" s="48">
        <f>'Third Approx.'!$D$16*TAN('Third Approx.'!$D$29)+((0.5*(COS(RADIANS(ABS('Third Approx.'!$D$18*'Data 3rd Approx.'!N526-'Third Approx.'!$D$19*'Data 3rd Approx.'!N526))))+0.5)*('Third Approx.'!$D$16*TAN(2*'Third Approx.'!$D$29)-2*'Third Approx.'!$D$16*TAN('Third Approx.'!$D$29)))</f>
        <v>3.5151444892385668</v>
      </c>
    </row>
    <row r="527" spans="1:15" x14ac:dyDescent="0.25">
      <c r="A527" s="48">
        <v>262.5</v>
      </c>
      <c r="B527" s="77" t="str">
        <f>IF(A527&lt;='Third Approx.'!$D$20,A527,"")</f>
        <v/>
      </c>
      <c r="C527" s="48" t="e">
        <f>IF(B527="",#N/A,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Approx.'!$D$18*B527))+O527*COS(RADIANS(B527*'Third Approx.'!$D$19)+'Third Approx.'!$D$21))))))))))))</f>
        <v>#N/A</v>
      </c>
      <c r="D527" s="7" t="e">
        <f>IF(B527="",#N/A,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Approx.'!$D$18*B527))+O527*SIN(RADIANS(B527*'Third Approx.'!$D$19)+'Third Approx.'!$D$21))))))))))))</f>
        <v>#N/A</v>
      </c>
      <c r="N527" s="18">
        <v>262.5</v>
      </c>
      <c r="O527" s="48">
        <f>'Third Approx.'!$D$16*TAN('Third Approx.'!$D$29)+((0.5*(COS(RADIANS(ABS('Third Approx.'!$D$18*'Data 3rd Approx.'!N527-'Third Approx.'!$D$19*'Data 3rd Approx.'!N527))))+0.5)*('Third Approx.'!$D$16*TAN(2*'Third Approx.'!$D$29)-2*'Third Approx.'!$D$16*TAN('Third Approx.'!$D$29)))</f>
        <v>3.5153943556286542</v>
      </c>
    </row>
    <row r="528" spans="1:15" x14ac:dyDescent="0.25">
      <c r="A528" s="77">
        <v>263</v>
      </c>
      <c r="B528" s="77" t="str">
        <f>IF(A528&lt;='Third Approx.'!$D$20,A528,"")</f>
        <v/>
      </c>
      <c r="C528" s="48" t="e">
        <f>IF(B528="",#N/A,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Approx.'!$D$18*B528))+O528*COS(RADIANS(B528*'Third Approx.'!$D$19)+'Third Approx.'!$D$21))))))))))))</f>
        <v>#N/A</v>
      </c>
      <c r="D528" s="7" t="e">
        <f>IF(B528="",#N/A,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Approx.'!$D$18*B528))+O528*SIN(RADIANS(B528*'Third Approx.'!$D$19)+'Third Approx.'!$D$21))))))))))))</f>
        <v>#N/A</v>
      </c>
      <c r="N528" s="47">
        <v>263</v>
      </c>
      <c r="O528" s="48">
        <f>'Third Approx.'!$D$16*TAN('Third Approx.'!$D$29)+((0.5*(COS(RADIANS(ABS('Third Approx.'!$D$18*'Data 3rd Approx.'!N528-'Third Approx.'!$D$19*'Data 3rd Approx.'!N528))))+0.5)*('Third Approx.'!$D$16*TAN(2*'Third Approx.'!$D$29)-2*'Third Approx.'!$D$16*TAN('Third Approx.'!$D$29)))</f>
        <v>3.5155759495075007</v>
      </c>
    </row>
    <row r="529" spans="1:15" x14ac:dyDescent="0.25">
      <c r="A529" s="48">
        <v>263.5</v>
      </c>
      <c r="B529" s="77" t="str">
        <f>IF(A529&lt;='Third Approx.'!$D$20,A529,"")</f>
        <v/>
      </c>
      <c r="C529" s="48" t="e">
        <f>IF(B529="",#N/A,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Approx.'!$D$18*B529))+O529*COS(RADIANS(B529*'Third Approx.'!$D$19)+'Third Approx.'!$D$21))))))))))))</f>
        <v>#N/A</v>
      </c>
      <c r="D529" s="7" t="e">
        <f>IF(B529="",#N/A,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Approx.'!$D$18*B529))+O529*SIN(RADIANS(B529*'Third Approx.'!$D$19)+'Third Approx.'!$D$21))))))))))))</f>
        <v>#N/A</v>
      </c>
      <c r="N529" s="18">
        <v>263.5</v>
      </c>
      <c r="O529" s="48">
        <f>'Third Approx.'!$D$16*TAN('Third Approx.'!$D$29)+((0.5*(COS(RADIANS(ABS('Third Approx.'!$D$18*'Data 3rd Approx.'!N529-'Third Approx.'!$D$19*'Data 3rd Approx.'!N529))))+0.5)*('Third Approx.'!$D$16*TAN(2*'Third Approx.'!$D$29)-2*'Third Approx.'!$D$16*TAN('Third Approx.'!$D$29)))</f>
        <v>3.5156861637534926</v>
      </c>
    </row>
    <row r="530" spans="1:15" x14ac:dyDescent="0.25">
      <c r="A530" s="77">
        <v>264</v>
      </c>
      <c r="B530" s="77" t="str">
        <f>IF(A530&lt;='Third Approx.'!$D$20,A530,"")</f>
        <v/>
      </c>
      <c r="C530" s="48" t="e">
        <f>IF(B530="",#N/A,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Approx.'!$D$18*B530))+O530*COS(RADIANS(B530*'Third Approx.'!$D$19)+'Third Approx.'!$D$21))))))))))))</f>
        <v>#N/A</v>
      </c>
      <c r="D530" s="7" t="e">
        <f>IF(B530="",#N/A,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Approx.'!$D$18*B530))+O530*SIN(RADIANS(B530*'Third Approx.'!$D$19)+'Third Approx.'!$D$21))))))))))))</f>
        <v>#N/A</v>
      </c>
      <c r="N530" s="47">
        <v>264</v>
      </c>
      <c r="O530" s="48">
        <f>'Third Approx.'!$D$16*TAN('Third Approx.'!$D$29)+((0.5*(COS(RADIANS(ABS('Third Approx.'!$D$18*'Data 3rd Approx.'!N530-'Third Approx.'!$D$19*'Data 3rd Approx.'!N530))))+0.5)*('Third Approx.'!$D$16*TAN(2*'Third Approx.'!$D$29)-2*'Third Approx.'!$D$16*TAN('Third Approx.'!$D$29)))</f>
        <v>3.5157231125703232</v>
      </c>
    </row>
    <row r="531" spans="1:15" x14ac:dyDescent="0.25">
      <c r="A531" s="48">
        <v>264.5</v>
      </c>
      <c r="B531" s="77" t="str">
        <f>IF(A531&lt;='Third Approx.'!$D$20,A531,"")</f>
        <v/>
      </c>
      <c r="C531" s="48" t="e">
        <f>IF(B531="",#N/A,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Approx.'!$D$18*B531))+O531*COS(RADIANS(B531*'Third Approx.'!$D$19)+'Third Approx.'!$D$21))))))))))))</f>
        <v>#N/A</v>
      </c>
      <c r="D531" s="7" t="e">
        <f>IF(B531="",#N/A,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Approx.'!$D$18*B531))+O531*SIN(RADIANS(B531*'Third Approx.'!$D$19)+'Third Approx.'!$D$21))))))))))))</f>
        <v>#N/A</v>
      </c>
      <c r="N531" s="18">
        <v>264.5</v>
      </c>
      <c r="O531" s="48">
        <f>'Third Approx.'!$D$16*TAN('Third Approx.'!$D$29)+((0.5*(COS(RADIANS(ABS('Third Approx.'!$D$18*'Data 3rd Approx.'!N531-'Third Approx.'!$D$19*'Data 3rd Approx.'!N531))))+0.5)*('Third Approx.'!$D$16*TAN(2*'Third Approx.'!$D$29)-2*'Third Approx.'!$D$16*TAN('Third Approx.'!$D$29)))</f>
        <v>3.5156861637534926</v>
      </c>
    </row>
    <row r="532" spans="1:15" x14ac:dyDescent="0.25">
      <c r="A532" s="77">
        <v>265</v>
      </c>
      <c r="B532" s="77" t="str">
        <f>IF(A532&lt;='Third Approx.'!$D$20,A532,"")</f>
        <v/>
      </c>
      <c r="C532" s="48" t="e">
        <f>IF(B532="",#N/A,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Approx.'!$D$18*B532))+O532*COS(RADIANS(B532*'Third Approx.'!$D$19)+'Third Approx.'!$D$21))))))))))))</f>
        <v>#N/A</v>
      </c>
      <c r="D532" s="7" t="e">
        <f>IF(B532="",#N/A,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Approx.'!$D$18*B532))+O532*SIN(RADIANS(B532*'Third Approx.'!$D$19)+'Third Approx.'!$D$21))))))))))))</f>
        <v>#N/A</v>
      </c>
      <c r="N532" s="47">
        <v>265</v>
      </c>
      <c r="O532" s="48">
        <f>'Third Approx.'!$D$16*TAN('Third Approx.'!$D$29)+((0.5*(COS(RADIANS(ABS('Third Approx.'!$D$18*'Data 3rd Approx.'!N532-'Third Approx.'!$D$19*'Data 3rd Approx.'!N532))))+0.5)*('Third Approx.'!$D$16*TAN(2*'Third Approx.'!$D$29)-2*'Third Approx.'!$D$16*TAN('Third Approx.'!$D$29)))</f>
        <v>3.5155759495075007</v>
      </c>
    </row>
    <row r="533" spans="1:15" x14ac:dyDescent="0.25">
      <c r="A533" s="48">
        <v>265.5</v>
      </c>
      <c r="B533" s="77" t="str">
        <f>IF(A533&lt;='Third Approx.'!$D$20,A533,"")</f>
        <v/>
      </c>
      <c r="C533" s="48" t="e">
        <f>IF(B533="",#N/A,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Approx.'!$D$18*B533))+O533*COS(RADIANS(B533*'Third Approx.'!$D$19)+'Third Approx.'!$D$21))))))))))))</f>
        <v>#N/A</v>
      </c>
      <c r="D533" s="7" t="e">
        <f>IF(B533="",#N/A,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Approx.'!$D$18*B533))+O533*SIN(RADIANS(B533*'Third Approx.'!$D$19)+'Third Approx.'!$D$21))))))))))))</f>
        <v>#N/A</v>
      </c>
      <c r="N533" s="18">
        <v>265.5</v>
      </c>
      <c r="O533" s="48">
        <f>'Third Approx.'!$D$16*TAN('Third Approx.'!$D$29)+((0.5*(COS(RADIANS(ABS('Third Approx.'!$D$18*'Data 3rd Approx.'!N533-'Third Approx.'!$D$19*'Data 3rd Approx.'!N533))))+0.5)*('Third Approx.'!$D$16*TAN(2*'Third Approx.'!$D$29)-2*'Third Approx.'!$D$16*TAN('Third Approx.'!$D$29)))</f>
        <v>3.5153943556286542</v>
      </c>
    </row>
    <row r="534" spans="1:15" x14ac:dyDescent="0.25">
      <c r="A534" s="77">
        <v>266</v>
      </c>
      <c r="B534" s="77" t="str">
        <f>IF(A534&lt;='Third Approx.'!$D$20,A534,"")</f>
        <v/>
      </c>
      <c r="C534" s="48" t="e">
        <f>IF(B534="",#N/A,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Approx.'!$D$18*B534))+O534*COS(RADIANS(B534*'Third Approx.'!$D$19)+'Third Approx.'!$D$21))))))))))))</f>
        <v>#N/A</v>
      </c>
      <c r="D534" s="7" t="e">
        <f>IF(B534="",#N/A,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Approx.'!$D$18*B534))+O534*SIN(RADIANS(B534*'Third Approx.'!$D$19)+'Third Approx.'!$D$21))))))))))))</f>
        <v>#N/A</v>
      </c>
      <c r="N534" s="47">
        <v>266</v>
      </c>
      <c r="O534" s="48">
        <f>'Third Approx.'!$D$16*TAN('Third Approx.'!$D$29)+((0.5*(COS(RADIANS(ABS('Third Approx.'!$D$18*'Data 3rd Approx.'!N534-'Third Approx.'!$D$19*'Data 3rd Approx.'!N534))))+0.5)*('Third Approx.'!$D$16*TAN(2*'Third Approx.'!$D$29)-2*'Third Approx.'!$D$16*TAN('Third Approx.'!$D$29)))</f>
        <v>3.5151444892385668</v>
      </c>
    </row>
    <row r="535" spans="1:15" x14ac:dyDescent="0.25">
      <c r="A535" s="48">
        <v>266.5</v>
      </c>
      <c r="B535" s="77" t="str">
        <f>IF(A535&lt;='Third Approx.'!$D$20,A535,"")</f>
        <v/>
      </c>
      <c r="C535" s="48" t="e">
        <f>IF(B535="",#N/A,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Approx.'!$D$18*B535))+O535*COS(RADIANS(B535*'Third Approx.'!$D$19)+'Third Approx.'!$D$21))))))))))))</f>
        <v>#N/A</v>
      </c>
      <c r="D535" s="7" t="e">
        <f>IF(B535="",#N/A,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Approx.'!$D$18*B535))+O535*SIN(RADIANS(B535*'Third Approx.'!$D$19)+'Third Approx.'!$D$21))))))))))))</f>
        <v>#N/A</v>
      </c>
      <c r="N535" s="18">
        <v>266.5</v>
      </c>
      <c r="O535" s="48">
        <f>'Third Approx.'!$D$16*TAN('Third Approx.'!$D$29)+((0.5*(COS(RADIANS(ABS('Third Approx.'!$D$18*'Data 3rd Approx.'!N535-'Third Approx.'!$D$19*'Data 3rd Approx.'!N535))))+0.5)*('Third Approx.'!$D$16*TAN(2*'Third Approx.'!$D$29)-2*'Third Approx.'!$D$16*TAN('Third Approx.'!$D$29)))</f>
        <v>3.5148306256204491</v>
      </c>
    </row>
    <row r="536" spans="1:15" x14ac:dyDescent="0.25">
      <c r="A536" s="77">
        <v>267</v>
      </c>
      <c r="B536" s="77" t="str">
        <f>IF(A536&lt;='Third Approx.'!$D$20,A536,"")</f>
        <v/>
      </c>
      <c r="C536" s="48" t="e">
        <f>IF(B536="",#N/A,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Approx.'!$D$18*B536))+O536*COS(RADIANS(B536*'Third Approx.'!$D$19)+'Third Approx.'!$D$21))))))))))))</f>
        <v>#N/A</v>
      </c>
      <c r="D536" s="7" t="e">
        <f>IF(B536="",#N/A,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Approx.'!$D$18*B536))+O536*SIN(RADIANS(B536*'Third Approx.'!$D$19)+'Third Approx.'!$D$21))))))))))))</f>
        <v>#N/A</v>
      </c>
      <c r="N536" s="47">
        <v>267</v>
      </c>
      <c r="O536" s="48">
        <f>'Third Approx.'!$D$16*TAN('Third Approx.'!$D$29)+((0.5*(COS(RADIANS(ABS('Third Approx.'!$D$18*'Data 3rd Approx.'!N536-'Third Approx.'!$D$19*'Data 3rd Approx.'!N536))))+0.5)*('Third Approx.'!$D$16*TAN(2*'Third Approx.'!$D$29)-2*'Third Approx.'!$D$16*TAN('Third Approx.'!$D$29)))</f>
        <v>3.5144581350678266</v>
      </c>
    </row>
    <row r="537" spans="1:15" x14ac:dyDescent="0.25">
      <c r="A537" s="48">
        <v>267.5</v>
      </c>
      <c r="B537" s="77" t="str">
        <f>IF(A537&lt;='Third Approx.'!$D$20,A537,"")</f>
        <v/>
      </c>
      <c r="C537" s="48" t="e">
        <f>IF(B537="",#N/A,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Approx.'!$D$18*B537))+O537*COS(RADIANS(B537*'Third Approx.'!$D$19)+'Third Approx.'!$D$21))))))))))))</f>
        <v>#N/A</v>
      </c>
      <c r="D537" s="7" t="e">
        <f>IF(B537="",#N/A,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Approx.'!$D$18*B537))+O537*SIN(RADIANS(B537*'Third Approx.'!$D$19)+'Third Approx.'!$D$21))))))))))))</f>
        <v>#N/A</v>
      </c>
      <c r="N537" s="18">
        <v>267.5</v>
      </c>
      <c r="O537" s="48">
        <f>'Third Approx.'!$D$16*TAN('Third Approx.'!$D$29)+((0.5*(COS(RADIANS(ABS('Third Approx.'!$D$18*'Data 3rd Approx.'!N537-'Third Approx.'!$D$19*'Data 3rd Approx.'!N537))))+0.5)*('Third Approx.'!$D$16*TAN(2*'Third Approx.'!$D$29)-2*'Third Approx.'!$D$16*TAN('Third Approx.'!$D$29)))</f>
        <v>3.5140333909973287</v>
      </c>
    </row>
    <row r="538" spans="1:15" x14ac:dyDescent="0.25">
      <c r="A538" s="77">
        <v>268</v>
      </c>
      <c r="B538" s="77" t="str">
        <f>IF(A538&lt;='Third Approx.'!$D$20,A538,"")</f>
        <v/>
      </c>
      <c r="C538" s="48" t="e">
        <f>IF(B538="",#N/A,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Approx.'!$D$18*B538))+O538*COS(RADIANS(B538*'Third Approx.'!$D$19)+'Third Approx.'!$D$21))))))))))))</f>
        <v>#N/A</v>
      </c>
      <c r="D538" s="7" t="e">
        <f>IF(B538="",#N/A,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Approx.'!$D$18*B538))+O538*SIN(RADIANS(B538*'Third Approx.'!$D$19)+'Third Approx.'!$D$21))))))))))))</f>
        <v>#N/A</v>
      </c>
      <c r="N538" s="47">
        <v>268</v>
      </c>
      <c r="O538" s="48">
        <f>'Third Approx.'!$D$16*TAN('Third Approx.'!$D$29)+((0.5*(COS(RADIANS(ABS('Third Approx.'!$D$18*'Data 3rd Approx.'!N538-'Third Approx.'!$D$19*'Data 3rd Approx.'!N538))))+0.5)*('Third Approx.'!$D$16*TAN(2*'Third Approx.'!$D$29)-2*'Third Approx.'!$D$16*TAN('Third Approx.'!$D$29)))</f>
        <v>3.5135636608977627</v>
      </c>
    </row>
    <row r="539" spans="1:15" x14ac:dyDescent="0.25">
      <c r="A539" s="48">
        <v>268.5</v>
      </c>
      <c r="B539" s="77" t="str">
        <f>IF(A539&lt;='Third Approx.'!$D$20,A539,"")</f>
        <v/>
      </c>
      <c r="C539" s="48" t="e">
        <f>IF(B539="",#N/A,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Approx.'!$D$18*B539))+O539*COS(RADIANS(B539*'Third Approx.'!$D$19)+'Third Approx.'!$D$21))))))))))))</f>
        <v>#N/A</v>
      </c>
      <c r="D539" s="7" t="e">
        <f>IF(B539="",#N/A,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Approx.'!$D$18*B539))+O539*SIN(RADIANS(B539*'Third Approx.'!$D$19)+'Third Approx.'!$D$21))))))))))))</f>
        <v>#N/A</v>
      </c>
      <c r="N539" s="18">
        <v>268.5</v>
      </c>
      <c r="O539" s="48">
        <f>'Third Approx.'!$D$16*TAN('Third Approx.'!$D$29)+((0.5*(COS(RADIANS(ABS('Third Approx.'!$D$18*'Data 3rd Approx.'!N539-'Third Approx.'!$D$19*'Data 3rd Approx.'!N539))))+0.5)*('Third Approx.'!$D$16*TAN(2*'Third Approx.'!$D$29)-2*'Third Approx.'!$D$16*TAN('Third Approx.'!$D$29)))</f>
        <v>3.5130569819813662</v>
      </c>
    </row>
    <row r="540" spans="1:15" x14ac:dyDescent="0.25">
      <c r="A540" s="77">
        <v>269</v>
      </c>
      <c r="B540" s="77" t="str">
        <f>IF(A540&lt;='Third Approx.'!$D$20,A540,"")</f>
        <v/>
      </c>
      <c r="C540" s="48" t="e">
        <f>IF(B540="",#N/A,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Approx.'!$D$18*B540))+O540*COS(RADIANS(B540*'Third Approx.'!$D$19)+'Third Approx.'!$D$21))))))))))))</f>
        <v>#N/A</v>
      </c>
      <c r="D540" s="7" t="e">
        <f>IF(B540="",#N/A,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Approx.'!$D$18*B540))+O540*SIN(RADIANS(B540*'Third Approx.'!$D$19)+'Third Approx.'!$D$21))))))))))))</f>
        <v>#N/A</v>
      </c>
      <c r="N540" s="47">
        <v>269</v>
      </c>
      <c r="O540" s="48">
        <f>'Third Approx.'!$D$16*TAN('Third Approx.'!$D$29)+((0.5*(COS(RADIANS(ABS('Third Approx.'!$D$18*'Data 3rd Approx.'!N540-'Third Approx.'!$D$19*'Data 3rd Approx.'!N540))))+0.5)*('Third Approx.'!$D$16*TAN(2*'Third Approx.'!$D$29)-2*'Third Approx.'!$D$16*TAN('Third Approx.'!$D$29)))</f>
        <v>3.5125220236648764</v>
      </c>
    </row>
    <row r="541" spans="1:15" x14ac:dyDescent="0.25">
      <c r="A541" s="48">
        <v>269.5</v>
      </c>
      <c r="B541" s="77" t="str">
        <f>IF(A541&lt;='Third Approx.'!$D$20,A541,"")</f>
        <v/>
      </c>
      <c r="C541" s="48" t="e">
        <f>IF(B541="",#N/A,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Approx.'!$D$18*B541))+O541*COS(RADIANS(B541*'Third Approx.'!$D$19)+'Third Approx.'!$D$21))))))))))))</f>
        <v>#N/A</v>
      </c>
      <c r="D541" s="7" t="e">
        <f>IF(B541="",#N/A,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Approx.'!$D$18*B541))+O541*SIN(RADIANS(B541*'Third Approx.'!$D$19)+'Third Approx.'!$D$21))))))))))))</f>
        <v>#N/A</v>
      </c>
      <c r="N541" s="18">
        <v>269.5</v>
      </c>
      <c r="O541" s="48">
        <f>'Third Approx.'!$D$16*TAN('Third Approx.'!$D$29)+((0.5*(COS(RADIANS(ABS('Third Approx.'!$D$18*'Data 3rd Approx.'!N541-'Third Approx.'!$D$19*'Data 3rd Approx.'!N541))))+0.5)*('Third Approx.'!$D$16*TAN(2*'Third Approx.'!$D$29)-2*'Third Approx.'!$D$16*TAN('Third Approx.'!$D$29)))</f>
        <v>3.5119679392334073</v>
      </c>
    </row>
    <row r="542" spans="1:15" x14ac:dyDescent="0.25">
      <c r="A542" s="77">
        <v>270</v>
      </c>
      <c r="B542" s="77" t="str">
        <f>IF(A542&lt;='Third Approx.'!$D$20,A542,"")</f>
        <v/>
      </c>
      <c r="C542" s="48" t="e">
        <f>IF(B542="",#N/A,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Approx.'!$D$18*B542))+O542*COS(RADIANS(B542*'Third Approx.'!$D$19)+'Third Approx.'!$D$21))))))))))))</f>
        <v>#N/A</v>
      </c>
      <c r="D542" s="7" t="e">
        <f>IF(B542="",#N/A,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Approx.'!$D$18*B542))+O542*SIN(RADIANS(B542*'Third Approx.'!$D$19)+'Third Approx.'!$D$21))))))))))))</f>
        <v>#N/A</v>
      </c>
      <c r="N542" s="47">
        <v>270</v>
      </c>
      <c r="O542" s="48">
        <f>'Third Approx.'!$D$16*TAN('Third Approx.'!$D$29)+((0.5*(COS(RADIANS(ABS('Third Approx.'!$D$18*'Data 3rd Approx.'!N542-'Third Approx.'!$D$19*'Data 3rd Approx.'!N542))))+0.5)*('Third Approx.'!$D$16*TAN(2*'Third Approx.'!$D$29)-2*'Third Approx.'!$D$16*TAN('Third Approx.'!$D$29)))</f>
        <v>3.5114042092252022</v>
      </c>
    </row>
    <row r="543" spans="1:15" x14ac:dyDescent="0.25">
      <c r="A543" s="48">
        <v>270.5</v>
      </c>
      <c r="B543" s="77" t="str">
        <f>IF(A543&lt;='Third Approx.'!$D$20,A543,"")</f>
        <v/>
      </c>
      <c r="C543" s="48" t="e">
        <f>IF(B543="",#N/A,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Approx.'!$D$18*B543))+O543*COS(RADIANS(B543*'Third Approx.'!$D$19)+'Third Approx.'!$D$21))))))))))))</f>
        <v>#N/A</v>
      </c>
      <c r="D543" s="7" t="e">
        <f>IF(B543="",#N/A,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Approx.'!$D$18*B543))+O543*SIN(RADIANS(B543*'Third Approx.'!$D$19)+'Third Approx.'!$D$21))))))))))))</f>
        <v>#N/A</v>
      </c>
      <c r="N543" s="18">
        <v>270.5</v>
      </c>
      <c r="O543" s="48">
        <f>'Third Approx.'!$D$16*TAN('Third Approx.'!$D$29)+((0.5*(COS(RADIANS(ABS('Third Approx.'!$D$18*'Data 3rd Approx.'!N543-'Third Approx.'!$D$19*'Data 3rd Approx.'!N543))))+0.5)*('Third Approx.'!$D$16*TAN(2*'Third Approx.'!$D$29)-2*'Third Approx.'!$D$16*TAN('Third Approx.'!$D$29)))</f>
        <v>3.5108404792169972</v>
      </c>
    </row>
    <row r="544" spans="1:15" x14ac:dyDescent="0.25">
      <c r="A544" s="77">
        <v>271</v>
      </c>
      <c r="B544" s="77" t="str">
        <f>IF(A544&lt;='Third Approx.'!$D$20,A544,"")</f>
        <v/>
      </c>
      <c r="C544" s="48" t="e">
        <f>IF(B544="",#N/A,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Approx.'!$D$18*B544))+O544*COS(RADIANS(B544*'Third Approx.'!$D$19)+'Third Approx.'!$D$21))))))))))))</f>
        <v>#N/A</v>
      </c>
      <c r="D544" s="7" t="e">
        <f>IF(B544="",#N/A,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Approx.'!$D$18*B544))+O544*SIN(RADIANS(B544*'Third Approx.'!$D$19)+'Third Approx.'!$D$21))))))))))))</f>
        <v>#N/A</v>
      </c>
      <c r="N544" s="47">
        <v>271</v>
      </c>
      <c r="O544" s="48">
        <f>'Third Approx.'!$D$16*TAN('Third Approx.'!$D$29)+((0.5*(COS(RADIANS(ABS('Third Approx.'!$D$18*'Data 3rd Approx.'!N544-'Third Approx.'!$D$19*'Data 3rd Approx.'!N544))))+0.5)*('Third Approx.'!$D$16*TAN(2*'Third Approx.'!$D$29)-2*'Third Approx.'!$D$16*TAN('Third Approx.'!$D$29)))</f>
        <v>3.5102863947855281</v>
      </c>
    </row>
    <row r="545" spans="1:15" x14ac:dyDescent="0.25">
      <c r="A545" s="77">
        <v>271.5</v>
      </c>
      <c r="B545" s="77" t="str">
        <f>IF(A545&lt;='Third Approx.'!$D$20,A545,"")</f>
        <v/>
      </c>
      <c r="C545" s="48" t="e">
        <f>IF(B545="",#N/A,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Approx.'!$D$18*B545))+O545*COS(RADIANS(B545*'Third Approx.'!$D$19)+'Third Approx.'!$D$21))))))))))))</f>
        <v>#N/A</v>
      </c>
      <c r="D545" s="7" t="e">
        <f>IF(B545="",#N/A,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Approx.'!$D$18*B545))+O545*SIN(RADIANS(B545*'Third Approx.'!$D$19)+'Third Approx.'!$D$21))))))))))))</f>
        <v>#N/A</v>
      </c>
      <c r="N545" s="47">
        <v>271.5</v>
      </c>
      <c r="O545" s="48">
        <f>'Third Approx.'!$D$16*TAN('Third Approx.'!$D$29)+((0.5*(COS(RADIANS(ABS('Third Approx.'!$D$18*'Data 3rd Approx.'!N545-'Third Approx.'!$D$19*'Data 3rd Approx.'!N545))))+0.5)*('Third Approx.'!$D$16*TAN(2*'Third Approx.'!$D$29)-2*'Third Approx.'!$D$16*TAN('Third Approx.'!$D$29)))</f>
        <v>3.5097514364690383</v>
      </c>
    </row>
    <row r="546" spans="1:15" x14ac:dyDescent="0.25">
      <c r="A546" s="48">
        <v>272</v>
      </c>
      <c r="B546" s="77" t="str">
        <f>IF(A546&lt;='Third Approx.'!$D$20,A546,"")</f>
        <v/>
      </c>
      <c r="C546" s="48" t="e">
        <f>IF(B546="",#N/A,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Approx.'!$D$18*B546))+O546*COS(RADIANS(B546*'Third Approx.'!$D$19)+'Third Approx.'!$D$21))))))))))))</f>
        <v>#N/A</v>
      </c>
      <c r="D546" s="7" t="e">
        <f>IF(B546="",#N/A,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Approx.'!$D$18*B546))+O546*SIN(RADIANS(B546*'Third Approx.'!$D$19)+'Third Approx.'!$D$21))))))))))))</f>
        <v>#N/A</v>
      </c>
      <c r="N546" s="18">
        <v>272</v>
      </c>
      <c r="O546" s="48">
        <f>'Third Approx.'!$D$16*TAN('Third Approx.'!$D$29)+((0.5*(COS(RADIANS(ABS('Third Approx.'!$D$18*'Data 3rd Approx.'!N546-'Third Approx.'!$D$19*'Data 3rd Approx.'!N546))))+0.5)*('Third Approx.'!$D$16*TAN(2*'Third Approx.'!$D$29)-2*'Third Approx.'!$D$16*TAN('Third Approx.'!$D$29)))</f>
        <v>3.5092447575526418</v>
      </c>
    </row>
    <row r="547" spans="1:15" x14ac:dyDescent="0.25">
      <c r="A547" s="77">
        <v>272.5</v>
      </c>
      <c r="B547" s="77" t="str">
        <f>IF(A547&lt;='Third Approx.'!$D$20,A547,"")</f>
        <v/>
      </c>
      <c r="C547" s="48" t="e">
        <f>IF(B547="",#N/A,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Approx.'!$D$18*B547))+O547*COS(RADIANS(B547*'Third Approx.'!$D$19)+'Third Approx.'!$D$21))))))))))))</f>
        <v>#N/A</v>
      </c>
      <c r="D547" s="7" t="e">
        <f>IF(B547="",#N/A,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Approx.'!$D$18*B547))+O547*SIN(RADIANS(B547*'Third Approx.'!$D$19)+'Third Approx.'!$D$21))))))))))))</f>
        <v>#N/A</v>
      </c>
      <c r="N547" s="47">
        <v>272.5</v>
      </c>
      <c r="O547" s="48">
        <f>'Third Approx.'!$D$16*TAN('Third Approx.'!$D$29)+((0.5*(COS(RADIANS(ABS('Third Approx.'!$D$18*'Data 3rd Approx.'!N547-'Third Approx.'!$D$19*'Data 3rd Approx.'!N547))))+0.5)*('Third Approx.'!$D$16*TAN(2*'Third Approx.'!$D$29)-2*'Third Approx.'!$D$16*TAN('Third Approx.'!$D$29)))</f>
        <v>3.5087750274530758</v>
      </c>
    </row>
    <row r="548" spans="1:15" x14ac:dyDescent="0.25">
      <c r="A548" s="48">
        <v>273</v>
      </c>
      <c r="B548" s="77" t="str">
        <f>IF(A548&lt;='Third Approx.'!$D$20,A548,"")</f>
        <v/>
      </c>
      <c r="C548" s="48" t="e">
        <f>IF(B548="",#N/A,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Approx.'!$D$18*B548))+O548*COS(RADIANS(B548*'Third Approx.'!$D$19)+'Third Approx.'!$D$21))))))))))))</f>
        <v>#N/A</v>
      </c>
      <c r="D548" s="7" t="e">
        <f>IF(B548="",#N/A,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Approx.'!$D$18*B548))+O548*SIN(RADIANS(B548*'Third Approx.'!$D$19)+'Third Approx.'!$D$21))))))))))))</f>
        <v>#N/A</v>
      </c>
      <c r="N548" s="18">
        <v>273</v>
      </c>
      <c r="O548" s="48">
        <f>'Third Approx.'!$D$16*TAN('Third Approx.'!$D$29)+((0.5*(COS(RADIANS(ABS('Third Approx.'!$D$18*'Data 3rd Approx.'!N548-'Third Approx.'!$D$19*'Data 3rd Approx.'!N548))))+0.5)*('Third Approx.'!$D$16*TAN(2*'Third Approx.'!$D$29)-2*'Third Approx.'!$D$16*TAN('Third Approx.'!$D$29)))</f>
        <v>3.5083502833825779</v>
      </c>
    </row>
    <row r="549" spans="1:15" x14ac:dyDescent="0.25">
      <c r="A549" s="77">
        <v>273.5</v>
      </c>
      <c r="B549" s="77" t="str">
        <f>IF(A549&lt;='Third Approx.'!$D$20,A549,"")</f>
        <v/>
      </c>
      <c r="C549" s="48" t="e">
        <f>IF(B549="",#N/A,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Approx.'!$D$18*B549))+O549*COS(RADIANS(B549*'Third Approx.'!$D$19)+'Third Approx.'!$D$21))))))))))))</f>
        <v>#N/A</v>
      </c>
      <c r="D549" s="7" t="e">
        <f>IF(B549="",#N/A,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Approx.'!$D$18*B549))+O549*SIN(RADIANS(B549*'Third Approx.'!$D$19)+'Third Approx.'!$D$21))))))))))))</f>
        <v>#N/A</v>
      </c>
      <c r="N549" s="47">
        <v>273.5</v>
      </c>
      <c r="O549" s="48">
        <f>'Third Approx.'!$D$16*TAN('Third Approx.'!$D$29)+((0.5*(COS(RADIANS(ABS('Third Approx.'!$D$18*'Data 3rd Approx.'!N549-'Third Approx.'!$D$19*'Data 3rd Approx.'!N549))))+0.5)*('Third Approx.'!$D$16*TAN(2*'Third Approx.'!$D$29)-2*'Third Approx.'!$D$16*TAN('Third Approx.'!$D$29)))</f>
        <v>3.5079777928299554</v>
      </c>
    </row>
    <row r="550" spans="1:15" x14ac:dyDescent="0.25">
      <c r="A550" s="48">
        <v>274</v>
      </c>
      <c r="B550" s="77" t="str">
        <f>IF(A550&lt;='Third Approx.'!$D$20,A550,"")</f>
        <v/>
      </c>
      <c r="C550" s="48" t="e">
        <f>IF(B550="",#N/A,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Approx.'!$D$18*B550))+O550*COS(RADIANS(B550*'Third Approx.'!$D$19)+'Third Approx.'!$D$21))))))))))))</f>
        <v>#N/A</v>
      </c>
      <c r="D550" s="7" t="e">
        <f>IF(B550="",#N/A,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Approx.'!$D$18*B550))+O550*SIN(RADIANS(B550*'Third Approx.'!$D$19)+'Third Approx.'!$D$21))))))))))))</f>
        <v>#N/A</v>
      </c>
      <c r="N550" s="18">
        <v>274</v>
      </c>
      <c r="O550" s="48">
        <f>'Third Approx.'!$D$16*TAN('Third Approx.'!$D$29)+((0.5*(COS(RADIANS(ABS('Third Approx.'!$D$18*'Data 3rd Approx.'!N550-'Third Approx.'!$D$19*'Data 3rd Approx.'!N550))))+0.5)*('Third Approx.'!$D$16*TAN(2*'Third Approx.'!$D$29)-2*'Third Approx.'!$D$16*TAN('Third Approx.'!$D$29)))</f>
        <v>3.5076639292118377</v>
      </c>
    </row>
    <row r="551" spans="1:15" x14ac:dyDescent="0.25">
      <c r="A551" s="77">
        <v>274.5</v>
      </c>
      <c r="B551" s="77" t="str">
        <f>IF(A551&lt;='Third Approx.'!$D$20,A551,"")</f>
        <v/>
      </c>
      <c r="C551" s="48" t="e">
        <f>IF(B551="",#N/A,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Approx.'!$D$18*B551))+O551*COS(RADIANS(B551*'Third Approx.'!$D$19)+'Third Approx.'!$D$21))))))))))))</f>
        <v>#N/A</v>
      </c>
      <c r="D551" s="7" t="e">
        <f>IF(B551="",#N/A,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Approx.'!$D$18*B551))+O551*SIN(RADIANS(B551*'Third Approx.'!$D$19)+'Third Approx.'!$D$21))))))))))))</f>
        <v>#N/A</v>
      </c>
      <c r="N551" s="47">
        <v>274.5</v>
      </c>
      <c r="O551" s="48">
        <f>'Third Approx.'!$D$16*TAN('Third Approx.'!$D$29)+((0.5*(COS(RADIANS(ABS('Third Approx.'!$D$18*'Data 3rd Approx.'!N551-'Third Approx.'!$D$19*'Data 3rd Approx.'!N551))))+0.5)*('Third Approx.'!$D$16*TAN(2*'Third Approx.'!$D$29)-2*'Third Approx.'!$D$16*TAN('Third Approx.'!$D$29)))</f>
        <v>3.5074140628217503</v>
      </c>
    </row>
    <row r="552" spans="1:15" x14ac:dyDescent="0.25">
      <c r="A552" s="48">
        <v>275</v>
      </c>
      <c r="B552" s="77" t="str">
        <f>IF(A552&lt;='Third Approx.'!$D$20,A552,"")</f>
        <v/>
      </c>
      <c r="C552" s="48" t="e">
        <f>IF(B552="",#N/A,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Approx.'!$D$18*B552))+O552*COS(RADIANS(B552*'Third Approx.'!$D$19)+'Third Approx.'!$D$21))))))))))))</f>
        <v>#N/A</v>
      </c>
      <c r="D552" s="7" t="e">
        <f>IF(B552="",#N/A,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Approx.'!$D$18*B552))+O552*SIN(RADIANS(B552*'Third Approx.'!$D$19)+'Third Approx.'!$D$21))))))))))))</f>
        <v>#N/A</v>
      </c>
      <c r="N552" s="18">
        <v>275</v>
      </c>
      <c r="O552" s="48">
        <f>'Third Approx.'!$D$16*TAN('Third Approx.'!$D$29)+((0.5*(COS(RADIANS(ABS('Third Approx.'!$D$18*'Data 3rd Approx.'!N552-'Third Approx.'!$D$19*'Data 3rd Approx.'!N552))))+0.5)*('Third Approx.'!$D$16*TAN(2*'Third Approx.'!$D$29)-2*'Third Approx.'!$D$16*TAN('Third Approx.'!$D$29)))</f>
        <v>3.5072324689429037</v>
      </c>
    </row>
    <row r="553" spans="1:15" x14ac:dyDescent="0.25">
      <c r="A553" s="77">
        <v>275.5</v>
      </c>
      <c r="B553" s="77" t="str">
        <f>IF(A553&lt;='Third Approx.'!$D$20,A553,"")</f>
        <v/>
      </c>
      <c r="C553" s="48" t="e">
        <f>IF(B553="",#N/A,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Approx.'!$D$18*B553))+O553*COS(RADIANS(B553*'Third Approx.'!$D$19)+'Third Approx.'!$D$21))))))))))))</f>
        <v>#N/A</v>
      </c>
      <c r="D553" s="7" t="e">
        <f>IF(B553="",#N/A,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Approx.'!$D$18*B553))+O553*SIN(RADIANS(B553*'Third Approx.'!$D$19)+'Third Approx.'!$D$21))))))))))))</f>
        <v>#N/A</v>
      </c>
      <c r="N553" s="47">
        <v>275.5</v>
      </c>
      <c r="O553" s="48">
        <f>'Third Approx.'!$D$16*TAN('Third Approx.'!$D$29)+((0.5*(COS(RADIANS(ABS('Third Approx.'!$D$18*'Data 3rd Approx.'!N553-'Third Approx.'!$D$19*'Data 3rd Approx.'!N553))))+0.5)*('Third Approx.'!$D$16*TAN(2*'Third Approx.'!$D$29)-2*'Third Approx.'!$D$16*TAN('Third Approx.'!$D$29)))</f>
        <v>3.5071222546969119</v>
      </c>
    </row>
    <row r="554" spans="1:15" x14ac:dyDescent="0.25">
      <c r="A554" s="48">
        <v>276</v>
      </c>
      <c r="B554" s="77" t="str">
        <f>IF(A554&lt;='Third Approx.'!$D$20,A554,"")</f>
        <v/>
      </c>
      <c r="C554" s="48" t="e">
        <f>IF(B554="",#N/A,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Approx.'!$D$18*B554))+O554*COS(RADIANS(B554*'Third Approx.'!$D$19)+'Third Approx.'!$D$21))))))))))))</f>
        <v>#N/A</v>
      </c>
      <c r="D554" s="7" t="e">
        <f>IF(B554="",#N/A,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Approx.'!$D$18*B554))+O554*SIN(RADIANS(B554*'Third Approx.'!$D$19)+'Third Approx.'!$D$21))))))))))))</f>
        <v>#N/A</v>
      </c>
      <c r="N554" s="18">
        <v>276</v>
      </c>
      <c r="O554" s="48">
        <f>'Third Approx.'!$D$16*TAN('Third Approx.'!$D$29)+((0.5*(COS(RADIANS(ABS('Third Approx.'!$D$18*'Data 3rd Approx.'!N554-'Third Approx.'!$D$19*'Data 3rd Approx.'!N554))))+0.5)*('Third Approx.'!$D$16*TAN(2*'Third Approx.'!$D$29)-2*'Third Approx.'!$D$16*TAN('Third Approx.'!$D$29)))</f>
        <v>3.5070853058800813</v>
      </c>
    </row>
    <row r="555" spans="1:15" x14ac:dyDescent="0.25">
      <c r="A555" s="77">
        <v>276.5</v>
      </c>
      <c r="B555" s="77" t="str">
        <f>IF(A555&lt;='Third Approx.'!$D$20,A555,"")</f>
        <v/>
      </c>
      <c r="C555" s="48" t="e">
        <f>IF(B555="",#N/A,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Approx.'!$D$18*B555))+O555*COS(RADIANS(B555*'Third Approx.'!$D$19)+'Third Approx.'!$D$21))))))))))))</f>
        <v>#N/A</v>
      </c>
      <c r="D555" s="7" t="e">
        <f>IF(B555="",#N/A,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Approx.'!$D$18*B555))+O555*SIN(RADIANS(B555*'Third Approx.'!$D$19)+'Third Approx.'!$D$21))))))))))))</f>
        <v>#N/A</v>
      </c>
      <c r="N555" s="47">
        <v>276.5</v>
      </c>
      <c r="O555" s="48">
        <f>'Third Approx.'!$D$16*TAN('Third Approx.'!$D$29)+((0.5*(COS(RADIANS(ABS('Third Approx.'!$D$18*'Data 3rd Approx.'!N555-'Third Approx.'!$D$19*'Data 3rd Approx.'!N555))))+0.5)*('Third Approx.'!$D$16*TAN(2*'Third Approx.'!$D$29)-2*'Third Approx.'!$D$16*TAN('Third Approx.'!$D$29)))</f>
        <v>3.5071222546969119</v>
      </c>
    </row>
    <row r="556" spans="1:15" x14ac:dyDescent="0.25">
      <c r="A556" s="48">
        <v>277</v>
      </c>
      <c r="B556" s="77" t="str">
        <f>IF(A556&lt;='Third Approx.'!$D$20,A556,"")</f>
        <v/>
      </c>
      <c r="C556" s="48" t="e">
        <f>IF(B556="",#N/A,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Approx.'!$D$18*B556))+O556*COS(RADIANS(B556*'Third Approx.'!$D$19)+'Third Approx.'!$D$21))))))))))))</f>
        <v>#N/A</v>
      </c>
      <c r="D556" s="7" t="e">
        <f>IF(B556="",#N/A,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Approx.'!$D$18*B556))+O556*SIN(RADIANS(B556*'Third Approx.'!$D$19)+'Third Approx.'!$D$21))))))))))))</f>
        <v>#N/A</v>
      </c>
      <c r="N556" s="18">
        <v>277</v>
      </c>
      <c r="O556" s="48">
        <f>'Third Approx.'!$D$16*TAN('Third Approx.'!$D$29)+((0.5*(COS(RADIANS(ABS('Third Approx.'!$D$18*'Data 3rd Approx.'!N556-'Third Approx.'!$D$19*'Data 3rd Approx.'!N556))))+0.5)*('Third Approx.'!$D$16*TAN(2*'Third Approx.'!$D$29)-2*'Third Approx.'!$D$16*TAN('Third Approx.'!$D$29)))</f>
        <v>3.5072324689429037</v>
      </c>
    </row>
    <row r="557" spans="1:15" x14ac:dyDescent="0.25">
      <c r="A557" s="77">
        <v>277.5</v>
      </c>
      <c r="B557" s="77" t="str">
        <f>IF(A557&lt;='Third Approx.'!$D$20,A557,"")</f>
        <v/>
      </c>
      <c r="C557" s="48" t="e">
        <f>IF(B557="",#N/A,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Approx.'!$D$18*B557))+O557*COS(RADIANS(B557*'Third Approx.'!$D$19)+'Third Approx.'!$D$21))))))))))))</f>
        <v>#N/A</v>
      </c>
      <c r="D557" s="7" t="e">
        <f>IF(B557="",#N/A,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Approx.'!$D$18*B557))+O557*SIN(RADIANS(B557*'Third Approx.'!$D$19)+'Third Approx.'!$D$21))))))))))))</f>
        <v>#N/A</v>
      </c>
      <c r="N557" s="47">
        <v>277.5</v>
      </c>
      <c r="O557" s="48">
        <f>'Third Approx.'!$D$16*TAN('Third Approx.'!$D$29)+((0.5*(COS(RADIANS(ABS('Third Approx.'!$D$18*'Data 3rd Approx.'!N557-'Third Approx.'!$D$19*'Data 3rd Approx.'!N557))))+0.5)*('Third Approx.'!$D$16*TAN(2*'Third Approx.'!$D$29)-2*'Third Approx.'!$D$16*TAN('Third Approx.'!$D$29)))</f>
        <v>3.5074140628217503</v>
      </c>
    </row>
    <row r="558" spans="1:15" x14ac:dyDescent="0.25">
      <c r="A558" s="48">
        <v>278</v>
      </c>
      <c r="B558" s="77" t="str">
        <f>IF(A558&lt;='Third Approx.'!$D$20,A558,"")</f>
        <v/>
      </c>
      <c r="C558" s="48" t="e">
        <f>IF(B558="",#N/A,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Approx.'!$D$18*B558))+O558*COS(RADIANS(B558*'Third Approx.'!$D$19)+'Third Approx.'!$D$21))))))))))))</f>
        <v>#N/A</v>
      </c>
      <c r="D558" s="7" t="e">
        <f>IF(B558="",#N/A,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Approx.'!$D$18*B558))+O558*SIN(RADIANS(B558*'Third Approx.'!$D$19)+'Third Approx.'!$D$21))))))))))))</f>
        <v>#N/A</v>
      </c>
      <c r="N558" s="18">
        <v>278</v>
      </c>
      <c r="O558" s="48">
        <f>'Third Approx.'!$D$16*TAN('Third Approx.'!$D$29)+((0.5*(COS(RADIANS(ABS('Third Approx.'!$D$18*'Data 3rd Approx.'!N558-'Third Approx.'!$D$19*'Data 3rd Approx.'!N558))))+0.5)*('Third Approx.'!$D$16*TAN(2*'Third Approx.'!$D$29)-2*'Third Approx.'!$D$16*TAN('Third Approx.'!$D$29)))</f>
        <v>3.5076639292118377</v>
      </c>
    </row>
    <row r="559" spans="1:15" x14ac:dyDescent="0.25">
      <c r="A559" s="77">
        <v>278.5</v>
      </c>
      <c r="B559" s="77" t="str">
        <f>IF(A559&lt;='Third Approx.'!$D$20,A559,"")</f>
        <v/>
      </c>
      <c r="C559" s="48" t="e">
        <f>IF(B559="",#N/A,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Approx.'!$D$18*B559))+O559*COS(RADIANS(B559*'Third Approx.'!$D$19)+'Third Approx.'!$D$21))))))))))))</f>
        <v>#N/A</v>
      </c>
      <c r="D559" s="7" t="e">
        <f>IF(B559="",#N/A,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Approx.'!$D$18*B559))+O559*SIN(RADIANS(B559*'Third Approx.'!$D$19)+'Third Approx.'!$D$21))))))))))))</f>
        <v>#N/A</v>
      </c>
      <c r="N559" s="47">
        <v>278.5</v>
      </c>
      <c r="O559" s="48">
        <f>'Third Approx.'!$D$16*TAN('Third Approx.'!$D$29)+((0.5*(COS(RADIANS(ABS('Third Approx.'!$D$18*'Data 3rd Approx.'!N559-'Third Approx.'!$D$19*'Data 3rd Approx.'!N559))))+0.5)*('Third Approx.'!$D$16*TAN(2*'Third Approx.'!$D$29)-2*'Third Approx.'!$D$16*TAN('Third Approx.'!$D$29)))</f>
        <v>3.5079777928299554</v>
      </c>
    </row>
    <row r="560" spans="1:15" x14ac:dyDescent="0.25">
      <c r="A560" s="48">
        <v>279</v>
      </c>
      <c r="B560" s="77" t="str">
        <f>IF(A560&lt;='Third Approx.'!$D$20,A560,"")</f>
        <v/>
      </c>
      <c r="C560" s="48" t="e">
        <f>IF(B560="",#N/A,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Approx.'!$D$18*B560))+O560*COS(RADIANS(B560*'Third Approx.'!$D$19)+'Third Approx.'!$D$21))))))))))))</f>
        <v>#N/A</v>
      </c>
      <c r="D560" s="7" t="e">
        <f>IF(B560="",#N/A,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Approx.'!$D$18*B560))+O560*SIN(RADIANS(B560*'Third Approx.'!$D$19)+'Third Approx.'!$D$21))))))))))))</f>
        <v>#N/A</v>
      </c>
      <c r="N560" s="18">
        <v>279</v>
      </c>
      <c r="O560" s="48">
        <f>'Third Approx.'!$D$16*TAN('Third Approx.'!$D$29)+((0.5*(COS(RADIANS(ABS('Third Approx.'!$D$18*'Data 3rd Approx.'!N560-'Third Approx.'!$D$19*'Data 3rd Approx.'!N560))))+0.5)*('Third Approx.'!$D$16*TAN(2*'Third Approx.'!$D$29)-2*'Third Approx.'!$D$16*TAN('Third Approx.'!$D$29)))</f>
        <v>3.5083502833825779</v>
      </c>
    </row>
    <row r="561" spans="1:15" x14ac:dyDescent="0.25">
      <c r="A561" s="77">
        <v>279.5</v>
      </c>
      <c r="B561" s="77" t="str">
        <f>IF(A561&lt;='Third Approx.'!$D$20,A561,"")</f>
        <v/>
      </c>
      <c r="C561" s="48" t="e">
        <f>IF(B561="",#N/A,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Approx.'!$D$18*B561))+O561*COS(RADIANS(B561*'Third Approx.'!$D$19)+'Third Approx.'!$D$21))))))))))))</f>
        <v>#N/A</v>
      </c>
      <c r="D561" s="7" t="e">
        <f>IF(B561="",#N/A,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Approx.'!$D$18*B561))+O561*SIN(RADIANS(B561*'Third Approx.'!$D$19)+'Third Approx.'!$D$21))))))))))))</f>
        <v>#N/A</v>
      </c>
      <c r="N561" s="47">
        <v>279.5</v>
      </c>
      <c r="O561" s="48">
        <f>'Third Approx.'!$D$16*TAN('Third Approx.'!$D$29)+((0.5*(COS(RADIANS(ABS('Third Approx.'!$D$18*'Data 3rd Approx.'!N561-'Third Approx.'!$D$19*'Data 3rd Approx.'!N561))))+0.5)*('Third Approx.'!$D$16*TAN(2*'Third Approx.'!$D$29)-2*'Third Approx.'!$D$16*TAN('Third Approx.'!$D$29)))</f>
        <v>3.5087750274530758</v>
      </c>
    </row>
    <row r="562" spans="1:15" x14ac:dyDescent="0.25">
      <c r="A562" s="48">
        <v>280</v>
      </c>
      <c r="B562" s="77" t="str">
        <f>IF(A562&lt;='Third Approx.'!$D$20,A562,"")</f>
        <v/>
      </c>
      <c r="C562" s="48" t="e">
        <f>IF(B562="",#N/A,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Approx.'!$D$18*B562))+O562*COS(RADIANS(B562*'Third Approx.'!$D$19)+'Third Approx.'!$D$21))))))))))))</f>
        <v>#N/A</v>
      </c>
      <c r="D562" s="7" t="e">
        <f>IF(B562="",#N/A,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Approx.'!$D$18*B562))+O562*SIN(RADIANS(B562*'Third Approx.'!$D$19)+'Third Approx.'!$D$21))))))))))))</f>
        <v>#N/A</v>
      </c>
      <c r="N562" s="18">
        <v>280</v>
      </c>
      <c r="O562" s="48">
        <f>'Third Approx.'!$D$16*TAN('Third Approx.'!$D$29)+((0.5*(COS(RADIANS(ABS('Third Approx.'!$D$18*'Data 3rd Approx.'!N562-'Third Approx.'!$D$19*'Data 3rd Approx.'!N562))))+0.5)*('Third Approx.'!$D$16*TAN(2*'Third Approx.'!$D$29)-2*'Third Approx.'!$D$16*TAN('Third Approx.'!$D$29)))</f>
        <v>3.5092447575526418</v>
      </c>
    </row>
    <row r="563" spans="1:15" x14ac:dyDescent="0.25">
      <c r="A563" s="77">
        <v>280.5</v>
      </c>
      <c r="B563" s="77" t="str">
        <f>IF(A563&lt;='Third Approx.'!$D$20,A563,"")</f>
        <v/>
      </c>
      <c r="C563" s="48" t="e">
        <f>IF(B563="",#N/A,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Approx.'!$D$18*B563))+O563*COS(RADIANS(B563*'Third Approx.'!$D$19)+'Third Approx.'!$D$21))))))))))))</f>
        <v>#N/A</v>
      </c>
      <c r="D563" s="7" t="e">
        <f>IF(B563="",#N/A,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Approx.'!$D$18*B563))+O563*SIN(RADIANS(B563*'Third Approx.'!$D$19)+'Third Approx.'!$D$21))))))))))))</f>
        <v>#N/A</v>
      </c>
      <c r="N563" s="47">
        <v>280.5</v>
      </c>
      <c r="O563" s="48">
        <f>'Third Approx.'!$D$16*TAN('Third Approx.'!$D$29)+((0.5*(COS(RADIANS(ABS('Third Approx.'!$D$18*'Data 3rd Approx.'!N563-'Third Approx.'!$D$19*'Data 3rd Approx.'!N563))))+0.5)*('Third Approx.'!$D$16*TAN(2*'Third Approx.'!$D$29)-2*'Third Approx.'!$D$16*TAN('Third Approx.'!$D$29)))</f>
        <v>3.5097514364690383</v>
      </c>
    </row>
    <row r="564" spans="1:15" x14ac:dyDescent="0.25">
      <c r="A564" s="48">
        <v>281</v>
      </c>
      <c r="B564" s="77" t="str">
        <f>IF(A564&lt;='Third Approx.'!$D$20,A564,"")</f>
        <v/>
      </c>
      <c r="C564" s="48" t="e">
        <f>IF(B564="",#N/A,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Approx.'!$D$18*B564))+O564*COS(RADIANS(B564*'Third Approx.'!$D$19)+'Third Approx.'!$D$21))))))))))))</f>
        <v>#N/A</v>
      </c>
      <c r="D564" s="7" t="e">
        <f>IF(B564="",#N/A,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Approx.'!$D$18*B564))+O564*SIN(RADIANS(B564*'Third Approx.'!$D$19)+'Third Approx.'!$D$21))))))))))))</f>
        <v>#N/A</v>
      </c>
      <c r="N564" s="18">
        <v>281</v>
      </c>
      <c r="O564" s="48">
        <f>'Third Approx.'!$D$16*TAN('Third Approx.'!$D$29)+((0.5*(COS(RADIANS(ABS('Third Approx.'!$D$18*'Data 3rd Approx.'!N564-'Third Approx.'!$D$19*'Data 3rd Approx.'!N564))))+0.5)*('Third Approx.'!$D$16*TAN(2*'Third Approx.'!$D$29)-2*'Third Approx.'!$D$16*TAN('Third Approx.'!$D$29)))</f>
        <v>3.5102863947855281</v>
      </c>
    </row>
    <row r="565" spans="1:15" x14ac:dyDescent="0.25">
      <c r="A565" s="77">
        <v>281.5</v>
      </c>
      <c r="B565" s="77" t="str">
        <f>IF(A565&lt;='Third Approx.'!$D$20,A565,"")</f>
        <v/>
      </c>
      <c r="C565" s="48" t="e">
        <f>IF(B565="",#N/A,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Approx.'!$D$18*B565))+O565*COS(RADIANS(B565*'Third Approx.'!$D$19)+'Third Approx.'!$D$21))))))))))))</f>
        <v>#N/A</v>
      </c>
      <c r="D565" s="7" t="e">
        <f>IF(B565="",#N/A,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Approx.'!$D$18*B565))+O565*SIN(RADIANS(B565*'Third Approx.'!$D$19)+'Third Approx.'!$D$21))))))))))))</f>
        <v>#N/A</v>
      </c>
      <c r="N565" s="47">
        <v>281.5</v>
      </c>
      <c r="O565" s="48">
        <f>'Third Approx.'!$D$16*TAN('Third Approx.'!$D$29)+((0.5*(COS(RADIANS(ABS('Third Approx.'!$D$18*'Data 3rd Approx.'!N565-'Third Approx.'!$D$19*'Data 3rd Approx.'!N565))))+0.5)*('Third Approx.'!$D$16*TAN(2*'Third Approx.'!$D$29)-2*'Third Approx.'!$D$16*TAN('Third Approx.'!$D$29)))</f>
        <v>3.5108404792169972</v>
      </c>
    </row>
    <row r="566" spans="1:15" x14ac:dyDescent="0.25">
      <c r="A566" s="48">
        <v>282</v>
      </c>
      <c r="B566" s="77" t="str">
        <f>IF(A566&lt;='Third Approx.'!$D$20,A566,"")</f>
        <v/>
      </c>
      <c r="C566" s="48" t="e">
        <f>IF(B566="",#N/A,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Approx.'!$D$18*B566))+O566*COS(RADIANS(B566*'Third Approx.'!$D$19)+'Third Approx.'!$D$21))))))))))))</f>
        <v>#N/A</v>
      </c>
      <c r="D566" s="7" t="e">
        <f>IF(B566="",#N/A,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Approx.'!$D$18*B566))+O566*SIN(RADIANS(B566*'Third Approx.'!$D$19)+'Third Approx.'!$D$21))))))))))))</f>
        <v>#N/A</v>
      </c>
      <c r="N566" s="18">
        <v>282</v>
      </c>
      <c r="O566" s="48">
        <f>'Third Approx.'!$D$16*TAN('Third Approx.'!$D$29)+((0.5*(COS(RADIANS(ABS('Third Approx.'!$D$18*'Data 3rd Approx.'!N566-'Third Approx.'!$D$19*'Data 3rd Approx.'!N566))))+0.5)*('Third Approx.'!$D$16*TAN(2*'Third Approx.'!$D$29)-2*'Third Approx.'!$D$16*TAN('Third Approx.'!$D$29)))</f>
        <v>3.5114042092252022</v>
      </c>
    </row>
    <row r="567" spans="1:15" x14ac:dyDescent="0.25">
      <c r="A567" s="77">
        <v>282.5</v>
      </c>
      <c r="B567" s="77" t="str">
        <f>IF(A567&lt;='Third Approx.'!$D$20,A567,"")</f>
        <v/>
      </c>
      <c r="C567" s="48" t="e">
        <f>IF(B567="",#N/A,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Approx.'!$D$18*B567))+O567*COS(RADIANS(B567*'Third Approx.'!$D$19)+'Third Approx.'!$D$21))))))))))))</f>
        <v>#N/A</v>
      </c>
      <c r="D567" s="7" t="e">
        <f>IF(B567="",#N/A,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Approx.'!$D$18*B567))+O567*SIN(RADIANS(B567*'Third Approx.'!$D$19)+'Third Approx.'!$D$21))))))))))))</f>
        <v>#N/A</v>
      </c>
      <c r="N567" s="47">
        <v>282.5</v>
      </c>
      <c r="O567" s="48">
        <f>'Third Approx.'!$D$16*TAN('Third Approx.'!$D$29)+((0.5*(COS(RADIANS(ABS('Third Approx.'!$D$18*'Data 3rd Approx.'!N567-'Third Approx.'!$D$19*'Data 3rd Approx.'!N567))))+0.5)*('Third Approx.'!$D$16*TAN(2*'Third Approx.'!$D$29)-2*'Third Approx.'!$D$16*TAN('Third Approx.'!$D$29)))</f>
        <v>3.5119679392334073</v>
      </c>
    </row>
    <row r="568" spans="1:15" x14ac:dyDescent="0.25">
      <c r="A568" s="48">
        <v>283</v>
      </c>
      <c r="B568" s="77" t="str">
        <f>IF(A568&lt;='Third Approx.'!$D$20,A568,"")</f>
        <v/>
      </c>
      <c r="C568" s="48" t="e">
        <f>IF(B568="",#N/A,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Approx.'!$D$18*B568))+O568*COS(RADIANS(B568*'Third Approx.'!$D$19)+'Third Approx.'!$D$21))))))))))))</f>
        <v>#N/A</v>
      </c>
      <c r="D568" s="7" t="e">
        <f>IF(B568="",#N/A,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Approx.'!$D$18*B568))+O568*SIN(RADIANS(B568*'Third Approx.'!$D$19)+'Third Approx.'!$D$21))))))))))))</f>
        <v>#N/A</v>
      </c>
      <c r="N568" s="18">
        <v>283</v>
      </c>
      <c r="O568" s="48">
        <f>'Third Approx.'!$D$16*TAN('Third Approx.'!$D$29)+((0.5*(COS(RADIANS(ABS('Third Approx.'!$D$18*'Data 3rd Approx.'!N568-'Third Approx.'!$D$19*'Data 3rd Approx.'!N568))))+0.5)*('Third Approx.'!$D$16*TAN(2*'Third Approx.'!$D$29)-2*'Third Approx.'!$D$16*TAN('Third Approx.'!$D$29)))</f>
        <v>3.5125220236648764</v>
      </c>
    </row>
    <row r="569" spans="1:15" x14ac:dyDescent="0.25">
      <c r="A569" s="77">
        <v>283.5</v>
      </c>
      <c r="B569" s="77" t="str">
        <f>IF(A569&lt;='Third Approx.'!$D$20,A569,"")</f>
        <v/>
      </c>
      <c r="C569" s="48" t="e">
        <f>IF(B569="",#N/A,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Approx.'!$D$18*B569))+O569*COS(RADIANS(B569*'Third Approx.'!$D$19)+'Third Approx.'!$D$21))))))))))))</f>
        <v>#N/A</v>
      </c>
      <c r="D569" s="7" t="e">
        <f>IF(B569="",#N/A,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Approx.'!$D$18*B569))+O569*SIN(RADIANS(B569*'Third Approx.'!$D$19)+'Third Approx.'!$D$21))))))))))))</f>
        <v>#N/A</v>
      </c>
      <c r="N569" s="47">
        <v>283.5</v>
      </c>
      <c r="O569" s="48">
        <f>'Third Approx.'!$D$16*TAN('Third Approx.'!$D$29)+((0.5*(COS(RADIANS(ABS('Third Approx.'!$D$18*'Data 3rd Approx.'!N569-'Third Approx.'!$D$19*'Data 3rd Approx.'!N569))))+0.5)*('Third Approx.'!$D$16*TAN(2*'Third Approx.'!$D$29)-2*'Third Approx.'!$D$16*TAN('Third Approx.'!$D$29)))</f>
        <v>3.5130569819813662</v>
      </c>
    </row>
    <row r="570" spans="1:15" x14ac:dyDescent="0.25">
      <c r="A570" s="48">
        <v>284</v>
      </c>
      <c r="B570" s="77" t="str">
        <f>IF(A570&lt;='Third Approx.'!$D$20,A570,"")</f>
        <v/>
      </c>
      <c r="C570" s="48" t="e">
        <f>IF(B570="",#N/A,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Approx.'!$D$18*B570))+O570*COS(RADIANS(B570*'Third Approx.'!$D$19)+'Third Approx.'!$D$21))))))))))))</f>
        <v>#N/A</v>
      </c>
      <c r="D570" s="7" t="e">
        <f>IF(B570="",#N/A,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Approx.'!$D$18*B570))+O570*SIN(RADIANS(B570*'Third Approx.'!$D$19)+'Third Approx.'!$D$21))))))))))))</f>
        <v>#N/A</v>
      </c>
      <c r="N570" s="18">
        <v>284</v>
      </c>
      <c r="O570" s="48">
        <f>'Third Approx.'!$D$16*TAN('Third Approx.'!$D$29)+((0.5*(COS(RADIANS(ABS('Third Approx.'!$D$18*'Data 3rd Approx.'!N570-'Third Approx.'!$D$19*'Data 3rd Approx.'!N570))))+0.5)*('Third Approx.'!$D$16*TAN(2*'Third Approx.'!$D$29)-2*'Third Approx.'!$D$16*TAN('Third Approx.'!$D$29)))</f>
        <v>3.5135636608977627</v>
      </c>
    </row>
    <row r="571" spans="1:15" x14ac:dyDescent="0.25">
      <c r="A571" s="77">
        <v>284.5</v>
      </c>
      <c r="B571" s="77" t="str">
        <f>IF(A571&lt;='Third Approx.'!$D$20,A571,"")</f>
        <v/>
      </c>
      <c r="C571" s="48" t="e">
        <f>IF(B571="",#N/A,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Approx.'!$D$18*B571))+O571*COS(RADIANS(B571*'Third Approx.'!$D$19)+'Third Approx.'!$D$21))))))))))))</f>
        <v>#N/A</v>
      </c>
      <c r="D571" s="7" t="e">
        <f>IF(B571="",#N/A,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Approx.'!$D$18*B571))+O571*SIN(RADIANS(B571*'Third Approx.'!$D$19)+'Third Approx.'!$D$21))))))))))))</f>
        <v>#N/A</v>
      </c>
      <c r="N571" s="47">
        <v>284.5</v>
      </c>
      <c r="O571" s="48">
        <f>'Third Approx.'!$D$16*TAN('Third Approx.'!$D$29)+((0.5*(COS(RADIANS(ABS('Third Approx.'!$D$18*'Data 3rd Approx.'!N571-'Third Approx.'!$D$19*'Data 3rd Approx.'!N571))))+0.5)*('Third Approx.'!$D$16*TAN(2*'Third Approx.'!$D$29)-2*'Third Approx.'!$D$16*TAN('Third Approx.'!$D$29)))</f>
        <v>3.5140333909973287</v>
      </c>
    </row>
    <row r="572" spans="1:15" x14ac:dyDescent="0.25">
      <c r="A572" s="48">
        <v>285</v>
      </c>
      <c r="B572" s="77" t="str">
        <f>IF(A572&lt;='Third Approx.'!$D$20,A572,"")</f>
        <v/>
      </c>
      <c r="C572" s="48" t="e">
        <f>IF(B572="",#N/A,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Approx.'!$D$18*B572))+O572*COS(RADIANS(B572*'Third Approx.'!$D$19)+'Third Approx.'!$D$21))))))))))))</f>
        <v>#N/A</v>
      </c>
      <c r="D572" s="7" t="e">
        <f>IF(B572="",#N/A,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Approx.'!$D$18*B572))+O572*SIN(RADIANS(B572*'Third Approx.'!$D$19)+'Third Approx.'!$D$21))))))))))))</f>
        <v>#N/A</v>
      </c>
      <c r="N572" s="18">
        <v>285</v>
      </c>
      <c r="O572" s="48">
        <f>'Third Approx.'!$D$16*TAN('Third Approx.'!$D$29)+((0.5*(COS(RADIANS(ABS('Third Approx.'!$D$18*'Data 3rd Approx.'!N572-'Third Approx.'!$D$19*'Data 3rd Approx.'!N572))))+0.5)*('Third Approx.'!$D$16*TAN(2*'Third Approx.'!$D$29)-2*'Third Approx.'!$D$16*TAN('Third Approx.'!$D$29)))</f>
        <v>3.5144581350678266</v>
      </c>
    </row>
    <row r="573" spans="1:15" x14ac:dyDescent="0.25">
      <c r="A573" s="77">
        <v>285.5</v>
      </c>
      <c r="B573" s="77" t="str">
        <f>IF(A573&lt;='Third Approx.'!$D$20,A573,"")</f>
        <v/>
      </c>
      <c r="C573" s="48" t="e">
        <f>IF(B573="",#N/A,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Approx.'!$D$18*B573))+O573*COS(RADIANS(B573*'Third Approx.'!$D$19)+'Third Approx.'!$D$21))))))))))))</f>
        <v>#N/A</v>
      </c>
      <c r="D573" s="7" t="e">
        <f>IF(B573="",#N/A,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Approx.'!$D$18*B573))+O573*SIN(RADIANS(B573*'Third Approx.'!$D$19)+'Third Approx.'!$D$21))))))))))))</f>
        <v>#N/A</v>
      </c>
      <c r="N573" s="47">
        <v>285.5</v>
      </c>
      <c r="O573" s="48">
        <f>'Third Approx.'!$D$16*TAN('Third Approx.'!$D$29)+((0.5*(COS(RADIANS(ABS('Third Approx.'!$D$18*'Data 3rd Approx.'!N573-'Third Approx.'!$D$19*'Data 3rd Approx.'!N573))))+0.5)*('Third Approx.'!$D$16*TAN(2*'Third Approx.'!$D$29)-2*'Third Approx.'!$D$16*TAN('Third Approx.'!$D$29)))</f>
        <v>3.5148306256204491</v>
      </c>
    </row>
    <row r="574" spans="1:15" x14ac:dyDescent="0.25">
      <c r="A574" s="48">
        <v>286</v>
      </c>
      <c r="B574" s="77" t="str">
        <f>IF(A574&lt;='Third Approx.'!$D$20,A574,"")</f>
        <v/>
      </c>
      <c r="C574" s="48" t="e">
        <f>IF(B574="",#N/A,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Approx.'!$D$18*B574))+O574*COS(RADIANS(B574*'Third Approx.'!$D$19)+'Third Approx.'!$D$21))))))))))))</f>
        <v>#N/A</v>
      </c>
      <c r="D574" s="7" t="e">
        <f>IF(B574="",#N/A,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Approx.'!$D$18*B574))+O574*SIN(RADIANS(B574*'Third Approx.'!$D$19)+'Third Approx.'!$D$21))))))))))))</f>
        <v>#N/A</v>
      </c>
      <c r="N574" s="18">
        <v>286</v>
      </c>
      <c r="O574" s="48">
        <f>'Third Approx.'!$D$16*TAN('Third Approx.'!$D$29)+((0.5*(COS(RADIANS(ABS('Third Approx.'!$D$18*'Data 3rd Approx.'!N574-'Third Approx.'!$D$19*'Data 3rd Approx.'!N574))))+0.5)*('Third Approx.'!$D$16*TAN(2*'Third Approx.'!$D$29)-2*'Third Approx.'!$D$16*TAN('Third Approx.'!$D$29)))</f>
        <v>3.5151444892385664</v>
      </c>
    </row>
    <row r="575" spans="1:15" x14ac:dyDescent="0.25">
      <c r="A575" s="77">
        <v>286.5</v>
      </c>
      <c r="B575" s="77" t="str">
        <f>IF(A575&lt;='Third Approx.'!$D$20,A575,"")</f>
        <v/>
      </c>
      <c r="C575" s="48" t="e">
        <f>IF(B575="",#N/A,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Approx.'!$D$18*B575))+O575*COS(RADIANS(B575*'Third Approx.'!$D$19)+'Third Approx.'!$D$21))))))))))))</f>
        <v>#N/A</v>
      </c>
      <c r="D575" s="7" t="e">
        <f>IF(B575="",#N/A,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Approx.'!$D$18*B575))+O575*SIN(RADIANS(B575*'Third Approx.'!$D$19)+'Third Approx.'!$D$21))))))))))))</f>
        <v>#N/A</v>
      </c>
      <c r="N575" s="47">
        <v>286.5</v>
      </c>
      <c r="O575" s="48">
        <f>'Third Approx.'!$D$16*TAN('Third Approx.'!$D$29)+((0.5*(COS(RADIANS(ABS('Third Approx.'!$D$18*'Data 3rd Approx.'!N575-'Third Approx.'!$D$19*'Data 3rd Approx.'!N575))))+0.5)*('Third Approx.'!$D$16*TAN(2*'Third Approx.'!$D$29)-2*'Third Approx.'!$D$16*TAN('Third Approx.'!$D$29)))</f>
        <v>3.5153943556286542</v>
      </c>
    </row>
    <row r="576" spans="1:15" x14ac:dyDescent="0.25">
      <c r="A576" s="48">
        <v>287</v>
      </c>
      <c r="B576" s="77" t="str">
        <f>IF(A576&lt;='Third Approx.'!$D$20,A576,"")</f>
        <v/>
      </c>
      <c r="C576" s="48" t="e">
        <f>IF(B576="",#N/A,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Approx.'!$D$18*B576))+O576*COS(RADIANS(B576*'Third Approx.'!$D$19)+'Third Approx.'!$D$21))))))))))))</f>
        <v>#N/A</v>
      </c>
      <c r="D576" s="7" t="e">
        <f>IF(B576="",#N/A,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Approx.'!$D$18*B576))+O576*SIN(RADIANS(B576*'Third Approx.'!$D$19)+'Third Approx.'!$D$21))))))))))))</f>
        <v>#N/A</v>
      </c>
      <c r="N576" s="18">
        <v>287</v>
      </c>
      <c r="O576" s="48">
        <f>'Third Approx.'!$D$16*TAN('Third Approx.'!$D$29)+((0.5*(COS(RADIANS(ABS('Third Approx.'!$D$18*'Data 3rd Approx.'!N576-'Third Approx.'!$D$19*'Data 3rd Approx.'!N576))))+0.5)*('Third Approx.'!$D$16*TAN(2*'Third Approx.'!$D$29)-2*'Third Approx.'!$D$16*TAN('Third Approx.'!$D$29)))</f>
        <v>3.5155759495075007</v>
      </c>
    </row>
    <row r="577" spans="1:15" x14ac:dyDescent="0.25">
      <c r="A577" s="77">
        <v>287.5</v>
      </c>
      <c r="B577" s="77" t="str">
        <f>IF(A577&lt;='Third Approx.'!$D$20,A577,"")</f>
        <v/>
      </c>
      <c r="C577" s="48" t="e">
        <f>IF(B577="",#N/A,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Approx.'!$D$18*B577))+O577*COS(RADIANS(B577*'Third Approx.'!$D$19)+'Third Approx.'!$D$21))))))))))))</f>
        <v>#N/A</v>
      </c>
      <c r="D577" s="7" t="e">
        <f>IF(B577="",#N/A,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Approx.'!$D$18*B577))+O577*SIN(RADIANS(B577*'Third Approx.'!$D$19)+'Third Approx.'!$D$21))))))))))))</f>
        <v>#N/A</v>
      </c>
      <c r="N577" s="47">
        <v>287.5</v>
      </c>
      <c r="O577" s="48">
        <f>'Third Approx.'!$D$16*TAN('Third Approx.'!$D$29)+((0.5*(COS(RADIANS(ABS('Third Approx.'!$D$18*'Data 3rd Approx.'!N577-'Third Approx.'!$D$19*'Data 3rd Approx.'!N577))))+0.5)*('Third Approx.'!$D$16*TAN(2*'Third Approx.'!$D$29)-2*'Third Approx.'!$D$16*TAN('Third Approx.'!$D$29)))</f>
        <v>3.5156861637534926</v>
      </c>
    </row>
    <row r="578" spans="1:15" x14ac:dyDescent="0.25">
      <c r="A578" s="48">
        <v>288</v>
      </c>
      <c r="B578" s="77" t="str">
        <f>IF(A578&lt;='Third Approx.'!$D$20,A578,"")</f>
        <v/>
      </c>
      <c r="C578" s="48" t="e">
        <f>IF(B578="",#N/A,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Approx.'!$D$18*B578))+O578*COS(RADIANS(B578*'Third Approx.'!$D$19)+'Third Approx.'!$D$21))))))))))))</f>
        <v>#N/A</v>
      </c>
      <c r="D578" s="7" t="e">
        <f>IF(B578="",#N/A,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Approx.'!$D$18*B578))+O578*SIN(RADIANS(B578*'Third Approx.'!$D$19)+'Third Approx.'!$D$21))))))))))))</f>
        <v>#N/A</v>
      </c>
      <c r="N578" s="18">
        <v>288</v>
      </c>
      <c r="O578" s="48">
        <f>'Third Approx.'!$D$16*TAN('Third Approx.'!$D$29)+((0.5*(COS(RADIANS(ABS('Third Approx.'!$D$18*'Data 3rd Approx.'!N578-'Third Approx.'!$D$19*'Data 3rd Approx.'!N578))))+0.5)*('Third Approx.'!$D$16*TAN(2*'Third Approx.'!$D$29)-2*'Third Approx.'!$D$16*TAN('Third Approx.'!$D$29)))</f>
        <v>3.5157231125703232</v>
      </c>
    </row>
    <row r="579" spans="1:15" x14ac:dyDescent="0.25">
      <c r="A579" s="77">
        <v>288.5</v>
      </c>
      <c r="B579" s="77" t="str">
        <f>IF(A579&lt;='Third Approx.'!$D$20,A579,"")</f>
        <v/>
      </c>
      <c r="C579" s="48" t="e">
        <f>IF(B579="",#N/A,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Approx.'!$D$18*B579))+O579*COS(RADIANS(B579*'Third Approx.'!$D$19)+'Third Approx.'!$D$21))))))))))))</f>
        <v>#N/A</v>
      </c>
      <c r="D579" s="7" t="e">
        <f>IF(B579="",#N/A,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Approx.'!$D$18*B579))+O579*SIN(RADIANS(B579*'Third Approx.'!$D$19)+'Third Approx.'!$D$21))))))))))))</f>
        <v>#N/A</v>
      </c>
      <c r="N579" s="47">
        <v>288.5</v>
      </c>
      <c r="O579" s="48">
        <f>'Third Approx.'!$D$16*TAN('Third Approx.'!$D$29)+((0.5*(COS(RADIANS(ABS('Third Approx.'!$D$18*'Data 3rd Approx.'!N579-'Third Approx.'!$D$19*'Data 3rd Approx.'!N579))))+0.5)*('Third Approx.'!$D$16*TAN(2*'Third Approx.'!$D$29)-2*'Third Approx.'!$D$16*TAN('Third Approx.'!$D$29)))</f>
        <v>3.5156861637534926</v>
      </c>
    </row>
    <row r="580" spans="1:15" x14ac:dyDescent="0.25">
      <c r="A580" s="48">
        <v>289</v>
      </c>
      <c r="B580" s="77" t="str">
        <f>IF(A580&lt;='Third Approx.'!$D$20,A580,"")</f>
        <v/>
      </c>
      <c r="C580" s="48" t="e">
        <f>IF(B580="",#N/A,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Approx.'!$D$18*B580))+O580*COS(RADIANS(B580*'Third Approx.'!$D$19)+'Third Approx.'!$D$21))))))))))))</f>
        <v>#N/A</v>
      </c>
      <c r="D580" s="7" t="e">
        <f>IF(B580="",#N/A,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Approx.'!$D$18*B580))+O580*SIN(RADIANS(B580*'Third Approx.'!$D$19)+'Third Approx.'!$D$21))))))))))))</f>
        <v>#N/A</v>
      </c>
      <c r="N580" s="18">
        <v>289</v>
      </c>
      <c r="O580" s="48">
        <f>'Third Approx.'!$D$16*TAN('Third Approx.'!$D$29)+((0.5*(COS(RADIANS(ABS('Third Approx.'!$D$18*'Data 3rd Approx.'!N580-'Third Approx.'!$D$19*'Data 3rd Approx.'!N580))))+0.5)*('Third Approx.'!$D$16*TAN(2*'Third Approx.'!$D$29)-2*'Third Approx.'!$D$16*TAN('Third Approx.'!$D$29)))</f>
        <v>3.5155759495075007</v>
      </c>
    </row>
    <row r="581" spans="1:15" x14ac:dyDescent="0.25">
      <c r="A581" s="77">
        <v>289.5</v>
      </c>
      <c r="B581" s="77" t="str">
        <f>IF(A581&lt;='Third Approx.'!$D$20,A581,"")</f>
        <v/>
      </c>
      <c r="C581" s="48" t="e">
        <f>IF(B581="",#N/A,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Approx.'!$D$18*B581))+O581*COS(RADIANS(B581*'Third Approx.'!$D$19)+'Third Approx.'!$D$21))))))))))))</f>
        <v>#N/A</v>
      </c>
      <c r="D581" s="7" t="e">
        <f>IF(B581="",#N/A,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Approx.'!$D$18*B581))+O581*SIN(RADIANS(B581*'Third Approx.'!$D$19)+'Third Approx.'!$D$21))))))))))))</f>
        <v>#N/A</v>
      </c>
      <c r="N581" s="47">
        <v>289.5</v>
      </c>
      <c r="O581" s="48">
        <f>'Third Approx.'!$D$16*TAN('Third Approx.'!$D$29)+((0.5*(COS(RADIANS(ABS('Third Approx.'!$D$18*'Data 3rd Approx.'!N581-'Third Approx.'!$D$19*'Data 3rd Approx.'!N581))))+0.5)*('Third Approx.'!$D$16*TAN(2*'Third Approx.'!$D$29)-2*'Third Approx.'!$D$16*TAN('Third Approx.'!$D$29)))</f>
        <v>3.5153943556286542</v>
      </c>
    </row>
    <row r="582" spans="1:15" x14ac:dyDescent="0.25">
      <c r="A582" s="48">
        <v>290</v>
      </c>
      <c r="B582" s="77" t="str">
        <f>IF(A582&lt;='Third Approx.'!$D$20,A582,"")</f>
        <v/>
      </c>
      <c r="C582" s="48" t="e">
        <f>IF(B582="",#N/A,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Approx.'!$D$18*B582))+O582*COS(RADIANS(B582*'Third Approx.'!$D$19)+'Third Approx.'!$D$21))))))))))))</f>
        <v>#N/A</v>
      </c>
      <c r="D582" s="7" t="e">
        <f>IF(B582="",#N/A,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Approx.'!$D$18*B582))+O582*SIN(RADIANS(B582*'Third Approx.'!$D$19)+'Third Approx.'!$D$21))))))))))))</f>
        <v>#N/A</v>
      </c>
      <c r="N582" s="18">
        <v>290</v>
      </c>
      <c r="O582" s="48">
        <f>'Third Approx.'!$D$16*TAN('Third Approx.'!$D$29)+((0.5*(COS(RADIANS(ABS('Third Approx.'!$D$18*'Data 3rd Approx.'!N582-'Third Approx.'!$D$19*'Data 3rd Approx.'!N582))))+0.5)*('Third Approx.'!$D$16*TAN(2*'Third Approx.'!$D$29)-2*'Third Approx.'!$D$16*TAN('Third Approx.'!$D$29)))</f>
        <v>3.5151444892385668</v>
      </c>
    </row>
    <row r="583" spans="1:15" x14ac:dyDescent="0.25">
      <c r="A583" s="77">
        <v>290.5</v>
      </c>
      <c r="B583" s="77" t="str">
        <f>IF(A583&lt;='Third Approx.'!$D$20,A583,"")</f>
        <v/>
      </c>
      <c r="C583" s="48" t="e">
        <f>IF(B583="",#N/A,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Approx.'!$D$18*B583))+O583*COS(RADIANS(B583*'Third Approx.'!$D$19)+'Third Approx.'!$D$21))))))))))))</f>
        <v>#N/A</v>
      </c>
      <c r="D583" s="7" t="e">
        <f>IF(B583="",#N/A,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Approx.'!$D$18*B583))+O583*SIN(RADIANS(B583*'Third Approx.'!$D$19)+'Third Approx.'!$D$21))))))))))))</f>
        <v>#N/A</v>
      </c>
      <c r="N583" s="47">
        <v>290.5</v>
      </c>
      <c r="O583" s="48">
        <f>'Third Approx.'!$D$16*TAN('Third Approx.'!$D$29)+((0.5*(COS(RADIANS(ABS('Third Approx.'!$D$18*'Data 3rd Approx.'!N583-'Third Approx.'!$D$19*'Data 3rd Approx.'!N583))))+0.5)*('Third Approx.'!$D$16*TAN(2*'Third Approx.'!$D$29)-2*'Third Approx.'!$D$16*TAN('Third Approx.'!$D$29)))</f>
        <v>3.5148306256204491</v>
      </c>
    </row>
    <row r="584" spans="1:15" x14ac:dyDescent="0.25">
      <c r="A584" s="48">
        <v>291</v>
      </c>
      <c r="B584" s="77" t="str">
        <f>IF(A584&lt;='Third Approx.'!$D$20,A584,"")</f>
        <v/>
      </c>
      <c r="C584" s="48" t="e">
        <f>IF(B584="",#N/A,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Approx.'!$D$18*B584))+O584*COS(RADIANS(B584*'Third Approx.'!$D$19)+'Third Approx.'!$D$21))))))))))))</f>
        <v>#N/A</v>
      </c>
      <c r="D584" s="7" t="e">
        <f>IF(B584="",#N/A,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Approx.'!$D$18*B584))+O584*SIN(RADIANS(B584*'Third Approx.'!$D$19)+'Third Approx.'!$D$21))))))))))))</f>
        <v>#N/A</v>
      </c>
      <c r="N584" s="18">
        <v>291</v>
      </c>
      <c r="O584" s="48">
        <f>'Third Approx.'!$D$16*TAN('Third Approx.'!$D$29)+((0.5*(COS(RADIANS(ABS('Third Approx.'!$D$18*'Data 3rd Approx.'!N584-'Third Approx.'!$D$19*'Data 3rd Approx.'!N584))))+0.5)*('Third Approx.'!$D$16*TAN(2*'Third Approx.'!$D$29)-2*'Third Approx.'!$D$16*TAN('Third Approx.'!$D$29)))</f>
        <v>3.5144581350678266</v>
      </c>
    </row>
    <row r="585" spans="1:15" x14ac:dyDescent="0.25">
      <c r="A585" s="77">
        <v>291.5</v>
      </c>
      <c r="B585" s="77" t="str">
        <f>IF(A585&lt;='Third Approx.'!$D$20,A585,"")</f>
        <v/>
      </c>
      <c r="C585" s="48" t="e">
        <f>IF(B585="",#N/A,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Approx.'!$D$18*B585))+O585*COS(RADIANS(B585*'Third Approx.'!$D$19)+'Third Approx.'!$D$21))))))))))))</f>
        <v>#N/A</v>
      </c>
      <c r="D585" s="7" t="e">
        <f>IF(B585="",#N/A,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Approx.'!$D$18*B585))+O585*SIN(RADIANS(B585*'Third Approx.'!$D$19)+'Third Approx.'!$D$21))))))))))))</f>
        <v>#N/A</v>
      </c>
      <c r="N585" s="47">
        <v>291.5</v>
      </c>
      <c r="O585" s="48">
        <f>'Third Approx.'!$D$16*TAN('Third Approx.'!$D$29)+((0.5*(COS(RADIANS(ABS('Third Approx.'!$D$18*'Data 3rd Approx.'!N585-'Third Approx.'!$D$19*'Data 3rd Approx.'!N585))))+0.5)*('Third Approx.'!$D$16*TAN(2*'Third Approx.'!$D$29)-2*'Third Approx.'!$D$16*TAN('Third Approx.'!$D$29)))</f>
        <v>3.5140333909973287</v>
      </c>
    </row>
    <row r="586" spans="1:15" x14ac:dyDescent="0.25">
      <c r="A586" s="48">
        <v>292</v>
      </c>
      <c r="B586" s="77" t="str">
        <f>IF(A586&lt;='Third Approx.'!$D$20,A586,"")</f>
        <v/>
      </c>
      <c r="C586" s="48" t="e">
        <f>IF(B586="",#N/A,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Approx.'!$D$18*B586))+O586*COS(RADIANS(B586*'Third Approx.'!$D$19)+'Third Approx.'!$D$21))))))))))))</f>
        <v>#N/A</v>
      </c>
      <c r="D586" s="7" t="e">
        <f>IF(B586="",#N/A,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Approx.'!$D$18*B586))+O586*SIN(RADIANS(B586*'Third Approx.'!$D$19)+'Third Approx.'!$D$21))))))))))))</f>
        <v>#N/A</v>
      </c>
      <c r="N586" s="18">
        <v>292</v>
      </c>
      <c r="O586" s="48">
        <f>'Third Approx.'!$D$16*TAN('Third Approx.'!$D$29)+((0.5*(COS(RADIANS(ABS('Third Approx.'!$D$18*'Data 3rd Approx.'!N586-'Third Approx.'!$D$19*'Data 3rd Approx.'!N586))))+0.5)*('Third Approx.'!$D$16*TAN(2*'Third Approx.'!$D$29)-2*'Third Approx.'!$D$16*TAN('Third Approx.'!$D$29)))</f>
        <v>3.5135636608977627</v>
      </c>
    </row>
    <row r="587" spans="1:15" x14ac:dyDescent="0.25">
      <c r="A587" s="77">
        <v>292.5</v>
      </c>
      <c r="B587" s="77" t="str">
        <f>IF(A587&lt;='Third Approx.'!$D$20,A587,"")</f>
        <v/>
      </c>
      <c r="C587" s="48" t="e">
        <f>IF(B587="",#N/A,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Approx.'!$D$18*B587))+O587*COS(RADIANS(B587*'Third Approx.'!$D$19)+'Third Approx.'!$D$21))))))))))))</f>
        <v>#N/A</v>
      </c>
      <c r="D587" s="7" t="e">
        <f>IF(B587="",#N/A,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Approx.'!$D$18*B587))+O587*SIN(RADIANS(B587*'Third Approx.'!$D$19)+'Third Approx.'!$D$21))))))))))))</f>
        <v>#N/A</v>
      </c>
      <c r="N587" s="47">
        <v>292.5</v>
      </c>
      <c r="O587" s="48">
        <f>'Third Approx.'!$D$16*TAN('Third Approx.'!$D$29)+((0.5*(COS(RADIANS(ABS('Third Approx.'!$D$18*'Data 3rd Approx.'!N587-'Third Approx.'!$D$19*'Data 3rd Approx.'!N587))))+0.5)*('Third Approx.'!$D$16*TAN(2*'Third Approx.'!$D$29)-2*'Third Approx.'!$D$16*TAN('Third Approx.'!$D$29)))</f>
        <v>3.5130569819813662</v>
      </c>
    </row>
    <row r="588" spans="1:15" x14ac:dyDescent="0.25">
      <c r="A588" s="48">
        <v>293</v>
      </c>
      <c r="B588" s="77" t="str">
        <f>IF(A588&lt;='Third Approx.'!$D$20,A588,"")</f>
        <v/>
      </c>
      <c r="C588" s="48" t="e">
        <f>IF(B588="",#N/A,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Approx.'!$D$18*B588))+O588*COS(RADIANS(B588*'Third Approx.'!$D$19)+'Third Approx.'!$D$21))))))))))))</f>
        <v>#N/A</v>
      </c>
      <c r="D588" s="7" t="e">
        <f>IF(B588="",#N/A,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Approx.'!$D$18*B588))+O588*SIN(RADIANS(B588*'Third Approx.'!$D$19)+'Third Approx.'!$D$21))))))))))))</f>
        <v>#N/A</v>
      </c>
      <c r="N588" s="18">
        <v>293</v>
      </c>
      <c r="O588" s="48">
        <f>'Third Approx.'!$D$16*TAN('Third Approx.'!$D$29)+((0.5*(COS(RADIANS(ABS('Third Approx.'!$D$18*'Data 3rd Approx.'!N588-'Third Approx.'!$D$19*'Data 3rd Approx.'!N588))))+0.5)*('Third Approx.'!$D$16*TAN(2*'Third Approx.'!$D$29)-2*'Third Approx.'!$D$16*TAN('Third Approx.'!$D$29)))</f>
        <v>3.5125220236648764</v>
      </c>
    </row>
    <row r="589" spans="1:15" x14ac:dyDescent="0.25">
      <c r="A589" s="77">
        <v>293.5</v>
      </c>
      <c r="B589" s="77" t="str">
        <f>IF(A589&lt;='Third Approx.'!$D$20,A589,"")</f>
        <v/>
      </c>
      <c r="C589" s="48" t="e">
        <f>IF(B589="",#N/A,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Approx.'!$D$18*B589))+O589*COS(RADIANS(B589*'Third Approx.'!$D$19)+'Third Approx.'!$D$21))))))))))))</f>
        <v>#N/A</v>
      </c>
      <c r="D589" s="7" t="e">
        <f>IF(B589="",#N/A,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Approx.'!$D$18*B589))+O589*SIN(RADIANS(B589*'Third Approx.'!$D$19)+'Third Approx.'!$D$21))))))))))))</f>
        <v>#N/A</v>
      </c>
      <c r="N589" s="47">
        <v>293.5</v>
      </c>
      <c r="O589" s="48">
        <f>'Third Approx.'!$D$16*TAN('Third Approx.'!$D$29)+((0.5*(COS(RADIANS(ABS('Third Approx.'!$D$18*'Data 3rd Approx.'!N589-'Third Approx.'!$D$19*'Data 3rd Approx.'!N589))))+0.5)*('Third Approx.'!$D$16*TAN(2*'Third Approx.'!$D$29)-2*'Third Approx.'!$D$16*TAN('Third Approx.'!$D$29)))</f>
        <v>3.5119679392334073</v>
      </c>
    </row>
    <row r="590" spans="1:15" x14ac:dyDescent="0.25">
      <c r="A590" s="48">
        <v>294</v>
      </c>
      <c r="B590" s="77" t="str">
        <f>IF(A590&lt;='Third Approx.'!$D$20,A590,"")</f>
        <v/>
      </c>
      <c r="C590" s="48" t="e">
        <f>IF(B590="",#N/A,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Approx.'!$D$18*B590))+O590*COS(RADIANS(B590*'Third Approx.'!$D$19)+'Third Approx.'!$D$21))))))))))))</f>
        <v>#N/A</v>
      </c>
      <c r="D590" s="7" t="e">
        <f>IF(B590="",#N/A,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Approx.'!$D$18*B590))+O590*SIN(RADIANS(B590*'Third Approx.'!$D$19)+'Third Approx.'!$D$21))))))))))))</f>
        <v>#N/A</v>
      </c>
      <c r="N590" s="18">
        <v>294</v>
      </c>
      <c r="O590" s="48">
        <f>'Third Approx.'!$D$16*TAN('Third Approx.'!$D$29)+((0.5*(COS(RADIANS(ABS('Third Approx.'!$D$18*'Data 3rd Approx.'!N590-'Third Approx.'!$D$19*'Data 3rd Approx.'!N590))))+0.5)*('Third Approx.'!$D$16*TAN(2*'Third Approx.'!$D$29)-2*'Third Approx.'!$D$16*TAN('Third Approx.'!$D$29)))</f>
        <v>3.5114042092252022</v>
      </c>
    </row>
    <row r="591" spans="1:15" x14ac:dyDescent="0.25">
      <c r="A591" s="77">
        <v>294.5</v>
      </c>
      <c r="B591" s="77" t="str">
        <f>IF(A591&lt;='Third Approx.'!$D$20,A591,"")</f>
        <v/>
      </c>
      <c r="C591" s="48" t="e">
        <f>IF(B591="",#N/A,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Approx.'!$D$18*B591))+O591*COS(RADIANS(B591*'Third Approx.'!$D$19)+'Third Approx.'!$D$21))))))))))))</f>
        <v>#N/A</v>
      </c>
      <c r="D591" s="7" t="e">
        <f>IF(B591="",#N/A,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Approx.'!$D$18*B591))+O591*SIN(RADIANS(B591*'Third Approx.'!$D$19)+'Third Approx.'!$D$21))))))))))))</f>
        <v>#N/A</v>
      </c>
      <c r="N591" s="47">
        <v>294.5</v>
      </c>
      <c r="O591" s="48">
        <f>'Third Approx.'!$D$16*TAN('Third Approx.'!$D$29)+((0.5*(COS(RADIANS(ABS('Third Approx.'!$D$18*'Data 3rd Approx.'!N591-'Third Approx.'!$D$19*'Data 3rd Approx.'!N591))))+0.5)*('Third Approx.'!$D$16*TAN(2*'Third Approx.'!$D$29)-2*'Third Approx.'!$D$16*TAN('Third Approx.'!$D$29)))</f>
        <v>3.5108404792169972</v>
      </c>
    </row>
    <row r="592" spans="1:15" x14ac:dyDescent="0.25">
      <c r="A592" s="48">
        <v>295</v>
      </c>
      <c r="B592" s="77" t="str">
        <f>IF(A592&lt;='Third Approx.'!$D$20,A592,"")</f>
        <v/>
      </c>
      <c r="C592" s="48" t="e">
        <f>IF(B592="",#N/A,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Approx.'!$D$18*B592))+O592*COS(RADIANS(B592*'Third Approx.'!$D$19)+'Third Approx.'!$D$21))))))))))))</f>
        <v>#N/A</v>
      </c>
      <c r="D592" s="7" t="e">
        <f>IF(B592="",#N/A,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Approx.'!$D$18*B592))+O592*SIN(RADIANS(B592*'Third Approx.'!$D$19)+'Third Approx.'!$D$21))))))))))))</f>
        <v>#N/A</v>
      </c>
      <c r="N592" s="18">
        <v>295</v>
      </c>
      <c r="O592" s="48">
        <f>'Third Approx.'!$D$16*TAN('Third Approx.'!$D$29)+((0.5*(COS(RADIANS(ABS('Third Approx.'!$D$18*'Data 3rd Approx.'!N592-'Third Approx.'!$D$19*'Data 3rd Approx.'!N592))))+0.5)*('Third Approx.'!$D$16*TAN(2*'Third Approx.'!$D$29)-2*'Third Approx.'!$D$16*TAN('Third Approx.'!$D$29)))</f>
        <v>3.5102863947855281</v>
      </c>
    </row>
    <row r="593" spans="1:15" x14ac:dyDescent="0.25">
      <c r="A593" s="77">
        <v>295.5</v>
      </c>
      <c r="B593" s="77" t="str">
        <f>IF(A593&lt;='Third Approx.'!$D$20,A593,"")</f>
        <v/>
      </c>
      <c r="C593" s="48" t="e">
        <f>IF(B593="",#N/A,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Approx.'!$D$18*B593))+O593*COS(RADIANS(B593*'Third Approx.'!$D$19)+'Third Approx.'!$D$21))))))))))))</f>
        <v>#N/A</v>
      </c>
      <c r="D593" s="7" t="e">
        <f>IF(B593="",#N/A,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Approx.'!$D$18*B593))+O593*SIN(RADIANS(B593*'Third Approx.'!$D$19)+'Third Approx.'!$D$21))))))))))))</f>
        <v>#N/A</v>
      </c>
      <c r="N593" s="47">
        <v>295.5</v>
      </c>
      <c r="O593" s="48">
        <f>'Third Approx.'!$D$16*TAN('Third Approx.'!$D$29)+((0.5*(COS(RADIANS(ABS('Third Approx.'!$D$18*'Data 3rd Approx.'!N593-'Third Approx.'!$D$19*'Data 3rd Approx.'!N593))))+0.5)*('Third Approx.'!$D$16*TAN(2*'Third Approx.'!$D$29)-2*'Third Approx.'!$D$16*TAN('Third Approx.'!$D$29)))</f>
        <v>3.5097514364690383</v>
      </c>
    </row>
    <row r="594" spans="1:15" x14ac:dyDescent="0.25">
      <c r="A594" s="48">
        <v>296</v>
      </c>
      <c r="B594" s="77" t="str">
        <f>IF(A594&lt;='Third Approx.'!$D$20,A594,"")</f>
        <v/>
      </c>
      <c r="C594" s="48" t="e">
        <f>IF(B594="",#N/A,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Approx.'!$D$18*B594))+O594*COS(RADIANS(B594*'Third Approx.'!$D$19)+'Third Approx.'!$D$21))))))))))))</f>
        <v>#N/A</v>
      </c>
      <c r="D594" s="7" t="e">
        <f>IF(B594="",#N/A,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Approx.'!$D$18*B594))+O594*SIN(RADIANS(B594*'Third Approx.'!$D$19)+'Third Approx.'!$D$21))))))))))))</f>
        <v>#N/A</v>
      </c>
      <c r="N594" s="18">
        <v>296</v>
      </c>
      <c r="O594" s="48">
        <f>'Third Approx.'!$D$16*TAN('Third Approx.'!$D$29)+((0.5*(COS(RADIANS(ABS('Third Approx.'!$D$18*'Data 3rd Approx.'!N594-'Third Approx.'!$D$19*'Data 3rd Approx.'!N594))))+0.5)*('Third Approx.'!$D$16*TAN(2*'Third Approx.'!$D$29)-2*'Third Approx.'!$D$16*TAN('Third Approx.'!$D$29)))</f>
        <v>3.5092447575526418</v>
      </c>
    </row>
    <row r="595" spans="1:15" x14ac:dyDescent="0.25">
      <c r="A595" s="77">
        <v>296.5</v>
      </c>
      <c r="B595" s="77" t="str">
        <f>IF(A595&lt;='Third Approx.'!$D$20,A595,"")</f>
        <v/>
      </c>
      <c r="C595" s="48" t="e">
        <f>IF(B595="",#N/A,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Approx.'!$D$18*B595))+O595*COS(RADIANS(B595*'Third Approx.'!$D$19)+'Third Approx.'!$D$21))))))))))))</f>
        <v>#N/A</v>
      </c>
      <c r="D595" s="7" t="e">
        <f>IF(B595="",#N/A,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Approx.'!$D$18*B595))+O595*SIN(RADIANS(B595*'Third Approx.'!$D$19)+'Third Approx.'!$D$21))))))))))))</f>
        <v>#N/A</v>
      </c>
      <c r="N595" s="47">
        <v>296.5</v>
      </c>
      <c r="O595" s="48">
        <f>'Third Approx.'!$D$16*TAN('Third Approx.'!$D$29)+((0.5*(COS(RADIANS(ABS('Third Approx.'!$D$18*'Data 3rd Approx.'!N595-'Third Approx.'!$D$19*'Data 3rd Approx.'!N595))))+0.5)*('Third Approx.'!$D$16*TAN(2*'Third Approx.'!$D$29)-2*'Third Approx.'!$D$16*TAN('Third Approx.'!$D$29)))</f>
        <v>3.5087750274530758</v>
      </c>
    </row>
    <row r="596" spans="1:15" x14ac:dyDescent="0.25">
      <c r="A596" s="48">
        <v>297</v>
      </c>
      <c r="B596" s="77" t="str">
        <f>IF(A596&lt;='Third Approx.'!$D$20,A596,"")</f>
        <v/>
      </c>
      <c r="C596" s="48" t="e">
        <f>IF(B596="",#N/A,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Approx.'!$D$18*B596))+O596*COS(RADIANS(B596*'Third Approx.'!$D$19)+'Third Approx.'!$D$21))))))))))))</f>
        <v>#N/A</v>
      </c>
      <c r="D596" s="7" t="e">
        <f>IF(B596="",#N/A,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Approx.'!$D$18*B596))+O596*SIN(RADIANS(B596*'Third Approx.'!$D$19)+'Third Approx.'!$D$21))))))))))))</f>
        <v>#N/A</v>
      </c>
      <c r="N596" s="18">
        <v>297</v>
      </c>
      <c r="O596" s="48">
        <f>'Third Approx.'!$D$16*TAN('Third Approx.'!$D$29)+((0.5*(COS(RADIANS(ABS('Third Approx.'!$D$18*'Data 3rd Approx.'!N596-'Third Approx.'!$D$19*'Data 3rd Approx.'!N596))))+0.5)*('Third Approx.'!$D$16*TAN(2*'Third Approx.'!$D$29)-2*'Third Approx.'!$D$16*TAN('Third Approx.'!$D$29)))</f>
        <v>3.5083502833825779</v>
      </c>
    </row>
    <row r="597" spans="1:15" x14ac:dyDescent="0.25">
      <c r="A597" s="77">
        <v>297.5</v>
      </c>
      <c r="B597" s="77" t="str">
        <f>IF(A597&lt;='Third Approx.'!$D$20,A597,"")</f>
        <v/>
      </c>
      <c r="C597" s="48" t="e">
        <f>IF(B597="",#N/A,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Approx.'!$D$18*B597))+O597*COS(RADIANS(B597*'Third Approx.'!$D$19)+'Third Approx.'!$D$21))))))))))))</f>
        <v>#N/A</v>
      </c>
      <c r="D597" s="7" t="e">
        <f>IF(B597="",#N/A,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Approx.'!$D$18*B597))+O597*SIN(RADIANS(B597*'Third Approx.'!$D$19)+'Third Approx.'!$D$21))))))))))))</f>
        <v>#N/A</v>
      </c>
      <c r="N597" s="47">
        <v>297.5</v>
      </c>
      <c r="O597" s="48">
        <f>'Third Approx.'!$D$16*TAN('Third Approx.'!$D$29)+((0.5*(COS(RADIANS(ABS('Third Approx.'!$D$18*'Data 3rd Approx.'!N597-'Third Approx.'!$D$19*'Data 3rd Approx.'!N597))))+0.5)*('Third Approx.'!$D$16*TAN(2*'Third Approx.'!$D$29)-2*'Third Approx.'!$D$16*TAN('Third Approx.'!$D$29)))</f>
        <v>3.5079777928299554</v>
      </c>
    </row>
    <row r="598" spans="1:15" x14ac:dyDescent="0.25">
      <c r="A598" s="48">
        <v>298</v>
      </c>
      <c r="B598" s="77" t="str">
        <f>IF(A598&lt;='Third Approx.'!$D$20,A598,"")</f>
        <v/>
      </c>
      <c r="C598" s="48" t="e">
        <f>IF(B598="",#N/A,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Approx.'!$D$18*B598))+O598*COS(RADIANS(B598*'Third Approx.'!$D$19)+'Third Approx.'!$D$21))))))))))))</f>
        <v>#N/A</v>
      </c>
      <c r="D598" s="7" t="e">
        <f>IF(B598="",#N/A,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Approx.'!$D$18*B598))+O598*SIN(RADIANS(B598*'Third Approx.'!$D$19)+'Third Approx.'!$D$21))))))))))))</f>
        <v>#N/A</v>
      </c>
      <c r="N598" s="18">
        <v>298</v>
      </c>
      <c r="O598" s="48">
        <f>'Third Approx.'!$D$16*TAN('Third Approx.'!$D$29)+((0.5*(COS(RADIANS(ABS('Third Approx.'!$D$18*'Data 3rd Approx.'!N598-'Third Approx.'!$D$19*'Data 3rd Approx.'!N598))))+0.5)*('Third Approx.'!$D$16*TAN(2*'Third Approx.'!$D$29)-2*'Third Approx.'!$D$16*TAN('Third Approx.'!$D$29)))</f>
        <v>3.5076639292118381</v>
      </c>
    </row>
    <row r="599" spans="1:15" x14ac:dyDescent="0.25">
      <c r="A599" s="77">
        <v>298.5</v>
      </c>
      <c r="B599" s="77" t="str">
        <f>IF(A599&lt;='Third Approx.'!$D$20,A599,"")</f>
        <v/>
      </c>
      <c r="C599" s="48" t="e">
        <f>IF(B599="",#N/A,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Approx.'!$D$18*B599))+O599*COS(RADIANS(B599*'Third Approx.'!$D$19)+'Third Approx.'!$D$21))))))))))))</f>
        <v>#N/A</v>
      </c>
      <c r="D599" s="7" t="e">
        <f>IF(B599="",#N/A,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Approx.'!$D$18*B599))+O599*SIN(RADIANS(B599*'Third Approx.'!$D$19)+'Third Approx.'!$D$21))))))))))))</f>
        <v>#N/A</v>
      </c>
      <c r="N599" s="47">
        <v>298.5</v>
      </c>
      <c r="O599" s="48">
        <f>'Third Approx.'!$D$16*TAN('Third Approx.'!$D$29)+((0.5*(COS(RADIANS(ABS('Third Approx.'!$D$18*'Data 3rd Approx.'!N599-'Third Approx.'!$D$19*'Data 3rd Approx.'!N599))))+0.5)*('Third Approx.'!$D$16*TAN(2*'Third Approx.'!$D$29)-2*'Third Approx.'!$D$16*TAN('Third Approx.'!$D$29)))</f>
        <v>3.5074140628217503</v>
      </c>
    </row>
    <row r="600" spans="1:15" x14ac:dyDescent="0.25">
      <c r="A600" s="48">
        <v>299</v>
      </c>
      <c r="B600" s="77" t="str">
        <f>IF(A600&lt;='Third Approx.'!$D$20,A600,"")</f>
        <v/>
      </c>
      <c r="C600" s="48" t="e">
        <f>IF(B600="",#N/A,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Approx.'!$D$18*B600))+O600*COS(RADIANS(B600*'Third Approx.'!$D$19)+'Third Approx.'!$D$21))))))))))))</f>
        <v>#N/A</v>
      </c>
      <c r="D600" s="7" t="e">
        <f>IF(B600="",#N/A,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Approx.'!$D$18*B600))+O600*SIN(RADIANS(B600*'Third Approx.'!$D$19)+'Third Approx.'!$D$21))))))))))))</f>
        <v>#N/A</v>
      </c>
      <c r="N600" s="18">
        <v>299</v>
      </c>
      <c r="O600" s="48">
        <f>'Third Approx.'!$D$16*TAN('Third Approx.'!$D$29)+((0.5*(COS(RADIANS(ABS('Third Approx.'!$D$18*'Data 3rd Approx.'!N600-'Third Approx.'!$D$19*'Data 3rd Approx.'!N600))))+0.5)*('Third Approx.'!$D$16*TAN(2*'Third Approx.'!$D$29)-2*'Third Approx.'!$D$16*TAN('Third Approx.'!$D$29)))</f>
        <v>3.5072324689429037</v>
      </c>
    </row>
    <row r="601" spans="1:15" x14ac:dyDescent="0.25">
      <c r="A601" s="77">
        <v>299.5</v>
      </c>
      <c r="B601" s="77" t="str">
        <f>IF(A601&lt;='Third Approx.'!$D$20,A601,"")</f>
        <v/>
      </c>
      <c r="C601" s="48" t="e">
        <f>IF(B601="",#N/A,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Approx.'!$D$18*B601))+O601*COS(RADIANS(B601*'Third Approx.'!$D$19)+'Third Approx.'!$D$21))))))))))))</f>
        <v>#N/A</v>
      </c>
      <c r="D601" s="7" t="e">
        <f>IF(B601="",#N/A,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Approx.'!$D$18*B601))+O601*SIN(RADIANS(B601*'Third Approx.'!$D$19)+'Third Approx.'!$D$21))))))))))))</f>
        <v>#N/A</v>
      </c>
      <c r="N601" s="47">
        <v>299.5</v>
      </c>
      <c r="O601" s="48">
        <f>'Third Approx.'!$D$16*TAN('Third Approx.'!$D$29)+((0.5*(COS(RADIANS(ABS('Third Approx.'!$D$18*'Data 3rd Approx.'!N601-'Third Approx.'!$D$19*'Data 3rd Approx.'!N601))))+0.5)*('Third Approx.'!$D$16*TAN(2*'Third Approx.'!$D$29)-2*'Third Approx.'!$D$16*TAN('Third Approx.'!$D$29)))</f>
        <v>3.5071222546969119</v>
      </c>
    </row>
    <row r="602" spans="1:15" x14ac:dyDescent="0.25">
      <c r="A602" s="48">
        <v>300</v>
      </c>
      <c r="B602" s="77" t="str">
        <f>IF(A602&lt;='Third Approx.'!$D$20,A602,"")</f>
        <v/>
      </c>
      <c r="C602" s="48" t="e">
        <f>IF(B602="",#N/A,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Approx.'!$D$18*B602))+O602*COS(RADIANS(B602*'Third Approx.'!$D$19)+'Third Approx.'!$D$21))))))))))))</f>
        <v>#N/A</v>
      </c>
      <c r="D602" s="7" t="e">
        <f>IF(B602="",#N/A,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Approx.'!$D$18*B602))+O602*SIN(RADIANS(B602*'Third Approx.'!$D$19)+'Third Approx.'!$D$21))))))))))))</f>
        <v>#N/A</v>
      </c>
      <c r="N602" s="18">
        <v>300</v>
      </c>
      <c r="O602" s="48">
        <f>'Third Approx.'!$D$16*TAN('Third Approx.'!$D$29)+((0.5*(COS(RADIANS(ABS('Third Approx.'!$D$18*'Data 3rd Approx.'!N602-'Third Approx.'!$D$19*'Data 3rd Approx.'!N602))))+0.5)*('Third Approx.'!$D$16*TAN(2*'Third Approx.'!$D$29)-2*'Third Approx.'!$D$16*TAN('Third Approx.'!$D$29)))</f>
        <v>3.5070853058800813</v>
      </c>
    </row>
    <row r="603" spans="1:15" x14ac:dyDescent="0.25">
      <c r="A603" s="77">
        <v>300.5</v>
      </c>
      <c r="B603" s="77" t="str">
        <f>IF(A603&lt;='Third Approx.'!$D$20,A603,"")</f>
        <v/>
      </c>
      <c r="C603" s="48" t="e">
        <f>IF(B603="",#N/A,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Approx.'!$D$18*B603))+O603*COS(RADIANS(B603*'Third Approx.'!$D$19)+'Third Approx.'!$D$21))))))))))))</f>
        <v>#N/A</v>
      </c>
      <c r="D603" s="7" t="e">
        <f>IF(B603="",#N/A,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Approx.'!$D$18*B603))+O603*SIN(RADIANS(B603*'Third Approx.'!$D$19)+'Third Approx.'!$D$21))))))))))))</f>
        <v>#N/A</v>
      </c>
      <c r="N603" s="18">
        <v>300.5</v>
      </c>
      <c r="O603" s="48">
        <f>'Third Approx.'!$D$16*TAN('Third Approx.'!$D$29)+((0.5*(COS(RADIANS(ABS('Third Approx.'!$D$18*'Data 3rd Approx.'!N603-'Third Approx.'!$D$19*'Data 3rd Approx.'!N603))))+0.5)*('Third Approx.'!$D$16*TAN(2*'Third Approx.'!$D$29)-2*'Third Approx.'!$D$16*TAN('Third Approx.'!$D$29)))</f>
        <v>3.5071222546969119</v>
      </c>
    </row>
    <row r="604" spans="1:15" x14ac:dyDescent="0.25">
      <c r="A604" s="48">
        <v>301</v>
      </c>
      <c r="B604" s="77" t="str">
        <f>IF(A604&lt;='Third Approx.'!$D$20,A604,"")</f>
        <v/>
      </c>
      <c r="C604" s="48" t="e">
        <f>IF(B604="",#N/A,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Approx.'!$D$18*B604))+O604*COS(RADIANS(B604*'Third Approx.'!$D$19)+'Third Approx.'!$D$21))))))))))))</f>
        <v>#N/A</v>
      </c>
      <c r="D604" s="7" t="e">
        <f>IF(B604="",#N/A,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Approx.'!$D$18*B604))+O604*SIN(RADIANS(B604*'Third Approx.'!$D$19)+'Third Approx.'!$D$21))))))))))))</f>
        <v>#N/A</v>
      </c>
      <c r="N604" s="47">
        <v>301</v>
      </c>
      <c r="O604" s="48">
        <f>'Third Approx.'!$D$16*TAN('Third Approx.'!$D$29)+((0.5*(COS(RADIANS(ABS('Third Approx.'!$D$18*'Data 3rd Approx.'!N604-'Third Approx.'!$D$19*'Data 3rd Approx.'!N604))))+0.5)*('Third Approx.'!$D$16*TAN(2*'Third Approx.'!$D$29)-2*'Third Approx.'!$D$16*TAN('Third Approx.'!$D$29)))</f>
        <v>3.5072324689429037</v>
      </c>
    </row>
    <row r="605" spans="1:15" x14ac:dyDescent="0.25">
      <c r="A605" s="77">
        <v>301.5</v>
      </c>
      <c r="B605" s="77" t="str">
        <f>IF(A605&lt;='Third Approx.'!$D$20,A605,"")</f>
        <v/>
      </c>
      <c r="C605" s="48" t="e">
        <f>IF(B605="",#N/A,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Approx.'!$D$18*B605))+O605*COS(RADIANS(B605*'Third Approx.'!$D$19)+'Third Approx.'!$D$21))))))))))))</f>
        <v>#N/A</v>
      </c>
      <c r="D605" s="7" t="e">
        <f>IF(B605="",#N/A,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Approx.'!$D$18*B605))+O605*SIN(RADIANS(B605*'Third Approx.'!$D$19)+'Third Approx.'!$D$21))))))))))))</f>
        <v>#N/A</v>
      </c>
      <c r="N605" s="18">
        <v>301.5</v>
      </c>
      <c r="O605" s="48">
        <f>'Third Approx.'!$D$16*TAN('Third Approx.'!$D$29)+((0.5*(COS(RADIANS(ABS('Third Approx.'!$D$18*'Data 3rd Approx.'!N605-'Third Approx.'!$D$19*'Data 3rd Approx.'!N605))))+0.5)*('Third Approx.'!$D$16*TAN(2*'Third Approx.'!$D$29)-2*'Third Approx.'!$D$16*TAN('Third Approx.'!$D$29)))</f>
        <v>3.5074140628217503</v>
      </c>
    </row>
    <row r="606" spans="1:15" x14ac:dyDescent="0.25">
      <c r="A606" s="48">
        <v>302</v>
      </c>
      <c r="B606" s="77" t="str">
        <f>IF(A606&lt;='Third Approx.'!$D$20,A606,"")</f>
        <v/>
      </c>
      <c r="C606" s="48" t="e">
        <f>IF(B606="",#N/A,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Approx.'!$D$18*B606))+O606*COS(RADIANS(B606*'Third Approx.'!$D$19)+'Third Approx.'!$D$21))))))))))))</f>
        <v>#N/A</v>
      </c>
      <c r="D606" s="7" t="e">
        <f>IF(B606="",#N/A,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Approx.'!$D$18*B606))+O606*SIN(RADIANS(B606*'Third Approx.'!$D$19)+'Third Approx.'!$D$21))))))))))))</f>
        <v>#N/A</v>
      </c>
      <c r="N606" s="18">
        <v>302</v>
      </c>
      <c r="O606" s="48">
        <f>'Third Approx.'!$D$16*TAN('Third Approx.'!$D$29)+((0.5*(COS(RADIANS(ABS('Third Approx.'!$D$18*'Data 3rd Approx.'!N606-'Third Approx.'!$D$19*'Data 3rd Approx.'!N606))))+0.5)*('Third Approx.'!$D$16*TAN(2*'Third Approx.'!$D$29)-2*'Third Approx.'!$D$16*TAN('Third Approx.'!$D$29)))</f>
        <v>3.5076639292118381</v>
      </c>
    </row>
    <row r="607" spans="1:15" x14ac:dyDescent="0.25">
      <c r="A607" s="77">
        <v>302.5</v>
      </c>
      <c r="B607" s="77" t="str">
        <f>IF(A607&lt;='Third Approx.'!$D$20,A607,"")</f>
        <v/>
      </c>
      <c r="C607" s="48" t="e">
        <f>IF(B607="",#N/A,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Approx.'!$D$18*B607))+O607*COS(RADIANS(B607*'Third Approx.'!$D$19)+'Third Approx.'!$D$21))))))))))))</f>
        <v>#N/A</v>
      </c>
      <c r="D607" s="7" t="e">
        <f>IF(B607="",#N/A,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Approx.'!$D$18*B607))+O607*SIN(RADIANS(B607*'Third Approx.'!$D$19)+'Third Approx.'!$D$21))))))))))))</f>
        <v>#N/A</v>
      </c>
      <c r="N607" s="47">
        <v>302.5</v>
      </c>
      <c r="O607" s="48">
        <f>'Third Approx.'!$D$16*TAN('Third Approx.'!$D$29)+((0.5*(COS(RADIANS(ABS('Third Approx.'!$D$18*'Data 3rd Approx.'!N607-'Third Approx.'!$D$19*'Data 3rd Approx.'!N607))))+0.5)*('Third Approx.'!$D$16*TAN(2*'Third Approx.'!$D$29)-2*'Third Approx.'!$D$16*TAN('Third Approx.'!$D$29)))</f>
        <v>3.5079777928299554</v>
      </c>
    </row>
    <row r="608" spans="1:15" x14ac:dyDescent="0.25">
      <c r="A608" s="48">
        <v>303</v>
      </c>
      <c r="B608" s="77" t="str">
        <f>IF(A608&lt;='Third Approx.'!$D$20,A608,"")</f>
        <v/>
      </c>
      <c r="C608" s="48" t="e">
        <f>IF(B608="",#N/A,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Approx.'!$D$18*B608))+O608*COS(RADIANS(B608*'Third Approx.'!$D$19)+'Third Approx.'!$D$21))))))))))))</f>
        <v>#N/A</v>
      </c>
      <c r="D608" s="7" t="e">
        <f>IF(B608="",#N/A,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Approx.'!$D$18*B608))+O608*SIN(RADIANS(B608*'Third Approx.'!$D$19)+'Third Approx.'!$D$21))))))))))))</f>
        <v>#N/A</v>
      </c>
      <c r="N608" s="18">
        <v>303</v>
      </c>
      <c r="O608" s="48">
        <f>'Third Approx.'!$D$16*TAN('Third Approx.'!$D$29)+((0.5*(COS(RADIANS(ABS('Third Approx.'!$D$18*'Data 3rd Approx.'!N608-'Third Approx.'!$D$19*'Data 3rd Approx.'!N608))))+0.5)*('Third Approx.'!$D$16*TAN(2*'Third Approx.'!$D$29)-2*'Third Approx.'!$D$16*TAN('Third Approx.'!$D$29)))</f>
        <v>3.5083502833825779</v>
      </c>
    </row>
    <row r="609" spans="1:15" x14ac:dyDescent="0.25">
      <c r="A609" s="77">
        <v>303.5</v>
      </c>
      <c r="B609" s="77" t="str">
        <f>IF(A609&lt;='Third Approx.'!$D$20,A609,"")</f>
        <v/>
      </c>
      <c r="C609" s="48" t="e">
        <f>IF(B609="",#N/A,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Approx.'!$D$18*B609))+O609*COS(RADIANS(B609*'Third Approx.'!$D$19)+'Third Approx.'!$D$21))))))))))))</f>
        <v>#N/A</v>
      </c>
      <c r="D609" s="7" t="e">
        <f>IF(B609="",#N/A,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Approx.'!$D$18*B609))+O609*SIN(RADIANS(B609*'Third Approx.'!$D$19)+'Third Approx.'!$D$21))))))))))))</f>
        <v>#N/A</v>
      </c>
      <c r="N609" s="18">
        <v>303.5</v>
      </c>
      <c r="O609" s="48">
        <f>'Third Approx.'!$D$16*TAN('Third Approx.'!$D$29)+((0.5*(COS(RADIANS(ABS('Third Approx.'!$D$18*'Data 3rd Approx.'!N609-'Third Approx.'!$D$19*'Data 3rd Approx.'!N609))))+0.5)*('Third Approx.'!$D$16*TAN(2*'Third Approx.'!$D$29)-2*'Third Approx.'!$D$16*TAN('Third Approx.'!$D$29)))</f>
        <v>3.5087750274530758</v>
      </c>
    </row>
    <row r="610" spans="1:15" x14ac:dyDescent="0.25">
      <c r="A610" s="48">
        <v>304</v>
      </c>
      <c r="B610" s="77" t="str">
        <f>IF(A610&lt;='Third Approx.'!$D$20,A610,"")</f>
        <v/>
      </c>
      <c r="C610" s="48" t="e">
        <f>IF(B610="",#N/A,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Approx.'!$D$18*B610))+O610*COS(RADIANS(B610*'Third Approx.'!$D$19)+'Third Approx.'!$D$21))))))))))))</f>
        <v>#N/A</v>
      </c>
      <c r="D610" s="7" t="e">
        <f>IF(B610="",#N/A,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Approx.'!$D$18*B610))+O610*SIN(RADIANS(B610*'Third Approx.'!$D$19)+'Third Approx.'!$D$21))))))))))))</f>
        <v>#N/A</v>
      </c>
      <c r="N610" s="47">
        <v>304</v>
      </c>
      <c r="O610" s="48">
        <f>'Third Approx.'!$D$16*TAN('Third Approx.'!$D$29)+((0.5*(COS(RADIANS(ABS('Third Approx.'!$D$18*'Data 3rd Approx.'!N610-'Third Approx.'!$D$19*'Data 3rd Approx.'!N610))))+0.5)*('Third Approx.'!$D$16*TAN(2*'Third Approx.'!$D$29)-2*'Third Approx.'!$D$16*TAN('Third Approx.'!$D$29)))</f>
        <v>3.5092447575526418</v>
      </c>
    </row>
    <row r="611" spans="1:15" x14ac:dyDescent="0.25">
      <c r="A611" s="77">
        <v>304.5</v>
      </c>
      <c r="B611" s="77" t="str">
        <f>IF(A611&lt;='Third Approx.'!$D$20,A611,"")</f>
        <v/>
      </c>
      <c r="C611" s="48" t="e">
        <f>IF(B611="",#N/A,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Approx.'!$D$18*B611))+O611*COS(RADIANS(B611*'Third Approx.'!$D$19)+'Third Approx.'!$D$21))))))))))))</f>
        <v>#N/A</v>
      </c>
      <c r="D611" s="7" t="e">
        <f>IF(B611="",#N/A,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Approx.'!$D$18*B611))+O611*SIN(RADIANS(B611*'Third Approx.'!$D$19)+'Third Approx.'!$D$21))))))))))))</f>
        <v>#N/A</v>
      </c>
      <c r="N611" s="18">
        <v>304.5</v>
      </c>
      <c r="O611" s="48">
        <f>'Third Approx.'!$D$16*TAN('Third Approx.'!$D$29)+((0.5*(COS(RADIANS(ABS('Third Approx.'!$D$18*'Data 3rd Approx.'!N611-'Third Approx.'!$D$19*'Data 3rd Approx.'!N611))))+0.5)*('Third Approx.'!$D$16*TAN(2*'Third Approx.'!$D$29)-2*'Third Approx.'!$D$16*TAN('Third Approx.'!$D$29)))</f>
        <v>3.5097514364690383</v>
      </c>
    </row>
    <row r="612" spans="1:15" x14ac:dyDescent="0.25">
      <c r="A612" s="48">
        <v>305</v>
      </c>
      <c r="B612" s="77" t="str">
        <f>IF(A612&lt;='Third Approx.'!$D$20,A612,"")</f>
        <v/>
      </c>
      <c r="C612" s="48" t="e">
        <f>IF(B612="",#N/A,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Approx.'!$D$18*B612))+O612*COS(RADIANS(B612*'Third Approx.'!$D$19)+'Third Approx.'!$D$21))))))))))))</f>
        <v>#N/A</v>
      </c>
      <c r="D612" s="7" t="e">
        <f>IF(B612="",#N/A,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Approx.'!$D$18*B612))+O612*SIN(RADIANS(B612*'Third Approx.'!$D$19)+'Third Approx.'!$D$21))))))))))))</f>
        <v>#N/A</v>
      </c>
      <c r="N612" s="18">
        <v>305</v>
      </c>
      <c r="O612" s="48">
        <f>'Third Approx.'!$D$16*TAN('Third Approx.'!$D$29)+((0.5*(COS(RADIANS(ABS('Third Approx.'!$D$18*'Data 3rd Approx.'!N612-'Third Approx.'!$D$19*'Data 3rd Approx.'!N612))))+0.5)*('Third Approx.'!$D$16*TAN(2*'Third Approx.'!$D$29)-2*'Third Approx.'!$D$16*TAN('Third Approx.'!$D$29)))</f>
        <v>3.5102863947855281</v>
      </c>
    </row>
    <row r="613" spans="1:15" x14ac:dyDescent="0.25">
      <c r="A613" s="77">
        <v>305.5</v>
      </c>
      <c r="B613" s="77" t="str">
        <f>IF(A613&lt;='Third Approx.'!$D$20,A613,"")</f>
        <v/>
      </c>
      <c r="C613" s="48" t="e">
        <f>IF(B613="",#N/A,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Approx.'!$D$18*B613))+O613*COS(RADIANS(B613*'Third Approx.'!$D$19)+'Third Approx.'!$D$21))))))))))))</f>
        <v>#N/A</v>
      </c>
      <c r="D613" s="7" t="e">
        <f>IF(B613="",#N/A,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Approx.'!$D$18*B613))+O613*SIN(RADIANS(B613*'Third Approx.'!$D$19)+'Third Approx.'!$D$21))))))))))))</f>
        <v>#N/A</v>
      </c>
      <c r="N613" s="47">
        <v>305.5</v>
      </c>
      <c r="O613" s="48">
        <f>'Third Approx.'!$D$16*TAN('Third Approx.'!$D$29)+((0.5*(COS(RADIANS(ABS('Third Approx.'!$D$18*'Data 3rd Approx.'!N613-'Third Approx.'!$D$19*'Data 3rd Approx.'!N613))))+0.5)*('Third Approx.'!$D$16*TAN(2*'Third Approx.'!$D$29)-2*'Third Approx.'!$D$16*TAN('Third Approx.'!$D$29)))</f>
        <v>3.5108404792169972</v>
      </c>
    </row>
    <row r="614" spans="1:15" x14ac:dyDescent="0.25">
      <c r="A614" s="48">
        <v>306</v>
      </c>
      <c r="B614" s="77" t="str">
        <f>IF(A614&lt;='Third Approx.'!$D$20,A614,"")</f>
        <v/>
      </c>
      <c r="C614" s="48" t="e">
        <f>IF(B614="",#N/A,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Approx.'!$D$18*B614))+O614*COS(RADIANS(B614*'Third Approx.'!$D$19)+'Third Approx.'!$D$21))))))))))))</f>
        <v>#N/A</v>
      </c>
      <c r="D614" s="7" t="e">
        <f>IF(B614="",#N/A,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Approx.'!$D$18*B614))+O614*SIN(RADIANS(B614*'Third Approx.'!$D$19)+'Third Approx.'!$D$21))))))))))))</f>
        <v>#N/A</v>
      </c>
      <c r="N614" s="18">
        <v>306</v>
      </c>
      <c r="O614" s="48">
        <f>'Third Approx.'!$D$16*TAN('Third Approx.'!$D$29)+((0.5*(COS(RADIANS(ABS('Third Approx.'!$D$18*'Data 3rd Approx.'!N614-'Third Approx.'!$D$19*'Data 3rd Approx.'!N614))))+0.5)*('Third Approx.'!$D$16*TAN(2*'Third Approx.'!$D$29)-2*'Third Approx.'!$D$16*TAN('Third Approx.'!$D$29)))</f>
        <v>3.5114042092252022</v>
      </c>
    </row>
    <row r="615" spans="1:15" x14ac:dyDescent="0.25">
      <c r="A615" s="77">
        <v>306.5</v>
      </c>
      <c r="B615" s="77" t="str">
        <f>IF(A615&lt;='Third Approx.'!$D$20,A615,"")</f>
        <v/>
      </c>
      <c r="C615" s="48" t="e">
        <f>IF(B615="",#N/A,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Approx.'!$D$18*B615))+O615*COS(RADIANS(B615*'Third Approx.'!$D$19)+'Third Approx.'!$D$21))))))))))))</f>
        <v>#N/A</v>
      </c>
      <c r="D615" s="7" t="e">
        <f>IF(B615="",#N/A,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Approx.'!$D$18*B615))+O615*SIN(RADIANS(B615*'Third Approx.'!$D$19)+'Third Approx.'!$D$21))))))))))))</f>
        <v>#N/A</v>
      </c>
      <c r="N615" s="18">
        <v>306.5</v>
      </c>
      <c r="O615" s="48">
        <f>'Third Approx.'!$D$16*TAN('Third Approx.'!$D$29)+((0.5*(COS(RADIANS(ABS('Third Approx.'!$D$18*'Data 3rd Approx.'!N615-'Third Approx.'!$D$19*'Data 3rd Approx.'!N615))))+0.5)*('Third Approx.'!$D$16*TAN(2*'Third Approx.'!$D$29)-2*'Third Approx.'!$D$16*TAN('Third Approx.'!$D$29)))</f>
        <v>3.5119679392334073</v>
      </c>
    </row>
    <row r="616" spans="1:15" x14ac:dyDescent="0.25">
      <c r="A616" s="48">
        <v>307</v>
      </c>
      <c r="B616" s="77" t="str">
        <f>IF(A616&lt;='Third Approx.'!$D$20,A616,"")</f>
        <v/>
      </c>
      <c r="C616" s="48" t="e">
        <f>IF(B616="",#N/A,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Approx.'!$D$18*B616))+O616*COS(RADIANS(B616*'Third Approx.'!$D$19)+'Third Approx.'!$D$21))))))))))))</f>
        <v>#N/A</v>
      </c>
      <c r="D616" s="7" t="e">
        <f>IF(B616="",#N/A,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Approx.'!$D$18*B616))+O616*SIN(RADIANS(B616*'Third Approx.'!$D$19)+'Third Approx.'!$D$21))))))))))))</f>
        <v>#N/A</v>
      </c>
      <c r="N616" s="47">
        <v>307</v>
      </c>
      <c r="O616" s="48">
        <f>'Third Approx.'!$D$16*TAN('Third Approx.'!$D$29)+((0.5*(COS(RADIANS(ABS('Third Approx.'!$D$18*'Data 3rd Approx.'!N616-'Third Approx.'!$D$19*'Data 3rd Approx.'!N616))))+0.5)*('Third Approx.'!$D$16*TAN(2*'Third Approx.'!$D$29)-2*'Third Approx.'!$D$16*TAN('Third Approx.'!$D$29)))</f>
        <v>3.5125220236648764</v>
      </c>
    </row>
    <row r="617" spans="1:15" x14ac:dyDescent="0.25">
      <c r="A617" s="77">
        <v>307.5</v>
      </c>
      <c r="B617" s="77" t="str">
        <f>IF(A617&lt;='Third Approx.'!$D$20,A617,"")</f>
        <v/>
      </c>
      <c r="C617" s="48" t="e">
        <f>IF(B617="",#N/A,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Approx.'!$D$18*B617))+O617*COS(RADIANS(B617*'Third Approx.'!$D$19)+'Third Approx.'!$D$21))))))))))))</f>
        <v>#N/A</v>
      </c>
      <c r="D617" s="7" t="e">
        <f>IF(B617="",#N/A,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Approx.'!$D$18*B617))+O617*SIN(RADIANS(B617*'Third Approx.'!$D$19)+'Third Approx.'!$D$21))))))))))))</f>
        <v>#N/A</v>
      </c>
      <c r="N617" s="18">
        <v>307.5</v>
      </c>
      <c r="O617" s="48">
        <f>'Third Approx.'!$D$16*TAN('Third Approx.'!$D$29)+((0.5*(COS(RADIANS(ABS('Third Approx.'!$D$18*'Data 3rd Approx.'!N617-'Third Approx.'!$D$19*'Data 3rd Approx.'!N617))))+0.5)*('Third Approx.'!$D$16*TAN(2*'Third Approx.'!$D$29)-2*'Third Approx.'!$D$16*TAN('Third Approx.'!$D$29)))</f>
        <v>3.5130569819813662</v>
      </c>
    </row>
    <row r="618" spans="1:15" x14ac:dyDescent="0.25">
      <c r="A618" s="48">
        <v>308</v>
      </c>
      <c r="B618" s="77" t="str">
        <f>IF(A618&lt;='Third Approx.'!$D$20,A618,"")</f>
        <v/>
      </c>
      <c r="C618" s="48" t="e">
        <f>IF(B618="",#N/A,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Approx.'!$D$18*B618))+O618*COS(RADIANS(B618*'Third Approx.'!$D$19)+'Third Approx.'!$D$21))))))))))))</f>
        <v>#N/A</v>
      </c>
      <c r="D618" s="7" t="e">
        <f>IF(B618="",#N/A,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Approx.'!$D$18*B618))+O618*SIN(RADIANS(B618*'Third Approx.'!$D$19)+'Third Approx.'!$D$21))))))))))))</f>
        <v>#N/A</v>
      </c>
      <c r="N618" s="18">
        <v>308</v>
      </c>
      <c r="O618" s="48">
        <f>'Third Approx.'!$D$16*TAN('Third Approx.'!$D$29)+((0.5*(COS(RADIANS(ABS('Third Approx.'!$D$18*'Data 3rd Approx.'!N618-'Third Approx.'!$D$19*'Data 3rd Approx.'!N618))))+0.5)*('Third Approx.'!$D$16*TAN(2*'Third Approx.'!$D$29)-2*'Third Approx.'!$D$16*TAN('Third Approx.'!$D$29)))</f>
        <v>3.5135636608977627</v>
      </c>
    </row>
    <row r="619" spans="1:15" x14ac:dyDescent="0.25">
      <c r="A619" s="77">
        <v>308.5</v>
      </c>
      <c r="B619" s="77" t="str">
        <f>IF(A619&lt;='Third Approx.'!$D$20,A619,"")</f>
        <v/>
      </c>
      <c r="C619" s="48" t="e">
        <f>IF(B619="",#N/A,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Approx.'!$D$18*B619))+O619*COS(RADIANS(B619*'Third Approx.'!$D$19)+'Third Approx.'!$D$21))))))))))))</f>
        <v>#N/A</v>
      </c>
      <c r="D619" s="7" t="e">
        <f>IF(B619="",#N/A,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Approx.'!$D$18*B619))+O619*SIN(RADIANS(B619*'Third Approx.'!$D$19)+'Third Approx.'!$D$21))))))))))))</f>
        <v>#N/A</v>
      </c>
      <c r="N619" s="47">
        <v>308.5</v>
      </c>
      <c r="O619" s="48">
        <f>'Third Approx.'!$D$16*TAN('Third Approx.'!$D$29)+((0.5*(COS(RADIANS(ABS('Third Approx.'!$D$18*'Data 3rd Approx.'!N619-'Third Approx.'!$D$19*'Data 3rd Approx.'!N619))))+0.5)*('Third Approx.'!$D$16*TAN(2*'Third Approx.'!$D$29)-2*'Third Approx.'!$D$16*TAN('Third Approx.'!$D$29)))</f>
        <v>3.5140333909973287</v>
      </c>
    </row>
    <row r="620" spans="1:15" x14ac:dyDescent="0.25">
      <c r="A620" s="48">
        <v>309</v>
      </c>
      <c r="B620" s="77" t="str">
        <f>IF(A620&lt;='Third Approx.'!$D$20,A620,"")</f>
        <v/>
      </c>
      <c r="C620" s="48" t="e">
        <f>IF(B620="",#N/A,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Approx.'!$D$18*B620))+O620*COS(RADIANS(B620*'Third Approx.'!$D$19)+'Third Approx.'!$D$21))))))))))))</f>
        <v>#N/A</v>
      </c>
      <c r="D620" s="7" t="e">
        <f>IF(B620="",#N/A,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Approx.'!$D$18*B620))+O620*SIN(RADIANS(B620*'Third Approx.'!$D$19)+'Third Approx.'!$D$21))))))))))))</f>
        <v>#N/A</v>
      </c>
      <c r="N620" s="18">
        <v>309</v>
      </c>
      <c r="O620" s="48">
        <f>'Third Approx.'!$D$16*TAN('Third Approx.'!$D$29)+((0.5*(COS(RADIANS(ABS('Third Approx.'!$D$18*'Data 3rd Approx.'!N620-'Third Approx.'!$D$19*'Data 3rd Approx.'!N620))))+0.5)*('Third Approx.'!$D$16*TAN(2*'Third Approx.'!$D$29)-2*'Third Approx.'!$D$16*TAN('Third Approx.'!$D$29)))</f>
        <v>3.5144581350678266</v>
      </c>
    </row>
    <row r="621" spans="1:15" x14ac:dyDescent="0.25">
      <c r="A621" s="77">
        <v>309.5</v>
      </c>
      <c r="B621" s="77" t="str">
        <f>IF(A621&lt;='Third Approx.'!$D$20,A621,"")</f>
        <v/>
      </c>
      <c r="C621" s="48" t="e">
        <f>IF(B621="",#N/A,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Approx.'!$D$18*B621))+O621*COS(RADIANS(B621*'Third Approx.'!$D$19)+'Third Approx.'!$D$21))))))))))))</f>
        <v>#N/A</v>
      </c>
      <c r="D621" s="7" t="e">
        <f>IF(B621="",#N/A,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Approx.'!$D$18*B621))+O621*SIN(RADIANS(B621*'Third Approx.'!$D$19)+'Third Approx.'!$D$21))))))))))))</f>
        <v>#N/A</v>
      </c>
      <c r="N621" s="18">
        <v>309.5</v>
      </c>
      <c r="O621" s="48">
        <f>'Third Approx.'!$D$16*TAN('Third Approx.'!$D$29)+((0.5*(COS(RADIANS(ABS('Third Approx.'!$D$18*'Data 3rd Approx.'!N621-'Third Approx.'!$D$19*'Data 3rd Approx.'!N621))))+0.5)*('Third Approx.'!$D$16*TAN(2*'Third Approx.'!$D$29)-2*'Third Approx.'!$D$16*TAN('Third Approx.'!$D$29)))</f>
        <v>3.5148306256204491</v>
      </c>
    </row>
    <row r="622" spans="1:15" x14ac:dyDescent="0.25">
      <c r="A622" s="48">
        <v>310</v>
      </c>
      <c r="B622" s="77" t="str">
        <f>IF(A622&lt;='Third Approx.'!$D$20,A622,"")</f>
        <v/>
      </c>
      <c r="C622" s="48" t="e">
        <f>IF(B622="",#N/A,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Approx.'!$D$18*B622))+O622*COS(RADIANS(B622*'Third Approx.'!$D$19)+'Third Approx.'!$D$21))))))))))))</f>
        <v>#N/A</v>
      </c>
      <c r="D622" s="7" t="e">
        <f>IF(B622="",#N/A,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Approx.'!$D$18*B622))+O622*SIN(RADIANS(B622*'Third Approx.'!$D$19)+'Third Approx.'!$D$21))))))))))))</f>
        <v>#N/A</v>
      </c>
      <c r="N622" s="47">
        <v>310</v>
      </c>
      <c r="O622" s="48">
        <f>'Third Approx.'!$D$16*TAN('Third Approx.'!$D$29)+((0.5*(COS(RADIANS(ABS('Third Approx.'!$D$18*'Data 3rd Approx.'!N622-'Third Approx.'!$D$19*'Data 3rd Approx.'!N622))))+0.5)*('Third Approx.'!$D$16*TAN(2*'Third Approx.'!$D$29)-2*'Third Approx.'!$D$16*TAN('Third Approx.'!$D$29)))</f>
        <v>3.5151444892385668</v>
      </c>
    </row>
    <row r="623" spans="1:15" x14ac:dyDescent="0.25">
      <c r="A623" s="77">
        <v>310.5</v>
      </c>
      <c r="B623" s="77" t="str">
        <f>IF(A623&lt;='Third Approx.'!$D$20,A623,"")</f>
        <v/>
      </c>
      <c r="C623" s="48" t="e">
        <f>IF(B623="",#N/A,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Approx.'!$D$18*B623))+O623*COS(RADIANS(B623*'Third Approx.'!$D$19)+'Third Approx.'!$D$21))))))))))))</f>
        <v>#N/A</v>
      </c>
      <c r="D623" s="7" t="e">
        <f>IF(B623="",#N/A,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Approx.'!$D$18*B623))+O623*SIN(RADIANS(B623*'Third Approx.'!$D$19)+'Third Approx.'!$D$21))))))))))))</f>
        <v>#N/A</v>
      </c>
      <c r="N623" s="18">
        <v>310.5</v>
      </c>
      <c r="O623" s="48">
        <f>'Third Approx.'!$D$16*TAN('Third Approx.'!$D$29)+((0.5*(COS(RADIANS(ABS('Third Approx.'!$D$18*'Data 3rd Approx.'!N623-'Third Approx.'!$D$19*'Data 3rd Approx.'!N623))))+0.5)*('Third Approx.'!$D$16*TAN(2*'Third Approx.'!$D$29)-2*'Third Approx.'!$D$16*TAN('Third Approx.'!$D$29)))</f>
        <v>3.5153943556286542</v>
      </c>
    </row>
    <row r="624" spans="1:15" x14ac:dyDescent="0.25">
      <c r="A624" s="48">
        <v>311</v>
      </c>
      <c r="B624" s="77" t="str">
        <f>IF(A624&lt;='Third Approx.'!$D$20,A624,"")</f>
        <v/>
      </c>
      <c r="C624" s="48" t="e">
        <f>IF(B624="",#N/A,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Approx.'!$D$18*B624))+O624*COS(RADIANS(B624*'Third Approx.'!$D$19)+'Third Approx.'!$D$21))))))))))))</f>
        <v>#N/A</v>
      </c>
      <c r="D624" s="7" t="e">
        <f>IF(B624="",#N/A,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Approx.'!$D$18*B624))+O624*SIN(RADIANS(B624*'Third Approx.'!$D$19)+'Third Approx.'!$D$21))))))))))))</f>
        <v>#N/A</v>
      </c>
      <c r="N624" s="18">
        <v>311</v>
      </c>
      <c r="O624" s="48">
        <f>'Third Approx.'!$D$16*TAN('Third Approx.'!$D$29)+((0.5*(COS(RADIANS(ABS('Third Approx.'!$D$18*'Data 3rd Approx.'!N624-'Third Approx.'!$D$19*'Data 3rd Approx.'!N624))))+0.5)*('Third Approx.'!$D$16*TAN(2*'Third Approx.'!$D$29)-2*'Third Approx.'!$D$16*TAN('Third Approx.'!$D$29)))</f>
        <v>3.5155759495075007</v>
      </c>
    </row>
    <row r="625" spans="1:15" x14ac:dyDescent="0.25">
      <c r="A625" s="77">
        <v>311.5</v>
      </c>
      <c r="B625" s="77" t="str">
        <f>IF(A625&lt;='Third Approx.'!$D$20,A625,"")</f>
        <v/>
      </c>
      <c r="C625" s="48" t="e">
        <f>IF(B625="",#N/A,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Approx.'!$D$18*B625))+O625*COS(RADIANS(B625*'Third Approx.'!$D$19)+'Third Approx.'!$D$21))))))))))))</f>
        <v>#N/A</v>
      </c>
      <c r="D625" s="7" t="e">
        <f>IF(B625="",#N/A,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Approx.'!$D$18*B625))+O625*SIN(RADIANS(B625*'Third Approx.'!$D$19)+'Third Approx.'!$D$21))))))))))))</f>
        <v>#N/A</v>
      </c>
      <c r="N625" s="47">
        <v>311.5</v>
      </c>
      <c r="O625" s="48">
        <f>'Third Approx.'!$D$16*TAN('Third Approx.'!$D$29)+((0.5*(COS(RADIANS(ABS('Third Approx.'!$D$18*'Data 3rd Approx.'!N625-'Third Approx.'!$D$19*'Data 3rd Approx.'!N625))))+0.5)*('Third Approx.'!$D$16*TAN(2*'Third Approx.'!$D$29)-2*'Third Approx.'!$D$16*TAN('Third Approx.'!$D$29)))</f>
        <v>3.5156861637534926</v>
      </c>
    </row>
    <row r="626" spans="1:15" x14ac:dyDescent="0.25">
      <c r="A626" s="48">
        <v>312</v>
      </c>
      <c r="B626" s="77" t="str">
        <f>IF(A626&lt;='Third Approx.'!$D$20,A626,"")</f>
        <v/>
      </c>
      <c r="C626" s="48" t="e">
        <f>IF(B626="",#N/A,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Approx.'!$D$18*B626))+O626*COS(RADIANS(B626*'Third Approx.'!$D$19)+'Third Approx.'!$D$21))))))))))))</f>
        <v>#N/A</v>
      </c>
      <c r="D626" s="7" t="e">
        <f>IF(B626="",#N/A,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Approx.'!$D$18*B626))+O626*SIN(RADIANS(B626*'Third Approx.'!$D$19)+'Third Approx.'!$D$21))))))))))))</f>
        <v>#N/A</v>
      </c>
      <c r="N626" s="18">
        <v>312</v>
      </c>
      <c r="O626" s="48">
        <f>'Third Approx.'!$D$16*TAN('Third Approx.'!$D$29)+((0.5*(COS(RADIANS(ABS('Third Approx.'!$D$18*'Data 3rd Approx.'!N626-'Third Approx.'!$D$19*'Data 3rd Approx.'!N626))))+0.5)*('Third Approx.'!$D$16*TAN(2*'Third Approx.'!$D$29)-2*'Third Approx.'!$D$16*TAN('Third Approx.'!$D$29)))</f>
        <v>3.5157231125703232</v>
      </c>
    </row>
    <row r="627" spans="1:15" x14ac:dyDescent="0.25">
      <c r="A627" s="77">
        <v>312.5</v>
      </c>
      <c r="B627" s="77" t="str">
        <f>IF(A627&lt;='Third Approx.'!$D$20,A627,"")</f>
        <v/>
      </c>
      <c r="C627" s="48" t="e">
        <f>IF(B627="",#N/A,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Approx.'!$D$18*B627))+O627*COS(RADIANS(B627*'Third Approx.'!$D$19)+'Third Approx.'!$D$21))))))))))))</f>
        <v>#N/A</v>
      </c>
      <c r="D627" s="7" t="e">
        <f>IF(B627="",#N/A,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Approx.'!$D$18*B627))+O627*SIN(RADIANS(B627*'Third Approx.'!$D$19)+'Third Approx.'!$D$21))))))))))))</f>
        <v>#N/A</v>
      </c>
      <c r="N627" s="18">
        <v>312.5</v>
      </c>
      <c r="O627" s="48">
        <f>'Third Approx.'!$D$16*TAN('Third Approx.'!$D$29)+((0.5*(COS(RADIANS(ABS('Third Approx.'!$D$18*'Data 3rd Approx.'!N627-'Third Approx.'!$D$19*'Data 3rd Approx.'!N627))))+0.5)*('Third Approx.'!$D$16*TAN(2*'Third Approx.'!$D$29)-2*'Third Approx.'!$D$16*TAN('Third Approx.'!$D$29)))</f>
        <v>3.5156861637534926</v>
      </c>
    </row>
    <row r="628" spans="1:15" x14ac:dyDescent="0.25">
      <c r="A628" s="48">
        <v>313</v>
      </c>
      <c r="B628" s="77" t="str">
        <f>IF(A628&lt;='Third Approx.'!$D$20,A628,"")</f>
        <v/>
      </c>
      <c r="C628" s="48" t="e">
        <f>IF(B628="",#N/A,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Approx.'!$D$18*B628))+O628*COS(RADIANS(B628*'Third Approx.'!$D$19)+'Third Approx.'!$D$21))))))))))))</f>
        <v>#N/A</v>
      </c>
      <c r="D628" s="7" t="e">
        <f>IF(B628="",#N/A,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Approx.'!$D$18*B628))+O628*SIN(RADIANS(B628*'Third Approx.'!$D$19)+'Third Approx.'!$D$21))))))))))))</f>
        <v>#N/A</v>
      </c>
      <c r="N628" s="47">
        <v>313</v>
      </c>
      <c r="O628" s="48">
        <f>'Third Approx.'!$D$16*TAN('Third Approx.'!$D$29)+((0.5*(COS(RADIANS(ABS('Third Approx.'!$D$18*'Data 3rd Approx.'!N628-'Third Approx.'!$D$19*'Data 3rd Approx.'!N628))))+0.5)*('Third Approx.'!$D$16*TAN(2*'Third Approx.'!$D$29)-2*'Third Approx.'!$D$16*TAN('Third Approx.'!$D$29)))</f>
        <v>3.5155759495075007</v>
      </c>
    </row>
    <row r="629" spans="1:15" x14ac:dyDescent="0.25">
      <c r="A629" s="77">
        <v>313.5</v>
      </c>
      <c r="B629" s="77" t="str">
        <f>IF(A629&lt;='Third Approx.'!$D$20,A629,"")</f>
        <v/>
      </c>
      <c r="C629" s="48" t="e">
        <f>IF(B629="",#N/A,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Approx.'!$D$18*B629))+O629*COS(RADIANS(B629*'Third Approx.'!$D$19)+'Third Approx.'!$D$21))))))))))))</f>
        <v>#N/A</v>
      </c>
      <c r="D629" s="7" t="e">
        <f>IF(B629="",#N/A,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Approx.'!$D$18*B629))+O629*SIN(RADIANS(B629*'Third Approx.'!$D$19)+'Third Approx.'!$D$21))))))))))))</f>
        <v>#N/A</v>
      </c>
      <c r="N629" s="18">
        <v>313.5</v>
      </c>
      <c r="O629" s="48">
        <f>'Third Approx.'!$D$16*TAN('Third Approx.'!$D$29)+((0.5*(COS(RADIANS(ABS('Third Approx.'!$D$18*'Data 3rd Approx.'!N629-'Third Approx.'!$D$19*'Data 3rd Approx.'!N629))))+0.5)*('Third Approx.'!$D$16*TAN(2*'Third Approx.'!$D$29)-2*'Third Approx.'!$D$16*TAN('Third Approx.'!$D$29)))</f>
        <v>3.5153943556286542</v>
      </c>
    </row>
    <row r="630" spans="1:15" x14ac:dyDescent="0.25">
      <c r="A630" s="48">
        <v>314</v>
      </c>
      <c r="B630" s="77" t="str">
        <f>IF(A630&lt;='Third Approx.'!$D$20,A630,"")</f>
        <v/>
      </c>
      <c r="C630" s="48" t="e">
        <f>IF(B630="",#N/A,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Approx.'!$D$18*B630))+O630*COS(RADIANS(B630*'Third Approx.'!$D$19)+'Third Approx.'!$D$21))))))))))))</f>
        <v>#N/A</v>
      </c>
      <c r="D630" s="7" t="e">
        <f>IF(B630="",#N/A,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Approx.'!$D$18*B630))+O630*SIN(RADIANS(B630*'Third Approx.'!$D$19)+'Third Approx.'!$D$21))))))))))))</f>
        <v>#N/A</v>
      </c>
      <c r="N630" s="18">
        <v>314</v>
      </c>
      <c r="O630" s="48">
        <f>'Third Approx.'!$D$16*TAN('Third Approx.'!$D$29)+((0.5*(COS(RADIANS(ABS('Third Approx.'!$D$18*'Data 3rd Approx.'!N630-'Third Approx.'!$D$19*'Data 3rd Approx.'!N630))))+0.5)*('Third Approx.'!$D$16*TAN(2*'Third Approx.'!$D$29)-2*'Third Approx.'!$D$16*TAN('Third Approx.'!$D$29)))</f>
        <v>3.5151444892385668</v>
      </c>
    </row>
    <row r="631" spans="1:15" x14ac:dyDescent="0.25">
      <c r="A631" s="77">
        <v>314.5</v>
      </c>
      <c r="B631" s="77" t="str">
        <f>IF(A631&lt;='Third Approx.'!$D$20,A631,"")</f>
        <v/>
      </c>
      <c r="C631" s="48" t="e">
        <f>IF(B631="",#N/A,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Approx.'!$D$18*B631))+O631*COS(RADIANS(B631*'Third Approx.'!$D$19)+'Third Approx.'!$D$21))))))))))))</f>
        <v>#N/A</v>
      </c>
      <c r="D631" s="7" t="e">
        <f>IF(B631="",#N/A,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Approx.'!$D$18*B631))+O631*SIN(RADIANS(B631*'Third Approx.'!$D$19)+'Third Approx.'!$D$21))))))))))))</f>
        <v>#N/A</v>
      </c>
      <c r="N631" s="47">
        <v>314.5</v>
      </c>
      <c r="O631" s="48">
        <f>'Third Approx.'!$D$16*TAN('Third Approx.'!$D$29)+((0.5*(COS(RADIANS(ABS('Third Approx.'!$D$18*'Data 3rd Approx.'!N631-'Third Approx.'!$D$19*'Data 3rd Approx.'!N631))))+0.5)*('Third Approx.'!$D$16*TAN(2*'Third Approx.'!$D$29)-2*'Third Approx.'!$D$16*TAN('Third Approx.'!$D$29)))</f>
        <v>3.5148306256204491</v>
      </c>
    </row>
    <row r="632" spans="1:15" x14ac:dyDescent="0.25">
      <c r="A632" s="48">
        <v>315</v>
      </c>
      <c r="B632" s="77" t="str">
        <f>IF(A632&lt;='Third Approx.'!$D$20,A632,"")</f>
        <v/>
      </c>
      <c r="C632" s="48" t="e">
        <f>IF(B632="",#N/A,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Approx.'!$D$18*B632))+O632*COS(RADIANS(B632*'Third Approx.'!$D$19)+'Third Approx.'!$D$21))))))))))))</f>
        <v>#N/A</v>
      </c>
      <c r="D632" s="7" t="e">
        <f>IF(B632="",#N/A,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Approx.'!$D$18*B632))+O632*SIN(RADIANS(B632*'Third Approx.'!$D$19)+'Third Approx.'!$D$21))))))))))))</f>
        <v>#N/A</v>
      </c>
      <c r="N632" s="18">
        <v>315</v>
      </c>
      <c r="O632" s="48">
        <f>'Third Approx.'!$D$16*TAN('Third Approx.'!$D$29)+((0.5*(COS(RADIANS(ABS('Third Approx.'!$D$18*'Data 3rd Approx.'!N632-'Third Approx.'!$D$19*'Data 3rd Approx.'!N632))))+0.5)*('Third Approx.'!$D$16*TAN(2*'Third Approx.'!$D$29)-2*'Third Approx.'!$D$16*TAN('Third Approx.'!$D$29)))</f>
        <v>3.5144581350678266</v>
      </c>
    </row>
    <row r="633" spans="1:15" x14ac:dyDescent="0.25">
      <c r="A633" s="77">
        <v>315.5</v>
      </c>
      <c r="B633" s="77" t="str">
        <f>IF(A633&lt;='Third Approx.'!$D$20,A633,"")</f>
        <v/>
      </c>
      <c r="C633" s="48" t="e">
        <f>IF(B633="",#N/A,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Approx.'!$D$18*B633))+O633*COS(RADIANS(B633*'Third Approx.'!$D$19)+'Third Approx.'!$D$21))))))))))))</f>
        <v>#N/A</v>
      </c>
      <c r="D633" s="7" t="e">
        <f>IF(B633="",#N/A,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Approx.'!$D$18*B633))+O633*SIN(RADIANS(B633*'Third Approx.'!$D$19)+'Third Approx.'!$D$21))))))))))))</f>
        <v>#N/A</v>
      </c>
      <c r="N633" s="18">
        <v>315.5</v>
      </c>
      <c r="O633" s="48">
        <f>'Third Approx.'!$D$16*TAN('Third Approx.'!$D$29)+((0.5*(COS(RADIANS(ABS('Third Approx.'!$D$18*'Data 3rd Approx.'!N633-'Third Approx.'!$D$19*'Data 3rd Approx.'!N633))))+0.5)*('Third Approx.'!$D$16*TAN(2*'Third Approx.'!$D$29)-2*'Third Approx.'!$D$16*TAN('Third Approx.'!$D$29)))</f>
        <v>3.5140333909973287</v>
      </c>
    </row>
    <row r="634" spans="1:15" x14ac:dyDescent="0.25">
      <c r="A634" s="48">
        <v>316</v>
      </c>
      <c r="B634" s="77" t="str">
        <f>IF(A634&lt;='Third Approx.'!$D$20,A634,"")</f>
        <v/>
      </c>
      <c r="C634" s="48" t="e">
        <f>IF(B634="",#N/A,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Approx.'!$D$18*B634))+O634*COS(RADIANS(B634*'Third Approx.'!$D$19)+'Third Approx.'!$D$21))))))))))))</f>
        <v>#N/A</v>
      </c>
      <c r="D634" s="7" t="e">
        <f>IF(B634="",#N/A,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Approx.'!$D$18*B634))+O634*SIN(RADIANS(B634*'Third Approx.'!$D$19)+'Third Approx.'!$D$21))))))))))))</f>
        <v>#N/A</v>
      </c>
      <c r="N634" s="47">
        <v>316</v>
      </c>
      <c r="O634" s="48">
        <f>'Third Approx.'!$D$16*TAN('Third Approx.'!$D$29)+((0.5*(COS(RADIANS(ABS('Third Approx.'!$D$18*'Data 3rd Approx.'!N634-'Third Approx.'!$D$19*'Data 3rd Approx.'!N634))))+0.5)*('Third Approx.'!$D$16*TAN(2*'Third Approx.'!$D$29)-2*'Third Approx.'!$D$16*TAN('Third Approx.'!$D$29)))</f>
        <v>3.5135636608977627</v>
      </c>
    </row>
    <row r="635" spans="1:15" x14ac:dyDescent="0.25">
      <c r="A635" s="77">
        <v>316.5</v>
      </c>
      <c r="B635" s="77" t="str">
        <f>IF(A635&lt;='Third Approx.'!$D$20,A635,"")</f>
        <v/>
      </c>
      <c r="C635" s="48" t="e">
        <f>IF(B635="",#N/A,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Approx.'!$D$18*B635))+O635*COS(RADIANS(B635*'Third Approx.'!$D$19)+'Third Approx.'!$D$21))))))))))))</f>
        <v>#N/A</v>
      </c>
      <c r="D635" s="7" t="e">
        <f>IF(B635="",#N/A,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Approx.'!$D$18*B635))+O635*SIN(RADIANS(B635*'Third Approx.'!$D$19)+'Third Approx.'!$D$21))))))))))))</f>
        <v>#N/A</v>
      </c>
      <c r="N635" s="18">
        <v>316.5</v>
      </c>
      <c r="O635" s="48">
        <f>'Third Approx.'!$D$16*TAN('Third Approx.'!$D$29)+((0.5*(COS(RADIANS(ABS('Third Approx.'!$D$18*'Data 3rd Approx.'!N635-'Third Approx.'!$D$19*'Data 3rd Approx.'!N635))))+0.5)*('Third Approx.'!$D$16*TAN(2*'Third Approx.'!$D$29)-2*'Third Approx.'!$D$16*TAN('Third Approx.'!$D$29)))</f>
        <v>3.5130569819813662</v>
      </c>
    </row>
    <row r="636" spans="1:15" x14ac:dyDescent="0.25">
      <c r="A636" s="48">
        <v>317</v>
      </c>
      <c r="B636" s="77" t="str">
        <f>IF(A636&lt;='Third Approx.'!$D$20,A636,"")</f>
        <v/>
      </c>
      <c r="C636" s="48" t="e">
        <f>IF(B636="",#N/A,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Approx.'!$D$18*B636))+O636*COS(RADIANS(B636*'Third Approx.'!$D$19)+'Third Approx.'!$D$21))))))))))))</f>
        <v>#N/A</v>
      </c>
      <c r="D636" s="7" t="e">
        <f>IF(B636="",#N/A,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Approx.'!$D$18*B636))+O636*SIN(RADIANS(B636*'Third Approx.'!$D$19)+'Third Approx.'!$D$21))))))))))))</f>
        <v>#N/A</v>
      </c>
      <c r="N636" s="18">
        <v>317</v>
      </c>
      <c r="O636" s="48">
        <f>'Third Approx.'!$D$16*TAN('Third Approx.'!$D$29)+((0.5*(COS(RADIANS(ABS('Third Approx.'!$D$18*'Data 3rd Approx.'!N636-'Third Approx.'!$D$19*'Data 3rd Approx.'!N636))))+0.5)*('Third Approx.'!$D$16*TAN(2*'Third Approx.'!$D$29)-2*'Third Approx.'!$D$16*TAN('Third Approx.'!$D$29)))</f>
        <v>3.5125220236648764</v>
      </c>
    </row>
    <row r="637" spans="1:15" x14ac:dyDescent="0.25">
      <c r="A637" s="77">
        <v>317.5</v>
      </c>
      <c r="B637" s="77" t="str">
        <f>IF(A637&lt;='Third Approx.'!$D$20,A637,"")</f>
        <v/>
      </c>
      <c r="C637" s="48" t="e">
        <f>IF(B637="",#N/A,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Approx.'!$D$18*B637))+O637*COS(RADIANS(B637*'Third Approx.'!$D$19)+'Third Approx.'!$D$21))))))))))))</f>
        <v>#N/A</v>
      </c>
      <c r="D637" s="7" t="e">
        <f>IF(B637="",#N/A,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Approx.'!$D$18*B637))+O637*SIN(RADIANS(B637*'Third Approx.'!$D$19)+'Third Approx.'!$D$21))))))))))))</f>
        <v>#N/A</v>
      </c>
      <c r="N637" s="47">
        <v>317.5</v>
      </c>
      <c r="O637" s="48">
        <f>'Third Approx.'!$D$16*TAN('Third Approx.'!$D$29)+((0.5*(COS(RADIANS(ABS('Third Approx.'!$D$18*'Data 3rd Approx.'!N637-'Third Approx.'!$D$19*'Data 3rd Approx.'!N637))))+0.5)*('Third Approx.'!$D$16*TAN(2*'Third Approx.'!$D$29)-2*'Third Approx.'!$D$16*TAN('Third Approx.'!$D$29)))</f>
        <v>3.5119679392334073</v>
      </c>
    </row>
    <row r="638" spans="1:15" x14ac:dyDescent="0.25">
      <c r="A638" s="48">
        <v>318</v>
      </c>
      <c r="B638" s="77" t="str">
        <f>IF(A638&lt;='Third Approx.'!$D$20,A638,"")</f>
        <v/>
      </c>
      <c r="C638" s="48" t="e">
        <f>IF(B638="",#N/A,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Approx.'!$D$18*B638))+O638*COS(RADIANS(B638*'Third Approx.'!$D$19)+'Third Approx.'!$D$21))))))))))))</f>
        <v>#N/A</v>
      </c>
      <c r="D638" s="7" t="e">
        <f>IF(B638="",#N/A,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Approx.'!$D$18*B638))+O638*SIN(RADIANS(B638*'Third Approx.'!$D$19)+'Third Approx.'!$D$21))))))))))))</f>
        <v>#N/A</v>
      </c>
      <c r="N638" s="18">
        <v>318</v>
      </c>
      <c r="O638" s="48">
        <f>'Third Approx.'!$D$16*TAN('Third Approx.'!$D$29)+((0.5*(COS(RADIANS(ABS('Third Approx.'!$D$18*'Data 3rd Approx.'!N638-'Third Approx.'!$D$19*'Data 3rd Approx.'!N638))))+0.5)*('Third Approx.'!$D$16*TAN(2*'Third Approx.'!$D$29)-2*'Third Approx.'!$D$16*TAN('Third Approx.'!$D$29)))</f>
        <v>3.5114042092252022</v>
      </c>
    </row>
    <row r="639" spans="1:15" x14ac:dyDescent="0.25">
      <c r="A639" s="77">
        <v>318.5</v>
      </c>
      <c r="B639" s="77" t="str">
        <f>IF(A639&lt;='Third Approx.'!$D$20,A639,"")</f>
        <v/>
      </c>
      <c r="C639" s="48" t="e">
        <f>IF(B639="",#N/A,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Approx.'!$D$18*B639))+O639*COS(RADIANS(B639*'Third Approx.'!$D$19)+'Third Approx.'!$D$21))))))))))))</f>
        <v>#N/A</v>
      </c>
      <c r="D639" s="7" t="e">
        <f>IF(B639="",#N/A,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Approx.'!$D$18*B639))+O639*SIN(RADIANS(B639*'Third Approx.'!$D$19)+'Third Approx.'!$D$21))))))))))))</f>
        <v>#N/A</v>
      </c>
      <c r="N639" s="18">
        <v>318.5</v>
      </c>
      <c r="O639" s="48">
        <f>'Third Approx.'!$D$16*TAN('Third Approx.'!$D$29)+((0.5*(COS(RADIANS(ABS('Third Approx.'!$D$18*'Data 3rd Approx.'!N639-'Third Approx.'!$D$19*'Data 3rd Approx.'!N639))))+0.5)*('Third Approx.'!$D$16*TAN(2*'Third Approx.'!$D$29)-2*'Third Approx.'!$D$16*TAN('Third Approx.'!$D$29)))</f>
        <v>3.5108404792169972</v>
      </c>
    </row>
    <row r="640" spans="1:15" x14ac:dyDescent="0.25">
      <c r="A640" s="48">
        <v>319</v>
      </c>
      <c r="B640" s="77" t="str">
        <f>IF(A640&lt;='Third Approx.'!$D$20,A640,"")</f>
        <v/>
      </c>
      <c r="C640" s="48" t="e">
        <f>IF(B640="",#N/A,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Approx.'!$D$18*B640))+O640*COS(RADIANS(B640*'Third Approx.'!$D$19)+'Third Approx.'!$D$21))))))))))))</f>
        <v>#N/A</v>
      </c>
      <c r="D640" s="7" t="e">
        <f>IF(B640="",#N/A,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Approx.'!$D$18*B640))+O640*SIN(RADIANS(B640*'Third Approx.'!$D$19)+'Third Approx.'!$D$21))))))))))))</f>
        <v>#N/A</v>
      </c>
      <c r="N640" s="47">
        <v>319</v>
      </c>
      <c r="O640" s="48">
        <f>'Third Approx.'!$D$16*TAN('Third Approx.'!$D$29)+((0.5*(COS(RADIANS(ABS('Third Approx.'!$D$18*'Data 3rd Approx.'!N640-'Third Approx.'!$D$19*'Data 3rd Approx.'!N640))))+0.5)*('Third Approx.'!$D$16*TAN(2*'Third Approx.'!$D$29)-2*'Third Approx.'!$D$16*TAN('Third Approx.'!$D$29)))</f>
        <v>3.5102863947855281</v>
      </c>
    </row>
    <row r="641" spans="1:15" x14ac:dyDescent="0.25">
      <c r="A641" s="77">
        <v>319.5</v>
      </c>
      <c r="B641" s="77" t="str">
        <f>IF(A641&lt;='Third Approx.'!$D$20,A641,"")</f>
        <v/>
      </c>
      <c r="C641" s="48" t="e">
        <f>IF(B641="",#N/A,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Approx.'!$D$18*B641))+O641*COS(RADIANS(B641*'Third Approx.'!$D$19)+'Third Approx.'!$D$21))))))))))))</f>
        <v>#N/A</v>
      </c>
      <c r="D641" s="7" t="e">
        <f>IF(B641="",#N/A,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Approx.'!$D$18*B641))+O641*SIN(RADIANS(B641*'Third Approx.'!$D$19)+'Third Approx.'!$D$21))))))))))))</f>
        <v>#N/A</v>
      </c>
      <c r="N641" s="18">
        <v>319.5</v>
      </c>
      <c r="O641" s="48">
        <f>'Third Approx.'!$D$16*TAN('Third Approx.'!$D$29)+((0.5*(COS(RADIANS(ABS('Third Approx.'!$D$18*'Data 3rd Approx.'!N641-'Third Approx.'!$D$19*'Data 3rd Approx.'!N641))))+0.5)*('Third Approx.'!$D$16*TAN(2*'Third Approx.'!$D$29)-2*'Third Approx.'!$D$16*TAN('Third Approx.'!$D$29)))</f>
        <v>3.5097514364690383</v>
      </c>
    </row>
    <row r="642" spans="1:15" x14ac:dyDescent="0.25">
      <c r="A642" s="48">
        <v>320</v>
      </c>
      <c r="B642" s="77" t="str">
        <f>IF(A642&lt;='Third Approx.'!$D$20,A642,"")</f>
        <v/>
      </c>
      <c r="C642" s="48" t="e">
        <f>IF(B642="",#N/A,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Approx.'!$D$18*B642))+O642*COS(RADIANS(B642*'Third Approx.'!$D$19)+'Third Approx.'!$D$21))))))))))))</f>
        <v>#N/A</v>
      </c>
      <c r="D642" s="7" t="e">
        <f>IF(B642="",#N/A,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Approx.'!$D$18*B642))+O642*SIN(RADIANS(B642*'Third Approx.'!$D$19)+'Third Approx.'!$D$21))))))))))))</f>
        <v>#N/A</v>
      </c>
      <c r="N642" s="18">
        <v>320</v>
      </c>
      <c r="O642" s="48">
        <f>'Third Approx.'!$D$16*TAN('Third Approx.'!$D$29)+((0.5*(COS(RADIANS(ABS('Third Approx.'!$D$18*'Data 3rd Approx.'!N642-'Third Approx.'!$D$19*'Data 3rd Approx.'!N642))))+0.5)*('Third Approx.'!$D$16*TAN(2*'Third Approx.'!$D$29)-2*'Third Approx.'!$D$16*TAN('Third Approx.'!$D$29)))</f>
        <v>3.5092447575526418</v>
      </c>
    </row>
    <row r="643" spans="1:15" x14ac:dyDescent="0.25">
      <c r="A643" s="77">
        <v>320.5</v>
      </c>
      <c r="B643" s="77" t="str">
        <f>IF(A643&lt;='Third Approx.'!$D$20,A643,"")</f>
        <v/>
      </c>
      <c r="C643" s="48" t="e">
        <f>IF(B643="",#N/A,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Approx.'!$D$18*B643))+O643*COS(RADIANS(B643*'Third Approx.'!$D$19)+'Third Approx.'!$D$21))))))))))))</f>
        <v>#N/A</v>
      </c>
      <c r="D643" s="7" t="e">
        <f>IF(B643="",#N/A,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Approx.'!$D$18*B643))+O643*SIN(RADIANS(B643*'Third Approx.'!$D$19)+'Third Approx.'!$D$21))))))))))))</f>
        <v>#N/A</v>
      </c>
      <c r="N643" s="47">
        <v>320.5</v>
      </c>
      <c r="O643" s="48">
        <f>'Third Approx.'!$D$16*TAN('Third Approx.'!$D$29)+((0.5*(COS(RADIANS(ABS('Third Approx.'!$D$18*'Data 3rd Approx.'!N643-'Third Approx.'!$D$19*'Data 3rd Approx.'!N643))))+0.5)*('Third Approx.'!$D$16*TAN(2*'Third Approx.'!$D$29)-2*'Third Approx.'!$D$16*TAN('Third Approx.'!$D$29)))</f>
        <v>3.5087750274530758</v>
      </c>
    </row>
    <row r="644" spans="1:15" x14ac:dyDescent="0.25">
      <c r="A644" s="48">
        <v>321</v>
      </c>
      <c r="B644" s="77" t="str">
        <f>IF(A644&lt;='Third Approx.'!$D$20,A644,"")</f>
        <v/>
      </c>
      <c r="C644" s="48" t="e">
        <f>IF(B644="",#N/A,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Approx.'!$D$18*B644))+O644*COS(RADIANS(B644*'Third Approx.'!$D$19)+'Third Approx.'!$D$21))))))))))))</f>
        <v>#N/A</v>
      </c>
      <c r="D644" s="7" t="e">
        <f>IF(B644="",#N/A,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Approx.'!$D$18*B644))+O644*SIN(RADIANS(B644*'Third Approx.'!$D$19)+'Third Approx.'!$D$21))))))))))))</f>
        <v>#N/A</v>
      </c>
      <c r="N644" s="18">
        <v>321</v>
      </c>
      <c r="O644" s="48">
        <f>'Third Approx.'!$D$16*TAN('Third Approx.'!$D$29)+((0.5*(COS(RADIANS(ABS('Third Approx.'!$D$18*'Data 3rd Approx.'!N644-'Third Approx.'!$D$19*'Data 3rd Approx.'!N644))))+0.5)*('Third Approx.'!$D$16*TAN(2*'Third Approx.'!$D$29)-2*'Third Approx.'!$D$16*TAN('Third Approx.'!$D$29)))</f>
        <v>3.5083502833825779</v>
      </c>
    </row>
    <row r="645" spans="1:15" x14ac:dyDescent="0.25">
      <c r="A645" s="77">
        <v>321.5</v>
      </c>
      <c r="B645" s="77" t="str">
        <f>IF(A645&lt;='Third Approx.'!$D$20,A645,"")</f>
        <v/>
      </c>
      <c r="C645" s="48" t="e">
        <f>IF(B645="",#N/A,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Approx.'!$D$18*B645))+O645*COS(RADIANS(B645*'Third Approx.'!$D$19)+'Third Approx.'!$D$21))))))))))))</f>
        <v>#N/A</v>
      </c>
      <c r="D645" s="7" t="e">
        <f>IF(B645="",#N/A,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Approx.'!$D$18*B645))+O645*SIN(RADIANS(B645*'Third Approx.'!$D$19)+'Third Approx.'!$D$21))))))))))))</f>
        <v>#N/A</v>
      </c>
      <c r="N645" s="18">
        <v>321.5</v>
      </c>
      <c r="O645" s="48">
        <f>'Third Approx.'!$D$16*TAN('Third Approx.'!$D$29)+((0.5*(COS(RADIANS(ABS('Third Approx.'!$D$18*'Data 3rd Approx.'!N645-'Third Approx.'!$D$19*'Data 3rd Approx.'!N645))))+0.5)*('Third Approx.'!$D$16*TAN(2*'Third Approx.'!$D$29)-2*'Third Approx.'!$D$16*TAN('Third Approx.'!$D$29)))</f>
        <v>3.5079777928299554</v>
      </c>
    </row>
    <row r="646" spans="1:15" x14ac:dyDescent="0.25">
      <c r="A646" s="48">
        <v>322</v>
      </c>
      <c r="B646" s="77" t="str">
        <f>IF(A646&lt;='Third Approx.'!$D$20,A646,"")</f>
        <v/>
      </c>
      <c r="C646" s="48" t="e">
        <f>IF(B646="",#N/A,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Approx.'!$D$18*B646))+O646*COS(RADIANS(B646*'Third Approx.'!$D$19)+'Third Approx.'!$D$21))))))))))))</f>
        <v>#N/A</v>
      </c>
      <c r="D646" s="7" t="e">
        <f>IF(B646="",#N/A,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Approx.'!$D$18*B646))+O646*SIN(RADIANS(B646*'Third Approx.'!$D$19)+'Third Approx.'!$D$21))))))))))))</f>
        <v>#N/A</v>
      </c>
      <c r="N646" s="47">
        <v>322</v>
      </c>
      <c r="O646" s="48">
        <f>'Third Approx.'!$D$16*TAN('Third Approx.'!$D$29)+((0.5*(COS(RADIANS(ABS('Third Approx.'!$D$18*'Data 3rd Approx.'!N646-'Third Approx.'!$D$19*'Data 3rd Approx.'!N646))))+0.5)*('Third Approx.'!$D$16*TAN(2*'Third Approx.'!$D$29)-2*'Third Approx.'!$D$16*TAN('Third Approx.'!$D$29)))</f>
        <v>3.5076639292118377</v>
      </c>
    </row>
    <row r="647" spans="1:15" x14ac:dyDescent="0.25">
      <c r="A647" s="77">
        <v>322.5</v>
      </c>
      <c r="B647" s="77" t="str">
        <f>IF(A647&lt;='Third Approx.'!$D$20,A647,"")</f>
        <v/>
      </c>
      <c r="C647" s="48" t="e">
        <f>IF(B647="",#N/A,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Approx.'!$D$18*B647))+O647*COS(RADIANS(B647*'Third Approx.'!$D$19)+'Third Approx.'!$D$21))))))))))))</f>
        <v>#N/A</v>
      </c>
      <c r="D647" s="7" t="e">
        <f>IF(B647="",#N/A,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Approx.'!$D$18*B647))+O647*SIN(RADIANS(B647*'Third Approx.'!$D$19)+'Third Approx.'!$D$21))))))))))))</f>
        <v>#N/A</v>
      </c>
      <c r="N647" s="18">
        <v>322.5</v>
      </c>
      <c r="O647" s="48">
        <f>'Third Approx.'!$D$16*TAN('Third Approx.'!$D$29)+((0.5*(COS(RADIANS(ABS('Third Approx.'!$D$18*'Data 3rd Approx.'!N647-'Third Approx.'!$D$19*'Data 3rd Approx.'!N647))))+0.5)*('Third Approx.'!$D$16*TAN(2*'Third Approx.'!$D$29)-2*'Third Approx.'!$D$16*TAN('Third Approx.'!$D$29)))</f>
        <v>3.5074140628217503</v>
      </c>
    </row>
    <row r="648" spans="1:15" x14ac:dyDescent="0.25">
      <c r="A648" s="48">
        <v>323</v>
      </c>
      <c r="B648" s="77" t="str">
        <f>IF(A648&lt;='Third Approx.'!$D$20,A648,"")</f>
        <v/>
      </c>
      <c r="C648" s="48" t="e">
        <f>IF(B648="",#N/A,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Approx.'!$D$18*B648))+O648*COS(RADIANS(B648*'Third Approx.'!$D$19)+'Third Approx.'!$D$21))))))))))))</f>
        <v>#N/A</v>
      </c>
      <c r="D648" s="7" t="e">
        <f>IF(B648="",#N/A,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Approx.'!$D$18*B648))+O648*SIN(RADIANS(B648*'Third Approx.'!$D$19)+'Third Approx.'!$D$21))))))))))))</f>
        <v>#N/A</v>
      </c>
      <c r="N648" s="18">
        <v>323</v>
      </c>
      <c r="O648" s="48">
        <f>'Third Approx.'!$D$16*TAN('Third Approx.'!$D$29)+((0.5*(COS(RADIANS(ABS('Third Approx.'!$D$18*'Data 3rd Approx.'!N648-'Third Approx.'!$D$19*'Data 3rd Approx.'!N648))))+0.5)*('Third Approx.'!$D$16*TAN(2*'Third Approx.'!$D$29)-2*'Third Approx.'!$D$16*TAN('Third Approx.'!$D$29)))</f>
        <v>3.5072324689429037</v>
      </c>
    </row>
    <row r="649" spans="1:15" x14ac:dyDescent="0.25">
      <c r="A649" s="77">
        <v>323.5</v>
      </c>
      <c r="B649" s="77" t="str">
        <f>IF(A649&lt;='Third Approx.'!$D$20,A649,"")</f>
        <v/>
      </c>
      <c r="C649" s="48" t="e">
        <f>IF(B649="",#N/A,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Approx.'!$D$18*B649))+O649*COS(RADIANS(B649*'Third Approx.'!$D$19)+'Third Approx.'!$D$21))))))))))))</f>
        <v>#N/A</v>
      </c>
      <c r="D649" s="7" t="e">
        <f>IF(B649="",#N/A,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Approx.'!$D$18*B649))+O649*SIN(RADIANS(B649*'Third Approx.'!$D$19)+'Third Approx.'!$D$21))))))))))))</f>
        <v>#N/A</v>
      </c>
      <c r="N649" s="47">
        <v>323.5</v>
      </c>
      <c r="O649" s="48">
        <f>'Third Approx.'!$D$16*TAN('Third Approx.'!$D$29)+((0.5*(COS(RADIANS(ABS('Third Approx.'!$D$18*'Data 3rd Approx.'!N649-'Third Approx.'!$D$19*'Data 3rd Approx.'!N649))))+0.5)*('Third Approx.'!$D$16*TAN(2*'Third Approx.'!$D$29)-2*'Third Approx.'!$D$16*TAN('Third Approx.'!$D$29)))</f>
        <v>3.5071222546969119</v>
      </c>
    </row>
    <row r="650" spans="1:15" x14ac:dyDescent="0.25">
      <c r="A650" s="48">
        <v>324</v>
      </c>
      <c r="B650" s="77" t="str">
        <f>IF(A650&lt;='Third Approx.'!$D$20,A650,"")</f>
        <v/>
      </c>
      <c r="C650" s="48" t="e">
        <f>IF(B650="",#N/A,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Approx.'!$D$18*B650))+O650*COS(RADIANS(B650*'Third Approx.'!$D$19)+'Third Approx.'!$D$21))))))))))))</f>
        <v>#N/A</v>
      </c>
      <c r="D650" s="7" t="e">
        <f>IF(B650="",#N/A,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Approx.'!$D$18*B650))+O650*SIN(RADIANS(B650*'Third Approx.'!$D$19)+'Third Approx.'!$D$21))))))))))))</f>
        <v>#N/A</v>
      </c>
      <c r="N650" s="18">
        <v>324</v>
      </c>
      <c r="O650" s="48">
        <f>'Third Approx.'!$D$16*TAN('Third Approx.'!$D$29)+((0.5*(COS(RADIANS(ABS('Third Approx.'!$D$18*'Data 3rd Approx.'!N650-'Third Approx.'!$D$19*'Data 3rd Approx.'!N650))))+0.5)*('Third Approx.'!$D$16*TAN(2*'Third Approx.'!$D$29)-2*'Third Approx.'!$D$16*TAN('Third Approx.'!$D$29)))</f>
        <v>3.5070853058800813</v>
      </c>
    </row>
    <row r="651" spans="1:15" x14ac:dyDescent="0.25">
      <c r="A651" s="77">
        <v>324.5</v>
      </c>
      <c r="B651" s="77" t="str">
        <f>IF(A651&lt;='Third Approx.'!$D$20,A651,"")</f>
        <v/>
      </c>
      <c r="C651" s="48" t="e">
        <f>IF(B651="",#N/A,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Approx.'!$D$18*B651))+O651*COS(RADIANS(B651*'Third Approx.'!$D$19)+'Third Approx.'!$D$21))))))))))))</f>
        <v>#N/A</v>
      </c>
      <c r="D651" s="7" t="e">
        <f>IF(B651="",#N/A,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Approx.'!$D$18*B651))+O651*SIN(RADIANS(B651*'Third Approx.'!$D$19)+'Third Approx.'!$D$21))))))))))))</f>
        <v>#N/A</v>
      </c>
      <c r="N651" s="18">
        <v>324.5</v>
      </c>
      <c r="O651" s="48">
        <f>'Third Approx.'!$D$16*TAN('Third Approx.'!$D$29)+((0.5*(COS(RADIANS(ABS('Third Approx.'!$D$18*'Data 3rd Approx.'!N651-'Third Approx.'!$D$19*'Data 3rd Approx.'!N651))))+0.5)*('Third Approx.'!$D$16*TAN(2*'Third Approx.'!$D$29)-2*'Third Approx.'!$D$16*TAN('Third Approx.'!$D$29)))</f>
        <v>3.5071222546969119</v>
      </c>
    </row>
    <row r="652" spans="1:15" x14ac:dyDescent="0.25">
      <c r="A652" s="48">
        <v>325</v>
      </c>
      <c r="B652" s="77" t="str">
        <f>IF(A652&lt;='Third Approx.'!$D$20,A652,"")</f>
        <v/>
      </c>
      <c r="C652" s="48" t="e">
        <f>IF(B652="",#N/A,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Approx.'!$D$18*B652))+O652*COS(RADIANS(B652*'Third Approx.'!$D$19)+'Third Approx.'!$D$21))))))))))))</f>
        <v>#N/A</v>
      </c>
      <c r="D652" s="7" t="e">
        <f>IF(B652="",#N/A,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Approx.'!$D$18*B652))+O652*SIN(RADIANS(B652*'Third Approx.'!$D$19)+'Third Approx.'!$D$21))))))))))))</f>
        <v>#N/A</v>
      </c>
      <c r="N652" s="47">
        <v>325</v>
      </c>
      <c r="O652" s="48">
        <f>'Third Approx.'!$D$16*TAN('Third Approx.'!$D$29)+((0.5*(COS(RADIANS(ABS('Third Approx.'!$D$18*'Data 3rd Approx.'!N652-'Third Approx.'!$D$19*'Data 3rd Approx.'!N652))))+0.5)*('Third Approx.'!$D$16*TAN(2*'Third Approx.'!$D$29)-2*'Third Approx.'!$D$16*TAN('Third Approx.'!$D$29)))</f>
        <v>3.5072324689429037</v>
      </c>
    </row>
    <row r="653" spans="1:15" x14ac:dyDescent="0.25">
      <c r="A653" s="77">
        <v>325.5</v>
      </c>
      <c r="B653" s="77" t="str">
        <f>IF(A653&lt;='Third Approx.'!$D$20,A653,"")</f>
        <v/>
      </c>
      <c r="C653" s="48" t="e">
        <f>IF(B653="",#N/A,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Approx.'!$D$18*B653))+O653*COS(RADIANS(B653*'Third Approx.'!$D$19)+'Third Approx.'!$D$21))))))))))))</f>
        <v>#N/A</v>
      </c>
      <c r="D653" s="7" t="e">
        <f>IF(B653="",#N/A,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Approx.'!$D$18*B653))+O653*SIN(RADIANS(B653*'Third Approx.'!$D$19)+'Third Approx.'!$D$21))))))))))))</f>
        <v>#N/A</v>
      </c>
      <c r="N653" s="18">
        <v>325.5</v>
      </c>
      <c r="O653" s="48">
        <f>'Third Approx.'!$D$16*TAN('Third Approx.'!$D$29)+((0.5*(COS(RADIANS(ABS('Third Approx.'!$D$18*'Data 3rd Approx.'!N653-'Third Approx.'!$D$19*'Data 3rd Approx.'!N653))))+0.5)*('Third Approx.'!$D$16*TAN(2*'Third Approx.'!$D$29)-2*'Third Approx.'!$D$16*TAN('Third Approx.'!$D$29)))</f>
        <v>3.5074140628217503</v>
      </c>
    </row>
    <row r="654" spans="1:15" x14ac:dyDescent="0.25">
      <c r="A654" s="48">
        <v>326</v>
      </c>
      <c r="B654" s="77" t="str">
        <f>IF(A654&lt;='Third Approx.'!$D$20,A654,"")</f>
        <v/>
      </c>
      <c r="C654" s="48" t="e">
        <f>IF(B654="",#N/A,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Approx.'!$D$18*B654))+O654*COS(RADIANS(B654*'Third Approx.'!$D$19)+'Third Approx.'!$D$21))))))))))))</f>
        <v>#N/A</v>
      </c>
      <c r="D654" s="7" t="e">
        <f>IF(B654="",#N/A,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Approx.'!$D$18*B654))+O654*SIN(RADIANS(B654*'Third Approx.'!$D$19)+'Third Approx.'!$D$21))))))))))))</f>
        <v>#N/A</v>
      </c>
      <c r="N654" s="18">
        <v>326</v>
      </c>
      <c r="O654" s="48">
        <f>'Third Approx.'!$D$16*TAN('Third Approx.'!$D$29)+((0.5*(COS(RADIANS(ABS('Third Approx.'!$D$18*'Data 3rd Approx.'!N654-'Third Approx.'!$D$19*'Data 3rd Approx.'!N654))))+0.5)*('Third Approx.'!$D$16*TAN(2*'Third Approx.'!$D$29)-2*'Third Approx.'!$D$16*TAN('Third Approx.'!$D$29)))</f>
        <v>3.5076639292118377</v>
      </c>
    </row>
    <row r="655" spans="1:15" x14ac:dyDescent="0.25">
      <c r="A655" s="77">
        <v>326.5</v>
      </c>
      <c r="B655" s="77" t="str">
        <f>IF(A655&lt;='Third Approx.'!$D$20,A655,"")</f>
        <v/>
      </c>
      <c r="C655" s="48" t="e">
        <f>IF(B655="",#N/A,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Approx.'!$D$18*B655))+O655*COS(RADIANS(B655*'Third Approx.'!$D$19)+'Third Approx.'!$D$21))))))))))))</f>
        <v>#N/A</v>
      </c>
      <c r="D655" s="7" t="e">
        <f>IF(B655="",#N/A,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Approx.'!$D$18*B655))+O655*SIN(RADIANS(B655*'Third Approx.'!$D$19)+'Third Approx.'!$D$21))))))))))))</f>
        <v>#N/A</v>
      </c>
      <c r="N655" s="47">
        <v>326.5</v>
      </c>
      <c r="O655" s="48">
        <f>'Third Approx.'!$D$16*TAN('Third Approx.'!$D$29)+((0.5*(COS(RADIANS(ABS('Third Approx.'!$D$18*'Data 3rd Approx.'!N655-'Third Approx.'!$D$19*'Data 3rd Approx.'!N655))))+0.5)*('Third Approx.'!$D$16*TAN(2*'Third Approx.'!$D$29)-2*'Third Approx.'!$D$16*TAN('Third Approx.'!$D$29)))</f>
        <v>3.5079777928299554</v>
      </c>
    </row>
    <row r="656" spans="1:15" x14ac:dyDescent="0.25">
      <c r="A656" s="48">
        <v>327</v>
      </c>
      <c r="B656" s="77" t="str">
        <f>IF(A656&lt;='Third Approx.'!$D$20,A656,"")</f>
        <v/>
      </c>
      <c r="C656" s="48" t="e">
        <f>IF(B656="",#N/A,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Approx.'!$D$18*B656))+O656*COS(RADIANS(B656*'Third Approx.'!$D$19)+'Third Approx.'!$D$21))))))))))))</f>
        <v>#N/A</v>
      </c>
      <c r="D656" s="7" t="e">
        <f>IF(B656="",#N/A,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Approx.'!$D$18*B656))+O656*SIN(RADIANS(B656*'Third Approx.'!$D$19)+'Third Approx.'!$D$21))))))))))))</f>
        <v>#N/A</v>
      </c>
      <c r="N656" s="18">
        <v>327</v>
      </c>
      <c r="O656" s="48">
        <f>'Third Approx.'!$D$16*TAN('Third Approx.'!$D$29)+((0.5*(COS(RADIANS(ABS('Third Approx.'!$D$18*'Data 3rd Approx.'!N656-'Third Approx.'!$D$19*'Data 3rd Approx.'!N656))))+0.5)*('Third Approx.'!$D$16*TAN(2*'Third Approx.'!$D$29)-2*'Third Approx.'!$D$16*TAN('Third Approx.'!$D$29)))</f>
        <v>3.5083502833825779</v>
      </c>
    </row>
    <row r="657" spans="1:15" x14ac:dyDescent="0.25">
      <c r="A657" s="77">
        <v>327.5</v>
      </c>
      <c r="B657" s="77" t="str">
        <f>IF(A657&lt;='Third Approx.'!$D$20,A657,"")</f>
        <v/>
      </c>
      <c r="C657" s="48" t="e">
        <f>IF(B657="",#N/A,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Approx.'!$D$18*B657))+O657*COS(RADIANS(B657*'Third Approx.'!$D$19)+'Third Approx.'!$D$21))))))))))))</f>
        <v>#N/A</v>
      </c>
      <c r="D657" s="7" t="e">
        <f>IF(B657="",#N/A,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Approx.'!$D$18*B657))+O657*SIN(RADIANS(B657*'Third Approx.'!$D$19)+'Third Approx.'!$D$21))))))))))))</f>
        <v>#N/A</v>
      </c>
      <c r="N657" s="18">
        <v>327.5</v>
      </c>
      <c r="O657" s="48">
        <f>'Third Approx.'!$D$16*TAN('Third Approx.'!$D$29)+((0.5*(COS(RADIANS(ABS('Third Approx.'!$D$18*'Data 3rd Approx.'!N657-'Third Approx.'!$D$19*'Data 3rd Approx.'!N657))))+0.5)*('Third Approx.'!$D$16*TAN(2*'Third Approx.'!$D$29)-2*'Third Approx.'!$D$16*TAN('Third Approx.'!$D$29)))</f>
        <v>3.5087750274530758</v>
      </c>
    </row>
    <row r="658" spans="1:15" x14ac:dyDescent="0.25">
      <c r="A658" s="48">
        <v>328</v>
      </c>
      <c r="B658" s="77" t="str">
        <f>IF(A658&lt;='Third Approx.'!$D$20,A658,"")</f>
        <v/>
      </c>
      <c r="C658" s="48" t="e">
        <f>IF(B658="",#N/A,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Approx.'!$D$18*B658))+O658*COS(RADIANS(B658*'Third Approx.'!$D$19)+'Third Approx.'!$D$21))))))))))))</f>
        <v>#N/A</v>
      </c>
      <c r="D658" s="7" t="e">
        <f>IF(B658="",#N/A,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Approx.'!$D$18*B658))+O658*SIN(RADIANS(B658*'Third Approx.'!$D$19)+'Third Approx.'!$D$21))))))))))))</f>
        <v>#N/A</v>
      </c>
      <c r="N658" s="47">
        <v>328</v>
      </c>
      <c r="O658" s="48">
        <f>'Third Approx.'!$D$16*TAN('Third Approx.'!$D$29)+((0.5*(COS(RADIANS(ABS('Third Approx.'!$D$18*'Data 3rd Approx.'!N658-'Third Approx.'!$D$19*'Data 3rd Approx.'!N658))))+0.5)*('Third Approx.'!$D$16*TAN(2*'Third Approx.'!$D$29)-2*'Third Approx.'!$D$16*TAN('Third Approx.'!$D$29)))</f>
        <v>3.5092447575526418</v>
      </c>
    </row>
    <row r="659" spans="1:15" x14ac:dyDescent="0.25">
      <c r="A659" s="77">
        <v>328.5</v>
      </c>
      <c r="B659" s="77" t="str">
        <f>IF(A659&lt;='Third Approx.'!$D$20,A659,"")</f>
        <v/>
      </c>
      <c r="C659" s="48" t="e">
        <f>IF(B659="",#N/A,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Approx.'!$D$18*B659))+O659*COS(RADIANS(B659*'Third Approx.'!$D$19)+'Third Approx.'!$D$21))))))))))))</f>
        <v>#N/A</v>
      </c>
      <c r="D659" s="7" t="e">
        <f>IF(B659="",#N/A,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Approx.'!$D$18*B659))+O659*SIN(RADIANS(B659*'Third Approx.'!$D$19)+'Third Approx.'!$D$21))))))))))))</f>
        <v>#N/A</v>
      </c>
      <c r="N659" s="18">
        <v>328.5</v>
      </c>
      <c r="O659" s="48">
        <f>'Third Approx.'!$D$16*TAN('Third Approx.'!$D$29)+((0.5*(COS(RADIANS(ABS('Third Approx.'!$D$18*'Data 3rd Approx.'!N659-'Third Approx.'!$D$19*'Data 3rd Approx.'!N659))))+0.5)*('Third Approx.'!$D$16*TAN(2*'Third Approx.'!$D$29)-2*'Third Approx.'!$D$16*TAN('Third Approx.'!$D$29)))</f>
        <v>3.5097514364690383</v>
      </c>
    </row>
    <row r="660" spans="1:15" x14ac:dyDescent="0.25">
      <c r="A660" s="48">
        <v>329</v>
      </c>
      <c r="B660" s="77" t="str">
        <f>IF(A660&lt;='Third Approx.'!$D$20,A660,"")</f>
        <v/>
      </c>
      <c r="C660" s="48" t="e">
        <f>IF(B660="",#N/A,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Approx.'!$D$18*B660))+O660*COS(RADIANS(B660*'Third Approx.'!$D$19)+'Third Approx.'!$D$21))))))))))))</f>
        <v>#N/A</v>
      </c>
      <c r="D660" s="7" t="e">
        <f>IF(B660="",#N/A,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Approx.'!$D$18*B660))+O660*SIN(RADIANS(B660*'Third Approx.'!$D$19)+'Third Approx.'!$D$21))))))))))))</f>
        <v>#N/A</v>
      </c>
      <c r="N660" s="18">
        <v>329</v>
      </c>
      <c r="O660" s="48">
        <f>'Third Approx.'!$D$16*TAN('Third Approx.'!$D$29)+((0.5*(COS(RADIANS(ABS('Third Approx.'!$D$18*'Data 3rd Approx.'!N660-'Third Approx.'!$D$19*'Data 3rd Approx.'!N660))))+0.5)*('Third Approx.'!$D$16*TAN(2*'Third Approx.'!$D$29)-2*'Third Approx.'!$D$16*TAN('Third Approx.'!$D$29)))</f>
        <v>3.5102863947855281</v>
      </c>
    </row>
    <row r="661" spans="1:15" x14ac:dyDescent="0.25">
      <c r="A661" s="77">
        <v>329.5</v>
      </c>
      <c r="B661" s="77" t="str">
        <f>IF(A661&lt;='Third Approx.'!$D$20,A661,"")</f>
        <v/>
      </c>
      <c r="C661" s="48" t="e">
        <f>IF(B661="",#N/A,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Approx.'!$D$18*B661))+O661*COS(RADIANS(B661*'Third Approx.'!$D$19)+'Third Approx.'!$D$21))))))))))))</f>
        <v>#N/A</v>
      </c>
      <c r="D661" s="7" t="e">
        <f>IF(B661="",#N/A,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Approx.'!$D$18*B661))+O661*SIN(RADIANS(B661*'Third Approx.'!$D$19)+'Third Approx.'!$D$21))))))))))))</f>
        <v>#N/A</v>
      </c>
      <c r="N661" s="47">
        <v>329.5</v>
      </c>
      <c r="O661" s="48">
        <f>'Third Approx.'!$D$16*TAN('Third Approx.'!$D$29)+((0.5*(COS(RADIANS(ABS('Third Approx.'!$D$18*'Data 3rd Approx.'!N661-'Third Approx.'!$D$19*'Data 3rd Approx.'!N661))))+0.5)*('Third Approx.'!$D$16*TAN(2*'Third Approx.'!$D$29)-2*'Third Approx.'!$D$16*TAN('Third Approx.'!$D$29)))</f>
        <v>3.5108404792169972</v>
      </c>
    </row>
    <row r="662" spans="1:15" x14ac:dyDescent="0.25">
      <c r="A662" s="48">
        <v>330</v>
      </c>
      <c r="B662" s="77" t="str">
        <f>IF(A662&lt;='Third Approx.'!$D$20,A662,"")</f>
        <v/>
      </c>
      <c r="C662" s="48" t="e">
        <f>IF(B662="",#N/A,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Approx.'!$D$18*B662))+O662*COS(RADIANS(B662*'Third Approx.'!$D$19)+'Third Approx.'!$D$21))))))))))))</f>
        <v>#N/A</v>
      </c>
      <c r="D662" s="7" t="e">
        <f>IF(B662="",#N/A,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Approx.'!$D$18*B662))+O662*SIN(RADIANS(B662*'Third Approx.'!$D$19)+'Third Approx.'!$D$21))))))))))))</f>
        <v>#N/A</v>
      </c>
      <c r="N662" s="18">
        <v>330</v>
      </c>
      <c r="O662" s="48">
        <f>'Third Approx.'!$D$16*TAN('Third Approx.'!$D$29)+((0.5*(COS(RADIANS(ABS('Third Approx.'!$D$18*'Data 3rd Approx.'!N662-'Third Approx.'!$D$19*'Data 3rd Approx.'!N662))))+0.5)*('Third Approx.'!$D$16*TAN(2*'Third Approx.'!$D$29)-2*'Third Approx.'!$D$16*TAN('Third Approx.'!$D$29)))</f>
        <v>3.5114042092252022</v>
      </c>
    </row>
    <row r="663" spans="1:15" x14ac:dyDescent="0.25">
      <c r="A663" s="77">
        <v>330.5</v>
      </c>
      <c r="B663" s="77" t="str">
        <f>IF(A663&lt;='Third Approx.'!$D$20,A663,"")</f>
        <v/>
      </c>
      <c r="C663" s="48" t="e">
        <f>IF(B663="",#N/A,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Approx.'!$D$18*B663))+O663*COS(RADIANS(B663*'Third Approx.'!$D$19)+'Third Approx.'!$D$21))))))))))))</f>
        <v>#N/A</v>
      </c>
      <c r="D663" s="7" t="e">
        <f>IF(B663="",#N/A,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Approx.'!$D$18*B663))+O663*SIN(RADIANS(B663*'Third Approx.'!$D$19)+'Third Approx.'!$D$21))))))))))))</f>
        <v>#N/A</v>
      </c>
      <c r="N663" s="18">
        <v>330.5</v>
      </c>
      <c r="O663" s="48">
        <f>'Third Approx.'!$D$16*TAN('Third Approx.'!$D$29)+((0.5*(COS(RADIANS(ABS('Third Approx.'!$D$18*'Data 3rd Approx.'!N663-'Third Approx.'!$D$19*'Data 3rd Approx.'!N663))))+0.5)*('Third Approx.'!$D$16*TAN(2*'Third Approx.'!$D$29)-2*'Third Approx.'!$D$16*TAN('Third Approx.'!$D$29)))</f>
        <v>3.5119679392334073</v>
      </c>
    </row>
    <row r="664" spans="1:15" x14ac:dyDescent="0.25">
      <c r="A664" s="48">
        <v>331</v>
      </c>
      <c r="B664" s="77" t="str">
        <f>IF(A664&lt;='Third Approx.'!$D$20,A664,"")</f>
        <v/>
      </c>
      <c r="C664" s="48" t="e">
        <f>IF(B664="",#N/A,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Approx.'!$D$18*B664))+O664*COS(RADIANS(B664*'Third Approx.'!$D$19)+'Third Approx.'!$D$21))))))))))))</f>
        <v>#N/A</v>
      </c>
      <c r="D664" s="7" t="e">
        <f>IF(B664="",#N/A,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Approx.'!$D$18*B664))+O664*SIN(RADIANS(B664*'Third Approx.'!$D$19)+'Third Approx.'!$D$21))))))))))))</f>
        <v>#N/A</v>
      </c>
      <c r="N664" s="47">
        <v>331</v>
      </c>
      <c r="O664" s="48">
        <f>'Third Approx.'!$D$16*TAN('Third Approx.'!$D$29)+((0.5*(COS(RADIANS(ABS('Third Approx.'!$D$18*'Data 3rd Approx.'!N664-'Third Approx.'!$D$19*'Data 3rd Approx.'!N664))))+0.5)*('Third Approx.'!$D$16*TAN(2*'Third Approx.'!$D$29)-2*'Third Approx.'!$D$16*TAN('Third Approx.'!$D$29)))</f>
        <v>3.5125220236648764</v>
      </c>
    </row>
    <row r="665" spans="1:15" x14ac:dyDescent="0.25">
      <c r="A665" s="77">
        <v>331.5</v>
      </c>
      <c r="B665" s="77" t="str">
        <f>IF(A665&lt;='Third Approx.'!$D$20,A665,"")</f>
        <v/>
      </c>
      <c r="C665" s="48" t="e">
        <f>IF(B665="",#N/A,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Approx.'!$D$18*B665))+O665*COS(RADIANS(B665*'Third Approx.'!$D$19)+'Third Approx.'!$D$21))))))))))))</f>
        <v>#N/A</v>
      </c>
      <c r="D665" s="7" t="e">
        <f>IF(B665="",#N/A,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Approx.'!$D$18*B665))+O665*SIN(RADIANS(B665*'Third Approx.'!$D$19)+'Third Approx.'!$D$21))))))))))))</f>
        <v>#N/A</v>
      </c>
      <c r="N665" s="18">
        <v>331.5</v>
      </c>
      <c r="O665" s="48">
        <f>'Third Approx.'!$D$16*TAN('Third Approx.'!$D$29)+((0.5*(COS(RADIANS(ABS('Third Approx.'!$D$18*'Data 3rd Approx.'!N665-'Third Approx.'!$D$19*'Data 3rd Approx.'!N665))))+0.5)*('Third Approx.'!$D$16*TAN(2*'Third Approx.'!$D$29)-2*'Third Approx.'!$D$16*TAN('Third Approx.'!$D$29)))</f>
        <v>3.5130569819813662</v>
      </c>
    </row>
    <row r="666" spans="1:15" x14ac:dyDescent="0.25">
      <c r="A666" s="48">
        <v>332</v>
      </c>
      <c r="B666" s="77" t="str">
        <f>IF(A666&lt;='Third Approx.'!$D$20,A666,"")</f>
        <v/>
      </c>
      <c r="C666" s="48" t="e">
        <f>IF(B666="",#N/A,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Approx.'!$D$18*B666))+O666*COS(RADIANS(B666*'Third Approx.'!$D$19)+'Third Approx.'!$D$21))))))))))))</f>
        <v>#N/A</v>
      </c>
      <c r="D666" s="7" t="e">
        <f>IF(B666="",#N/A,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Approx.'!$D$18*B666))+O666*SIN(RADIANS(B666*'Third Approx.'!$D$19)+'Third Approx.'!$D$21))))))))))))</f>
        <v>#N/A</v>
      </c>
      <c r="N666" s="18">
        <v>332</v>
      </c>
      <c r="O666" s="48">
        <f>'Third Approx.'!$D$16*TAN('Third Approx.'!$D$29)+((0.5*(COS(RADIANS(ABS('Third Approx.'!$D$18*'Data 3rd Approx.'!N666-'Third Approx.'!$D$19*'Data 3rd Approx.'!N666))))+0.5)*('Third Approx.'!$D$16*TAN(2*'Third Approx.'!$D$29)-2*'Third Approx.'!$D$16*TAN('Third Approx.'!$D$29)))</f>
        <v>3.5135636608977627</v>
      </c>
    </row>
    <row r="667" spans="1:15" x14ac:dyDescent="0.25">
      <c r="A667" s="77">
        <v>332.5</v>
      </c>
      <c r="B667" s="77" t="str">
        <f>IF(A667&lt;='Third Approx.'!$D$20,A667,"")</f>
        <v/>
      </c>
      <c r="C667" s="48" t="e">
        <f>IF(B667="",#N/A,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Approx.'!$D$18*B667))+O667*COS(RADIANS(B667*'Third Approx.'!$D$19)+'Third Approx.'!$D$21))))))))))))</f>
        <v>#N/A</v>
      </c>
      <c r="D667" s="7" t="e">
        <f>IF(B667="",#N/A,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Approx.'!$D$18*B667))+O667*SIN(RADIANS(B667*'Third Approx.'!$D$19)+'Third Approx.'!$D$21))))))))))))</f>
        <v>#N/A</v>
      </c>
      <c r="N667" s="47">
        <v>332.5</v>
      </c>
      <c r="O667" s="48">
        <f>'Third Approx.'!$D$16*TAN('Third Approx.'!$D$29)+((0.5*(COS(RADIANS(ABS('Third Approx.'!$D$18*'Data 3rd Approx.'!N667-'Third Approx.'!$D$19*'Data 3rd Approx.'!N667))))+0.5)*('Third Approx.'!$D$16*TAN(2*'Third Approx.'!$D$29)-2*'Third Approx.'!$D$16*TAN('Third Approx.'!$D$29)))</f>
        <v>3.5140333909973287</v>
      </c>
    </row>
    <row r="668" spans="1:15" x14ac:dyDescent="0.25">
      <c r="A668" s="48">
        <v>333</v>
      </c>
      <c r="B668" s="77" t="str">
        <f>IF(A668&lt;='Third Approx.'!$D$20,A668,"")</f>
        <v/>
      </c>
      <c r="C668" s="48" t="e">
        <f>IF(B668="",#N/A,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Approx.'!$D$18*B668))+O668*COS(RADIANS(B668*'Third Approx.'!$D$19)+'Third Approx.'!$D$21))))))))))))</f>
        <v>#N/A</v>
      </c>
      <c r="D668" s="7" t="e">
        <f>IF(B668="",#N/A,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Approx.'!$D$18*B668))+O668*SIN(RADIANS(B668*'Third Approx.'!$D$19)+'Third Approx.'!$D$21))))))))))))</f>
        <v>#N/A</v>
      </c>
      <c r="N668" s="18">
        <v>333</v>
      </c>
      <c r="O668" s="48">
        <f>'Third Approx.'!$D$16*TAN('Third Approx.'!$D$29)+((0.5*(COS(RADIANS(ABS('Third Approx.'!$D$18*'Data 3rd Approx.'!N668-'Third Approx.'!$D$19*'Data 3rd Approx.'!N668))))+0.5)*('Third Approx.'!$D$16*TAN(2*'Third Approx.'!$D$29)-2*'Third Approx.'!$D$16*TAN('Third Approx.'!$D$29)))</f>
        <v>3.5144581350678266</v>
      </c>
    </row>
    <row r="669" spans="1:15" x14ac:dyDescent="0.25">
      <c r="A669" s="77">
        <v>333.5</v>
      </c>
      <c r="B669" s="77" t="str">
        <f>IF(A669&lt;='Third Approx.'!$D$20,A669,"")</f>
        <v/>
      </c>
      <c r="C669" s="48" t="e">
        <f>IF(B669="",#N/A,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Approx.'!$D$18*B669))+O669*COS(RADIANS(B669*'Third Approx.'!$D$19)+'Third Approx.'!$D$21))))))))))))</f>
        <v>#N/A</v>
      </c>
      <c r="D669" s="7" t="e">
        <f>IF(B669="",#N/A,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Approx.'!$D$18*B669))+O669*SIN(RADIANS(B669*'Third Approx.'!$D$19)+'Third Approx.'!$D$21))))))))))))</f>
        <v>#N/A</v>
      </c>
      <c r="N669" s="18">
        <v>333.5</v>
      </c>
      <c r="O669" s="48">
        <f>'Third Approx.'!$D$16*TAN('Third Approx.'!$D$29)+((0.5*(COS(RADIANS(ABS('Third Approx.'!$D$18*'Data 3rd Approx.'!N669-'Third Approx.'!$D$19*'Data 3rd Approx.'!N669))))+0.5)*('Third Approx.'!$D$16*TAN(2*'Third Approx.'!$D$29)-2*'Third Approx.'!$D$16*TAN('Third Approx.'!$D$29)))</f>
        <v>3.5148306256204491</v>
      </c>
    </row>
    <row r="670" spans="1:15" x14ac:dyDescent="0.25">
      <c r="A670" s="48">
        <v>334</v>
      </c>
      <c r="B670" s="77" t="str">
        <f>IF(A670&lt;='Third Approx.'!$D$20,A670,"")</f>
        <v/>
      </c>
      <c r="C670" s="48" t="e">
        <f>IF(B670="",#N/A,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Approx.'!$D$18*B670))+O670*COS(RADIANS(B670*'Third Approx.'!$D$19)+'Third Approx.'!$D$21))))))))))))</f>
        <v>#N/A</v>
      </c>
      <c r="D670" s="7" t="e">
        <f>IF(B670="",#N/A,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Approx.'!$D$18*B670))+O670*SIN(RADIANS(B670*'Third Approx.'!$D$19)+'Third Approx.'!$D$21))))))))))))</f>
        <v>#N/A</v>
      </c>
      <c r="N670" s="47">
        <v>334</v>
      </c>
      <c r="O670" s="48">
        <f>'Third Approx.'!$D$16*TAN('Third Approx.'!$D$29)+((0.5*(COS(RADIANS(ABS('Third Approx.'!$D$18*'Data 3rd Approx.'!N670-'Third Approx.'!$D$19*'Data 3rd Approx.'!N670))))+0.5)*('Third Approx.'!$D$16*TAN(2*'Third Approx.'!$D$29)-2*'Third Approx.'!$D$16*TAN('Third Approx.'!$D$29)))</f>
        <v>3.5151444892385664</v>
      </c>
    </row>
    <row r="671" spans="1:15" x14ac:dyDescent="0.25">
      <c r="A671" s="77">
        <v>334.5</v>
      </c>
      <c r="B671" s="77" t="str">
        <f>IF(A671&lt;='Third Approx.'!$D$20,A671,"")</f>
        <v/>
      </c>
      <c r="C671" s="48" t="e">
        <f>IF(B671="",#N/A,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Approx.'!$D$18*B671))+O671*COS(RADIANS(B671*'Third Approx.'!$D$19)+'Third Approx.'!$D$21))))))))))))</f>
        <v>#N/A</v>
      </c>
      <c r="D671" s="7" t="e">
        <f>IF(B671="",#N/A,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Approx.'!$D$18*B671))+O671*SIN(RADIANS(B671*'Third Approx.'!$D$19)+'Third Approx.'!$D$21))))))))))))</f>
        <v>#N/A</v>
      </c>
      <c r="N671" s="18">
        <v>334.5</v>
      </c>
      <c r="O671" s="48">
        <f>'Third Approx.'!$D$16*TAN('Third Approx.'!$D$29)+((0.5*(COS(RADIANS(ABS('Third Approx.'!$D$18*'Data 3rd Approx.'!N671-'Third Approx.'!$D$19*'Data 3rd Approx.'!N671))))+0.5)*('Third Approx.'!$D$16*TAN(2*'Third Approx.'!$D$29)-2*'Third Approx.'!$D$16*TAN('Third Approx.'!$D$29)))</f>
        <v>3.5153943556286542</v>
      </c>
    </row>
    <row r="672" spans="1:15" x14ac:dyDescent="0.25">
      <c r="A672" s="48">
        <v>335</v>
      </c>
      <c r="B672" s="77" t="str">
        <f>IF(A672&lt;='Third Approx.'!$D$20,A672,"")</f>
        <v/>
      </c>
      <c r="C672" s="48" t="e">
        <f>IF(B672="",#N/A,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Approx.'!$D$18*B672))+O672*COS(RADIANS(B672*'Third Approx.'!$D$19)+'Third Approx.'!$D$21))))))))))))</f>
        <v>#N/A</v>
      </c>
      <c r="D672" s="7" t="e">
        <f>IF(B672="",#N/A,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Approx.'!$D$18*B672))+O672*SIN(RADIANS(B672*'Third Approx.'!$D$19)+'Third Approx.'!$D$21))))))))))))</f>
        <v>#N/A</v>
      </c>
      <c r="N672" s="18">
        <v>335</v>
      </c>
      <c r="O672" s="48">
        <f>'Third Approx.'!$D$16*TAN('Third Approx.'!$D$29)+((0.5*(COS(RADIANS(ABS('Third Approx.'!$D$18*'Data 3rd Approx.'!N672-'Third Approx.'!$D$19*'Data 3rd Approx.'!N672))))+0.5)*('Third Approx.'!$D$16*TAN(2*'Third Approx.'!$D$29)-2*'Third Approx.'!$D$16*TAN('Third Approx.'!$D$29)))</f>
        <v>3.5155759495075007</v>
      </c>
    </row>
    <row r="673" spans="1:15" x14ac:dyDescent="0.25">
      <c r="A673" s="77">
        <v>335.5</v>
      </c>
      <c r="B673" s="77" t="str">
        <f>IF(A673&lt;='Third Approx.'!$D$20,A673,"")</f>
        <v/>
      </c>
      <c r="C673" s="48" t="e">
        <f>IF(B673="",#N/A,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Approx.'!$D$18*B673))+O673*COS(RADIANS(B673*'Third Approx.'!$D$19)+'Third Approx.'!$D$21))))))))))))</f>
        <v>#N/A</v>
      </c>
      <c r="D673" s="7" t="e">
        <f>IF(B673="",#N/A,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Approx.'!$D$18*B673))+O673*SIN(RADIANS(B673*'Third Approx.'!$D$19)+'Third Approx.'!$D$21))))))))))))</f>
        <v>#N/A</v>
      </c>
      <c r="N673" s="47">
        <v>335.5</v>
      </c>
      <c r="O673" s="48">
        <f>'Third Approx.'!$D$16*TAN('Third Approx.'!$D$29)+((0.5*(COS(RADIANS(ABS('Third Approx.'!$D$18*'Data 3rd Approx.'!N673-'Third Approx.'!$D$19*'Data 3rd Approx.'!N673))))+0.5)*('Third Approx.'!$D$16*TAN(2*'Third Approx.'!$D$29)-2*'Third Approx.'!$D$16*TAN('Third Approx.'!$D$29)))</f>
        <v>3.5156861637534926</v>
      </c>
    </row>
    <row r="674" spans="1:15" x14ac:dyDescent="0.25">
      <c r="A674" s="48">
        <v>336</v>
      </c>
      <c r="B674" s="77" t="str">
        <f>IF(A674&lt;='Third Approx.'!$D$20,A674,"")</f>
        <v/>
      </c>
      <c r="C674" s="48" t="e">
        <f>IF(B674="",#N/A,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Approx.'!$D$18*B674))+O674*COS(RADIANS(B674*'Third Approx.'!$D$19)+'Third Approx.'!$D$21))))))))))))</f>
        <v>#N/A</v>
      </c>
      <c r="D674" s="7" t="e">
        <f>IF(B674="",#N/A,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Approx.'!$D$18*B674))+O674*SIN(RADIANS(B674*'Third Approx.'!$D$19)+'Third Approx.'!$D$21))))))))))))</f>
        <v>#N/A</v>
      </c>
      <c r="N674" s="18">
        <v>336</v>
      </c>
      <c r="O674" s="48">
        <f>'Third Approx.'!$D$16*TAN('Third Approx.'!$D$29)+((0.5*(COS(RADIANS(ABS('Third Approx.'!$D$18*'Data 3rd Approx.'!N674-'Third Approx.'!$D$19*'Data 3rd Approx.'!N674))))+0.5)*('Third Approx.'!$D$16*TAN(2*'Third Approx.'!$D$29)-2*'Third Approx.'!$D$16*TAN('Third Approx.'!$D$29)))</f>
        <v>3.5157231125703232</v>
      </c>
    </row>
    <row r="675" spans="1:15" x14ac:dyDescent="0.25">
      <c r="A675" s="77">
        <v>336.5</v>
      </c>
      <c r="B675" s="77" t="str">
        <f>IF(A675&lt;='Third Approx.'!$D$20,A675,"")</f>
        <v/>
      </c>
      <c r="C675" s="48" t="e">
        <f>IF(B675="",#N/A,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Approx.'!$D$18*B675))+O675*COS(RADIANS(B675*'Third Approx.'!$D$19)+'Third Approx.'!$D$21))))))))))))</f>
        <v>#N/A</v>
      </c>
      <c r="D675" s="7" t="e">
        <f>IF(B675="",#N/A,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Approx.'!$D$18*B675))+O675*SIN(RADIANS(B675*'Third Approx.'!$D$19)+'Third Approx.'!$D$21))))))))))))</f>
        <v>#N/A</v>
      </c>
      <c r="N675" s="18">
        <v>336.5</v>
      </c>
      <c r="O675" s="48">
        <f>'Third Approx.'!$D$16*TAN('Third Approx.'!$D$29)+((0.5*(COS(RADIANS(ABS('Third Approx.'!$D$18*'Data 3rd Approx.'!N675-'Third Approx.'!$D$19*'Data 3rd Approx.'!N675))))+0.5)*('Third Approx.'!$D$16*TAN(2*'Third Approx.'!$D$29)-2*'Third Approx.'!$D$16*TAN('Third Approx.'!$D$29)))</f>
        <v>3.5156861637534926</v>
      </c>
    </row>
    <row r="676" spans="1:15" x14ac:dyDescent="0.25">
      <c r="A676" s="48">
        <v>337</v>
      </c>
      <c r="B676" s="77" t="str">
        <f>IF(A676&lt;='Third Approx.'!$D$20,A676,"")</f>
        <v/>
      </c>
      <c r="C676" s="48" t="e">
        <f>IF(B676="",#N/A,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Approx.'!$D$18*B676))+O676*COS(RADIANS(B676*'Third Approx.'!$D$19)+'Third Approx.'!$D$21))))))))))))</f>
        <v>#N/A</v>
      </c>
      <c r="D676" s="7" t="e">
        <f>IF(B676="",#N/A,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Approx.'!$D$18*B676))+O676*SIN(RADIANS(B676*'Third Approx.'!$D$19)+'Third Approx.'!$D$21))))))))))))</f>
        <v>#N/A</v>
      </c>
      <c r="N676" s="47">
        <v>337</v>
      </c>
      <c r="O676" s="48">
        <f>'Third Approx.'!$D$16*TAN('Third Approx.'!$D$29)+((0.5*(COS(RADIANS(ABS('Third Approx.'!$D$18*'Data 3rd Approx.'!N676-'Third Approx.'!$D$19*'Data 3rd Approx.'!N676))))+0.5)*('Third Approx.'!$D$16*TAN(2*'Third Approx.'!$D$29)-2*'Third Approx.'!$D$16*TAN('Third Approx.'!$D$29)))</f>
        <v>3.5155759495075007</v>
      </c>
    </row>
    <row r="677" spans="1:15" x14ac:dyDescent="0.25">
      <c r="A677" s="77">
        <v>337.5</v>
      </c>
      <c r="B677" s="77" t="str">
        <f>IF(A677&lt;='Third Approx.'!$D$20,A677,"")</f>
        <v/>
      </c>
      <c r="C677" s="48" t="e">
        <f>IF(B677="",#N/A,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Approx.'!$D$18*B677))+O677*COS(RADIANS(B677*'Third Approx.'!$D$19)+'Third Approx.'!$D$21))))))))))))</f>
        <v>#N/A</v>
      </c>
      <c r="D677" s="7" t="e">
        <f>IF(B677="",#N/A,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Approx.'!$D$18*B677))+O677*SIN(RADIANS(B677*'Third Approx.'!$D$19)+'Third Approx.'!$D$21))))))))))))</f>
        <v>#N/A</v>
      </c>
      <c r="N677" s="18">
        <v>337.5</v>
      </c>
      <c r="O677" s="48">
        <f>'Third Approx.'!$D$16*TAN('Third Approx.'!$D$29)+((0.5*(COS(RADIANS(ABS('Third Approx.'!$D$18*'Data 3rd Approx.'!N677-'Third Approx.'!$D$19*'Data 3rd Approx.'!N677))))+0.5)*('Third Approx.'!$D$16*TAN(2*'Third Approx.'!$D$29)-2*'Third Approx.'!$D$16*TAN('Third Approx.'!$D$29)))</f>
        <v>3.5153943556286542</v>
      </c>
    </row>
    <row r="678" spans="1:15" x14ac:dyDescent="0.25">
      <c r="A678" s="48">
        <v>338</v>
      </c>
      <c r="B678" s="77" t="str">
        <f>IF(A678&lt;='Third Approx.'!$D$20,A678,"")</f>
        <v/>
      </c>
      <c r="C678" s="48" t="e">
        <f>IF(B678="",#N/A,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Approx.'!$D$18*B678))+O678*COS(RADIANS(B678*'Third Approx.'!$D$19)+'Third Approx.'!$D$21))))))))))))</f>
        <v>#N/A</v>
      </c>
      <c r="D678" s="7" t="e">
        <f>IF(B678="",#N/A,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Approx.'!$D$18*B678))+O678*SIN(RADIANS(B678*'Third Approx.'!$D$19)+'Third Approx.'!$D$21))))))))))))</f>
        <v>#N/A</v>
      </c>
      <c r="N678" s="18">
        <v>338</v>
      </c>
      <c r="O678" s="48">
        <f>'Third Approx.'!$D$16*TAN('Third Approx.'!$D$29)+((0.5*(COS(RADIANS(ABS('Third Approx.'!$D$18*'Data 3rd Approx.'!N678-'Third Approx.'!$D$19*'Data 3rd Approx.'!N678))))+0.5)*('Third Approx.'!$D$16*TAN(2*'Third Approx.'!$D$29)-2*'Third Approx.'!$D$16*TAN('Third Approx.'!$D$29)))</f>
        <v>3.5151444892385668</v>
      </c>
    </row>
    <row r="679" spans="1:15" x14ac:dyDescent="0.25">
      <c r="A679" s="77">
        <v>338.5</v>
      </c>
      <c r="B679" s="77" t="str">
        <f>IF(A679&lt;='Third Approx.'!$D$20,A679,"")</f>
        <v/>
      </c>
      <c r="C679" s="48" t="e">
        <f>IF(B679="",#N/A,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Approx.'!$D$18*B679))+O679*COS(RADIANS(B679*'Third Approx.'!$D$19)+'Third Approx.'!$D$21))))))))))))</f>
        <v>#N/A</v>
      </c>
      <c r="D679" s="7" t="e">
        <f>IF(B679="",#N/A,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Approx.'!$D$18*B679))+O679*SIN(RADIANS(B679*'Third Approx.'!$D$19)+'Third Approx.'!$D$21))))))))))))</f>
        <v>#N/A</v>
      </c>
      <c r="N679" s="47">
        <v>338.5</v>
      </c>
      <c r="O679" s="48">
        <f>'Third Approx.'!$D$16*TAN('Third Approx.'!$D$29)+((0.5*(COS(RADIANS(ABS('Third Approx.'!$D$18*'Data 3rd Approx.'!N679-'Third Approx.'!$D$19*'Data 3rd Approx.'!N679))))+0.5)*('Third Approx.'!$D$16*TAN(2*'Third Approx.'!$D$29)-2*'Third Approx.'!$D$16*TAN('Third Approx.'!$D$29)))</f>
        <v>3.5148306256204491</v>
      </c>
    </row>
    <row r="680" spans="1:15" x14ac:dyDescent="0.25">
      <c r="A680" s="48">
        <v>339</v>
      </c>
      <c r="B680" s="77" t="str">
        <f>IF(A680&lt;='Third Approx.'!$D$20,A680,"")</f>
        <v/>
      </c>
      <c r="C680" s="48" t="e">
        <f>IF(B680="",#N/A,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Approx.'!$D$18*B680))+O680*COS(RADIANS(B680*'Third Approx.'!$D$19)+'Third Approx.'!$D$21))))))))))))</f>
        <v>#N/A</v>
      </c>
      <c r="D680" s="7" t="e">
        <f>IF(B680="",#N/A,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Approx.'!$D$18*B680))+O680*SIN(RADIANS(B680*'Third Approx.'!$D$19)+'Third Approx.'!$D$21))))))))))))</f>
        <v>#N/A</v>
      </c>
      <c r="N680" s="18">
        <v>339</v>
      </c>
      <c r="O680" s="48">
        <f>'Third Approx.'!$D$16*TAN('Third Approx.'!$D$29)+((0.5*(COS(RADIANS(ABS('Third Approx.'!$D$18*'Data 3rd Approx.'!N680-'Third Approx.'!$D$19*'Data 3rd Approx.'!N680))))+0.5)*('Third Approx.'!$D$16*TAN(2*'Third Approx.'!$D$29)-2*'Third Approx.'!$D$16*TAN('Third Approx.'!$D$29)))</f>
        <v>3.5144581350678266</v>
      </c>
    </row>
    <row r="681" spans="1:15" x14ac:dyDescent="0.25">
      <c r="A681" s="77">
        <v>339.5</v>
      </c>
      <c r="B681" s="77" t="str">
        <f>IF(A681&lt;='Third Approx.'!$D$20,A681,"")</f>
        <v/>
      </c>
      <c r="C681" s="48" t="e">
        <f>IF(B681="",#N/A,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Approx.'!$D$18*B681))+O681*COS(RADIANS(B681*'Third Approx.'!$D$19)+'Third Approx.'!$D$21))))))))))))</f>
        <v>#N/A</v>
      </c>
      <c r="D681" s="7" t="e">
        <f>IF(B681="",#N/A,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Approx.'!$D$18*B681))+O681*SIN(RADIANS(B681*'Third Approx.'!$D$19)+'Third Approx.'!$D$21))))))))))))</f>
        <v>#N/A</v>
      </c>
      <c r="N681" s="18">
        <v>339.5</v>
      </c>
      <c r="O681" s="48">
        <f>'Third Approx.'!$D$16*TAN('Third Approx.'!$D$29)+((0.5*(COS(RADIANS(ABS('Third Approx.'!$D$18*'Data 3rd Approx.'!N681-'Third Approx.'!$D$19*'Data 3rd Approx.'!N681))))+0.5)*('Third Approx.'!$D$16*TAN(2*'Third Approx.'!$D$29)-2*'Third Approx.'!$D$16*TAN('Third Approx.'!$D$29)))</f>
        <v>3.5140333909973287</v>
      </c>
    </row>
    <row r="682" spans="1:15" x14ac:dyDescent="0.25">
      <c r="A682" s="48">
        <v>340</v>
      </c>
      <c r="B682" s="77" t="str">
        <f>IF(A682&lt;='Third Approx.'!$D$20,A682,"")</f>
        <v/>
      </c>
      <c r="C682" s="48" t="e">
        <f>IF(B682="",#N/A,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Approx.'!$D$18*B682))+O682*COS(RADIANS(B682*'Third Approx.'!$D$19)+'Third Approx.'!$D$21))))))))))))</f>
        <v>#N/A</v>
      </c>
      <c r="D682" s="7" t="e">
        <f>IF(B682="",#N/A,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Approx.'!$D$18*B682))+O682*SIN(RADIANS(B682*'Third Approx.'!$D$19)+'Third Approx.'!$D$21))))))))))))</f>
        <v>#N/A</v>
      </c>
      <c r="N682" s="47">
        <v>340</v>
      </c>
      <c r="O682" s="48">
        <f>'Third Approx.'!$D$16*TAN('Third Approx.'!$D$29)+((0.5*(COS(RADIANS(ABS('Third Approx.'!$D$18*'Data 3rd Approx.'!N682-'Third Approx.'!$D$19*'Data 3rd Approx.'!N682))))+0.5)*('Third Approx.'!$D$16*TAN(2*'Third Approx.'!$D$29)-2*'Third Approx.'!$D$16*TAN('Third Approx.'!$D$29)))</f>
        <v>3.5135636608977627</v>
      </c>
    </row>
    <row r="683" spans="1:15" x14ac:dyDescent="0.25">
      <c r="A683" s="77">
        <v>340.5</v>
      </c>
      <c r="B683" s="77" t="str">
        <f>IF(A683&lt;='Third Approx.'!$D$20,A683,"")</f>
        <v/>
      </c>
      <c r="C683" s="48" t="e">
        <f>IF(B683="",#N/A,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Approx.'!$D$18*B683))+O683*COS(RADIANS(B683*'Third Approx.'!$D$19)+'Third Approx.'!$D$21))))))))))))</f>
        <v>#N/A</v>
      </c>
      <c r="D683" s="7" t="e">
        <f>IF(B683="",#N/A,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Approx.'!$D$18*B683))+O683*SIN(RADIANS(B683*'Third Approx.'!$D$19)+'Third Approx.'!$D$21))))))))))))</f>
        <v>#N/A</v>
      </c>
      <c r="N683" s="18">
        <v>340.5</v>
      </c>
      <c r="O683" s="48">
        <f>'Third Approx.'!$D$16*TAN('Third Approx.'!$D$29)+((0.5*(COS(RADIANS(ABS('Third Approx.'!$D$18*'Data 3rd Approx.'!N683-'Third Approx.'!$D$19*'Data 3rd Approx.'!N683))))+0.5)*('Third Approx.'!$D$16*TAN(2*'Third Approx.'!$D$29)-2*'Third Approx.'!$D$16*TAN('Third Approx.'!$D$29)))</f>
        <v>3.5130569819813662</v>
      </c>
    </row>
    <row r="684" spans="1:15" x14ac:dyDescent="0.25">
      <c r="A684" s="48">
        <v>341</v>
      </c>
      <c r="B684" s="77" t="str">
        <f>IF(A684&lt;='Third Approx.'!$D$20,A684,"")</f>
        <v/>
      </c>
      <c r="C684" s="48" t="e">
        <f>IF(B684="",#N/A,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Approx.'!$D$18*B684))+O684*COS(RADIANS(B684*'Third Approx.'!$D$19)+'Third Approx.'!$D$21))))))))))))</f>
        <v>#N/A</v>
      </c>
      <c r="D684" s="7" t="e">
        <f>IF(B684="",#N/A,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Approx.'!$D$18*B684))+O684*SIN(RADIANS(B684*'Third Approx.'!$D$19)+'Third Approx.'!$D$21))))))))))))</f>
        <v>#N/A</v>
      </c>
      <c r="N684" s="18">
        <v>341</v>
      </c>
      <c r="O684" s="48">
        <f>'Third Approx.'!$D$16*TAN('Third Approx.'!$D$29)+((0.5*(COS(RADIANS(ABS('Third Approx.'!$D$18*'Data 3rd Approx.'!N684-'Third Approx.'!$D$19*'Data 3rd Approx.'!N684))))+0.5)*('Third Approx.'!$D$16*TAN(2*'Third Approx.'!$D$29)-2*'Third Approx.'!$D$16*TAN('Third Approx.'!$D$29)))</f>
        <v>3.5125220236648764</v>
      </c>
    </row>
    <row r="685" spans="1:15" x14ac:dyDescent="0.25">
      <c r="A685" s="77">
        <v>341.5</v>
      </c>
      <c r="B685" s="77" t="str">
        <f>IF(A685&lt;='Third Approx.'!$D$20,A685,"")</f>
        <v/>
      </c>
      <c r="C685" s="48" t="e">
        <f>IF(B685="",#N/A,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Approx.'!$D$18*B685))+O685*COS(RADIANS(B685*'Third Approx.'!$D$19)+'Third Approx.'!$D$21))))))))))))</f>
        <v>#N/A</v>
      </c>
      <c r="D685" s="7" t="e">
        <f>IF(B685="",#N/A,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Approx.'!$D$18*B685))+O685*SIN(RADIANS(B685*'Third Approx.'!$D$19)+'Third Approx.'!$D$21))))))))))))</f>
        <v>#N/A</v>
      </c>
      <c r="N685" s="47">
        <v>341.5</v>
      </c>
      <c r="O685" s="48">
        <f>'Third Approx.'!$D$16*TAN('Third Approx.'!$D$29)+((0.5*(COS(RADIANS(ABS('Third Approx.'!$D$18*'Data 3rd Approx.'!N685-'Third Approx.'!$D$19*'Data 3rd Approx.'!N685))))+0.5)*('Third Approx.'!$D$16*TAN(2*'Third Approx.'!$D$29)-2*'Third Approx.'!$D$16*TAN('Third Approx.'!$D$29)))</f>
        <v>3.5119679392334073</v>
      </c>
    </row>
    <row r="686" spans="1:15" x14ac:dyDescent="0.25">
      <c r="A686" s="48">
        <v>342</v>
      </c>
      <c r="B686" s="77" t="str">
        <f>IF(A686&lt;='Third Approx.'!$D$20,A686,"")</f>
        <v/>
      </c>
      <c r="C686" s="48" t="e">
        <f>IF(B686="",#N/A,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Approx.'!$D$18*B686))+O686*COS(RADIANS(B686*'Third Approx.'!$D$19)+'Third Approx.'!$D$21))))))))))))</f>
        <v>#N/A</v>
      </c>
      <c r="D686" s="7" t="e">
        <f>IF(B686="",#N/A,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Approx.'!$D$18*B686))+O686*SIN(RADIANS(B686*'Third Approx.'!$D$19)+'Third Approx.'!$D$21))))))))))))</f>
        <v>#N/A</v>
      </c>
      <c r="N686" s="18">
        <v>342</v>
      </c>
      <c r="O686" s="48">
        <f>'Third Approx.'!$D$16*TAN('Third Approx.'!$D$29)+((0.5*(COS(RADIANS(ABS('Third Approx.'!$D$18*'Data 3rd Approx.'!N686-'Third Approx.'!$D$19*'Data 3rd Approx.'!N686))))+0.5)*('Third Approx.'!$D$16*TAN(2*'Third Approx.'!$D$29)-2*'Third Approx.'!$D$16*TAN('Third Approx.'!$D$29)))</f>
        <v>3.5114042092252022</v>
      </c>
    </row>
    <row r="687" spans="1:15" x14ac:dyDescent="0.25">
      <c r="A687" s="77">
        <v>342.5</v>
      </c>
      <c r="B687" s="77" t="str">
        <f>IF(A687&lt;='Third Approx.'!$D$20,A687,"")</f>
        <v/>
      </c>
      <c r="C687" s="48" t="e">
        <f>IF(B687="",#N/A,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Approx.'!$D$18*B687))+O687*COS(RADIANS(B687*'Third Approx.'!$D$19)+'Third Approx.'!$D$21))))))))))))</f>
        <v>#N/A</v>
      </c>
      <c r="D687" s="7" t="e">
        <f>IF(B687="",#N/A,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Approx.'!$D$18*B687))+O687*SIN(RADIANS(B687*'Third Approx.'!$D$19)+'Third Approx.'!$D$21))))))))))))</f>
        <v>#N/A</v>
      </c>
      <c r="N687" s="18">
        <v>342.5</v>
      </c>
      <c r="O687" s="48">
        <f>'Third Approx.'!$D$16*TAN('Third Approx.'!$D$29)+((0.5*(COS(RADIANS(ABS('Third Approx.'!$D$18*'Data 3rd Approx.'!N687-'Third Approx.'!$D$19*'Data 3rd Approx.'!N687))))+0.5)*('Third Approx.'!$D$16*TAN(2*'Third Approx.'!$D$29)-2*'Third Approx.'!$D$16*TAN('Third Approx.'!$D$29)))</f>
        <v>3.5108404792169972</v>
      </c>
    </row>
    <row r="688" spans="1:15" x14ac:dyDescent="0.25">
      <c r="A688" s="48">
        <v>343</v>
      </c>
      <c r="B688" s="77" t="str">
        <f>IF(A688&lt;='Third Approx.'!$D$20,A688,"")</f>
        <v/>
      </c>
      <c r="C688" s="48" t="e">
        <f>IF(B688="",#N/A,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Approx.'!$D$18*B688))+O688*COS(RADIANS(B688*'Third Approx.'!$D$19)+'Third Approx.'!$D$21))))))))))))</f>
        <v>#N/A</v>
      </c>
      <c r="D688" s="7" t="e">
        <f>IF(B688="",#N/A,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Approx.'!$D$18*B688))+O688*SIN(RADIANS(B688*'Third Approx.'!$D$19)+'Third Approx.'!$D$21))))))))))))</f>
        <v>#N/A</v>
      </c>
      <c r="N688" s="47">
        <v>343</v>
      </c>
      <c r="O688" s="48">
        <f>'Third Approx.'!$D$16*TAN('Third Approx.'!$D$29)+((0.5*(COS(RADIANS(ABS('Third Approx.'!$D$18*'Data 3rd Approx.'!N688-'Third Approx.'!$D$19*'Data 3rd Approx.'!N688))))+0.5)*('Third Approx.'!$D$16*TAN(2*'Third Approx.'!$D$29)-2*'Third Approx.'!$D$16*TAN('Third Approx.'!$D$29)))</f>
        <v>3.5102863947855281</v>
      </c>
    </row>
    <row r="689" spans="1:15" x14ac:dyDescent="0.25">
      <c r="A689" s="77">
        <v>343.5</v>
      </c>
      <c r="B689" s="77" t="str">
        <f>IF(A689&lt;='Third Approx.'!$D$20,A689,"")</f>
        <v/>
      </c>
      <c r="C689" s="48" t="e">
        <f>IF(B689="",#N/A,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Approx.'!$D$18*B689))+O689*COS(RADIANS(B689*'Third Approx.'!$D$19)+'Third Approx.'!$D$21))))))))))))</f>
        <v>#N/A</v>
      </c>
      <c r="D689" s="7" t="e">
        <f>IF(B689="",#N/A,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Approx.'!$D$18*B689))+O689*SIN(RADIANS(B689*'Third Approx.'!$D$19)+'Third Approx.'!$D$21))))))))))))</f>
        <v>#N/A</v>
      </c>
      <c r="N689" s="18">
        <v>343.5</v>
      </c>
      <c r="O689" s="48">
        <f>'Third Approx.'!$D$16*TAN('Third Approx.'!$D$29)+((0.5*(COS(RADIANS(ABS('Third Approx.'!$D$18*'Data 3rd Approx.'!N689-'Third Approx.'!$D$19*'Data 3rd Approx.'!N689))))+0.5)*('Third Approx.'!$D$16*TAN(2*'Third Approx.'!$D$29)-2*'Third Approx.'!$D$16*TAN('Third Approx.'!$D$29)))</f>
        <v>3.5097514364690383</v>
      </c>
    </row>
    <row r="690" spans="1:15" x14ac:dyDescent="0.25">
      <c r="A690" s="48">
        <v>344</v>
      </c>
      <c r="B690" s="77" t="str">
        <f>IF(A690&lt;='Third Approx.'!$D$20,A690,"")</f>
        <v/>
      </c>
      <c r="C690" s="48" t="e">
        <f>IF(B690="",#N/A,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Approx.'!$D$18*B690))+O690*COS(RADIANS(B690*'Third Approx.'!$D$19)+'Third Approx.'!$D$21))))))))))))</f>
        <v>#N/A</v>
      </c>
      <c r="D690" s="7" t="e">
        <f>IF(B690="",#N/A,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Approx.'!$D$18*B690))+O690*SIN(RADIANS(B690*'Third Approx.'!$D$19)+'Third Approx.'!$D$21))))))))))))</f>
        <v>#N/A</v>
      </c>
      <c r="N690" s="18">
        <v>344</v>
      </c>
      <c r="O690" s="48">
        <f>'Third Approx.'!$D$16*TAN('Third Approx.'!$D$29)+((0.5*(COS(RADIANS(ABS('Third Approx.'!$D$18*'Data 3rd Approx.'!N690-'Third Approx.'!$D$19*'Data 3rd Approx.'!N690))))+0.5)*('Third Approx.'!$D$16*TAN(2*'Third Approx.'!$D$29)-2*'Third Approx.'!$D$16*TAN('Third Approx.'!$D$29)))</f>
        <v>3.5092447575526418</v>
      </c>
    </row>
    <row r="691" spans="1:15" x14ac:dyDescent="0.25">
      <c r="A691" s="77">
        <v>344.5</v>
      </c>
      <c r="B691" s="77" t="str">
        <f>IF(A691&lt;='Third Approx.'!$D$20,A691,"")</f>
        <v/>
      </c>
      <c r="C691" s="48" t="e">
        <f>IF(B691="",#N/A,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Approx.'!$D$18*B691))+O691*COS(RADIANS(B691*'Third Approx.'!$D$19)+'Third Approx.'!$D$21))))))))))))</f>
        <v>#N/A</v>
      </c>
      <c r="D691" s="7" t="e">
        <f>IF(B691="",#N/A,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Approx.'!$D$18*B691))+O691*SIN(RADIANS(B691*'Third Approx.'!$D$19)+'Third Approx.'!$D$21))))))))))))</f>
        <v>#N/A</v>
      </c>
      <c r="N691" s="47">
        <v>344.5</v>
      </c>
      <c r="O691" s="48">
        <f>'Third Approx.'!$D$16*TAN('Third Approx.'!$D$29)+((0.5*(COS(RADIANS(ABS('Third Approx.'!$D$18*'Data 3rd Approx.'!N691-'Third Approx.'!$D$19*'Data 3rd Approx.'!N691))))+0.5)*('Third Approx.'!$D$16*TAN(2*'Third Approx.'!$D$29)-2*'Third Approx.'!$D$16*TAN('Third Approx.'!$D$29)))</f>
        <v>3.5087750274530758</v>
      </c>
    </row>
    <row r="692" spans="1:15" x14ac:dyDescent="0.25">
      <c r="A692" s="48">
        <v>345</v>
      </c>
      <c r="B692" s="77" t="str">
        <f>IF(A692&lt;='Third Approx.'!$D$20,A692,"")</f>
        <v/>
      </c>
      <c r="C692" s="48" t="e">
        <f>IF(B692="",#N/A,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Approx.'!$D$18*B692))+O692*COS(RADIANS(B692*'Third Approx.'!$D$19)+'Third Approx.'!$D$21))))))))))))</f>
        <v>#N/A</v>
      </c>
      <c r="D692" s="7" t="e">
        <f>IF(B692="",#N/A,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Approx.'!$D$18*B692))+O692*SIN(RADIANS(B692*'Third Approx.'!$D$19)+'Third Approx.'!$D$21))))))))))))</f>
        <v>#N/A</v>
      </c>
      <c r="N692" s="18">
        <v>345</v>
      </c>
      <c r="O692" s="48">
        <f>'Third Approx.'!$D$16*TAN('Third Approx.'!$D$29)+((0.5*(COS(RADIANS(ABS('Third Approx.'!$D$18*'Data 3rd Approx.'!N692-'Third Approx.'!$D$19*'Data 3rd Approx.'!N692))))+0.5)*('Third Approx.'!$D$16*TAN(2*'Third Approx.'!$D$29)-2*'Third Approx.'!$D$16*TAN('Third Approx.'!$D$29)))</f>
        <v>3.5083502833825779</v>
      </c>
    </row>
    <row r="693" spans="1:15" x14ac:dyDescent="0.25">
      <c r="A693" s="77">
        <v>345.5</v>
      </c>
      <c r="B693" s="77" t="str">
        <f>IF(A693&lt;='Third Approx.'!$D$20,A693,"")</f>
        <v/>
      </c>
      <c r="C693" s="48" t="e">
        <f>IF(B693="",#N/A,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Approx.'!$D$18*B693))+O693*COS(RADIANS(B693*'Third Approx.'!$D$19)+'Third Approx.'!$D$21))))))))))))</f>
        <v>#N/A</v>
      </c>
      <c r="D693" s="7" t="e">
        <f>IF(B693="",#N/A,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Approx.'!$D$18*B693))+O693*SIN(RADIANS(B693*'Third Approx.'!$D$19)+'Third Approx.'!$D$21))))))))))))</f>
        <v>#N/A</v>
      </c>
      <c r="N693" s="18">
        <v>345.5</v>
      </c>
      <c r="O693" s="48">
        <f>'Third Approx.'!$D$16*TAN('Third Approx.'!$D$29)+((0.5*(COS(RADIANS(ABS('Third Approx.'!$D$18*'Data 3rd Approx.'!N693-'Third Approx.'!$D$19*'Data 3rd Approx.'!N693))))+0.5)*('Third Approx.'!$D$16*TAN(2*'Third Approx.'!$D$29)-2*'Third Approx.'!$D$16*TAN('Third Approx.'!$D$29)))</f>
        <v>3.5079777928299554</v>
      </c>
    </row>
    <row r="694" spans="1:15" x14ac:dyDescent="0.25">
      <c r="A694" s="48">
        <v>346</v>
      </c>
      <c r="B694" s="77" t="str">
        <f>IF(A694&lt;='Third Approx.'!$D$20,A694,"")</f>
        <v/>
      </c>
      <c r="C694" s="48" t="e">
        <f>IF(B694="",#N/A,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Approx.'!$D$18*B694))+O694*COS(RADIANS(B694*'Third Approx.'!$D$19)+'Third Approx.'!$D$21))))))))))))</f>
        <v>#N/A</v>
      </c>
      <c r="D694" s="7" t="e">
        <f>IF(B694="",#N/A,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Approx.'!$D$18*B694))+O694*SIN(RADIANS(B694*'Third Approx.'!$D$19)+'Third Approx.'!$D$21))))))))))))</f>
        <v>#N/A</v>
      </c>
      <c r="N694" s="47">
        <v>346</v>
      </c>
      <c r="O694" s="48">
        <f>'Third Approx.'!$D$16*TAN('Third Approx.'!$D$29)+((0.5*(COS(RADIANS(ABS('Third Approx.'!$D$18*'Data 3rd Approx.'!N694-'Third Approx.'!$D$19*'Data 3rd Approx.'!N694))))+0.5)*('Third Approx.'!$D$16*TAN(2*'Third Approx.'!$D$29)-2*'Third Approx.'!$D$16*TAN('Third Approx.'!$D$29)))</f>
        <v>3.5076639292118381</v>
      </c>
    </row>
    <row r="695" spans="1:15" x14ac:dyDescent="0.25">
      <c r="A695" s="77">
        <v>346.5</v>
      </c>
      <c r="B695" s="77" t="str">
        <f>IF(A695&lt;='Third Approx.'!$D$20,A695,"")</f>
        <v/>
      </c>
      <c r="C695" s="48" t="e">
        <f>IF(B695="",#N/A,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Approx.'!$D$18*B695))+O695*COS(RADIANS(B695*'Third Approx.'!$D$19)+'Third Approx.'!$D$21))))))))))))</f>
        <v>#N/A</v>
      </c>
      <c r="D695" s="7" t="e">
        <f>IF(B695="",#N/A,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Approx.'!$D$18*B695))+O695*SIN(RADIANS(B695*'Third Approx.'!$D$19)+'Third Approx.'!$D$21))))))))))))</f>
        <v>#N/A</v>
      </c>
      <c r="N695" s="18">
        <v>346.5</v>
      </c>
      <c r="O695" s="48">
        <f>'Third Approx.'!$D$16*TAN('Third Approx.'!$D$29)+((0.5*(COS(RADIANS(ABS('Third Approx.'!$D$18*'Data 3rd Approx.'!N695-'Third Approx.'!$D$19*'Data 3rd Approx.'!N695))))+0.5)*('Third Approx.'!$D$16*TAN(2*'Third Approx.'!$D$29)-2*'Third Approx.'!$D$16*TAN('Third Approx.'!$D$29)))</f>
        <v>3.5074140628217503</v>
      </c>
    </row>
    <row r="696" spans="1:15" x14ac:dyDescent="0.25">
      <c r="A696" s="48">
        <v>347</v>
      </c>
      <c r="B696" s="77" t="str">
        <f>IF(A696&lt;='Third Approx.'!$D$20,A696,"")</f>
        <v/>
      </c>
      <c r="C696" s="48" t="e">
        <f>IF(B696="",#N/A,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Approx.'!$D$18*B696))+O696*COS(RADIANS(B696*'Third Approx.'!$D$19)+'Third Approx.'!$D$21))))))))))))</f>
        <v>#N/A</v>
      </c>
      <c r="D696" s="7" t="e">
        <f>IF(B696="",#N/A,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Approx.'!$D$18*B696))+O696*SIN(RADIANS(B696*'Third Approx.'!$D$19)+'Third Approx.'!$D$21))))))))))))</f>
        <v>#N/A</v>
      </c>
      <c r="N696" s="18">
        <v>347</v>
      </c>
      <c r="O696" s="48">
        <f>'Third Approx.'!$D$16*TAN('Third Approx.'!$D$29)+((0.5*(COS(RADIANS(ABS('Third Approx.'!$D$18*'Data 3rd Approx.'!N696-'Third Approx.'!$D$19*'Data 3rd Approx.'!N696))))+0.5)*('Third Approx.'!$D$16*TAN(2*'Third Approx.'!$D$29)-2*'Third Approx.'!$D$16*TAN('Third Approx.'!$D$29)))</f>
        <v>3.5072324689429037</v>
      </c>
    </row>
    <row r="697" spans="1:15" x14ac:dyDescent="0.25">
      <c r="A697" s="77">
        <v>347.5</v>
      </c>
      <c r="B697" s="77" t="str">
        <f>IF(A697&lt;='Third Approx.'!$D$20,A697,"")</f>
        <v/>
      </c>
      <c r="C697" s="48" t="e">
        <f>IF(B697="",#N/A,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Approx.'!$D$18*B697))+O697*COS(RADIANS(B697*'Third Approx.'!$D$19)+'Third Approx.'!$D$21))))))))))))</f>
        <v>#N/A</v>
      </c>
      <c r="D697" s="7" t="e">
        <f>IF(B697="",#N/A,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Approx.'!$D$18*B697))+O697*SIN(RADIANS(B697*'Third Approx.'!$D$19)+'Third Approx.'!$D$21))))))))))))</f>
        <v>#N/A</v>
      </c>
      <c r="N697" s="47">
        <v>347.5</v>
      </c>
      <c r="O697" s="48">
        <f>'Third Approx.'!$D$16*TAN('Third Approx.'!$D$29)+((0.5*(COS(RADIANS(ABS('Third Approx.'!$D$18*'Data 3rd Approx.'!N697-'Third Approx.'!$D$19*'Data 3rd Approx.'!N697))))+0.5)*('Third Approx.'!$D$16*TAN(2*'Third Approx.'!$D$29)-2*'Third Approx.'!$D$16*TAN('Third Approx.'!$D$29)))</f>
        <v>3.5071222546969119</v>
      </c>
    </row>
    <row r="698" spans="1:15" x14ac:dyDescent="0.25">
      <c r="A698" s="48">
        <v>348</v>
      </c>
      <c r="B698" s="77" t="str">
        <f>IF(A698&lt;='Third Approx.'!$D$20,A698,"")</f>
        <v/>
      </c>
      <c r="C698" s="48" t="e">
        <f>IF(B698="",#N/A,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Approx.'!$D$18*B698))+O698*COS(RADIANS(B698*'Third Approx.'!$D$19)+'Third Approx.'!$D$21))))))))))))</f>
        <v>#N/A</v>
      </c>
      <c r="D698" s="7" t="e">
        <f>IF(B698="",#N/A,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Approx.'!$D$18*B698))+O698*SIN(RADIANS(B698*'Third Approx.'!$D$19)+'Third Approx.'!$D$21))))))))))))</f>
        <v>#N/A</v>
      </c>
      <c r="N698" s="18">
        <v>348</v>
      </c>
      <c r="O698" s="48">
        <f>'Third Approx.'!$D$16*TAN('Third Approx.'!$D$29)+((0.5*(COS(RADIANS(ABS('Third Approx.'!$D$18*'Data 3rd Approx.'!N698-'Third Approx.'!$D$19*'Data 3rd Approx.'!N698))))+0.5)*('Third Approx.'!$D$16*TAN(2*'Third Approx.'!$D$29)-2*'Third Approx.'!$D$16*TAN('Third Approx.'!$D$29)))</f>
        <v>3.5070853058800813</v>
      </c>
    </row>
    <row r="699" spans="1:15" x14ac:dyDescent="0.25">
      <c r="A699" s="77">
        <v>348.5</v>
      </c>
      <c r="B699" s="77" t="str">
        <f>IF(A699&lt;='Third Approx.'!$D$20,A699,"")</f>
        <v/>
      </c>
      <c r="C699" s="48" t="e">
        <f>IF(B699="",#N/A,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Approx.'!$D$18*B699))+O699*COS(RADIANS(B699*'Third Approx.'!$D$19)+'Third Approx.'!$D$21))))))))))))</f>
        <v>#N/A</v>
      </c>
      <c r="D699" s="7" t="e">
        <f>IF(B699="",#N/A,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Approx.'!$D$18*B699))+O699*SIN(RADIANS(B699*'Third Approx.'!$D$19)+'Third Approx.'!$D$21))))))))))))</f>
        <v>#N/A</v>
      </c>
      <c r="N699" s="18">
        <v>348.5</v>
      </c>
      <c r="O699" s="48">
        <f>'Third Approx.'!$D$16*TAN('Third Approx.'!$D$29)+((0.5*(COS(RADIANS(ABS('Third Approx.'!$D$18*'Data 3rd Approx.'!N699-'Third Approx.'!$D$19*'Data 3rd Approx.'!N699))))+0.5)*('Third Approx.'!$D$16*TAN(2*'Third Approx.'!$D$29)-2*'Third Approx.'!$D$16*TAN('Third Approx.'!$D$29)))</f>
        <v>3.5071222546969119</v>
      </c>
    </row>
    <row r="700" spans="1:15" x14ac:dyDescent="0.25">
      <c r="A700" s="48">
        <v>349</v>
      </c>
      <c r="B700" s="77" t="str">
        <f>IF(A700&lt;='Third Approx.'!$D$20,A700,"")</f>
        <v/>
      </c>
      <c r="C700" s="48" t="e">
        <f>IF(B700="",#N/A,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Approx.'!$D$18*B700))+O700*COS(RADIANS(B700*'Third Approx.'!$D$19)+'Third Approx.'!$D$21))))))))))))</f>
        <v>#N/A</v>
      </c>
      <c r="D700" s="7" t="e">
        <f>IF(B700="",#N/A,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Approx.'!$D$18*B700))+O700*SIN(RADIANS(B700*'Third Approx.'!$D$19)+'Third Approx.'!$D$21))))))))))))</f>
        <v>#N/A</v>
      </c>
      <c r="N700" s="47">
        <v>349</v>
      </c>
      <c r="O700" s="48">
        <f>'Third Approx.'!$D$16*TAN('Third Approx.'!$D$29)+((0.5*(COS(RADIANS(ABS('Third Approx.'!$D$18*'Data 3rd Approx.'!N700-'Third Approx.'!$D$19*'Data 3rd Approx.'!N700))))+0.5)*('Third Approx.'!$D$16*TAN(2*'Third Approx.'!$D$29)-2*'Third Approx.'!$D$16*TAN('Third Approx.'!$D$29)))</f>
        <v>3.5072324689429037</v>
      </c>
    </row>
    <row r="701" spans="1:15" x14ac:dyDescent="0.25">
      <c r="A701" s="77">
        <v>349.5</v>
      </c>
      <c r="B701" s="77" t="str">
        <f>IF(A701&lt;='Third Approx.'!$D$20,A701,"")</f>
        <v/>
      </c>
      <c r="C701" s="48" t="e">
        <f>IF(B701="",#N/A,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Approx.'!$D$18*B701))+O701*COS(RADIANS(B701*'Third Approx.'!$D$19)+'Third Approx.'!$D$21))))))))))))</f>
        <v>#N/A</v>
      </c>
      <c r="D701" s="7" t="e">
        <f>IF(B701="",#N/A,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Approx.'!$D$18*B701))+O701*SIN(RADIANS(B701*'Third Approx.'!$D$19)+'Third Approx.'!$D$21))))))))))))</f>
        <v>#N/A</v>
      </c>
      <c r="N701" s="18">
        <v>349.5</v>
      </c>
      <c r="O701" s="48">
        <f>'Third Approx.'!$D$16*TAN('Third Approx.'!$D$29)+((0.5*(COS(RADIANS(ABS('Third Approx.'!$D$18*'Data 3rd Approx.'!N701-'Third Approx.'!$D$19*'Data 3rd Approx.'!N701))))+0.5)*('Third Approx.'!$D$16*TAN(2*'Third Approx.'!$D$29)-2*'Third Approx.'!$D$16*TAN('Third Approx.'!$D$29)))</f>
        <v>3.5074140628217503</v>
      </c>
    </row>
    <row r="702" spans="1:15" x14ac:dyDescent="0.25">
      <c r="A702" s="48">
        <v>350</v>
      </c>
      <c r="B702" s="77" t="str">
        <f>IF(A702&lt;='Third Approx.'!$D$20,A702,"")</f>
        <v/>
      </c>
      <c r="C702" s="48" t="e">
        <f>IF(B702="",#N/A,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Approx.'!$D$18*B702))+O702*COS(RADIANS(B702*'Third Approx.'!$D$19)+'Third Approx.'!$D$21))))))))))))</f>
        <v>#N/A</v>
      </c>
      <c r="D702" s="7" t="e">
        <f>IF(B702="",#N/A,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Approx.'!$D$18*B702))+O702*SIN(RADIANS(B702*'Third Approx.'!$D$19)+'Third Approx.'!$D$21))))))))))))</f>
        <v>#N/A</v>
      </c>
      <c r="N702" s="18">
        <v>350</v>
      </c>
      <c r="O702" s="48">
        <f>'Third Approx.'!$D$16*TAN('Third Approx.'!$D$29)+((0.5*(COS(RADIANS(ABS('Third Approx.'!$D$18*'Data 3rd Approx.'!N702-'Third Approx.'!$D$19*'Data 3rd Approx.'!N702))))+0.5)*('Third Approx.'!$D$16*TAN(2*'Third Approx.'!$D$29)-2*'Third Approx.'!$D$16*TAN('Third Approx.'!$D$29)))</f>
        <v>3.5076639292118381</v>
      </c>
    </row>
    <row r="703" spans="1:15" x14ac:dyDescent="0.25">
      <c r="A703" s="77">
        <v>350.5</v>
      </c>
      <c r="B703" s="77" t="str">
        <f>IF(A703&lt;='Third Approx.'!$D$20,A703,"")</f>
        <v/>
      </c>
      <c r="C703" s="48" t="e">
        <f>IF(B703="",#N/A,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Approx.'!$D$18*B703))+O703*COS(RADIANS(B703*'Third Approx.'!$D$19)+'Third Approx.'!$D$21))))))))))))</f>
        <v>#N/A</v>
      </c>
      <c r="D703" s="7" t="e">
        <f>IF(B703="",#N/A,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Approx.'!$D$18*B703))+O703*SIN(RADIANS(B703*'Third Approx.'!$D$19)+'Third Approx.'!$D$21))))))))))))</f>
        <v>#N/A</v>
      </c>
      <c r="N703" s="47">
        <v>350.5</v>
      </c>
      <c r="O703" s="48">
        <f>'Third Approx.'!$D$16*TAN('Third Approx.'!$D$29)+((0.5*(COS(RADIANS(ABS('Third Approx.'!$D$18*'Data 3rd Approx.'!N703-'Third Approx.'!$D$19*'Data 3rd Approx.'!N703))))+0.5)*('Third Approx.'!$D$16*TAN(2*'Third Approx.'!$D$29)-2*'Third Approx.'!$D$16*TAN('Third Approx.'!$D$29)))</f>
        <v>3.5079777928299554</v>
      </c>
    </row>
    <row r="704" spans="1:15" x14ac:dyDescent="0.25">
      <c r="A704" s="48">
        <v>351</v>
      </c>
      <c r="B704" s="77" t="str">
        <f>IF(A704&lt;='Third Approx.'!$D$20,A704,"")</f>
        <v/>
      </c>
      <c r="C704" s="48" t="e">
        <f>IF(B704="",#N/A,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Approx.'!$D$18*B704))+O704*COS(RADIANS(B704*'Third Approx.'!$D$19)+'Third Approx.'!$D$21))))))))))))</f>
        <v>#N/A</v>
      </c>
      <c r="D704" s="7" t="e">
        <f>IF(B704="",#N/A,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Approx.'!$D$18*B704))+O704*SIN(RADIANS(B704*'Third Approx.'!$D$19)+'Third Approx.'!$D$21))))))))))))</f>
        <v>#N/A</v>
      </c>
      <c r="N704" s="18">
        <v>351</v>
      </c>
      <c r="O704" s="48">
        <f>'Third Approx.'!$D$16*TAN('Third Approx.'!$D$29)+((0.5*(COS(RADIANS(ABS('Third Approx.'!$D$18*'Data 3rd Approx.'!N704-'Third Approx.'!$D$19*'Data 3rd Approx.'!N704))))+0.5)*('Third Approx.'!$D$16*TAN(2*'Third Approx.'!$D$29)-2*'Third Approx.'!$D$16*TAN('Third Approx.'!$D$29)))</f>
        <v>3.5083502833825779</v>
      </c>
    </row>
    <row r="705" spans="1:15" x14ac:dyDescent="0.25">
      <c r="A705" s="77">
        <v>351.5</v>
      </c>
      <c r="B705" s="77" t="str">
        <f>IF(A705&lt;='Third Approx.'!$D$20,A705,"")</f>
        <v/>
      </c>
      <c r="C705" s="48" t="e">
        <f>IF(B705="",#N/A,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Approx.'!$D$18*B705))+O705*COS(RADIANS(B705*'Third Approx.'!$D$19)+'Third Approx.'!$D$21))))))))))))</f>
        <v>#N/A</v>
      </c>
      <c r="D705" s="7" t="e">
        <f>IF(B705="",#N/A,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Approx.'!$D$18*B705))+O705*SIN(RADIANS(B705*'Third Approx.'!$D$19)+'Third Approx.'!$D$21))))))))))))</f>
        <v>#N/A</v>
      </c>
      <c r="N705" s="18">
        <v>351.5</v>
      </c>
      <c r="O705" s="48">
        <f>'Third Approx.'!$D$16*TAN('Third Approx.'!$D$29)+((0.5*(COS(RADIANS(ABS('Third Approx.'!$D$18*'Data 3rd Approx.'!N705-'Third Approx.'!$D$19*'Data 3rd Approx.'!N705))))+0.5)*('Third Approx.'!$D$16*TAN(2*'Third Approx.'!$D$29)-2*'Third Approx.'!$D$16*TAN('Third Approx.'!$D$29)))</f>
        <v>3.5087750274530758</v>
      </c>
    </row>
    <row r="706" spans="1:15" x14ac:dyDescent="0.25">
      <c r="A706" s="48">
        <v>352</v>
      </c>
      <c r="B706" s="77" t="str">
        <f>IF(A706&lt;='Third Approx.'!$D$20,A706,"")</f>
        <v/>
      </c>
      <c r="C706" s="48" t="e">
        <f>IF(B706="",#N/A,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Approx.'!$D$18*B706))+O706*COS(RADIANS(B706*'Third Approx.'!$D$19)+'Third Approx.'!$D$21))))))))))))</f>
        <v>#N/A</v>
      </c>
      <c r="D706" s="7" t="e">
        <f>IF(B706="",#N/A,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Approx.'!$D$18*B706))+O706*SIN(RADIANS(B706*'Third Approx.'!$D$19)+'Third Approx.'!$D$21))))))))))))</f>
        <v>#N/A</v>
      </c>
      <c r="N706" s="47">
        <v>352</v>
      </c>
      <c r="O706" s="48">
        <f>'Third Approx.'!$D$16*TAN('Third Approx.'!$D$29)+((0.5*(COS(RADIANS(ABS('Third Approx.'!$D$18*'Data 3rd Approx.'!N706-'Third Approx.'!$D$19*'Data 3rd Approx.'!N706))))+0.5)*('Third Approx.'!$D$16*TAN(2*'Third Approx.'!$D$29)-2*'Third Approx.'!$D$16*TAN('Third Approx.'!$D$29)))</f>
        <v>3.5092447575526418</v>
      </c>
    </row>
    <row r="707" spans="1:15" x14ac:dyDescent="0.25">
      <c r="A707" s="77">
        <v>352.5</v>
      </c>
      <c r="B707" s="77" t="str">
        <f>IF(A707&lt;='Third Approx.'!$D$20,A707,"")</f>
        <v/>
      </c>
      <c r="C707" s="48" t="e">
        <f>IF(B707="",#N/A,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Approx.'!$D$18*B707))+O707*COS(RADIANS(B707*'Third Approx.'!$D$19)+'Third Approx.'!$D$21))))))))))))</f>
        <v>#N/A</v>
      </c>
      <c r="D707" s="7" t="e">
        <f>IF(B707="",#N/A,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Approx.'!$D$18*B707))+O707*SIN(RADIANS(B707*'Third Approx.'!$D$19)+'Third Approx.'!$D$21))))))))))))</f>
        <v>#N/A</v>
      </c>
      <c r="N707" s="18">
        <v>352.5</v>
      </c>
      <c r="O707" s="48">
        <f>'Third Approx.'!$D$16*TAN('Third Approx.'!$D$29)+((0.5*(COS(RADIANS(ABS('Third Approx.'!$D$18*'Data 3rd Approx.'!N707-'Third Approx.'!$D$19*'Data 3rd Approx.'!N707))))+0.5)*('Third Approx.'!$D$16*TAN(2*'Third Approx.'!$D$29)-2*'Third Approx.'!$D$16*TAN('Third Approx.'!$D$29)))</f>
        <v>3.5097514364690383</v>
      </c>
    </row>
    <row r="708" spans="1:15" x14ac:dyDescent="0.25">
      <c r="A708" s="48">
        <v>353</v>
      </c>
      <c r="B708" s="77" t="str">
        <f>IF(A708&lt;='Third Approx.'!$D$20,A708,"")</f>
        <v/>
      </c>
      <c r="C708" s="48" t="e">
        <f>IF(B708="",#N/A,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Approx.'!$D$18*B708))+O708*COS(RADIANS(B708*'Third Approx.'!$D$19)+'Third Approx.'!$D$21))))))))))))</f>
        <v>#N/A</v>
      </c>
      <c r="D708" s="7" t="e">
        <f>IF(B708="",#N/A,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Approx.'!$D$18*B708))+O708*SIN(RADIANS(B708*'Third Approx.'!$D$19)+'Third Approx.'!$D$21))))))))))))</f>
        <v>#N/A</v>
      </c>
      <c r="N708" s="18">
        <v>353</v>
      </c>
      <c r="O708" s="48">
        <f>'Third Approx.'!$D$16*TAN('Third Approx.'!$D$29)+((0.5*(COS(RADIANS(ABS('Third Approx.'!$D$18*'Data 3rd Approx.'!N708-'Third Approx.'!$D$19*'Data 3rd Approx.'!N708))))+0.5)*('Third Approx.'!$D$16*TAN(2*'Third Approx.'!$D$29)-2*'Third Approx.'!$D$16*TAN('Third Approx.'!$D$29)))</f>
        <v>3.5102863947855281</v>
      </c>
    </row>
    <row r="709" spans="1:15" x14ac:dyDescent="0.25">
      <c r="A709" s="77">
        <v>353.5</v>
      </c>
      <c r="B709" s="77" t="str">
        <f>IF(A709&lt;='Third Approx.'!$D$20,A709,"")</f>
        <v/>
      </c>
      <c r="C709" s="48" t="e">
        <f>IF(B709="",#N/A,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Approx.'!$D$18*B709))+O709*COS(RADIANS(B709*'Third Approx.'!$D$19)+'Third Approx.'!$D$21))))))))))))</f>
        <v>#N/A</v>
      </c>
      <c r="D709" s="7" t="e">
        <f>IF(B709="",#N/A,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Approx.'!$D$18*B709))+O709*SIN(RADIANS(B709*'Third Approx.'!$D$19)+'Third Approx.'!$D$21))))))))))))</f>
        <v>#N/A</v>
      </c>
      <c r="N709" s="47">
        <v>353.5</v>
      </c>
      <c r="O709" s="48">
        <f>'Third Approx.'!$D$16*TAN('Third Approx.'!$D$29)+((0.5*(COS(RADIANS(ABS('Third Approx.'!$D$18*'Data 3rd Approx.'!N709-'Third Approx.'!$D$19*'Data 3rd Approx.'!N709))))+0.5)*('Third Approx.'!$D$16*TAN(2*'Third Approx.'!$D$29)-2*'Third Approx.'!$D$16*TAN('Third Approx.'!$D$29)))</f>
        <v>3.5108404792169972</v>
      </c>
    </row>
    <row r="710" spans="1:15" x14ac:dyDescent="0.25">
      <c r="A710" s="48">
        <v>354</v>
      </c>
      <c r="B710" s="77" t="str">
        <f>IF(A710&lt;='Third Approx.'!$D$20,A710,"")</f>
        <v/>
      </c>
      <c r="C710" s="48" t="e">
        <f>IF(B710="",#N/A,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Approx.'!$D$18*B710))+O710*COS(RADIANS(B710*'Third Approx.'!$D$19)+'Third Approx.'!$D$21))))))))))))</f>
        <v>#N/A</v>
      </c>
      <c r="D710" s="7" t="e">
        <f>IF(B710="",#N/A,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Approx.'!$D$18*B710))+O710*SIN(RADIANS(B710*'Third Approx.'!$D$19)+'Third Approx.'!$D$21))))))))))))</f>
        <v>#N/A</v>
      </c>
      <c r="N710" s="18">
        <v>354</v>
      </c>
      <c r="O710" s="48">
        <f>'Third Approx.'!$D$16*TAN('Third Approx.'!$D$29)+((0.5*(COS(RADIANS(ABS('Third Approx.'!$D$18*'Data 3rd Approx.'!N710-'Third Approx.'!$D$19*'Data 3rd Approx.'!N710))))+0.5)*('Third Approx.'!$D$16*TAN(2*'Third Approx.'!$D$29)-2*'Third Approx.'!$D$16*TAN('Third Approx.'!$D$29)))</f>
        <v>3.5114042092252022</v>
      </c>
    </row>
    <row r="711" spans="1:15" x14ac:dyDescent="0.25">
      <c r="A711" s="77">
        <v>354.5</v>
      </c>
      <c r="B711" s="77" t="str">
        <f>IF(A711&lt;='Third Approx.'!$D$20,A711,"")</f>
        <v/>
      </c>
      <c r="C711" s="48" t="e">
        <f>IF(B711="",#N/A,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Approx.'!$D$18*B711))+O711*COS(RADIANS(B711*'Third Approx.'!$D$19)+'Third Approx.'!$D$21))))))))))))</f>
        <v>#N/A</v>
      </c>
      <c r="D711" s="7" t="e">
        <f>IF(B711="",#N/A,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Approx.'!$D$18*B711))+O711*SIN(RADIANS(B711*'Third Approx.'!$D$19)+'Third Approx.'!$D$21))))))))))))</f>
        <v>#N/A</v>
      </c>
      <c r="N711" s="18">
        <v>354.5</v>
      </c>
      <c r="O711" s="48">
        <f>'Third Approx.'!$D$16*TAN('Third Approx.'!$D$29)+((0.5*(COS(RADIANS(ABS('Third Approx.'!$D$18*'Data 3rd Approx.'!N711-'Third Approx.'!$D$19*'Data 3rd Approx.'!N711))))+0.5)*('Third Approx.'!$D$16*TAN(2*'Third Approx.'!$D$29)-2*'Third Approx.'!$D$16*TAN('Third Approx.'!$D$29)))</f>
        <v>3.5119679392334073</v>
      </c>
    </row>
    <row r="712" spans="1:15" x14ac:dyDescent="0.25">
      <c r="A712" s="48">
        <v>355</v>
      </c>
      <c r="B712" s="77" t="str">
        <f>IF(A712&lt;='Third Approx.'!$D$20,A712,"")</f>
        <v/>
      </c>
      <c r="C712" s="48" t="e">
        <f>IF(B712="",#N/A,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Approx.'!$D$18*B712))+O712*COS(RADIANS(B712*'Third Approx.'!$D$19)+'Third Approx.'!$D$21))))))))))))</f>
        <v>#N/A</v>
      </c>
      <c r="D712" s="7" t="e">
        <f>IF(B712="",#N/A,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Approx.'!$D$18*B712))+O712*SIN(RADIANS(B712*'Third Approx.'!$D$19)+'Third Approx.'!$D$21))))))))))))</f>
        <v>#N/A</v>
      </c>
      <c r="N712" s="47">
        <v>355</v>
      </c>
      <c r="O712" s="48">
        <f>'Third Approx.'!$D$16*TAN('Third Approx.'!$D$29)+((0.5*(COS(RADIANS(ABS('Third Approx.'!$D$18*'Data 3rd Approx.'!N712-'Third Approx.'!$D$19*'Data 3rd Approx.'!N712))))+0.5)*('Third Approx.'!$D$16*TAN(2*'Third Approx.'!$D$29)-2*'Third Approx.'!$D$16*TAN('Third Approx.'!$D$29)))</f>
        <v>3.5125220236648764</v>
      </c>
    </row>
    <row r="713" spans="1:15" x14ac:dyDescent="0.25">
      <c r="A713" s="77">
        <v>355.5</v>
      </c>
      <c r="B713" s="77" t="str">
        <f>IF(A713&lt;='Third Approx.'!$D$20,A713,"")</f>
        <v/>
      </c>
      <c r="C713" s="48" t="e">
        <f>IF(B713="",#N/A,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Approx.'!$D$18*B713))+O713*COS(RADIANS(B713*'Third Approx.'!$D$19)+'Third Approx.'!$D$21))))))))))))</f>
        <v>#N/A</v>
      </c>
      <c r="D713" s="7" t="e">
        <f>IF(B713="",#N/A,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Approx.'!$D$18*B713))+O713*SIN(RADIANS(B713*'Third Approx.'!$D$19)+'Third Approx.'!$D$21))))))))))))</f>
        <v>#N/A</v>
      </c>
      <c r="N713" s="18">
        <v>355.5</v>
      </c>
      <c r="O713" s="48">
        <f>'Third Approx.'!$D$16*TAN('Third Approx.'!$D$29)+((0.5*(COS(RADIANS(ABS('Third Approx.'!$D$18*'Data 3rd Approx.'!N713-'Third Approx.'!$D$19*'Data 3rd Approx.'!N713))))+0.5)*('Third Approx.'!$D$16*TAN(2*'Third Approx.'!$D$29)-2*'Third Approx.'!$D$16*TAN('Third Approx.'!$D$29)))</f>
        <v>3.5130569819813662</v>
      </c>
    </row>
    <row r="714" spans="1:15" x14ac:dyDescent="0.25">
      <c r="A714" s="48">
        <v>356</v>
      </c>
      <c r="B714" s="77" t="str">
        <f>IF(A714&lt;='Third Approx.'!$D$20,A714,"")</f>
        <v/>
      </c>
      <c r="C714" s="48" t="e">
        <f>IF(B714="",#N/A,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Approx.'!$D$18*B714))+O714*COS(RADIANS(B714*'Third Approx.'!$D$19)+'Third Approx.'!$D$21))))))))))))</f>
        <v>#N/A</v>
      </c>
      <c r="D714" s="7" t="e">
        <f>IF(B714="",#N/A,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Approx.'!$D$18*B714))+O714*SIN(RADIANS(B714*'Third Approx.'!$D$19)+'Third Approx.'!$D$21))))))))))))</f>
        <v>#N/A</v>
      </c>
      <c r="N714" s="18">
        <v>356</v>
      </c>
      <c r="O714" s="48">
        <f>'Third Approx.'!$D$16*TAN('Third Approx.'!$D$29)+((0.5*(COS(RADIANS(ABS('Third Approx.'!$D$18*'Data 3rd Approx.'!N714-'Third Approx.'!$D$19*'Data 3rd Approx.'!N714))))+0.5)*('Third Approx.'!$D$16*TAN(2*'Third Approx.'!$D$29)-2*'Third Approx.'!$D$16*TAN('Third Approx.'!$D$29)))</f>
        <v>3.5135636608977627</v>
      </c>
    </row>
    <row r="715" spans="1:15" x14ac:dyDescent="0.25">
      <c r="A715" s="77">
        <v>356.5</v>
      </c>
      <c r="B715" s="77" t="str">
        <f>IF(A715&lt;='Third Approx.'!$D$20,A715,"")</f>
        <v/>
      </c>
      <c r="C715" s="48" t="e">
        <f>IF(B715="",#N/A,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Approx.'!$D$18*B715))+O715*COS(RADIANS(B715*'Third Approx.'!$D$19)+'Third Approx.'!$D$21))))))))))))</f>
        <v>#N/A</v>
      </c>
      <c r="D715" s="7" t="e">
        <f>IF(B715="",#N/A,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Approx.'!$D$18*B715))+O715*SIN(RADIANS(B715*'Third Approx.'!$D$19)+'Third Approx.'!$D$21))))))))))))</f>
        <v>#N/A</v>
      </c>
      <c r="N715" s="47">
        <v>356.5</v>
      </c>
      <c r="O715" s="48">
        <f>'Third Approx.'!$D$16*TAN('Third Approx.'!$D$29)+((0.5*(COS(RADIANS(ABS('Third Approx.'!$D$18*'Data 3rd Approx.'!N715-'Third Approx.'!$D$19*'Data 3rd Approx.'!N715))))+0.5)*('Third Approx.'!$D$16*TAN(2*'Third Approx.'!$D$29)-2*'Third Approx.'!$D$16*TAN('Third Approx.'!$D$29)))</f>
        <v>3.5140333909973287</v>
      </c>
    </row>
    <row r="716" spans="1:15" x14ac:dyDescent="0.25">
      <c r="A716" s="48">
        <v>357</v>
      </c>
      <c r="B716" s="77" t="str">
        <f>IF(A716&lt;='Third Approx.'!$D$20,A716,"")</f>
        <v/>
      </c>
      <c r="C716" s="48" t="e">
        <f>IF(B716="",#N/A,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Approx.'!$D$18*B716))+O716*COS(RADIANS(B716*'Third Approx.'!$D$19)+'Third Approx.'!$D$21))))))))))))</f>
        <v>#N/A</v>
      </c>
      <c r="D716" s="7" t="e">
        <f>IF(B716="",#N/A,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Approx.'!$D$18*B716))+O716*SIN(RADIANS(B716*'Third Approx.'!$D$19)+'Third Approx.'!$D$21))))))))))))</f>
        <v>#N/A</v>
      </c>
      <c r="N716" s="18">
        <v>357</v>
      </c>
      <c r="O716" s="48">
        <f>'Third Approx.'!$D$16*TAN('Third Approx.'!$D$29)+((0.5*(COS(RADIANS(ABS('Third Approx.'!$D$18*'Data 3rd Approx.'!N716-'Third Approx.'!$D$19*'Data 3rd Approx.'!N716))))+0.5)*('Third Approx.'!$D$16*TAN(2*'Third Approx.'!$D$29)-2*'Third Approx.'!$D$16*TAN('Third Approx.'!$D$29)))</f>
        <v>3.5144581350678266</v>
      </c>
    </row>
    <row r="717" spans="1:15" x14ac:dyDescent="0.25">
      <c r="A717" s="77">
        <v>357.5</v>
      </c>
      <c r="B717" s="77" t="str">
        <f>IF(A717&lt;='Third Approx.'!$D$20,A717,"")</f>
        <v/>
      </c>
      <c r="C717" s="48" t="e">
        <f>IF(B717="",#N/A,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Approx.'!$D$18*B717))+O717*COS(RADIANS(B717*'Third Approx.'!$D$19)+'Third Approx.'!$D$21))))))))))))</f>
        <v>#N/A</v>
      </c>
      <c r="D717" s="7" t="e">
        <f>IF(B717="",#N/A,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Approx.'!$D$18*B717))+O717*SIN(RADIANS(B717*'Third Approx.'!$D$19)+'Third Approx.'!$D$21))))))))))))</f>
        <v>#N/A</v>
      </c>
      <c r="N717" s="18">
        <v>357.5</v>
      </c>
      <c r="O717" s="48">
        <f>'Third Approx.'!$D$16*TAN('Third Approx.'!$D$29)+((0.5*(COS(RADIANS(ABS('Third Approx.'!$D$18*'Data 3rd Approx.'!N717-'Third Approx.'!$D$19*'Data 3rd Approx.'!N717))))+0.5)*('Third Approx.'!$D$16*TAN(2*'Third Approx.'!$D$29)-2*'Third Approx.'!$D$16*TAN('Third Approx.'!$D$29)))</f>
        <v>3.5148306256204491</v>
      </c>
    </row>
    <row r="718" spans="1:15" x14ac:dyDescent="0.25">
      <c r="A718" s="48">
        <v>358</v>
      </c>
      <c r="B718" s="77" t="str">
        <f>IF(A718&lt;='Third Approx.'!$D$20,A718,"")</f>
        <v/>
      </c>
      <c r="C718" s="48" t="e">
        <f>IF(B718="",#N/A,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Approx.'!$D$18*B718))+O718*COS(RADIANS(B718*'Third Approx.'!$D$19)+'Third Approx.'!$D$21))))))))))))</f>
        <v>#N/A</v>
      </c>
      <c r="D718" s="7" t="e">
        <f>IF(B718="",#N/A,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Approx.'!$D$18*B718))+O718*SIN(RADIANS(B718*'Third Approx.'!$D$19)+'Third Approx.'!$D$21))))))))))))</f>
        <v>#N/A</v>
      </c>
      <c r="N718" s="47">
        <v>358</v>
      </c>
      <c r="O718" s="48">
        <f>'Third Approx.'!$D$16*TAN('Third Approx.'!$D$29)+((0.5*(COS(RADIANS(ABS('Third Approx.'!$D$18*'Data 3rd Approx.'!N718-'Third Approx.'!$D$19*'Data 3rd Approx.'!N718))))+0.5)*('Third Approx.'!$D$16*TAN(2*'Third Approx.'!$D$29)-2*'Third Approx.'!$D$16*TAN('Third Approx.'!$D$29)))</f>
        <v>3.5151444892385668</v>
      </c>
    </row>
    <row r="719" spans="1:15" x14ac:dyDescent="0.25">
      <c r="A719" s="77">
        <v>358.5</v>
      </c>
      <c r="B719" s="77" t="str">
        <f>IF(A719&lt;='Third Approx.'!$D$20,A719,"")</f>
        <v/>
      </c>
      <c r="C719" s="48" t="e">
        <f>IF(B719="",#N/A,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Approx.'!$D$18*B719))+O719*COS(RADIANS(B719*'Third Approx.'!$D$19)+'Third Approx.'!$D$21))))))))))))</f>
        <v>#N/A</v>
      </c>
      <c r="D719" s="7" t="e">
        <f>IF(B719="",#N/A,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Approx.'!$D$18*B719))+O719*SIN(RADIANS(B719*'Third Approx.'!$D$19)+'Third Approx.'!$D$21))))))))))))</f>
        <v>#N/A</v>
      </c>
      <c r="N719" s="18">
        <v>358.5</v>
      </c>
      <c r="O719" s="48">
        <f>'Third Approx.'!$D$16*TAN('Third Approx.'!$D$29)+((0.5*(COS(RADIANS(ABS('Third Approx.'!$D$18*'Data 3rd Approx.'!N719-'Third Approx.'!$D$19*'Data 3rd Approx.'!N719))))+0.5)*('Third Approx.'!$D$16*TAN(2*'Third Approx.'!$D$29)-2*'Third Approx.'!$D$16*TAN('Third Approx.'!$D$29)))</f>
        <v>3.5153943556286542</v>
      </c>
    </row>
    <row r="720" spans="1:15" x14ac:dyDescent="0.25">
      <c r="A720" s="48">
        <v>359</v>
      </c>
      <c r="B720" s="77" t="str">
        <f>IF(A720&lt;='Third Approx.'!$D$20,A720,"")</f>
        <v/>
      </c>
      <c r="C720" s="48" t="e">
        <f>IF(B720="",#N/A,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Approx.'!$D$18*B720))+O720*COS(RADIANS(B720*'Third Approx.'!$D$19)+'Third Approx.'!$D$21))))))))))))</f>
        <v>#N/A</v>
      </c>
      <c r="D720" s="7" t="e">
        <f>IF(B720="",#N/A,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Approx.'!$D$18*B720))+O720*SIN(RADIANS(B720*'Third Approx.'!$D$19)+'Third Approx.'!$D$21))))))))))))</f>
        <v>#N/A</v>
      </c>
      <c r="N720" s="18">
        <v>359</v>
      </c>
      <c r="O720" s="48">
        <f>'Third Approx.'!$D$16*TAN('Third Approx.'!$D$29)+((0.5*(COS(RADIANS(ABS('Third Approx.'!$D$18*'Data 3rd Approx.'!N720-'Third Approx.'!$D$19*'Data 3rd Approx.'!N720))))+0.5)*('Third Approx.'!$D$16*TAN(2*'Third Approx.'!$D$29)-2*'Third Approx.'!$D$16*TAN('Third Approx.'!$D$29)))</f>
        <v>3.5155759495075007</v>
      </c>
    </row>
    <row r="721" spans="1:15" x14ac:dyDescent="0.25">
      <c r="A721" s="77">
        <v>359.5</v>
      </c>
      <c r="B721" s="77" t="str">
        <f>IF(A721&lt;='Third Approx.'!$D$20,A721,"")</f>
        <v/>
      </c>
      <c r="C721" s="48" t="e">
        <f>IF(B721="",#N/A,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Approx.'!$D$18*B721))+O721*COS(RADIANS(B721*'Third Approx.'!$D$19)+'Third Approx.'!$D$21))))))))))))</f>
        <v>#N/A</v>
      </c>
      <c r="D721" s="7" t="e">
        <f>IF(B721="",#N/A,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Approx.'!$D$18*B721))+O721*SIN(RADIANS(B721*'Third Approx.'!$D$19)+'Third Approx.'!$D$21))))))))))))</f>
        <v>#N/A</v>
      </c>
      <c r="N721" s="47">
        <v>359.5</v>
      </c>
      <c r="O721" s="48">
        <f>'Third Approx.'!$D$16*TAN('Third Approx.'!$D$29)+((0.5*(COS(RADIANS(ABS('Third Approx.'!$D$18*'Data 3rd Approx.'!N721-'Third Approx.'!$D$19*'Data 3rd Approx.'!N721))))+0.5)*('Third Approx.'!$D$16*TAN(2*'Third Approx.'!$D$29)-2*'Third Approx.'!$D$16*TAN('Third Approx.'!$D$29)))</f>
        <v>3.5156861637534926</v>
      </c>
    </row>
    <row r="722" spans="1:15" x14ac:dyDescent="0.25">
      <c r="A722" s="48">
        <v>360</v>
      </c>
      <c r="B722" s="77" t="str">
        <f>IF(A722&lt;='Third Approx.'!$D$20,A722,"")</f>
        <v/>
      </c>
      <c r="C722" s="48" t="e">
        <f>IF(B722="",#N/A,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Approx.'!$D$18*B722))+O722*COS(RADIANS(B722*'Third Approx.'!$D$19)+'Third Approx.'!$D$21))))))))))))</f>
        <v>#N/A</v>
      </c>
      <c r="D722" s="7" t="e">
        <f>IF(B722="",#N/A,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Approx.'!$D$18*B722))+O722*SIN(RADIANS(B722*'Third Approx.'!$D$19)+'Third Approx.'!$D$21))))))))))))</f>
        <v>#N/A</v>
      </c>
      <c r="N722" s="18">
        <v>360</v>
      </c>
      <c r="O722" s="48">
        <f>'Third Approx.'!$D$16*TAN('Third Approx.'!$D$29)+((0.5*(COS(RADIANS(ABS('Third Approx.'!$D$18*'Data 3rd Approx.'!N722-'Third Approx.'!$D$19*'Data 3rd Approx.'!N722))))+0.5)*('Third Approx.'!$D$16*TAN(2*'Third Approx.'!$D$29)-2*'Third Approx.'!$D$16*TAN('Third Approx.'!$D$29)))</f>
        <v>3.5157231125703232</v>
      </c>
    </row>
    <row r="723" spans="1:15" x14ac:dyDescent="0.25">
      <c r="A723" s="77">
        <v>360.5</v>
      </c>
      <c r="B723" s="77" t="str">
        <f>IF(A723&lt;='Third Approx.'!$D$20,A723,"")</f>
        <v/>
      </c>
      <c r="C723" s="48" t="e">
        <f>IF(B723="",#N/A,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Approx.'!$D$18*B723))+O723*COS(RADIANS(B723*'Third Approx.'!$D$19)+'Third Approx.'!$D$21))))))))))))</f>
        <v>#N/A</v>
      </c>
      <c r="D723" s="7" t="e">
        <f>IF(B723="",#N/A,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Approx.'!$D$18*B723))+O723*SIN(RADIANS(B723*'Third Approx.'!$D$19)+'Third Approx.'!$D$21))))))))))))</f>
        <v>#N/A</v>
      </c>
      <c r="N723" s="18">
        <v>360.5</v>
      </c>
      <c r="O723" s="48">
        <f>'Third Approx.'!$D$16*TAN('Third Approx.'!$D$29)+((0.5*(COS(RADIANS(ABS('Third Approx.'!$D$18*'Data 3rd Approx.'!N723-'Third Approx.'!$D$19*'Data 3rd Approx.'!N723))))+0.5)*('Third Approx.'!$D$16*TAN(2*'Third Approx.'!$D$29)-2*'Third Approx.'!$D$16*TAN('Third Approx.'!$D$29)))</f>
        <v>3.5156861637534926</v>
      </c>
    </row>
    <row r="724" spans="1:15" x14ac:dyDescent="0.25">
      <c r="A724" s="48">
        <v>361</v>
      </c>
      <c r="B724" s="77" t="str">
        <f>IF(A724&lt;='Third Approx.'!$D$20,A724,"")</f>
        <v/>
      </c>
      <c r="C724" s="48" t="e">
        <f>IF(B724="",#N/A,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Approx.'!$D$18*B724))+O724*COS(RADIANS(B724*'Third Approx.'!$D$19)+'Third Approx.'!$D$21))))))))))))</f>
        <v>#N/A</v>
      </c>
      <c r="D724" s="7" t="e">
        <f>IF(B724="",#N/A,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Approx.'!$D$18*B724))+O724*SIN(RADIANS(B724*'Third Approx.'!$D$19)+'Third Approx.'!$D$21))))))))))))</f>
        <v>#N/A</v>
      </c>
      <c r="N724" s="47">
        <v>361</v>
      </c>
      <c r="O724" s="48">
        <f>'Third Approx.'!$D$16*TAN('Third Approx.'!$D$29)+((0.5*(COS(RADIANS(ABS('Third Approx.'!$D$18*'Data 3rd Approx.'!N724-'Third Approx.'!$D$19*'Data 3rd Approx.'!N724))))+0.5)*('Third Approx.'!$D$16*TAN(2*'Third Approx.'!$D$29)-2*'Third Approx.'!$D$16*TAN('Third Approx.'!$D$29)))</f>
        <v>3.5155759495075007</v>
      </c>
    </row>
    <row r="725" spans="1:15" x14ac:dyDescent="0.25">
      <c r="A725" s="77">
        <v>361.5</v>
      </c>
      <c r="B725" s="77" t="str">
        <f>IF(A725&lt;='Third Approx.'!$D$20,A725,"")</f>
        <v/>
      </c>
      <c r="C725" s="48" t="e">
        <f>IF(B725="",#N/A,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Approx.'!$D$18*B725))+O725*COS(RADIANS(B725*'Third Approx.'!$D$19)+'Third Approx.'!$D$21))))))))))))</f>
        <v>#N/A</v>
      </c>
      <c r="D725" s="7" t="e">
        <f>IF(B725="",#N/A,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Approx.'!$D$18*B725))+O725*SIN(RADIANS(B725*'Third Approx.'!$D$19)+'Third Approx.'!$D$21))))))))))))</f>
        <v>#N/A</v>
      </c>
      <c r="N725" s="18">
        <v>361.5</v>
      </c>
      <c r="O725" s="48">
        <f>'Third Approx.'!$D$16*TAN('Third Approx.'!$D$29)+((0.5*(COS(RADIANS(ABS('Third Approx.'!$D$18*'Data 3rd Approx.'!N725-'Third Approx.'!$D$19*'Data 3rd Approx.'!N725))))+0.5)*('Third Approx.'!$D$16*TAN(2*'Third Approx.'!$D$29)-2*'Third Approx.'!$D$16*TAN('Third Approx.'!$D$29)))</f>
        <v>3.5153943556286542</v>
      </c>
    </row>
    <row r="726" spans="1:15" x14ac:dyDescent="0.25">
      <c r="A726" s="48">
        <v>362</v>
      </c>
      <c r="B726" s="77" t="str">
        <f>IF(A726&lt;='Third Approx.'!$D$20,A726,"")</f>
        <v/>
      </c>
      <c r="C726" s="48" t="e">
        <f>IF(B726="",#N/A,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Approx.'!$D$18*B726))+O726*COS(RADIANS(B726*'Third Approx.'!$D$19)+'Third Approx.'!$D$21))))))))))))</f>
        <v>#N/A</v>
      </c>
      <c r="D726" s="7" t="e">
        <f>IF(B726="",#N/A,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Approx.'!$D$18*B726))+O726*SIN(RADIANS(B726*'Third Approx.'!$D$19)+'Third Approx.'!$D$21))))))))))))</f>
        <v>#N/A</v>
      </c>
      <c r="N726" s="18">
        <v>362</v>
      </c>
      <c r="O726" s="48">
        <f>'Third Approx.'!$D$16*TAN('Third Approx.'!$D$29)+((0.5*(COS(RADIANS(ABS('Third Approx.'!$D$18*'Data 3rd Approx.'!N726-'Third Approx.'!$D$19*'Data 3rd Approx.'!N726))))+0.5)*('Third Approx.'!$D$16*TAN(2*'Third Approx.'!$D$29)-2*'Third Approx.'!$D$16*TAN('Third Approx.'!$D$29)))</f>
        <v>3.5151444892385668</v>
      </c>
    </row>
    <row r="727" spans="1:15" x14ac:dyDescent="0.25">
      <c r="A727" s="77">
        <v>362.5</v>
      </c>
      <c r="B727" s="77" t="str">
        <f>IF(A727&lt;='Third Approx.'!$D$20,A727,"")</f>
        <v/>
      </c>
      <c r="C727" s="48" t="e">
        <f>IF(B727="",#N/A,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Approx.'!$D$18*B727))+O727*COS(RADIANS(B727*'Third Approx.'!$D$19)+'Third Approx.'!$D$21))))))))))))</f>
        <v>#N/A</v>
      </c>
      <c r="D727" s="7" t="e">
        <f>IF(B727="",#N/A,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Approx.'!$D$18*B727))+O727*SIN(RADIANS(B727*'Third Approx.'!$D$19)+'Third Approx.'!$D$21))))))))))))</f>
        <v>#N/A</v>
      </c>
      <c r="N727" s="47">
        <v>362.5</v>
      </c>
      <c r="O727" s="48">
        <f>'Third Approx.'!$D$16*TAN('Third Approx.'!$D$29)+((0.5*(COS(RADIANS(ABS('Third Approx.'!$D$18*'Data 3rd Approx.'!N727-'Third Approx.'!$D$19*'Data 3rd Approx.'!N727))))+0.5)*('Third Approx.'!$D$16*TAN(2*'Third Approx.'!$D$29)-2*'Third Approx.'!$D$16*TAN('Third Approx.'!$D$29)))</f>
        <v>3.5148306256204491</v>
      </c>
    </row>
    <row r="728" spans="1:15" x14ac:dyDescent="0.25">
      <c r="A728" s="48">
        <v>363</v>
      </c>
      <c r="B728" s="77" t="str">
        <f>IF(A728&lt;='Third Approx.'!$D$20,A728,"")</f>
        <v/>
      </c>
      <c r="C728" s="48" t="e">
        <f>IF(B728="",#N/A,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Approx.'!$D$18*B728))+O728*COS(RADIANS(B728*'Third Approx.'!$D$19)+'Third Approx.'!$D$21))))))))))))</f>
        <v>#N/A</v>
      </c>
      <c r="D728" s="7" t="e">
        <f>IF(B728="",#N/A,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Approx.'!$D$18*B728))+O728*SIN(RADIANS(B728*'Third Approx.'!$D$19)+'Third Approx.'!$D$21))))))))))))</f>
        <v>#N/A</v>
      </c>
      <c r="N728" s="18">
        <v>363</v>
      </c>
      <c r="O728" s="48">
        <f>'Third Approx.'!$D$16*TAN('Third Approx.'!$D$29)+((0.5*(COS(RADIANS(ABS('Third Approx.'!$D$18*'Data 3rd Approx.'!N728-'Third Approx.'!$D$19*'Data 3rd Approx.'!N728))))+0.5)*('Third Approx.'!$D$16*TAN(2*'Third Approx.'!$D$29)-2*'Third Approx.'!$D$16*TAN('Third Approx.'!$D$29)))</f>
        <v>3.5144581350678266</v>
      </c>
    </row>
    <row r="729" spans="1:15" x14ac:dyDescent="0.25">
      <c r="A729" s="77">
        <v>363.5</v>
      </c>
      <c r="B729" s="77" t="str">
        <f>IF(A729&lt;='Third Approx.'!$D$20,A729,"")</f>
        <v/>
      </c>
      <c r="C729" s="48" t="e">
        <f>IF(B729="",#N/A,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Approx.'!$D$18*B729))+O729*COS(RADIANS(B729*'Third Approx.'!$D$19)+'Third Approx.'!$D$21))))))))))))</f>
        <v>#N/A</v>
      </c>
      <c r="D729" s="7" t="e">
        <f>IF(B729="",#N/A,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Approx.'!$D$18*B729))+O729*SIN(RADIANS(B729*'Third Approx.'!$D$19)+'Third Approx.'!$D$21))))))))))))</f>
        <v>#N/A</v>
      </c>
      <c r="N729" s="18">
        <v>363.5</v>
      </c>
      <c r="O729" s="48">
        <f>'Third Approx.'!$D$16*TAN('Third Approx.'!$D$29)+((0.5*(COS(RADIANS(ABS('Third Approx.'!$D$18*'Data 3rd Approx.'!N729-'Third Approx.'!$D$19*'Data 3rd Approx.'!N729))))+0.5)*('Third Approx.'!$D$16*TAN(2*'Third Approx.'!$D$29)-2*'Third Approx.'!$D$16*TAN('Third Approx.'!$D$29)))</f>
        <v>3.5140333909973287</v>
      </c>
    </row>
    <row r="730" spans="1:15" x14ac:dyDescent="0.25">
      <c r="A730" s="48">
        <v>364</v>
      </c>
      <c r="B730" s="77" t="str">
        <f>IF(A730&lt;='Third Approx.'!$D$20,A730,"")</f>
        <v/>
      </c>
      <c r="C730" s="48" t="e">
        <f>IF(B730="",#N/A,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Approx.'!$D$18*B730))+O730*COS(RADIANS(B730*'Third Approx.'!$D$19)+'Third Approx.'!$D$21))))))))))))</f>
        <v>#N/A</v>
      </c>
      <c r="D730" s="7" t="e">
        <f>IF(B730="",#N/A,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Approx.'!$D$18*B730))+O730*SIN(RADIANS(B730*'Third Approx.'!$D$19)+'Third Approx.'!$D$21))))))))))))</f>
        <v>#N/A</v>
      </c>
      <c r="N730" s="47">
        <v>364</v>
      </c>
      <c r="O730" s="48">
        <f>'Third Approx.'!$D$16*TAN('Third Approx.'!$D$29)+((0.5*(COS(RADIANS(ABS('Third Approx.'!$D$18*'Data 3rd Approx.'!N730-'Third Approx.'!$D$19*'Data 3rd Approx.'!N730))))+0.5)*('Third Approx.'!$D$16*TAN(2*'Third Approx.'!$D$29)-2*'Third Approx.'!$D$16*TAN('Third Approx.'!$D$29)))</f>
        <v>3.5135636608977627</v>
      </c>
    </row>
    <row r="731" spans="1:15" x14ac:dyDescent="0.25">
      <c r="A731" s="77">
        <v>364.5</v>
      </c>
      <c r="B731" s="77" t="str">
        <f>IF(A731&lt;='Third Approx.'!$D$20,A731,"")</f>
        <v/>
      </c>
      <c r="C731" s="48" t="e">
        <f>IF(B731="",#N/A,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Approx.'!$D$18*B731))+O731*COS(RADIANS(B731*'Third Approx.'!$D$19)+'Third Approx.'!$D$21))))))))))))</f>
        <v>#N/A</v>
      </c>
      <c r="D731" s="7" t="e">
        <f>IF(B731="",#N/A,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Approx.'!$D$18*B731))+O731*SIN(RADIANS(B731*'Third Approx.'!$D$19)+'Third Approx.'!$D$21))))))))))))</f>
        <v>#N/A</v>
      </c>
      <c r="N731" s="18">
        <v>364.5</v>
      </c>
      <c r="O731" s="48">
        <f>'Third Approx.'!$D$16*TAN('Third Approx.'!$D$29)+((0.5*(COS(RADIANS(ABS('Third Approx.'!$D$18*'Data 3rd Approx.'!N731-'Third Approx.'!$D$19*'Data 3rd Approx.'!N731))))+0.5)*('Third Approx.'!$D$16*TAN(2*'Third Approx.'!$D$29)-2*'Third Approx.'!$D$16*TAN('Third Approx.'!$D$29)))</f>
        <v>3.5130569819813662</v>
      </c>
    </row>
    <row r="732" spans="1:15" x14ac:dyDescent="0.25">
      <c r="A732" s="48">
        <v>365</v>
      </c>
      <c r="B732" s="77" t="str">
        <f>IF(A732&lt;='Third Approx.'!$D$20,A732,"")</f>
        <v/>
      </c>
      <c r="C732" s="48" t="e">
        <f>IF(B732="",#N/A,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Approx.'!$D$18*B732))+O732*COS(RADIANS(B732*'Third Approx.'!$D$19)+'Third Approx.'!$D$21))))))))))))</f>
        <v>#N/A</v>
      </c>
      <c r="D732" s="7" t="e">
        <f>IF(B732="",#N/A,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Approx.'!$D$18*B732))+O732*SIN(RADIANS(B732*'Third Approx.'!$D$19)+'Third Approx.'!$D$21))))))))))))</f>
        <v>#N/A</v>
      </c>
      <c r="N732" s="18">
        <v>365</v>
      </c>
      <c r="O732" s="48">
        <f>'Third Approx.'!$D$16*TAN('Third Approx.'!$D$29)+((0.5*(COS(RADIANS(ABS('Third Approx.'!$D$18*'Data 3rd Approx.'!N732-'Third Approx.'!$D$19*'Data 3rd Approx.'!N732))))+0.5)*('Third Approx.'!$D$16*TAN(2*'Third Approx.'!$D$29)-2*'Third Approx.'!$D$16*TAN('Third Approx.'!$D$29)))</f>
        <v>3.5125220236648764</v>
      </c>
    </row>
    <row r="733" spans="1:15" x14ac:dyDescent="0.25">
      <c r="A733" s="77">
        <v>365.5</v>
      </c>
      <c r="B733" s="77" t="str">
        <f>IF(A733&lt;='Third Approx.'!$D$20,A733,"")</f>
        <v/>
      </c>
      <c r="C733" s="48" t="e">
        <f>IF(B733="",#N/A,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Approx.'!$D$18*B733))+O733*COS(RADIANS(B733*'Third Approx.'!$D$19)+'Third Approx.'!$D$21))))))))))))</f>
        <v>#N/A</v>
      </c>
      <c r="D733" s="7" t="e">
        <f>IF(B733="",#N/A,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Approx.'!$D$18*B733))+O733*SIN(RADIANS(B733*'Third Approx.'!$D$19)+'Third Approx.'!$D$21))))))))))))</f>
        <v>#N/A</v>
      </c>
      <c r="N733" s="47">
        <v>365.5</v>
      </c>
      <c r="O733" s="48">
        <f>'Third Approx.'!$D$16*TAN('Third Approx.'!$D$29)+((0.5*(COS(RADIANS(ABS('Third Approx.'!$D$18*'Data 3rd Approx.'!N733-'Third Approx.'!$D$19*'Data 3rd Approx.'!N733))))+0.5)*('Third Approx.'!$D$16*TAN(2*'Third Approx.'!$D$29)-2*'Third Approx.'!$D$16*TAN('Third Approx.'!$D$29)))</f>
        <v>3.5119679392334073</v>
      </c>
    </row>
    <row r="734" spans="1:15" x14ac:dyDescent="0.25">
      <c r="A734" s="48">
        <v>366</v>
      </c>
      <c r="B734" s="77" t="str">
        <f>IF(A734&lt;='Third Approx.'!$D$20,A734,"")</f>
        <v/>
      </c>
      <c r="C734" s="48" t="e">
        <f>IF(B734="",#N/A,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Approx.'!$D$18*B734))+O734*COS(RADIANS(B734*'Third Approx.'!$D$19)+'Third Approx.'!$D$21))))))))))))</f>
        <v>#N/A</v>
      </c>
      <c r="D734" s="7" t="e">
        <f>IF(B734="",#N/A,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Approx.'!$D$18*B734))+O734*SIN(RADIANS(B734*'Third Approx.'!$D$19)+'Third Approx.'!$D$21))))))))))))</f>
        <v>#N/A</v>
      </c>
      <c r="N734" s="18">
        <v>366</v>
      </c>
      <c r="O734" s="48">
        <f>'Third Approx.'!$D$16*TAN('Third Approx.'!$D$29)+((0.5*(COS(RADIANS(ABS('Third Approx.'!$D$18*'Data 3rd Approx.'!N734-'Third Approx.'!$D$19*'Data 3rd Approx.'!N734))))+0.5)*('Third Approx.'!$D$16*TAN(2*'Third Approx.'!$D$29)-2*'Third Approx.'!$D$16*TAN('Third Approx.'!$D$29)))</f>
        <v>3.5114042092252022</v>
      </c>
    </row>
    <row r="735" spans="1:15" x14ac:dyDescent="0.25">
      <c r="A735" s="77">
        <v>366.5</v>
      </c>
      <c r="B735" s="77" t="str">
        <f>IF(A735&lt;='Third Approx.'!$D$20,A735,"")</f>
        <v/>
      </c>
      <c r="C735" s="48" t="e">
        <f>IF(B735="",#N/A,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Approx.'!$D$18*B735))+O735*COS(RADIANS(B735*'Third Approx.'!$D$19)+'Third Approx.'!$D$21))))))))))))</f>
        <v>#N/A</v>
      </c>
      <c r="D735" s="7" t="e">
        <f>IF(B735="",#N/A,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Approx.'!$D$18*B735))+O735*SIN(RADIANS(B735*'Third Approx.'!$D$19)+'Third Approx.'!$D$21))))))))))))</f>
        <v>#N/A</v>
      </c>
      <c r="N735" s="18">
        <v>366.5</v>
      </c>
      <c r="O735" s="48">
        <f>'Third Approx.'!$D$16*TAN('Third Approx.'!$D$29)+((0.5*(COS(RADIANS(ABS('Third Approx.'!$D$18*'Data 3rd Approx.'!N735-'Third Approx.'!$D$19*'Data 3rd Approx.'!N735))))+0.5)*('Third Approx.'!$D$16*TAN(2*'Third Approx.'!$D$29)-2*'Third Approx.'!$D$16*TAN('Third Approx.'!$D$29)))</f>
        <v>3.5108404792169972</v>
      </c>
    </row>
    <row r="736" spans="1:15" x14ac:dyDescent="0.25">
      <c r="A736" s="48">
        <v>367</v>
      </c>
      <c r="B736" s="77" t="str">
        <f>IF(A736&lt;='Third Approx.'!$D$20,A736,"")</f>
        <v/>
      </c>
      <c r="C736" s="48" t="e">
        <f>IF(B736="",#N/A,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Approx.'!$D$18*B736))+O736*COS(RADIANS(B736*'Third Approx.'!$D$19)+'Third Approx.'!$D$21))))))))))))</f>
        <v>#N/A</v>
      </c>
      <c r="D736" s="7" t="e">
        <f>IF(B736="",#N/A,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Approx.'!$D$18*B736))+O736*SIN(RADIANS(B736*'Third Approx.'!$D$19)+'Third Approx.'!$D$21))))))))))))</f>
        <v>#N/A</v>
      </c>
      <c r="N736" s="47">
        <v>367</v>
      </c>
      <c r="O736" s="48">
        <f>'Third Approx.'!$D$16*TAN('Third Approx.'!$D$29)+((0.5*(COS(RADIANS(ABS('Third Approx.'!$D$18*'Data 3rd Approx.'!N736-'Third Approx.'!$D$19*'Data 3rd Approx.'!N736))))+0.5)*('Third Approx.'!$D$16*TAN(2*'Third Approx.'!$D$29)-2*'Third Approx.'!$D$16*TAN('Third Approx.'!$D$29)))</f>
        <v>3.5102863947855281</v>
      </c>
    </row>
    <row r="737" spans="1:15" x14ac:dyDescent="0.25">
      <c r="A737" s="77">
        <v>367.5</v>
      </c>
      <c r="B737" s="77" t="str">
        <f>IF(A737&lt;='Third Approx.'!$D$20,A737,"")</f>
        <v/>
      </c>
      <c r="C737" s="48" t="e">
        <f>IF(B737="",#N/A,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Approx.'!$D$18*B737))+O737*COS(RADIANS(B737*'Third Approx.'!$D$19)+'Third Approx.'!$D$21))))))))))))</f>
        <v>#N/A</v>
      </c>
      <c r="D737" s="7" t="e">
        <f>IF(B737="",#N/A,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Approx.'!$D$18*B737))+O737*SIN(RADIANS(B737*'Third Approx.'!$D$19)+'Third Approx.'!$D$21))))))))))))</f>
        <v>#N/A</v>
      </c>
      <c r="N737" s="18">
        <v>367.5</v>
      </c>
      <c r="O737" s="48">
        <f>'Third Approx.'!$D$16*TAN('Third Approx.'!$D$29)+((0.5*(COS(RADIANS(ABS('Third Approx.'!$D$18*'Data 3rd Approx.'!N737-'Third Approx.'!$D$19*'Data 3rd Approx.'!N737))))+0.5)*('Third Approx.'!$D$16*TAN(2*'Third Approx.'!$D$29)-2*'Third Approx.'!$D$16*TAN('Third Approx.'!$D$29)))</f>
        <v>3.5097514364690383</v>
      </c>
    </row>
    <row r="738" spans="1:15" x14ac:dyDescent="0.25">
      <c r="A738" s="48">
        <v>368</v>
      </c>
      <c r="B738" s="77" t="str">
        <f>IF(A738&lt;='Third Approx.'!$D$20,A738,"")</f>
        <v/>
      </c>
      <c r="C738" s="48" t="e">
        <f>IF(B738="",#N/A,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Approx.'!$D$18*B738))+O738*COS(RADIANS(B738*'Third Approx.'!$D$19)+'Third Approx.'!$D$21))))))))))))</f>
        <v>#N/A</v>
      </c>
      <c r="D738" s="7" t="e">
        <f>IF(B738="",#N/A,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Approx.'!$D$18*B738))+O738*SIN(RADIANS(B738*'Third Approx.'!$D$19)+'Third Approx.'!$D$21))))))))))))</f>
        <v>#N/A</v>
      </c>
      <c r="N738" s="18">
        <v>368</v>
      </c>
      <c r="O738" s="48">
        <f>'Third Approx.'!$D$16*TAN('Third Approx.'!$D$29)+((0.5*(COS(RADIANS(ABS('Third Approx.'!$D$18*'Data 3rd Approx.'!N738-'Third Approx.'!$D$19*'Data 3rd Approx.'!N738))))+0.5)*('Third Approx.'!$D$16*TAN(2*'Third Approx.'!$D$29)-2*'Third Approx.'!$D$16*TAN('Third Approx.'!$D$29)))</f>
        <v>3.5092447575526418</v>
      </c>
    </row>
    <row r="739" spans="1:15" x14ac:dyDescent="0.25">
      <c r="A739" s="77">
        <v>368.5</v>
      </c>
      <c r="B739" s="77" t="str">
        <f>IF(A739&lt;='Third Approx.'!$D$20,A739,"")</f>
        <v/>
      </c>
      <c r="C739" s="48" t="e">
        <f>IF(B739="",#N/A,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Approx.'!$D$18*B739))+O739*COS(RADIANS(B739*'Third Approx.'!$D$19)+'Third Approx.'!$D$21))))))))))))</f>
        <v>#N/A</v>
      </c>
      <c r="D739" s="7" t="e">
        <f>IF(B739="",#N/A,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Approx.'!$D$18*B739))+O739*SIN(RADIANS(B739*'Third Approx.'!$D$19)+'Third Approx.'!$D$21))))))))))))</f>
        <v>#N/A</v>
      </c>
      <c r="N739" s="47">
        <v>368.5</v>
      </c>
      <c r="O739" s="48">
        <f>'Third Approx.'!$D$16*TAN('Third Approx.'!$D$29)+((0.5*(COS(RADIANS(ABS('Third Approx.'!$D$18*'Data 3rd Approx.'!N739-'Third Approx.'!$D$19*'Data 3rd Approx.'!N739))))+0.5)*('Third Approx.'!$D$16*TAN(2*'Third Approx.'!$D$29)-2*'Third Approx.'!$D$16*TAN('Third Approx.'!$D$29)))</f>
        <v>3.5087750274530758</v>
      </c>
    </row>
    <row r="740" spans="1:15" x14ac:dyDescent="0.25">
      <c r="A740" s="48">
        <v>369</v>
      </c>
      <c r="B740" s="77" t="str">
        <f>IF(A740&lt;='Third Approx.'!$D$20,A740,"")</f>
        <v/>
      </c>
      <c r="C740" s="48" t="e">
        <f>IF(B740="",#N/A,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Approx.'!$D$18*B740))+O740*COS(RADIANS(B740*'Third Approx.'!$D$19)+'Third Approx.'!$D$21))))))))))))</f>
        <v>#N/A</v>
      </c>
      <c r="D740" s="7" t="e">
        <f>IF(B740="",#N/A,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Approx.'!$D$18*B740))+O740*SIN(RADIANS(B740*'Third Approx.'!$D$19)+'Third Approx.'!$D$21))))))))))))</f>
        <v>#N/A</v>
      </c>
      <c r="N740" s="18">
        <v>369</v>
      </c>
      <c r="O740" s="48">
        <f>'Third Approx.'!$D$16*TAN('Third Approx.'!$D$29)+((0.5*(COS(RADIANS(ABS('Third Approx.'!$D$18*'Data 3rd Approx.'!N740-'Third Approx.'!$D$19*'Data 3rd Approx.'!N740))))+0.5)*('Third Approx.'!$D$16*TAN(2*'Third Approx.'!$D$29)-2*'Third Approx.'!$D$16*TAN('Third Approx.'!$D$29)))</f>
        <v>3.5083502833825779</v>
      </c>
    </row>
    <row r="741" spans="1:15" x14ac:dyDescent="0.25">
      <c r="A741" s="77">
        <v>369.5</v>
      </c>
      <c r="B741" s="77" t="str">
        <f>IF(A741&lt;='Third Approx.'!$D$20,A741,"")</f>
        <v/>
      </c>
      <c r="C741" s="48" t="e">
        <f>IF(B741="",#N/A,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Approx.'!$D$18*B741))+O741*COS(RADIANS(B741*'Third Approx.'!$D$19)+'Third Approx.'!$D$21))))))))))))</f>
        <v>#N/A</v>
      </c>
      <c r="D741" s="7" t="e">
        <f>IF(B741="",#N/A,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Approx.'!$D$18*B741))+O741*SIN(RADIANS(B741*'Third Approx.'!$D$19)+'Third Approx.'!$D$21))))))))))))</f>
        <v>#N/A</v>
      </c>
      <c r="N741" s="18">
        <v>369.5</v>
      </c>
      <c r="O741" s="48">
        <f>'Third Approx.'!$D$16*TAN('Third Approx.'!$D$29)+((0.5*(COS(RADIANS(ABS('Third Approx.'!$D$18*'Data 3rd Approx.'!N741-'Third Approx.'!$D$19*'Data 3rd Approx.'!N741))))+0.5)*('Third Approx.'!$D$16*TAN(2*'Third Approx.'!$D$29)-2*'Third Approx.'!$D$16*TAN('Third Approx.'!$D$29)))</f>
        <v>3.5079777928299554</v>
      </c>
    </row>
    <row r="742" spans="1:15" x14ac:dyDescent="0.25">
      <c r="A742" s="48">
        <v>370</v>
      </c>
      <c r="B742" s="77" t="str">
        <f>IF(A742&lt;='Third Approx.'!$D$20,A742,"")</f>
        <v/>
      </c>
      <c r="C742" s="48" t="e">
        <f>IF(B742="",#N/A,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Approx.'!$D$18*B742))+O742*COS(RADIANS(B742*'Third Approx.'!$D$19)+'Third Approx.'!$D$21))))))))))))</f>
        <v>#N/A</v>
      </c>
      <c r="D742" s="7" t="e">
        <f>IF(B742="",#N/A,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Approx.'!$D$18*B742))+O742*SIN(RADIANS(B742*'Third Approx.'!$D$19)+'Third Approx.'!$D$21))))))))))))</f>
        <v>#N/A</v>
      </c>
      <c r="N742" s="47">
        <v>370</v>
      </c>
      <c r="O742" s="48">
        <f>'Third Approx.'!$D$16*TAN('Third Approx.'!$D$29)+((0.5*(COS(RADIANS(ABS('Third Approx.'!$D$18*'Data 3rd Approx.'!N742-'Third Approx.'!$D$19*'Data 3rd Approx.'!N742))))+0.5)*('Third Approx.'!$D$16*TAN(2*'Third Approx.'!$D$29)-2*'Third Approx.'!$D$16*TAN('Third Approx.'!$D$29)))</f>
        <v>3.5076639292118377</v>
      </c>
    </row>
    <row r="743" spans="1:15" x14ac:dyDescent="0.25">
      <c r="A743" s="77">
        <v>370.5</v>
      </c>
      <c r="B743" s="77" t="str">
        <f>IF(A743&lt;='Third Approx.'!$D$20,A743,"")</f>
        <v/>
      </c>
      <c r="C743" s="48" t="e">
        <f>IF(B743="",#N/A,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Approx.'!$D$18*B743))+O743*COS(RADIANS(B743*'Third Approx.'!$D$19)+'Third Approx.'!$D$21))))))))))))</f>
        <v>#N/A</v>
      </c>
      <c r="D743" s="7" t="e">
        <f>IF(B743="",#N/A,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Approx.'!$D$18*B743))+O743*SIN(RADIANS(B743*'Third Approx.'!$D$19)+'Third Approx.'!$D$21))))))))))))</f>
        <v>#N/A</v>
      </c>
      <c r="N743" s="18">
        <v>370.5</v>
      </c>
      <c r="O743" s="48">
        <f>'Third Approx.'!$D$16*TAN('Third Approx.'!$D$29)+((0.5*(COS(RADIANS(ABS('Third Approx.'!$D$18*'Data 3rd Approx.'!N743-'Third Approx.'!$D$19*'Data 3rd Approx.'!N743))))+0.5)*('Third Approx.'!$D$16*TAN(2*'Third Approx.'!$D$29)-2*'Third Approx.'!$D$16*TAN('Third Approx.'!$D$29)))</f>
        <v>3.5074140628217503</v>
      </c>
    </row>
    <row r="744" spans="1:15" x14ac:dyDescent="0.25">
      <c r="A744" s="48">
        <v>371</v>
      </c>
      <c r="B744" s="77" t="str">
        <f>IF(A744&lt;='Third Approx.'!$D$20,A744,"")</f>
        <v/>
      </c>
      <c r="C744" s="48" t="e">
        <f>IF(B744="",#N/A,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Approx.'!$D$18*B744))+O744*COS(RADIANS(B744*'Third Approx.'!$D$19)+'Third Approx.'!$D$21))))))))))))</f>
        <v>#N/A</v>
      </c>
      <c r="D744" s="7" t="e">
        <f>IF(B744="",#N/A,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Approx.'!$D$18*B744))+O744*SIN(RADIANS(B744*'Third Approx.'!$D$19)+'Third Approx.'!$D$21))))))))))))</f>
        <v>#N/A</v>
      </c>
      <c r="N744" s="18">
        <v>371</v>
      </c>
      <c r="O744" s="48">
        <f>'Third Approx.'!$D$16*TAN('Third Approx.'!$D$29)+((0.5*(COS(RADIANS(ABS('Third Approx.'!$D$18*'Data 3rd Approx.'!N744-'Third Approx.'!$D$19*'Data 3rd Approx.'!N744))))+0.5)*('Third Approx.'!$D$16*TAN(2*'Third Approx.'!$D$29)-2*'Third Approx.'!$D$16*TAN('Third Approx.'!$D$29)))</f>
        <v>3.5072324689429037</v>
      </c>
    </row>
    <row r="745" spans="1:15" x14ac:dyDescent="0.25">
      <c r="A745" s="77">
        <v>371.5</v>
      </c>
      <c r="B745" s="77" t="str">
        <f>IF(A745&lt;='Third Approx.'!$D$20,A745,"")</f>
        <v/>
      </c>
      <c r="C745" s="48" t="e">
        <f>IF(B745="",#N/A,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Approx.'!$D$18*B745))+O745*COS(RADIANS(B745*'Third Approx.'!$D$19)+'Third Approx.'!$D$21))))))))))))</f>
        <v>#N/A</v>
      </c>
      <c r="D745" s="7" t="e">
        <f>IF(B745="",#N/A,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Approx.'!$D$18*B745))+O745*SIN(RADIANS(B745*'Third Approx.'!$D$19)+'Third Approx.'!$D$21))))))))))))</f>
        <v>#N/A</v>
      </c>
      <c r="N745" s="47">
        <v>371.5</v>
      </c>
      <c r="O745" s="48">
        <f>'Third Approx.'!$D$16*TAN('Third Approx.'!$D$29)+((0.5*(COS(RADIANS(ABS('Third Approx.'!$D$18*'Data 3rd Approx.'!N745-'Third Approx.'!$D$19*'Data 3rd Approx.'!N745))))+0.5)*('Third Approx.'!$D$16*TAN(2*'Third Approx.'!$D$29)-2*'Third Approx.'!$D$16*TAN('Third Approx.'!$D$29)))</f>
        <v>3.5071222546969119</v>
      </c>
    </row>
    <row r="746" spans="1:15" x14ac:dyDescent="0.25">
      <c r="A746" s="48">
        <v>372</v>
      </c>
      <c r="B746" s="77" t="str">
        <f>IF(A746&lt;='Third Approx.'!$D$20,A746,"")</f>
        <v/>
      </c>
      <c r="C746" s="48" t="e">
        <f>IF(B746="",#N/A,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Approx.'!$D$18*B746))+O746*COS(RADIANS(B746*'Third Approx.'!$D$19)+'Third Approx.'!$D$21))))))))))))</f>
        <v>#N/A</v>
      </c>
      <c r="D746" s="7" t="e">
        <f>IF(B746="",#N/A,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Approx.'!$D$18*B746))+O746*SIN(RADIANS(B746*'Third Approx.'!$D$19)+'Third Approx.'!$D$21))))))))))))</f>
        <v>#N/A</v>
      </c>
      <c r="N746" s="18">
        <v>372</v>
      </c>
      <c r="O746" s="48">
        <f>'Third Approx.'!$D$16*TAN('Third Approx.'!$D$29)+((0.5*(COS(RADIANS(ABS('Third Approx.'!$D$18*'Data 3rd Approx.'!N746-'Third Approx.'!$D$19*'Data 3rd Approx.'!N746))))+0.5)*('Third Approx.'!$D$16*TAN(2*'Third Approx.'!$D$29)-2*'Third Approx.'!$D$16*TAN('Third Approx.'!$D$29)))</f>
        <v>3.5070853058800813</v>
      </c>
    </row>
    <row r="747" spans="1:15" x14ac:dyDescent="0.25">
      <c r="A747" s="77">
        <v>372.5</v>
      </c>
      <c r="B747" s="77" t="str">
        <f>IF(A747&lt;='Third Approx.'!$D$20,A747,"")</f>
        <v/>
      </c>
      <c r="C747" s="48" t="e">
        <f>IF(B747="",#N/A,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Approx.'!$D$18*B747))+O747*COS(RADIANS(B747*'Third Approx.'!$D$19)+'Third Approx.'!$D$21))))))))))))</f>
        <v>#N/A</v>
      </c>
      <c r="D747" s="7" t="e">
        <f>IF(B747="",#N/A,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Approx.'!$D$18*B747))+O747*SIN(RADIANS(B747*'Third Approx.'!$D$19)+'Third Approx.'!$D$21))))))))))))</f>
        <v>#N/A</v>
      </c>
      <c r="N747" s="18">
        <v>372.5</v>
      </c>
      <c r="O747" s="48">
        <f>'Third Approx.'!$D$16*TAN('Third Approx.'!$D$29)+((0.5*(COS(RADIANS(ABS('Third Approx.'!$D$18*'Data 3rd Approx.'!N747-'Third Approx.'!$D$19*'Data 3rd Approx.'!N747))))+0.5)*('Third Approx.'!$D$16*TAN(2*'Third Approx.'!$D$29)-2*'Third Approx.'!$D$16*TAN('Third Approx.'!$D$29)))</f>
        <v>3.5071222546969119</v>
      </c>
    </row>
    <row r="748" spans="1:15" x14ac:dyDescent="0.25">
      <c r="A748" s="48">
        <v>373</v>
      </c>
      <c r="B748" s="77" t="str">
        <f>IF(A748&lt;='Third Approx.'!$D$20,A748,"")</f>
        <v/>
      </c>
      <c r="C748" s="48" t="e">
        <f>IF(B748="",#N/A,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Approx.'!$D$18*B748))+O748*COS(RADIANS(B748*'Third Approx.'!$D$19)+'Third Approx.'!$D$21))))))))))))</f>
        <v>#N/A</v>
      </c>
      <c r="D748" s="7" t="e">
        <f>IF(B748="",#N/A,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Approx.'!$D$18*B748))+O748*SIN(RADIANS(B748*'Third Approx.'!$D$19)+'Third Approx.'!$D$21))))))))))))</f>
        <v>#N/A</v>
      </c>
      <c r="N748" s="47">
        <v>373</v>
      </c>
      <c r="O748" s="48">
        <f>'Third Approx.'!$D$16*TAN('Third Approx.'!$D$29)+((0.5*(COS(RADIANS(ABS('Third Approx.'!$D$18*'Data 3rd Approx.'!N748-'Third Approx.'!$D$19*'Data 3rd Approx.'!N748))))+0.5)*('Third Approx.'!$D$16*TAN(2*'Third Approx.'!$D$29)-2*'Third Approx.'!$D$16*TAN('Third Approx.'!$D$29)))</f>
        <v>3.5072324689429037</v>
      </c>
    </row>
    <row r="749" spans="1:15" x14ac:dyDescent="0.25">
      <c r="A749" s="77">
        <v>373.5</v>
      </c>
      <c r="B749" s="77" t="str">
        <f>IF(A749&lt;='Third Approx.'!$D$20,A749,"")</f>
        <v/>
      </c>
      <c r="C749" s="48" t="e">
        <f>IF(B749="",#N/A,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Approx.'!$D$18*B749))+O749*COS(RADIANS(B749*'Third Approx.'!$D$19)+'Third Approx.'!$D$21))))))))))))</f>
        <v>#N/A</v>
      </c>
      <c r="D749" s="7" t="e">
        <f>IF(B749="",#N/A,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Approx.'!$D$18*B749))+O749*SIN(RADIANS(B749*'Third Approx.'!$D$19)+'Third Approx.'!$D$21))))))))))))</f>
        <v>#N/A</v>
      </c>
      <c r="N749" s="18">
        <v>373.5</v>
      </c>
      <c r="O749" s="48">
        <f>'Third Approx.'!$D$16*TAN('Third Approx.'!$D$29)+((0.5*(COS(RADIANS(ABS('Third Approx.'!$D$18*'Data 3rd Approx.'!N749-'Third Approx.'!$D$19*'Data 3rd Approx.'!N749))))+0.5)*('Third Approx.'!$D$16*TAN(2*'Third Approx.'!$D$29)-2*'Third Approx.'!$D$16*TAN('Third Approx.'!$D$29)))</f>
        <v>3.5074140628217503</v>
      </c>
    </row>
    <row r="750" spans="1:15" x14ac:dyDescent="0.25">
      <c r="A750" s="48">
        <v>374</v>
      </c>
      <c r="B750" s="77" t="str">
        <f>IF(A750&lt;='Third Approx.'!$D$20,A750,"")</f>
        <v/>
      </c>
      <c r="C750" s="48" t="e">
        <f>IF(B750="",#N/A,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Approx.'!$D$18*B750))+O750*COS(RADIANS(B750*'Third Approx.'!$D$19)+'Third Approx.'!$D$21))))))))))))</f>
        <v>#N/A</v>
      </c>
      <c r="D750" s="7" t="e">
        <f>IF(B750="",#N/A,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Approx.'!$D$18*B750))+O750*SIN(RADIANS(B750*'Third Approx.'!$D$19)+'Third Approx.'!$D$21))))))))))))</f>
        <v>#N/A</v>
      </c>
      <c r="N750" s="18">
        <v>374</v>
      </c>
      <c r="O750" s="48">
        <f>'Third Approx.'!$D$16*TAN('Third Approx.'!$D$29)+((0.5*(COS(RADIANS(ABS('Third Approx.'!$D$18*'Data 3rd Approx.'!N750-'Third Approx.'!$D$19*'Data 3rd Approx.'!N750))))+0.5)*('Third Approx.'!$D$16*TAN(2*'Third Approx.'!$D$29)-2*'Third Approx.'!$D$16*TAN('Third Approx.'!$D$29)))</f>
        <v>3.5076639292118377</v>
      </c>
    </row>
    <row r="751" spans="1:15" x14ac:dyDescent="0.25">
      <c r="A751" s="77">
        <v>374.5</v>
      </c>
      <c r="B751" s="77" t="str">
        <f>IF(A751&lt;='Third Approx.'!$D$20,A751,"")</f>
        <v/>
      </c>
      <c r="C751" s="48" t="e">
        <f>IF(B751="",#N/A,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Approx.'!$D$18*B751))+O751*COS(RADIANS(B751*'Third Approx.'!$D$19)+'Third Approx.'!$D$21))))))))))))</f>
        <v>#N/A</v>
      </c>
      <c r="D751" s="7" t="e">
        <f>IF(B751="",#N/A,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Approx.'!$D$18*B751))+O751*SIN(RADIANS(B751*'Third Approx.'!$D$19)+'Third Approx.'!$D$21))))))))))))</f>
        <v>#N/A</v>
      </c>
      <c r="N751" s="47">
        <v>374.5</v>
      </c>
      <c r="O751" s="48">
        <f>'Third Approx.'!$D$16*TAN('Third Approx.'!$D$29)+((0.5*(COS(RADIANS(ABS('Third Approx.'!$D$18*'Data 3rd Approx.'!N751-'Third Approx.'!$D$19*'Data 3rd Approx.'!N751))))+0.5)*('Third Approx.'!$D$16*TAN(2*'Third Approx.'!$D$29)-2*'Third Approx.'!$D$16*TAN('Third Approx.'!$D$29)))</f>
        <v>3.5079777928299554</v>
      </c>
    </row>
    <row r="752" spans="1:15" x14ac:dyDescent="0.25">
      <c r="A752" s="48">
        <v>375</v>
      </c>
      <c r="B752" s="77" t="str">
        <f>IF(A752&lt;='Third Approx.'!$D$20,A752,"")</f>
        <v/>
      </c>
      <c r="C752" s="48" t="e">
        <f>IF(B752="",#N/A,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Approx.'!$D$18*B752))+O752*COS(RADIANS(B752*'Third Approx.'!$D$19)+'Third Approx.'!$D$21))))))))))))</f>
        <v>#N/A</v>
      </c>
      <c r="D752" s="7" t="e">
        <f>IF(B752="",#N/A,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Approx.'!$D$18*B752))+O752*SIN(RADIANS(B752*'Third Approx.'!$D$19)+'Third Approx.'!$D$21))))))))))))</f>
        <v>#N/A</v>
      </c>
      <c r="N752" s="18">
        <v>375</v>
      </c>
      <c r="O752" s="48">
        <f>'Third Approx.'!$D$16*TAN('Third Approx.'!$D$29)+((0.5*(COS(RADIANS(ABS('Third Approx.'!$D$18*'Data 3rd Approx.'!N752-'Third Approx.'!$D$19*'Data 3rd Approx.'!N752))))+0.5)*('Third Approx.'!$D$16*TAN(2*'Third Approx.'!$D$29)-2*'Third Approx.'!$D$16*TAN('Third Approx.'!$D$29)))</f>
        <v>3.5083502833825779</v>
      </c>
    </row>
    <row r="753" spans="1:15" x14ac:dyDescent="0.25">
      <c r="A753" s="77">
        <v>375.5</v>
      </c>
      <c r="B753" s="77" t="str">
        <f>IF(A753&lt;='Third Approx.'!$D$20,A753,"")</f>
        <v/>
      </c>
      <c r="C753" s="48" t="e">
        <f>IF(B753="",#N/A,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Approx.'!$D$18*B753))+O753*COS(RADIANS(B753*'Third Approx.'!$D$19)+'Third Approx.'!$D$21))))))))))))</f>
        <v>#N/A</v>
      </c>
      <c r="D753" s="7" t="e">
        <f>IF(B753="",#N/A,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Approx.'!$D$18*B753))+O753*SIN(RADIANS(B753*'Third Approx.'!$D$19)+'Third Approx.'!$D$21))))))))))))</f>
        <v>#N/A</v>
      </c>
      <c r="N753" s="18">
        <v>375.5</v>
      </c>
      <c r="O753" s="48">
        <f>'Third Approx.'!$D$16*TAN('Third Approx.'!$D$29)+((0.5*(COS(RADIANS(ABS('Third Approx.'!$D$18*'Data 3rd Approx.'!N753-'Third Approx.'!$D$19*'Data 3rd Approx.'!N753))))+0.5)*('Third Approx.'!$D$16*TAN(2*'Third Approx.'!$D$29)-2*'Third Approx.'!$D$16*TAN('Third Approx.'!$D$29)))</f>
        <v>3.5087750274530758</v>
      </c>
    </row>
    <row r="754" spans="1:15" x14ac:dyDescent="0.25">
      <c r="A754" s="48">
        <v>376</v>
      </c>
      <c r="B754" s="77" t="str">
        <f>IF(A754&lt;='Third Approx.'!$D$20,A754,"")</f>
        <v/>
      </c>
      <c r="C754" s="48" t="e">
        <f>IF(B754="",#N/A,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Approx.'!$D$18*B754))+O754*COS(RADIANS(B754*'Third Approx.'!$D$19)+'Third Approx.'!$D$21))))))))))))</f>
        <v>#N/A</v>
      </c>
      <c r="D754" s="7" t="e">
        <f>IF(B754="",#N/A,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Approx.'!$D$18*B754))+O754*SIN(RADIANS(B754*'Third Approx.'!$D$19)+'Third Approx.'!$D$21))))))))))))</f>
        <v>#N/A</v>
      </c>
      <c r="N754" s="47">
        <v>376</v>
      </c>
      <c r="O754" s="48">
        <f>'Third Approx.'!$D$16*TAN('Third Approx.'!$D$29)+((0.5*(COS(RADIANS(ABS('Third Approx.'!$D$18*'Data 3rd Approx.'!N754-'Third Approx.'!$D$19*'Data 3rd Approx.'!N754))))+0.5)*('Third Approx.'!$D$16*TAN(2*'Third Approx.'!$D$29)-2*'Third Approx.'!$D$16*TAN('Third Approx.'!$D$29)))</f>
        <v>3.5092447575526418</v>
      </c>
    </row>
    <row r="755" spans="1:15" x14ac:dyDescent="0.25">
      <c r="A755" s="77">
        <v>376.5</v>
      </c>
      <c r="B755" s="77" t="str">
        <f>IF(A755&lt;='Third Approx.'!$D$20,A755,"")</f>
        <v/>
      </c>
      <c r="C755" s="48" t="e">
        <f>IF(B755="",#N/A,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Approx.'!$D$18*B755))+O755*COS(RADIANS(B755*'Third Approx.'!$D$19)+'Third Approx.'!$D$21))))))))))))</f>
        <v>#N/A</v>
      </c>
      <c r="D755" s="7" t="e">
        <f>IF(B755="",#N/A,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Approx.'!$D$18*B755))+O755*SIN(RADIANS(B755*'Third Approx.'!$D$19)+'Third Approx.'!$D$21))))))))))))</f>
        <v>#N/A</v>
      </c>
      <c r="N755" s="18">
        <v>376.5</v>
      </c>
      <c r="O755" s="48">
        <f>'Third Approx.'!$D$16*TAN('Third Approx.'!$D$29)+((0.5*(COS(RADIANS(ABS('Third Approx.'!$D$18*'Data 3rd Approx.'!N755-'Third Approx.'!$D$19*'Data 3rd Approx.'!N755))))+0.5)*('Third Approx.'!$D$16*TAN(2*'Third Approx.'!$D$29)-2*'Third Approx.'!$D$16*TAN('Third Approx.'!$D$29)))</f>
        <v>3.5097514364690383</v>
      </c>
    </row>
    <row r="756" spans="1:15" x14ac:dyDescent="0.25">
      <c r="A756" s="48">
        <v>377</v>
      </c>
      <c r="B756" s="77" t="str">
        <f>IF(A756&lt;='Third Approx.'!$D$20,A756,"")</f>
        <v/>
      </c>
      <c r="C756" s="48" t="e">
        <f>IF(B756="",#N/A,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Approx.'!$D$18*B756))+O756*COS(RADIANS(B756*'Third Approx.'!$D$19)+'Third Approx.'!$D$21))))))))))))</f>
        <v>#N/A</v>
      </c>
      <c r="D756" s="7" t="e">
        <f>IF(B756="",#N/A,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Approx.'!$D$18*B756))+O756*SIN(RADIANS(B756*'Third Approx.'!$D$19)+'Third Approx.'!$D$21))))))))))))</f>
        <v>#N/A</v>
      </c>
      <c r="N756" s="18">
        <v>377</v>
      </c>
      <c r="O756" s="48">
        <f>'Third Approx.'!$D$16*TAN('Third Approx.'!$D$29)+((0.5*(COS(RADIANS(ABS('Third Approx.'!$D$18*'Data 3rd Approx.'!N756-'Third Approx.'!$D$19*'Data 3rd Approx.'!N756))))+0.5)*('Third Approx.'!$D$16*TAN(2*'Third Approx.'!$D$29)-2*'Third Approx.'!$D$16*TAN('Third Approx.'!$D$29)))</f>
        <v>3.5102863947855281</v>
      </c>
    </row>
    <row r="757" spans="1:15" x14ac:dyDescent="0.25">
      <c r="A757" s="77">
        <v>377.5</v>
      </c>
      <c r="B757" s="77" t="str">
        <f>IF(A757&lt;='Third Approx.'!$D$20,A757,"")</f>
        <v/>
      </c>
      <c r="C757" s="48" t="e">
        <f>IF(B757="",#N/A,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Approx.'!$D$18*B757))+O757*COS(RADIANS(B757*'Third Approx.'!$D$19)+'Third Approx.'!$D$21))))))))))))</f>
        <v>#N/A</v>
      </c>
      <c r="D757" s="7" t="e">
        <f>IF(B757="",#N/A,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Approx.'!$D$18*B757))+O757*SIN(RADIANS(B757*'Third Approx.'!$D$19)+'Third Approx.'!$D$21))))))))))))</f>
        <v>#N/A</v>
      </c>
      <c r="N757" s="47">
        <v>377.5</v>
      </c>
      <c r="O757" s="48">
        <f>'Third Approx.'!$D$16*TAN('Third Approx.'!$D$29)+((0.5*(COS(RADIANS(ABS('Third Approx.'!$D$18*'Data 3rd Approx.'!N757-'Third Approx.'!$D$19*'Data 3rd Approx.'!N757))))+0.5)*('Third Approx.'!$D$16*TAN(2*'Third Approx.'!$D$29)-2*'Third Approx.'!$D$16*TAN('Third Approx.'!$D$29)))</f>
        <v>3.5108404792169972</v>
      </c>
    </row>
    <row r="758" spans="1:15" x14ac:dyDescent="0.25">
      <c r="A758" s="48">
        <v>378</v>
      </c>
      <c r="B758" s="77" t="str">
        <f>IF(A758&lt;='Third Approx.'!$D$20,A758,"")</f>
        <v/>
      </c>
      <c r="C758" s="48" t="e">
        <f>IF(B758="",#N/A,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Approx.'!$D$18*B758))+O758*COS(RADIANS(B758*'Third Approx.'!$D$19)+'Third Approx.'!$D$21))))))))))))</f>
        <v>#N/A</v>
      </c>
      <c r="D758" s="7" t="e">
        <f>IF(B758="",#N/A,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Approx.'!$D$18*B758))+O758*SIN(RADIANS(B758*'Third Approx.'!$D$19)+'Third Approx.'!$D$21))))))))))))</f>
        <v>#N/A</v>
      </c>
      <c r="N758" s="18">
        <v>378</v>
      </c>
      <c r="O758" s="48">
        <f>'Third Approx.'!$D$16*TAN('Third Approx.'!$D$29)+((0.5*(COS(RADIANS(ABS('Third Approx.'!$D$18*'Data 3rd Approx.'!N758-'Third Approx.'!$D$19*'Data 3rd Approx.'!N758))))+0.5)*('Third Approx.'!$D$16*TAN(2*'Third Approx.'!$D$29)-2*'Third Approx.'!$D$16*TAN('Third Approx.'!$D$29)))</f>
        <v>3.5114042092252022</v>
      </c>
    </row>
    <row r="759" spans="1:15" x14ac:dyDescent="0.25">
      <c r="A759" s="77">
        <v>378.5</v>
      </c>
      <c r="B759" s="77" t="str">
        <f>IF(A759&lt;='Third Approx.'!$D$20,A759,"")</f>
        <v/>
      </c>
      <c r="C759" s="48" t="e">
        <f>IF(B759="",#N/A,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Approx.'!$D$18*B759))+O759*COS(RADIANS(B759*'Third Approx.'!$D$19)+'Third Approx.'!$D$21))))))))))))</f>
        <v>#N/A</v>
      </c>
      <c r="D759" s="7" t="e">
        <f>IF(B759="",#N/A,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Approx.'!$D$18*B759))+O759*SIN(RADIANS(B759*'Third Approx.'!$D$19)+'Third Approx.'!$D$21))))))))))))</f>
        <v>#N/A</v>
      </c>
      <c r="N759" s="18">
        <v>378.5</v>
      </c>
      <c r="O759" s="48">
        <f>'Third Approx.'!$D$16*TAN('Third Approx.'!$D$29)+((0.5*(COS(RADIANS(ABS('Third Approx.'!$D$18*'Data 3rd Approx.'!N759-'Third Approx.'!$D$19*'Data 3rd Approx.'!N759))))+0.5)*('Third Approx.'!$D$16*TAN(2*'Third Approx.'!$D$29)-2*'Third Approx.'!$D$16*TAN('Third Approx.'!$D$29)))</f>
        <v>3.5119679392334073</v>
      </c>
    </row>
    <row r="760" spans="1:15" x14ac:dyDescent="0.25">
      <c r="A760" s="48">
        <v>379</v>
      </c>
      <c r="B760" s="77" t="str">
        <f>IF(A760&lt;='Third Approx.'!$D$20,A760,"")</f>
        <v/>
      </c>
      <c r="C760" s="48" t="e">
        <f>IF(B760="",#N/A,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Approx.'!$D$18*B760))+O760*COS(RADIANS(B760*'Third Approx.'!$D$19)+'Third Approx.'!$D$21))))))))))))</f>
        <v>#N/A</v>
      </c>
      <c r="D760" s="7" t="e">
        <f>IF(B760="",#N/A,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Approx.'!$D$18*B760))+O760*SIN(RADIANS(B760*'Third Approx.'!$D$19)+'Third Approx.'!$D$21))))))))))))</f>
        <v>#N/A</v>
      </c>
      <c r="N760" s="47">
        <v>379</v>
      </c>
      <c r="O760" s="48">
        <f>'Third Approx.'!$D$16*TAN('Third Approx.'!$D$29)+((0.5*(COS(RADIANS(ABS('Third Approx.'!$D$18*'Data 3rd Approx.'!N760-'Third Approx.'!$D$19*'Data 3rd Approx.'!N760))))+0.5)*('Third Approx.'!$D$16*TAN(2*'Third Approx.'!$D$29)-2*'Third Approx.'!$D$16*TAN('Third Approx.'!$D$29)))</f>
        <v>3.5125220236648764</v>
      </c>
    </row>
    <row r="761" spans="1:15" x14ac:dyDescent="0.25">
      <c r="A761" s="77">
        <v>379.5</v>
      </c>
      <c r="B761" s="77" t="str">
        <f>IF(A761&lt;='Third Approx.'!$D$20,A761,"")</f>
        <v/>
      </c>
      <c r="C761" s="48" t="e">
        <f>IF(B761="",#N/A,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Approx.'!$D$18*B761))+O761*COS(RADIANS(B761*'Third Approx.'!$D$19)+'Third Approx.'!$D$21))))))))))))</f>
        <v>#N/A</v>
      </c>
      <c r="D761" s="7" t="e">
        <f>IF(B761="",#N/A,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Approx.'!$D$18*B761))+O761*SIN(RADIANS(B761*'Third Approx.'!$D$19)+'Third Approx.'!$D$21))))))))))))</f>
        <v>#N/A</v>
      </c>
      <c r="N761" s="18">
        <v>379.5</v>
      </c>
      <c r="O761" s="48">
        <f>'Third Approx.'!$D$16*TAN('Third Approx.'!$D$29)+((0.5*(COS(RADIANS(ABS('Third Approx.'!$D$18*'Data 3rd Approx.'!N761-'Third Approx.'!$D$19*'Data 3rd Approx.'!N761))))+0.5)*('Third Approx.'!$D$16*TAN(2*'Third Approx.'!$D$29)-2*'Third Approx.'!$D$16*TAN('Third Approx.'!$D$29)))</f>
        <v>3.5130569819813662</v>
      </c>
    </row>
    <row r="762" spans="1:15" x14ac:dyDescent="0.25">
      <c r="A762" s="48">
        <v>380</v>
      </c>
      <c r="B762" s="77" t="str">
        <f>IF(A762&lt;='Third Approx.'!$D$20,A762,"")</f>
        <v/>
      </c>
      <c r="C762" s="48" t="e">
        <f>IF(B762="",#N/A,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Approx.'!$D$18*B762))+O762*COS(RADIANS(B762*'Third Approx.'!$D$19)+'Third Approx.'!$D$21))))))))))))</f>
        <v>#N/A</v>
      </c>
      <c r="D762" s="7" t="e">
        <f>IF(B762="",#N/A,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Approx.'!$D$18*B762))+O762*SIN(RADIANS(B762*'Third Approx.'!$D$19)+'Third Approx.'!$D$21))))))))))))</f>
        <v>#N/A</v>
      </c>
      <c r="N762" s="18">
        <v>380</v>
      </c>
      <c r="O762" s="48">
        <f>'Third Approx.'!$D$16*TAN('Third Approx.'!$D$29)+((0.5*(COS(RADIANS(ABS('Third Approx.'!$D$18*'Data 3rd Approx.'!N762-'Third Approx.'!$D$19*'Data 3rd Approx.'!N762))))+0.5)*('Third Approx.'!$D$16*TAN(2*'Third Approx.'!$D$29)-2*'Third Approx.'!$D$16*TAN('Third Approx.'!$D$29)))</f>
        <v>3.5135636608977627</v>
      </c>
    </row>
    <row r="763" spans="1:15" x14ac:dyDescent="0.25">
      <c r="A763" s="77">
        <v>380.5</v>
      </c>
      <c r="B763" s="77" t="str">
        <f>IF(A763&lt;='Third Approx.'!$D$20,A763,"")</f>
        <v/>
      </c>
      <c r="C763" s="48" t="e">
        <f>IF(B763="",#N/A,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Approx.'!$D$18*B763))+O763*COS(RADIANS(B763*'Third Approx.'!$D$19)+'Third Approx.'!$D$21))))))))))))</f>
        <v>#N/A</v>
      </c>
      <c r="D763" s="7" t="e">
        <f>IF(B763="",#N/A,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Approx.'!$D$18*B763))+O763*SIN(RADIANS(B763*'Third Approx.'!$D$19)+'Third Approx.'!$D$21))))))))))))</f>
        <v>#N/A</v>
      </c>
      <c r="N763" s="47">
        <v>380.5</v>
      </c>
      <c r="O763" s="48">
        <f>'Third Approx.'!$D$16*TAN('Third Approx.'!$D$29)+((0.5*(COS(RADIANS(ABS('Third Approx.'!$D$18*'Data 3rd Approx.'!N763-'Third Approx.'!$D$19*'Data 3rd Approx.'!N763))))+0.5)*('Third Approx.'!$D$16*TAN(2*'Third Approx.'!$D$29)-2*'Third Approx.'!$D$16*TAN('Third Approx.'!$D$29)))</f>
        <v>3.5140333909973287</v>
      </c>
    </row>
    <row r="764" spans="1:15" x14ac:dyDescent="0.25">
      <c r="A764" s="48">
        <v>381</v>
      </c>
      <c r="B764" s="77" t="str">
        <f>IF(A764&lt;='Third Approx.'!$D$20,A764,"")</f>
        <v/>
      </c>
      <c r="C764" s="48" t="e">
        <f>IF(B764="",#N/A,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Approx.'!$D$18*B764))+O764*COS(RADIANS(B764*'Third Approx.'!$D$19)+'Third Approx.'!$D$21))))))))))))</f>
        <v>#N/A</v>
      </c>
      <c r="D764" s="7" t="e">
        <f>IF(B764="",#N/A,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Approx.'!$D$18*B764))+O764*SIN(RADIANS(B764*'Third Approx.'!$D$19)+'Third Approx.'!$D$21))))))))))))</f>
        <v>#N/A</v>
      </c>
      <c r="N764" s="18">
        <v>381</v>
      </c>
      <c r="O764" s="48">
        <f>'Third Approx.'!$D$16*TAN('Third Approx.'!$D$29)+((0.5*(COS(RADIANS(ABS('Third Approx.'!$D$18*'Data 3rd Approx.'!N764-'Third Approx.'!$D$19*'Data 3rd Approx.'!N764))))+0.5)*('Third Approx.'!$D$16*TAN(2*'Third Approx.'!$D$29)-2*'Third Approx.'!$D$16*TAN('Third Approx.'!$D$29)))</f>
        <v>3.5144581350678266</v>
      </c>
    </row>
    <row r="765" spans="1:15" x14ac:dyDescent="0.25">
      <c r="A765" s="77">
        <v>381.5</v>
      </c>
      <c r="B765" s="77" t="str">
        <f>IF(A765&lt;='Third Approx.'!$D$20,A765,"")</f>
        <v/>
      </c>
      <c r="C765" s="48" t="e">
        <f>IF(B765="",#N/A,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Approx.'!$D$18*B765))+O765*COS(RADIANS(B765*'Third Approx.'!$D$19)+'Third Approx.'!$D$21))))))))))))</f>
        <v>#N/A</v>
      </c>
      <c r="D765" s="7" t="e">
        <f>IF(B765="",#N/A,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Approx.'!$D$18*B765))+O765*SIN(RADIANS(B765*'Third Approx.'!$D$19)+'Third Approx.'!$D$21))))))))))))</f>
        <v>#N/A</v>
      </c>
      <c r="N765" s="18">
        <v>381.5</v>
      </c>
      <c r="O765" s="48">
        <f>'Third Approx.'!$D$16*TAN('Third Approx.'!$D$29)+((0.5*(COS(RADIANS(ABS('Third Approx.'!$D$18*'Data 3rd Approx.'!N765-'Third Approx.'!$D$19*'Data 3rd Approx.'!N765))))+0.5)*('Third Approx.'!$D$16*TAN(2*'Third Approx.'!$D$29)-2*'Third Approx.'!$D$16*TAN('Third Approx.'!$D$29)))</f>
        <v>3.5148306256204491</v>
      </c>
    </row>
    <row r="766" spans="1:15" x14ac:dyDescent="0.25">
      <c r="A766" s="48">
        <v>382</v>
      </c>
      <c r="B766" s="77" t="str">
        <f>IF(A766&lt;='Third Approx.'!$D$20,A766,"")</f>
        <v/>
      </c>
      <c r="C766" s="48" t="e">
        <f>IF(B766="",#N/A,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Approx.'!$D$18*B766))+O766*COS(RADIANS(B766*'Third Approx.'!$D$19)+'Third Approx.'!$D$21))))))))))))</f>
        <v>#N/A</v>
      </c>
      <c r="D766" s="7" t="e">
        <f>IF(B766="",#N/A,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Approx.'!$D$18*B766))+O766*SIN(RADIANS(B766*'Third Approx.'!$D$19)+'Third Approx.'!$D$21))))))))))))</f>
        <v>#N/A</v>
      </c>
      <c r="N766" s="47">
        <v>382</v>
      </c>
      <c r="O766" s="48">
        <f>'Third Approx.'!$D$16*TAN('Third Approx.'!$D$29)+((0.5*(COS(RADIANS(ABS('Third Approx.'!$D$18*'Data 3rd Approx.'!N766-'Third Approx.'!$D$19*'Data 3rd Approx.'!N766))))+0.5)*('Third Approx.'!$D$16*TAN(2*'Third Approx.'!$D$29)-2*'Third Approx.'!$D$16*TAN('Third Approx.'!$D$29)))</f>
        <v>3.5151444892385664</v>
      </c>
    </row>
    <row r="767" spans="1:15" x14ac:dyDescent="0.25">
      <c r="A767" s="77">
        <v>382.5</v>
      </c>
      <c r="B767" s="77" t="str">
        <f>IF(A767&lt;='Third Approx.'!$D$20,A767,"")</f>
        <v/>
      </c>
      <c r="C767" s="48" t="e">
        <f>IF(B767="",#N/A,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Approx.'!$D$18*B767))+O767*COS(RADIANS(B767*'Third Approx.'!$D$19)+'Third Approx.'!$D$21))))))))))))</f>
        <v>#N/A</v>
      </c>
      <c r="D767" s="7" t="e">
        <f>IF(B767="",#N/A,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Approx.'!$D$18*B767))+O767*SIN(RADIANS(B767*'Third Approx.'!$D$19)+'Third Approx.'!$D$21))))))))))))</f>
        <v>#N/A</v>
      </c>
      <c r="N767" s="18">
        <v>382.5</v>
      </c>
      <c r="O767" s="48">
        <f>'Third Approx.'!$D$16*TAN('Third Approx.'!$D$29)+((0.5*(COS(RADIANS(ABS('Third Approx.'!$D$18*'Data 3rd Approx.'!N767-'Third Approx.'!$D$19*'Data 3rd Approx.'!N767))))+0.5)*('Third Approx.'!$D$16*TAN(2*'Third Approx.'!$D$29)-2*'Third Approx.'!$D$16*TAN('Third Approx.'!$D$29)))</f>
        <v>3.5153943556286542</v>
      </c>
    </row>
    <row r="768" spans="1:15" x14ac:dyDescent="0.25">
      <c r="A768" s="48">
        <v>383</v>
      </c>
      <c r="B768" s="77" t="str">
        <f>IF(A768&lt;='Third Approx.'!$D$20,A768,"")</f>
        <v/>
      </c>
      <c r="C768" s="48" t="e">
        <f>IF(B768="",#N/A,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Approx.'!$D$18*B768))+O768*COS(RADIANS(B768*'Third Approx.'!$D$19)+'Third Approx.'!$D$21))))))))))))</f>
        <v>#N/A</v>
      </c>
      <c r="D768" s="7" t="e">
        <f>IF(B768="",#N/A,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Approx.'!$D$18*B768))+O768*SIN(RADIANS(B768*'Third Approx.'!$D$19)+'Third Approx.'!$D$21))))))))))))</f>
        <v>#N/A</v>
      </c>
      <c r="N768" s="18">
        <v>383</v>
      </c>
      <c r="O768" s="48">
        <f>'Third Approx.'!$D$16*TAN('Third Approx.'!$D$29)+((0.5*(COS(RADIANS(ABS('Third Approx.'!$D$18*'Data 3rd Approx.'!N768-'Third Approx.'!$D$19*'Data 3rd Approx.'!N768))))+0.5)*('Third Approx.'!$D$16*TAN(2*'Third Approx.'!$D$29)-2*'Third Approx.'!$D$16*TAN('Third Approx.'!$D$29)))</f>
        <v>3.5155759495075007</v>
      </c>
    </row>
    <row r="769" spans="1:15" x14ac:dyDescent="0.25">
      <c r="A769" s="77">
        <v>383.5</v>
      </c>
      <c r="B769" s="77" t="str">
        <f>IF(A769&lt;='Third Approx.'!$D$20,A769,"")</f>
        <v/>
      </c>
      <c r="C769" s="48" t="e">
        <f>IF(B769="",#N/A,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Approx.'!$D$18*B769))+O769*COS(RADIANS(B769*'Third Approx.'!$D$19)+'Third Approx.'!$D$21))))))))))))</f>
        <v>#N/A</v>
      </c>
      <c r="D769" s="7" t="e">
        <f>IF(B769="",#N/A,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Approx.'!$D$18*B769))+O769*SIN(RADIANS(B769*'Third Approx.'!$D$19)+'Third Approx.'!$D$21))))))))))))</f>
        <v>#N/A</v>
      </c>
      <c r="N769" s="47">
        <v>383.5</v>
      </c>
      <c r="O769" s="48">
        <f>'Third Approx.'!$D$16*TAN('Third Approx.'!$D$29)+((0.5*(COS(RADIANS(ABS('Third Approx.'!$D$18*'Data 3rd Approx.'!N769-'Third Approx.'!$D$19*'Data 3rd Approx.'!N769))))+0.5)*('Third Approx.'!$D$16*TAN(2*'Third Approx.'!$D$29)-2*'Third Approx.'!$D$16*TAN('Third Approx.'!$D$29)))</f>
        <v>3.5156861637534926</v>
      </c>
    </row>
    <row r="770" spans="1:15" x14ac:dyDescent="0.25">
      <c r="A770" s="48">
        <v>384</v>
      </c>
      <c r="B770" s="77" t="str">
        <f>IF(A770&lt;='Third Approx.'!$D$20,A770,"")</f>
        <v/>
      </c>
      <c r="C770" s="48" t="e">
        <f>IF(B770="",#N/A,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Approx.'!$D$18*B770))+O770*COS(RADIANS(B770*'Third Approx.'!$D$19)+'Third Approx.'!$D$21))))))))))))</f>
        <v>#N/A</v>
      </c>
      <c r="D770" s="7" t="e">
        <f>IF(B770="",#N/A,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Approx.'!$D$18*B770))+O770*SIN(RADIANS(B770*'Third Approx.'!$D$19)+'Third Approx.'!$D$21))))))))))))</f>
        <v>#N/A</v>
      </c>
      <c r="N770" s="18">
        <v>384</v>
      </c>
      <c r="O770" s="48">
        <f>'Third Approx.'!$D$16*TAN('Third Approx.'!$D$29)+((0.5*(COS(RADIANS(ABS('Third Approx.'!$D$18*'Data 3rd Approx.'!N770-'Third Approx.'!$D$19*'Data 3rd Approx.'!N770))))+0.5)*('Third Approx.'!$D$16*TAN(2*'Third Approx.'!$D$29)-2*'Third Approx.'!$D$16*TAN('Third Approx.'!$D$29)))</f>
        <v>3.5157231125703232</v>
      </c>
    </row>
    <row r="771" spans="1:15" x14ac:dyDescent="0.25">
      <c r="A771" s="77">
        <v>384.5</v>
      </c>
      <c r="B771" s="77" t="str">
        <f>IF(A771&lt;='Third Approx.'!$D$20,A771,"")</f>
        <v/>
      </c>
      <c r="C771" s="48" t="e">
        <f>IF(B771="",#N/A,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Approx.'!$D$18*B771))+O771*COS(RADIANS(B771*'Third Approx.'!$D$19)+'Third Approx.'!$D$21))))))))))))</f>
        <v>#N/A</v>
      </c>
      <c r="D771" s="7" t="e">
        <f>IF(B771="",#N/A,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Approx.'!$D$18*B771))+O771*SIN(RADIANS(B771*'Third Approx.'!$D$19)+'Third Approx.'!$D$21))))))))))))</f>
        <v>#N/A</v>
      </c>
      <c r="N771" s="18">
        <v>384.5</v>
      </c>
      <c r="O771" s="48">
        <f>'Third Approx.'!$D$16*TAN('Third Approx.'!$D$29)+((0.5*(COS(RADIANS(ABS('Third Approx.'!$D$18*'Data 3rd Approx.'!N771-'Third Approx.'!$D$19*'Data 3rd Approx.'!N771))))+0.5)*('Third Approx.'!$D$16*TAN(2*'Third Approx.'!$D$29)-2*'Third Approx.'!$D$16*TAN('Third Approx.'!$D$29)))</f>
        <v>3.5156861637534926</v>
      </c>
    </row>
    <row r="772" spans="1:15" x14ac:dyDescent="0.25">
      <c r="A772" s="48">
        <v>385</v>
      </c>
      <c r="B772" s="77" t="str">
        <f>IF(A772&lt;='Third Approx.'!$D$20,A772,"")</f>
        <v/>
      </c>
      <c r="C772" s="48" t="e">
        <f>IF(B772="",#N/A,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Approx.'!$D$18*B772))+O772*COS(RADIANS(B772*'Third Approx.'!$D$19)+'Third Approx.'!$D$21))))))))))))</f>
        <v>#N/A</v>
      </c>
      <c r="D772" s="7" t="e">
        <f>IF(B772="",#N/A,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Approx.'!$D$18*B772))+O772*SIN(RADIANS(B772*'Third Approx.'!$D$19)+'Third Approx.'!$D$21))))))))))))</f>
        <v>#N/A</v>
      </c>
      <c r="N772" s="47">
        <v>385</v>
      </c>
      <c r="O772" s="48">
        <f>'Third Approx.'!$D$16*TAN('Third Approx.'!$D$29)+((0.5*(COS(RADIANS(ABS('Third Approx.'!$D$18*'Data 3rd Approx.'!N772-'Third Approx.'!$D$19*'Data 3rd Approx.'!N772))))+0.5)*('Third Approx.'!$D$16*TAN(2*'Third Approx.'!$D$29)-2*'Third Approx.'!$D$16*TAN('Third Approx.'!$D$29)))</f>
        <v>3.5155759495075007</v>
      </c>
    </row>
    <row r="773" spans="1:15" x14ac:dyDescent="0.25">
      <c r="A773" s="77">
        <v>385.5</v>
      </c>
      <c r="B773" s="77" t="str">
        <f>IF(A773&lt;='Third Approx.'!$D$20,A773,"")</f>
        <v/>
      </c>
      <c r="C773" s="48" t="e">
        <f>IF(B773="",#N/A,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Approx.'!$D$18*B773))+O773*COS(RADIANS(B773*'Third Approx.'!$D$19)+'Third Approx.'!$D$21))))))))))))</f>
        <v>#N/A</v>
      </c>
      <c r="D773" s="7" t="e">
        <f>IF(B773="",#N/A,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Approx.'!$D$18*B773))+O773*SIN(RADIANS(B773*'Third Approx.'!$D$19)+'Third Approx.'!$D$21))))))))))))</f>
        <v>#N/A</v>
      </c>
      <c r="N773" s="18">
        <v>385.5</v>
      </c>
      <c r="O773" s="48">
        <f>'Third Approx.'!$D$16*TAN('Third Approx.'!$D$29)+((0.5*(COS(RADIANS(ABS('Third Approx.'!$D$18*'Data 3rd Approx.'!N773-'Third Approx.'!$D$19*'Data 3rd Approx.'!N773))))+0.5)*('Third Approx.'!$D$16*TAN(2*'Third Approx.'!$D$29)-2*'Third Approx.'!$D$16*TAN('Third Approx.'!$D$29)))</f>
        <v>3.5153943556286542</v>
      </c>
    </row>
    <row r="774" spans="1:15" x14ac:dyDescent="0.25">
      <c r="A774" s="48">
        <v>386</v>
      </c>
      <c r="B774" s="77" t="str">
        <f>IF(A774&lt;='Third Approx.'!$D$20,A774,"")</f>
        <v/>
      </c>
      <c r="C774" s="48" t="e">
        <f>IF(B774="",#N/A,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Approx.'!$D$18*B774))+O774*COS(RADIANS(B774*'Third Approx.'!$D$19)+'Third Approx.'!$D$21))))))))))))</f>
        <v>#N/A</v>
      </c>
      <c r="D774" s="7" t="e">
        <f>IF(B774="",#N/A,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Approx.'!$D$18*B774))+O774*SIN(RADIANS(B774*'Third Approx.'!$D$19)+'Third Approx.'!$D$21))))))))))))</f>
        <v>#N/A</v>
      </c>
      <c r="N774" s="18">
        <v>386</v>
      </c>
      <c r="O774" s="48">
        <f>'Third Approx.'!$D$16*TAN('Third Approx.'!$D$29)+((0.5*(COS(RADIANS(ABS('Third Approx.'!$D$18*'Data 3rd Approx.'!N774-'Third Approx.'!$D$19*'Data 3rd Approx.'!N774))))+0.5)*('Third Approx.'!$D$16*TAN(2*'Third Approx.'!$D$29)-2*'Third Approx.'!$D$16*TAN('Third Approx.'!$D$29)))</f>
        <v>3.5151444892385668</v>
      </c>
    </row>
    <row r="775" spans="1:15" x14ac:dyDescent="0.25">
      <c r="A775" s="77">
        <v>386.5</v>
      </c>
      <c r="B775" s="77" t="str">
        <f>IF(A775&lt;='Third Approx.'!$D$20,A775,"")</f>
        <v/>
      </c>
      <c r="C775" s="48" t="e">
        <f>IF(B775="",#N/A,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Approx.'!$D$18*B775))+O775*COS(RADIANS(B775*'Third Approx.'!$D$19)+'Third Approx.'!$D$21))))))))))))</f>
        <v>#N/A</v>
      </c>
      <c r="D775" s="7" t="e">
        <f>IF(B775="",#N/A,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Approx.'!$D$18*B775))+O775*SIN(RADIANS(B775*'Third Approx.'!$D$19)+'Third Approx.'!$D$21))))))))))))</f>
        <v>#N/A</v>
      </c>
      <c r="N775" s="47">
        <v>386.5</v>
      </c>
      <c r="O775" s="48">
        <f>'Third Approx.'!$D$16*TAN('Third Approx.'!$D$29)+((0.5*(COS(RADIANS(ABS('Third Approx.'!$D$18*'Data 3rd Approx.'!N775-'Third Approx.'!$D$19*'Data 3rd Approx.'!N775))))+0.5)*('Third Approx.'!$D$16*TAN(2*'Third Approx.'!$D$29)-2*'Third Approx.'!$D$16*TAN('Third Approx.'!$D$29)))</f>
        <v>3.5148306256204491</v>
      </c>
    </row>
    <row r="776" spans="1:15" x14ac:dyDescent="0.25">
      <c r="A776" s="48">
        <v>387</v>
      </c>
      <c r="B776" s="77" t="str">
        <f>IF(A776&lt;='Third Approx.'!$D$20,A776,"")</f>
        <v/>
      </c>
      <c r="C776" s="48" t="e">
        <f>IF(B776="",#N/A,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Approx.'!$D$18*B776))+O776*COS(RADIANS(B776*'Third Approx.'!$D$19)+'Third Approx.'!$D$21))))))))))))</f>
        <v>#N/A</v>
      </c>
      <c r="D776" s="7" t="e">
        <f>IF(B776="",#N/A,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Approx.'!$D$18*B776))+O776*SIN(RADIANS(B776*'Third Approx.'!$D$19)+'Third Approx.'!$D$21))))))))))))</f>
        <v>#N/A</v>
      </c>
      <c r="N776" s="18">
        <v>387</v>
      </c>
      <c r="O776" s="48">
        <f>'Third Approx.'!$D$16*TAN('Third Approx.'!$D$29)+((0.5*(COS(RADIANS(ABS('Third Approx.'!$D$18*'Data 3rd Approx.'!N776-'Third Approx.'!$D$19*'Data 3rd Approx.'!N776))))+0.5)*('Third Approx.'!$D$16*TAN(2*'Third Approx.'!$D$29)-2*'Third Approx.'!$D$16*TAN('Third Approx.'!$D$29)))</f>
        <v>3.5144581350678266</v>
      </c>
    </row>
    <row r="777" spans="1:15" x14ac:dyDescent="0.25">
      <c r="A777" s="77">
        <v>387.5</v>
      </c>
      <c r="B777" s="77" t="str">
        <f>IF(A777&lt;='Third Approx.'!$D$20,A777,"")</f>
        <v/>
      </c>
      <c r="C777" s="48" t="e">
        <f>IF(B777="",#N/A,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Approx.'!$D$18*B777))+O777*COS(RADIANS(B777*'Third Approx.'!$D$19)+'Third Approx.'!$D$21))))))))))))</f>
        <v>#N/A</v>
      </c>
      <c r="D777" s="7" t="e">
        <f>IF(B777="",#N/A,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Approx.'!$D$18*B777))+O777*SIN(RADIANS(B777*'Third Approx.'!$D$19)+'Third Approx.'!$D$21))))))))))))</f>
        <v>#N/A</v>
      </c>
      <c r="N777" s="18">
        <v>387.5</v>
      </c>
      <c r="O777" s="48">
        <f>'Third Approx.'!$D$16*TAN('Third Approx.'!$D$29)+((0.5*(COS(RADIANS(ABS('Third Approx.'!$D$18*'Data 3rd Approx.'!N777-'Third Approx.'!$D$19*'Data 3rd Approx.'!N777))))+0.5)*('Third Approx.'!$D$16*TAN(2*'Third Approx.'!$D$29)-2*'Third Approx.'!$D$16*TAN('Third Approx.'!$D$29)))</f>
        <v>3.5140333909973287</v>
      </c>
    </row>
    <row r="778" spans="1:15" x14ac:dyDescent="0.25">
      <c r="A778" s="48">
        <v>388</v>
      </c>
      <c r="B778" s="77" t="str">
        <f>IF(A778&lt;='Third Approx.'!$D$20,A778,"")</f>
        <v/>
      </c>
      <c r="C778" s="48" t="e">
        <f>IF(B778="",#N/A,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Approx.'!$D$18*B778))+O778*COS(RADIANS(B778*'Third Approx.'!$D$19)+'Third Approx.'!$D$21))))))))))))</f>
        <v>#N/A</v>
      </c>
      <c r="D778" s="7" t="e">
        <f>IF(B778="",#N/A,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Approx.'!$D$18*B778))+O778*SIN(RADIANS(B778*'Third Approx.'!$D$19)+'Third Approx.'!$D$21))))))))))))</f>
        <v>#N/A</v>
      </c>
      <c r="N778" s="47">
        <v>388</v>
      </c>
      <c r="O778" s="48">
        <f>'Third Approx.'!$D$16*TAN('Third Approx.'!$D$29)+((0.5*(COS(RADIANS(ABS('Third Approx.'!$D$18*'Data 3rd Approx.'!N778-'Third Approx.'!$D$19*'Data 3rd Approx.'!N778))))+0.5)*('Third Approx.'!$D$16*TAN(2*'Third Approx.'!$D$29)-2*'Third Approx.'!$D$16*TAN('Third Approx.'!$D$29)))</f>
        <v>3.5135636608977627</v>
      </c>
    </row>
    <row r="779" spans="1:15" x14ac:dyDescent="0.25">
      <c r="A779" s="77">
        <v>388.5</v>
      </c>
      <c r="B779" s="77" t="str">
        <f>IF(A779&lt;='Third Approx.'!$D$20,A779,"")</f>
        <v/>
      </c>
      <c r="C779" s="48" t="e">
        <f>IF(B779="",#N/A,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Approx.'!$D$18*B779))+O779*COS(RADIANS(B779*'Third Approx.'!$D$19)+'Third Approx.'!$D$21))))))))))))</f>
        <v>#N/A</v>
      </c>
      <c r="D779" s="7" t="e">
        <f>IF(B779="",#N/A,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Approx.'!$D$18*B779))+O779*SIN(RADIANS(B779*'Third Approx.'!$D$19)+'Third Approx.'!$D$21))))))))))))</f>
        <v>#N/A</v>
      </c>
      <c r="N779" s="18">
        <v>388.5</v>
      </c>
      <c r="O779" s="48">
        <f>'Third Approx.'!$D$16*TAN('Third Approx.'!$D$29)+((0.5*(COS(RADIANS(ABS('Third Approx.'!$D$18*'Data 3rd Approx.'!N779-'Third Approx.'!$D$19*'Data 3rd Approx.'!N779))))+0.5)*('Third Approx.'!$D$16*TAN(2*'Third Approx.'!$D$29)-2*'Third Approx.'!$D$16*TAN('Third Approx.'!$D$29)))</f>
        <v>3.5130569819813662</v>
      </c>
    </row>
    <row r="780" spans="1:15" x14ac:dyDescent="0.25">
      <c r="A780" s="48">
        <v>389</v>
      </c>
      <c r="B780" s="77" t="str">
        <f>IF(A780&lt;='Third Approx.'!$D$20,A780,"")</f>
        <v/>
      </c>
      <c r="C780" s="48" t="e">
        <f>IF(B780="",#N/A,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Approx.'!$D$18*B780))+O780*COS(RADIANS(B780*'Third Approx.'!$D$19)+'Third Approx.'!$D$21))))))))))))</f>
        <v>#N/A</v>
      </c>
      <c r="D780" s="7" t="e">
        <f>IF(B780="",#N/A,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Approx.'!$D$18*B780))+O780*SIN(RADIANS(B780*'Third Approx.'!$D$19)+'Third Approx.'!$D$21))))))))))))</f>
        <v>#N/A</v>
      </c>
      <c r="N780" s="18">
        <v>389</v>
      </c>
      <c r="O780" s="48">
        <f>'Third Approx.'!$D$16*TAN('Third Approx.'!$D$29)+((0.5*(COS(RADIANS(ABS('Third Approx.'!$D$18*'Data 3rd Approx.'!N780-'Third Approx.'!$D$19*'Data 3rd Approx.'!N780))))+0.5)*('Third Approx.'!$D$16*TAN(2*'Third Approx.'!$D$29)-2*'Third Approx.'!$D$16*TAN('Third Approx.'!$D$29)))</f>
        <v>3.5125220236648764</v>
      </c>
    </row>
    <row r="781" spans="1:15" x14ac:dyDescent="0.25">
      <c r="A781" s="77">
        <v>389.5</v>
      </c>
      <c r="B781" s="77" t="str">
        <f>IF(A781&lt;='Third Approx.'!$D$20,A781,"")</f>
        <v/>
      </c>
      <c r="C781" s="48" t="e">
        <f>IF(B781="",#N/A,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Approx.'!$D$18*B781))+O781*COS(RADIANS(B781*'Third Approx.'!$D$19)+'Third Approx.'!$D$21))))))))))))</f>
        <v>#N/A</v>
      </c>
      <c r="D781" s="7" t="e">
        <f>IF(B781="",#N/A,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Approx.'!$D$18*B781))+O781*SIN(RADIANS(B781*'Third Approx.'!$D$19)+'Third Approx.'!$D$21))))))))))))</f>
        <v>#N/A</v>
      </c>
      <c r="N781" s="47">
        <v>389.5</v>
      </c>
      <c r="O781" s="48">
        <f>'Third Approx.'!$D$16*TAN('Third Approx.'!$D$29)+((0.5*(COS(RADIANS(ABS('Third Approx.'!$D$18*'Data 3rd Approx.'!N781-'Third Approx.'!$D$19*'Data 3rd Approx.'!N781))))+0.5)*('Third Approx.'!$D$16*TAN(2*'Third Approx.'!$D$29)-2*'Third Approx.'!$D$16*TAN('Third Approx.'!$D$29)))</f>
        <v>3.5119679392334073</v>
      </c>
    </row>
    <row r="782" spans="1:15" x14ac:dyDescent="0.25">
      <c r="A782" s="48">
        <v>390</v>
      </c>
      <c r="B782" s="77" t="str">
        <f>IF(A782&lt;='Third Approx.'!$D$20,A782,"")</f>
        <v/>
      </c>
      <c r="C782" s="48" t="e">
        <f>IF(B782="",#N/A,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Approx.'!$D$18*B782))+O782*COS(RADIANS(B782*'Third Approx.'!$D$19)+'Third Approx.'!$D$21))))))))))))</f>
        <v>#N/A</v>
      </c>
      <c r="D782" s="7" t="e">
        <f>IF(B782="",#N/A,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Approx.'!$D$18*B782))+O782*SIN(RADIANS(B782*'Third Approx.'!$D$19)+'Third Approx.'!$D$21))))))))))))</f>
        <v>#N/A</v>
      </c>
      <c r="N782" s="18">
        <v>390</v>
      </c>
      <c r="O782" s="48">
        <f>'Third Approx.'!$D$16*TAN('Third Approx.'!$D$29)+((0.5*(COS(RADIANS(ABS('Third Approx.'!$D$18*'Data 3rd Approx.'!N782-'Third Approx.'!$D$19*'Data 3rd Approx.'!N782))))+0.5)*('Third Approx.'!$D$16*TAN(2*'Third Approx.'!$D$29)-2*'Third Approx.'!$D$16*TAN('Third Approx.'!$D$29)))</f>
        <v>3.5114042092252022</v>
      </c>
    </row>
    <row r="783" spans="1:15" x14ac:dyDescent="0.25">
      <c r="A783" s="77">
        <v>390.5</v>
      </c>
      <c r="B783" s="77" t="str">
        <f>IF(A783&lt;='Third Approx.'!$D$20,A783,"")</f>
        <v/>
      </c>
      <c r="C783" s="48" t="e">
        <f>IF(B783="",#N/A,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Approx.'!$D$18*B783))+O783*COS(RADIANS(B783*'Third Approx.'!$D$19)+'Third Approx.'!$D$21))))))))))))</f>
        <v>#N/A</v>
      </c>
      <c r="D783" s="7" t="e">
        <f>IF(B783="",#N/A,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Approx.'!$D$18*B783))+O783*SIN(RADIANS(B783*'Third Approx.'!$D$19)+'Third Approx.'!$D$21))))))))))))</f>
        <v>#N/A</v>
      </c>
      <c r="N783" s="18">
        <v>390.5</v>
      </c>
      <c r="O783" s="48">
        <f>'Third Approx.'!$D$16*TAN('Third Approx.'!$D$29)+((0.5*(COS(RADIANS(ABS('Third Approx.'!$D$18*'Data 3rd Approx.'!N783-'Third Approx.'!$D$19*'Data 3rd Approx.'!N783))))+0.5)*('Third Approx.'!$D$16*TAN(2*'Third Approx.'!$D$29)-2*'Third Approx.'!$D$16*TAN('Third Approx.'!$D$29)))</f>
        <v>3.5108404792169972</v>
      </c>
    </row>
    <row r="784" spans="1:15" x14ac:dyDescent="0.25">
      <c r="A784" s="48">
        <v>391</v>
      </c>
      <c r="B784" s="77" t="str">
        <f>IF(A784&lt;='Third Approx.'!$D$20,A784,"")</f>
        <v/>
      </c>
      <c r="C784" s="48" t="e">
        <f>IF(B784="",#N/A,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Approx.'!$D$18*B784))+O784*COS(RADIANS(B784*'Third Approx.'!$D$19)+'Third Approx.'!$D$21))))))))))))</f>
        <v>#N/A</v>
      </c>
      <c r="D784" s="7" t="e">
        <f>IF(B784="",#N/A,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Approx.'!$D$18*B784))+O784*SIN(RADIANS(B784*'Third Approx.'!$D$19)+'Third Approx.'!$D$21))))))))))))</f>
        <v>#N/A</v>
      </c>
      <c r="N784" s="47">
        <v>391</v>
      </c>
      <c r="O784" s="48">
        <f>'Third Approx.'!$D$16*TAN('Third Approx.'!$D$29)+((0.5*(COS(RADIANS(ABS('Third Approx.'!$D$18*'Data 3rd Approx.'!N784-'Third Approx.'!$D$19*'Data 3rd Approx.'!N784))))+0.5)*('Third Approx.'!$D$16*TAN(2*'Third Approx.'!$D$29)-2*'Third Approx.'!$D$16*TAN('Third Approx.'!$D$29)))</f>
        <v>3.5102863947855281</v>
      </c>
    </row>
    <row r="785" spans="1:15" x14ac:dyDescent="0.25">
      <c r="A785" s="77">
        <v>391.5</v>
      </c>
      <c r="B785" s="77" t="str">
        <f>IF(A785&lt;='Third Approx.'!$D$20,A785,"")</f>
        <v/>
      </c>
      <c r="C785" s="48" t="e">
        <f>IF(B785="",#N/A,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Approx.'!$D$18*B785))+O785*COS(RADIANS(B785*'Third Approx.'!$D$19)+'Third Approx.'!$D$21))))))))))))</f>
        <v>#N/A</v>
      </c>
      <c r="D785" s="7" t="e">
        <f>IF(B785="",#N/A,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Approx.'!$D$18*B785))+O785*SIN(RADIANS(B785*'Third Approx.'!$D$19)+'Third Approx.'!$D$21))))))))))))</f>
        <v>#N/A</v>
      </c>
      <c r="N785" s="18">
        <v>391.5</v>
      </c>
      <c r="O785" s="48">
        <f>'Third Approx.'!$D$16*TAN('Third Approx.'!$D$29)+((0.5*(COS(RADIANS(ABS('Third Approx.'!$D$18*'Data 3rd Approx.'!N785-'Third Approx.'!$D$19*'Data 3rd Approx.'!N785))))+0.5)*('Third Approx.'!$D$16*TAN(2*'Third Approx.'!$D$29)-2*'Third Approx.'!$D$16*TAN('Third Approx.'!$D$29)))</f>
        <v>3.5097514364690383</v>
      </c>
    </row>
    <row r="786" spans="1:15" x14ac:dyDescent="0.25">
      <c r="A786" s="48">
        <v>392</v>
      </c>
      <c r="B786" s="77" t="str">
        <f>IF(A786&lt;='Third Approx.'!$D$20,A786,"")</f>
        <v/>
      </c>
      <c r="C786" s="48" t="e">
        <f>IF(B786="",#N/A,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Approx.'!$D$18*B786))+O786*COS(RADIANS(B786*'Third Approx.'!$D$19)+'Third Approx.'!$D$21))))))))))))</f>
        <v>#N/A</v>
      </c>
      <c r="D786" s="7" t="e">
        <f>IF(B786="",#N/A,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Approx.'!$D$18*B786))+O786*SIN(RADIANS(B786*'Third Approx.'!$D$19)+'Third Approx.'!$D$21))))))))))))</f>
        <v>#N/A</v>
      </c>
      <c r="N786" s="18">
        <v>392</v>
      </c>
      <c r="O786" s="48">
        <f>'Third Approx.'!$D$16*TAN('Third Approx.'!$D$29)+((0.5*(COS(RADIANS(ABS('Third Approx.'!$D$18*'Data 3rd Approx.'!N786-'Third Approx.'!$D$19*'Data 3rd Approx.'!N786))))+0.5)*('Third Approx.'!$D$16*TAN(2*'Third Approx.'!$D$29)-2*'Third Approx.'!$D$16*TAN('Third Approx.'!$D$29)))</f>
        <v>3.5092447575526418</v>
      </c>
    </row>
    <row r="787" spans="1:15" x14ac:dyDescent="0.25">
      <c r="A787" s="77">
        <v>392.5</v>
      </c>
      <c r="B787" s="77" t="str">
        <f>IF(A787&lt;='Third Approx.'!$D$20,A787,"")</f>
        <v/>
      </c>
      <c r="C787" s="48" t="e">
        <f>IF(B787="",#N/A,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Approx.'!$D$18*B787))+O787*COS(RADIANS(B787*'Third Approx.'!$D$19)+'Third Approx.'!$D$21))))))))))))</f>
        <v>#N/A</v>
      </c>
      <c r="D787" s="7" t="e">
        <f>IF(B787="",#N/A,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Approx.'!$D$18*B787))+O787*SIN(RADIANS(B787*'Third Approx.'!$D$19)+'Third Approx.'!$D$21))))))))))))</f>
        <v>#N/A</v>
      </c>
      <c r="N787" s="47">
        <v>392.5</v>
      </c>
      <c r="O787" s="48">
        <f>'Third Approx.'!$D$16*TAN('Third Approx.'!$D$29)+((0.5*(COS(RADIANS(ABS('Third Approx.'!$D$18*'Data 3rd Approx.'!N787-'Third Approx.'!$D$19*'Data 3rd Approx.'!N787))))+0.5)*('Third Approx.'!$D$16*TAN(2*'Third Approx.'!$D$29)-2*'Third Approx.'!$D$16*TAN('Third Approx.'!$D$29)))</f>
        <v>3.5087750274530758</v>
      </c>
    </row>
    <row r="788" spans="1:15" x14ac:dyDescent="0.25">
      <c r="A788" s="48">
        <v>393</v>
      </c>
      <c r="B788" s="77" t="str">
        <f>IF(A788&lt;='Third Approx.'!$D$20,A788,"")</f>
        <v/>
      </c>
      <c r="C788" s="48" t="e">
        <f>IF(B788="",#N/A,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Approx.'!$D$18*B788))+O788*COS(RADIANS(B788*'Third Approx.'!$D$19)+'Third Approx.'!$D$21))))))))))))</f>
        <v>#N/A</v>
      </c>
      <c r="D788" s="7" t="e">
        <f>IF(B788="",#N/A,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Approx.'!$D$18*B788))+O788*SIN(RADIANS(B788*'Third Approx.'!$D$19)+'Third Approx.'!$D$21))))))))))))</f>
        <v>#N/A</v>
      </c>
      <c r="N788" s="18">
        <v>393</v>
      </c>
      <c r="O788" s="48">
        <f>'Third Approx.'!$D$16*TAN('Third Approx.'!$D$29)+((0.5*(COS(RADIANS(ABS('Third Approx.'!$D$18*'Data 3rd Approx.'!N788-'Third Approx.'!$D$19*'Data 3rd Approx.'!N788))))+0.5)*('Third Approx.'!$D$16*TAN(2*'Third Approx.'!$D$29)-2*'Third Approx.'!$D$16*TAN('Third Approx.'!$D$29)))</f>
        <v>3.5083502833825779</v>
      </c>
    </row>
    <row r="789" spans="1:15" x14ac:dyDescent="0.25">
      <c r="A789" s="77">
        <v>393.5</v>
      </c>
      <c r="B789" s="77" t="str">
        <f>IF(A789&lt;='Third Approx.'!$D$20,A789,"")</f>
        <v/>
      </c>
      <c r="C789" s="48" t="e">
        <f>IF(B789="",#N/A,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Approx.'!$D$18*B789))+O789*COS(RADIANS(B789*'Third Approx.'!$D$19)+'Third Approx.'!$D$21))))))))))))</f>
        <v>#N/A</v>
      </c>
      <c r="D789" s="7" t="e">
        <f>IF(B789="",#N/A,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Approx.'!$D$18*B789))+O789*SIN(RADIANS(B789*'Third Approx.'!$D$19)+'Third Approx.'!$D$21))))))))))))</f>
        <v>#N/A</v>
      </c>
      <c r="N789" s="18">
        <v>393.5</v>
      </c>
      <c r="O789" s="48">
        <f>'Third Approx.'!$D$16*TAN('Third Approx.'!$D$29)+((0.5*(COS(RADIANS(ABS('Third Approx.'!$D$18*'Data 3rd Approx.'!N789-'Third Approx.'!$D$19*'Data 3rd Approx.'!N789))))+0.5)*('Third Approx.'!$D$16*TAN(2*'Third Approx.'!$D$29)-2*'Third Approx.'!$D$16*TAN('Third Approx.'!$D$29)))</f>
        <v>3.5079777928299554</v>
      </c>
    </row>
    <row r="790" spans="1:15" x14ac:dyDescent="0.25">
      <c r="A790" s="48">
        <v>394</v>
      </c>
      <c r="B790" s="77" t="str">
        <f>IF(A790&lt;='Third Approx.'!$D$20,A790,"")</f>
        <v/>
      </c>
      <c r="C790" s="48" t="e">
        <f>IF(B790="",#N/A,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Approx.'!$D$18*B790))+O790*COS(RADIANS(B790*'Third Approx.'!$D$19)+'Third Approx.'!$D$21))))))))))))</f>
        <v>#N/A</v>
      </c>
      <c r="D790" s="7" t="e">
        <f>IF(B790="",#N/A,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Approx.'!$D$18*B790))+O790*SIN(RADIANS(B790*'Third Approx.'!$D$19)+'Third Approx.'!$D$21))))))))))))</f>
        <v>#N/A</v>
      </c>
      <c r="N790" s="47">
        <v>394</v>
      </c>
      <c r="O790" s="48">
        <f>'Third Approx.'!$D$16*TAN('Third Approx.'!$D$29)+((0.5*(COS(RADIANS(ABS('Third Approx.'!$D$18*'Data 3rd Approx.'!N790-'Third Approx.'!$D$19*'Data 3rd Approx.'!N790))))+0.5)*('Third Approx.'!$D$16*TAN(2*'Third Approx.'!$D$29)-2*'Third Approx.'!$D$16*TAN('Third Approx.'!$D$29)))</f>
        <v>3.5076639292118381</v>
      </c>
    </row>
    <row r="791" spans="1:15" x14ac:dyDescent="0.25">
      <c r="A791" s="77">
        <v>394.5</v>
      </c>
      <c r="B791" s="77" t="str">
        <f>IF(A791&lt;='Third Approx.'!$D$20,A791,"")</f>
        <v/>
      </c>
      <c r="C791" s="48" t="e">
        <f>IF(B791="",#N/A,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Approx.'!$D$18*B791))+O791*COS(RADIANS(B791*'Third Approx.'!$D$19)+'Third Approx.'!$D$21))))))))))))</f>
        <v>#N/A</v>
      </c>
      <c r="D791" s="7" t="e">
        <f>IF(B791="",#N/A,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Approx.'!$D$18*B791))+O791*SIN(RADIANS(B791*'Third Approx.'!$D$19)+'Third Approx.'!$D$21))))))))))))</f>
        <v>#N/A</v>
      </c>
      <c r="N791" s="18">
        <v>394.5</v>
      </c>
      <c r="O791" s="48">
        <f>'Third Approx.'!$D$16*TAN('Third Approx.'!$D$29)+((0.5*(COS(RADIANS(ABS('Third Approx.'!$D$18*'Data 3rd Approx.'!N791-'Third Approx.'!$D$19*'Data 3rd Approx.'!N791))))+0.5)*('Third Approx.'!$D$16*TAN(2*'Third Approx.'!$D$29)-2*'Third Approx.'!$D$16*TAN('Third Approx.'!$D$29)))</f>
        <v>3.5074140628217503</v>
      </c>
    </row>
    <row r="792" spans="1:15" x14ac:dyDescent="0.25">
      <c r="A792" s="48">
        <v>395</v>
      </c>
      <c r="B792" s="77" t="str">
        <f>IF(A792&lt;='Third Approx.'!$D$20,A792,"")</f>
        <v/>
      </c>
      <c r="C792" s="48" t="e">
        <f>IF(B792="",#N/A,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Approx.'!$D$18*B792))+O792*COS(RADIANS(B792*'Third Approx.'!$D$19)+'Third Approx.'!$D$21))))))))))))</f>
        <v>#N/A</v>
      </c>
      <c r="D792" s="7" t="e">
        <f>IF(B792="",#N/A,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Approx.'!$D$18*B792))+O792*SIN(RADIANS(B792*'Third Approx.'!$D$19)+'Third Approx.'!$D$21))))))))))))</f>
        <v>#N/A</v>
      </c>
      <c r="N792" s="18">
        <v>395</v>
      </c>
      <c r="O792" s="48">
        <f>'Third Approx.'!$D$16*TAN('Third Approx.'!$D$29)+((0.5*(COS(RADIANS(ABS('Third Approx.'!$D$18*'Data 3rd Approx.'!N792-'Third Approx.'!$D$19*'Data 3rd Approx.'!N792))))+0.5)*('Third Approx.'!$D$16*TAN(2*'Third Approx.'!$D$29)-2*'Third Approx.'!$D$16*TAN('Third Approx.'!$D$29)))</f>
        <v>3.5072324689429037</v>
      </c>
    </row>
    <row r="793" spans="1:15" x14ac:dyDescent="0.25">
      <c r="A793" s="77">
        <v>395.5</v>
      </c>
      <c r="B793" s="77" t="str">
        <f>IF(A793&lt;='Third Approx.'!$D$20,A793,"")</f>
        <v/>
      </c>
      <c r="C793" s="48" t="e">
        <f>IF(B793="",#N/A,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Approx.'!$D$18*B793))+O793*COS(RADIANS(B793*'Third Approx.'!$D$19)+'Third Approx.'!$D$21))))))))))))</f>
        <v>#N/A</v>
      </c>
      <c r="D793" s="7" t="e">
        <f>IF(B793="",#N/A,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Approx.'!$D$18*B793))+O793*SIN(RADIANS(B793*'Third Approx.'!$D$19)+'Third Approx.'!$D$21))))))))))))</f>
        <v>#N/A</v>
      </c>
      <c r="N793" s="47">
        <v>395.5</v>
      </c>
      <c r="O793" s="48">
        <f>'Third Approx.'!$D$16*TAN('Third Approx.'!$D$29)+((0.5*(COS(RADIANS(ABS('Third Approx.'!$D$18*'Data 3rd Approx.'!N793-'Third Approx.'!$D$19*'Data 3rd Approx.'!N793))))+0.5)*('Third Approx.'!$D$16*TAN(2*'Third Approx.'!$D$29)-2*'Third Approx.'!$D$16*TAN('Third Approx.'!$D$29)))</f>
        <v>3.5071222546969119</v>
      </c>
    </row>
    <row r="794" spans="1:15" x14ac:dyDescent="0.25">
      <c r="A794" s="48">
        <v>396</v>
      </c>
      <c r="B794" s="77" t="str">
        <f>IF(A794&lt;='Third Approx.'!$D$20,A794,"")</f>
        <v/>
      </c>
      <c r="C794" s="48" t="e">
        <f>IF(B794="",#N/A,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Approx.'!$D$18*B794))+O794*COS(RADIANS(B794*'Third Approx.'!$D$19)+'Third Approx.'!$D$21))))))))))))</f>
        <v>#N/A</v>
      </c>
      <c r="D794" s="7" t="e">
        <f>IF(B794="",#N/A,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Approx.'!$D$18*B794))+O794*SIN(RADIANS(B794*'Third Approx.'!$D$19)+'Third Approx.'!$D$21))))))))))))</f>
        <v>#N/A</v>
      </c>
      <c r="N794" s="18">
        <v>396</v>
      </c>
      <c r="O794" s="48">
        <f>'Third Approx.'!$D$16*TAN('Third Approx.'!$D$29)+((0.5*(COS(RADIANS(ABS('Third Approx.'!$D$18*'Data 3rd Approx.'!N794-'Third Approx.'!$D$19*'Data 3rd Approx.'!N794))))+0.5)*('Third Approx.'!$D$16*TAN(2*'Third Approx.'!$D$29)-2*'Third Approx.'!$D$16*TAN('Third Approx.'!$D$29)))</f>
        <v>3.5070853058800813</v>
      </c>
    </row>
    <row r="795" spans="1:15" x14ac:dyDescent="0.25">
      <c r="A795" s="77">
        <v>396.5</v>
      </c>
      <c r="B795" s="77" t="str">
        <f>IF(A795&lt;='Third Approx.'!$D$20,A795,"")</f>
        <v/>
      </c>
      <c r="C795" s="48" t="e">
        <f>IF(B795="",#N/A,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Approx.'!$D$18*B795))+O795*COS(RADIANS(B795*'Third Approx.'!$D$19)+'Third Approx.'!$D$21))))))))))))</f>
        <v>#N/A</v>
      </c>
      <c r="D795" s="7" t="e">
        <f>IF(B795="",#N/A,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Approx.'!$D$18*B795))+O795*SIN(RADIANS(B795*'Third Approx.'!$D$19)+'Third Approx.'!$D$21))))))))))))</f>
        <v>#N/A</v>
      </c>
      <c r="N795" s="18">
        <v>396.5</v>
      </c>
      <c r="O795" s="48">
        <f>'Third Approx.'!$D$16*TAN('Third Approx.'!$D$29)+((0.5*(COS(RADIANS(ABS('Third Approx.'!$D$18*'Data 3rd Approx.'!N795-'Third Approx.'!$D$19*'Data 3rd Approx.'!N795))))+0.5)*('Third Approx.'!$D$16*TAN(2*'Third Approx.'!$D$29)-2*'Third Approx.'!$D$16*TAN('Third Approx.'!$D$29)))</f>
        <v>3.5071222546969119</v>
      </c>
    </row>
    <row r="796" spans="1:15" x14ac:dyDescent="0.25">
      <c r="A796" s="48">
        <v>397</v>
      </c>
      <c r="B796" s="77" t="str">
        <f>IF(A796&lt;='Third Approx.'!$D$20,A796,"")</f>
        <v/>
      </c>
      <c r="C796" s="48" t="e">
        <f>IF(B796="",#N/A,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Approx.'!$D$18*B796))+O796*COS(RADIANS(B796*'Third Approx.'!$D$19)+'Third Approx.'!$D$21))))))))))))</f>
        <v>#N/A</v>
      </c>
      <c r="D796" s="7" t="e">
        <f>IF(B796="",#N/A,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Approx.'!$D$18*B796))+O796*SIN(RADIANS(B796*'Third Approx.'!$D$19)+'Third Approx.'!$D$21))))))))))))</f>
        <v>#N/A</v>
      </c>
      <c r="N796" s="47">
        <v>397</v>
      </c>
      <c r="O796" s="48">
        <f>'Third Approx.'!$D$16*TAN('Third Approx.'!$D$29)+((0.5*(COS(RADIANS(ABS('Third Approx.'!$D$18*'Data 3rd Approx.'!N796-'Third Approx.'!$D$19*'Data 3rd Approx.'!N796))))+0.5)*('Third Approx.'!$D$16*TAN(2*'Third Approx.'!$D$29)-2*'Third Approx.'!$D$16*TAN('Third Approx.'!$D$29)))</f>
        <v>3.5072324689429037</v>
      </c>
    </row>
    <row r="797" spans="1:15" x14ac:dyDescent="0.25">
      <c r="A797" s="77">
        <v>397.5</v>
      </c>
      <c r="B797" s="77" t="str">
        <f>IF(A797&lt;='Third Approx.'!$D$20,A797,"")</f>
        <v/>
      </c>
      <c r="C797" s="48" t="e">
        <f>IF(B797="",#N/A,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Approx.'!$D$18*B797))+O797*COS(RADIANS(B797*'Third Approx.'!$D$19)+'Third Approx.'!$D$21))))))))))))</f>
        <v>#N/A</v>
      </c>
      <c r="D797" s="7" t="e">
        <f>IF(B797="",#N/A,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Approx.'!$D$18*B797))+O797*SIN(RADIANS(B797*'Third Approx.'!$D$19)+'Third Approx.'!$D$21))))))))))))</f>
        <v>#N/A</v>
      </c>
      <c r="N797" s="18">
        <v>397.5</v>
      </c>
      <c r="O797" s="48">
        <f>'Third Approx.'!$D$16*TAN('Third Approx.'!$D$29)+((0.5*(COS(RADIANS(ABS('Third Approx.'!$D$18*'Data 3rd Approx.'!N797-'Third Approx.'!$D$19*'Data 3rd Approx.'!N797))))+0.5)*('Third Approx.'!$D$16*TAN(2*'Third Approx.'!$D$29)-2*'Third Approx.'!$D$16*TAN('Third Approx.'!$D$29)))</f>
        <v>3.5074140628217503</v>
      </c>
    </row>
    <row r="798" spans="1:15" x14ac:dyDescent="0.25">
      <c r="A798" s="48">
        <v>398</v>
      </c>
      <c r="B798" s="77" t="str">
        <f>IF(A798&lt;='Third Approx.'!$D$20,A798,"")</f>
        <v/>
      </c>
      <c r="C798" s="48" t="e">
        <f>IF(B798="",#N/A,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Approx.'!$D$18*B798))+O798*COS(RADIANS(B798*'Third Approx.'!$D$19)+'Third Approx.'!$D$21))))))))))))</f>
        <v>#N/A</v>
      </c>
      <c r="D798" s="7" t="e">
        <f>IF(B798="",#N/A,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Approx.'!$D$18*B798))+O798*SIN(RADIANS(B798*'Third Approx.'!$D$19)+'Third Approx.'!$D$21))))))))))))</f>
        <v>#N/A</v>
      </c>
      <c r="N798" s="18">
        <v>398</v>
      </c>
      <c r="O798" s="48">
        <f>'Third Approx.'!$D$16*TAN('Third Approx.'!$D$29)+((0.5*(COS(RADIANS(ABS('Third Approx.'!$D$18*'Data 3rd Approx.'!N798-'Third Approx.'!$D$19*'Data 3rd Approx.'!N798))))+0.5)*('Third Approx.'!$D$16*TAN(2*'Third Approx.'!$D$29)-2*'Third Approx.'!$D$16*TAN('Third Approx.'!$D$29)))</f>
        <v>3.5076639292118381</v>
      </c>
    </row>
    <row r="799" spans="1:15" x14ac:dyDescent="0.25">
      <c r="A799" s="77">
        <v>398.5</v>
      </c>
      <c r="B799" s="77" t="str">
        <f>IF(A799&lt;='Third Approx.'!$D$20,A799,"")</f>
        <v/>
      </c>
      <c r="C799" s="48" t="e">
        <f>IF(B799="",#N/A,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Approx.'!$D$18*B799))+O799*COS(RADIANS(B799*'Third Approx.'!$D$19)+'Third Approx.'!$D$21))))))))))))</f>
        <v>#N/A</v>
      </c>
      <c r="D799" s="7" t="e">
        <f>IF(B799="",#N/A,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Approx.'!$D$18*B799))+O799*SIN(RADIANS(B799*'Third Approx.'!$D$19)+'Third Approx.'!$D$21))))))))))))</f>
        <v>#N/A</v>
      </c>
      <c r="N799" s="47">
        <v>398.5</v>
      </c>
      <c r="O799" s="48">
        <f>'Third Approx.'!$D$16*TAN('Third Approx.'!$D$29)+((0.5*(COS(RADIANS(ABS('Third Approx.'!$D$18*'Data 3rd Approx.'!N799-'Third Approx.'!$D$19*'Data 3rd Approx.'!N799))))+0.5)*('Third Approx.'!$D$16*TAN(2*'Third Approx.'!$D$29)-2*'Third Approx.'!$D$16*TAN('Third Approx.'!$D$29)))</f>
        <v>3.5079777928299554</v>
      </c>
    </row>
    <row r="800" spans="1:15" x14ac:dyDescent="0.25">
      <c r="A800" s="48">
        <v>399</v>
      </c>
      <c r="B800" s="77" t="str">
        <f>IF(A800&lt;='Third Approx.'!$D$20,A800,"")</f>
        <v/>
      </c>
      <c r="C800" s="48" t="e">
        <f>IF(B800="",#N/A,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Approx.'!$D$18*B800))+O800*COS(RADIANS(B800*'Third Approx.'!$D$19)+'Third Approx.'!$D$21))))))))))))</f>
        <v>#N/A</v>
      </c>
      <c r="D800" s="7" t="e">
        <f>IF(B800="",#N/A,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Approx.'!$D$18*B800))+O800*SIN(RADIANS(B800*'Third Approx.'!$D$19)+'Third Approx.'!$D$21))))))))))))</f>
        <v>#N/A</v>
      </c>
      <c r="N800" s="18">
        <v>399</v>
      </c>
      <c r="O800" s="48">
        <f>'Third Approx.'!$D$16*TAN('Third Approx.'!$D$29)+((0.5*(COS(RADIANS(ABS('Third Approx.'!$D$18*'Data 3rd Approx.'!N800-'Third Approx.'!$D$19*'Data 3rd Approx.'!N800))))+0.5)*('Third Approx.'!$D$16*TAN(2*'Third Approx.'!$D$29)-2*'Third Approx.'!$D$16*TAN('Third Approx.'!$D$29)))</f>
        <v>3.5083502833825779</v>
      </c>
    </row>
    <row r="801" spans="1:15" x14ac:dyDescent="0.25">
      <c r="A801" s="77">
        <v>399.5</v>
      </c>
      <c r="B801" s="77" t="str">
        <f>IF(A801&lt;='Third Approx.'!$D$20,A801,"")</f>
        <v/>
      </c>
      <c r="C801" s="48" t="e">
        <f>IF(B801="",#N/A,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Approx.'!$D$18*B801))+O801*COS(RADIANS(B801*'Third Approx.'!$D$19)+'Third Approx.'!$D$21))))))))))))</f>
        <v>#N/A</v>
      </c>
      <c r="D801" s="7" t="e">
        <f>IF(B801="",#N/A,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Approx.'!$D$18*B801))+O801*SIN(RADIANS(B801*'Third Approx.'!$D$19)+'Third Approx.'!$D$21))))))))))))</f>
        <v>#N/A</v>
      </c>
      <c r="N801" s="18">
        <v>399.5</v>
      </c>
      <c r="O801" s="48">
        <f>'Third Approx.'!$D$16*TAN('Third Approx.'!$D$29)+((0.5*(COS(RADIANS(ABS('Third Approx.'!$D$18*'Data 3rd Approx.'!N801-'Third Approx.'!$D$19*'Data 3rd Approx.'!N801))))+0.5)*('Third Approx.'!$D$16*TAN(2*'Third Approx.'!$D$29)-2*'Third Approx.'!$D$16*TAN('Third Approx.'!$D$29)))</f>
        <v>3.5087750274530758</v>
      </c>
    </row>
    <row r="802" spans="1:15" x14ac:dyDescent="0.25">
      <c r="A802" s="48">
        <v>400</v>
      </c>
      <c r="B802" s="77" t="str">
        <f>IF(A802&lt;='Third Approx.'!$D$20,A802,"")</f>
        <v/>
      </c>
      <c r="C802" s="48" t="e">
        <f>IF(B802="",#N/A,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Approx.'!$D$18*B802))+O802*COS(RADIANS(B802*'Third Approx.'!$D$19)+'Third Approx.'!$D$21))))))))))))</f>
        <v>#N/A</v>
      </c>
      <c r="D802" s="7" t="e">
        <f>IF(B802="",#N/A,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Approx.'!$D$18*B802))+O802*SIN(RADIANS(B802*'Third Approx.'!$D$19)+'Third Approx.'!$D$21))))))))))))</f>
        <v>#N/A</v>
      </c>
      <c r="N802" s="47">
        <v>400</v>
      </c>
      <c r="O802" s="48">
        <f>'Third Approx.'!$D$16*TAN('Third Approx.'!$D$29)+((0.5*(COS(RADIANS(ABS('Third Approx.'!$D$18*'Data 3rd Approx.'!N802-'Third Approx.'!$D$19*'Data 3rd Approx.'!N802))))+0.5)*('Third Approx.'!$D$16*TAN(2*'Third Approx.'!$D$29)-2*'Third Approx.'!$D$16*TAN('Third Approx.'!$D$29)))</f>
        <v>3.5092447575526418</v>
      </c>
    </row>
    <row r="803" spans="1:15" x14ac:dyDescent="0.25">
      <c r="A803" s="77">
        <v>400.5</v>
      </c>
      <c r="B803" s="77" t="str">
        <f>IF(A803&lt;='Third Approx.'!$D$20,A803,"")</f>
        <v/>
      </c>
      <c r="C803" s="48" t="e">
        <f>IF(B803="",#N/A,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Approx.'!$D$18*B803))+O803*COS(RADIANS(B803*'Third Approx.'!$D$19)+'Third Approx.'!$D$21))))))))))))</f>
        <v>#N/A</v>
      </c>
      <c r="D803" s="7" t="e">
        <f>IF(B803="",#N/A,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Approx.'!$D$18*B803))+O803*SIN(RADIANS(B803*'Third Approx.'!$D$19)+'Third Approx.'!$D$21))))))))))))</f>
        <v>#N/A</v>
      </c>
      <c r="N803" s="18">
        <v>400.5</v>
      </c>
      <c r="O803" s="48">
        <f>'Third Approx.'!$D$16*TAN('Third Approx.'!$D$29)+((0.5*(COS(RADIANS(ABS('Third Approx.'!$D$18*'Data 3rd Approx.'!N803-'Third Approx.'!$D$19*'Data 3rd Approx.'!N803))))+0.5)*('Third Approx.'!$D$16*TAN(2*'Third Approx.'!$D$29)-2*'Third Approx.'!$D$16*TAN('Third Approx.'!$D$29)))</f>
        <v>3.5097514364690383</v>
      </c>
    </row>
    <row r="804" spans="1:15" x14ac:dyDescent="0.25">
      <c r="A804" s="48">
        <v>401</v>
      </c>
      <c r="B804" s="77" t="str">
        <f>IF(A804&lt;='Third Approx.'!$D$20,A804,"")</f>
        <v/>
      </c>
      <c r="C804" s="48" t="e">
        <f>IF(B804="",#N/A,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Approx.'!$D$18*B804))+O804*COS(RADIANS(B804*'Third Approx.'!$D$19)+'Third Approx.'!$D$21))))))))))))</f>
        <v>#N/A</v>
      </c>
      <c r="D804" s="7" t="e">
        <f>IF(B804="",#N/A,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Approx.'!$D$18*B804))+O804*SIN(RADIANS(B804*'Third Approx.'!$D$19)+'Third Approx.'!$D$21))))))))))))</f>
        <v>#N/A</v>
      </c>
      <c r="N804" s="18">
        <v>401</v>
      </c>
      <c r="O804" s="48">
        <f>'Third Approx.'!$D$16*TAN('Third Approx.'!$D$29)+((0.5*(COS(RADIANS(ABS('Third Approx.'!$D$18*'Data 3rd Approx.'!N804-'Third Approx.'!$D$19*'Data 3rd Approx.'!N804))))+0.5)*('Third Approx.'!$D$16*TAN(2*'Third Approx.'!$D$29)-2*'Third Approx.'!$D$16*TAN('Third Approx.'!$D$29)))</f>
        <v>3.5102863947855281</v>
      </c>
    </row>
    <row r="805" spans="1:15" x14ac:dyDescent="0.25">
      <c r="A805" s="77">
        <v>401.5</v>
      </c>
      <c r="B805" s="77" t="str">
        <f>IF(A805&lt;='Third Approx.'!$D$20,A805,"")</f>
        <v/>
      </c>
      <c r="C805" s="48" t="e">
        <f>IF(B805="",#N/A,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Approx.'!$D$18*B805))+O805*COS(RADIANS(B805*'Third Approx.'!$D$19)+'Third Approx.'!$D$21))))))))))))</f>
        <v>#N/A</v>
      </c>
      <c r="D805" s="7" t="e">
        <f>IF(B805="",#N/A,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Approx.'!$D$18*B805))+O805*SIN(RADIANS(B805*'Third Approx.'!$D$19)+'Third Approx.'!$D$21))))))))))))</f>
        <v>#N/A</v>
      </c>
      <c r="N805" s="47">
        <v>401.5</v>
      </c>
      <c r="O805" s="48">
        <f>'Third Approx.'!$D$16*TAN('Third Approx.'!$D$29)+((0.5*(COS(RADIANS(ABS('Third Approx.'!$D$18*'Data 3rd Approx.'!N805-'Third Approx.'!$D$19*'Data 3rd Approx.'!N805))))+0.5)*('Third Approx.'!$D$16*TAN(2*'Third Approx.'!$D$29)-2*'Third Approx.'!$D$16*TAN('Third Approx.'!$D$29)))</f>
        <v>3.5108404792169972</v>
      </c>
    </row>
    <row r="806" spans="1:15" x14ac:dyDescent="0.25">
      <c r="A806" s="48">
        <v>402</v>
      </c>
      <c r="B806" s="77" t="str">
        <f>IF(A806&lt;='Third Approx.'!$D$20,A806,"")</f>
        <v/>
      </c>
      <c r="C806" s="48" t="e">
        <f>IF(B806="",#N/A,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Approx.'!$D$18*B806))+O806*COS(RADIANS(B806*'Third Approx.'!$D$19)+'Third Approx.'!$D$21))))))))))))</f>
        <v>#N/A</v>
      </c>
      <c r="D806" s="7" t="e">
        <f>IF(B806="",#N/A,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Approx.'!$D$18*B806))+O806*SIN(RADIANS(B806*'Third Approx.'!$D$19)+'Third Approx.'!$D$21))))))))))))</f>
        <v>#N/A</v>
      </c>
      <c r="N806" s="18">
        <v>402</v>
      </c>
      <c r="O806" s="48">
        <f>'Third Approx.'!$D$16*TAN('Third Approx.'!$D$29)+((0.5*(COS(RADIANS(ABS('Third Approx.'!$D$18*'Data 3rd Approx.'!N806-'Third Approx.'!$D$19*'Data 3rd Approx.'!N806))))+0.5)*('Third Approx.'!$D$16*TAN(2*'Third Approx.'!$D$29)-2*'Third Approx.'!$D$16*TAN('Third Approx.'!$D$29)))</f>
        <v>3.5114042092252022</v>
      </c>
    </row>
    <row r="807" spans="1:15" x14ac:dyDescent="0.25">
      <c r="A807" s="77">
        <v>402.5</v>
      </c>
      <c r="B807" s="77" t="str">
        <f>IF(A807&lt;='Third Approx.'!$D$20,A807,"")</f>
        <v/>
      </c>
      <c r="C807" s="48" t="e">
        <f>IF(B807="",#N/A,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Approx.'!$D$18*B807))+O807*COS(RADIANS(B807*'Third Approx.'!$D$19)+'Third Approx.'!$D$21))))))))))))</f>
        <v>#N/A</v>
      </c>
      <c r="D807" s="7" t="e">
        <f>IF(B807="",#N/A,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Approx.'!$D$18*B807))+O807*SIN(RADIANS(B807*'Third Approx.'!$D$19)+'Third Approx.'!$D$21))))))))))))</f>
        <v>#N/A</v>
      </c>
      <c r="N807" s="18">
        <v>402.5</v>
      </c>
      <c r="O807" s="48">
        <f>'Third Approx.'!$D$16*TAN('Third Approx.'!$D$29)+((0.5*(COS(RADIANS(ABS('Third Approx.'!$D$18*'Data 3rd Approx.'!N807-'Third Approx.'!$D$19*'Data 3rd Approx.'!N807))))+0.5)*('Third Approx.'!$D$16*TAN(2*'Third Approx.'!$D$29)-2*'Third Approx.'!$D$16*TAN('Third Approx.'!$D$29)))</f>
        <v>3.5119679392334073</v>
      </c>
    </row>
    <row r="808" spans="1:15" x14ac:dyDescent="0.25">
      <c r="A808" s="48">
        <v>403</v>
      </c>
      <c r="B808" s="77" t="str">
        <f>IF(A808&lt;='Third Approx.'!$D$20,A808,"")</f>
        <v/>
      </c>
      <c r="C808" s="48" t="e">
        <f>IF(B808="",#N/A,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Approx.'!$D$18*B808))+O808*COS(RADIANS(B808*'Third Approx.'!$D$19)+'Third Approx.'!$D$21))))))))))))</f>
        <v>#N/A</v>
      </c>
      <c r="D808" s="7" t="e">
        <f>IF(B808="",#N/A,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Approx.'!$D$18*B808))+O808*SIN(RADIANS(B808*'Third Approx.'!$D$19)+'Third Approx.'!$D$21))))))))))))</f>
        <v>#N/A</v>
      </c>
      <c r="N808" s="47">
        <v>403</v>
      </c>
      <c r="O808" s="48">
        <f>'Third Approx.'!$D$16*TAN('Third Approx.'!$D$29)+((0.5*(COS(RADIANS(ABS('Third Approx.'!$D$18*'Data 3rd Approx.'!N808-'Third Approx.'!$D$19*'Data 3rd Approx.'!N808))))+0.5)*('Third Approx.'!$D$16*TAN(2*'Third Approx.'!$D$29)-2*'Third Approx.'!$D$16*TAN('Third Approx.'!$D$29)))</f>
        <v>3.5125220236648764</v>
      </c>
    </row>
    <row r="809" spans="1:15" x14ac:dyDescent="0.25">
      <c r="A809" s="77">
        <v>403.5</v>
      </c>
      <c r="B809" s="77" t="str">
        <f>IF(A809&lt;='Third Approx.'!$D$20,A809,"")</f>
        <v/>
      </c>
      <c r="C809" s="48" t="e">
        <f>IF(B809="",#N/A,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Approx.'!$D$18*B809))+O809*COS(RADIANS(B809*'Third Approx.'!$D$19)+'Third Approx.'!$D$21))))))))))))</f>
        <v>#N/A</v>
      </c>
      <c r="D809" s="7" t="e">
        <f>IF(B809="",#N/A,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Approx.'!$D$18*B809))+O809*SIN(RADIANS(B809*'Third Approx.'!$D$19)+'Third Approx.'!$D$21))))))))))))</f>
        <v>#N/A</v>
      </c>
      <c r="N809" s="18">
        <v>403.5</v>
      </c>
      <c r="O809" s="48">
        <f>'Third Approx.'!$D$16*TAN('Third Approx.'!$D$29)+((0.5*(COS(RADIANS(ABS('Third Approx.'!$D$18*'Data 3rd Approx.'!N809-'Third Approx.'!$D$19*'Data 3rd Approx.'!N809))))+0.5)*('Third Approx.'!$D$16*TAN(2*'Third Approx.'!$D$29)-2*'Third Approx.'!$D$16*TAN('Third Approx.'!$D$29)))</f>
        <v>3.5130569819813662</v>
      </c>
    </row>
    <row r="810" spans="1:15" x14ac:dyDescent="0.25">
      <c r="A810" s="48">
        <v>404</v>
      </c>
      <c r="B810" s="77" t="str">
        <f>IF(A810&lt;='Third Approx.'!$D$20,A810,"")</f>
        <v/>
      </c>
      <c r="C810" s="48" t="e">
        <f>IF(B810="",#N/A,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Approx.'!$D$18*B810))+O810*COS(RADIANS(B810*'Third Approx.'!$D$19)+'Third Approx.'!$D$21))))))))))))</f>
        <v>#N/A</v>
      </c>
      <c r="D810" s="7" t="e">
        <f>IF(B810="",#N/A,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Approx.'!$D$18*B810))+O810*SIN(RADIANS(B810*'Third Approx.'!$D$19)+'Third Approx.'!$D$21))))))))))))</f>
        <v>#N/A</v>
      </c>
      <c r="N810" s="18">
        <v>404</v>
      </c>
      <c r="O810" s="48">
        <f>'Third Approx.'!$D$16*TAN('Third Approx.'!$D$29)+((0.5*(COS(RADIANS(ABS('Third Approx.'!$D$18*'Data 3rd Approx.'!N810-'Third Approx.'!$D$19*'Data 3rd Approx.'!N810))))+0.5)*('Third Approx.'!$D$16*TAN(2*'Third Approx.'!$D$29)-2*'Third Approx.'!$D$16*TAN('Third Approx.'!$D$29)))</f>
        <v>3.5135636608977627</v>
      </c>
    </row>
    <row r="811" spans="1:15" x14ac:dyDescent="0.25">
      <c r="A811" s="77">
        <v>404.5</v>
      </c>
      <c r="B811" s="77" t="str">
        <f>IF(A811&lt;='Third Approx.'!$D$20,A811,"")</f>
        <v/>
      </c>
      <c r="C811" s="48" t="e">
        <f>IF(B811="",#N/A,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Approx.'!$D$18*B811))+O811*COS(RADIANS(B811*'Third Approx.'!$D$19)+'Third Approx.'!$D$21))))))))))))</f>
        <v>#N/A</v>
      </c>
      <c r="D811" s="7" t="e">
        <f>IF(B811="",#N/A,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Approx.'!$D$18*B811))+O811*SIN(RADIANS(B811*'Third Approx.'!$D$19)+'Third Approx.'!$D$21))))))))))))</f>
        <v>#N/A</v>
      </c>
      <c r="N811" s="47">
        <v>404.5</v>
      </c>
      <c r="O811" s="48">
        <f>'Third Approx.'!$D$16*TAN('Third Approx.'!$D$29)+((0.5*(COS(RADIANS(ABS('Third Approx.'!$D$18*'Data 3rd Approx.'!N811-'Third Approx.'!$D$19*'Data 3rd Approx.'!N811))))+0.5)*('Third Approx.'!$D$16*TAN(2*'Third Approx.'!$D$29)-2*'Third Approx.'!$D$16*TAN('Third Approx.'!$D$29)))</f>
        <v>3.5140333909973287</v>
      </c>
    </row>
    <row r="812" spans="1:15" x14ac:dyDescent="0.25">
      <c r="A812" s="48">
        <v>405</v>
      </c>
      <c r="B812" s="77" t="str">
        <f>IF(A812&lt;='Third Approx.'!$D$20,A812,"")</f>
        <v/>
      </c>
      <c r="C812" s="48" t="e">
        <f>IF(B812="",#N/A,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Approx.'!$D$18*B812))+O812*COS(RADIANS(B812*'Third Approx.'!$D$19)+'Third Approx.'!$D$21))))))))))))</f>
        <v>#N/A</v>
      </c>
      <c r="D812" s="7" t="e">
        <f>IF(B812="",#N/A,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Approx.'!$D$18*B812))+O812*SIN(RADIANS(B812*'Third Approx.'!$D$19)+'Third Approx.'!$D$21))))))))))))</f>
        <v>#N/A</v>
      </c>
      <c r="N812" s="18">
        <v>405</v>
      </c>
      <c r="O812" s="48">
        <f>'Third Approx.'!$D$16*TAN('Third Approx.'!$D$29)+((0.5*(COS(RADIANS(ABS('Third Approx.'!$D$18*'Data 3rd Approx.'!N812-'Third Approx.'!$D$19*'Data 3rd Approx.'!N812))))+0.5)*('Third Approx.'!$D$16*TAN(2*'Third Approx.'!$D$29)-2*'Third Approx.'!$D$16*TAN('Third Approx.'!$D$29)))</f>
        <v>3.5144581350678266</v>
      </c>
    </row>
    <row r="813" spans="1:15" x14ac:dyDescent="0.25">
      <c r="A813" s="77">
        <v>405.5</v>
      </c>
      <c r="B813" s="77" t="str">
        <f>IF(A813&lt;='Third Approx.'!$D$20,A813,"")</f>
        <v/>
      </c>
      <c r="C813" s="48" t="e">
        <f>IF(B813="",#N/A,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Approx.'!$D$18*B813))+O813*COS(RADIANS(B813*'Third Approx.'!$D$19)+'Third Approx.'!$D$21))))))))))))</f>
        <v>#N/A</v>
      </c>
      <c r="D813" s="7" t="e">
        <f>IF(B813="",#N/A,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Approx.'!$D$18*B813))+O813*SIN(RADIANS(B813*'Third Approx.'!$D$19)+'Third Approx.'!$D$21))))))))))))</f>
        <v>#N/A</v>
      </c>
      <c r="N813" s="18">
        <v>405.5</v>
      </c>
      <c r="O813" s="48">
        <f>'Third Approx.'!$D$16*TAN('Third Approx.'!$D$29)+((0.5*(COS(RADIANS(ABS('Third Approx.'!$D$18*'Data 3rd Approx.'!N813-'Third Approx.'!$D$19*'Data 3rd Approx.'!N813))))+0.5)*('Third Approx.'!$D$16*TAN(2*'Third Approx.'!$D$29)-2*'Third Approx.'!$D$16*TAN('Third Approx.'!$D$29)))</f>
        <v>3.5148306256204491</v>
      </c>
    </row>
    <row r="814" spans="1:15" x14ac:dyDescent="0.25">
      <c r="A814" s="48">
        <v>406</v>
      </c>
      <c r="B814" s="77" t="str">
        <f>IF(A814&lt;='Third Approx.'!$D$20,A814,"")</f>
        <v/>
      </c>
      <c r="C814" s="48" t="e">
        <f>IF(B814="",#N/A,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Approx.'!$D$18*B814))+O814*COS(RADIANS(B814*'Third Approx.'!$D$19)+'Third Approx.'!$D$21))))))))))))</f>
        <v>#N/A</v>
      </c>
      <c r="D814" s="7" t="e">
        <f>IF(B814="",#N/A,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Approx.'!$D$18*B814))+O814*SIN(RADIANS(B814*'Third Approx.'!$D$19)+'Third Approx.'!$D$21))))))))))))</f>
        <v>#N/A</v>
      </c>
      <c r="N814" s="47">
        <v>406</v>
      </c>
      <c r="O814" s="48">
        <f>'Third Approx.'!$D$16*TAN('Third Approx.'!$D$29)+((0.5*(COS(RADIANS(ABS('Third Approx.'!$D$18*'Data 3rd Approx.'!N814-'Third Approx.'!$D$19*'Data 3rd Approx.'!N814))))+0.5)*('Third Approx.'!$D$16*TAN(2*'Third Approx.'!$D$29)-2*'Third Approx.'!$D$16*TAN('Third Approx.'!$D$29)))</f>
        <v>3.5151444892385668</v>
      </c>
    </row>
    <row r="815" spans="1:15" x14ac:dyDescent="0.25">
      <c r="A815" s="77">
        <v>406.5</v>
      </c>
      <c r="B815" s="77" t="str">
        <f>IF(A815&lt;='Third Approx.'!$D$20,A815,"")</f>
        <v/>
      </c>
      <c r="C815" s="48" t="e">
        <f>IF(B815="",#N/A,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Approx.'!$D$18*B815))+O815*COS(RADIANS(B815*'Third Approx.'!$D$19)+'Third Approx.'!$D$21))))))))))))</f>
        <v>#N/A</v>
      </c>
      <c r="D815" s="7" t="e">
        <f>IF(B815="",#N/A,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Approx.'!$D$18*B815))+O815*SIN(RADIANS(B815*'Third Approx.'!$D$19)+'Third Approx.'!$D$21))))))))))))</f>
        <v>#N/A</v>
      </c>
      <c r="N815" s="18">
        <v>406.5</v>
      </c>
      <c r="O815" s="48">
        <f>'Third Approx.'!$D$16*TAN('Third Approx.'!$D$29)+((0.5*(COS(RADIANS(ABS('Third Approx.'!$D$18*'Data 3rd Approx.'!N815-'Third Approx.'!$D$19*'Data 3rd Approx.'!N815))))+0.5)*('Third Approx.'!$D$16*TAN(2*'Third Approx.'!$D$29)-2*'Third Approx.'!$D$16*TAN('Third Approx.'!$D$29)))</f>
        <v>3.5153943556286542</v>
      </c>
    </row>
    <row r="816" spans="1:15" x14ac:dyDescent="0.25">
      <c r="A816" s="48">
        <v>407</v>
      </c>
      <c r="B816" s="77" t="str">
        <f>IF(A816&lt;='Third Approx.'!$D$20,A816,"")</f>
        <v/>
      </c>
      <c r="C816" s="48" t="e">
        <f>IF(B816="",#N/A,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Approx.'!$D$18*B816))+O816*COS(RADIANS(B816*'Third Approx.'!$D$19)+'Third Approx.'!$D$21))))))))))))</f>
        <v>#N/A</v>
      </c>
      <c r="D816" s="7" t="e">
        <f>IF(B816="",#N/A,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Approx.'!$D$18*B816))+O816*SIN(RADIANS(B816*'Third Approx.'!$D$19)+'Third Approx.'!$D$21))))))))))))</f>
        <v>#N/A</v>
      </c>
      <c r="N816" s="18">
        <v>407</v>
      </c>
      <c r="O816" s="48">
        <f>'Third Approx.'!$D$16*TAN('Third Approx.'!$D$29)+((0.5*(COS(RADIANS(ABS('Third Approx.'!$D$18*'Data 3rd Approx.'!N816-'Third Approx.'!$D$19*'Data 3rd Approx.'!N816))))+0.5)*('Third Approx.'!$D$16*TAN(2*'Third Approx.'!$D$29)-2*'Third Approx.'!$D$16*TAN('Third Approx.'!$D$29)))</f>
        <v>3.5155759495075007</v>
      </c>
    </row>
    <row r="817" spans="1:15" x14ac:dyDescent="0.25">
      <c r="A817" s="77">
        <v>407.5</v>
      </c>
      <c r="B817" s="77" t="str">
        <f>IF(A817&lt;='Third Approx.'!$D$20,A817,"")</f>
        <v/>
      </c>
      <c r="C817" s="48" t="e">
        <f>IF(B817="",#N/A,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Approx.'!$D$18*B817))+O817*COS(RADIANS(B817*'Third Approx.'!$D$19)+'Third Approx.'!$D$21))))))))))))</f>
        <v>#N/A</v>
      </c>
      <c r="D817" s="7" t="e">
        <f>IF(B817="",#N/A,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Approx.'!$D$18*B817))+O817*SIN(RADIANS(B817*'Third Approx.'!$D$19)+'Third Approx.'!$D$21))))))))))))</f>
        <v>#N/A</v>
      </c>
      <c r="N817" s="47">
        <v>407.5</v>
      </c>
      <c r="O817" s="48">
        <f>'Third Approx.'!$D$16*TAN('Third Approx.'!$D$29)+((0.5*(COS(RADIANS(ABS('Third Approx.'!$D$18*'Data 3rd Approx.'!N817-'Third Approx.'!$D$19*'Data 3rd Approx.'!N817))))+0.5)*('Third Approx.'!$D$16*TAN(2*'Third Approx.'!$D$29)-2*'Third Approx.'!$D$16*TAN('Third Approx.'!$D$29)))</f>
        <v>3.5156861637534926</v>
      </c>
    </row>
    <row r="818" spans="1:15" x14ac:dyDescent="0.25">
      <c r="A818" s="48">
        <v>408</v>
      </c>
      <c r="B818" s="77" t="str">
        <f>IF(A818&lt;='Third Approx.'!$D$20,A818,"")</f>
        <v/>
      </c>
      <c r="C818" s="48" t="e">
        <f>IF(B818="",#N/A,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Approx.'!$D$18*B818))+O818*COS(RADIANS(B818*'Third Approx.'!$D$19)+'Third Approx.'!$D$21))))))))))))</f>
        <v>#N/A</v>
      </c>
      <c r="D818" s="7" t="e">
        <f>IF(B818="",#N/A,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Approx.'!$D$18*B818))+O818*SIN(RADIANS(B818*'Third Approx.'!$D$19)+'Third Approx.'!$D$21))))))))))))</f>
        <v>#N/A</v>
      </c>
      <c r="N818" s="18">
        <v>408</v>
      </c>
      <c r="O818" s="48">
        <f>'Third Approx.'!$D$16*TAN('Third Approx.'!$D$29)+((0.5*(COS(RADIANS(ABS('Third Approx.'!$D$18*'Data 3rd Approx.'!N818-'Third Approx.'!$D$19*'Data 3rd Approx.'!N818))))+0.5)*('Third Approx.'!$D$16*TAN(2*'Third Approx.'!$D$29)-2*'Third Approx.'!$D$16*TAN('Third Approx.'!$D$29)))</f>
        <v>3.5157231125703232</v>
      </c>
    </row>
    <row r="819" spans="1:15" x14ac:dyDescent="0.25">
      <c r="A819" s="77">
        <v>408.5</v>
      </c>
      <c r="B819" s="77" t="str">
        <f>IF(A819&lt;='Third Approx.'!$D$20,A819,"")</f>
        <v/>
      </c>
      <c r="C819" s="48" t="e">
        <f>IF(B819="",#N/A,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Approx.'!$D$18*B819))+O819*COS(RADIANS(B819*'Third Approx.'!$D$19)+'Third Approx.'!$D$21))))))))))))</f>
        <v>#N/A</v>
      </c>
      <c r="D819" s="7" t="e">
        <f>IF(B819="",#N/A,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Approx.'!$D$18*B819))+O819*SIN(RADIANS(B819*'Third Approx.'!$D$19)+'Third Approx.'!$D$21))))))))))))</f>
        <v>#N/A</v>
      </c>
      <c r="N819" s="18">
        <v>408.5</v>
      </c>
      <c r="O819" s="48">
        <f>'Third Approx.'!$D$16*TAN('Third Approx.'!$D$29)+((0.5*(COS(RADIANS(ABS('Third Approx.'!$D$18*'Data 3rd Approx.'!N819-'Third Approx.'!$D$19*'Data 3rd Approx.'!N819))))+0.5)*('Third Approx.'!$D$16*TAN(2*'Third Approx.'!$D$29)-2*'Third Approx.'!$D$16*TAN('Third Approx.'!$D$29)))</f>
        <v>3.5156861637534926</v>
      </c>
    </row>
    <row r="820" spans="1:15" x14ac:dyDescent="0.25">
      <c r="A820" s="48">
        <v>409</v>
      </c>
      <c r="B820" s="77" t="str">
        <f>IF(A820&lt;='Third Approx.'!$D$20,A820,"")</f>
        <v/>
      </c>
      <c r="C820" s="48" t="e">
        <f>IF(B820="",#N/A,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Approx.'!$D$18*B820))+O820*COS(RADIANS(B820*'Third Approx.'!$D$19)+'Third Approx.'!$D$21))))))))))))</f>
        <v>#N/A</v>
      </c>
      <c r="D820" s="7" t="e">
        <f>IF(B820="",#N/A,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Approx.'!$D$18*B820))+O820*SIN(RADIANS(B820*'Third Approx.'!$D$19)+'Third Approx.'!$D$21))))))))))))</f>
        <v>#N/A</v>
      </c>
      <c r="N820" s="47">
        <v>409</v>
      </c>
      <c r="O820" s="48">
        <f>'Third Approx.'!$D$16*TAN('Third Approx.'!$D$29)+((0.5*(COS(RADIANS(ABS('Third Approx.'!$D$18*'Data 3rd Approx.'!N820-'Third Approx.'!$D$19*'Data 3rd Approx.'!N820))))+0.5)*('Third Approx.'!$D$16*TAN(2*'Third Approx.'!$D$29)-2*'Third Approx.'!$D$16*TAN('Third Approx.'!$D$29)))</f>
        <v>3.5155759495075007</v>
      </c>
    </row>
    <row r="821" spans="1:15" x14ac:dyDescent="0.25">
      <c r="A821" s="77">
        <v>409.5</v>
      </c>
      <c r="B821" s="77" t="str">
        <f>IF(A821&lt;='Third Approx.'!$D$20,A821,"")</f>
        <v/>
      </c>
      <c r="C821" s="48" t="e">
        <f>IF(B821="",#N/A,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Approx.'!$D$18*B821))+O821*COS(RADIANS(B821*'Third Approx.'!$D$19)+'Third Approx.'!$D$21))))))))))))</f>
        <v>#N/A</v>
      </c>
      <c r="D821" s="7" t="e">
        <f>IF(B821="",#N/A,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Approx.'!$D$18*B821))+O821*SIN(RADIANS(B821*'Third Approx.'!$D$19)+'Third Approx.'!$D$21))))))))))))</f>
        <v>#N/A</v>
      </c>
      <c r="N821" s="18">
        <v>409.5</v>
      </c>
      <c r="O821" s="48">
        <f>'Third Approx.'!$D$16*TAN('Third Approx.'!$D$29)+((0.5*(COS(RADIANS(ABS('Third Approx.'!$D$18*'Data 3rd Approx.'!N821-'Third Approx.'!$D$19*'Data 3rd Approx.'!N821))))+0.5)*('Third Approx.'!$D$16*TAN(2*'Third Approx.'!$D$29)-2*'Third Approx.'!$D$16*TAN('Third Approx.'!$D$29)))</f>
        <v>3.5153943556286542</v>
      </c>
    </row>
    <row r="822" spans="1:15" x14ac:dyDescent="0.25">
      <c r="A822" s="48">
        <v>410</v>
      </c>
      <c r="B822" s="77" t="str">
        <f>IF(A822&lt;='Third Approx.'!$D$20,A822,"")</f>
        <v/>
      </c>
      <c r="C822" s="48" t="e">
        <f>IF(B822="",#N/A,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Approx.'!$D$18*B822))+O822*COS(RADIANS(B822*'Third Approx.'!$D$19)+'Third Approx.'!$D$21))))))))))))</f>
        <v>#N/A</v>
      </c>
      <c r="D822" s="7" t="e">
        <f>IF(B822="",#N/A,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Approx.'!$D$18*B822))+O822*SIN(RADIANS(B822*'Third Approx.'!$D$19)+'Third Approx.'!$D$21))))))))))))</f>
        <v>#N/A</v>
      </c>
      <c r="N822" s="18">
        <v>410</v>
      </c>
      <c r="O822" s="48">
        <f>'Third Approx.'!$D$16*TAN('Third Approx.'!$D$29)+((0.5*(COS(RADIANS(ABS('Third Approx.'!$D$18*'Data 3rd Approx.'!N822-'Third Approx.'!$D$19*'Data 3rd Approx.'!N822))))+0.5)*('Third Approx.'!$D$16*TAN(2*'Third Approx.'!$D$29)-2*'Third Approx.'!$D$16*TAN('Third Approx.'!$D$29)))</f>
        <v>3.5151444892385668</v>
      </c>
    </row>
    <row r="823" spans="1:15" x14ac:dyDescent="0.25">
      <c r="A823" s="77">
        <v>410.5</v>
      </c>
      <c r="B823" s="77" t="str">
        <f>IF(A823&lt;='Third Approx.'!$D$20,A823,"")</f>
        <v/>
      </c>
      <c r="C823" s="48" t="e">
        <f>IF(B823="",#N/A,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Approx.'!$D$18*B823))+O823*COS(RADIANS(B823*'Third Approx.'!$D$19)+'Third Approx.'!$D$21))))))))))))</f>
        <v>#N/A</v>
      </c>
      <c r="D823" s="7" t="e">
        <f>IF(B823="",#N/A,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Approx.'!$D$18*B823))+O823*SIN(RADIANS(B823*'Third Approx.'!$D$19)+'Third Approx.'!$D$21))))))))))))</f>
        <v>#N/A</v>
      </c>
      <c r="N823" s="47">
        <v>410.5</v>
      </c>
      <c r="O823" s="48">
        <f>'Third Approx.'!$D$16*TAN('Third Approx.'!$D$29)+((0.5*(COS(RADIANS(ABS('Third Approx.'!$D$18*'Data 3rd Approx.'!N823-'Third Approx.'!$D$19*'Data 3rd Approx.'!N823))))+0.5)*('Third Approx.'!$D$16*TAN(2*'Third Approx.'!$D$29)-2*'Third Approx.'!$D$16*TAN('Third Approx.'!$D$29)))</f>
        <v>3.5148306256204491</v>
      </c>
    </row>
    <row r="824" spans="1:15" x14ac:dyDescent="0.25">
      <c r="A824" s="48">
        <v>411</v>
      </c>
      <c r="B824" s="77" t="str">
        <f>IF(A824&lt;='Third Approx.'!$D$20,A824,"")</f>
        <v/>
      </c>
      <c r="C824" s="48" t="e">
        <f>IF(B824="",#N/A,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Approx.'!$D$18*B824))+O824*COS(RADIANS(B824*'Third Approx.'!$D$19)+'Third Approx.'!$D$21))))))))))))</f>
        <v>#N/A</v>
      </c>
      <c r="D824" s="7" t="e">
        <f>IF(B824="",#N/A,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Approx.'!$D$18*B824))+O824*SIN(RADIANS(B824*'Third Approx.'!$D$19)+'Third Approx.'!$D$21))))))))))))</f>
        <v>#N/A</v>
      </c>
      <c r="N824" s="18">
        <v>411</v>
      </c>
      <c r="O824" s="48">
        <f>'Third Approx.'!$D$16*TAN('Third Approx.'!$D$29)+((0.5*(COS(RADIANS(ABS('Third Approx.'!$D$18*'Data 3rd Approx.'!N824-'Third Approx.'!$D$19*'Data 3rd Approx.'!N824))))+0.5)*('Third Approx.'!$D$16*TAN(2*'Third Approx.'!$D$29)-2*'Third Approx.'!$D$16*TAN('Third Approx.'!$D$29)))</f>
        <v>3.5144581350678266</v>
      </c>
    </row>
    <row r="825" spans="1:15" x14ac:dyDescent="0.25">
      <c r="A825" s="77">
        <v>411.5</v>
      </c>
      <c r="B825" s="77" t="str">
        <f>IF(A825&lt;='Third Approx.'!$D$20,A825,"")</f>
        <v/>
      </c>
      <c r="C825" s="48" t="e">
        <f>IF(B825="",#N/A,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Approx.'!$D$18*B825))+O825*COS(RADIANS(B825*'Third Approx.'!$D$19)+'Third Approx.'!$D$21))))))))))))</f>
        <v>#N/A</v>
      </c>
      <c r="D825" s="7" t="e">
        <f>IF(B825="",#N/A,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Approx.'!$D$18*B825))+O825*SIN(RADIANS(B825*'Third Approx.'!$D$19)+'Third Approx.'!$D$21))))))))))))</f>
        <v>#N/A</v>
      </c>
      <c r="N825" s="18">
        <v>411.5</v>
      </c>
      <c r="O825" s="48">
        <f>'Third Approx.'!$D$16*TAN('Third Approx.'!$D$29)+((0.5*(COS(RADIANS(ABS('Third Approx.'!$D$18*'Data 3rd Approx.'!N825-'Third Approx.'!$D$19*'Data 3rd Approx.'!N825))))+0.5)*('Third Approx.'!$D$16*TAN(2*'Third Approx.'!$D$29)-2*'Third Approx.'!$D$16*TAN('Third Approx.'!$D$29)))</f>
        <v>3.5140333909973287</v>
      </c>
    </row>
    <row r="826" spans="1:15" x14ac:dyDescent="0.25">
      <c r="A826" s="48">
        <v>412</v>
      </c>
      <c r="B826" s="77" t="str">
        <f>IF(A826&lt;='Third Approx.'!$D$20,A826,"")</f>
        <v/>
      </c>
      <c r="C826" s="48" t="e">
        <f>IF(B826="",#N/A,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Approx.'!$D$18*B826))+O826*COS(RADIANS(B826*'Third Approx.'!$D$19)+'Third Approx.'!$D$21))))))))))))</f>
        <v>#N/A</v>
      </c>
      <c r="D826" s="7" t="e">
        <f>IF(B826="",#N/A,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Approx.'!$D$18*B826))+O826*SIN(RADIANS(B826*'Third Approx.'!$D$19)+'Third Approx.'!$D$21))))))))))))</f>
        <v>#N/A</v>
      </c>
      <c r="N826" s="47">
        <v>412</v>
      </c>
      <c r="O826" s="48">
        <f>'Third Approx.'!$D$16*TAN('Third Approx.'!$D$29)+((0.5*(COS(RADIANS(ABS('Third Approx.'!$D$18*'Data 3rd Approx.'!N826-'Third Approx.'!$D$19*'Data 3rd Approx.'!N826))))+0.5)*('Third Approx.'!$D$16*TAN(2*'Third Approx.'!$D$29)-2*'Third Approx.'!$D$16*TAN('Third Approx.'!$D$29)))</f>
        <v>3.5135636608977627</v>
      </c>
    </row>
    <row r="827" spans="1:15" x14ac:dyDescent="0.25">
      <c r="A827" s="77">
        <v>412.5</v>
      </c>
      <c r="B827" s="77" t="str">
        <f>IF(A827&lt;='Third Approx.'!$D$20,A827,"")</f>
        <v/>
      </c>
      <c r="C827" s="48" t="e">
        <f>IF(B827="",#N/A,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Approx.'!$D$18*B827))+O827*COS(RADIANS(B827*'Third Approx.'!$D$19)+'Third Approx.'!$D$21))))))))))))</f>
        <v>#N/A</v>
      </c>
      <c r="D827" s="7" t="e">
        <f>IF(B827="",#N/A,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Approx.'!$D$18*B827))+O827*SIN(RADIANS(B827*'Third Approx.'!$D$19)+'Third Approx.'!$D$21))))))))))))</f>
        <v>#N/A</v>
      </c>
      <c r="N827" s="18">
        <v>412.5</v>
      </c>
      <c r="O827" s="48">
        <f>'Third Approx.'!$D$16*TAN('Third Approx.'!$D$29)+((0.5*(COS(RADIANS(ABS('Third Approx.'!$D$18*'Data 3rd Approx.'!N827-'Third Approx.'!$D$19*'Data 3rd Approx.'!N827))))+0.5)*('Third Approx.'!$D$16*TAN(2*'Third Approx.'!$D$29)-2*'Third Approx.'!$D$16*TAN('Third Approx.'!$D$29)))</f>
        <v>3.5130569819813662</v>
      </c>
    </row>
    <row r="828" spans="1:15" x14ac:dyDescent="0.25">
      <c r="A828" s="48">
        <v>413</v>
      </c>
      <c r="B828" s="77" t="str">
        <f>IF(A828&lt;='Third Approx.'!$D$20,A828,"")</f>
        <v/>
      </c>
      <c r="C828" s="48" t="e">
        <f>IF(B828="",#N/A,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Approx.'!$D$18*B828))+O828*COS(RADIANS(B828*'Third Approx.'!$D$19)+'Third Approx.'!$D$21))))))))))))</f>
        <v>#N/A</v>
      </c>
      <c r="D828" s="7" t="e">
        <f>IF(B828="",#N/A,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Approx.'!$D$18*B828))+O828*SIN(RADIANS(B828*'Third Approx.'!$D$19)+'Third Approx.'!$D$21))))))))))))</f>
        <v>#N/A</v>
      </c>
      <c r="N828" s="18">
        <v>413</v>
      </c>
      <c r="O828" s="48">
        <f>'Third Approx.'!$D$16*TAN('Third Approx.'!$D$29)+((0.5*(COS(RADIANS(ABS('Third Approx.'!$D$18*'Data 3rd Approx.'!N828-'Third Approx.'!$D$19*'Data 3rd Approx.'!N828))))+0.5)*('Third Approx.'!$D$16*TAN(2*'Third Approx.'!$D$29)-2*'Third Approx.'!$D$16*TAN('Third Approx.'!$D$29)))</f>
        <v>3.5125220236648764</v>
      </c>
    </row>
    <row r="829" spans="1:15" x14ac:dyDescent="0.25">
      <c r="A829" s="77">
        <v>413.5</v>
      </c>
      <c r="B829" s="77" t="str">
        <f>IF(A829&lt;='Third Approx.'!$D$20,A829,"")</f>
        <v/>
      </c>
      <c r="C829" s="48" t="e">
        <f>IF(B829="",#N/A,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Approx.'!$D$18*B829))+O829*COS(RADIANS(B829*'Third Approx.'!$D$19)+'Third Approx.'!$D$21))))))))))))</f>
        <v>#N/A</v>
      </c>
      <c r="D829" s="7" t="e">
        <f>IF(B829="",#N/A,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Approx.'!$D$18*B829))+O829*SIN(RADIANS(B829*'Third Approx.'!$D$19)+'Third Approx.'!$D$21))))))))))))</f>
        <v>#N/A</v>
      </c>
      <c r="N829" s="47">
        <v>413.5</v>
      </c>
      <c r="O829" s="48">
        <f>'Third Approx.'!$D$16*TAN('Third Approx.'!$D$29)+((0.5*(COS(RADIANS(ABS('Third Approx.'!$D$18*'Data 3rd Approx.'!N829-'Third Approx.'!$D$19*'Data 3rd Approx.'!N829))))+0.5)*('Third Approx.'!$D$16*TAN(2*'Third Approx.'!$D$29)-2*'Third Approx.'!$D$16*TAN('Third Approx.'!$D$29)))</f>
        <v>3.5119679392334073</v>
      </c>
    </row>
    <row r="830" spans="1:15" x14ac:dyDescent="0.25">
      <c r="A830" s="48">
        <v>414</v>
      </c>
      <c r="B830" s="77" t="str">
        <f>IF(A830&lt;='Third Approx.'!$D$20,A830,"")</f>
        <v/>
      </c>
      <c r="C830" s="48" t="e">
        <f>IF(B830="",#N/A,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Approx.'!$D$18*B830))+O830*COS(RADIANS(B830*'Third Approx.'!$D$19)+'Third Approx.'!$D$21))))))))))))</f>
        <v>#N/A</v>
      </c>
      <c r="D830" s="7" t="e">
        <f>IF(B830="",#N/A,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Approx.'!$D$18*B830))+O830*SIN(RADIANS(B830*'Third Approx.'!$D$19)+'Third Approx.'!$D$21))))))))))))</f>
        <v>#N/A</v>
      </c>
      <c r="N830" s="18">
        <v>414</v>
      </c>
      <c r="O830" s="48">
        <f>'Third Approx.'!$D$16*TAN('Third Approx.'!$D$29)+((0.5*(COS(RADIANS(ABS('Third Approx.'!$D$18*'Data 3rd Approx.'!N830-'Third Approx.'!$D$19*'Data 3rd Approx.'!N830))))+0.5)*('Third Approx.'!$D$16*TAN(2*'Third Approx.'!$D$29)-2*'Third Approx.'!$D$16*TAN('Third Approx.'!$D$29)))</f>
        <v>3.5114042092252022</v>
      </c>
    </row>
    <row r="831" spans="1:15" x14ac:dyDescent="0.25">
      <c r="A831" s="77">
        <v>414.5</v>
      </c>
      <c r="B831" s="77" t="str">
        <f>IF(A831&lt;='Third Approx.'!$D$20,A831,"")</f>
        <v/>
      </c>
      <c r="C831" s="48" t="e">
        <f>IF(B831="",#N/A,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Approx.'!$D$18*B831))+O831*COS(RADIANS(B831*'Third Approx.'!$D$19)+'Third Approx.'!$D$21))))))))))))</f>
        <v>#N/A</v>
      </c>
      <c r="D831" s="7" t="e">
        <f>IF(B831="",#N/A,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Approx.'!$D$18*B831))+O831*SIN(RADIANS(B831*'Third Approx.'!$D$19)+'Third Approx.'!$D$21))))))))))))</f>
        <v>#N/A</v>
      </c>
      <c r="N831" s="18">
        <v>414.5</v>
      </c>
      <c r="O831" s="48">
        <f>'Third Approx.'!$D$16*TAN('Third Approx.'!$D$29)+((0.5*(COS(RADIANS(ABS('Third Approx.'!$D$18*'Data 3rd Approx.'!N831-'Third Approx.'!$D$19*'Data 3rd Approx.'!N831))))+0.5)*('Third Approx.'!$D$16*TAN(2*'Third Approx.'!$D$29)-2*'Third Approx.'!$D$16*TAN('Third Approx.'!$D$29)))</f>
        <v>3.5108404792169972</v>
      </c>
    </row>
    <row r="832" spans="1:15" x14ac:dyDescent="0.25">
      <c r="A832" s="48">
        <v>415</v>
      </c>
      <c r="B832" s="77" t="str">
        <f>IF(A832&lt;='Third Approx.'!$D$20,A832,"")</f>
        <v/>
      </c>
      <c r="C832" s="48" t="e">
        <f>IF(B832="",#N/A,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Approx.'!$D$18*B832))+O832*COS(RADIANS(B832*'Third Approx.'!$D$19)+'Third Approx.'!$D$21))))))))))))</f>
        <v>#N/A</v>
      </c>
      <c r="D832" s="7" t="e">
        <f>IF(B832="",#N/A,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Approx.'!$D$18*B832))+O832*SIN(RADIANS(B832*'Third Approx.'!$D$19)+'Third Approx.'!$D$21))))))))))))</f>
        <v>#N/A</v>
      </c>
      <c r="N832" s="47">
        <v>415</v>
      </c>
      <c r="O832" s="48">
        <f>'Third Approx.'!$D$16*TAN('Third Approx.'!$D$29)+((0.5*(COS(RADIANS(ABS('Third Approx.'!$D$18*'Data 3rd Approx.'!N832-'Third Approx.'!$D$19*'Data 3rd Approx.'!N832))))+0.5)*('Third Approx.'!$D$16*TAN(2*'Third Approx.'!$D$29)-2*'Third Approx.'!$D$16*TAN('Third Approx.'!$D$29)))</f>
        <v>3.5102863947855281</v>
      </c>
    </row>
    <row r="833" spans="1:15" x14ac:dyDescent="0.25">
      <c r="A833" s="77">
        <v>415.5</v>
      </c>
      <c r="B833" s="77" t="str">
        <f>IF(A833&lt;='Third Approx.'!$D$20,A833,"")</f>
        <v/>
      </c>
      <c r="C833" s="48" t="e">
        <f>IF(B833="",#N/A,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Approx.'!$D$18*B833))+O833*COS(RADIANS(B833*'Third Approx.'!$D$19)+'Third Approx.'!$D$21))))))))))))</f>
        <v>#N/A</v>
      </c>
      <c r="D833" s="7" t="e">
        <f>IF(B833="",#N/A,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Approx.'!$D$18*B833))+O833*SIN(RADIANS(B833*'Third Approx.'!$D$19)+'Third Approx.'!$D$21))))))))))))</f>
        <v>#N/A</v>
      </c>
      <c r="N833" s="18">
        <v>415.5</v>
      </c>
      <c r="O833" s="48">
        <f>'Third Approx.'!$D$16*TAN('Third Approx.'!$D$29)+((0.5*(COS(RADIANS(ABS('Third Approx.'!$D$18*'Data 3rd Approx.'!N833-'Third Approx.'!$D$19*'Data 3rd Approx.'!N833))))+0.5)*('Third Approx.'!$D$16*TAN(2*'Third Approx.'!$D$29)-2*'Third Approx.'!$D$16*TAN('Third Approx.'!$D$29)))</f>
        <v>3.5097514364690383</v>
      </c>
    </row>
    <row r="834" spans="1:15" x14ac:dyDescent="0.25">
      <c r="A834" s="48">
        <v>416</v>
      </c>
      <c r="B834" s="77" t="str">
        <f>IF(A834&lt;='Third Approx.'!$D$20,A834,"")</f>
        <v/>
      </c>
      <c r="C834" s="48" t="e">
        <f>IF(B834="",#N/A,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Approx.'!$D$18*B834))+O834*COS(RADIANS(B834*'Third Approx.'!$D$19)+'Third Approx.'!$D$21))))))))))))</f>
        <v>#N/A</v>
      </c>
      <c r="D834" s="7" t="e">
        <f>IF(B834="",#N/A,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Approx.'!$D$18*B834))+O834*SIN(RADIANS(B834*'Third Approx.'!$D$19)+'Third Approx.'!$D$21))))))))))))</f>
        <v>#N/A</v>
      </c>
      <c r="N834" s="18">
        <v>416</v>
      </c>
      <c r="O834" s="48">
        <f>'Third Approx.'!$D$16*TAN('Third Approx.'!$D$29)+((0.5*(COS(RADIANS(ABS('Third Approx.'!$D$18*'Data 3rd Approx.'!N834-'Third Approx.'!$D$19*'Data 3rd Approx.'!N834))))+0.5)*('Third Approx.'!$D$16*TAN(2*'Third Approx.'!$D$29)-2*'Third Approx.'!$D$16*TAN('Third Approx.'!$D$29)))</f>
        <v>3.5092447575526418</v>
      </c>
    </row>
    <row r="835" spans="1:15" x14ac:dyDescent="0.25">
      <c r="A835" s="77">
        <v>416.5</v>
      </c>
      <c r="B835" s="77" t="str">
        <f>IF(A835&lt;='Third Approx.'!$D$20,A835,"")</f>
        <v/>
      </c>
      <c r="C835" s="48" t="e">
        <f>IF(B835="",#N/A,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Approx.'!$D$18*B835))+O835*COS(RADIANS(B835*'Third Approx.'!$D$19)+'Third Approx.'!$D$21))))))))))))</f>
        <v>#N/A</v>
      </c>
      <c r="D835" s="7" t="e">
        <f>IF(B835="",#N/A,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Approx.'!$D$18*B835))+O835*SIN(RADIANS(B835*'Third Approx.'!$D$19)+'Third Approx.'!$D$21))))))))))))</f>
        <v>#N/A</v>
      </c>
      <c r="N835" s="47">
        <v>416.5</v>
      </c>
      <c r="O835" s="48">
        <f>'Third Approx.'!$D$16*TAN('Third Approx.'!$D$29)+((0.5*(COS(RADIANS(ABS('Third Approx.'!$D$18*'Data 3rd Approx.'!N835-'Third Approx.'!$D$19*'Data 3rd Approx.'!N835))))+0.5)*('Third Approx.'!$D$16*TAN(2*'Third Approx.'!$D$29)-2*'Third Approx.'!$D$16*TAN('Third Approx.'!$D$29)))</f>
        <v>3.5087750274530758</v>
      </c>
    </row>
    <row r="836" spans="1:15" x14ac:dyDescent="0.25">
      <c r="A836" s="48">
        <v>417</v>
      </c>
      <c r="B836" s="77" t="str">
        <f>IF(A836&lt;='Third Approx.'!$D$20,A836,"")</f>
        <v/>
      </c>
      <c r="C836" s="48" t="e">
        <f>IF(B836="",#N/A,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Approx.'!$D$18*B836))+O836*COS(RADIANS(B836*'Third Approx.'!$D$19)+'Third Approx.'!$D$21))))))))))))</f>
        <v>#N/A</v>
      </c>
      <c r="D836" s="7" t="e">
        <f>IF(B836="",#N/A,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Approx.'!$D$18*B836))+O836*SIN(RADIANS(B836*'Third Approx.'!$D$19)+'Third Approx.'!$D$21))))))))))))</f>
        <v>#N/A</v>
      </c>
      <c r="N836" s="18">
        <v>417</v>
      </c>
      <c r="O836" s="48">
        <f>'Third Approx.'!$D$16*TAN('Third Approx.'!$D$29)+((0.5*(COS(RADIANS(ABS('Third Approx.'!$D$18*'Data 3rd Approx.'!N836-'Third Approx.'!$D$19*'Data 3rd Approx.'!N836))))+0.5)*('Third Approx.'!$D$16*TAN(2*'Third Approx.'!$D$29)-2*'Third Approx.'!$D$16*TAN('Third Approx.'!$D$29)))</f>
        <v>3.5083502833825779</v>
      </c>
    </row>
    <row r="837" spans="1:15" x14ac:dyDescent="0.25">
      <c r="A837" s="77">
        <v>417.5</v>
      </c>
      <c r="B837" s="77" t="str">
        <f>IF(A837&lt;='Third Approx.'!$D$20,A837,"")</f>
        <v/>
      </c>
      <c r="C837" s="48" t="e">
        <f>IF(B837="",#N/A,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Approx.'!$D$18*B837))+O837*COS(RADIANS(B837*'Third Approx.'!$D$19)+'Third Approx.'!$D$21))))))))))))</f>
        <v>#N/A</v>
      </c>
      <c r="D837" s="7" t="e">
        <f>IF(B837="",#N/A,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Approx.'!$D$18*B837))+O837*SIN(RADIANS(B837*'Third Approx.'!$D$19)+'Third Approx.'!$D$21))))))))))))</f>
        <v>#N/A</v>
      </c>
      <c r="N837" s="18">
        <v>417.5</v>
      </c>
      <c r="O837" s="48">
        <f>'Third Approx.'!$D$16*TAN('Third Approx.'!$D$29)+((0.5*(COS(RADIANS(ABS('Third Approx.'!$D$18*'Data 3rd Approx.'!N837-'Third Approx.'!$D$19*'Data 3rd Approx.'!N837))))+0.5)*('Third Approx.'!$D$16*TAN(2*'Third Approx.'!$D$29)-2*'Third Approx.'!$D$16*TAN('Third Approx.'!$D$29)))</f>
        <v>3.5079777928299554</v>
      </c>
    </row>
    <row r="838" spans="1:15" x14ac:dyDescent="0.25">
      <c r="A838" s="48">
        <v>418</v>
      </c>
      <c r="B838" s="77" t="str">
        <f>IF(A838&lt;='Third Approx.'!$D$20,A838,"")</f>
        <v/>
      </c>
      <c r="C838" s="48" t="e">
        <f>IF(B838="",#N/A,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Approx.'!$D$18*B838))+O838*COS(RADIANS(B838*'Third Approx.'!$D$19)+'Third Approx.'!$D$21))))))))))))</f>
        <v>#N/A</v>
      </c>
      <c r="D838" s="7" t="e">
        <f>IF(B838="",#N/A,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Approx.'!$D$18*B838))+O838*SIN(RADIANS(B838*'Third Approx.'!$D$19)+'Third Approx.'!$D$21))))))))))))</f>
        <v>#N/A</v>
      </c>
      <c r="N838" s="47">
        <v>418</v>
      </c>
      <c r="O838" s="48">
        <f>'Third Approx.'!$D$16*TAN('Third Approx.'!$D$29)+((0.5*(COS(RADIANS(ABS('Third Approx.'!$D$18*'Data 3rd Approx.'!N838-'Third Approx.'!$D$19*'Data 3rd Approx.'!N838))))+0.5)*('Third Approx.'!$D$16*TAN(2*'Third Approx.'!$D$29)-2*'Third Approx.'!$D$16*TAN('Third Approx.'!$D$29)))</f>
        <v>3.5076639292118377</v>
      </c>
    </row>
    <row r="839" spans="1:15" x14ac:dyDescent="0.25">
      <c r="A839" s="77">
        <v>418.5</v>
      </c>
      <c r="B839" s="77" t="str">
        <f>IF(A839&lt;='Third Approx.'!$D$20,A839,"")</f>
        <v/>
      </c>
      <c r="C839" s="48" t="e">
        <f>IF(B839="",#N/A,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Approx.'!$D$18*B839))+O839*COS(RADIANS(B839*'Third Approx.'!$D$19)+'Third Approx.'!$D$21))))))))))))</f>
        <v>#N/A</v>
      </c>
      <c r="D839" s="7" t="e">
        <f>IF(B839="",#N/A,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Approx.'!$D$18*B839))+O839*SIN(RADIANS(B839*'Third Approx.'!$D$19)+'Third Approx.'!$D$21))))))))))))</f>
        <v>#N/A</v>
      </c>
      <c r="N839" s="18">
        <v>418.5</v>
      </c>
      <c r="O839" s="48">
        <f>'Third Approx.'!$D$16*TAN('Third Approx.'!$D$29)+((0.5*(COS(RADIANS(ABS('Third Approx.'!$D$18*'Data 3rd Approx.'!N839-'Third Approx.'!$D$19*'Data 3rd Approx.'!N839))))+0.5)*('Third Approx.'!$D$16*TAN(2*'Third Approx.'!$D$29)-2*'Third Approx.'!$D$16*TAN('Third Approx.'!$D$29)))</f>
        <v>3.5074140628217503</v>
      </c>
    </row>
    <row r="840" spans="1:15" x14ac:dyDescent="0.25">
      <c r="A840" s="48">
        <v>419</v>
      </c>
      <c r="B840" s="77" t="str">
        <f>IF(A840&lt;='Third Approx.'!$D$20,A840,"")</f>
        <v/>
      </c>
      <c r="C840" s="48" t="e">
        <f>IF(B840="",#N/A,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Approx.'!$D$18*B840))+O840*COS(RADIANS(B840*'Third Approx.'!$D$19)+'Third Approx.'!$D$21))))))))))))</f>
        <v>#N/A</v>
      </c>
      <c r="D840" s="7" t="e">
        <f>IF(B840="",#N/A,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Approx.'!$D$18*B840))+O840*SIN(RADIANS(B840*'Third Approx.'!$D$19)+'Third Approx.'!$D$21))))))))))))</f>
        <v>#N/A</v>
      </c>
      <c r="N840" s="18">
        <v>419</v>
      </c>
      <c r="O840" s="48">
        <f>'Third Approx.'!$D$16*TAN('Third Approx.'!$D$29)+((0.5*(COS(RADIANS(ABS('Third Approx.'!$D$18*'Data 3rd Approx.'!N840-'Third Approx.'!$D$19*'Data 3rd Approx.'!N840))))+0.5)*('Third Approx.'!$D$16*TAN(2*'Third Approx.'!$D$29)-2*'Third Approx.'!$D$16*TAN('Third Approx.'!$D$29)))</f>
        <v>3.5072324689429037</v>
      </c>
    </row>
    <row r="841" spans="1:15" x14ac:dyDescent="0.25">
      <c r="A841" s="77">
        <v>419.5</v>
      </c>
      <c r="B841" s="77" t="str">
        <f>IF(A841&lt;='Third Approx.'!$D$20,A841,"")</f>
        <v/>
      </c>
      <c r="C841" s="48" t="e">
        <f>IF(B841="",#N/A,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Approx.'!$D$18*B841))+O841*COS(RADIANS(B841*'Third Approx.'!$D$19)+'Third Approx.'!$D$21))))))))))))</f>
        <v>#N/A</v>
      </c>
      <c r="D841" s="7" t="e">
        <f>IF(B841="",#N/A,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Approx.'!$D$18*B841))+O841*SIN(RADIANS(B841*'Third Approx.'!$D$19)+'Third Approx.'!$D$21))))))))))))</f>
        <v>#N/A</v>
      </c>
      <c r="N841" s="47">
        <v>419.5</v>
      </c>
      <c r="O841" s="48">
        <f>'Third Approx.'!$D$16*TAN('Third Approx.'!$D$29)+((0.5*(COS(RADIANS(ABS('Third Approx.'!$D$18*'Data 3rd Approx.'!N841-'Third Approx.'!$D$19*'Data 3rd Approx.'!N841))))+0.5)*('Third Approx.'!$D$16*TAN(2*'Third Approx.'!$D$29)-2*'Third Approx.'!$D$16*TAN('Third Approx.'!$D$29)))</f>
        <v>3.5071222546969119</v>
      </c>
    </row>
    <row r="842" spans="1:15" x14ac:dyDescent="0.25">
      <c r="A842" s="48">
        <v>420</v>
      </c>
      <c r="B842" s="77" t="str">
        <f>IF(A842&lt;='Third Approx.'!$D$20,A842,"")</f>
        <v/>
      </c>
      <c r="C842" s="48" t="e">
        <f>IF(B842="",#N/A,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Approx.'!$D$18*B842))+O842*COS(RADIANS(B842*'Third Approx.'!$D$19)+'Third Approx.'!$D$21))))))))))))</f>
        <v>#N/A</v>
      </c>
      <c r="D842" s="7" t="e">
        <f>IF(B842="",#N/A,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Approx.'!$D$18*B842))+O842*SIN(RADIANS(B842*'Third Approx.'!$D$19)+'Third Approx.'!$D$21))))))))))))</f>
        <v>#N/A</v>
      </c>
      <c r="N842" s="18">
        <v>420</v>
      </c>
      <c r="O842" s="48">
        <f>'Third Approx.'!$D$16*TAN('Third Approx.'!$D$29)+((0.5*(COS(RADIANS(ABS('Third Approx.'!$D$18*'Data 3rd Approx.'!N842-'Third Approx.'!$D$19*'Data 3rd Approx.'!N842))))+0.5)*('Third Approx.'!$D$16*TAN(2*'Third Approx.'!$D$29)-2*'Third Approx.'!$D$16*TAN('Third Approx.'!$D$29)))</f>
        <v>3.5070853058800813</v>
      </c>
    </row>
    <row r="843" spans="1:15" x14ac:dyDescent="0.25">
      <c r="A843" s="77">
        <v>420.5</v>
      </c>
      <c r="B843" s="77" t="str">
        <f>IF(A843&lt;='Third Approx.'!$D$20,A843,"")</f>
        <v/>
      </c>
      <c r="C843" s="48" t="e">
        <f>IF(B843="",#N/A,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Approx.'!$D$18*B843))+O843*COS(RADIANS(B843*'Third Approx.'!$D$19)+'Third Approx.'!$D$21))))))))))))</f>
        <v>#N/A</v>
      </c>
      <c r="D843" s="7" t="e">
        <f>IF(B843="",#N/A,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Approx.'!$D$18*B843))+O843*SIN(RADIANS(B843*'Third Approx.'!$D$19)+'Third Approx.'!$D$21))))))))))))</f>
        <v>#N/A</v>
      </c>
      <c r="N843" s="18">
        <v>420.5</v>
      </c>
      <c r="O843" s="48">
        <f>'Third Approx.'!$D$16*TAN('Third Approx.'!$D$29)+((0.5*(COS(RADIANS(ABS('Third Approx.'!$D$18*'Data 3rd Approx.'!N843-'Third Approx.'!$D$19*'Data 3rd Approx.'!N843))))+0.5)*('Third Approx.'!$D$16*TAN(2*'Third Approx.'!$D$29)-2*'Third Approx.'!$D$16*TAN('Third Approx.'!$D$29)))</f>
        <v>3.5071222546969119</v>
      </c>
    </row>
    <row r="844" spans="1:15" x14ac:dyDescent="0.25">
      <c r="A844" s="48">
        <v>421</v>
      </c>
      <c r="B844" s="77" t="str">
        <f>IF(A844&lt;='Third Approx.'!$D$20,A844,"")</f>
        <v/>
      </c>
      <c r="C844" s="48" t="e">
        <f>IF(B844="",#N/A,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Approx.'!$D$18*B844))+O844*COS(RADIANS(B844*'Third Approx.'!$D$19)+'Third Approx.'!$D$21))))))))))))</f>
        <v>#N/A</v>
      </c>
      <c r="D844" s="7" t="e">
        <f>IF(B844="",#N/A,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Approx.'!$D$18*B844))+O844*SIN(RADIANS(B844*'Third Approx.'!$D$19)+'Third Approx.'!$D$21))))))))))))</f>
        <v>#N/A</v>
      </c>
      <c r="N844" s="47">
        <v>421</v>
      </c>
      <c r="O844" s="48">
        <f>'Third Approx.'!$D$16*TAN('Third Approx.'!$D$29)+((0.5*(COS(RADIANS(ABS('Third Approx.'!$D$18*'Data 3rd Approx.'!N844-'Third Approx.'!$D$19*'Data 3rd Approx.'!N844))))+0.5)*('Third Approx.'!$D$16*TAN(2*'Third Approx.'!$D$29)-2*'Third Approx.'!$D$16*TAN('Third Approx.'!$D$29)))</f>
        <v>3.5072324689429037</v>
      </c>
    </row>
    <row r="845" spans="1:15" x14ac:dyDescent="0.25">
      <c r="A845" s="77">
        <v>421.5</v>
      </c>
      <c r="B845" s="77" t="str">
        <f>IF(A845&lt;='Third Approx.'!$D$20,A845,"")</f>
        <v/>
      </c>
      <c r="C845" s="48" t="e">
        <f>IF(B845="",#N/A,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Approx.'!$D$18*B845))+O845*COS(RADIANS(B845*'Third Approx.'!$D$19)+'Third Approx.'!$D$21))))))))))))</f>
        <v>#N/A</v>
      </c>
      <c r="D845" s="7" t="e">
        <f>IF(B845="",#N/A,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Approx.'!$D$18*B845))+O845*SIN(RADIANS(B845*'Third Approx.'!$D$19)+'Third Approx.'!$D$21))))))))))))</f>
        <v>#N/A</v>
      </c>
      <c r="N845" s="18">
        <v>421.5</v>
      </c>
      <c r="O845" s="48">
        <f>'Third Approx.'!$D$16*TAN('Third Approx.'!$D$29)+((0.5*(COS(RADIANS(ABS('Third Approx.'!$D$18*'Data 3rd Approx.'!N845-'Third Approx.'!$D$19*'Data 3rd Approx.'!N845))))+0.5)*('Third Approx.'!$D$16*TAN(2*'Third Approx.'!$D$29)-2*'Third Approx.'!$D$16*TAN('Third Approx.'!$D$29)))</f>
        <v>3.5074140628217503</v>
      </c>
    </row>
    <row r="846" spans="1:15" x14ac:dyDescent="0.25">
      <c r="A846" s="48">
        <v>422</v>
      </c>
      <c r="B846" s="77" t="str">
        <f>IF(A846&lt;='Third Approx.'!$D$20,A846,"")</f>
        <v/>
      </c>
      <c r="C846" s="48" t="e">
        <f>IF(B846="",#N/A,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Approx.'!$D$18*B846))+O846*COS(RADIANS(B846*'Third Approx.'!$D$19)+'Third Approx.'!$D$21))))))))))))</f>
        <v>#N/A</v>
      </c>
      <c r="D846" s="7" t="e">
        <f>IF(B846="",#N/A,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Approx.'!$D$18*B846))+O846*SIN(RADIANS(B846*'Third Approx.'!$D$19)+'Third Approx.'!$D$21))))))))))))</f>
        <v>#N/A</v>
      </c>
      <c r="N846" s="18">
        <v>422</v>
      </c>
      <c r="O846" s="48">
        <f>'Third Approx.'!$D$16*TAN('Third Approx.'!$D$29)+((0.5*(COS(RADIANS(ABS('Third Approx.'!$D$18*'Data 3rd Approx.'!N846-'Third Approx.'!$D$19*'Data 3rd Approx.'!N846))))+0.5)*('Third Approx.'!$D$16*TAN(2*'Third Approx.'!$D$29)-2*'Third Approx.'!$D$16*TAN('Third Approx.'!$D$29)))</f>
        <v>3.5076639292118377</v>
      </c>
    </row>
    <row r="847" spans="1:15" x14ac:dyDescent="0.25">
      <c r="A847" s="77">
        <v>422.5</v>
      </c>
      <c r="B847" s="77" t="str">
        <f>IF(A847&lt;='Third Approx.'!$D$20,A847,"")</f>
        <v/>
      </c>
      <c r="C847" s="48" t="e">
        <f>IF(B847="",#N/A,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Approx.'!$D$18*B847))+O847*COS(RADIANS(B847*'Third Approx.'!$D$19)+'Third Approx.'!$D$21))))))))))))</f>
        <v>#N/A</v>
      </c>
      <c r="D847" s="7" t="e">
        <f>IF(B847="",#N/A,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Approx.'!$D$18*B847))+O847*SIN(RADIANS(B847*'Third Approx.'!$D$19)+'Third Approx.'!$D$21))))))))))))</f>
        <v>#N/A</v>
      </c>
      <c r="N847" s="47">
        <v>422.5</v>
      </c>
      <c r="O847" s="48">
        <f>'Third Approx.'!$D$16*TAN('Third Approx.'!$D$29)+((0.5*(COS(RADIANS(ABS('Third Approx.'!$D$18*'Data 3rd Approx.'!N847-'Third Approx.'!$D$19*'Data 3rd Approx.'!N847))))+0.5)*('Third Approx.'!$D$16*TAN(2*'Third Approx.'!$D$29)-2*'Third Approx.'!$D$16*TAN('Third Approx.'!$D$29)))</f>
        <v>3.5079777928299554</v>
      </c>
    </row>
    <row r="848" spans="1:15" x14ac:dyDescent="0.25">
      <c r="A848" s="48">
        <v>423</v>
      </c>
      <c r="B848" s="77" t="str">
        <f>IF(A848&lt;='Third Approx.'!$D$20,A848,"")</f>
        <v/>
      </c>
      <c r="C848" s="48" t="e">
        <f>IF(B848="",#N/A,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Approx.'!$D$18*B848))+O848*COS(RADIANS(B848*'Third Approx.'!$D$19)+'Third Approx.'!$D$21))))))))))))</f>
        <v>#N/A</v>
      </c>
      <c r="D848" s="7" t="e">
        <f>IF(B848="",#N/A,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Approx.'!$D$18*B848))+O848*SIN(RADIANS(B848*'Third Approx.'!$D$19)+'Third Approx.'!$D$21))))))))))))</f>
        <v>#N/A</v>
      </c>
      <c r="N848" s="18">
        <v>423</v>
      </c>
      <c r="O848" s="48">
        <f>'Third Approx.'!$D$16*TAN('Third Approx.'!$D$29)+((0.5*(COS(RADIANS(ABS('Third Approx.'!$D$18*'Data 3rd Approx.'!N848-'Third Approx.'!$D$19*'Data 3rd Approx.'!N848))))+0.5)*('Third Approx.'!$D$16*TAN(2*'Third Approx.'!$D$29)-2*'Third Approx.'!$D$16*TAN('Third Approx.'!$D$29)))</f>
        <v>3.5083502833825779</v>
      </c>
    </row>
    <row r="849" spans="1:15" x14ac:dyDescent="0.25">
      <c r="A849" s="77">
        <v>423.5</v>
      </c>
      <c r="B849" s="77" t="str">
        <f>IF(A849&lt;='Third Approx.'!$D$20,A849,"")</f>
        <v/>
      </c>
      <c r="C849" s="48" t="e">
        <f>IF(B849="",#N/A,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Approx.'!$D$18*B849))+O849*COS(RADIANS(B849*'Third Approx.'!$D$19)+'Third Approx.'!$D$21))))))))))))</f>
        <v>#N/A</v>
      </c>
      <c r="D849" s="7" t="e">
        <f>IF(B849="",#N/A,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Approx.'!$D$18*B849))+O849*SIN(RADIANS(B849*'Third Approx.'!$D$19)+'Third Approx.'!$D$21))))))))))))</f>
        <v>#N/A</v>
      </c>
      <c r="N849" s="18">
        <v>423.5</v>
      </c>
      <c r="O849" s="48">
        <f>'Third Approx.'!$D$16*TAN('Third Approx.'!$D$29)+((0.5*(COS(RADIANS(ABS('Third Approx.'!$D$18*'Data 3rd Approx.'!N849-'Third Approx.'!$D$19*'Data 3rd Approx.'!N849))))+0.5)*('Third Approx.'!$D$16*TAN(2*'Third Approx.'!$D$29)-2*'Third Approx.'!$D$16*TAN('Third Approx.'!$D$29)))</f>
        <v>3.5087750274530758</v>
      </c>
    </row>
    <row r="850" spans="1:15" x14ac:dyDescent="0.25">
      <c r="A850" s="48">
        <v>424</v>
      </c>
      <c r="B850" s="77" t="str">
        <f>IF(A850&lt;='Third Approx.'!$D$20,A850,"")</f>
        <v/>
      </c>
      <c r="C850" s="48" t="e">
        <f>IF(B850="",#N/A,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Approx.'!$D$18*B850))+O850*COS(RADIANS(B850*'Third Approx.'!$D$19)+'Third Approx.'!$D$21))))))))))))</f>
        <v>#N/A</v>
      </c>
      <c r="D850" s="7" t="e">
        <f>IF(B850="",#N/A,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Approx.'!$D$18*B850))+O850*SIN(RADIANS(B850*'Third Approx.'!$D$19)+'Third Approx.'!$D$21))))))))))))</f>
        <v>#N/A</v>
      </c>
      <c r="N850" s="47">
        <v>424</v>
      </c>
      <c r="O850" s="48">
        <f>'Third Approx.'!$D$16*TAN('Third Approx.'!$D$29)+((0.5*(COS(RADIANS(ABS('Third Approx.'!$D$18*'Data 3rd Approx.'!N850-'Third Approx.'!$D$19*'Data 3rd Approx.'!N850))))+0.5)*('Third Approx.'!$D$16*TAN(2*'Third Approx.'!$D$29)-2*'Third Approx.'!$D$16*TAN('Third Approx.'!$D$29)))</f>
        <v>3.5092447575526418</v>
      </c>
    </row>
    <row r="851" spans="1:15" x14ac:dyDescent="0.25">
      <c r="A851" s="77">
        <v>424.5</v>
      </c>
      <c r="B851" s="77" t="str">
        <f>IF(A851&lt;='Third Approx.'!$D$20,A851,"")</f>
        <v/>
      </c>
      <c r="C851" s="48" t="e">
        <f>IF(B851="",#N/A,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Approx.'!$D$18*B851))+O851*COS(RADIANS(B851*'Third Approx.'!$D$19)+'Third Approx.'!$D$21))))))))))))</f>
        <v>#N/A</v>
      </c>
      <c r="D851" s="7" t="e">
        <f>IF(B851="",#N/A,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Approx.'!$D$18*B851))+O851*SIN(RADIANS(B851*'Third Approx.'!$D$19)+'Third Approx.'!$D$21))))))))))))</f>
        <v>#N/A</v>
      </c>
      <c r="N851" s="18">
        <v>424.5</v>
      </c>
      <c r="O851" s="48">
        <f>'Third Approx.'!$D$16*TAN('Third Approx.'!$D$29)+((0.5*(COS(RADIANS(ABS('Third Approx.'!$D$18*'Data 3rd Approx.'!N851-'Third Approx.'!$D$19*'Data 3rd Approx.'!N851))))+0.5)*('Third Approx.'!$D$16*TAN(2*'Third Approx.'!$D$29)-2*'Third Approx.'!$D$16*TAN('Third Approx.'!$D$29)))</f>
        <v>3.5097514364690383</v>
      </c>
    </row>
    <row r="852" spans="1:15" x14ac:dyDescent="0.25">
      <c r="A852" s="48">
        <v>425</v>
      </c>
      <c r="B852" s="77" t="str">
        <f>IF(A852&lt;='Third Approx.'!$D$20,A852,"")</f>
        <v/>
      </c>
      <c r="C852" s="48" t="e">
        <f>IF(B852="",#N/A,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Approx.'!$D$18*B852))+O852*COS(RADIANS(B852*'Third Approx.'!$D$19)+'Third Approx.'!$D$21))))))))))))</f>
        <v>#N/A</v>
      </c>
      <c r="D852" s="7" t="e">
        <f>IF(B852="",#N/A,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Approx.'!$D$18*B852))+O852*SIN(RADIANS(B852*'Third Approx.'!$D$19)+'Third Approx.'!$D$21))))))))))))</f>
        <v>#N/A</v>
      </c>
      <c r="N852" s="18">
        <v>425</v>
      </c>
      <c r="O852" s="48">
        <f>'Third Approx.'!$D$16*TAN('Third Approx.'!$D$29)+((0.5*(COS(RADIANS(ABS('Third Approx.'!$D$18*'Data 3rd Approx.'!N852-'Third Approx.'!$D$19*'Data 3rd Approx.'!N852))))+0.5)*('Third Approx.'!$D$16*TAN(2*'Third Approx.'!$D$29)-2*'Third Approx.'!$D$16*TAN('Third Approx.'!$D$29)))</f>
        <v>3.5102863947855281</v>
      </c>
    </row>
    <row r="853" spans="1:15" x14ac:dyDescent="0.25">
      <c r="A853" s="77">
        <v>425.5</v>
      </c>
      <c r="B853" s="77" t="str">
        <f>IF(A853&lt;='Third Approx.'!$D$20,A853,"")</f>
        <v/>
      </c>
      <c r="C853" s="48" t="e">
        <f>IF(B853="",#N/A,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Approx.'!$D$18*B853))+O853*COS(RADIANS(B853*'Third Approx.'!$D$19)+'Third Approx.'!$D$21))))))))))))</f>
        <v>#N/A</v>
      </c>
      <c r="D853" s="7" t="e">
        <f>IF(B853="",#N/A,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Approx.'!$D$18*B853))+O853*SIN(RADIANS(B853*'Third Approx.'!$D$19)+'Third Approx.'!$D$21))))))))))))</f>
        <v>#N/A</v>
      </c>
      <c r="N853" s="47">
        <v>425.5</v>
      </c>
      <c r="O853" s="48">
        <f>'Third Approx.'!$D$16*TAN('Third Approx.'!$D$29)+((0.5*(COS(RADIANS(ABS('Third Approx.'!$D$18*'Data 3rd Approx.'!N853-'Third Approx.'!$D$19*'Data 3rd Approx.'!N853))))+0.5)*('Third Approx.'!$D$16*TAN(2*'Third Approx.'!$D$29)-2*'Third Approx.'!$D$16*TAN('Third Approx.'!$D$29)))</f>
        <v>3.5108404792169972</v>
      </c>
    </row>
    <row r="854" spans="1:15" x14ac:dyDescent="0.25">
      <c r="A854" s="48">
        <v>426</v>
      </c>
      <c r="B854" s="77" t="str">
        <f>IF(A854&lt;='Third Approx.'!$D$20,A854,"")</f>
        <v/>
      </c>
      <c r="C854" s="48" t="e">
        <f>IF(B854="",#N/A,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Approx.'!$D$18*B854))+O854*COS(RADIANS(B854*'Third Approx.'!$D$19)+'Third Approx.'!$D$21))))))))))))</f>
        <v>#N/A</v>
      </c>
      <c r="D854" s="7" t="e">
        <f>IF(B854="",#N/A,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Approx.'!$D$18*B854))+O854*SIN(RADIANS(B854*'Third Approx.'!$D$19)+'Third Approx.'!$D$21))))))))))))</f>
        <v>#N/A</v>
      </c>
      <c r="N854" s="18">
        <v>426</v>
      </c>
      <c r="O854" s="48">
        <f>'Third Approx.'!$D$16*TAN('Third Approx.'!$D$29)+((0.5*(COS(RADIANS(ABS('Third Approx.'!$D$18*'Data 3rd Approx.'!N854-'Third Approx.'!$D$19*'Data 3rd Approx.'!N854))))+0.5)*('Third Approx.'!$D$16*TAN(2*'Third Approx.'!$D$29)-2*'Third Approx.'!$D$16*TAN('Third Approx.'!$D$29)))</f>
        <v>3.5114042092252022</v>
      </c>
    </row>
    <row r="855" spans="1:15" x14ac:dyDescent="0.25">
      <c r="A855" s="77">
        <v>426.5</v>
      </c>
      <c r="B855" s="77" t="str">
        <f>IF(A855&lt;='Third Approx.'!$D$20,A855,"")</f>
        <v/>
      </c>
      <c r="C855" s="48" t="e">
        <f>IF(B855="",#N/A,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Approx.'!$D$18*B855))+O855*COS(RADIANS(B855*'Third Approx.'!$D$19)+'Third Approx.'!$D$21))))))))))))</f>
        <v>#N/A</v>
      </c>
      <c r="D855" s="7" t="e">
        <f>IF(B855="",#N/A,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Approx.'!$D$18*B855))+O855*SIN(RADIANS(B855*'Third Approx.'!$D$19)+'Third Approx.'!$D$21))))))))))))</f>
        <v>#N/A</v>
      </c>
      <c r="N855" s="18">
        <v>426.5</v>
      </c>
      <c r="O855" s="48">
        <f>'Third Approx.'!$D$16*TAN('Third Approx.'!$D$29)+((0.5*(COS(RADIANS(ABS('Third Approx.'!$D$18*'Data 3rd Approx.'!N855-'Third Approx.'!$D$19*'Data 3rd Approx.'!N855))))+0.5)*('Third Approx.'!$D$16*TAN(2*'Third Approx.'!$D$29)-2*'Third Approx.'!$D$16*TAN('Third Approx.'!$D$29)))</f>
        <v>3.5119679392334073</v>
      </c>
    </row>
    <row r="856" spans="1:15" x14ac:dyDescent="0.25">
      <c r="A856" s="48">
        <v>427</v>
      </c>
      <c r="B856" s="77" t="str">
        <f>IF(A856&lt;='Third Approx.'!$D$20,A856,"")</f>
        <v/>
      </c>
      <c r="C856" s="48" t="e">
        <f>IF(B856="",#N/A,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Approx.'!$D$18*B856))+O856*COS(RADIANS(B856*'Third Approx.'!$D$19)+'Third Approx.'!$D$21))))))))))))</f>
        <v>#N/A</v>
      </c>
      <c r="D856" s="7" t="e">
        <f>IF(B856="",#N/A,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Approx.'!$D$18*B856))+O856*SIN(RADIANS(B856*'Third Approx.'!$D$19)+'Third Approx.'!$D$21))))))))))))</f>
        <v>#N/A</v>
      </c>
      <c r="N856" s="47">
        <v>427</v>
      </c>
      <c r="O856" s="48">
        <f>'Third Approx.'!$D$16*TAN('Third Approx.'!$D$29)+((0.5*(COS(RADIANS(ABS('Third Approx.'!$D$18*'Data 3rd Approx.'!N856-'Third Approx.'!$D$19*'Data 3rd Approx.'!N856))))+0.5)*('Third Approx.'!$D$16*TAN(2*'Third Approx.'!$D$29)-2*'Third Approx.'!$D$16*TAN('Third Approx.'!$D$29)))</f>
        <v>3.5125220236648764</v>
      </c>
    </row>
    <row r="857" spans="1:15" x14ac:dyDescent="0.25">
      <c r="A857" s="77">
        <v>427.5</v>
      </c>
      <c r="B857" s="77" t="str">
        <f>IF(A857&lt;='Third Approx.'!$D$20,A857,"")</f>
        <v/>
      </c>
      <c r="C857" s="48" t="e">
        <f>IF(B857="",#N/A,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Approx.'!$D$18*B857))+O857*COS(RADIANS(B857*'Third Approx.'!$D$19)+'Third Approx.'!$D$21))))))))))))</f>
        <v>#N/A</v>
      </c>
      <c r="D857" s="7" t="e">
        <f>IF(B857="",#N/A,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Approx.'!$D$18*B857))+O857*SIN(RADIANS(B857*'Third Approx.'!$D$19)+'Third Approx.'!$D$21))))))))))))</f>
        <v>#N/A</v>
      </c>
      <c r="N857" s="18">
        <v>427.5</v>
      </c>
      <c r="O857" s="48">
        <f>'Third Approx.'!$D$16*TAN('Third Approx.'!$D$29)+((0.5*(COS(RADIANS(ABS('Third Approx.'!$D$18*'Data 3rd Approx.'!N857-'Third Approx.'!$D$19*'Data 3rd Approx.'!N857))))+0.5)*('Third Approx.'!$D$16*TAN(2*'Third Approx.'!$D$29)-2*'Third Approx.'!$D$16*TAN('Third Approx.'!$D$29)))</f>
        <v>3.5130569819813662</v>
      </c>
    </row>
    <row r="858" spans="1:15" x14ac:dyDescent="0.25">
      <c r="A858" s="48">
        <v>428</v>
      </c>
      <c r="B858" s="77" t="str">
        <f>IF(A858&lt;='Third Approx.'!$D$20,A858,"")</f>
        <v/>
      </c>
      <c r="C858" s="48" t="e">
        <f>IF(B858="",#N/A,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Approx.'!$D$18*B858))+O858*COS(RADIANS(B858*'Third Approx.'!$D$19)+'Third Approx.'!$D$21))))))))))))</f>
        <v>#N/A</v>
      </c>
      <c r="D858" s="7" t="e">
        <f>IF(B858="",#N/A,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Approx.'!$D$18*B858))+O858*SIN(RADIANS(B858*'Third Approx.'!$D$19)+'Third Approx.'!$D$21))))))))))))</f>
        <v>#N/A</v>
      </c>
      <c r="N858" s="18">
        <v>428</v>
      </c>
      <c r="O858" s="48">
        <f>'Third Approx.'!$D$16*TAN('Third Approx.'!$D$29)+((0.5*(COS(RADIANS(ABS('Third Approx.'!$D$18*'Data 3rd Approx.'!N858-'Third Approx.'!$D$19*'Data 3rd Approx.'!N858))))+0.5)*('Third Approx.'!$D$16*TAN(2*'Third Approx.'!$D$29)-2*'Third Approx.'!$D$16*TAN('Third Approx.'!$D$29)))</f>
        <v>3.5135636608977627</v>
      </c>
    </row>
    <row r="859" spans="1:15" x14ac:dyDescent="0.25">
      <c r="A859" s="77">
        <v>428.5</v>
      </c>
      <c r="B859" s="77" t="str">
        <f>IF(A859&lt;='Third Approx.'!$D$20,A859,"")</f>
        <v/>
      </c>
      <c r="C859" s="48" t="e">
        <f>IF(B859="",#N/A,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Approx.'!$D$18*B859))+O859*COS(RADIANS(B859*'Third Approx.'!$D$19)+'Third Approx.'!$D$21))))))))))))</f>
        <v>#N/A</v>
      </c>
      <c r="D859" s="7" t="e">
        <f>IF(B859="",#N/A,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Approx.'!$D$18*B859))+O859*SIN(RADIANS(B859*'Third Approx.'!$D$19)+'Third Approx.'!$D$21))))))))))))</f>
        <v>#N/A</v>
      </c>
      <c r="N859" s="47">
        <v>428.5</v>
      </c>
      <c r="O859" s="48">
        <f>'Third Approx.'!$D$16*TAN('Third Approx.'!$D$29)+((0.5*(COS(RADIANS(ABS('Third Approx.'!$D$18*'Data 3rd Approx.'!N859-'Third Approx.'!$D$19*'Data 3rd Approx.'!N859))))+0.5)*('Third Approx.'!$D$16*TAN(2*'Third Approx.'!$D$29)-2*'Third Approx.'!$D$16*TAN('Third Approx.'!$D$29)))</f>
        <v>3.5140333909973287</v>
      </c>
    </row>
    <row r="860" spans="1:15" x14ac:dyDescent="0.25">
      <c r="A860" s="48">
        <v>429</v>
      </c>
      <c r="B860" s="77" t="str">
        <f>IF(A860&lt;='Third Approx.'!$D$20,A860,"")</f>
        <v/>
      </c>
      <c r="C860" s="48" t="e">
        <f>IF(B860="",#N/A,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Approx.'!$D$18*B860))+O860*COS(RADIANS(B860*'Third Approx.'!$D$19)+'Third Approx.'!$D$21))))))))))))</f>
        <v>#N/A</v>
      </c>
      <c r="D860" s="7" t="e">
        <f>IF(B860="",#N/A,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Approx.'!$D$18*B860))+O860*SIN(RADIANS(B860*'Third Approx.'!$D$19)+'Third Approx.'!$D$21))))))))))))</f>
        <v>#N/A</v>
      </c>
      <c r="N860" s="18">
        <v>429</v>
      </c>
      <c r="O860" s="48">
        <f>'Third Approx.'!$D$16*TAN('Third Approx.'!$D$29)+((0.5*(COS(RADIANS(ABS('Third Approx.'!$D$18*'Data 3rd Approx.'!N860-'Third Approx.'!$D$19*'Data 3rd Approx.'!N860))))+0.5)*('Third Approx.'!$D$16*TAN(2*'Third Approx.'!$D$29)-2*'Third Approx.'!$D$16*TAN('Third Approx.'!$D$29)))</f>
        <v>3.5144581350678266</v>
      </c>
    </row>
    <row r="861" spans="1:15" x14ac:dyDescent="0.25">
      <c r="A861" s="77">
        <v>429.5</v>
      </c>
      <c r="B861" s="77" t="str">
        <f>IF(A861&lt;='Third Approx.'!$D$20,A861,"")</f>
        <v/>
      </c>
      <c r="C861" s="48" t="e">
        <f>IF(B861="",#N/A,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Approx.'!$D$18*B861))+O861*COS(RADIANS(B861*'Third Approx.'!$D$19)+'Third Approx.'!$D$21))))))))))))</f>
        <v>#N/A</v>
      </c>
      <c r="D861" s="7" t="e">
        <f>IF(B861="",#N/A,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Approx.'!$D$18*B861))+O861*SIN(RADIANS(B861*'Third Approx.'!$D$19)+'Third Approx.'!$D$21))))))))))))</f>
        <v>#N/A</v>
      </c>
      <c r="N861" s="18">
        <v>429.5</v>
      </c>
      <c r="O861" s="48">
        <f>'Third Approx.'!$D$16*TAN('Third Approx.'!$D$29)+((0.5*(COS(RADIANS(ABS('Third Approx.'!$D$18*'Data 3rd Approx.'!N861-'Third Approx.'!$D$19*'Data 3rd Approx.'!N861))))+0.5)*('Third Approx.'!$D$16*TAN(2*'Third Approx.'!$D$29)-2*'Third Approx.'!$D$16*TAN('Third Approx.'!$D$29)))</f>
        <v>3.5148306256204491</v>
      </c>
    </row>
    <row r="862" spans="1:15" x14ac:dyDescent="0.25">
      <c r="A862" s="48">
        <v>430</v>
      </c>
      <c r="B862" s="77" t="str">
        <f>IF(A862&lt;='Third Approx.'!$D$20,A862,"")</f>
        <v/>
      </c>
      <c r="C862" s="48" t="e">
        <f>IF(B862="",#N/A,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Approx.'!$D$18*B862))+O862*COS(RADIANS(B862*'Third Approx.'!$D$19)+'Third Approx.'!$D$21))))))))))))</f>
        <v>#N/A</v>
      </c>
      <c r="D862" s="7" t="e">
        <f>IF(B862="",#N/A,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Approx.'!$D$18*B862))+O862*SIN(RADIANS(B862*'Third Approx.'!$D$19)+'Third Approx.'!$D$21))))))))))))</f>
        <v>#N/A</v>
      </c>
      <c r="N862" s="47">
        <v>430</v>
      </c>
      <c r="O862" s="48">
        <f>'Third Approx.'!$D$16*TAN('Third Approx.'!$D$29)+((0.5*(COS(RADIANS(ABS('Third Approx.'!$D$18*'Data 3rd Approx.'!N862-'Third Approx.'!$D$19*'Data 3rd Approx.'!N862))))+0.5)*('Third Approx.'!$D$16*TAN(2*'Third Approx.'!$D$29)-2*'Third Approx.'!$D$16*TAN('Third Approx.'!$D$29)))</f>
        <v>3.5151444892385664</v>
      </c>
    </row>
    <row r="863" spans="1:15" x14ac:dyDescent="0.25">
      <c r="A863" s="77">
        <v>430.5</v>
      </c>
      <c r="B863" s="77" t="str">
        <f>IF(A863&lt;='Third Approx.'!$D$20,A863,"")</f>
        <v/>
      </c>
      <c r="C863" s="48" t="e">
        <f>IF(B863="",#N/A,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Approx.'!$D$18*B863))+O863*COS(RADIANS(B863*'Third Approx.'!$D$19)+'Third Approx.'!$D$21))))))))))))</f>
        <v>#N/A</v>
      </c>
      <c r="D863" s="7" t="e">
        <f>IF(B863="",#N/A,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Approx.'!$D$18*B863))+O863*SIN(RADIANS(B863*'Third Approx.'!$D$19)+'Third Approx.'!$D$21))))))))))))</f>
        <v>#N/A</v>
      </c>
      <c r="N863" s="18">
        <v>430.5</v>
      </c>
      <c r="O863" s="48">
        <f>'Third Approx.'!$D$16*TAN('Third Approx.'!$D$29)+((0.5*(COS(RADIANS(ABS('Third Approx.'!$D$18*'Data 3rd Approx.'!N863-'Third Approx.'!$D$19*'Data 3rd Approx.'!N863))))+0.5)*('Third Approx.'!$D$16*TAN(2*'Third Approx.'!$D$29)-2*'Third Approx.'!$D$16*TAN('Third Approx.'!$D$29)))</f>
        <v>3.5153943556286542</v>
      </c>
    </row>
    <row r="864" spans="1:15" x14ac:dyDescent="0.25">
      <c r="A864" s="48">
        <v>431</v>
      </c>
      <c r="B864" s="77" t="str">
        <f>IF(A864&lt;='Third Approx.'!$D$20,A864,"")</f>
        <v/>
      </c>
      <c r="C864" s="48" t="e">
        <f>IF(B864="",#N/A,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Approx.'!$D$18*B864))+O864*COS(RADIANS(B864*'Third Approx.'!$D$19)+'Third Approx.'!$D$21))))))))))))</f>
        <v>#N/A</v>
      </c>
      <c r="D864" s="7" t="e">
        <f>IF(B864="",#N/A,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Approx.'!$D$18*B864))+O864*SIN(RADIANS(B864*'Third Approx.'!$D$19)+'Third Approx.'!$D$21))))))))))))</f>
        <v>#N/A</v>
      </c>
      <c r="N864" s="18">
        <v>431</v>
      </c>
      <c r="O864" s="48">
        <f>'Third Approx.'!$D$16*TAN('Third Approx.'!$D$29)+((0.5*(COS(RADIANS(ABS('Third Approx.'!$D$18*'Data 3rd Approx.'!N864-'Third Approx.'!$D$19*'Data 3rd Approx.'!N864))))+0.5)*('Third Approx.'!$D$16*TAN(2*'Third Approx.'!$D$29)-2*'Third Approx.'!$D$16*TAN('Third Approx.'!$D$29)))</f>
        <v>3.5155759495075007</v>
      </c>
    </row>
    <row r="865" spans="1:15" x14ac:dyDescent="0.25">
      <c r="A865" s="77">
        <v>431.5</v>
      </c>
      <c r="B865" s="77" t="str">
        <f>IF(A865&lt;='Third Approx.'!$D$20,A865,"")</f>
        <v/>
      </c>
      <c r="C865" s="48" t="e">
        <f>IF(B865="",#N/A,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Approx.'!$D$18*B865))+O865*COS(RADIANS(B865*'Third Approx.'!$D$19)+'Third Approx.'!$D$21))))))))))))</f>
        <v>#N/A</v>
      </c>
      <c r="D865" s="7" t="e">
        <f>IF(B865="",#N/A,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Approx.'!$D$18*B865))+O865*SIN(RADIANS(B865*'Third Approx.'!$D$19)+'Third Approx.'!$D$21))))))))))))</f>
        <v>#N/A</v>
      </c>
      <c r="N865" s="47">
        <v>431.5</v>
      </c>
      <c r="O865" s="48">
        <f>'Third Approx.'!$D$16*TAN('Third Approx.'!$D$29)+((0.5*(COS(RADIANS(ABS('Third Approx.'!$D$18*'Data 3rd Approx.'!N865-'Third Approx.'!$D$19*'Data 3rd Approx.'!N865))))+0.5)*('Third Approx.'!$D$16*TAN(2*'Third Approx.'!$D$29)-2*'Third Approx.'!$D$16*TAN('Third Approx.'!$D$29)))</f>
        <v>3.5156861637534926</v>
      </c>
    </row>
    <row r="866" spans="1:15" x14ac:dyDescent="0.25">
      <c r="A866" s="48">
        <v>432</v>
      </c>
      <c r="B866" s="77" t="str">
        <f>IF(A866&lt;='Third Approx.'!$D$20,A866,"")</f>
        <v/>
      </c>
      <c r="C866" s="48" t="e">
        <f>IF(B866="",#N/A,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Approx.'!$D$18*B866))+O866*COS(RADIANS(B866*'Third Approx.'!$D$19)+'Third Approx.'!$D$21))))))))))))</f>
        <v>#N/A</v>
      </c>
      <c r="D866" s="7" t="e">
        <f>IF(B866="",#N/A,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Approx.'!$D$18*B866))+O866*SIN(RADIANS(B866*'Third Approx.'!$D$19)+'Third Approx.'!$D$21))))))))))))</f>
        <v>#N/A</v>
      </c>
      <c r="N866" s="18">
        <v>432</v>
      </c>
      <c r="O866" s="48">
        <f>'Third Approx.'!$D$16*TAN('Third Approx.'!$D$29)+((0.5*(COS(RADIANS(ABS('Third Approx.'!$D$18*'Data 3rd Approx.'!N866-'Third Approx.'!$D$19*'Data 3rd Approx.'!N866))))+0.5)*('Third Approx.'!$D$16*TAN(2*'Third Approx.'!$D$29)-2*'Third Approx.'!$D$16*TAN('Third Approx.'!$D$29)))</f>
        <v>3.5157231125703232</v>
      </c>
    </row>
    <row r="867" spans="1:15" x14ac:dyDescent="0.25">
      <c r="A867" s="77">
        <v>432.5</v>
      </c>
      <c r="B867" s="77" t="str">
        <f>IF(A867&lt;='Third Approx.'!$D$20,A867,"")</f>
        <v/>
      </c>
      <c r="C867" s="48" t="e">
        <f>IF(B867="",#N/A,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Approx.'!$D$18*B867))+O867*COS(RADIANS(B867*'Third Approx.'!$D$19)+'Third Approx.'!$D$21))))))))))))</f>
        <v>#N/A</v>
      </c>
      <c r="D867" s="7" t="e">
        <f>IF(B867="",#N/A,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Approx.'!$D$18*B867))+O867*SIN(RADIANS(B867*'Third Approx.'!$D$19)+'Third Approx.'!$D$21))))))))))))</f>
        <v>#N/A</v>
      </c>
      <c r="N867" s="18">
        <v>432.5</v>
      </c>
      <c r="O867" s="48">
        <f>'Third Approx.'!$D$16*TAN('Third Approx.'!$D$29)+((0.5*(COS(RADIANS(ABS('Third Approx.'!$D$18*'Data 3rd Approx.'!N867-'Third Approx.'!$D$19*'Data 3rd Approx.'!N867))))+0.5)*('Third Approx.'!$D$16*TAN(2*'Third Approx.'!$D$29)-2*'Third Approx.'!$D$16*TAN('Third Approx.'!$D$29)))</f>
        <v>3.5156861637534926</v>
      </c>
    </row>
    <row r="868" spans="1:15" x14ac:dyDescent="0.25">
      <c r="A868" s="48">
        <v>433</v>
      </c>
      <c r="B868" s="77" t="str">
        <f>IF(A868&lt;='Third Approx.'!$D$20,A868,"")</f>
        <v/>
      </c>
      <c r="C868" s="48" t="e">
        <f>IF(B868="",#N/A,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Approx.'!$D$18*B868))+O868*COS(RADIANS(B868*'Third Approx.'!$D$19)+'Third Approx.'!$D$21))))))))))))</f>
        <v>#N/A</v>
      </c>
      <c r="D868" s="7" t="e">
        <f>IF(B868="",#N/A,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Approx.'!$D$18*B868))+O868*SIN(RADIANS(B868*'Third Approx.'!$D$19)+'Third Approx.'!$D$21))))))))))))</f>
        <v>#N/A</v>
      </c>
      <c r="N868" s="47">
        <v>433</v>
      </c>
      <c r="O868" s="48">
        <f>'Third Approx.'!$D$16*TAN('Third Approx.'!$D$29)+((0.5*(COS(RADIANS(ABS('Third Approx.'!$D$18*'Data 3rd Approx.'!N868-'Third Approx.'!$D$19*'Data 3rd Approx.'!N868))))+0.5)*('Third Approx.'!$D$16*TAN(2*'Third Approx.'!$D$29)-2*'Third Approx.'!$D$16*TAN('Third Approx.'!$D$29)))</f>
        <v>3.5155759495075007</v>
      </c>
    </row>
    <row r="869" spans="1:15" x14ac:dyDescent="0.25">
      <c r="A869" s="77">
        <v>433.5</v>
      </c>
      <c r="B869" s="77" t="str">
        <f>IF(A869&lt;='Third Approx.'!$D$20,A869,"")</f>
        <v/>
      </c>
      <c r="C869" s="48" t="e">
        <f>IF(B869="",#N/A,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Approx.'!$D$18*B869))+O869*COS(RADIANS(B869*'Third Approx.'!$D$19)+'Third Approx.'!$D$21))))))))))))</f>
        <v>#N/A</v>
      </c>
      <c r="D869" s="7" t="e">
        <f>IF(B869="",#N/A,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Approx.'!$D$18*B869))+O869*SIN(RADIANS(B869*'Third Approx.'!$D$19)+'Third Approx.'!$D$21))))))))))))</f>
        <v>#N/A</v>
      </c>
      <c r="N869" s="18">
        <v>433.5</v>
      </c>
      <c r="O869" s="48">
        <f>'Third Approx.'!$D$16*TAN('Third Approx.'!$D$29)+((0.5*(COS(RADIANS(ABS('Third Approx.'!$D$18*'Data 3rd Approx.'!N869-'Third Approx.'!$D$19*'Data 3rd Approx.'!N869))))+0.5)*('Third Approx.'!$D$16*TAN(2*'Third Approx.'!$D$29)-2*'Third Approx.'!$D$16*TAN('Third Approx.'!$D$29)))</f>
        <v>3.5153943556286542</v>
      </c>
    </row>
    <row r="870" spans="1:15" x14ac:dyDescent="0.25">
      <c r="A870" s="48">
        <v>434</v>
      </c>
      <c r="B870" s="77" t="str">
        <f>IF(A870&lt;='Third Approx.'!$D$20,A870,"")</f>
        <v/>
      </c>
      <c r="C870" s="48" t="e">
        <f>IF(B870="",#N/A,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Approx.'!$D$18*B870))+O870*COS(RADIANS(B870*'Third Approx.'!$D$19)+'Third Approx.'!$D$21))))))))))))</f>
        <v>#N/A</v>
      </c>
      <c r="D870" s="7" t="e">
        <f>IF(B870="",#N/A,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Approx.'!$D$18*B870))+O870*SIN(RADIANS(B870*'Third Approx.'!$D$19)+'Third Approx.'!$D$21))))))))))))</f>
        <v>#N/A</v>
      </c>
      <c r="N870" s="18">
        <v>434</v>
      </c>
      <c r="O870" s="48">
        <f>'Third Approx.'!$D$16*TAN('Third Approx.'!$D$29)+((0.5*(COS(RADIANS(ABS('Third Approx.'!$D$18*'Data 3rd Approx.'!N870-'Third Approx.'!$D$19*'Data 3rd Approx.'!N870))))+0.5)*('Third Approx.'!$D$16*TAN(2*'Third Approx.'!$D$29)-2*'Third Approx.'!$D$16*TAN('Third Approx.'!$D$29)))</f>
        <v>3.5151444892385668</v>
      </c>
    </row>
    <row r="871" spans="1:15" x14ac:dyDescent="0.25">
      <c r="A871" s="77">
        <v>434.5</v>
      </c>
      <c r="B871" s="77" t="str">
        <f>IF(A871&lt;='Third Approx.'!$D$20,A871,"")</f>
        <v/>
      </c>
      <c r="C871" s="48" t="e">
        <f>IF(B871="",#N/A,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Approx.'!$D$18*B871))+O871*COS(RADIANS(B871*'Third Approx.'!$D$19)+'Third Approx.'!$D$21))))))))))))</f>
        <v>#N/A</v>
      </c>
      <c r="D871" s="7" t="e">
        <f>IF(B871="",#N/A,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Approx.'!$D$18*B871))+O871*SIN(RADIANS(B871*'Third Approx.'!$D$19)+'Third Approx.'!$D$21))))))))))))</f>
        <v>#N/A</v>
      </c>
      <c r="N871" s="47">
        <v>434.5</v>
      </c>
      <c r="O871" s="48">
        <f>'Third Approx.'!$D$16*TAN('Third Approx.'!$D$29)+((0.5*(COS(RADIANS(ABS('Third Approx.'!$D$18*'Data 3rd Approx.'!N871-'Third Approx.'!$D$19*'Data 3rd Approx.'!N871))))+0.5)*('Third Approx.'!$D$16*TAN(2*'Third Approx.'!$D$29)-2*'Third Approx.'!$D$16*TAN('Third Approx.'!$D$29)))</f>
        <v>3.5148306256204491</v>
      </c>
    </row>
    <row r="872" spans="1:15" x14ac:dyDescent="0.25">
      <c r="A872" s="48">
        <v>435</v>
      </c>
      <c r="B872" s="77" t="str">
        <f>IF(A872&lt;='Third Approx.'!$D$20,A872,"")</f>
        <v/>
      </c>
      <c r="C872" s="48" t="e">
        <f>IF(B872="",#N/A,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Approx.'!$D$18*B872))+O872*COS(RADIANS(B872*'Third Approx.'!$D$19)+'Third Approx.'!$D$21))))))))))))</f>
        <v>#N/A</v>
      </c>
      <c r="D872" s="7" t="e">
        <f>IF(B872="",#N/A,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Approx.'!$D$18*B872))+O872*SIN(RADIANS(B872*'Third Approx.'!$D$19)+'Third Approx.'!$D$21))))))))))))</f>
        <v>#N/A</v>
      </c>
      <c r="N872" s="18">
        <v>435</v>
      </c>
      <c r="O872" s="48">
        <f>'Third Approx.'!$D$16*TAN('Third Approx.'!$D$29)+((0.5*(COS(RADIANS(ABS('Third Approx.'!$D$18*'Data 3rd Approx.'!N872-'Third Approx.'!$D$19*'Data 3rd Approx.'!N872))))+0.5)*('Third Approx.'!$D$16*TAN(2*'Third Approx.'!$D$29)-2*'Third Approx.'!$D$16*TAN('Third Approx.'!$D$29)))</f>
        <v>3.5144581350678266</v>
      </c>
    </row>
    <row r="873" spans="1:15" x14ac:dyDescent="0.25">
      <c r="A873" s="77">
        <v>435.5</v>
      </c>
      <c r="B873" s="77" t="str">
        <f>IF(A873&lt;='Third Approx.'!$D$20,A873,"")</f>
        <v/>
      </c>
      <c r="C873" s="48" t="e">
        <f>IF(B873="",#N/A,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Approx.'!$D$18*B873))+O873*COS(RADIANS(B873*'Third Approx.'!$D$19)+'Third Approx.'!$D$21))))))))))))</f>
        <v>#N/A</v>
      </c>
      <c r="D873" s="7" t="e">
        <f>IF(B873="",#N/A,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Approx.'!$D$18*B873))+O873*SIN(RADIANS(B873*'Third Approx.'!$D$19)+'Third Approx.'!$D$21))))))))))))</f>
        <v>#N/A</v>
      </c>
      <c r="N873" s="18">
        <v>435.5</v>
      </c>
      <c r="O873" s="48">
        <f>'Third Approx.'!$D$16*TAN('Third Approx.'!$D$29)+((0.5*(COS(RADIANS(ABS('Third Approx.'!$D$18*'Data 3rd Approx.'!N873-'Third Approx.'!$D$19*'Data 3rd Approx.'!N873))))+0.5)*('Third Approx.'!$D$16*TAN(2*'Third Approx.'!$D$29)-2*'Third Approx.'!$D$16*TAN('Third Approx.'!$D$29)))</f>
        <v>3.5140333909973287</v>
      </c>
    </row>
    <row r="874" spans="1:15" x14ac:dyDescent="0.25">
      <c r="A874" s="48">
        <v>436</v>
      </c>
      <c r="B874" s="77" t="str">
        <f>IF(A874&lt;='Third Approx.'!$D$20,A874,"")</f>
        <v/>
      </c>
      <c r="C874" s="48" t="e">
        <f>IF(B874="",#N/A,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Approx.'!$D$18*B874))+O874*COS(RADIANS(B874*'Third Approx.'!$D$19)+'Third Approx.'!$D$21))))))))))))</f>
        <v>#N/A</v>
      </c>
      <c r="D874" s="7" t="e">
        <f>IF(B874="",#N/A,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Approx.'!$D$18*B874))+O874*SIN(RADIANS(B874*'Third Approx.'!$D$19)+'Third Approx.'!$D$21))))))))))))</f>
        <v>#N/A</v>
      </c>
      <c r="N874" s="47">
        <v>436</v>
      </c>
      <c r="O874" s="48">
        <f>'Third Approx.'!$D$16*TAN('Third Approx.'!$D$29)+((0.5*(COS(RADIANS(ABS('Third Approx.'!$D$18*'Data 3rd Approx.'!N874-'Third Approx.'!$D$19*'Data 3rd Approx.'!N874))))+0.5)*('Third Approx.'!$D$16*TAN(2*'Third Approx.'!$D$29)-2*'Third Approx.'!$D$16*TAN('Third Approx.'!$D$29)))</f>
        <v>3.5135636608977627</v>
      </c>
    </row>
    <row r="875" spans="1:15" x14ac:dyDescent="0.25">
      <c r="A875" s="77">
        <v>436.5</v>
      </c>
      <c r="B875" s="77" t="str">
        <f>IF(A875&lt;='Third Approx.'!$D$20,A875,"")</f>
        <v/>
      </c>
      <c r="C875" s="48" t="e">
        <f>IF(B875="",#N/A,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Approx.'!$D$18*B875))+O875*COS(RADIANS(B875*'Third Approx.'!$D$19)+'Third Approx.'!$D$21))))))))))))</f>
        <v>#N/A</v>
      </c>
      <c r="D875" s="7" t="e">
        <f>IF(B875="",#N/A,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Approx.'!$D$18*B875))+O875*SIN(RADIANS(B875*'Third Approx.'!$D$19)+'Third Approx.'!$D$21))))))))))))</f>
        <v>#N/A</v>
      </c>
      <c r="N875" s="18">
        <v>436.5</v>
      </c>
      <c r="O875" s="48">
        <f>'Third Approx.'!$D$16*TAN('Third Approx.'!$D$29)+((0.5*(COS(RADIANS(ABS('Third Approx.'!$D$18*'Data 3rd Approx.'!N875-'Third Approx.'!$D$19*'Data 3rd Approx.'!N875))))+0.5)*('Third Approx.'!$D$16*TAN(2*'Third Approx.'!$D$29)-2*'Third Approx.'!$D$16*TAN('Third Approx.'!$D$29)))</f>
        <v>3.5130569819813662</v>
      </c>
    </row>
    <row r="876" spans="1:15" x14ac:dyDescent="0.25">
      <c r="A876" s="48">
        <v>437</v>
      </c>
      <c r="B876" s="77" t="str">
        <f>IF(A876&lt;='Third Approx.'!$D$20,A876,"")</f>
        <v/>
      </c>
      <c r="C876" s="48" t="e">
        <f>IF(B876="",#N/A,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Approx.'!$D$18*B876))+O876*COS(RADIANS(B876*'Third Approx.'!$D$19)+'Third Approx.'!$D$21))))))))))))</f>
        <v>#N/A</v>
      </c>
      <c r="D876" s="7" t="e">
        <f>IF(B876="",#N/A,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Approx.'!$D$18*B876))+O876*SIN(RADIANS(B876*'Third Approx.'!$D$19)+'Third Approx.'!$D$21))))))))))))</f>
        <v>#N/A</v>
      </c>
      <c r="N876" s="18">
        <v>437</v>
      </c>
      <c r="O876" s="48">
        <f>'Third Approx.'!$D$16*TAN('Third Approx.'!$D$29)+((0.5*(COS(RADIANS(ABS('Third Approx.'!$D$18*'Data 3rd Approx.'!N876-'Third Approx.'!$D$19*'Data 3rd Approx.'!N876))))+0.5)*('Third Approx.'!$D$16*TAN(2*'Third Approx.'!$D$29)-2*'Third Approx.'!$D$16*TAN('Third Approx.'!$D$29)))</f>
        <v>3.5125220236648764</v>
      </c>
    </row>
    <row r="877" spans="1:15" x14ac:dyDescent="0.25">
      <c r="A877" s="77">
        <v>437.5</v>
      </c>
      <c r="B877" s="77" t="str">
        <f>IF(A877&lt;='Third Approx.'!$D$20,A877,"")</f>
        <v/>
      </c>
      <c r="C877" s="48" t="e">
        <f>IF(B877="",#N/A,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Approx.'!$D$18*B877))+O877*COS(RADIANS(B877*'Third Approx.'!$D$19)+'Third Approx.'!$D$21))))))))))))</f>
        <v>#N/A</v>
      </c>
      <c r="D877" s="7" t="e">
        <f>IF(B877="",#N/A,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Approx.'!$D$18*B877))+O877*SIN(RADIANS(B877*'Third Approx.'!$D$19)+'Third Approx.'!$D$21))))))))))))</f>
        <v>#N/A</v>
      </c>
      <c r="N877" s="47">
        <v>437.5</v>
      </c>
      <c r="O877" s="48">
        <f>'Third Approx.'!$D$16*TAN('Third Approx.'!$D$29)+((0.5*(COS(RADIANS(ABS('Third Approx.'!$D$18*'Data 3rd Approx.'!N877-'Third Approx.'!$D$19*'Data 3rd Approx.'!N877))))+0.5)*('Third Approx.'!$D$16*TAN(2*'Third Approx.'!$D$29)-2*'Third Approx.'!$D$16*TAN('Third Approx.'!$D$29)))</f>
        <v>3.5119679392334073</v>
      </c>
    </row>
    <row r="878" spans="1:15" x14ac:dyDescent="0.25">
      <c r="A878" s="48">
        <v>438</v>
      </c>
      <c r="B878" s="77" t="str">
        <f>IF(A878&lt;='Third Approx.'!$D$20,A878,"")</f>
        <v/>
      </c>
      <c r="C878" s="48" t="e">
        <f>IF(B878="",#N/A,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Approx.'!$D$18*B878))+O878*COS(RADIANS(B878*'Third Approx.'!$D$19)+'Third Approx.'!$D$21))))))))))))</f>
        <v>#N/A</v>
      </c>
      <c r="D878" s="7" t="e">
        <f>IF(B878="",#N/A,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Approx.'!$D$18*B878))+O878*SIN(RADIANS(B878*'Third Approx.'!$D$19)+'Third Approx.'!$D$21))))))))))))</f>
        <v>#N/A</v>
      </c>
      <c r="N878" s="18">
        <v>438</v>
      </c>
      <c r="O878" s="48">
        <f>'Third Approx.'!$D$16*TAN('Third Approx.'!$D$29)+((0.5*(COS(RADIANS(ABS('Third Approx.'!$D$18*'Data 3rd Approx.'!N878-'Third Approx.'!$D$19*'Data 3rd Approx.'!N878))))+0.5)*('Third Approx.'!$D$16*TAN(2*'Third Approx.'!$D$29)-2*'Third Approx.'!$D$16*TAN('Third Approx.'!$D$29)))</f>
        <v>3.5114042092252022</v>
      </c>
    </row>
    <row r="879" spans="1:15" x14ac:dyDescent="0.25">
      <c r="A879" s="77">
        <v>438.5</v>
      </c>
      <c r="B879" s="77" t="str">
        <f>IF(A879&lt;='Third Approx.'!$D$20,A879,"")</f>
        <v/>
      </c>
      <c r="C879" s="48" t="e">
        <f>IF(B879="",#N/A,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Approx.'!$D$18*B879))+O879*COS(RADIANS(B879*'Third Approx.'!$D$19)+'Third Approx.'!$D$21))))))))))))</f>
        <v>#N/A</v>
      </c>
      <c r="D879" s="7" t="e">
        <f>IF(B879="",#N/A,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Approx.'!$D$18*B879))+O879*SIN(RADIANS(B879*'Third Approx.'!$D$19)+'Third Approx.'!$D$21))))))))))))</f>
        <v>#N/A</v>
      </c>
      <c r="N879" s="18">
        <v>438.5</v>
      </c>
      <c r="O879" s="48">
        <f>'Third Approx.'!$D$16*TAN('Third Approx.'!$D$29)+((0.5*(COS(RADIANS(ABS('Third Approx.'!$D$18*'Data 3rd Approx.'!N879-'Third Approx.'!$D$19*'Data 3rd Approx.'!N879))))+0.5)*('Third Approx.'!$D$16*TAN(2*'Third Approx.'!$D$29)-2*'Third Approx.'!$D$16*TAN('Third Approx.'!$D$29)))</f>
        <v>3.5108404792169972</v>
      </c>
    </row>
    <row r="880" spans="1:15" x14ac:dyDescent="0.25">
      <c r="A880" s="48">
        <v>439</v>
      </c>
      <c r="B880" s="77" t="str">
        <f>IF(A880&lt;='Third Approx.'!$D$20,A880,"")</f>
        <v/>
      </c>
      <c r="C880" s="48" t="e">
        <f>IF(B880="",#N/A,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Approx.'!$D$18*B880))+O880*COS(RADIANS(B880*'Third Approx.'!$D$19)+'Third Approx.'!$D$21))))))))))))</f>
        <v>#N/A</v>
      </c>
      <c r="D880" s="7" t="e">
        <f>IF(B880="",#N/A,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Approx.'!$D$18*B880))+O880*SIN(RADIANS(B880*'Third Approx.'!$D$19)+'Third Approx.'!$D$21))))))))))))</f>
        <v>#N/A</v>
      </c>
      <c r="N880" s="47">
        <v>439</v>
      </c>
      <c r="O880" s="48">
        <f>'Third Approx.'!$D$16*TAN('Third Approx.'!$D$29)+((0.5*(COS(RADIANS(ABS('Third Approx.'!$D$18*'Data 3rd Approx.'!N880-'Third Approx.'!$D$19*'Data 3rd Approx.'!N880))))+0.5)*('Third Approx.'!$D$16*TAN(2*'Third Approx.'!$D$29)-2*'Third Approx.'!$D$16*TAN('Third Approx.'!$D$29)))</f>
        <v>3.5102863947855281</v>
      </c>
    </row>
    <row r="881" spans="1:15" x14ac:dyDescent="0.25">
      <c r="A881" s="77">
        <v>439.5</v>
      </c>
      <c r="B881" s="77" t="str">
        <f>IF(A881&lt;='Third Approx.'!$D$20,A881,"")</f>
        <v/>
      </c>
      <c r="C881" s="48" t="e">
        <f>IF(B881="",#N/A,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Approx.'!$D$18*B881))+O881*COS(RADIANS(B881*'Third Approx.'!$D$19)+'Third Approx.'!$D$21))))))))))))</f>
        <v>#N/A</v>
      </c>
      <c r="D881" s="7" t="e">
        <f>IF(B881="",#N/A,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Approx.'!$D$18*B881))+O881*SIN(RADIANS(B881*'Third Approx.'!$D$19)+'Third Approx.'!$D$21))))))))))))</f>
        <v>#N/A</v>
      </c>
      <c r="N881" s="18">
        <v>439.5</v>
      </c>
      <c r="O881" s="48">
        <f>'Third Approx.'!$D$16*TAN('Third Approx.'!$D$29)+((0.5*(COS(RADIANS(ABS('Third Approx.'!$D$18*'Data 3rd Approx.'!N881-'Third Approx.'!$D$19*'Data 3rd Approx.'!N881))))+0.5)*('Third Approx.'!$D$16*TAN(2*'Third Approx.'!$D$29)-2*'Third Approx.'!$D$16*TAN('Third Approx.'!$D$29)))</f>
        <v>3.5097514364690383</v>
      </c>
    </row>
    <row r="882" spans="1:15" x14ac:dyDescent="0.25">
      <c r="A882" s="48">
        <v>440</v>
      </c>
      <c r="B882" s="77" t="str">
        <f>IF(A882&lt;='Third Approx.'!$D$20,A882,"")</f>
        <v/>
      </c>
      <c r="C882" s="48" t="e">
        <f>IF(B882="",#N/A,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Approx.'!$D$18*B882))+O882*COS(RADIANS(B882*'Third Approx.'!$D$19)+'Third Approx.'!$D$21))))))))))))</f>
        <v>#N/A</v>
      </c>
      <c r="D882" s="7" t="e">
        <f>IF(B882="",#N/A,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Approx.'!$D$18*B882))+O882*SIN(RADIANS(B882*'Third Approx.'!$D$19)+'Third Approx.'!$D$21))))))))))))</f>
        <v>#N/A</v>
      </c>
      <c r="N882" s="18">
        <v>440</v>
      </c>
      <c r="O882" s="48">
        <f>'Third Approx.'!$D$16*TAN('Third Approx.'!$D$29)+((0.5*(COS(RADIANS(ABS('Third Approx.'!$D$18*'Data 3rd Approx.'!N882-'Third Approx.'!$D$19*'Data 3rd Approx.'!N882))))+0.5)*('Third Approx.'!$D$16*TAN(2*'Third Approx.'!$D$29)-2*'Third Approx.'!$D$16*TAN('Third Approx.'!$D$29)))</f>
        <v>3.5092447575526418</v>
      </c>
    </row>
    <row r="883" spans="1:15" x14ac:dyDescent="0.25">
      <c r="A883" s="77">
        <v>440.5</v>
      </c>
      <c r="B883" s="77" t="str">
        <f>IF(A883&lt;='Third Approx.'!$D$20,A883,"")</f>
        <v/>
      </c>
      <c r="C883" s="48" t="e">
        <f>IF(B883="",#N/A,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Approx.'!$D$18*B883))+O883*COS(RADIANS(B883*'Third Approx.'!$D$19)+'Third Approx.'!$D$21))))))))))))</f>
        <v>#N/A</v>
      </c>
      <c r="D883" s="7" t="e">
        <f>IF(B883="",#N/A,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Approx.'!$D$18*B883))+O883*SIN(RADIANS(B883*'Third Approx.'!$D$19)+'Third Approx.'!$D$21))))))))))))</f>
        <v>#N/A</v>
      </c>
      <c r="N883" s="47">
        <v>440.5</v>
      </c>
      <c r="O883" s="48">
        <f>'Third Approx.'!$D$16*TAN('Third Approx.'!$D$29)+((0.5*(COS(RADIANS(ABS('Third Approx.'!$D$18*'Data 3rd Approx.'!N883-'Third Approx.'!$D$19*'Data 3rd Approx.'!N883))))+0.5)*('Third Approx.'!$D$16*TAN(2*'Third Approx.'!$D$29)-2*'Third Approx.'!$D$16*TAN('Third Approx.'!$D$29)))</f>
        <v>3.5087750274530758</v>
      </c>
    </row>
    <row r="884" spans="1:15" x14ac:dyDescent="0.25">
      <c r="A884" s="48">
        <v>441</v>
      </c>
      <c r="B884" s="77" t="str">
        <f>IF(A884&lt;='Third Approx.'!$D$20,A884,"")</f>
        <v/>
      </c>
      <c r="C884" s="48" t="e">
        <f>IF(B884="",#N/A,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Approx.'!$D$18*B884))+O884*COS(RADIANS(B884*'Third Approx.'!$D$19)+'Third Approx.'!$D$21))))))))))))</f>
        <v>#N/A</v>
      </c>
      <c r="D884" s="7" t="e">
        <f>IF(B884="",#N/A,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Approx.'!$D$18*B884))+O884*SIN(RADIANS(B884*'Third Approx.'!$D$19)+'Third Approx.'!$D$21))))))))))))</f>
        <v>#N/A</v>
      </c>
      <c r="N884" s="18">
        <v>441</v>
      </c>
      <c r="O884" s="48">
        <f>'Third Approx.'!$D$16*TAN('Third Approx.'!$D$29)+((0.5*(COS(RADIANS(ABS('Third Approx.'!$D$18*'Data 3rd Approx.'!N884-'Third Approx.'!$D$19*'Data 3rd Approx.'!N884))))+0.5)*('Third Approx.'!$D$16*TAN(2*'Third Approx.'!$D$29)-2*'Third Approx.'!$D$16*TAN('Third Approx.'!$D$29)))</f>
        <v>3.5083502833825779</v>
      </c>
    </row>
    <row r="885" spans="1:15" x14ac:dyDescent="0.25">
      <c r="A885" s="77">
        <v>441.5</v>
      </c>
      <c r="B885" s="77" t="str">
        <f>IF(A885&lt;='Third Approx.'!$D$20,A885,"")</f>
        <v/>
      </c>
      <c r="C885" s="48" t="e">
        <f>IF(B885="",#N/A,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Approx.'!$D$18*B885))+O885*COS(RADIANS(B885*'Third Approx.'!$D$19)+'Third Approx.'!$D$21))))))))))))</f>
        <v>#N/A</v>
      </c>
      <c r="D885" s="7" t="e">
        <f>IF(B885="",#N/A,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Approx.'!$D$18*B885))+O885*SIN(RADIANS(B885*'Third Approx.'!$D$19)+'Third Approx.'!$D$21))))))))))))</f>
        <v>#N/A</v>
      </c>
      <c r="N885" s="18">
        <v>441.5</v>
      </c>
      <c r="O885" s="48">
        <f>'Third Approx.'!$D$16*TAN('Third Approx.'!$D$29)+((0.5*(COS(RADIANS(ABS('Third Approx.'!$D$18*'Data 3rd Approx.'!N885-'Third Approx.'!$D$19*'Data 3rd Approx.'!N885))))+0.5)*('Third Approx.'!$D$16*TAN(2*'Third Approx.'!$D$29)-2*'Third Approx.'!$D$16*TAN('Third Approx.'!$D$29)))</f>
        <v>3.5079777928299554</v>
      </c>
    </row>
    <row r="886" spans="1:15" x14ac:dyDescent="0.25">
      <c r="A886" s="48">
        <v>442</v>
      </c>
      <c r="B886" s="77" t="str">
        <f>IF(A886&lt;='Third Approx.'!$D$20,A886,"")</f>
        <v/>
      </c>
      <c r="C886" s="48" t="e">
        <f>IF(B886="",#N/A,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Approx.'!$D$18*B886))+O886*COS(RADIANS(B886*'Third Approx.'!$D$19)+'Third Approx.'!$D$21))))))))))))</f>
        <v>#N/A</v>
      </c>
      <c r="D886" s="7" t="e">
        <f>IF(B886="",#N/A,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Approx.'!$D$18*B886))+O886*SIN(RADIANS(B886*'Third Approx.'!$D$19)+'Third Approx.'!$D$21))))))))))))</f>
        <v>#N/A</v>
      </c>
      <c r="N886" s="47">
        <v>442</v>
      </c>
      <c r="O886" s="48">
        <f>'Third Approx.'!$D$16*TAN('Third Approx.'!$D$29)+((0.5*(COS(RADIANS(ABS('Third Approx.'!$D$18*'Data 3rd Approx.'!N886-'Third Approx.'!$D$19*'Data 3rd Approx.'!N886))))+0.5)*('Third Approx.'!$D$16*TAN(2*'Third Approx.'!$D$29)-2*'Third Approx.'!$D$16*TAN('Third Approx.'!$D$29)))</f>
        <v>3.5076639292118381</v>
      </c>
    </row>
    <row r="887" spans="1:15" x14ac:dyDescent="0.25">
      <c r="A887" s="77">
        <v>442.5</v>
      </c>
      <c r="B887" s="77" t="str">
        <f>IF(A887&lt;='Third Approx.'!$D$20,A887,"")</f>
        <v/>
      </c>
      <c r="C887" s="48" t="e">
        <f>IF(B887="",#N/A,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Approx.'!$D$18*B887))+O887*COS(RADIANS(B887*'Third Approx.'!$D$19)+'Third Approx.'!$D$21))))))))))))</f>
        <v>#N/A</v>
      </c>
      <c r="D887" s="7" t="e">
        <f>IF(B887="",#N/A,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Approx.'!$D$18*B887))+O887*SIN(RADIANS(B887*'Third Approx.'!$D$19)+'Third Approx.'!$D$21))))))))))))</f>
        <v>#N/A</v>
      </c>
      <c r="N887" s="18">
        <v>442.5</v>
      </c>
      <c r="O887" s="48">
        <f>'Third Approx.'!$D$16*TAN('Third Approx.'!$D$29)+((0.5*(COS(RADIANS(ABS('Third Approx.'!$D$18*'Data 3rd Approx.'!N887-'Third Approx.'!$D$19*'Data 3rd Approx.'!N887))))+0.5)*('Third Approx.'!$D$16*TAN(2*'Third Approx.'!$D$29)-2*'Third Approx.'!$D$16*TAN('Third Approx.'!$D$29)))</f>
        <v>3.5074140628217503</v>
      </c>
    </row>
    <row r="888" spans="1:15" x14ac:dyDescent="0.25">
      <c r="A888" s="48">
        <v>443</v>
      </c>
      <c r="B888" s="77" t="str">
        <f>IF(A888&lt;='Third Approx.'!$D$20,A888,"")</f>
        <v/>
      </c>
      <c r="C888" s="48" t="e">
        <f>IF(B888="",#N/A,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Approx.'!$D$18*B888))+O888*COS(RADIANS(B888*'Third Approx.'!$D$19)+'Third Approx.'!$D$21))))))))))))</f>
        <v>#N/A</v>
      </c>
      <c r="D888" s="7" t="e">
        <f>IF(B888="",#N/A,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Approx.'!$D$18*B888))+O888*SIN(RADIANS(B888*'Third Approx.'!$D$19)+'Third Approx.'!$D$21))))))))))))</f>
        <v>#N/A</v>
      </c>
      <c r="N888" s="18">
        <v>443</v>
      </c>
      <c r="O888" s="48">
        <f>'Third Approx.'!$D$16*TAN('Third Approx.'!$D$29)+((0.5*(COS(RADIANS(ABS('Third Approx.'!$D$18*'Data 3rd Approx.'!N888-'Third Approx.'!$D$19*'Data 3rd Approx.'!N888))))+0.5)*('Third Approx.'!$D$16*TAN(2*'Third Approx.'!$D$29)-2*'Third Approx.'!$D$16*TAN('Third Approx.'!$D$29)))</f>
        <v>3.5072324689429037</v>
      </c>
    </row>
    <row r="889" spans="1:15" x14ac:dyDescent="0.25">
      <c r="A889" s="77">
        <v>443.5</v>
      </c>
      <c r="B889" s="77" t="str">
        <f>IF(A889&lt;='Third Approx.'!$D$20,A889,"")</f>
        <v/>
      </c>
      <c r="C889" s="48" t="e">
        <f>IF(B889="",#N/A,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Approx.'!$D$18*B889))+O889*COS(RADIANS(B889*'Third Approx.'!$D$19)+'Third Approx.'!$D$21))))))))))))</f>
        <v>#N/A</v>
      </c>
      <c r="D889" s="7" t="e">
        <f>IF(B889="",#N/A,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Approx.'!$D$18*B889))+O889*SIN(RADIANS(B889*'Third Approx.'!$D$19)+'Third Approx.'!$D$21))))))))))))</f>
        <v>#N/A</v>
      </c>
      <c r="N889" s="47">
        <v>443.5</v>
      </c>
      <c r="O889" s="48">
        <f>'Third Approx.'!$D$16*TAN('Third Approx.'!$D$29)+((0.5*(COS(RADIANS(ABS('Third Approx.'!$D$18*'Data 3rd Approx.'!N889-'Third Approx.'!$D$19*'Data 3rd Approx.'!N889))))+0.5)*('Third Approx.'!$D$16*TAN(2*'Third Approx.'!$D$29)-2*'Third Approx.'!$D$16*TAN('Third Approx.'!$D$29)))</f>
        <v>3.5071222546969119</v>
      </c>
    </row>
    <row r="890" spans="1:15" x14ac:dyDescent="0.25">
      <c r="A890" s="48">
        <v>444</v>
      </c>
      <c r="B890" s="77" t="str">
        <f>IF(A890&lt;='Third Approx.'!$D$20,A890,"")</f>
        <v/>
      </c>
      <c r="C890" s="48" t="e">
        <f>IF(B890="",#N/A,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Approx.'!$D$18*B890))+O890*COS(RADIANS(B890*'Third Approx.'!$D$19)+'Third Approx.'!$D$21))))))))))))</f>
        <v>#N/A</v>
      </c>
      <c r="D890" s="7" t="e">
        <f>IF(B890="",#N/A,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Approx.'!$D$18*B890))+O890*SIN(RADIANS(B890*'Third Approx.'!$D$19)+'Third Approx.'!$D$21))))))))))))</f>
        <v>#N/A</v>
      </c>
      <c r="N890" s="18">
        <v>444</v>
      </c>
      <c r="O890" s="48">
        <f>'Third Approx.'!$D$16*TAN('Third Approx.'!$D$29)+((0.5*(COS(RADIANS(ABS('Third Approx.'!$D$18*'Data 3rd Approx.'!N890-'Third Approx.'!$D$19*'Data 3rd Approx.'!N890))))+0.5)*('Third Approx.'!$D$16*TAN(2*'Third Approx.'!$D$29)-2*'Third Approx.'!$D$16*TAN('Third Approx.'!$D$29)))</f>
        <v>3.5070853058800813</v>
      </c>
    </row>
    <row r="891" spans="1:15" x14ac:dyDescent="0.25">
      <c r="A891" s="77">
        <v>444.5</v>
      </c>
      <c r="B891" s="77" t="str">
        <f>IF(A891&lt;='Third Approx.'!$D$20,A891,"")</f>
        <v/>
      </c>
      <c r="C891" s="48" t="e">
        <f>IF(B891="",#N/A,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Approx.'!$D$18*B891))+O891*COS(RADIANS(B891*'Third Approx.'!$D$19)+'Third Approx.'!$D$21))))))))))))</f>
        <v>#N/A</v>
      </c>
      <c r="D891" s="7" t="e">
        <f>IF(B891="",#N/A,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Approx.'!$D$18*B891))+O891*SIN(RADIANS(B891*'Third Approx.'!$D$19)+'Third Approx.'!$D$21))))))))))))</f>
        <v>#N/A</v>
      </c>
      <c r="N891" s="18">
        <v>444.5</v>
      </c>
      <c r="O891" s="48">
        <f>'Third Approx.'!$D$16*TAN('Third Approx.'!$D$29)+((0.5*(COS(RADIANS(ABS('Third Approx.'!$D$18*'Data 3rd Approx.'!N891-'Third Approx.'!$D$19*'Data 3rd Approx.'!N891))))+0.5)*('Third Approx.'!$D$16*TAN(2*'Third Approx.'!$D$29)-2*'Third Approx.'!$D$16*TAN('Third Approx.'!$D$29)))</f>
        <v>3.5071222546969119</v>
      </c>
    </row>
    <row r="892" spans="1:15" x14ac:dyDescent="0.25">
      <c r="A892" s="48">
        <v>445</v>
      </c>
      <c r="B892" s="77" t="str">
        <f>IF(A892&lt;='Third Approx.'!$D$20,A892,"")</f>
        <v/>
      </c>
      <c r="C892" s="48" t="e">
        <f>IF(B892="",#N/A,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Approx.'!$D$18*B892))+O892*COS(RADIANS(B892*'Third Approx.'!$D$19)+'Third Approx.'!$D$21))))))))))))</f>
        <v>#N/A</v>
      </c>
      <c r="D892" s="7" t="e">
        <f>IF(B892="",#N/A,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Approx.'!$D$18*B892))+O892*SIN(RADIANS(B892*'Third Approx.'!$D$19)+'Third Approx.'!$D$21))))))))))))</f>
        <v>#N/A</v>
      </c>
      <c r="N892" s="47">
        <v>445</v>
      </c>
      <c r="O892" s="48">
        <f>'Third Approx.'!$D$16*TAN('Third Approx.'!$D$29)+((0.5*(COS(RADIANS(ABS('Third Approx.'!$D$18*'Data 3rd Approx.'!N892-'Third Approx.'!$D$19*'Data 3rd Approx.'!N892))))+0.5)*('Third Approx.'!$D$16*TAN(2*'Third Approx.'!$D$29)-2*'Third Approx.'!$D$16*TAN('Third Approx.'!$D$29)))</f>
        <v>3.5072324689429037</v>
      </c>
    </row>
    <row r="893" spans="1:15" x14ac:dyDescent="0.25">
      <c r="A893" s="77">
        <v>445.5</v>
      </c>
      <c r="B893" s="77" t="str">
        <f>IF(A893&lt;='Third Approx.'!$D$20,A893,"")</f>
        <v/>
      </c>
      <c r="C893" s="48" t="e">
        <f>IF(B893="",#N/A,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Approx.'!$D$18*B893))+O893*COS(RADIANS(B893*'Third Approx.'!$D$19)+'Third Approx.'!$D$21))))))))))))</f>
        <v>#N/A</v>
      </c>
      <c r="D893" s="7" t="e">
        <f>IF(B893="",#N/A,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Approx.'!$D$18*B893))+O893*SIN(RADIANS(B893*'Third Approx.'!$D$19)+'Third Approx.'!$D$21))))))))))))</f>
        <v>#N/A</v>
      </c>
      <c r="N893" s="18">
        <v>445.5</v>
      </c>
      <c r="O893" s="48">
        <f>'Third Approx.'!$D$16*TAN('Third Approx.'!$D$29)+((0.5*(COS(RADIANS(ABS('Third Approx.'!$D$18*'Data 3rd Approx.'!N893-'Third Approx.'!$D$19*'Data 3rd Approx.'!N893))))+0.5)*('Third Approx.'!$D$16*TAN(2*'Third Approx.'!$D$29)-2*'Third Approx.'!$D$16*TAN('Third Approx.'!$D$29)))</f>
        <v>3.5074140628217503</v>
      </c>
    </row>
    <row r="894" spans="1:15" x14ac:dyDescent="0.25">
      <c r="A894" s="48">
        <v>446</v>
      </c>
      <c r="B894" s="77" t="str">
        <f>IF(A894&lt;='Third Approx.'!$D$20,A894,"")</f>
        <v/>
      </c>
      <c r="C894" s="48" t="e">
        <f>IF(B894="",#N/A,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Approx.'!$D$18*B894))+O894*COS(RADIANS(B894*'Third Approx.'!$D$19)+'Third Approx.'!$D$21))))))))))))</f>
        <v>#N/A</v>
      </c>
      <c r="D894" s="7" t="e">
        <f>IF(B894="",#N/A,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Approx.'!$D$18*B894))+O894*SIN(RADIANS(B894*'Third Approx.'!$D$19)+'Third Approx.'!$D$21))))))))))))</f>
        <v>#N/A</v>
      </c>
      <c r="N894" s="18">
        <v>446</v>
      </c>
      <c r="O894" s="48">
        <f>'Third Approx.'!$D$16*TAN('Third Approx.'!$D$29)+((0.5*(COS(RADIANS(ABS('Third Approx.'!$D$18*'Data 3rd Approx.'!N894-'Third Approx.'!$D$19*'Data 3rd Approx.'!N894))))+0.5)*('Third Approx.'!$D$16*TAN(2*'Third Approx.'!$D$29)-2*'Third Approx.'!$D$16*TAN('Third Approx.'!$D$29)))</f>
        <v>3.5076639292118381</v>
      </c>
    </row>
    <row r="895" spans="1:15" x14ac:dyDescent="0.25">
      <c r="A895" s="77">
        <v>446.5</v>
      </c>
      <c r="B895" s="77" t="str">
        <f>IF(A895&lt;='Third Approx.'!$D$20,A895,"")</f>
        <v/>
      </c>
      <c r="C895" s="48" t="e">
        <f>IF(B895="",#N/A,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Approx.'!$D$18*B895))+O895*COS(RADIANS(B895*'Third Approx.'!$D$19)+'Third Approx.'!$D$21))))))))))))</f>
        <v>#N/A</v>
      </c>
      <c r="D895" s="7" t="e">
        <f>IF(B895="",#N/A,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Approx.'!$D$18*B895))+O895*SIN(RADIANS(B895*'Third Approx.'!$D$19)+'Third Approx.'!$D$21))))))))))))</f>
        <v>#N/A</v>
      </c>
      <c r="N895" s="47">
        <v>446.5</v>
      </c>
      <c r="O895" s="48">
        <f>'Third Approx.'!$D$16*TAN('Third Approx.'!$D$29)+((0.5*(COS(RADIANS(ABS('Third Approx.'!$D$18*'Data 3rd Approx.'!N895-'Third Approx.'!$D$19*'Data 3rd Approx.'!N895))))+0.5)*('Third Approx.'!$D$16*TAN(2*'Third Approx.'!$D$29)-2*'Third Approx.'!$D$16*TAN('Third Approx.'!$D$29)))</f>
        <v>3.5079777928299554</v>
      </c>
    </row>
    <row r="896" spans="1:15" x14ac:dyDescent="0.25">
      <c r="A896" s="48">
        <v>447</v>
      </c>
      <c r="B896" s="77" t="str">
        <f>IF(A896&lt;='Third Approx.'!$D$20,A896,"")</f>
        <v/>
      </c>
      <c r="C896" s="48" t="e">
        <f>IF(B896="",#N/A,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Approx.'!$D$18*B896))+O896*COS(RADIANS(B896*'Third Approx.'!$D$19)+'Third Approx.'!$D$21))))))))))))</f>
        <v>#N/A</v>
      </c>
      <c r="D896" s="7" t="e">
        <f>IF(B896="",#N/A,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Approx.'!$D$18*B896))+O896*SIN(RADIANS(B896*'Third Approx.'!$D$19)+'Third Approx.'!$D$21))))))))))))</f>
        <v>#N/A</v>
      </c>
      <c r="N896" s="18">
        <v>447</v>
      </c>
      <c r="O896" s="48">
        <f>'Third Approx.'!$D$16*TAN('Third Approx.'!$D$29)+((0.5*(COS(RADIANS(ABS('Third Approx.'!$D$18*'Data 3rd Approx.'!N896-'Third Approx.'!$D$19*'Data 3rd Approx.'!N896))))+0.5)*('Third Approx.'!$D$16*TAN(2*'Third Approx.'!$D$29)-2*'Third Approx.'!$D$16*TAN('Third Approx.'!$D$29)))</f>
        <v>3.5083502833825779</v>
      </c>
    </row>
    <row r="897" spans="1:15" x14ac:dyDescent="0.25">
      <c r="A897" s="77">
        <v>447.5</v>
      </c>
      <c r="B897" s="77" t="str">
        <f>IF(A897&lt;='Third Approx.'!$D$20,A897,"")</f>
        <v/>
      </c>
      <c r="C897" s="48" t="e">
        <f>IF(B897="",#N/A,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Approx.'!$D$18*B897))+O897*COS(RADIANS(B897*'Third Approx.'!$D$19)+'Third Approx.'!$D$21))))))))))))</f>
        <v>#N/A</v>
      </c>
      <c r="D897" s="7" t="e">
        <f>IF(B897="",#N/A,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Approx.'!$D$18*B897))+O897*SIN(RADIANS(B897*'Third Approx.'!$D$19)+'Third Approx.'!$D$21))))))))))))</f>
        <v>#N/A</v>
      </c>
      <c r="N897" s="18">
        <v>447.5</v>
      </c>
      <c r="O897" s="48">
        <f>'Third Approx.'!$D$16*TAN('Third Approx.'!$D$29)+((0.5*(COS(RADIANS(ABS('Third Approx.'!$D$18*'Data 3rd Approx.'!N897-'Third Approx.'!$D$19*'Data 3rd Approx.'!N897))))+0.5)*('Third Approx.'!$D$16*TAN(2*'Third Approx.'!$D$29)-2*'Third Approx.'!$D$16*TAN('Third Approx.'!$D$29)))</f>
        <v>3.5087750274530758</v>
      </c>
    </row>
    <row r="898" spans="1:15" x14ac:dyDescent="0.25">
      <c r="A898" s="48">
        <v>448</v>
      </c>
      <c r="B898" s="77" t="str">
        <f>IF(A898&lt;='Third Approx.'!$D$20,A898,"")</f>
        <v/>
      </c>
      <c r="C898" s="48" t="e">
        <f>IF(B898="",#N/A,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Approx.'!$D$18*B898))+O898*COS(RADIANS(B898*'Third Approx.'!$D$19)+'Third Approx.'!$D$21))))))))))))</f>
        <v>#N/A</v>
      </c>
      <c r="D898" s="7" t="e">
        <f>IF(B898="",#N/A,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Approx.'!$D$18*B898))+O898*SIN(RADIANS(B898*'Third Approx.'!$D$19)+'Third Approx.'!$D$21))))))))))))</f>
        <v>#N/A</v>
      </c>
      <c r="N898" s="47">
        <v>448</v>
      </c>
      <c r="O898" s="48">
        <f>'Third Approx.'!$D$16*TAN('Third Approx.'!$D$29)+((0.5*(COS(RADIANS(ABS('Third Approx.'!$D$18*'Data 3rd Approx.'!N898-'Third Approx.'!$D$19*'Data 3rd Approx.'!N898))))+0.5)*('Third Approx.'!$D$16*TAN(2*'Third Approx.'!$D$29)-2*'Third Approx.'!$D$16*TAN('Third Approx.'!$D$29)))</f>
        <v>3.5092447575526418</v>
      </c>
    </row>
    <row r="899" spans="1:15" x14ac:dyDescent="0.25">
      <c r="A899" s="77">
        <v>448.5</v>
      </c>
      <c r="B899" s="77" t="str">
        <f>IF(A899&lt;='Third Approx.'!$D$20,A899,"")</f>
        <v/>
      </c>
      <c r="C899" s="48" t="e">
        <f>IF(B899="",#N/A,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Approx.'!$D$18*B899))+O899*COS(RADIANS(B899*'Third Approx.'!$D$19)+'Third Approx.'!$D$21))))))))))))</f>
        <v>#N/A</v>
      </c>
      <c r="D899" s="7" t="e">
        <f>IF(B899="",#N/A,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Approx.'!$D$18*B899))+O899*SIN(RADIANS(B899*'Third Approx.'!$D$19)+'Third Approx.'!$D$21))))))))))))</f>
        <v>#N/A</v>
      </c>
      <c r="N899" s="18">
        <v>448.5</v>
      </c>
      <c r="O899" s="48">
        <f>'Third Approx.'!$D$16*TAN('Third Approx.'!$D$29)+((0.5*(COS(RADIANS(ABS('Third Approx.'!$D$18*'Data 3rd Approx.'!N899-'Third Approx.'!$D$19*'Data 3rd Approx.'!N899))))+0.5)*('Third Approx.'!$D$16*TAN(2*'Third Approx.'!$D$29)-2*'Third Approx.'!$D$16*TAN('Third Approx.'!$D$29)))</f>
        <v>3.5097514364690383</v>
      </c>
    </row>
    <row r="900" spans="1:15" x14ac:dyDescent="0.25">
      <c r="A900" s="48">
        <v>449</v>
      </c>
      <c r="B900" s="77" t="str">
        <f>IF(A900&lt;='Third Approx.'!$D$20,A900,"")</f>
        <v/>
      </c>
      <c r="C900" s="48" t="e">
        <f>IF(B900="",#N/A,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Approx.'!$D$18*B900))+O900*COS(RADIANS(B900*'Third Approx.'!$D$19)+'Third Approx.'!$D$21))))))))))))</f>
        <v>#N/A</v>
      </c>
      <c r="D900" s="7" t="e">
        <f>IF(B900="",#N/A,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Approx.'!$D$18*B900))+O900*SIN(RADIANS(B900*'Third Approx.'!$D$19)+'Third Approx.'!$D$21))))))))))))</f>
        <v>#N/A</v>
      </c>
      <c r="N900" s="18">
        <v>449</v>
      </c>
      <c r="O900" s="48">
        <f>'Third Approx.'!$D$16*TAN('Third Approx.'!$D$29)+((0.5*(COS(RADIANS(ABS('Third Approx.'!$D$18*'Data 3rd Approx.'!N900-'Third Approx.'!$D$19*'Data 3rd Approx.'!N900))))+0.5)*('Third Approx.'!$D$16*TAN(2*'Third Approx.'!$D$29)-2*'Third Approx.'!$D$16*TAN('Third Approx.'!$D$29)))</f>
        <v>3.5102863947855281</v>
      </c>
    </row>
    <row r="901" spans="1:15" x14ac:dyDescent="0.25">
      <c r="A901" s="77">
        <v>449.5</v>
      </c>
      <c r="B901" s="77" t="str">
        <f>IF(A901&lt;='Third Approx.'!$D$20,A901,"")</f>
        <v/>
      </c>
      <c r="C901" s="48" t="e">
        <f>IF(B901="",#N/A,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Approx.'!$D$18*B901))+O901*COS(RADIANS(B901*'Third Approx.'!$D$19)+'Third Approx.'!$D$21))))))))))))</f>
        <v>#N/A</v>
      </c>
      <c r="D901" s="7" t="e">
        <f>IF(B901="",#N/A,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Approx.'!$D$18*B901))+O901*SIN(RADIANS(B901*'Third Approx.'!$D$19)+'Third Approx.'!$D$21))))))))))))</f>
        <v>#N/A</v>
      </c>
      <c r="N901" s="47">
        <v>449.5</v>
      </c>
      <c r="O901" s="48">
        <f>'Third Approx.'!$D$16*TAN('Third Approx.'!$D$29)+((0.5*(COS(RADIANS(ABS('Third Approx.'!$D$18*'Data 3rd Approx.'!N901-'Third Approx.'!$D$19*'Data 3rd Approx.'!N901))))+0.5)*('Third Approx.'!$D$16*TAN(2*'Third Approx.'!$D$29)-2*'Third Approx.'!$D$16*TAN('Third Approx.'!$D$29)))</f>
        <v>3.5108404792169972</v>
      </c>
    </row>
    <row r="902" spans="1:15" x14ac:dyDescent="0.25">
      <c r="A902" s="48">
        <v>450</v>
      </c>
      <c r="B902" s="77" t="str">
        <f>IF(A902&lt;='Third Approx.'!$D$20,A902,"")</f>
        <v/>
      </c>
      <c r="C902" s="48" t="e">
        <f>IF(B902="",#N/A,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Approx.'!$D$18*B902))+O902*COS(RADIANS(B902*'Third Approx.'!$D$19)+'Third Approx.'!$D$21))))))))))))</f>
        <v>#N/A</v>
      </c>
      <c r="D902" s="7" t="e">
        <f>IF(B902="",#N/A,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Approx.'!$D$18*B902))+O902*SIN(RADIANS(B902*'Third Approx.'!$D$19)+'Third Approx.'!$D$21))))))))))))</f>
        <v>#N/A</v>
      </c>
      <c r="N902" s="18">
        <v>450</v>
      </c>
      <c r="O902" s="48">
        <f>'Third Approx.'!$D$16*TAN('Third Approx.'!$D$29)+((0.5*(COS(RADIANS(ABS('Third Approx.'!$D$18*'Data 3rd Approx.'!N902-'Third Approx.'!$D$19*'Data 3rd Approx.'!N902))))+0.5)*('Third Approx.'!$D$16*TAN(2*'Third Approx.'!$D$29)-2*'Third Approx.'!$D$16*TAN('Third Approx.'!$D$29)))</f>
        <v>3.5114042092252022</v>
      </c>
    </row>
    <row r="903" spans="1:15" x14ac:dyDescent="0.25">
      <c r="A903" s="77">
        <v>450.5</v>
      </c>
      <c r="B903" s="77" t="str">
        <f>IF(A903&lt;='Third Approx.'!$D$20,A903,"")</f>
        <v/>
      </c>
      <c r="C903" s="48" t="e">
        <f>IF(B903="",#N/A,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Approx.'!$D$18*B903))+O903*COS(RADIANS(B903*'Third Approx.'!$D$19)+'Third Approx.'!$D$21))))))))))))</f>
        <v>#N/A</v>
      </c>
      <c r="D903" s="7" t="e">
        <f>IF(B903="",#N/A,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Approx.'!$D$18*B903))+O903*SIN(RADIANS(B903*'Third Approx.'!$D$19)+'Third Approx.'!$D$21))))))))))))</f>
        <v>#N/A</v>
      </c>
      <c r="N903" s="18">
        <v>450.5</v>
      </c>
      <c r="O903" s="48">
        <f>'Third Approx.'!$D$16*TAN('Third Approx.'!$D$29)+((0.5*(COS(RADIANS(ABS('Third Approx.'!$D$18*'Data 3rd Approx.'!N903-'Third Approx.'!$D$19*'Data 3rd Approx.'!N903))))+0.5)*('Third Approx.'!$D$16*TAN(2*'Third Approx.'!$D$29)-2*'Third Approx.'!$D$16*TAN('Third Approx.'!$D$29)))</f>
        <v>3.5119679392334073</v>
      </c>
    </row>
    <row r="904" spans="1:15" x14ac:dyDescent="0.25">
      <c r="A904" s="48">
        <v>451</v>
      </c>
      <c r="B904" s="77" t="str">
        <f>IF(A904&lt;='Third Approx.'!$D$20,A904,"")</f>
        <v/>
      </c>
      <c r="C904" s="48" t="e">
        <f>IF(B904="",#N/A,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Approx.'!$D$18*B904))+O904*COS(RADIANS(B904*'Third Approx.'!$D$19)+'Third Approx.'!$D$21))))))))))))</f>
        <v>#N/A</v>
      </c>
      <c r="D904" s="7" t="e">
        <f>IF(B904="",#N/A,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Approx.'!$D$18*B904))+O904*SIN(RADIANS(B904*'Third Approx.'!$D$19)+'Third Approx.'!$D$21))))))))))))</f>
        <v>#N/A</v>
      </c>
      <c r="N904" s="47">
        <v>451</v>
      </c>
      <c r="O904" s="48">
        <f>'Third Approx.'!$D$16*TAN('Third Approx.'!$D$29)+((0.5*(COS(RADIANS(ABS('Third Approx.'!$D$18*'Data 3rd Approx.'!N904-'Third Approx.'!$D$19*'Data 3rd Approx.'!N904))))+0.5)*('Third Approx.'!$D$16*TAN(2*'Third Approx.'!$D$29)-2*'Third Approx.'!$D$16*TAN('Third Approx.'!$D$29)))</f>
        <v>3.5125220236648764</v>
      </c>
    </row>
    <row r="905" spans="1:15" x14ac:dyDescent="0.25">
      <c r="A905" s="77">
        <v>451.5</v>
      </c>
      <c r="B905" s="77" t="str">
        <f>IF(A905&lt;='Third Approx.'!$D$20,A905,"")</f>
        <v/>
      </c>
      <c r="C905" s="48" t="e">
        <f>IF(B905="",#N/A,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Approx.'!$D$18*B905))+O905*COS(RADIANS(B905*'Third Approx.'!$D$19)+'Third Approx.'!$D$21))))))))))))</f>
        <v>#N/A</v>
      </c>
      <c r="D905" s="7" t="e">
        <f>IF(B905="",#N/A,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Approx.'!$D$18*B905))+O905*SIN(RADIANS(B905*'Third Approx.'!$D$19)+'Third Approx.'!$D$21))))))))))))</f>
        <v>#N/A</v>
      </c>
      <c r="N905" s="18">
        <v>451.5</v>
      </c>
      <c r="O905" s="48">
        <f>'Third Approx.'!$D$16*TAN('Third Approx.'!$D$29)+((0.5*(COS(RADIANS(ABS('Third Approx.'!$D$18*'Data 3rd Approx.'!N905-'Third Approx.'!$D$19*'Data 3rd Approx.'!N905))))+0.5)*('Third Approx.'!$D$16*TAN(2*'Third Approx.'!$D$29)-2*'Third Approx.'!$D$16*TAN('Third Approx.'!$D$29)))</f>
        <v>3.5130569819813662</v>
      </c>
    </row>
    <row r="906" spans="1:15" x14ac:dyDescent="0.25">
      <c r="A906" s="48">
        <v>452</v>
      </c>
      <c r="B906" s="77" t="str">
        <f>IF(A906&lt;='Third Approx.'!$D$20,A906,"")</f>
        <v/>
      </c>
      <c r="C906" s="48" t="e">
        <f>IF(B906="",#N/A,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Approx.'!$D$18*B906))+O906*COS(RADIANS(B906*'Third Approx.'!$D$19)+'Third Approx.'!$D$21))))))))))))</f>
        <v>#N/A</v>
      </c>
      <c r="D906" s="7" t="e">
        <f>IF(B906="",#N/A,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Approx.'!$D$18*B906))+O906*SIN(RADIANS(B906*'Third Approx.'!$D$19)+'Third Approx.'!$D$21))))))))))))</f>
        <v>#N/A</v>
      </c>
      <c r="N906" s="18">
        <v>452</v>
      </c>
      <c r="O906" s="48">
        <f>'Third Approx.'!$D$16*TAN('Third Approx.'!$D$29)+((0.5*(COS(RADIANS(ABS('Third Approx.'!$D$18*'Data 3rd Approx.'!N906-'Third Approx.'!$D$19*'Data 3rd Approx.'!N906))))+0.5)*('Third Approx.'!$D$16*TAN(2*'Third Approx.'!$D$29)-2*'Third Approx.'!$D$16*TAN('Third Approx.'!$D$29)))</f>
        <v>3.5135636608977627</v>
      </c>
    </row>
    <row r="907" spans="1:15" x14ac:dyDescent="0.25">
      <c r="A907" s="77">
        <v>452.5</v>
      </c>
      <c r="B907" s="77" t="str">
        <f>IF(A907&lt;='Third Approx.'!$D$20,A907,"")</f>
        <v/>
      </c>
      <c r="C907" s="48" t="e">
        <f>IF(B907="",#N/A,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Approx.'!$D$18*B907))+O907*COS(RADIANS(B907*'Third Approx.'!$D$19)+'Third Approx.'!$D$21))))))))))))</f>
        <v>#N/A</v>
      </c>
      <c r="D907" s="7" t="e">
        <f>IF(B907="",#N/A,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Approx.'!$D$18*B907))+O907*SIN(RADIANS(B907*'Third Approx.'!$D$19)+'Third Approx.'!$D$21))))))))))))</f>
        <v>#N/A</v>
      </c>
      <c r="N907" s="47">
        <v>452.5</v>
      </c>
      <c r="O907" s="48">
        <f>'Third Approx.'!$D$16*TAN('Third Approx.'!$D$29)+((0.5*(COS(RADIANS(ABS('Third Approx.'!$D$18*'Data 3rd Approx.'!N907-'Third Approx.'!$D$19*'Data 3rd Approx.'!N907))))+0.5)*('Third Approx.'!$D$16*TAN(2*'Third Approx.'!$D$29)-2*'Third Approx.'!$D$16*TAN('Third Approx.'!$D$29)))</f>
        <v>3.5140333909973287</v>
      </c>
    </row>
    <row r="908" spans="1:15" x14ac:dyDescent="0.25">
      <c r="A908" s="48">
        <v>453</v>
      </c>
      <c r="B908" s="77" t="str">
        <f>IF(A908&lt;='Third Approx.'!$D$20,A908,"")</f>
        <v/>
      </c>
      <c r="C908" s="48" t="e">
        <f>IF(B908="",#N/A,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Approx.'!$D$18*B908))+O908*COS(RADIANS(B908*'Third Approx.'!$D$19)+'Third Approx.'!$D$21))))))))))))</f>
        <v>#N/A</v>
      </c>
      <c r="D908" s="7" t="e">
        <f>IF(B908="",#N/A,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Approx.'!$D$18*B908))+O908*SIN(RADIANS(B908*'Third Approx.'!$D$19)+'Third Approx.'!$D$21))))))))))))</f>
        <v>#N/A</v>
      </c>
      <c r="N908" s="18">
        <v>453</v>
      </c>
      <c r="O908" s="48">
        <f>'Third Approx.'!$D$16*TAN('Third Approx.'!$D$29)+((0.5*(COS(RADIANS(ABS('Third Approx.'!$D$18*'Data 3rd Approx.'!N908-'Third Approx.'!$D$19*'Data 3rd Approx.'!N908))))+0.5)*('Third Approx.'!$D$16*TAN(2*'Third Approx.'!$D$29)-2*'Third Approx.'!$D$16*TAN('Third Approx.'!$D$29)))</f>
        <v>3.5144581350678266</v>
      </c>
    </row>
    <row r="909" spans="1:15" x14ac:dyDescent="0.25">
      <c r="A909" s="77">
        <v>453.5</v>
      </c>
      <c r="B909" s="77" t="str">
        <f>IF(A909&lt;='Third Approx.'!$D$20,A909,"")</f>
        <v/>
      </c>
      <c r="C909" s="48" t="e">
        <f>IF(B909="",#N/A,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Approx.'!$D$18*B909))+O909*COS(RADIANS(B909*'Third Approx.'!$D$19)+'Third Approx.'!$D$21))))))))))))</f>
        <v>#N/A</v>
      </c>
      <c r="D909" s="7" t="e">
        <f>IF(B909="",#N/A,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Approx.'!$D$18*B909))+O909*SIN(RADIANS(B909*'Third Approx.'!$D$19)+'Third Approx.'!$D$21))))))))))))</f>
        <v>#N/A</v>
      </c>
      <c r="N909" s="18">
        <v>453.5</v>
      </c>
      <c r="O909" s="48">
        <f>'Third Approx.'!$D$16*TAN('Third Approx.'!$D$29)+((0.5*(COS(RADIANS(ABS('Third Approx.'!$D$18*'Data 3rd Approx.'!N909-'Third Approx.'!$D$19*'Data 3rd Approx.'!N909))))+0.5)*('Third Approx.'!$D$16*TAN(2*'Third Approx.'!$D$29)-2*'Third Approx.'!$D$16*TAN('Third Approx.'!$D$29)))</f>
        <v>3.5148306256204491</v>
      </c>
    </row>
    <row r="910" spans="1:15" x14ac:dyDescent="0.25">
      <c r="A910" s="48">
        <v>454</v>
      </c>
      <c r="B910" s="77" t="str">
        <f>IF(A910&lt;='Third Approx.'!$D$20,A910,"")</f>
        <v/>
      </c>
      <c r="C910" s="48" t="e">
        <f>IF(B910="",#N/A,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Approx.'!$D$18*B910))+O910*COS(RADIANS(B910*'Third Approx.'!$D$19)+'Third Approx.'!$D$21))))))))))))</f>
        <v>#N/A</v>
      </c>
      <c r="D910" s="7" t="e">
        <f>IF(B910="",#N/A,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Approx.'!$D$18*B910))+O910*SIN(RADIANS(B910*'Third Approx.'!$D$19)+'Third Approx.'!$D$21))))))))))))</f>
        <v>#N/A</v>
      </c>
      <c r="N910" s="47">
        <v>454</v>
      </c>
      <c r="O910" s="48">
        <f>'Third Approx.'!$D$16*TAN('Third Approx.'!$D$29)+((0.5*(COS(RADIANS(ABS('Third Approx.'!$D$18*'Data 3rd Approx.'!N910-'Third Approx.'!$D$19*'Data 3rd Approx.'!N910))))+0.5)*('Third Approx.'!$D$16*TAN(2*'Third Approx.'!$D$29)-2*'Third Approx.'!$D$16*TAN('Third Approx.'!$D$29)))</f>
        <v>3.5151444892385668</v>
      </c>
    </row>
    <row r="911" spans="1:15" x14ac:dyDescent="0.25">
      <c r="A911" s="77">
        <v>454.5</v>
      </c>
      <c r="B911" s="77" t="str">
        <f>IF(A911&lt;='Third Approx.'!$D$20,A911,"")</f>
        <v/>
      </c>
      <c r="C911" s="48" t="e">
        <f>IF(B911="",#N/A,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Approx.'!$D$18*B911))+O911*COS(RADIANS(B911*'Third Approx.'!$D$19)+'Third Approx.'!$D$21))))))))))))</f>
        <v>#N/A</v>
      </c>
      <c r="D911" s="7" t="e">
        <f>IF(B911="",#N/A,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Approx.'!$D$18*B911))+O911*SIN(RADIANS(B911*'Third Approx.'!$D$19)+'Third Approx.'!$D$21))))))))))))</f>
        <v>#N/A</v>
      </c>
      <c r="N911" s="18">
        <v>454.5</v>
      </c>
      <c r="O911" s="48">
        <f>'Third Approx.'!$D$16*TAN('Third Approx.'!$D$29)+((0.5*(COS(RADIANS(ABS('Third Approx.'!$D$18*'Data 3rd Approx.'!N911-'Third Approx.'!$D$19*'Data 3rd Approx.'!N911))))+0.5)*('Third Approx.'!$D$16*TAN(2*'Third Approx.'!$D$29)-2*'Third Approx.'!$D$16*TAN('Third Approx.'!$D$29)))</f>
        <v>3.5153943556286542</v>
      </c>
    </row>
    <row r="912" spans="1:15" x14ac:dyDescent="0.25">
      <c r="A912" s="48">
        <v>455</v>
      </c>
      <c r="B912" s="77" t="str">
        <f>IF(A912&lt;='Third Approx.'!$D$20,A912,"")</f>
        <v/>
      </c>
      <c r="C912" s="48" t="e">
        <f>IF(B912="",#N/A,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Approx.'!$D$18*B912))+O912*COS(RADIANS(B912*'Third Approx.'!$D$19)+'Third Approx.'!$D$21))))))))))))</f>
        <v>#N/A</v>
      </c>
      <c r="D912" s="7" t="e">
        <f>IF(B912="",#N/A,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Approx.'!$D$18*B912))+O912*SIN(RADIANS(B912*'Third Approx.'!$D$19)+'Third Approx.'!$D$21))))))))))))</f>
        <v>#N/A</v>
      </c>
      <c r="N912" s="18">
        <v>455</v>
      </c>
      <c r="O912" s="48">
        <f>'Third Approx.'!$D$16*TAN('Third Approx.'!$D$29)+((0.5*(COS(RADIANS(ABS('Third Approx.'!$D$18*'Data 3rd Approx.'!N912-'Third Approx.'!$D$19*'Data 3rd Approx.'!N912))))+0.5)*('Third Approx.'!$D$16*TAN(2*'Third Approx.'!$D$29)-2*'Third Approx.'!$D$16*TAN('Third Approx.'!$D$29)))</f>
        <v>3.5155759495075007</v>
      </c>
    </row>
    <row r="913" spans="1:15" x14ac:dyDescent="0.25">
      <c r="A913" s="77">
        <v>455.5</v>
      </c>
      <c r="B913" s="77" t="str">
        <f>IF(A913&lt;='Third Approx.'!$D$20,A913,"")</f>
        <v/>
      </c>
      <c r="C913" s="48" t="e">
        <f>IF(B913="",#N/A,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Approx.'!$D$18*B913))+O913*COS(RADIANS(B913*'Third Approx.'!$D$19)+'Third Approx.'!$D$21))))))))))))</f>
        <v>#N/A</v>
      </c>
      <c r="D913" s="7" t="e">
        <f>IF(B913="",#N/A,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Approx.'!$D$18*B913))+O913*SIN(RADIANS(B913*'Third Approx.'!$D$19)+'Third Approx.'!$D$21))))))))))))</f>
        <v>#N/A</v>
      </c>
      <c r="N913" s="47">
        <v>455.5</v>
      </c>
      <c r="O913" s="48">
        <f>'Third Approx.'!$D$16*TAN('Third Approx.'!$D$29)+((0.5*(COS(RADIANS(ABS('Third Approx.'!$D$18*'Data 3rd Approx.'!N913-'Third Approx.'!$D$19*'Data 3rd Approx.'!N913))))+0.5)*('Third Approx.'!$D$16*TAN(2*'Third Approx.'!$D$29)-2*'Third Approx.'!$D$16*TAN('Third Approx.'!$D$29)))</f>
        <v>3.5156861637534926</v>
      </c>
    </row>
    <row r="914" spans="1:15" x14ac:dyDescent="0.25">
      <c r="A914" s="48">
        <v>456</v>
      </c>
      <c r="B914" s="77" t="str">
        <f>IF(A914&lt;='Third Approx.'!$D$20,A914,"")</f>
        <v/>
      </c>
      <c r="C914" s="48" t="e">
        <f>IF(B914="",#N/A,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Approx.'!$D$18*B914))+O914*COS(RADIANS(B914*'Third Approx.'!$D$19)+'Third Approx.'!$D$21))))))))))))</f>
        <v>#N/A</v>
      </c>
      <c r="D914" s="7" t="e">
        <f>IF(B914="",#N/A,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Approx.'!$D$18*B914))+O914*SIN(RADIANS(B914*'Third Approx.'!$D$19)+'Third Approx.'!$D$21))))))))))))</f>
        <v>#N/A</v>
      </c>
      <c r="N914" s="18">
        <v>456</v>
      </c>
      <c r="O914" s="48">
        <f>'Third Approx.'!$D$16*TAN('Third Approx.'!$D$29)+((0.5*(COS(RADIANS(ABS('Third Approx.'!$D$18*'Data 3rd Approx.'!N914-'Third Approx.'!$D$19*'Data 3rd Approx.'!N914))))+0.5)*('Third Approx.'!$D$16*TAN(2*'Third Approx.'!$D$29)-2*'Third Approx.'!$D$16*TAN('Third Approx.'!$D$29)))</f>
        <v>3.5157231125703232</v>
      </c>
    </row>
    <row r="915" spans="1:15" x14ac:dyDescent="0.25">
      <c r="A915" s="77">
        <v>456.5</v>
      </c>
      <c r="B915" s="77" t="str">
        <f>IF(A915&lt;='Third Approx.'!$D$20,A915,"")</f>
        <v/>
      </c>
      <c r="C915" s="48" t="e">
        <f>IF(B915="",#N/A,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Approx.'!$D$18*B915))+O915*COS(RADIANS(B915*'Third Approx.'!$D$19)+'Third Approx.'!$D$21))))))))))))</f>
        <v>#N/A</v>
      </c>
      <c r="D915" s="7" t="e">
        <f>IF(B915="",#N/A,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Approx.'!$D$18*B915))+O915*SIN(RADIANS(B915*'Third Approx.'!$D$19)+'Third Approx.'!$D$21))))))))))))</f>
        <v>#N/A</v>
      </c>
      <c r="N915" s="18">
        <v>456.5</v>
      </c>
      <c r="O915" s="48">
        <f>'Third Approx.'!$D$16*TAN('Third Approx.'!$D$29)+((0.5*(COS(RADIANS(ABS('Third Approx.'!$D$18*'Data 3rd Approx.'!N915-'Third Approx.'!$D$19*'Data 3rd Approx.'!N915))))+0.5)*('Third Approx.'!$D$16*TAN(2*'Third Approx.'!$D$29)-2*'Third Approx.'!$D$16*TAN('Third Approx.'!$D$29)))</f>
        <v>3.5156861637534926</v>
      </c>
    </row>
    <row r="916" spans="1:15" x14ac:dyDescent="0.25">
      <c r="A916" s="48">
        <v>457</v>
      </c>
      <c r="B916" s="77" t="str">
        <f>IF(A916&lt;='Third Approx.'!$D$20,A916,"")</f>
        <v/>
      </c>
      <c r="C916" s="48" t="e">
        <f>IF(B916="",#N/A,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Approx.'!$D$18*B916))+O916*COS(RADIANS(B916*'Third Approx.'!$D$19)+'Third Approx.'!$D$21))))))))))))</f>
        <v>#N/A</v>
      </c>
      <c r="D916" s="7" t="e">
        <f>IF(B916="",#N/A,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Approx.'!$D$18*B916))+O916*SIN(RADIANS(B916*'Third Approx.'!$D$19)+'Third Approx.'!$D$21))))))))))))</f>
        <v>#N/A</v>
      </c>
      <c r="N916" s="47">
        <v>457</v>
      </c>
      <c r="O916" s="48">
        <f>'Third Approx.'!$D$16*TAN('Third Approx.'!$D$29)+((0.5*(COS(RADIANS(ABS('Third Approx.'!$D$18*'Data 3rd Approx.'!N916-'Third Approx.'!$D$19*'Data 3rd Approx.'!N916))))+0.5)*('Third Approx.'!$D$16*TAN(2*'Third Approx.'!$D$29)-2*'Third Approx.'!$D$16*TAN('Third Approx.'!$D$29)))</f>
        <v>3.5155759495075007</v>
      </c>
    </row>
    <row r="917" spans="1:15" x14ac:dyDescent="0.25">
      <c r="A917" s="77">
        <v>457.5</v>
      </c>
      <c r="B917" s="77" t="str">
        <f>IF(A917&lt;='Third Approx.'!$D$20,A917,"")</f>
        <v/>
      </c>
      <c r="C917" s="48" t="e">
        <f>IF(B917="",#N/A,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Approx.'!$D$18*B917))+O917*COS(RADIANS(B917*'Third Approx.'!$D$19)+'Third Approx.'!$D$21))))))))))))</f>
        <v>#N/A</v>
      </c>
      <c r="D917" s="7" t="e">
        <f>IF(B917="",#N/A,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Approx.'!$D$18*B917))+O917*SIN(RADIANS(B917*'Third Approx.'!$D$19)+'Third Approx.'!$D$21))))))))))))</f>
        <v>#N/A</v>
      </c>
      <c r="N917" s="18">
        <v>457.5</v>
      </c>
      <c r="O917" s="48">
        <f>'Third Approx.'!$D$16*TAN('Third Approx.'!$D$29)+((0.5*(COS(RADIANS(ABS('Third Approx.'!$D$18*'Data 3rd Approx.'!N917-'Third Approx.'!$D$19*'Data 3rd Approx.'!N917))))+0.5)*('Third Approx.'!$D$16*TAN(2*'Third Approx.'!$D$29)-2*'Third Approx.'!$D$16*TAN('Third Approx.'!$D$29)))</f>
        <v>3.5153943556286542</v>
      </c>
    </row>
    <row r="918" spans="1:15" x14ac:dyDescent="0.25">
      <c r="A918" s="48">
        <v>458</v>
      </c>
      <c r="B918" s="77" t="str">
        <f>IF(A918&lt;='Third Approx.'!$D$20,A918,"")</f>
        <v/>
      </c>
      <c r="C918" s="48" t="e">
        <f>IF(B918="",#N/A,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Approx.'!$D$18*B918))+O918*COS(RADIANS(B918*'Third Approx.'!$D$19)+'Third Approx.'!$D$21))))))))))))</f>
        <v>#N/A</v>
      </c>
      <c r="D918" s="7" t="e">
        <f>IF(B918="",#N/A,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Approx.'!$D$18*B918))+O918*SIN(RADIANS(B918*'Third Approx.'!$D$19)+'Third Approx.'!$D$21))))))))))))</f>
        <v>#N/A</v>
      </c>
      <c r="N918" s="18">
        <v>458</v>
      </c>
      <c r="O918" s="48">
        <f>'Third Approx.'!$D$16*TAN('Third Approx.'!$D$29)+((0.5*(COS(RADIANS(ABS('Third Approx.'!$D$18*'Data 3rd Approx.'!N918-'Third Approx.'!$D$19*'Data 3rd Approx.'!N918))))+0.5)*('Third Approx.'!$D$16*TAN(2*'Third Approx.'!$D$29)-2*'Third Approx.'!$D$16*TAN('Third Approx.'!$D$29)))</f>
        <v>3.5151444892385668</v>
      </c>
    </row>
    <row r="919" spans="1:15" x14ac:dyDescent="0.25">
      <c r="A919" s="77">
        <v>458.5</v>
      </c>
      <c r="B919" s="77" t="str">
        <f>IF(A919&lt;='Third Approx.'!$D$20,A919,"")</f>
        <v/>
      </c>
      <c r="C919" s="48" t="e">
        <f>IF(B919="",#N/A,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Approx.'!$D$18*B919))+O919*COS(RADIANS(B919*'Third Approx.'!$D$19)+'Third Approx.'!$D$21))))))))))))</f>
        <v>#N/A</v>
      </c>
      <c r="D919" s="7" t="e">
        <f>IF(B919="",#N/A,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Approx.'!$D$18*B919))+O919*SIN(RADIANS(B919*'Third Approx.'!$D$19)+'Third Approx.'!$D$21))))))))))))</f>
        <v>#N/A</v>
      </c>
      <c r="N919" s="47">
        <v>458.5</v>
      </c>
      <c r="O919" s="48">
        <f>'Third Approx.'!$D$16*TAN('Third Approx.'!$D$29)+((0.5*(COS(RADIANS(ABS('Third Approx.'!$D$18*'Data 3rd Approx.'!N919-'Third Approx.'!$D$19*'Data 3rd Approx.'!N919))))+0.5)*('Third Approx.'!$D$16*TAN(2*'Third Approx.'!$D$29)-2*'Third Approx.'!$D$16*TAN('Third Approx.'!$D$29)))</f>
        <v>3.5148306256204491</v>
      </c>
    </row>
    <row r="920" spans="1:15" x14ac:dyDescent="0.25">
      <c r="A920" s="48">
        <v>459</v>
      </c>
      <c r="B920" s="77" t="str">
        <f>IF(A920&lt;='Third Approx.'!$D$20,A920,"")</f>
        <v/>
      </c>
      <c r="C920" s="48" t="e">
        <f>IF(B920="",#N/A,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Approx.'!$D$18*B920))+O920*COS(RADIANS(B920*'Third Approx.'!$D$19)+'Third Approx.'!$D$21))))))))))))</f>
        <v>#N/A</v>
      </c>
      <c r="D920" s="7" t="e">
        <f>IF(B920="",#N/A,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Approx.'!$D$18*B920))+O920*SIN(RADIANS(B920*'Third Approx.'!$D$19)+'Third Approx.'!$D$21))))))))))))</f>
        <v>#N/A</v>
      </c>
      <c r="N920" s="18">
        <v>459</v>
      </c>
      <c r="O920" s="48">
        <f>'Third Approx.'!$D$16*TAN('Third Approx.'!$D$29)+((0.5*(COS(RADIANS(ABS('Third Approx.'!$D$18*'Data 3rd Approx.'!N920-'Third Approx.'!$D$19*'Data 3rd Approx.'!N920))))+0.5)*('Third Approx.'!$D$16*TAN(2*'Third Approx.'!$D$29)-2*'Third Approx.'!$D$16*TAN('Third Approx.'!$D$29)))</f>
        <v>3.5144581350678266</v>
      </c>
    </row>
    <row r="921" spans="1:15" x14ac:dyDescent="0.25">
      <c r="A921" s="77">
        <v>459.5</v>
      </c>
      <c r="B921" s="77" t="str">
        <f>IF(A921&lt;='Third Approx.'!$D$20,A921,"")</f>
        <v/>
      </c>
      <c r="C921" s="48" t="e">
        <f>IF(B921="",#N/A,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Approx.'!$D$18*B921))+O921*COS(RADIANS(B921*'Third Approx.'!$D$19)+'Third Approx.'!$D$21))))))))))))</f>
        <v>#N/A</v>
      </c>
      <c r="D921" s="7" t="e">
        <f>IF(B921="",#N/A,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Approx.'!$D$18*B921))+O921*SIN(RADIANS(B921*'Third Approx.'!$D$19)+'Third Approx.'!$D$21))))))))))))</f>
        <v>#N/A</v>
      </c>
      <c r="N921" s="18">
        <v>459.5</v>
      </c>
      <c r="O921" s="48">
        <f>'Third Approx.'!$D$16*TAN('Third Approx.'!$D$29)+((0.5*(COS(RADIANS(ABS('Third Approx.'!$D$18*'Data 3rd Approx.'!N921-'Third Approx.'!$D$19*'Data 3rd Approx.'!N921))))+0.5)*('Third Approx.'!$D$16*TAN(2*'Third Approx.'!$D$29)-2*'Third Approx.'!$D$16*TAN('Third Approx.'!$D$29)))</f>
        <v>3.5140333909973287</v>
      </c>
    </row>
    <row r="922" spans="1:15" x14ac:dyDescent="0.25">
      <c r="A922" s="48">
        <v>460</v>
      </c>
      <c r="B922" s="77" t="str">
        <f>IF(A922&lt;='Third Approx.'!$D$20,A922,"")</f>
        <v/>
      </c>
      <c r="C922" s="48" t="e">
        <f>IF(B922="",#N/A,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Approx.'!$D$18*B922))+O922*COS(RADIANS(B922*'Third Approx.'!$D$19)+'Third Approx.'!$D$21))))))))))))</f>
        <v>#N/A</v>
      </c>
      <c r="D922" s="7" t="e">
        <f>IF(B922="",#N/A,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Approx.'!$D$18*B922))+O922*SIN(RADIANS(B922*'Third Approx.'!$D$19)+'Third Approx.'!$D$21))))))))))))</f>
        <v>#N/A</v>
      </c>
      <c r="N922" s="47">
        <v>460</v>
      </c>
      <c r="O922" s="48">
        <f>'Third Approx.'!$D$16*TAN('Third Approx.'!$D$29)+((0.5*(COS(RADIANS(ABS('Third Approx.'!$D$18*'Data 3rd Approx.'!N922-'Third Approx.'!$D$19*'Data 3rd Approx.'!N922))))+0.5)*('Third Approx.'!$D$16*TAN(2*'Third Approx.'!$D$29)-2*'Third Approx.'!$D$16*TAN('Third Approx.'!$D$29)))</f>
        <v>3.5135636608977627</v>
      </c>
    </row>
    <row r="923" spans="1:15" x14ac:dyDescent="0.25">
      <c r="A923" s="77">
        <v>460.5</v>
      </c>
      <c r="B923" s="77" t="str">
        <f>IF(A923&lt;='Third Approx.'!$D$20,A923,"")</f>
        <v/>
      </c>
      <c r="C923" s="48" t="e">
        <f>IF(B923="",#N/A,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Approx.'!$D$18*B923))+O923*COS(RADIANS(B923*'Third Approx.'!$D$19)+'Third Approx.'!$D$21))))))))))))</f>
        <v>#N/A</v>
      </c>
      <c r="D923" s="7" t="e">
        <f>IF(B923="",#N/A,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Approx.'!$D$18*B923))+O923*SIN(RADIANS(B923*'Third Approx.'!$D$19)+'Third Approx.'!$D$21))))))))))))</f>
        <v>#N/A</v>
      </c>
      <c r="N923" s="18">
        <v>460.5</v>
      </c>
      <c r="O923" s="48">
        <f>'Third Approx.'!$D$16*TAN('Third Approx.'!$D$29)+((0.5*(COS(RADIANS(ABS('Third Approx.'!$D$18*'Data 3rd Approx.'!N923-'Third Approx.'!$D$19*'Data 3rd Approx.'!N923))))+0.5)*('Third Approx.'!$D$16*TAN(2*'Third Approx.'!$D$29)-2*'Third Approx.'!$D$16*TAN('Third Approx.'!$D$29)))</f>
        <v>3.5130569819813662</v>
      </c>
    </row>
    <row r="924" spans="1:15" x14ac:dyDescent="0.25">
      <c r="A924" s="48">
        <v>461</v>
      </c>
      <c r="B924" s="77" t="str">
        <f>IF(A924&lt;='Third Approx.'!$D$20,A924,"")</f>
        <v/>
      </c>
      <c r="C924" s="48" t="e">
        <f>IF(B924="",#N/A,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Approx.'!$D$18*B924))+O924*COS(RADIANS(B924*'Third Approx.'!$D$19)+'Third Approx.'!$D$21))))))))))))</f>
        <v>#N/A</v>
      </c>
      <c r="D924" s="7" t="e">
        <f>IF(B924="",#N/A,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Approx.'!$D$18*B924))+O924*SIN(RADIANS(B924*'Third Approx.'!$D$19)+'Third Approx.'!$D$21))))))))))))</f>
        <v>#N/A</v>
      </c>
      <c r="N924" s="18">
        <v>461</v>
      </c>
      <c r="O924" s="48">
        <f>'Third Approx.'!$D$16*TAN('Third Approx.'!$D$29)+((0.5*(COS(RADIANS(ABS('Third Approx.'!$D$18*'Data 3rd Approx.'!N924-'Third Approx.'!$D$19*'Data 3rd Approx.'!N924))))+0.5)*('Third Approx.'!$D$16*TAN(2*'Third Approx.'!$D$29)-2*'Third Approx.'!$D$16*TAN('Third Approx.'!$D$29)))</f>
        <v>3.5125220236648764</v>
      </c>
    </row>
    <row r="925" spans="1:15" x14ac:dyDescent="0.25">
      <c r="A925" s="77">
        <v>461.5</v>
      </c>
      <c r="B925" s="77" t="str">
        <f>IF(A925&lt;='Third Approx.'!$D$20,A925,"")</f>
        <v/>
      </c>
      <c r="C925" s="48" t="e">
        <f>IF(B925="",#N/A,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Approx.'!$D$18*B925))+O925*COS(RADIANS(B925*'Third Approx.'!$D$19)+'Third Approx.'!$D$21))))))))))))</f>
        <v>#N/A</v>
      </c>
      <c r="D925" s="7" t="e">
        <f>IF(B925="",#N/A,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Approx.'!$D$18*B925))+O925*SIN(RADIANS(B925*'Third Approx.'!$D$19)+'Third Approx.'!$D$21))))))))))))</f>
        <v>#N/A</v>
      </c>
      <c r="N925" s="47">
        <v>461.5</v>
      </c>
      <c r="O925" s="48">
        <f>'Third Approx.'!$D$16*TAN('Third Approx.'!$D$29)+((0.5*(COS(RADIANS(ABS('Third Approx.'!$D$18*'Data 3rd Approx.'!N925-'Third Approx.'!$D$19*'Data 3rd Approx.'!N925))))+0.5)*('Third Approx.'!$D$16*TAN(2*'Third Approx.'!$D$29)-2*'Third Approx.'!$D$16*TAN('Third Approx.'!$D$29)))</f>
        <v>3.5119679392334073</v>
      </c>
    </row>
    <row r="926" spans="1:15" x14ac:dyDescent="0.25">
      <c r="A926" s="48">
        <v>462</v>
      </c>
      <c r="B926" s="77" t="str">
        <f>IF(A926&lt;='Third Approx.'!$D$20,A926,"")</f>
        <v/>
      </c>
      <c r="C926" s="48" t="e">
        <f>IF(B926="",#N/A,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Approx.'!$D$18*B926))+O926*COS(RADIANS(B926*'Third Approx.'!$D$19)+'Third Approx.'!$D$21))))))))))))</f>
        <v>#N/A</v>
      </c>
      <c r="D926" s="7" t="e">
        <f>IF(B926="",#N/A,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Approx.'!$D$18*B926))+O926*SIN(RADIANS(B926*'Third Approx.'!$D$19)+'Third Approx.'!$D$21))))))))))))</f>
        <v>#N/A</v>
      </c>
      <c r="N926" s="18">
        <v>462</v>
      </c>
      <c r="O926" s="48">
        <f>'Third Approx.'!$D$16*TAN('Third Approx.'!$D$29)+((0.5*(COS(RADIANS(ABS('Third Approx.'!$D$18*'Data 3rd Approx.'!N926-'Third Approx.'!$D$19*'Data 3rd Approx.'!N926))))+0.5)*('Third Approx.'!$D$16*TAN(2*'Third Approx.'!$D$29)-2*'Third Approx.'!$D$16*TAN('Third Approx.'!$D$29)))</f>
        <v>3.5114042092252022</v>
      </c>
    </row>
    <row r="927" spans="1:15" x14ac:dyDescent="0.25">
      <c r="A927" s="77">
        <v>462.5</v>
      </c>
      <c r="B927" s="77" t="str">
        <f>IF(A927&lt;='Third Approx.'!$D$20,A927,"")</f>
        <v/>
      </c>
      <c r="C927" s="48" t="e">
        <f>IF(B927="",#N/A,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Approx.'!$D$18*B927))+O927*COS(RADIANS(B927*'Third Approx.'!$D$19)+'Third Approx.'!$D$21))))))))))))</f>
        <v>#N/A</v>
      </c>
      <c r="D927" s="7" t="e">
        <f>IF(B927="",#N/A,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Approx.'!$D$18*B927))+O927*SIN(RADIANS(B927*'Third Approx.'!$D$19)+'Third Approx.'!$D$21))))))))))))</f>
        <v>#N/A</v>
      </c>
      <c r="N927" s="18">
        <v>462.5</v>
      </c>
      <c r="O927" s="48">
        <f>'Third Approx.'!$D$16*TAN('Third Approx.'!$D$29)+((0.5*(COS(RADIANS(ABS('Third Approx.'!$D$18*'Data 3rd Approx.'!N927-'Third Approx.'!$D$19*'Data 3rd Approx.'!N927))))+0.5)*('Third Approx.'!$D$16*TAN(2*'Third Approx.'!$D$29)-2*'Third Approx.'!$D$16*TAN('Third Approx.'!$D$29)))</f>
        <v>3.5108404792169972</v>
      </c>
    </row>
    <row r="928" spans="1:15" x14ac:dyDescent="0.25">
      <c r="A928" s="48">
        <v>463</v>
      </c>
      <c r="B928" s="77" t="str">
        <f>IF(A928&lt;='Third Approx.'!$D$20,A928,"")</f>
        <v/>
      </c>
      <c r="C928" s="48" t="e">
        <f>IF(B928="",#N/A,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Approx.'!$D$18*B928))+O928*COS(RADIANS(B928*'Third Approx.'!$D$19)+'Third Approx.'!$D$21))))))))))))</f>
        <v>#N/A</v>
      </c>
      <c r="D928" s="7" t="e">
        <f>IF(B928="",#N/A,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Approx.'!$D$18*B928))+O928*SIN(RADIANS(B928*'Third Approx.'!$D$19)+'Third Approx.'!$D$21))))))))))))</f>
        <v>#N/A</v>
      </c>
      <c r="N928" s="47">
        <v>463</v>
      </c>
      <c r="O928" s="48">
        <f>'Third Approx.'!$D$16*TAN('Third Approx.'!$D$29)+((0.5*(COS(RADIANS(ABS('Third Approx.'!$D$18*'Data 3rd Approx.'!N928-'Third Approx.'!$D$19*'Data 3rd Approx.'!N928))))+0.5)*('Third Approx.'!$D$16*TAN(2*'Third Approx.'!$D$29)-2*'Third Approx.'!$D$16*TAN('Third Approx.'!$D$29)))</f>
        <v>3.5102863947855281</v>
      </c>
    </row>
    <row r="929" spans="1:15" x14ac:dyDescent="0.25">
      <c r="A929" s="77">
        <v>463.5</v>
      </c>
      <c r="B929" s="77" t="str">
        <f>IF(A929&lt;='Third Approx.'!$D$20,A929,"")</f>
        <v/>
      </c>
      <c r="C929" s="48" t="e">
        <f>IF(B929="",#N/A,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Approx.'!$D$18*B929))+O929*COS(RADIANS(B929*'Third Approx.'!$D$19)+'Third Approx.'!$D$21))))))))))))</f>
        <v>#N/A</v>
      </c>
      <c r="D929" s="7" t="e">
        <f>IF(B929="",#N/A,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Approx.'!$D$18*B929))+O929*SIN(RADIANS(B929*'Third Approx.'!$D$19)+'Third Approx.'!$D$21))))))))))))</f>
        <v>#N/A</v>
      </c>
      <c r="N929" s="18">
        <v>463.5</v>
      </c>
      <c r="O929" s="48">
        <f>'Third Approx.'!$D$16*TAN('Third Approx.'!$D$29)+((0.5*(COS(RADIANS(ABS('Third Approx.'!$D$18*'Data 3rd Approx.'!N929-'Third Approx.'!$D$19*'Data 3rd Approx.'!N929))))+0.5)*('Third Approx.'!$D$16*TAN(2*'Third Approx.'!$D$29)-2*'Third Approx.'!$D$16*TAN('Third Approx.'!$D$29)))</f>
        <v>3.5097514364690383</v>
      </c>
    </row>
    <row r="930" spans="1:15" x14ac:dyDescent="0.25">
      <c r="A930" s="48">
        <v>464</v>
      </c>
      <c r="B930" s="77" t="str">
        <f>IF(A930&lt;='Third Approx.'!$D$20,A930,"")</f>
        <v/>
      </c>
      <c r="C930" s="48" t="e">
        <f>IF(B930="",#N/A,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Approx.'!$D$18*B930))+O930*COS(RADIANS(B930*'Third Approx.'!$D$19)+'Third Approx.'!$D$21))))))))))))</f>
        <v>#N/A</v>
      </c>
      <c r="D930" s="7" t="e">
        <f>IF(B930="",#N/A,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Approx.'!$D$18*B930))+O930*SIN(RADIANS(B930*'Third Approx.'!$D$19)+'Third Approx.'!$D$21))))))))))))</f>
        <v>#N/A</v>
      </c>
      <c r="N930" s="18">
        <v>464</v>
      </c>
      <c r="O930" s="48">
        <f>'Third Approx.'!$D$16*TAN('Third Approx.'!$D$29)+((0.5*(COS(RADIANS(ABS('Third Approx.'!$D$18*'Data 3rd Approx.'!N930-'Third Approx.'!$D$19*'Data 3rd Approx.'!N930))))+0.5)*('Third Approx.'!$D$16*TAN(2*'Third Approx.'!$D$29)-2*'Third Approx.'!$D$16*TAN('Third Approx.'!$D$29)))</f>
        <v>3.5092447575526418</v>
      </c>
    </row>
    <row r="931" spans="1:15" x14ac:dyDescent="0.25">
      <c r="A931" s="77">
        <v>464.5</v>
      </c>
      <c r="B931" s="77" t="str">
        <f>IF(A931&lt;='Third Approx.'!$D$20,A931,"")</f>
        <v/>
      </c>
      <c r="C931" s="48" t="e">
        <f>IF(B931="",#N/A,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Approx.'!$D$18*B931))+O931*COS(RADIANS(B931*'Third Approx.'!$D$19)+'Third Approx.'!$D$21))))))))))))</f>
        <v>#N/A</v>
      </c>
      <c r="D931" s="7" t="e">
        <f>IF(B931="",#N/A,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Approx.'!$D$18*B931))+O931*SIN(RADIANS(B931*'Third Approx.'!$D$19)+'Third Approx.'!$D$21))))))))))))</f>
        <v>#N/A</v>
      </c>
      <c r="N931" s="47">
        <v>464.5</v>
      </c>
      <c r="O931" s="48">
        <f>'Third Approx.'!$D$16*TAN('Third Approx.'!$D$29)+((0.5*(COS(RADIANS(ABS('Third Approx.'!$D$18*'Data 3rd Approx.'!N931-'Third Approx.'!$D$19*'Data 3rd Approx.'!N931))))+0.5)*('Third Approx.'!$D$16*TAN(2*'Third Approx.'!$D$29)-2*'Third Approx.'!$D$16*TAN('Third Approx.'!$D$29)))</f>
        <v>3.5087750274530758</v>
      </c>
    </row>
    <row r="932" spans="1:15" x14ac:dyDescent="0.25">
      <c r="A932" s="48">
        <v>465</v>
      </c>
      <c r="B932" s="77" t="str">
        <f>IF(A932&lt;='Third Approx.'!$D$20,A932,"")</f>
        <v/>
      </c>
      <c r="C932" s="48" t="e">
        <f>IF(B932="",#N/A,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Approx.'!$D$18*B932))+O932*COS(RADIANS(B932*'Third Approx.'!$D$19)+'Third Approx.'!$D$21))))))))))))</f>
        <v>#N/A</v>
      </c>
      <c r="D932" s="7" t="e">
        <f>IF(B932="",#N/A,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Approx.'!$D$18*B932))+O932*SIN(RADIANS(B932*'Third Approx.'!$D$19)+'Third Approx.'!$D$21))))))))))))</f>
        <v>#N/A</v>
      </c>
      <c r="N932" s="18">
        <v>465</v>
      </c>
      <c r="O932" s="48">
        <f>'Third Approx.'!$D$16*TAN('Third Approx.'!$D$29)+((0.5*(COS(RADIANS(ABS('Third Approx.'!$D$18*'Data 3rd Approx.'!N932-'Third Approx.'!$D$19*'Data 3rd Approx.'!N932))))+0.5)*('Third Approx.'!$D$16*TAN(2*'Third Approx.'!$D$29)-2*'Third Approx.'!$D$16*TAN('Third Approx.'!$D$29)))</f>
        <v>3.5083502833825779</v>
      </c>
    </row>
    <row r="933" spans="1:15" x14ac:dyDescent="0.25">
      <c r="A933" s="77">
        <v>465.5</v>
      </c>
      <c r="B933" s="77" t="str">
        <f>IF(A933&lt;='Third Approx.'!$D$20,A933,"")</f>
        <v/>
      </c>
      <c r="C933" s="48" t="e">
        <f>IF(B933="",#N/A,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Approx.'!$D$18*B933))+O933*COS(RADIANS(B933*'Third Approx.'!$D$19)+'Third Approx.'!$D$21))))))))))))</f>
        <v>#N/A</v>
      </c>
      <c r="D933" s="7" t="e">
        <f>IF(B933="",#N/A,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Approx.'!$D$18*B933))+O933*SIN(RADIANS(B933*'Third Approx.'!$D$19)+'Third Approx.'!$D$21))))))))))))</f>
        <v>#N/A</v>
      </c>
      <c r="N933" s="18">
        <v>465.5</v>
      </c>
      <c r="O933" s="48">
        <f>'Third Approx.'!$D$16*TAN('Third Approx.'!$D$29)+((0.5*(COS(RADIANS(ABS('Third Approx.'!$D$18*'Data 3rd Approx.'!N933-'Third Approx.'!$D$19*'Data 3rd Approx.'!N933))))+0.5)*('Third Approx.'!$D$16*TAN(2*'Third Approx.'!$D$29)-2*'Third Approx.'!$D$16*TAN('Third Approx.'!$D$29)))</f>
        <v>3.5079777928299554</v>
      </c>
    </row>
    <row r="934" spans="1:15" x14ac:dyDescent="0.25">
      <c r="A934" s="48">
        <v>466</v>
      </c>
      <c r="B934" s="77" t="str">
        <f>IF(A934&lt;='Third Approx.'!$D$20,A934,"")</f>
        <v/>
      </c>
      <c r="C934" s="48" t="e">
        <f>IF(B934="",#N/A,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Approx.'!$D$18*B934))+O934*COS(RADIANS(B934*'Third Approx.'!$D$19)+'Third Approx.'!$D$21))))))))))))</f>
        <v>#N/A</v>
      </c>
      <c r="D934" s="7" t="e">
        <f>IF(B934="",#N/A,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Approx.'!$D$18*B934))+O934*SIN(RADIANS(B934*'Third Approx.'!$D$19)+'Third Approx.'!$D$21))))))))))))</f>
        <v>#N/A</v>
      </c>
      <c r="N934" s="47">
        <v>466</v>
      </c>
      <c r="O934" s="48">
        <f>'Third Approx.'!$D$16*TAN('Third Approx.'!$D$29)+((0.5*(COS(RADIANS(ABS('Third Approx.'!$D$18*'Data 3rd Approx.'!N934-'Third Approx.'!$D$19*'Data 3rd Approx.'!N934))))+0.5)*('Third Approx.'!$D$16*TAN(2*'Third Approx.'!$D$29)-2*'Third Approx.'!$D$16*TAN('Third Approx.'!$D$29)))</f>
        <v>3.5076639292118377</v>
      </c>
    </row>
    <row r="935" spans="1:15" x14ac:dyDescent="0.25">
      <c r="A935" s="77">
        <v>466.5</v>
      </c>
      <c r="B935" s="77" t="str">
        <f>IF(A935&lt;='Third Approx.'!$D$20,A935,"")</f>
        <v/>
      </c>
      <c r="C935" s="48" t="e">
        <f>IF(B935="",#N/A,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Approx.'!$D$18*B935))+O935*COS(RADIANS(B935*'Third Approx.'!$D$19)+'Third Approx.'!$D$21))))))))))))</f>
        <v>#N/A</v>
      </c>
      <c r="D935" s="7" t="e">
        <f>IF(B935="",#N/A,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Approx.'!$D$18*B935))+O935*SIN(RADIANS(B935*'Third Approx.'!$D$19)+'Third Approx.'!$D$21))))))))))))</f>
        <v>#N/A</v>
      </c>
      <c r="N935" s="18">
        <v>466.5</v>
      </c>
      <c r="O935" s="48">
        <f>'Third Approx.'!$D$16*TAN('Third Approx.'!$D$29)+((0.5*(COS(RADIANS(ABS('Third Approx.'!$D$18*'Data 3rd Approx.'!N935-'Third Approx.'!$D$19*'Data 3rd Approx.'!N935))))+0.5)*('Third Approx.'!$D$16*TAN(2*'Third Approx.'!$D$29)-2*'Third Approx.'!$D$16*TAN('Third Approx.'!$D$29)))</f>
        <v>3.5074140628217503</v>
      </c>
    </row>
    <row r="936" spans="1:15" x14ac:dyDescent="0.25">
      <c r="A936" s="48">
        <v>467</v>
      </c>
      <c r="B936" s="77" t="str">
        <f>IF(A936&lt;='Third Approx.'!$D$20,A936,"")</f>
        <v/>
      </c>
      <c r="C936" s="48" t="e">
        <f>IF(B936="",#N/A,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Approx.'!$D$18*B936))+O936*COS(RADIANS(B936*'Third Approx.'!$D$19)+'Third Approx.'!$D$21))))))))))))</f>
        <v>#N/A</v>
      </c>
      <c r="D936" s="7" t="e">
        <f>IF(B936="",#N/A,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Approx.'!$D$18*B936))+O936*SIN(RADIANS(B936*'Third Approx.'!$D$19)+'Third Approx.'!$D$21))))))))))))</f>
        <v>#N/A</v>
      </c>
      <c r="N936" s="18">
        <v>467</v>
      </c>
      <c r="O936" s="48">
        <f>'Third Approx.'!$D$16*TAN('Third Approx.'!$D$29)+((0.5*(COS(RADIANS(ABS('Third Approx.'!$D$18*'Data 3rd Approx.'!N936-'Third Approx.'!$D$19*'Data 3rd Approx.'!N936))))+0.5)*('Third Approx.'!$D$16*TAN(2*'Third Approx.'!$D$29)-2*'Third Approx.'!$D$16*TAN('Third Approx.'!$D$29)))</f>
        <v>3.5072324689429037</v>
      </c>
    </row>
    <row r="937" spans="1:15" x14ac:dyDescent="0.25">
      <c r="A937" s="77">
        <v>467.5</v>
      </c>
      <c r="B937" s="77" t="str">
        <f>IF(A937&lt;='Third Approx.'!$D$20,A937,"")</f>
        <v/>
      </c>
      <c r="C937" s="48" t="e">
        <f>IF(B937="",#N/A,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Approx.'!$D$18*B937))+O937*COS(RADIANS(B937*'Third Approx.'!$D$19)+'Third Approx.'!$D$21))))))))))))</f>
        <v>#N/A</v>
      </c>
      <c r="D937" s="7" t="e">
        <f>IF(B937="",#N/A,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Approx.'!$D$18*B937))+O937*SIN(RADIANS(B937*'Third Approx.'!$D$19)+'Third Approx.'!$D$21))))))))))))</f>
        <v>#N/A</v>
      </c>
      <c r="N937" s="47">
        <v>467.5</v>
      </c>
      <c r="O937" s="48">
        <f>'Third Approx.'!$D$16*TAN('Third Approx.'!$D$29)+((0.5*(COS(RADIANS(ABS('Third Approx.'!$D$18*'Data 3rd Approx.'!N937-'Third Approx.'!$D$19*'Data 3rd Approx.'!N937))))+0.5)*('Third Approx.'!$D$16*TAN(2*'Third Approx.'!$D$29)-2*'Third Approx.'!$D$16*TAN('Third Approx.'!$D$29)))</f>
        <v>3.5071222546969119</v>
      </c>
    </row>
    <row r="938" spans="1:15" x14ac:dyDescent="0.25">
      <c r="A938" s="48">
        <v>468</v>
      </c>
      <c r="B938" s="77" t="str">
        <f>IF(A938&lt;='Third Approx.'!$D$20,A938,"")</f>
        <v/>
      </c>
      <c r="C938" s="48" t="e">
        <f>IF(B938="",#N/A,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Approx.'!$D$18*B938))+O938*COS(RADIANS(B938*'Third Approx.'!$D$19)+'Third Approx.'!$D$21))))))))))))</f>
        <v>#N/A</v>
      </c>
      <c r="D938" s="7" t="e">
        <f>IF(B938="",#N/A,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Approx.'!$D$18*B938))+O938*SIN(RADIANS(B938*'Third Approx.'!$D$19)+'Third Approx.'!$D$21))))))))))))</f>
        <v>#N/A</v>
      </c>
      <c r="N938" s="18">
        <v>468</v>
      </c>
      <c r="O938" s="48">
        <f>'Third Approx.'!$D$16*TAN('Third Approx.'!$D$29)+((0.5*(COS(RADIANS(ABS('Third Approx.'!$D$18*'Data 3rd Approx.'!N938-'Third Approx.'!$D$19*'Data 3rd Approx.'!N938))))+0.5)*('Third Approx.'!$D$16*TAN(2*'Third Approx.'!$D$29)-2*'Third Approx.'!$D$16*TAN('Third Approx.'!$D$29)))</f>
        <v>3.5070853058800813</v>
      </c>
    </row>
    <row r="939" spans="1:15" x14ac:dyDescent="0.25">
      <c r="A939" s="77">
        <v>468.5</v>
      </c>
      <c r="B939" s="77" t="str">
        <f>IF(A939&lt;='Third Approx.'!$D$20,A939,"")</f>
        <v/>
      </c>
      <c r="C939" s="48" t="e">
        <f>IF(B939="",#N/A,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Approx.'!$D$18*B939))+O939*COS(RADIANS(B939*'Third Approx.'!$D$19)+'Third Approx.'!$D$21))))))))))))</f>
        <v>#N/A</v>
      </c>
      <c r="D939" s="7" t="e">
        <f>IF(B939="",#N/A,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Approx.'!$D$18*B939))+O939*SIN(RADIANS(B939*'Third Approx.'!$D$19)+'Third Approx.'!$D$21))))))))))))</f>
        <v>#N/A</v>
      </c>
      <c r="N939" s="18">
        <v>468.5</v>
      </c>
      <c r="O939" s="48">
        <f>'Third Approx.'!$D$16*TAN('Third Approx.'!$D$29)+((0.5*(COS(RADIANS(ABS('Third Approx.'!$D$18*'Data 3rd Approx.'!N939-'Third Approx.'!$D$19*'Data 3rd Approx.'!N939))))+0.5)*('Third Approx.'!$D$16*TAN(2*'Third Approx.'!$D$29)-2*'Third Approx.'!$D$16*TAN('Third Approx.'!$D$29)))</f>
        <v>3.5071222546969119</v>
      </c>
    </row>
    <row r="940" spans="1:15" x14ac:dyDescent="0.25">
      <c r="A940" s="48">
        <v>469</v>
      </c>
      <c r="B940" s="77" t="str">
        <f>IF(A940&lt;='Third Approx.'!$D$20,A940,"")</f>
        <v/>
      </c>
      <c r="C940" s="48" t="e">
        <f>IF(B940="",#N/A,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Approx.'!$D$18*B940))+O940*COS(RADIANS(B940*'Third Approx.'!$D$19)+'Third Approx.'!$D$21))))))))))))</f>
        <v>#N/A</v>
      </c>
      <c r="D940" s="7" t="e">
        <f>IF(B940="",#N/A,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Approx.'!$D$18*B940))+O940*SIN(RADIANS(B940*'Third Approx.'!$D$19)+'Third Approx.'!$D$21))))))))))))</f>
        <v>#N/A</v>
      </c>
      <c r="N940" s="47">
        <v>469</v>
      </c>
      <c r="O940" s="48">
        <f>'Third Approx.'!$D$16*TAN('Third Approx.'!$D$29)+((0.5*(COS(RADIANS(ABS('Third Approx.'!$D$18*'Data 3rd Approx.'!N940-'Third Approx.'!$D$19*'Data 3rd Approx.'!N940))))+0.5)*('Third Approx.'!$D$16*TAN(2*'Third Approx.'!$D$29)-2*'Third Approx.'!$D$16*TAN('Third Approx.'!$D$29)))</f>
        <v>3.5072324689429037</v>
      </c>
    </row>
    <row r="941" spans="1:15" x14ac:dyDescent="0.25">
      <c r="A941" s="77">
        <v>469.5</v>
      </c>
      <c r="B941" s="77" t="str">
        <f>IF(A941&lt;='Third Approx.'!$D$20,A941,"")</f>
        <v/>
      </c>
      <c r="C941" s="48" t="e">
        <f>IF(B941="",#N/A,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Approx.'!$D$18*B941))+O941*COS(RADIANS(B941*'Third Approx.'!$D$19)+'Third Approx.'!$D$21))))))))))))</f>
        <v>#N/A</v>
      </c>
      <c r="D941" s="7" t="e">
        <f>IF(B941="",#N/A,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Approx.'!$D$18*B941))+O941*SIN(RADIANS(B941*'Third Approx.'!$D$19)+'Third Approx.'!$D$21))))))))))))</f>
        <v>#N/A</v>
      </c>
      <c r="N941" s="18">
        <v>469.5</v>
      </c>
      <c r="O941" s="48">
        <f>'Third Approx.'!$D$16*TAN('Third Approx.'!$D$29)+((0.5*(COS(RADIANS(ABS('Third Approx.'!$D$18*'Data 3rd Approx.'!N941-'Third Approx.'!$D$19*'Data 3rd Approx.'!N941))))+0.5)*('Third Approx.'!$D$16*TAN(2*'Third Approx.'!$D$29)-2*'Third Approx.'!$D$16*TAN('Third Approx.'!$D$29)))</f>
        <v>3.5074140628217503</v>
      </c>
    </row>
    <row r="942" spans="1:15" x14ac:dyDescent="0.25">
      <c r="A942" s="48">
        <v>470</v>
      </c>
      <c r="B942" s="77" t="str">
        <f>IF(A942&lt;='Third Approx.'!$D$20,A942,"")</f>
        <v/>
      </c>
      <c r="C942" s="48" t="e">
        <f>IF(B942="",#N/A,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Approx.'!$D$18*B942))+O942*COS(RADIANS(B942*'Third Approx.'!$D$19)+'Third Approx.'!$D$21))))))))))))</f>
        <v>#N/A</v>
      </c>
      <c r="D942" s="7" t="e">
        <f>IF(B942="",#N/A,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Approx.'!$D$18*B942))+O942*SIN(RADIANS(B942*'Third Approx.'!$D$19)+'Third Approx.'!$D$21))))))))))))</f>
        <v>#N/A</v>
      </c>
      <c r="N942" s="18">
        <v>470</v>
      </c>
      <c r="O942" s="48">
        <f>'Third Approx.'!$D$16*TAN('Third Approx.'!$D$29)+((0.5*(COS(RADIANS(ABS('Third Approx.'!$D$18*'Data 3rd Approx.'!N942-'Third Approx.'!$D$19*'Data 3rd Approx.'!N942))))+0.5)*('Third Approx.'!$D$16*TAN(2*'Third Approx.'!$D$29)-2*'Third Approx.'!$D$16*TAN('Third Approx.'!$D$29)))</f>
        <v>3.5076639292118377</v>
      </c>
    </row>
    <row r="943" spans="1:15" x14ac:dyDescent="0.25">
      <c r="A943" s="77">
        <v>470.5</v>
      </c>
      <c r="B943" s="77" t="str">
        <f>IF(A943&lt;='Third Approx.'!$D$20,A943,"")</f>
        <v/>
      </c>
      <c r="C943" s="48" t="e">
        <f>IF(B943="",#N/A,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Approx.'!$D$18*B943))+O943*COS(RADIANS(B943*'Third Approx.'!$D$19)+'Third Approx.'!$D$21))))))))))))</f>
        <v>#N/A</v>
      </c>
      <c r="D943" s="7" t="e">
        <f>IF(B943="",#N/A,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Approx.'!$D$18*B943))+O943*SIN(RADIANS(B943*'Third Approx.'!$D$19)+'Third Approx.'!$D$21))))))))))))</f>
        <v>#N/A</v>
      </c>
      <c r="N943" s="47">
        <v>470.5</v>
      </c>
      <c r="O943" s="48">
        <f>'Third Approx.'!$D$16*TAN('Third Approx.'!$D$29)+((0.5*(COS(RADIANS(ABS('Third Approx.'!$D$18*'Data 3rd Approx.'!N943-'Third Approx.'!$D$19*'Data 3rd Approx.'!N943))))+0.5)*('Third Approx.'!$D$16*TAN(2*'Third Approx.'!$D$29)-2*'Third Approx.'!$D$16*TAN('Third Approx.'!$D$29)))</f>
        <v>3.5079777928299554</v>
      </c>
    </row>
    <row r="944" spans="1:15" x14ac:dyDescent="0.25">
      <c r="A944" s="48">
        <v>471</v>
      </c>
      <c r="B944" s="77" t="str">
        <f>IF(A944&lt;='Third Approx.'!$D$20,A944,"")</f>
        <v/>
      </c>
      <c r="C944" s="48" t="e">
        <f>IF(B944="",#N/A,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Approx.'!$D$18*B944))+O944*COS(RADIANS(B944*'Third Approx.'!$D$19)+'Third Approx.'!$D$21))))))))))))</f>
        <v>#N/A</v>
      </c>
      <c r="D944" s="7" t="e">
        <f>IF(B944="",#N/A,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Approx.'!$D$18*B944))+O944*SIN(RADIANS(B944*'Third Approx.'!$D$19)+'Third Approx.'!$D$21))))))))))))</f>
        <v>#N/A</v>
      </c>
      <c r="N944" s="18">
        <v>471</v>
      </c>
      <c r="O944" s="48">
        <f>'Third Approx.'!$D$16*TAN('Third Approx.'!$D$29)+((0.5*(COS(RADIANS(ABS('Third Approx.'!$D$18*'Data 3rd Approx.'!N944-'Third Approx.'!$D$19*'Data 3rd Approx.'!N944))))+0.5)*('Third Approx.'!$D$16*TAN(2*'Third Approx.'!$D$29)-2*'Third Approx.'!$D$16*TAN('Third Approx.'!$D$29)))</f>
        <v>3.5083502833825779</v>
      </c>
    </row>
    <row r="945" spans="1:15" x14ac:dyDescent="0.25">
      <c r="A945" s="77">
        <v>471.5</v>
      </c>
      <c r="B945" s="77" t="str">
        <f>IF(A945&lt;='Third Approx.'!$D$20,A945,"")</f>
        <v/>
      </c>
      <c r="C945" s="48" t="e">
        <f>IF(B945="",#N/A,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Approx.'!$D$18*B945))+O945*COS(RADIANS(B945*'Third Approx.'!$D$19)+'Third Approx.'!$D$21))))))))))))</f>
        <v>#N/A</v>
      </c>
      <c r="D945" s="7" t="e">
        <f>IF(B945="",#N/A,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Approx.'!$D$18*B945))+O945*SIN(RADIANS(B945*'Third Approx.'!$D$19)+'Third Approx.'!$D$21))))))))))))</f>
        <v>#N/A</v>
      </c>
      <c r="N945" s="18">
        <v>471.5</v>
      </c>
      <c r="O945" s="48">
        <f>'Third Approx.'!$D$16*TAN('Third Approx.'!$D$29)+((0.5*(COS(RADIANS(ABS('Third Approx.'!$D$18*'Data 3rd Approx.'!N945-'Third Approx.'!$D$19*'Data 3rd Approx.'!N945))))+0.5)*('Third Approx.'!$D$16*TAN(2*'Third Approx.'!$D$29)-2*'Third Approx.'!$D$16*TAN('Third Approx.'!$D$29)))</f>
        <v>3.5087750274530758</v>
      </c>
    </row>
    <row r="946" spans="1:15" x14ac:dyDescent="0.25">
      <c r="A946" s="48">
        <v>472</v>
      </c>
      <c r="B946" s="77" t="str">
        <f>IF(A946&lt;='Third Approx.'!$D$20,A946,"")</f>
        <v/>
      </c>
      <c r="C946" s="48" t="e">
        <f>IF(B946="",#N/A,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Approx.'!$D$18*B946))+O946*COS(RADIANS(B946*'Third Approx.'!$D$19)+'Third Approx.'!$D$21))))))))))))</f>
        <v>#N/A</v>
      </c>
      <c r="D946" s="7" t="e">
        <f>IF(B946="",#N/A,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Approx.'!$D$18*B946))+O946*SIN(RADIANS(B946*'Third Approx.'!$D$19)+'Third Approx.'!$D$21))))))))))))</f>
        <v>#N/A</v>
      </c>
      <c r="N946" s="47">
        <v>472</v>
      </c>
      <c r="O946" s="48">
        <f>'Third Approx.'!$D$16*TAN('Third Approx.'!$D$29)+((0.5*(COS(RADIANS(ABS('Third Approx.'!$D$18*'Data 3rd Approx.'!N946-'Third Approx.'!$D$19*'Data 3rd Approx.'!N946))))+0.5)*('Third Approx.'!$D$16*TAN(2*'Third Approx.'!$D$29)-2*'Third Approx.'!$D$16*TAN('Third Approx.'!$D$29)))</f>
        <v>3.5092447575526418</v>
      </c>
    </row>
    <row r="947" spans="1:15" x14ac:dyDescent="0.25">
      <c r="A947" s="77">
        <v>472.5</v>
      </c>
      <c r="B947" s="77" t="str">
        <f>IF(A947&lt;='Third Approx.'!$D$20,A947,"")</f>
        <v/>
      </c>
      <c r="C947" s="48" t="e">
        <f>IF(B947="",#N/A,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Approx.'!$D$18*B947))+O947*COS(RADIANS(B947*'Third Approx.'!$D$19)+'Third Approx.'!$D$21))))))))))))</f>
        <v>#N/A</v>
      </c>
      <c r="D947" s="7" t="e">
        <f>IF(B947="",#N/A,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Approx.'!$D$18*B947))+O947*SIN(RADIANS(B947*'Third Approx.'!$D$19)+'Third Approx.'!$D$21))))))))))))</f>
        <v>#N/A</v>
      </c>
      <c r="N947" s="18">
        <v>472.5</v>
      </c>
      <c r="O947" s="48">
        <f>'Third Approx.'!$D$16*TAN('Third Approx.'!$D$29)+((0.5*(COS(RADIANS(ABS('Third Approx.'!$D$18*'Data 3rd Approx.'!N947-'Third Approx.'!$D$19*'Data 3rd Approx.'!N947))))+0.5)*('Third Approx.'!$D$16*TAN(2*'Third Approx.'!$D$29)-2*'Third Approx.'!$D$16*TAN('Third Approx.'!$D$29)))</f>
        <v>3.5097514364690383</v>
      </c>
    </row>
    <row r="948" spans="1:15" x14ac:dyDescent="0.25">
      <c r="A948" s="48">
        <v>473</v>
      </c>
      <c r="B948" s="77" t="str">
        <f>IF(A948&lt;='Third Approx.'!$D$20,A948,"")</f>
        <v/>
      </c>
      <c r="C948" s="48" t="e">
        <f>IF(B948="",#N/A,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Approx.'!$D$18*B948))+O948*COS(RADIANS(B948*'Third Approx.'!$D$19)+'Third Approx.'!$D$21))))))))))))</f>
        <v>#N/A</v>
      </c>
      <c r="D948" s="7" t="e">
        <f>IF(B948="",#N/A,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Approx.'!$D$18*B948))+O948*SIN(RADIANS(B948*'Third Approx.'!$D$19)+'Third Approx.'!$D$21))))))))))))</f>
        <v>#N/A</v>
      </c>
      <c r="N948" s="18">
        <v>473</v>
      </c>
      <c r="O948" s="48">
        <f>'Third Approx.'!$D$16*TAN('Third Approx.'!$D$29)+((0.5*(COS(RADIANS(ABS('Third Approx.'!$D$18*'Data 3rd Approx.'!N948-'Third Approx.'!$D$19*'Data 3rd Approx.'!N948))))+0.5)*('Third Approx.'!$D$16*TAN(2*'Third Approx.'!$D$29)-2*'Third Approx.'!$D$16*TAN('Third Approx.'!$D$29)))</f>
        <v>3.5102863947855281</v>
      </c>
    </row>
    <row r="949" spans="1:15" x14ac:dyDescent="0.25">
      <c r="A949" s="77">
        <v>473.5</v>
      </c>
      <c r="B949" s="77" t="str">
        <f>IF(A949&lt;='Third Approx.'!$D$20,A949,"")</f>
        <v/>
      </c>
      <c r="C949" s="48" t="e">
        <f>IF(B949="",#N/A,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Approx.'!$D$18*B949))+O949*COS(RADIANS(B949*'Third Approx.'!$D$19)+'Third Approx.'!$D$21))))))))))))</f>
        <v>#N/A</v>
      </c>
      <c r="D949" s="7" t="e">
        <f>IF(B949="",#N/A,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Approx.'!$D$18*B949))+O949*SIN(RADIANS(B949*'Third Approx.'!$D$19)+'Third Approx.'!$D$21))))))))))))</f>
        <v>#N/A</v>
      </c>
      <c r="N949" s="47">
        <v>473.5</v>
      </c>
      <c r="O949" s="48">
        <f>'Third Approx.'!$D$16*TAN('Third Approx.'!$D$29)+((0.5*(COS(RADIANS(ABS('Third Approx.'!$D$18*'Data 3rd Approx.'!N949-'Third Approx.'!$D$19*'Data 3rd Approx.'!N949))))+0.5)*('Third Approx.'!$D$16*TAN(2*'Third Approx.'!$D$29)-2*'Third Approx.'!$D$16*TAN('Third Approx.'!$D$29)))</f>
        <v>3.5108404792169972</v>
      </c>
    </row>
    <row r="950" spans="1:15" x14ac:dyDescent="0.25">
      <c r="A950" s="48">
        <v>474</v>
      </c>
      <c r="B950" s="77" t="str">
        <f>IF(A950&lt;='Third Approx.'!$D$20,A950,"")</f>
        <v/>
      </c>
      <c r="C950" s="48" t="e">
        <f>IF(B950="",#N/A,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Approx.'!$D$18*B950))+O950*COS(RADIANS(B950*'Third Approx.'!$D$19)+'Third Approx.'!$D$21))))))))))))</f>
        <v>#N/A</v>
      </c>
      <c r="D950" s="7" t="e">
        <f>IF(B950="",#N/A,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Approx.'!$D$18*B950))+O950*SIN(RADIANS(B950*'Third Approx.'!$D$19)+'Third Approx.'!$D$21))))))))))))</f>
        <v>#N/A</v>
      </c>
      <c r="N950" s="18">
        <v>474</v>
      </c>
      <c r="O950" s="48">
        <f>'Third Approx.'!$D$16*TAN('Third Approx.'!$D$29)+((0.5*(COS(RADIANS(ABS('Third Approx.'!$D$18*'Data 3rd Approx.'!N950-'Third Approx.'!$D$19*'Data 3rd Approx.'!N950))))+0.5)*('Third Approx.'!$D$16*TAN(2*'Third Approx.'!$D$29)-2*'Third Approx.'!$D$16*TAN('Third Approx.'!$D$29)))</f>
        <v>3.5114042092252022</v>
      </c>
    </row>
    <row r="951" spans="1:15" x14ac:dyDescent="0.25">
      <c r="A951" s="77">
        <v>474.5</v>
      </c>
      <c r="B951" s="77" t="str">
        <f>IF(A951&lt;='Third Approx.'!$D$20,A951,"")</f>
        <v/>
      </c>
      <c r="C951" s="48" t="e">
        <f>IF(B951="",#N/A,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Approx.'!$D$18*B951))+O951*COS(RADIANS(B951*'Third Approx.'!$D$19)+'Third Approx.'!$D$21))))))))))))</f>
        <v>#N/A</v>
      </c>
      <c r="D951" s="7" t="e">
        <f>IF(B951="",#N/A,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Approx.'!$D$18*B951))+O951*SIN(RADIANS(B951*'Third Approx.'!$D$19)+'Third Approx.'!$D$21))))))))))))</f>
        <v>#N/A</v>
      </c>
      <c r="N951" s="18">
        <v>474.5</v>
      </c>
      <c r="O951" s="48">
        <f>'Third Approx.'!$D$16*TAN('Third Approx.'!$D$29)+((0.5*(COS(RADIANS(ABS('Third Approx.'!$D$18*'Data 3rd Approx.'!N951-'Third Approx.'!$D$19*'Data 3rd Approx.'!N951))))+0.5)*('Third Approx.'!$D$16*TAN(2*'Third Approx.'!$D$29)-2*'Third Approx.'!$D$16*TAN('Third Approx.'!$D$29)))</f>
        <v>3.5119679392334073</v>
      </c>
    </row>
    <row r="952" spans="1:15" x14ac:dyDescent="0.25">
      <c r="A952" s="48">
        <v>475</v>
      </c>
      <c r="B952" s="77" t="str">
        <f>IF(A952&lt;='Third Approx.'!$D$20,A952,"")</f>
        <v/>
      </c>
      <c r="C952" s="48" t="e">
        <f>IF(B952="",#N/A,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Approx.'!$D$18*B952))+O952*COS(RADIANS(B952*'Third Approx.'!$D$19)+'Third Approx.'!$D$21))))))))))))</f>
        <v>#N/A</v>
      </c>
      <c r="D952" s="7" t="e">
        <f>IF(B952="",#N/A,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Approx.'!$D$18*B952))+O952*SIN(RADIANS(B952*'Third Approx.'!$D$19)+'Third Approx.'!$D$21))))))))))))</f>
        <v>#N/A</v>
      </c>
      <c r="N952" s="47">
        <v>475</v>
      </c>
      <c r="O952" s="48">
        <f>'Third Approx.'!$D$16*TAN('Third Approx.'!$D$29)+((0.5*(COS(RADIANS(ABS('Third Approx.'!$D$18*'Data 3rd Approx.'!N952-'Third Approx.'!$D$19*'Data 3rd Approx.'!N952))))+0.5)*('Third Approx.'!$D$16*TAN(2*'Third Approx.'!$D$29)-2*'Third Approx.'!$D$16*TAN('Third Approx.'!$D$29)))</f>
        <v>3.5125220236648764</v>
      </c>
    </row>
    <row r="953" spans="1:15" x14ac:dyDescent="0.25">
      <c r="A953" s="77">
        <v>475.5</v>
      </c>
      <c r="B953" s="77" t="str">
        <f>IF(A953&lt;='Third Approx.'!$D$20,A953,"")</f>
        <v/>
      </c>
      <c r="C953" s="48" t="e">
        <f>IF(B953="",#N/A,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Approx.'!$D$18*B953))+O953*COS(RADIANS(B953*'Third Approx.'!$D$19)+'Third Approx.'!$D$21))))))))))))</f>
        <v>#N/A</v>
      </c>
      <c r="D953" s="7" t="e">
        <f>IF(B953="",#N/A,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Approx.'!$D$18*B953))+O953*SIN(RADIANS(B953*'Third Approx.'!$D$19)+'Third Approx.'!$D$21))))))))))))</f>
        <v>#N/A</v>
      </c>
      <c r="N953" s="18">
        <v>475.5</v>
      </c>
      <c r="O953" s="48">
        <f>'Third Approx.'!$D$16*TAN('Third Approx.'!$D$29)+((0.5*(COS(RADIANS(ABS('Third Approx.'!$D$18*'Data 3rd Approx.'!N953-'Third Approx.'!$D$19*'Data 3rd Approx.'!N953))))+0.5)*('Third Approx.'!$D$16*TAN(2*'Third Approx.'!$D$29)-2*'Third Approx.'!$D$16*TAN('Third Approx.'!$D$29)))</f>
        <v>3.5130569819813662</v>
      </c>
    </row>
    <row r="954" spans="1:15" x14ac:dyDescent="0.25">
      <c r="A954" s="48">
        <v>476</v>
      </c>
      <c r="B954" s="77" t="str">
        <f>IF(A954&lt;='Third Approx.'!$D$20,A954,"")</f>
        <v/>
      </c>
      <c r="C954" s="48" t="e">
        <f>IF(B954="",#N/A,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Approx.'!$D$18*B954))+O954*COS(RADIANS(B954*'Third Approx.'!$D$19)+'Third Approx.'!$D$21))))))))))))</f>
        <v>#N/A</v>
      </c>
      <c r="D954" s="7" t="e">
        <f>IF(B954="",#N/A,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Approx.'!$D$18*B954))+O954*SIN(RADIANS(B954*'Third Approx.'!$D$19)+'Third Approx.'!$D$21))))))))))))</f>
        <v>#N/A</v>
      </c>
      <c r="N954" s="18">
        <v>476</v>
      </c>
      <c r="O954" s="48">
        <f>'Third Approx.'!$D$16*TAN('Third Approx.'!$D$29)+((0.5*(COS(RADIANS(ABS('Third Approx.'!$D$18*'Data 3rd Approx.'!N954-'Third Approx.'!$D$19*'Data 3rd Approx.'!N954))))+0.5)*('Third Approx.'!$D$16*TAN(2*'Third Approx.'!$D$29)-2*'Third Approx.'!$D$16*TAN('Third Approx.'!$D$29)))</f>
        <v>3.5135636608977627</v>
      </c>
    </row>
    <row r="955" spans="1:15" x14ac:dyDescent="0.25">
      <c r="A955" s="77">
        <v>476.5</v>
      </c>
      <c r="B955" s="77" t="str">
        <f>IF(A955&lt;='Third Approx.'!$D$20,A955,"")</f>
        <v/>
      </c>
      <c r="C955" s="48" t="e">
        <f>IF(B955="",#N/A,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Approx.'!$D$18*B955))+O955*COS(RADIANS(B955*'Third Approx.'!$D$19)+'Third Approx.'!$D$21))))))))))))</f>
        <v>#N/A</v>
      </c>
      <c r="D955" s="7" t="e">
        <f>IF(B955="",#N/A,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Approx.'!$D$18*B955))+O955*SIN(RADIANS(B955*'Third Approx.'!$D$19)+'Third Approx.'!$D$21))))))))))))</f>
        <v>#N/A</v>
      </c>
      <c r="N955" s="47">
        <v>476.5</v>
      </c>
      <c r="O955" s="48">
        <f>'Third Approx.'!$D$16*TAN('Third Approx.'!$D$29)+((0.5*(COS(RADIANS(ABS('Third Approx.'!$D$18*'Data 3rd Approx.'!N955-'Third Approx.'!$D$19*'Data 3rd Approx.'!N955))))+0.5)*('Third Approx.'!$D$16*TAN(2*'Third Approx.'!$D$29)-2*'Third Approx.'!$D$16*TAN('Third Approx.'!$D$29)))</f>
        <v>3.5140333909973287</v>
      </c>
    </row>
    <row r="956" spans="1:15" x14ac:dyDescent="0.25">
      <c r="A956" s="48">
        <v>477</v>
      </c>
      <c r="B956" s="77" t="str">
        <f>IF(A956&lt;='Third Approx.'!$D$20,A956,"")</f>
        <v/>
      </c>
      <c r="C956" s="48" t="e">
        <f>IF(B956="",#N/A,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Approx.'!$D$18*B956))+O956*COS(RADIANS(B956*'Third Approx.'!$D$19)+'Third Approx.'!$D$21))))))))))))</f>
        <v>#N/A</v>
      </c>
      <c r="D956" s="7" t="e">
        <f>IF(B956="",#N/A,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Approx.'!$D$18*B956))+O956*SIN(RADIANS(B956*'Third Approx.'!$D$19)+'Third Approx.'!$D$21))))))))))))</f>
        <v>#N/A</v>
      </c>
      <c r="N956" s="18">
        <v>477</v>
      </c>
      <c r="O956" s="48">
        <f>'Third Approx.'!$D$16*TAN('Third Approx.'!$D$29)+((0.5*(COS(RADIANS(ABS('Third Approx.'!$D$18*'Data 3rd Approx.'!N956-'Third Approx.'!$D$19*'Data 3rd Approx.'!N956))))+0.5)*('Third Approx.'!$D$16*TAN(2*'Third Approx.'!$D$29)-2*'Third Approx.'!$D$16*TAN('Third Approx.'!$D$29)))</f>
        <v>3.5144581350678266</v>
      </c>
    </row>
    <row r="957" spans="1:15" x14ac:dyDescent="0.25">
      <c r="A957" s="77">
        <v>477.5</v>
      </c>
      <c r="B957" s="77" t="str">
        <f>IF(A957&lt;='Third Approx.'!$D$20,A957,"")</f>
        <v/>
      </c>
      <c r="C957" s="48" t="e">
        <f>IF(B957="",#N/A,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Approx.'!$D$18*B957))+O957*COS(RADIANS(B957*'Third Approx.'!$D$19)+'Third Approx.'!$D$21))))))))))))</f>
        <v>#N/A</v>
      </c>
      <c r="D957" s="7" t="e">
        <f>IF(B957="",#N/A,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Approx.'!$D$18*B957))+O957*SIN(RADIANS(B957*'Third Approx.'!$D$19)+'Third Approx.'!$D$21))))))))))))</f>
        <v>#N/A</v>
      </c>
      <c r="N957" s="18">
        <v>477.5</v>
      </c>
      <c r="O957" s="48">
        <f>'Third Approx.'!$D$16*TAN('Third Approx.'!$D$29)+((0.5*(COS(RADIANS(ABS('Third Approx.'!$D$18*'Data 3rd Approx.'!N957-'Third Approx.'!$D$19*'Data 3rd Approx.'!N957))))+0.5)*('Third Approx.'!$D$16*TAN(2*'Third Approx.'!$D$29)-2*'Third Approx.'!$D$16*TAN('Third Approx.'!$D$29)))</f>
        <v>3.5148306256204491</v>
      </c>
    </row>
    <row r="958" spans="1:15" x14ac:dyDescent="0.25">
      <c r="A958" s="48">
        <v>478</v>
      </c>
      <c r="B958" s="77" t="str">
        <f>IF(A958&lt;='Third Approx.'!$D$20,A958,"")</f>
        <v/>
      </c>
      <c r="C958" s="48" t="e">
        <f>IF(B958="",#N/A,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Approx.'!$D$18*B958))+O958*COS(RADIANS(B958*'Third Approx.'!$D$19)+'Third Approx.'!$D$21))))))))))))</f>
        <v>#N/A</v>
      </c>
      <c r="D958" s="7" t="e">
        <f>IF(B958="",#N/A,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Approx.'!$D$18*B958))+O958*SIN(RADIANS(B958*'Third Approx.'!$D$19)+'Third Approx.'!$D$21))))))))))))</f>
        <v>#N/A</v>
      </c>
      <c r="N958" s="47">
        <v>478</v>
      </c>
      <c r="O958" s="48">
        <f>'Third Approx.'!$D$16*TAN('Third Approx.'!$D$29)+((0.5*(COS(RADIANS(ABS('Third Approx.'!$D$18*'Data 3rd Approx.'!N958-'Third Approx.'!$D$19*'Data 3rd Approx.'!N958))))+0.5)*('Third Approx.'!$D$16*TAN(2*'Third Approx.'!$D$29)-2*'Third Approx.'!$D$16*TAN('Third Approx.'!$D$29)))</f>
        <v>3.5151444892385664</v>
      </c>
    </row>
    <row r="959" spans="1:15" x14ac:dyDescent="0.25">
      <c r="A959" s="77">
        <v>478.5</v>
      </c>
      <c r="B959" s="77" t="str">
        <f>IF(A959&lt;='Third Approx.'!$D$20,A959,"")</f>
        <v/>
      </c>
      <c r="C959" s="48" t="e">
        <f>IF(B959="",#N/A,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Approx.'!$D$18*B959))+O959*COS(RADIANS(B959*'Third Approx.'!$D$19)+'Third Approx.'!$D$21))))))))))))</f>
        <v>#N/A</v>
      </c>
      <c r="D959" s="7" t="e">
        <f>IF(B959="",#N/A,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Approx.'!$D$18*B959))+O959*SIN(RADIANS(B959*'Third Approx.'!$D$19)+'Third Approx.'!$D$21))))))))))))</f>
        <v>#N/A</v>
      </c>
      <c r="N959" s="18">
        <v>478.5</v>
      </c>
      <c r="O959" s="48">
        <f>'Third Approx.'!$D$16*TAN('Third Approx.'!$D$29)+((0.5*(COS(RADIANS(ABS('Third Approx.'!$D$18*'Data 3rd Approx.'!N959-'Third Approx.'!$D$19*'Data 3rd Approx.'!N959))))+0.5)*('Third Approx.'!$D$16*TAN(2*'Third Approx.'!$D$29)-2*'Third Approx.'!$D$16*TAN('Third Approx.'!$D$29)))</f>
        <v>3.5153943556286542</v>
      </c>
    </row>
    <row r="960" spans="1:15" x14ac:dyDescent="0.25">
      <c r="A960" s="48">
        <v>479</v>
      </c>
      <c r="B960" s="77" t="str">
        <f>IF(A960&lt;='Third Approx.'!$D$20,A960,"")</f>
        <v/>
      </c>
      <c r="C960" s="48" t="e">
        <f>IF(B960="",#N/A,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Approx.'!$D$18*B960))+O960*COS(RADIANS(B960*'Third Approx.'!$D$19)+'Third Approx.'!$D$21))))))))))))</f>
        <v>#N/A</v>
      </c>
      <c r="D960" s="7" t="e">
        <f>IF(B960="",#N/A,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Approx.'!$D$18*B960))+O960*SIN(RADIANS(B960*'Third Approx.'!$D$19)+'Third Approx.'!$D$21))))))))))))</f>
        <v>#N/A</v>
      </c>
      <c r="N960" s="18">
        <v>479</v>
      </c>
      <c r="O960" s="48">
        <f>'Third Approx.'!$D$16*TAN('Third Approx.'!$D$29)+((0.5*(COS(RADIANS(ABS('Third Approx.'!$D$18*'Data 3rd Approx.'!N960-'Third Approx.'!$D$19*'Data 3rd Approx.'!N960))))+0.5)*('Third Approx.'!$D$16*TAN(2*'Third Approx.'!$D$29)-2*'Third Approx.'!$D$16*TAN('Third Approx.'!$D$29)))</f>
        <v>3.5155759495075007</v>
      </c>
    </row>
    <row r="961" spans="1:15" x14ac:dyDescent="0.25">
      <c r="A961" s="77">
        <v>479.5</v>
      </c>
      <c r="B961" s="77" t="str">
        <f>IF(A961&lt;='Third Approx.'!$D$20,A961,"")</f>
        <v/>
      </c>
      <c r="C961" s="48" t="e">
        <f>IF(B961="",#N/A,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Approx.'!$D$18*B961))+O961*COS(RADIANS(B961*'Third Approx.'!$D$19)+'Third Approx.'!$D$21))))))))))))</f>
        <v>#N/A</v>
      </c>
      <c r="D961" s="7" t="e">
        <f>IF(B961="",#N/A,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Approx.'!$D$18*B961))+O961*SIN(RADIANS(B961*'Third Approx.'!$D$19)+'Third Approx.'!$D$21))))))))))))</f>
        <v>#N/A</v>
      </c>
      <c r="N961" s="47">
        <v>479.5</v>
      </c>
      <c r="O961" s="48">
        <f>'Third Approx.'!$D$16*TAN('Third Approx.'!$D$29)+((0.5*(COS(RADIANS(ABS('Third Approx.'!$D$18*'Data 3rd Approx.'!N961-'Third Approx.'!$D$19*'Data 3rd Approx.'!N961))))+0.5)*('Third Approx.'!$D$16*TAN(2*'Third Approx.'!$D$29)-2*'Third Approx.'!$D$16*TAN('Third Approx.'!$D$29)))</f>
        <v>3.5156861637534926</v>
      </c>
    </row>
    <row r="962" spans="1:15" x14ac:dyDescent="0.25">
      <c r="A962" s="48">
        <v>480</v>
      </c>
      <c r="B962" s="77" t="str">
        <f>IF(A962&lt;='Third Approx.'!$D$20,A962,"")</f>
        <v/>
      </c>
      <c r="C962" s="48" t="e">
        <f>IF(B962="",#N/A,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Approx.'!$D$18*B962))+O962*COS(RADIANS(B962*'Third Approx.'!$D$19)+'Third Approx.'!$D$21))))))))))))</f>
        <v>#N/A</v>
      </c>
      <c r="D962" s="7" t="e">
        <f>IF(B962="",#N/A,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Approx.'!$D$18*B962))+O962*SIN(RADIANS(B962*'Third Approx.'!$D$19)+'Third Approx.'!$D$21))))))))))))</f>
        <v>#N/A</v>
      </c>
      <c r="N962" s="18">
        <v>480</v>
      </c>
      <c r="O962" s="48">
        <f>'Third Approx.'!$D$16*TAN('Third Approx.'!$D$29)+((0.5*(COS(RADIANS(ABS('Third Approx.'!$D$18*'Data 3rd Approx.'!N962-'Third Approx.'!$D$19*'Data 3rd Approx.'!N962))))+0.5)*('Third Approx.'!$D$16*TAN(2*'Third Approx.'!$D$29)-2*'Third Approx.'!$D$16*TAN('Third Approx.'!$D$29)))</f>
        <v>3.5157231125703232</v>
      </c>
    </row>
    <row r="963" spans="1:15" x14ac:dyDescent="0.25">
      <c r="A963" s="77">
        <v>480.5</v>
      </c>
      <c r="B963" s="77" t="str">
        <f>IF(A963&lt;='Third Approx.'!$D$20,A963,"")</f>
        <v/>
      </c>
      <c r="C963" s="48" t="e">
        <f>IF(B963="",#N/A,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Approx.'!$D$18*B963))+O963*COS(RADIANS(B963*'Third Approx.'!$D$19)+'Third Approx.'!$D$21))))))))))))</f>
        <v>#N/A</v>
      </c>
      <c r="D963" s="7" t="e">
        <f>IF(B963="",#N/A,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Approx.'!$D$18*B963))+O963*SIN(RADIANS(B963*'Third Approx.'!$D$19)+'Third Approx.'!$D$21))))))))))))</f>
        <v>#N/A</v>
      </c>
      <c r="N963" s="18">
        <v>480.5</v>
      </c>
      <c r="O963" s="48">
        <f>'Third Approx.'!$D$16*TAN('Third Approx.'!$D$29)+((0.5*(COS(RADIANS(ABS('Third Approx.'!$D$18*'Data 3rd Approx.'!N963-'Third Approx.'!$D$19*'Data 3rd Approx.'!N963))))+0.5)*('Third Approx.'!$D$16*TAN(2*'Third Approx.'!$D$29)-2*'Third Approx.'!$D$16*TAN('Third Approx.'!$D$29)))</f>
        <v>3.5156861637534926</v>
      </c>
    </row>
    <row r="964" spans="1:15" x14ac:dyDescent="0.25">
      <c r="A964" s="48">
        <v>481</v>
      </c>
      <c r="B964" s="77" t="str">
        <f>IF(A964&lt;='Third Approx.'!$D$20,A964,"")</f>
        <v/>
      </c>
      <c r="C964" s="48" t="e">
        <f>IF(B964="",#N/A,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Approx.'!$D$18*B964))+O964*COS(RADIANS(B964*'Third Approx.'!$D$19)+'Third Approx.'!$D$21))))))))))))</f>
        <v>#N/A</v>
      </c>
      <c r="D964" s="7" t="e">
        <f>IF(B964="",#N/A,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Approx.'!$D$18*B964))+O964*SIN(RADIANS(B964*'Third Approx.'!$D$19)+'Third Approx.'!$D$21))))))))))))</f>
        <v>#N/A</v>
      </c>
      <c r="N964" s="47">
        <v>481</v>
      </c>
      <c r="O964" s="48">
        <f>'Third Approx.'!$D$16*TAN('Third Approx.'!$D$29)+((0.5*(COS(RADIANS(ABS('Third Approx.'!$D$18*'Data 3rd Approx.'!N964-'Third Approx.'!$D$19*'Data 3rd Approx.'!N964))))+0.5)*('Third Approx.'!$D$16*TAN(2*'Third Approx.'!$D$29)-2*'Third Approx.'!$D$16*TAN('Third Approx.'!$D$29)))</f>
        <v>3.5155759495075007</v>
      </c>
    </row>
    <row r="965" spans="1:15" x14ac:dyDescent="0.25">
      <c r="A965" s="77">
        <v>481.5</v>
      </c>
      <c r="B965" s="77" t="str">
        <f>IF(A965&lt;='Third Approx.'!$D$20,A965,"")</f>
        <v/>
      </c>
      <c r="C965" s="48" t="e">
        <f>IF(B965="",#N/A,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Approx.'!$D$18*B965))+O965*COS(RADIANS(B965*'Third Approx.'!$D$19)+'Third Approx.'!$D$21))))))))))))</f>
        <v>#N/A</v>
      </c>
      <c r="D965" s="7" t="e">
        <f>IF(B965="",#N/A,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Approx.'!$D$18*B965))+O965*SIN(RADIANS(B965*'Third Approx.'!$D$19)+'Third Approx.'!$D$21))))))))))))</f>
        <v>#N/A</v>
      </c>
      <c r="N965" s="18">
        <v>481.5</v>
      </c>
      <c r="O965" s="48">
        <f>'Third Approx.'!$D$16*TAN('Third Approx.'!$D$29)+((0.5*(COS(RADIANS(ABS('Third Approx.'!$D$18*'Data 3rd Approx.'!N965-'Third Approx.'!$D$19*'Data 3rd Approx.'!N965))))+0.5)*('Third Approx.'!$D$16*TAN(2*'Third Approx.'!$D$29)-2*'Third Approx.'!$D$16*TAN('Third Approx.'!$D$29)))</f>
        <v>3.5153943556286542</v>
      </c>
    </row>
    <row r="966" spans="1:15" x14ac:dyDescent="0.25">
      <c r="A966" s="48">
        <v>482</v>
      </c>
      <c r="B966" s="77" t="str">
        <f>IF(A966&lt;='Third Approx.'!$D$20,A966,"")</f>
        <v/>
      </c>
      <c r="C966" s="48" t="e">
        <f>IF(B966="",#N/A,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Approx.'!$D$18*B966))+O966*COS(RADIANS(B966*'Third Approx.'!$D$19)+'Third Approx.'!$D$21))))))))))))</f>
        <v>#N/A</v>
      </c>
      <c r="D966" s="7" t="e">
        <f>IF(B966="",#N/A,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Approx.'!$D$18*B966))+O966*SIN(RADIANS(B966*'Third Approx.'!$D$19)+'Third Approx.'!$D$21))))))))))))</f>
        <v>#N/A</v>
      </c>
      <c r="N966" s="18">
        <v>482</v>
      </c>
      <c r="O966" s="48">
        <f>'Third Approx.'!$D$16*TAN('Third Approx.'!$D$29)+((0.5*(COS(RADIANS(ABS('Third Approx.'!$D$18*'Data 3rd Approx.'!N966-'Third Approx.'!$D$19*'Data 3rd Approx.'!N966))))+0.5)*('Third Approx.'!$D$16*TAN(2*'Third Approx.'!$D$29)-2*'Third Approx.'!$D$16*TAN('Third Approx.'!$D$29)))</f>
        <v>3.5151444892385668</v>
      </c>
    </row>
    <row r="967" spans="1:15" x14ac:dyDescent="0.25">
      <c r="A967" s="77">
        <v>482.5</v>
      </c>
      <c r="B967" s="77" t="str">
        <f>IF(A967&lt;='Third Approx.'!$D$20,A967,"")</f>
        <v/>
      </c>
      <c r="C967" s="48" t="e">
        <f>IF(B967="",#N/A,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Approx.'!$D$18*B967))+O967*COS(RADIANS(B967*'Third Approx.'!$D$19)+'Third Approx.'!$D$21))))))))))))</f>
        <v>#N/A</v>
      </c>
      <c r="D967" s="7" t="e">
        <f>IF(B967="",#N/A,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Approx.'!$D$18*B967))+O967*SIN(RADIANS(B967*'Third Approx.'!$D$19)+'Third Approx.'!$D$21))))))))))))</f>
        <v>#N/A</v>
      </c>
      <c r="N967" s="47">
        <v>482.5</v>
      </c>
      <c r="O967" s="48">
        <f>'Third Approx.'!$D$16*TAN('Third Approx.'!$D$29)+((0.5*(COS(RADIANS(ABS('Third Approx.'!$D$18*'Data 3rd Approx.'!N967-'Third Approx.'!$D$19*'Data 3rd Approx.'!N967))))+0.5)*('Third Approx.'!$D$16*TAN(2*'Third Approx.'!$D$29)-2*'Third Approx.'!$D$16*TAN('Third Approx.'!$D$29)))</f>
        <v>3.5148306256204491</v>
      </c>
    </row>
    <row r="968" spans="1:15" x14ac:dyDescent="0.25">
      <c r="A968" s="48">
        <v>483</v>
      </c>
      <c r="B968" s="77" t="str">
        <f>IF(A968&lt;='Third Approx.'!$D$20,A968,"")</f>
        <v/>
      </c>
      <c r="C968" s="48" t="e">
        <f>IF(B968="",#N/A,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Approx.'!$D$18*B968))+O968*COS(RADIANS(B968*'Third Approx.'!$D$19)+'Third Approx.'!$D$21))))))))))))</f>
        <v>#N/A</v>
      </c>
      <c r="D968" s="7" t="e">
        <f>IF(B968="",#N/A,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Approx.'!$D$18*B968))+O968*SIN(RADIANS(B968*'Third Approx.'!$D$19)+'Third Approx.'!$D$21))))))))))))</f>
        <v>#N/A</v>
      </c>
      <c r="N968" s="18">
        <v>483</v>
      </c>
      <c r="O968" s="48">
        <f>'Third Approx.'!$D$16*TAN('Third Approx.'!$D$29)+((0.5*(COS(RADIANS(ABS('Third Approx.'!$D$18*'Data 3rd Approx.'!N968-'Third Approx.'!$D$19*'Data 3rd Approx.'!N968))))+0.5)*('Third Approx.'!$D$16*TAN(2*'Third Approx.'!$D$29)-2*'Third Approx.'!$D$16*TAN('Third Approx.'!$D$29)))</f>
        <v>3.5144581350678266</v>
      </c>
    </row>
    <row r="969" spans="1:15" x14ac:dyDescent="0.25">
      <c r="A969" s="77">
        <v>483.5</v>
      </c>
      <c r="B969" s="77" t="str">
        <f>IF(A969&lt;='Third Approx.'!$D$20,A969,"")</f>
        <v/>
      </c>
      <c r="C969" s="48" t="e">
        <f>IF(B969="",#N/A,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Approx.'!$D$18*B969))+O969*COS(RADIANS(B969*'Third Approx.'!$D$19)+'Third Approx.'!$D$21))))))))))))</f>
        <v>#N/A</v>
      </c>
      <c r="D969" s="7" t="e">
        <f>IF(B969="",#N/A,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Approx.'!$D$18*B969))+O969*SIN(RADIANS(B969*'Third Approx.'!$D$19)+'Third Approx.'!$D$21))))))))))))</f>
        <v>#N/A</v>
      </c>
      <c r="N969" s="18">
        <v>483.5</v>
      </c>
      <c r="O969" s="48">
        <f>'Third Approx.'!$D$16*TAN('Third Approx.'!$D$29)+((0.5*(COS(RADIANS(ABS('Third Approx.'!$D$18*'Data 3rd Approx.'!N969-'Third Approx.'!$D$19*'Data 3rd Approx.'!N969))))+0.5)*('Third Approx.'!$D$16*TAN(2*'Third Approx.'!$D$29)-2*'Third Approx.'!$D$16*TAN('Third Approx.'!$D$29)))</f>
        <v>3.5140333909973287</v>
      </c>
    </row>
    <row r="970" spans="1:15" x14ac:dyDescent="0.25">
      <c r="A970" s="48">
        <v>484</v>
      </c>
      <c r="B970" s="77" t="str">
        <f>IF(A970&lt;='Third Approx.'!$D$20,A970,"")</f>
        <v/>
      </c>
      <c r="C970" s="48" t="e">
        <f>IF(B970="",#N/A,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Approx.'!$D$18*B970))+O970*COS(RADIANS(B970*'Third Approx.'!$D$19)+'Third Approx.'!$D$21))))))))))))</f>
        <v>#N/A</v>
      </c>
      <c r="D970" s="7" t="e">
        <f>IF(B970="",#N/A,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Approx.'!$D$18*B970))+O970*SIN(RADIANS(B970*'Third Approx.'!$D$19)+'Third Approx.'!$D$21))))))))))))</f>
        <v>#N/A</v>
      </c>
      <c r="N970" s="47">
        <v>484</v>
      </c>
      <c r="O970" s="48">
        <f>'Third Approx.'!$D$16*TAN('Third Approx.'!$D$29)+((0.5*(COS(RADIANS(ABS('Third Approx.'!$D$18*'Data 3rd Approx.'!N970-'Third Approx.'!$D$19*'Data 3rd Approx.'!N970))))+0.5)*('Third Approx.'!$D$16*TAN(2*'Third Approx.'!$D$29)-2*'Third Approx.'!$D$16*TAN('Third Approx.'!$D$29)))</f>
        <v>3.5135636608977627</v>
      </c>
    </row>
    <row r="971" spans="1:15" x14ac:dyDescent="0.25">
      <c r="A971" s="77">
        <v>484.5</v>
      </c>
      <c r="B971" s="77" t="str">
        <f>IF(A971&lt;='Third Approx.'!$D$20,A971,"")</f>
        <v/>
      </c>
      <c r="C971" s="48" t="e">
        <f>IF(B971="",#N/A,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Approx.'!$D$18*B971))+O971*COS(RADIANS(B971*'Third Approx.'!$D$19)+'Third Approx.'!$D$21))))))))))))</f>
        <v>#N/A</v>
      </c>
      <c r="D971" s="7" t="e">
        <f>IF(B971="",#N/A,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Approx.'!$D$18*B971))+O971*SIN(RADIANS(B971*'Third Approx.'!$D$19)+'Third Approx.'!$D$21))))))))))))</f>
        <v>#N/A</v>
      </c>
      <c r="N971" s="18">
        <v>484.5</v>
      </c>
      <c r="O971" s="48">
        <f>'Third Approx.'!$D$16*TAN('Third Approx.'!$D$29)+((0.5*(COS(RADIANS(ABS('Third Approx.'!$D$18*'Data 3rd Approx.'!N971-'Third Approx.'!$D$19*'Data 3rd Approx.'!N971))))+0.5)*('Third Approx.'!$D$16*TAN(2*'Third Approx.'!$D$29)-2*'Third Approx.'!$D$16*TAN('Third Approx.'!$D$29)))</f>
        <v>3.5130569819813662</v>
      </c>
    </row>
    <row r="972" spans="1:15" x14ac:dyDescent="0.25">
      <c r="A972" s="48">
        <v>485</v>
      </c>
      <c r="B972" s="77" t="str">
        <f>IF(A972&lt;='Third Approx.'!$D$20,A972,"")</f>
        <v/>
      </c>
      <c r="C972" s="48" t="e">
        <f>IF(B972="",#N/A,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Approx.'!$D$18*B972))+O972*COS(RADIANS(B972*'Third Approx.'!$D$19)+'Third Approx.'!$D$21))))))))))))</f>
        <v>#N/A</v>
      </c>
      <c r="D972" s="7" t="e">
        <f>IF(B972="",#N/A,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Approx.'!$D$18*B972))+O972*SIN(RADIANS(B972*'Third Approx.'!$D$19)+'Third Approx.'!$D$21))))))))))))</f>
        <v>#N/A</v>
      </c>
      <c r="N972" s="18">
        <v>485</v>
      </c>
      <c r="O972" s="48">
        <f>'Third Approx.'!$D$16*TAN('Third Approx.'!$D$29)+((0.5*(COS(RADIANS(ABS('Third Approx.'!$D$18*'Data 3rd Approx.'!N972-'Third Approx.'!$D$19*'Data 3rd Approx.'!N972))))+0.5)*('Third Approx.'!$D$16*TAN(2*'Third Approx.'!$D$29)-2*'Third Approx.'!$D$16*TAN('Third Approx.'!$D$29)))</f>
        <v>3.5125220236648764</v>
      </c>
    </row>
    <row r="973" spans="1:15" x14ac:dyDescent="0.25">
      <c r="A973" s="77">
        <v>485.5</v>
      </c>
      <c r="B973" s="77" t="str">
        <f>IF(A973&lt;='Third Approx.'!$D$20,A973,"")</f>
        <v/>
      </c>
      <c r="C973" s="48" t="e">
        <f>IF(B973="",#N/A,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Approx.'!$D$18*B973))+O973*COS(RADIANS(B973*'Third Approx.'!$D$19)+'Third Approx.'!$D$21))))))))))))</f>
        <v>#N/A</v>
      </c>
      <c r="D973" s="7" t="e">
        <f>IF(B973="",#N/A,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Approx.'!$D$18*B973))+O973*SIN(RADIANS(B973*'Third Approx.'!$D$19)+'Third Approx.'!$D$21))))))))))))</f>
        <v>#N/A</v>
      </c>
      <c r="N973" s="47">
        <v>485.5</v>
      </c>
      <c r="O973" s="48">
        <f>'Third Approx.'!$D$16*TAN('Third Approx.'!$D$29)+((0.5*(COS(RADIANS(ABS('Third Approx.'!$D$18*'Data 3rd Approx.'!N973-'Third Approx.'!$D$19*'Data 3rd Approx.'!N973))))+0.5)*('Third Approx.'!$D$16*TAN(2*'Third Approx.'!$D$29)-2*'Third Approx.'!$D$16*TAN('Third Approx.'!$D$29)))</f>
        <v>3.5119679392334073</v>
      </c>
    </row>
    <row r="974" spans="1:15" x14ac:dyDescent="0.25">
      <c r="A974" s="48">
        <v>486</v>
      </c>
      <c r="B974" s="77" t="str">
        <f>IF(A974&lt;='Third Approx.'!$D$20,A974,"")</f>
        <v/>
      </c>
      <c r="C974" s="48" t="e">
        <f>IF(B974="",#N/A,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Approx.'!$D$18*B974))+O974*COS(RADIANS(B974*'Third Approx.'!$D$19)+'Third Approx.'!$D$21))))))))))))</f>
        <v>#N/A</v>
      </c>
      <c r="D974" s="7" t="e">
        <f>IF(B974="",#N/A,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Approx.'!$D$18*B974))+O974*SIN(RADIANS(B974*'Third Approx.'!$D$19)+'Third Approx.'!$D$21))))))))))))</f>
        <v>#N/A</v>
      </c>
      <c r="N974" s="18">
        <v>486</v>
      </c>
      <c r="O974" s="48">
        <f>'Third Approx.'!$D$16*TAN('Third Approx.'!$D$29)+((0.5*(COS(RADIANS(ABS('Third Approx.'!$D$18*'Data 3rd Approx.'!N974-'Third Approx.'!$D$19*'Data 3rd Approx.'!N974))))+0.5)*('Third Approx.'!$D$16*TAN(2*'Third Approx.'!$D$29)-2*'Third Approx.'!$D$16*TAN('Third Approx.'!$D$29)))</f>
        <v>3.5114042092252022</v>
      </c>
    </row>
    <row r="975" spans="1:15" x14ac:dyDescent="0.25">
      <c r="A975" s="77">
        <v>486.5</v>
      </c>
      <c r="B975" s="77" t="str">
        <f>IF(A975&lt;='Third Approx.'!$D$20,A975,"")</f>
        <v/>
      </c>
      <c r="C975" s="48" t="e">
        <f>IF(B975="",#N/A,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Approx.'!$D$18*B975))+O975*COS(RADIANS(B975*'Third Approx.'!$D$19)+'Third Approx.'!$D$21))))))))))))</f>
        <v>#N/A</v>
      </c>
      <c r="D975" s="7" t="e">
        <f>IF(B975="",#N/A,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Approx.'!$D$18*B975))+O975*SIN(RADIANS(B975*'Third Approx.'!$D$19)+'Third Approx.'!$D$21))))))))))))</f>
        <v>#N/A</v>
      </c>
      <c r="N975" s="18">
        <v>486.5</v>
      </c>
      <c r="O975" s="48">
        <f>'Third Approx.'!$D$16*TAN('Third Approx.'!$D$29)+((0.5*(COS(RADIANS(ABS('Third Approx.'!$D$18*'Data 3rd Approx.'!N975-'Third Approx.'!$D$19*'Data 3rd Approx.'!N975))))+0.5)*('Third Approx.'!$D$16*TAN(2*'Third Approx.'!$D$29)-2*'Third Approx.'!$D$16*TAN('Third Approx.'!$D$29)))</f>
        <v>3.5108404792169972</v>
      </c>
    </row>
    <row r="976" spans="1:15" x14ac:dyDescent="0.25">
      <c r="A976" s="48">
        <v>487</v>
      </c>
      <c r="B976" s="77" t="str">
        <f>IF(A976&lt;='Third Approx.'!$D$20,A976,"")</f>
        <v/>
      </c>
      <c r="C976" s="48" t="e">
        <f>IF(B976="",#N/A,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Approx.'!$D$18*B976))+O976*COS(RADIANS(B976*'Third Approx.'!$D$19)+'Third Approx.'!$D$21))))))))))))</f>
        <v>#N/A</v>
      </c>
      <c r="D976" s="7" t="e">
        <f>IF(B976="",#N/A,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Approx.'!$D$18*B976))+O976*SIN(RADIANS(B976*'Third Approx.'!$D$19)+'Third Approx.'!$D$21))))))))))))</f>
        <v>#N/A</v>
      </c>
      <c r="N976" s="47">
        <v>487</v>
      </c>
      <c r="O976" s="48">
        <f>'Third Approx.'!$D$16*TAN('Third Approx.'!$D$29)+((0.5*(COS(RADIANS(ABS('Third Approx.'!$D$18*'Data 3rd Approx.'!N976-'Third Approx.'!$D$19*'Data 3rd Approx.'!N976))))+0.5)*('Third Approx.'!$D$16*TAN(2*'Third Approx.'!$D$29)-2*'Third Approx.'!$D$16*TAN('Third Approx.'!$D$29)))</f>
        <v>3.5102863947855281</v>
      </c>
    </row>
    <row r="977" spans="1:15" x14ac:dyDescent="0.25">
      <c r="A977" s="77">
        <v>487.5</v>
      </c>
      <c r="B977" s="77" t="str">
        <f>IF(A977&lt;='Third Approx.'!$D$20,A977,"")</f>
        <v/>
      </c>
      <c r="C977" s="48" t="e">
        <f>IF(B977="",#N/A,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Approx.'!$D$18*B977))+O977*COS(RADIANS(B977*'Third Approx.'!$D$19)+'Third Approx.'!$D$21))))))))))))</f>
        <v>#N/A</v>
      </c>
      <c r="D977" s="7" t="e">
        <f>IF(B977="",#N/A,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Approx.'!$D$18*B977))+O977*SIN(RADIANS(B977*'Third Approx.'!$D$19)+'Third Approx.'!$D$21))))))))))))</f>
        <v>#N/A</v>
      </c>
      <c r="N977" s="18">
        <v>487.5</v>
      </c>
      <c r="O977" s="48">
        <f>'Third Approx.'!$D$16*TAN('Third Approx.'!$D$29)+((0.5*(COS(RADIANS(ABS('Third Approx.'!$D$18*'Data 3rd Approx.'!N977-'Third Approx.'!$D$19*'Data 3rd Approx.'!N977))))+0.5)*('Third Approx.'!$D$16*TAN(2*'Third Approx.'!$D$29)-2*'Third Approx.'!$D$16*TAN('Third Approx.'!$D$29)))</f>
        <v>3.5097514364690383</v>
      </c>
    </row>
    <row r="978" spans="1:15" x14ac:dyDescent="0.25">
      <c r="A978" s="48">
        <v>488</v>
      </c>
      <c r="B978" s="77" t="str">
        <f>IF(A978&lt;='Third Approx.'!$D$20,A978,"")</f>
        <v/>
      </c>
      <c r="C978" s="48" t="e">
        <f>IF(B978="",#N/A,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Approx.'!$D$18*B978))+O978*COS(RADIANS(B978*'Third Approx.'!$D$19)+'Third Approx.'!$D$21))))))))))))</f>
        <v>#N/A</v>
      </c>
      <c r="D978" s="7" t="e">
        <f>IF(B978="",#N/A,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Approx.'!$D$18*B978))+O978*SIN(RADIANS(B978*'Third Approx.'!$D$19)+'Third Approx.'!$D$21))))))))))))</f>
        <v>#N/A</v>
      </c>
      <c r="N978" s="18">
        <v>488</v>
      </c>
      <c r="O978" s="48">
        <f>'Third Approx.'!$D$16*TAN('Third Approx.'!$D$29)+((0.5*(COS(RADIANS(ABS('Third Approx.'!$D$18*'Data 3rd Approx.'!N978-'Third Approx.'!$D$19*'Data 3rd Approx.'!N978))))+0.5)*('Third Approx.'!$D$16*TAN(2*'Third Approx.'!$D$29)-2*'Third Approx.'!$D$16*TAN('Third Approx.'!$D$29)))</f>
        <v>3.5092447575526418</v>
      </c>
    </row>
    <row r="979" spans="1:15" x14ac:dyDescent="0.25">
      <c r="A979" s="77">
        <v>488.5</v>
      </c>
      <c r="B979" s="77" t="str">
        <f>IF(A979&lt;='Third Approx.'!$D$20,A979,"")</f>
        <v/>
      </c>
      <c r="C979" s="48" t="e">
        <f>IF(B979="",#N/A,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Approx.'!$D$18*B979))+O979*COS(RADIANS(B979*'Third Approx.'!$D$19)+'Third Approx.'!$D$21))))))))))))</f>
        <v>#N/A</v>
      </c>
      <c r="D979" s="7" t="e">
        <f>IF(B979="",#N/A,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Approx.'!$D$18*B979))+O979*SIN(RADIANS(B979*'Third Approx.'!$D$19)+'Third Approx.'!$D$21))))))))))))</f>
        <v>#N/A</v>
      </c>
      <c r="N979" s="47">
        <v>488.5</v>
      </c>
      <c r="O979" s="48">
        <f>'Third Approx.'!$D$16*TAN('Third Approx.'!$D$29)+((0.5*(COS(RADIANS(ABS('Third Approx.'!$D$18*'Data 3rd Approx.'!N979-'Third Approx.'!$D$19*'Data 3rd Approx.'!N979))))+0.5)*('Third Approx.'!$D$16*TAN(2*'Third Approx.'!$D$29)-2*'Third Approx.'!$D$16*TAN('Third Approx.'!$D$29)))</f>
        <v>3.5087750274530758</v>
      </c>
    </row>
    <row r="980" spans="1:15" x14ac:dyDescent="0.25">
      <c r="A980" s="48">
        <v>489</v>
      </c>
      <c r="B980" s="77" t="str">
        <f>IF(A980&lt;='Third Approx.'!$D$20,A980,"")</f>
        <v/>
      </c>
      <c r="C980" s="48" t="e">
        <f>IF(B980="",#N/A,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Approx.'!$D$18*B980))+O980*COS(RADIANS(B980*'Third Approx.'!$D$19)+'Third Approx.'!$D$21))))))))))))</f>
        <v>#N/A</v>
      </c>
      <c r="D980" s="7" t="e">
        <f>IF(B980="",#N/A,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Approx.'!$D$18*B980))+O980*SIN(RADIANS(B980*'Third Approx.'!$D$19)+'Third Approx.'!$D$21))))))))))))</f>
        <v>#N/A</v>
      </c>
      <c r="N980" s="18">
        <v>489</v>
      </c>
      <c r="O980" s="48">
        <f>'Third Approx.'!$D$16*TAN('Third Approx.'!$D$29)+((0.5*(COS(RADIANS(ABS('Third Approx.'!$D$18*'Data 3rd Approx.'!N980-'Third Approx.'!$D$19*'Data 3rd Approx.'!N980))))+0.5)*('Third Approx.'!$D$16*TAN(2*'Third Approx.'!$D$29)-2*'Third Approx.'!$D$16*TAN('Third Approx.'!$D$29)))</f>
        <v>3.5083502833825779</v>
      </c>
    </row>
    <row r="981" spans="1:15" x14ac:dyDescent="0.25">
      <c r="A981" s="77">
        <v>489.5</v>
      </c>
      <c r="B981" s="77" t="str">
        <f>IF(A981&lt;='Third Approx.'!$D$20,A981,"")</f>
        <v/>
      </c>
      <c r="C981" s="48" t="e">
        <f>IF(B981="",#N/A,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Approx.'!$D$18*B981))+O981*COS(RADIANS(B981*'Third Approx.'!$D$19)+'Third Approx.'!$D$21))))))))))))</f>
        <v>#N/A</v>
      </c>
      <c r="D981" s="7" t="e">
        <f>IF(B981="",#N/A,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Approx.'!$D$18*B981))+O981*SIN(RADIANS(B981*'Third Approx.'!$D$19)+'Third Approx.'!$D$21))))))))))))</f>
        <v>#N/A</v>
      </c>
      <c r="N981" s="18">
        <v>489.5</v>
      </c>
      <c r="O981" s="48">
        <f>'Third Approx.'!$D$16*TAN('Third Approx.'!$D$29)+((0.5*(COS(RADIANS(ABS('Third Approx.'!$D$18*'Data 3rd Approx.'!N981-'Third Approx.'!$D$19*'Data 3rd Approx.'!N981))))+0.5)*('Third Approx.'!$D$16*TAN(2*'Third Approx.'!$D$29)-2*'Third Approx.'!$D$16*TAN('Third Approx.'!$D$29)))</f>
        <v>3.5079777928299554</v>
      </c>
    </row>
    <row r="982" spans="1:15" x14ac:dyDescent="0.25">
      <c r="A982" s="48">
        <v>490</v>
      </c>
      <c r="B982" s="77" t="str">
        <f>IF(A982&lt;='Third Approx.'!$D$20,A982,"")</f>
        <v/>
      </c>
      <c r="C982" s="48" t="e">
        <f>IF(B982="",#N/A,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Approx.'!$D$18*B982))+O982*COS(RADIANS(B982*'Third Approx.'!$D$19)+'Third Approx.'!$D$21))))))))))))</f>
        <v>#N/A</v>
      </c>
      <c r="D982" s="7" t="e">
        <f>IF(B982="",#N/A,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Approx.'!$D$18*B982))+O982*SIN(RADIANS(B982*'Third Approx.'!$D$19)+'Third Approx.'!$D$21))))))))))))</f>
        <v>#N/A</v>
      </c>
      <c r="N982" s="47">
        <v>490</v>
      </c>
      <c r="O982" s="48">
        <f>'Third Approx.'!$D$16*TAN('Third Approx.'!$D$29)+((0.5*(COS(RADIANS(ABS('Third Approx.'!$D$18*'Data 3rd Approx.'!N982-'Third Approx.'!$D$19*'Data 3rd Approx.'!N982))))+0.5)*('Third Approx.'!$D$16*TAN(2*'Third Approx.'!$D$29)-2*'Third Approx.'!$D$16*TAN('Third Approx.'!$D$29)))</f>
        <v>3.5076639292118381</v>
      </c>
    </row>
    <row r="983" spans="1:15" x14ac:dyDescent="0.25">
      <c r="A983" s="77">
        <v>490.5</v>
      </c>
      <c r="B983" s="77" t="str">
        <f>IF(A983&lt;='Third Approx.'!$D$20,A983,"")</f>
        <v/>
      </c>
      <c r="C983" s="48" t="e">
        <f>IF(B983="",#N/A,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Approx.'!$D$18*B983))+O983*COS(RADIANS(B983*'Third Approx.'!$D$19)+'Third Approx.'!$D$21))))))))))))</f>
        <v>#N/A</v>
      </c>
      <c r="D983" s="7" t="e">
        <f>IF(B983="",#N/A,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Approx.'!$D$18*B983))+O983*SIN(RADIANS(B983*'Third Approx.'!$D$19)+'Third Approx.'!$D$21))))))))))))</f>
        <v>#N/A</v>
      </c>
      <c r="N983" s="18">
        <v>490.5</v>
      </c>
      <c r="O983" s="48">
        <f>'Third Approx.'!$D$16*TAN('Third Approx.'!$D$29)+((0.5*(COS(RADIANS(ABS('Third Approx.'!$D$18*'Data 3rd Approx.'!N983-'Third Approx.'!$D$19*'Data 3rd Approx.'!N983))))+0.5)*('Third Approx.'!$D$16*TAN(2*'Third Approx.'!$D$29)-2*'Third Approx.'!$D$16*TAN('Third Approx.'!$D$29)))</f>
        <v>3.5074140628217503</v>
      </c>
    </row>
    <row r="984" spans="1:15" x14ac:dyDescent="0.25">
      <c r="A984" s="48">
        <v>491</v>
      </c>
      <c r="B984" s="77" t="str">
        <f>IF(A984&lt;='Third Approx.'!$D$20,A984,"")</f>
        <v/>
      </c>
      <c r="C984" s="48" t="e">
        <f>IF(B984="",#N/A,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Approx.'!$D$18*B984))+O984*COS(RADIANS(B984*'Third Approx.'!$D$19)+'Third Approx.'!$D$21))))))))))))</f>
        <v>#N/A</v>
      </c>
      <c r="D984" s="7" t="e">
        <f>IF(B984="",#N/A,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Approx.'!$D$18*B984))+O984*SIN(RADIANS(B984*'Third Approx.'!$D$19)+'Third Approx.'!$D$21))))))))))))</f>
        <v>#N/A</v>
      </c>
      <c r="N984" s="18">
        <v>491</v>
      </c>
      <c r="O984" s="48">
        <f>'Third Approx.'!$D$16*TAN('Third Approx.'!$D$29)+((0.5*(COS(RADIANS(ABS('Third Approx.'!$D$18*'Data 3rd Approx.'!N984-'Third Approx.'!$D$19*'Data 3rd Approx.'!N984))))+0.5)*('Third Approx.'!$D$16*TAN(2*'Third Approx.'!$D$29)-2*'Third Approx.'!$D$16*TAN('Third Approx.'!$D$29)))</f>
        <v>3.5072324689429037</v>
      </c>
    </row>
    <row r="985" spans="1:15" x14ac:dyDescent="0.25">
      <c r="A985" s="77">
        <v>491.5</v>
      </c>
      <c r="B985" s="77" t="str">
        <f>IF(A985&lt;='Third Approx.'!$D$20,A985,"")</f>
        <v/>
      </c>
      <c r="C985" s="48" t="e">
        <f>IF(B985="",#N/A,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Approx.'!$D$18*B985))+O985*COS(RADIANS(B985*'Third Approx.'!$D$19)+'Third Approx.'!$D$21))))))))))))</f>
        <v>#N/A</v>
      </c>
      <c r="D985" s="7" t="e">
        <f>IF(B985="",#N/A,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Approx.'!$D$18*B985))+O985*SIN(RADIANS(B985*'Third Approx.'!$D$19)+'Third Approx.'!$D$21))))))))))))</f>
        <v>#N/A</v>
      </c>
      <c r="N985" s="47">
        <v>491.5</v>
      </c>
      <c r="O985" s="48">
        <f>'Third Approx.'!$D$16*TAN('Third Approx.'!$D$29)+((0.5*(COS(RADIANS(ABS('Third Approx.'!$D$18*'Data 3rd Approx.'!N985-'Third Approx.'!$D$19*'Data 3rd Approx.'!N985))))+0.5)*('Third Approx.'!$D$16*TAN(2*'Third Approx.'!$D$29)-2*'Third Approx.'!$D$16*TAN('Third Approx.'!$D$29)))</f>
        <v>3.5071222546969119</v>
      </c>
    </row>
    <row r="986" spans="1:15" x14ac:dyDescent="0.25">
      <c r="A986" s="48">
        <v>492</v>
      </c>
      <c r="B986" s="77" t="str">
        <f>IF(A986&lt;='Third Approx.'!$D$20,A986,"")</f>
        <v/>
      </c>
      <c r="C986" s="48" t="e">
        <f>IF(B986="",#N/A,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Approx.'!$D$18*B986))+O986*COS(RADIANS(B986*'Third Approx.'!$D$19)+'Third Approx.'!$D$21))))))))))))</f>
        <v>#N/A</v>
      </c>
      <c r="D986" s="7" t="e">
        <f>IF(B986="",#N/A,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Approx.'!$D$18*B986))+O986*SIN(RADIANS(B986*'Third Approx.'!$D$19)+'Third Approx.'!$D$21))))))))))))</f>
        <v>#N/A</v>
      </c>
      <c r="N986" s="18">
        <v>492</v>
      </c>
      <c r="O986" s="48">
        <f>'Third Approx.'!$D$16*TAN('Third Approx.'!$D$29)+((0.5*(COS(RADIANS(ABS('Third Approx.'!$D$18*'Data 3rd Approx.'!N986-'Third Approx.'!$D$19*'Data 3rd Approx.'!N986))))+0.5)*('Third Approx.'!$D$16*TAN(2*'Third Approx.'!$D$29)-2*'Third Approx.'!$D$16*TAN('Third Approx.'!$D$29)))</f>
        <v>3.5070853058800813</v>
      </c>
    </row>
    <row r="987" spans="1:15" x14ac:dyDescent="0.25">
      <c r="A987" s="77">
        <v>492.5</v>
      </c>
      <c r="B987" s="77" t="str">
        <f>IF(A987&lt;='Third Approx.'!$D$20,A987,"")</f>
        <v/>
      </c>
      <c r="C987" s="48" t="e">
        <f>IF(B987="",#N/A,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Approx.'!$D$18*B987))+O987*COS(RADIANS(B987*'Third Approx.'!$D$19)+'Third Approx.'!$D$21))))))))))))</f>
        <v>#N/A</v>
      </c>
      <c r="D987" s="7" t="e">
        <f>IF(B987="",#N/A,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Approx.'!$D$18*B987))+O987*SIN(RADIANS(B987*'Third Approx.'!$D$19)+'Third Approx.'!$D$21))))))))))))</f>
        <v>#N/A</v>
      </c>
      <c r="N987" s="18">
        <v>492.5</v>
      </c>
      <c r="O987" s="48">
        <f>'Third Approx.'!$D$16*TAN('Third Approx.'!$D$29)+((0.5*(COS(RADIANS(ABS('Third Approx.'!$D$18*'Data 3rd Approx.'!N987-'Third Approx.'!$D$19*'Data 3rd Approx.'!N987))))+0.5)*('Third Approx.'!$D$16*TAN(2*'Third Approx.'!$D$29)-2*'Third Approx.'!$D$16*TAN('Third Approx.'!$D$29)))</f>
        <v>3.5071222546969119</v>
      </c>
    </row>
    <row r="988" spans="1:15" x14ac:dyDescent="0.25">
      <c r="A988" s="48">
        <v>493</v>
      </c>
      <c r="B988" s="77" t="str">
        <f>IF(A988&lt;='Third Approx.'!$D$20,A988,"")</f>
        <v/>
      </c>
      <c r="C988" s="48" t="e">
        <f>IF(B988="",#N/A,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Approx.'!$D$18*B988))+O988*COS(RADIANS(B988*'Third Approx.'!$D$19)+'Third Approx.'!$D$21))))))))))))</f>
        <v>#N/A</v>
      </c>
      <c r="D988" s="7" t="e">
        <f>IF(B988="",#N/A,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Approx.'!$D$18*B988))+O988*SIN(RADIANS(B988*'Third Approx.'!$D$19)+'Third Approx.'!$D$21))))))))))))</f>
        <v>#N/A</v>
      </c>
      <c r="N988" s="47">
        <v>493</v>
      </c>
      <c r="O988" s="48">
        <f>'Third Approx.'!$D$16*TAN('Third Approx.'!$D$29)+((0.5*(COS(RADIANS(ABS('Third Approx.'!$D$18*'Data 3rd Approx.'!N988-'Third Approx.'!$D$19*'Data 3rd Approx.'!N988))))+0.5)*('Third Approx.'!$D$16*TAN(2*'Third Approx.'!$D$29)-2*'Third Approx.'!$D$16*TAN('Third Approx.'!$D$29)))</f>
        <v>3.5072324689429037</v>
      </c>
    </row>
    <row r="989" spans="1:15" x14ac:dyDescent="0.25">
      <c r="A989" s="77">
        <v>493.5</v>
      </c>
      <c r="B989" s="77" t="str">
        <f>IF(A989&lt;='Third Approx.'!$D$20,A989,"")</f>
        <v/>
      </c>
      <c r="C989" s="48" t="e">
        <f>IF(B989="",#N/A,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Approx.'!$D$18*B989))+O989*COS(RADIANS(B989*'Third Approx.'!$D$19)+'Third Approx.'!$D$21))))))))))))</f>
        <v>#N/A</v>
      </c>
      <c r="D989" s="7" t="e">
        <f>IF(B989="",#N/A,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Approx.'!$D$18*B989))+O989*SIN(RADIANS(B989*'Third Approx.'!$D$19)+'Third Approx.'!$D$21))))))))))))</f>
        <v>#N/A</v>
      </c>
      <c r="N989" s="18">
        <v>493.5</v>
      </c>
      <c r="O989" s="48">
        <f>'Third Approx.'!$D$16*TAN('Third Approx.'!$D$29)+((0.5*(COS(RADIANS(ABS('Third Approx.'!$D$18*'Data 3rd Approx.'!N989-'Third Approx.'!$D$19*'Data 3rd Approx.'!N989))))+0.5)*('Third Approx.'!$D$16*TAN(2*'Third Approx.'!$D$29)-2*'Third Approx.'!$D$16*TAN('Third Approx.'!$D$29)))</f>
        <v>3.5074140628217503</v>
      </c>
    </row>
    <row r="990" spans="1:15" x14ac:dyDescent="0.25">
      <c r="A990" s="48">
        <v>494</v>
      </c>
      <c r="B990" s="77" t="str">
        <f>IF(A990&lt;='Third Approx.'!$D$20,A990,"")</f>
        <v/>
      </c>
      <c r="C990" s="48" t="e">
        <f>IF(B990="",#N/A,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Approx.'!$D$18*B990))+O990*COS(RADIANS(B990*'Third Approx.'!$D$19)+'Third Approx.'!$D$21))))))))))))</f>
        <v>#N/A</v>
      </c>
      <c r="D990" s="7" t="e">
        <f>IF(B990="",#N/A,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Approx.'!$D$18*B990))+O990*SIN(RADIANS(B990*'Third Approx.'!$D$19)+'Third Approx.'!$D$21))))))))))))</f>
        <v>#N/A</v>
      </c>
      <c r="N990" s="18">
        <v>494</v>
      </c>
      <c r="O990" s="48">
        <f>'Third Approx.'!$D$16*TAN('Third Approx.'!$D$29)+((0.5*(COS(RADIANS(ABS('Third Approx.'!$D$18*'Data 3rd Approx.'!N990-'Third Approx.'!$D$19*'Data 3rd Approx.'!N990))))+0.5)*('Third Approx.'!$D$16*TAN(2*'Third Approx.'!$D$29)-2*'Third Approx.'!$D$16*TAN('Third Approx.'!$D$29)))</f>
        <v>3.5076639292118381</v>
      </c>
    </row>
    <row r="991" spans="1:15" x14ac:dyDescent="0.25">
      <c r="A991" s="77">
        <v>494.5</v>
      </c>
      <c r="B991" s="77" t="str">
        <f>IF(A991&lt;='Third Approx.'!$D$20,A991,"")</f>
        <v/>
      </c>
      <c r="C991" s="48" t="e">
        <f>IF(B991="",#N/A,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Approx.'!$D$18*B991))+O991*COS(RADIANS(B991*'Third Approx.'!$D$19)+'Third Approx.'!$D$21))))))))))))</f>
        <v>#N/A</v>
      </c>
      <c r="D991" s="7" t="e">
        <f>IF(B991="",#N/A,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Approx.'!$D$18*B991))+O991*SIN(RADIANS(B991*'Third Approx.'!$D$19)+'Third Approx.'!$D$21))))))))))))</f>
        <v>#N/A</v>
      </c>
      <c r="N991" s="47">
        <v>494.5</v>
      </c>
      <c r="O991" s="48">
        <f>'Third Approx.'!$D$16*TAN('Third Approx.'!$D$29)+((0.5*(COS(RADIANS(ABS('Third Approx.'!$D$18*'Data 3rd Approx.'!N991-'Third Approx.'!$D$19*'Data 3rd Approx.'!N991))))+0.5)*('Third Approx.'!$D$16*TAN(2*'Third Approx.'!$D$29)-2*'Third Approx.'!$D$16*TAN('Third Approx.'!$D$29)))</f>
        <v>3.5079777928299554</v>
      </c>
    </row>
    <row r="992" spans="1:15" x14ac:dyDescent="0.25">
      <c r="A992" s="48">
        <v>495</v>
      </c>
      <c r="B992" s="77" t="str">
        <f>IF(A992&lt;='Third Approx.'!$D$20,A992,"")</f>
        <v/>
      </c>
      <c r="C992" s="48" t="e">
        <f>IF(B992="",#N/A,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Approx.'!$D$18*B992))+O992*COS(RADIANS(B992*'Third Approx.'!$D$19)+'Third Approx.'!$D$21))))))))))))</f>
        <v>#N/A</v>
      </c>
      <c r="D992" s="7" t="e">
        <f>IF(B992="",#N/A,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Approx.'!$D$18*B992))+O992*SIN(RADIANS(B992*'Third Approx.'!$D$19)+'Third Approx.'!$D$21))))))))))))</f>
        <v>#N/A</v>
      </c>
      <c r="N992" s="18">
        <v>495</v>
      </c>
      <c r="O992" s="48">
        <f>'Third Approx.'!$D$16*TAN('Third Approx.'!$D$29)+((0.5*(COS(RADIANS(ABS('Third Approx.'!$D$18*'Data 3rd Approx.'!N992-'Third Approx.'!$D$19*'Data 3rd Approx.'!N992))))+0.5)*('Third Approx.'!$D$16*TAN(2*'Third Approx.'!$D$29)-2*'Third Approx.'!$D$16*TAN('Third Approx.'!$D$29)))</f>
        <v>3.5083502833825779</v>
      </c>
    </row>
    <row r="993" spans="1:15" x14ac:dyDescent="0.25">
      <c r="A993" s="77">
        <v>495.5</v>
      </c>
      <c r="B993" s="77" t="str">
        <f>IF(A993&lt;='Third Approx.'!$D$20,A993,"")</f>
        <v/>
      </c>
      <c r="C993" s="48" t="e">
        <f>IF(B993="",#N/A,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Approx.'!$D$18*B993))+O993*COS(RADIANS(B993*'Third Approx.'!$D$19)+'Third Approx.'!$D$21))))))))))))</f>
        <v>#N/A</v>
      </c>
      <c r="D993" s="7" t="e">
        <f>IF(B993="",#N/A,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Approx.'!$D$18*B993))+O993*SIN(RADIANS(B993*'Third Approx.'!$D$19)+'Third Approx.'!$D$21))))))))))))</f>
        <v>#N/A</v>
      </c>
      <c r="N993" s="18">
        <v>495.5</v>
      </c>
      <c r="O993" s="48">
        <f>'Third Approx.'!$D$16*TAN('Third Approx.'!$D$29)+((0.5*(COS(RADIANS(ABS('Third Approx.'!$D$18*'Data 3rd Approx.'!N993-'Third Approx.'!$D$19*'Data 3rd Approx.'!N993))))+0.5)*('Third Approx.'!$D$16*TAN(2*'Third Approx.'!$D$29)-2*'Third Approx.'!$D$16*TAN('Third Approx.'!$D$29)))</f>
        <v>3.5087750274530758</v>
      </c>
    </row>
    <row r="994" spans="1:15" x14ac:dyDescent="0.25">
      <c r="A994" s="48">
        <v>496</v>
      </c>
      <c r="B994" s="77" t="str">
        <f>IF(A994&lt;='Third Approx.'!$D$20,A994,"")</f>
        <v/>
      </c>
      <c r="C994" s="48" t="e">
        <f>IF(B994="",#N/A,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Approx.'!$D$18*B994))+O994*COS(RADIANS(B994*'Third Approx.'!$D$19)+'Third Approx.'!$D$21))))))))))))</f>
        <v>#N/A</v>
      </c>
      <c r="D994" s="7" t="e">
        <f>IF(B994="",#N/A,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Approx.'!$D$18*B994))+O994*SIN(RADIANS(B994*'Third Approx.'!$D$19)+'Third Approx.'!$D$21))))))))))))</f>
        <v>#N/A</v>
      </c>
      <c r="N994" s="47">
        <v>496</v>
      </c>
      <c r="O994" s="48">
        <f>'Third Approx.'!$D$16*TAN('Third Approx.'!$D$29)+((0.5*(COS(RADIANS(ABS('Third Approx.'!$D$18*'Data 3rd Approx.'!N994-'Third Approx.'!$D$19*'Data 3rd Approx.'!N994))))+0.5)*('Third Approx.'!$D$16*TAN(2*'Third Approx.'!$D$29)-2*'Third Approx.'!$D$16*TAN('Third Approx.'!$D$29)))</f>
        <v>3.5092447575526418</v>
      </c>
    </row>
    <row r="995" spans="1:15" x14ac:dyDescent="0.25">
      <c r="A995" s="77">
        <v>496.5</v>
      </c>
      <c r="B995" s="77" t="str">
        <f>IF(A995&lt;='Third Approx.'!$D$20,A995,"")</f>
        <v/>
      </c>
      <c r="C995" s="48" t="e">
        <f>IF(B995="",#N/A,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Approx.'!$D$18*B995))+O995*COS(RADIANS(B995*'Third Approx.'!$D$19)+'Third Approx.'!$D$21))))))))))))</f>
        <v>#N/A</v>
      </c>
      <c r="D995" s="7" t="e">
        <f>IF(B995="",#N/A,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Approx.'!$D$18*B995))+O995*SIN(RADIANS(B995*'Third Approx.'!$D$19)+'Third Approx.'!$D$21))))))))))))</f>
        <v>#N/A</v>
      </c>
      <c r="N995" s="18">
        <v>496.5</v>
      </c>
      <c r="O995" s="48">
        <f>'Third Approx.'!$D$16*TAN('Third Approx.'!$D$29)+((0.5*(COS(RADIANS(ABS('Third Approx.'!$D$18*'Data 3rd Approx.'!N995-'Third Approx.'!$D$19*'Data 3rd Approx.'!N995))))+0.5)*('Third Approx.'!$D$16*TAN(2*'Third Approx.'!$D$29)-2*'Third Approx.'!$D$16*TAN('Third Approx.'!$D$29)))</f>
        <v>3.5097514364690383</v>
      </c>
    </row>
    <row r="996" spans="1:15" x14ac:dyDescent="0.25">
      <c r="A996" s="48">
        <v>497</v>
      </c>
      <c r="B996" s="77" t="str">
        <f>IF(A996&lt;='Third Approx.'!$D$20,A996,"")</f>
        <v/>
      </c>
      <c r="C996" s="48" t="e">
        <f>IF(B996="",#N/A,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Approx.'!$D$18*B996))+O996*COS(RADIANS(B996*'Third Approx.'!$D$19)+'Third Approx.'!$D$21))))))))))))</f>
        <v>#N/A</v>
      </c>
      <c r="D996" s="7" t="e">
        <f>IF(B996="",#N/A,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Approx.'!$D$18*B996))+O996*SIN(RADIANS(B996*'Third Approx.'!$D$19)+'Third Approx.'!$D$21))))))))))))</f>
        <v>#N/A</v>
      </c>
      <c r="N996" s="18">
        <v>497</v>
      </c>
      <c r="O996" s="48">
        <f>'Third Approx.'!$D$16*TAN('Third Approx.'!$D$29)+((0.5*(COS(RADIANS(ABS('Third Approx.'!$D$18*'Data 3rd Approx.'!N996-'Third Approx.'!$D$19*'Data 3rd Approx.'!N996))))+0.5)*('Third Approx.'!$D$16*TAN(2*'Third Approx.'!$D$29)-2*'Third Approx.'!$D$16*TAN('Third Approx.'!$D$29)))</f>
        <v>3.5102863947855281</v>
      </c>
    </row>
    <row r="997" spans="1:15" x14ac:dyDescent="0.25">
      <c r="A997" s="77">
        <v>497.5</v>
      </c>
      <c r="B997" s="77" t="str">
        <f>IF(A997&lt;='Third Approx.'!$D$20,A997,"")</f>
        <v/>
      </c>
      <c r="C997" s="48" t="e">
        <f>IF(B997="",#N/A,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Approx.'!$D$18*B997))+O997*COS(RADIANS(B997*'Third Approx.'!$D$19)+'Third Approx.'!$D$21))))))))))))</f>
        <v>#N/A</v>
      </c>
      <c r="D997" s="7" t="e">
        <f>IF(B997="",#N/A,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Approx.'!$D$18*B997))+O997*SIN(RADIANS(B997*'Third Approx.'!$D$19)+'Third Approx.'!$D$21))))))))))))</f>
        <v>#N/A</v>
      </c>
      <c r="N997" s="47">
        <v>497.5</v>
      </c>
      <c r="O997" s="48">
        <f>'Third Approx.'!$D$16*TAN('Third Approx.'!$D$29)+((0.5*(COS(RADIANS(ABS('Third Approx.'!$D$18*'Data 3rd Approx.'!N997-'Third Approx.'!$D$19*'Data 3rd Approx.'!N997))))+0.5)*('Third Approx.'!$D$16*TAN(2*'Third Approx.'!$D$29)-2*'Third Approx.'!$D$16*TAN('Third Approx.'!$D$29)))</f>
        <v>3.5108404792169972</v>
      </c>
    </row>
    <row r="998" spans="1:15" x14ac:dyDescent="0.25">
      <c r="A998" s="48">
        <v>498</v>
      </c>
      <c r="B998" s="77" t="str">
        <f>IF(A998&lt;='Third Approx.'!$D$20,A998,"")</f>
        <v/>
      </c>
      <c r="C998" s="48" t="e">
        <f>IF(B998="",#N/A,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Approx.'!$D$18*B998))+O998*COS(RADIANS(B998*'Third Approx.'!$D$19)+'Third Approx.'!$D$21))))))))))))</f>
        <v>#N/A</v>
      </c>
      <c r="D998" s="7" t="e">
        <f>IF(B998="",#N/A,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Approx.'!$D$18*B998))+O998*SIN(RADIANS(B998*'Third Approx.'!$D$19)+'Third Approx.'!$D$21))))))))))))</f>
        <v>#N/A</v>
      </c>
      <c r="N998" s="18">
        <v>498</v>
      </c>
      <c r="O998" s="48">
        <f>'Third Approx.'!$D$16*TAN('Third Approx.'!$D$29)+((0.5*(COS(RADIANS(ABS('Third Approx.'!$D$18*'Data 3rd Approx.'!N998-'Third Approx.'!$D$19*'Data 3rd Approx.'!N998))))+0.5)*('Third Approx.'!$D$16*TAN(2*'Third Approx.'!$D$29)-2*'Third Approx.'!$D$16*TAN('Third Approx.'!$D$29)))</f>
        <v>3.5114042092252022</v>
      </c>
    </row>
    <row r="999" spans="1:15" x14ac:dyDescent="0.25">
      <c r="A999" s="77">
        <v>498.5</v>
      </c>
      <c r="B999" s="77" t="str">
        <f>IF(A999&lt;='Third Approx.'!$D$20,A999,"")</f>
        <v/>
      </c>
      <c r="C999" s="48" t="e">
        <f>IF(B999="",#N/A,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Approx.'!$D$18*B999))+O999*COS(RADIANS(B999*'Third Approx.'!$D$19)+'Third Approx.'!$D$21))))))))))))</f>
        <v>#N/A</v>
      </c>
      <c r="D999" s="7" t="e">
        <f>IF(B999="",#N/A,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Approx.'!$D$18*B999))+O999*SIN(RADIANS(B999*'Third Approx.'!$D$19)+'Third Approx.'!$D$21))))))))))))</f>
        <v>#N/A</v>
      </c>
      <c r="N999" s="18">
        <v>498.5</v>
      </c>
      <c r="O999" s="48">
        <f>'Third Approx.'!$D$16*TAN('Third Approx.'!$D$29)+((0.5*(COS(RADIANS(ABS('Third Approx.'!$D$18*'Data 3rd Approx.'!N999-'Third Approx.'!$D$19*'Data 3rd Approx.'!N999))))+0.5)*('Third Approx.'!$D$16*TAN(2*'Third Approx.'!$D$29)-2*'Third Approx.'!$D$16*TAN('Third Approx.'!$D$29)))</f>
        <v>3.5119679392334073</v>
      </c>
    </row>
    <row r="1000" spans="1:15" x14ac:dyDescent="0.25">
      <c r="A1000" s="48">
        <v>499</v>
      </c>
      <c r="B1000" s="77" t="str">
        <f>IF(A1000&lt;='Third Approx.'!$D$20,A1000,"")</f>
        <v/>
      </c>
      <c r="C1000" s="48" t="e">
        <f>IF(B1000="",#N/A,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Approx.'!$D$18*B1000))+O1000*COS(RADIANS(B1000*'Third Approx.'!$D$19)+'Third Approx.'!$D$21))))))))))))</f>
        <v>#N/A</v>
      </c>
      <c r="D1000" s="7" t="e">
        <f>IF(B1000="",#N/A,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Approx.'!$D$18*B1000))+O1000*SIN(RADIANS(B1000*'Third Approx.'!$D$19)+'Third Approx.'!$D$21))))))))))))</f>
        <v>#N/A</v>
      </c>
      <c r="N1000" s="47">
        <v>499</v>
      </c>
      <c r="O1000" s="48">
        <f>'Third Approx.'!$D$16*TAN('Third Approx.'!$D$29)+((0.5*(COS(RADIANS(ABS('Third Approx.'!$D$18*'Data 3rd Approx.'!N1000-'Third Approx.'!$D$19*'Data 3rd Approx.'!N1000))))+0.5)*('Third Approx.'!$D$16*TAN(2*'Third Approx.'!$D$29)-2*'Third Approx.'!$D$16*TAN('Third Approx.'!$D$29)))</f>
        <v>3.5125220236648764</v>
      </c>
    </row>
    <row r="1001" spans="1:15" x14ac:dyDescent="0.25">
      <c r="A1001" s="77">
        <v>499.5</v>
      </c>
      <c r="B1001" s="77" t="str">
        <f>IF(A1001&lt;='Third Approx.'!$D$20,A1001,"")</f>
        <v/>
      </c>
      <c r="C1001" s="48" t="e">
        <f>IF(B1001="",#N/A,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Approx.'!$D$18*B1001))+O1001*COS(RADIANS(B1001*'Third Approx.'!$D$19)+'Third Approx.'!$D$21))))))))))))</f>
        <v>#N/A</v>
      </c>
      <c r="D1001" s="7" t="e">
        <f>IF(B1001="",#N/A,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Approx.'!$D$18*B1001))+O1001*SIN(RADIANS(B1001*'Third Approx.'!$D$19)+'Third Approx.'!$D$21))))))))))))</f>
        <v>#N/A</v>
      </c>
      <c r="N1001" s="18">
        <v>499.5</v>
      </c>
      <c r="O1001" s="48">
        <f>'Third Approx.'!$D$16*TAN('Third Approx.'!$D$29)+((0.5*(COS(RADIANS(ABS('Third Approx.'!$D$18*'Data 3rd Approx.'!N1001-'Third Approx.'!$D$19*'Data 3rd Approx.'!N1001))))+0.5)*('Third Approx.'!$D$16*TAN(2*'Third Approx.'!$D$29)-2*'Third Approx.'!$D$16*TAN('Third Approx.'!$D$29)))</f>
        <v>3.5130569819813662</v>
      </c>
    </row>
    <row r="1002" spans="1:15" x14ac:dyDescent="0.25">
      <c r="A1002" s="48">
        <v>500</v>
      </c>
      <c r="B1002" s="77" t="str">
        <f>IF(A1002&lt;='Third Approx.'!$D$20,A1002,"")</f>
        <v/>
      </c>
      <c r="C1002" s="48" t="e">
        <f>IF(B1002="",#N/A,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Approx.'!$D$18*B1002))+O1002*COS(RADIANS(B1002*'Third Approx.'!$D$19)+'Third Approx.'!$D$21))))))))))))</f>
        <v>#N/A</v>
      </c>
      <c r="D1002" s="7" t="e">
        <f>IF(B1002="",#N/A,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Approx.'!$D$18*B1002))+O1002*SIN(RADIANS(B1002*'Third Approx.'!$D$19)+'Third Approx.'!$D$21))))))))))))</f>
        <v>#N/A</v>
      </c>
      <c r="N1002" s="18">
        <v>500</v>
      </c>
      <c r="O1002" s="48">
        <f>'Third Approx.'!$D$16*TAN('Third Approx.'!$D$29)+((0.5*(COS(RADIANS(ABS('Third Approx.'!$D$18*'Data 3rd Approx.'!N1002-'Third Approx.'!$D$19*'Data 3rd Approx.'!N1002))))+0.5)*('Third Approx.'!$D$16*TAN(2*'Third Approx.'!$D$29)-2*'Third Approx.'!$D$16*TAN('Third Approx.'!$D$29)))</f>
        <v>3.5135636608977627</v>
      </c>
    </row>
    <row r="1003" spans="1:15" x14ac:dyDescent="0.25">
      <c r="A1003" s="77">
        <v>500.5</v>
      </c>
      <c r="B1003" s="77" t="str">
        <f>IF(A1003&lt;='Third Approx.'!$D$20,A1003,"")</f>
        <v/>
      </c>
      <c r="C1003" s="48" t="e">
        <f>IF(B1003="",#N/A,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Approx.'!$D$18*B1003))+O1003*COS(RADIANS(B1003*'Third Approx.'!$D$19)+'Third Approx.'!$D$21))))))))))))</f>
        <v>#N/A</v>
      </c>
      <c r="D1003" s="7" t="e">
        <f>IF(B1003="",#N/A,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Approx.'!$D$18*B1003))+O1003*SIN(RADIANS(B1003*'Third Approx.'!$D$19)+'Third Approx.'!$D$21))))))))))))</f>
        <v>#N/A</v>
      </c>
      <c r="N1003" s="47">
        <v>500.5</v>
      </c>
      <c r="O1003" s="48">
        <f>'Third Approx.'!$D$16*TAN('Third Approx.'!$D$29)+((0.5*(COS(RADIANS(ABS('Third Approx.'!$D$18*'Data 3rd Approx.'!N1003-'Third Approx.'!$D$19*'Data 3rd Approx.'!N1003))))+0.5)*('Third Approx.'!$D$16*TAN(2*'Third Approx.'!$D$29)-2*'Third Approx.'!$D$16*TAN('Third Approx.'!$D$29)))</f>
        <v>3.5140333909973287</v>
      </c>
    </row>
    <row r="1004" spans="1:15" x14ac:dyDescent="0.25">
      <c r="A1004" s="48">
        <v>501</v>
      </c>
      <c r="B1004" s="77" t="str">
        <f>IF(A1004&lt;='Third Approx.'!$D$20,A1004,"")</f>
        <v/>
      </c>
      <c r="C1004" s="48" t="e">
        <f>IF(B1004="",#N/A,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Approx.'!$D$18*B1004))+O1004*COS(RADIANS(B1004*'Third Approx.'!$D$19)+'Third Approx.'!$D$21))))))))))))</f>
        <v>#N/A</v>
      </c>
      <c r="D1004" s="7" t="e">
        <f>IF(B1004="",#N/A,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Approx.'!$D$18*B1004))+O1004*SIN(RADIANS(B1004*'Third Approx.'!$D$19)+'Third Approx.'!$D$21))))))))))))</f>
        <v>#N/A</v>
      </c>
      <c r="N1004" s="18">
        <v>501</v>
      </c>
      <c r="O1004" s="48">
        <f>'Third Approx.'!$D$16*TAN('Third Approx.'!$D$29)+((0.5*(COS(RADIANS(ABS('Third Approx.'!$D$18*'Data 3rd Approx.'!N1004-'Third Approx.'!$D$19*'Data 3rd Approx.'!N1004))))+0.5)*('Third Approx.'!$D$16*TAN(2*'Third Approx.'!$D$29)-2*'Third Approx.'!$D$16*TAN('Third Approx.'!$D$29)))</f>
        <v>3.5144581350678266</v>
      </c>
    </row>
    <row r="1005" spans="1:15" x14ac:dyDescent="0.25">
      <c r="A1005" s="77">
        <v>501.5</v>
      </c>
      <c r="B1005" s="77" t="str">
        <f>IF(A1005&lt;='Third Approx.'!$D$20,A1005,"")</f>
        <v/>
      </c>
      <c r="C1005" s="48" t="e">
        <f>IF(B1005="",#N/A,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Approx.'!$D$18*B1005))+O1005*COS(RADIANS(B1005*'Third Approx.'!$D$19)+'Third Approx.'!$D$21))))))))))))</f>
        <v>#N/A</v>
      </c>
      <c r="D1005" s="7" t="e">
        <f>IF(B1005="",#N/A,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Approx.'!$D$18*B1005))+O1005*SIN(RADIANS(B1005*'Third Approx.'!$D$19)+'Third Approx.'!$D$21))))))))))))</f>
        <v>#N/A</v>
      </c>
      <c r="N1005" s="18">
        <v>501.5</v>
      </c>
      <c r="O1005" s="48">
        <f>'Third Approx.'!$D$16*TAN('Third Approx.'!$D$29)+((0.5*(COS(RADIANS(ABS('Third Approx.'!$D$18*'Data 3rd Approx.'!N1005-'Third Approx.'!$D$19*'Data 3rd Approx.'!N1005))))+0.5)*('Third Approx.'!$D$16*TAN(2*'Third Approx.'!$D$29)-2*'Third Approx.'!$D$16*TAN('Third Approx.'!$D$29)))</f>
        <v>3.5148306256204491</v>
      </c>
    </row>
    <row r="1006" spans="1:15" x14ac:dyDescent="0.25">
      <c r="A1006" s="48">
        <v>502</v>
      </c>
      <c r="B1006" s="77" t="str">
        <f>IF(A1006&lt;='Third Approx.'!$D$20,A1006,"")</f>
        <v/>
      </c>
      <c r="C1006" s="48" t="e">
        <f>IF(B1006="",#N/A,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Approx.'!$D$18*B1006))+O1006*COS(RADIANS(B1006*'Third Approx.'!$D$19)+'Third Approx.'!$D$21))))))))))))</f>
        <v>#N/A</v>
      </c>
      <c r="D1006" s="7" t="e">
        <f>IF(B1006="",#N/A,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Approx.'!$D$18*B1006))+O1006*SIN(RADIANS(B1006*'Third Approx.'!$D$19)+'Third Approx.'!$D$21))))))))))))</f>
        <v>#N/A</v>
      </c>
      <c r="N1006" s="47">
        <v>502</v>
      </c>
      <c r="O1006" s="48">
        <f>'Third Approx.'!$D$16*TAN('Third Approx.'!$D$29)+((0.5*(COS(RADIANS(ABS('Third Approx.'!$D$18*'Data 3rd Approx.'!N1006-'Third Approx.'!$D$19*'Data 3rd Approx.'!N1006))))+0.5)*('Third Approx.'!$D$16*TAN(2*'Third Approx.'!$D$29)-2*'Third Approx.'!$D$16*TAN('Third Approx.'!$D$29)))</f>
        <v>3.5151444892385664</v>
      </c>
    </row>
    <row r="1007" spans="1:15" x14ac:dyDescent="0.25">
      <c r="A1007" s="77">
        <v>502.5</v>
      </c>
      <c r="B1007" s="77" t="str">
        <f>IF(A1007&lt;='Third Approx.'!$D$20,A1007,"")</f>
        <v/>
      </c>
      <c r="C1007" s="48" t="e">
        <f>IF(B1007="",#N/A,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Approx.'!$D$18*B1007))+O1007*COS(RADIANS(B1007*'Third Approx.'!$D$19)+'Third Approx.'!$D$21))))))))))))</f>
        <v>#N/A</v>
      </c>
      <c r="D1007" s="7" t="e">
        <f>IF(B1007="",#N/A,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Approx.'!$D$18*B1007))+O1007*SIN(RADIANS(B1007*'Third Approx.'!$D$19)+'Third Approx.'!$D$21))))))))))))</f>
        <v>#N/A</v>
      </c>
      <c r="N1007" s="18">
        <v>502.5</v>
      </c>
      <c r="O1007" s="48">
        <f>'Third Approx.'!$D$16*TAN('Third Approx.'!$D$29)+((0.5*(COS(RADIANS(ABS('Third Approx.'!$D$18*'Data 3rd Approx.'!N1007-'Third Approx.'!$D$19*'Data 3rd Approx.'!N1007))))+0.5)*('Third Approx.'!$D$16*TAN(2*'Third Approx.'!$D$29)-2*'Third Approx.'!$D$16*TAN('Third Approx.'!$D$29)))</f>
        <v>3.5153943556286542</v>
      </c>
    </row>
    <row r="1008" spans="1:15" x14ac:dyDescent="0.25">
      <c r="A1008" s="48">
        <v>503</v>
      </c>
      <c r="B1008" s="77" t="str">
        <f>IF(A1008&lt;='Third Approx.'!$D$20,A1008,"")</f>
        <v/>
      </c>
      <c r="C1008" s="48" t="e">
        <f>IF(B1008="",#N/A,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Approx.'!$D$18*B1008))+O1008*COS(RADIANS(B1008*'Third Approx.'!$D$19)+'Third Approx.'!$D$21))))))))))))</f>
        <v>#N/A</v>
      </c>
      <c r="D1008" s="7" t="e">
        <f>IF(B1008="",#N/A,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Approx.'!$D$18*B1008))+O1008*SIN(RADIANS(B1008*'Third Approx.'!$D$19)+'Third Approx.'!$D$21))))))))))))</f>
        <v>#N/A</v>
      </c>
      <c r="N1008" s="18">
        <v>503</v>
      </c>
      <c r="O1008" s="48">
        <f>'Third Approx.'!$D$16*TAN('Third Approx.'!$D$29)+((0.5*(COS(RADIANS(ABS('Third Approx.'!$D$18*'Data 3rd Approx.'!N1008-'Third Approx.'!$D$19*'Data 3rd Approx.'!N1008))))+0.5)*('Third Approx.'!$D$16*TAN(2*'Third Approx.'!$D$29)-2*'Third Approx.'!$D$16*TAN('Third Approx.'!$D$29)))</f>
        <v>3.5155759495075007</v>
      </c>
    </row>
    <row r="1009" spans="1:15" x14ac:dyDescent="0.25">
      <c r="A1009" s="77">
        <v>503.5</v>
      </c>
      <c r="B1009" s="77" t="str">
        <f>IF(A1009&lt;='Third Approx.'!$D$20,A1009,"")</f>
        <v/>
      </c>
      <c r="C1009" s="48" t="e">
        <f>IF(B1009="",#N/A,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Approx.'!$D$18*B1009))+O1009*COS(RADIANS(B1009*'Third Approx.'!$D$19)+'Third Approx.'!$D$21))))))))))))</f>
        <v>#N/A</v>
      </c>
      <c r="D1009" s="7" t="e">
        <f>IF(B1009="",#N/A,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Approx.'!$D$18*B1009))+O1009*SIN(RADIANS(B1009*'Third Approx.'!$D$19)+'Third Approx.'!$D$21))))))))))))</f>
        <v>#N/A</v>
      </c>
      <c r="N1009" s="47">
        <v>503.5</v>
      </c>
      <c r="O1009" s="48">
        <f>'Third Approx.'!$D$16*TAN('Third Approx.'!$D$29)+((0.5*(COS(RADIANS(ABS('Third Approx.'!$D$18*'Data 3rd Approx.'!N1009-'Third Approx.'!$D$19*'Data 3rd Approx.'!N1009))))+0.5)*('Third Approx.'!$D$16*TAN(2*'Third Approx.'!$D$29)-2*'Third Approx.'!$D$16*TAN('Third Approx.'!$D$29)))</f>
        <v>3.5156861637534926</v>
      </c>
    </row>
    <row r="1010" spans="1:15" x14ac:dyDescent="0.25">
      <c r="A1010" s="48">
        <v>504</v>
      </c>
      <c r="B1010" s="77" t="str">
        <f>IF(A1010&lt;='Third Approx.'!$D$20,A1010,"")</f>
        <v/>
      </c>
      <c r="C1010" s="48" t="e">
        <f>IF(B1010="",#N/A,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Approx.'!$D$18*B1010))+O1010*COS(RADIANS(B1010*'Third Approx.'!$D$19)+'Third Approx.'!$D$21))))))))))))</f>
        <v>#N/A</v>
      </c>
      <c r="D1010" s="7" t="e">
        <f>IF(B1010="",#N/A,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Approx.'!$D$18*B1010))+O1010*SIN(RADIANS(B1010*'Third Approx.'!$D$19)+'Third Approx.'!$D$21))))))))))))</f>
        <v>#N/A</v>
      </c>
      <c r="N1010" s="18">
        <v>504</v>
      </c>
      <c r="O1010" s="48">
        <f>'Third Approx.'!$D$16*TAN('Third Approx.'!$D$29)+((0.5*(COS(RADIANS(ABS('Third Approx.'!$D$18*'Data 3rd Approx.'!N1010-'Third Approx.'!$D$19*'Data 3rd Approx.'!N1010))))+0.5)*('Third Approx.'!$D$16*TAN(2*'Third Approx.'!$D$29)-2*'Third Approx.'!$D$16*TAN('Third Approx.'!$D$29)))</f>
        <v>3.5157231125703232</v>
      </c>
    </row>
    <row r="1011" spans="1:15" x14ac:dyDescent="0.25">
      <c r="A1011" s="77">
        <v>504.5</v>
      </c>
      <c r="B1011" s="77" t="str">
        <f>IF(A1011&lt;='Third Approx.'!$D$20,A1011,"")</f>
        <v/>
      </c>
      <c r="C1011" s="48" t="e">
        <f>IF(B1011="",#N/A,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Approx.'!$D$18*B1011))+O1011*COS(RADIANS(B1011*'Third Approx.'!$D$19)+'Third Approx.'!$D$21))))))))))))</f>
        <v>#N/A</v>
      </c>
      <c r="D1011" s="7" t="e">
        <f>IF(B1011="",#N/A,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Approx.'!$D$18*B1011))+O1011*SIN(RADIANS(B1011*'Third Approx.'!$D$19)+'Third Approx.'!$D$21))))))))))))</f>
        <v>#N/A</v>
      </c>
      <c r="N1011" s="18">
        <v>504.5</v>
      </c>
      <c r="O1011" s="48">
        <f>'Third Approx.'!$D$16*TAN('Third Approx.'!$D$29)+((0.5*(COS(RADIANS(ABS('Third Approx.'!$D$18*'Data 3rd Approx.'!N1011-'Third Approx.'!$D$19*'Data 3rd Approx.'!N1011))))+0.5)*('Third Approx.'!$D$16*TAN(2*'Third Approx.'!$D$29)-2*'Third Approx.'!$D$16*TAN('Third Approx.'!$D$29)))</f>
        <v>3.5156861637534926</v>
      </c>
    </row>
    <row r="1012" spans="1:15" x14ac:dyDescent="0.25">
      <c r="A1012" s="48">
        <v>505</v>
      </c>
      <c r="B1012" s="77" t="str">
        <f>IF(A1012&lt;='Third Approx.'!$D$20,A1012,"")</f>
        <v/>
      </c>
      <c r="C1012" s="48" t="e">
        <f>IF(B1012="",#N/A,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Approx.'!$D$18*B1012))+O1012*COS(RADIANS(B1012*'Third Approx.'!$D$19)+'Third Approx.'!$D$21))))))))))))</f>
        <v>#N/A</v>
      </c>
      <c r="D1012" s="7" t="e">
        <f>IF(B1012="",#N/A,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Approx.'!$D$18*B1012))+O1012*SIN(RADIANS(B1012*'Third Approx.'!$D$19)+'Third Approx.'!$D$21))))))))))))</f>
        <v>#N/A</v>
      </c>
      <c r="N1012" s="47">
        <v>505</v>
      </c>
      <c r="O1012" s="48">
        <f>'Third Approx.'!$D$16*TAN('Third Approx.'!$D$29)+((0.5*(COS(RADIANS(ABS('Third Approx.'!$D$18*'Data 3rd Approx.'!N1012-'Third Approx.'!$D$19*'Data 3rd Approx.'!N1012))))+0.5)*('Third Approx.'!$D$16*TAN(2*'Third Approx.'!$D$29)-2*'Third Approx.'!$D$16*TAN('Third Approx.'!$D$29)))</f>
        <v>3.5155759495075007</v>
      </c>
    </row>
    <row r="1013" spans="1:15" x14ac:dyDescent="0.25">
      <c r="A1013" s="77">
        <v>505.5</v>
      </c>
      <c r="B1013" s="77" t="str">
        <f>IF(A1013&lt;='Third Approx.'!$D$20,A1013,"")</f>
        <v/>
      </c>
      <c r="C1013" s="48" t="e">
        <f>IF(B1013="",#N/A,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Approx.'!$D$18*B1013))+O1013*COS(RADIANS(B1013*'Third Approx.'!$D$19)+'Third Approx.'!$D$21))))))))))))</f>
        <v>#N/A</v>
      </c>
      <c r="D1013" s="7" t="e">
        <f>IF(B1013="",#N/A,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Approx.'!$D$18*B1013))+O1013*SIN(RADIANS(B1013*'Third Approx.'!$D$19)+'Third Approx.'!$D$21))))))))))))</f>
        <v>#N/A</v>
      </c>
      <c r="N1013" s="18">
        <v>505.5</v>
      </c>
      <c r="O1013" s="48">
        <f>'Third Approx.'!$D$16*TAN('Third Approx.'!$D$29)+((0.5*(COS(RADIANS(ABS('Third Approx.'!$D$18*'Data 3rd Approx.'!N1013-'Third Approx.'!$D$19*'Data 3rd Approx.'!N1013))))+0.5)*('Third Approx.'!$D$16*TAN(2*'Third Approx.'!$D$29)-2*'Third Approx.'!$D$16*TAN('Third Approx.'!$D$29)))</f>
        <v>3.5153943556286542</v>
      </c>
    </row>
    <row r="1014" spans="1:15" x14ac:dyDescent="0.25">
      <c r="A1014" s="48">
        <v>506</v>
      </c>
      <c r="B1014" s="77" t="str">
        <f>IF(A1014&lt;='Third Approx.'!$D$20,A1014,"")</f>
        <v/>
      </c>
      <c r="C1014" s="48" t="e">
        <f>IF(B1014="",#N/A,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Approx.'!$D$18*B1014))+O1014*COS(RADIANS(B1014*'Third Approx.'!$D$19)+'Third Approx.'!$D$21))))))))))))</f>
        <v>#N/A</v>
      </c>
      <c r="D1014" s="7" t="e">
        <f>IF(B1014="",#N/A,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Approx.'!$D$18*B1014))+O1014*SIN(RADIANS(B1014*'Third Approx.'!$D$19)+'Third Approx.'!$D$21))))))))))))</f>
        <v>#N/A</v>
      </c>
      <c r="N1014" s="18">
        <v>506</v>
      </c>
      <c r="O1014" s="48">
        <f>'Third Approx.'!$D$16*TAN('Third Approx.'!$D$29)+((0.5*(COS(RADIANS(ABS('Third Approx.'!$D$18*'Data 3rd Approx.'!N1014-'Third Approx.'!$D$19*'Data 3rd Approx.'!N1014))))+0.5)*('Third Approx.'!$D$16*TAN(2*'Third Approx.'!$D$29)-2*'Third Approx.'!$D$16*TAN('Third Approx.'!$D$29)))</f>
        <v>3.5151444892385668</v>
      </c>
    </row>
    <row r="1015" spans="1:15" x14ac:dyDescent="0.25">
      <c r="A1015" s="77">
        <v>506.5</v>
      </c>
      <c r="B1015" s="77" t="str">
        <f>IF(A1015&lt;='Third Approx.'!$D$20,A1015,"")</f>
        <v/>
      </c>
      <c r="C1015" s="48" t="e">
        <f>IF(B1015="",#N/A,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Approx.'!$D$18*B1015))+O1015*COS(RADIANS(B1015*'Third Approx.'!$D$19)+'Third Approx.'!$D$21))))))))))))</f>
        <v>#N/A</v>
      </c>
      <c r="D1015" s="7" t="e">
        <f>IF(B1015="",#N/A,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Approx.'!$D$18*B1015))+O1015*SIN(RADIANS(B1015*'Third Approx.'!$D$19)+'Third Approx.'!$D$21))))))))))))</f>
        <v>#N/A</v>
      </c>
      <c r="N1015" s="47">
        <v>506.5</v>
      </c>
      <c r="O1015" s="48">
        <f>'Third Approx.'!$D$16*TAN('Third Approx.'!$D$29)+((0.5*(COS(RADIANS(ABS('Third Approx.'!$D$18*'Data 3rd Approx.'!N1015-'Third Approx.'!$D$19*'Data 3rd Approx.'!N1015))))+0.5)*('Third Approx.'!$D$16*TAN(2*'Third Approx.'!$D$29)-2*'Third Approx.'!$D$16*TAN('Third Approx.'!$D$29)))</f>
        <v>3.5148306256204491</v>
      </c>
    </row>
    <row r="1016" spans="1:15" x14ac:dyDescent="0.25">
      <c r="A1016" s="48">
        <v>507</v>
      </c>
      <c r="B1016" s="77" t="str">
        <f>IF(A1016&lt;='Third Approx.'!$D$20,A1016,"")</f>
        <v/>
      </c>
      <c r="C1016" s="48" t="e">
        <f>IF(B1016="",#N/A,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Approx.'!$D$18*B1016))+O1016*COS(RADIANS(B1016*'Third Approx.'!$D$19)+'Third Approx.'!$D$21))))))))))))</f>
        <v>#N/A</v>
      </c>
      <c r="D1016" s="7" t="e">
        <f>IF(B1016="",#N/A,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Approx.'!$D$18*B1016))+O1016*SIN(RADIANS(B1016*'Third Approx.'!$D$19)+'Third Approx.'!$D$21))))))))))))</f>
        <v>#N/A</v>
      </c>
      <c r="N1016" s="18">
        <v>507</v>
      </c>
      <c r="O1016" s="48">
        <f>'Third Approx.'!$D$16*TAN('Third Approx.'!$D$29)+((0.5*(COS(RADIANS(ABS('Third Approx.'!$D$18*'Data 3rd Approx.'!N1016-'Third Approx.'!$D$19*'Data 3rd Approx.'!N1016))))+0.5)*('Third Approx.'!$D$16*TAN(2*'Third Approx.'!$D$29)-2*'Third Approx.'!$D$16*TAN('Third Approx.'!$D$29)))</f>
        <v>3.5144581350678266</v>
      </c>
    </row>
    <row r="1017" spans="1:15" x14ac:dyDescent="0.25">
      <c r="A1017" s="77">
        <v>507.5</v>
      </c>
      <c r="B1017" s="77" t="str">
        <f>IF(A1017&lt;='Third Approx.'!$D$20,A1017,"")</f>
        <v/>
      </c>
      <c r="C1017" s="48" t="e">
        <f>IF(B1017="",#N/A,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Approx.'!$D$18*B1017))+O1017*COS(RADIANS(B1017*'Third Approx.'!$D$19)+'Third Approx.'!$D$21))))))))))))</f>
        <v>#N/A</v>
      </c>
      <c r="D1017" s="7" t="e">
        <f>IF(B1017="",#N/A,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Approx.'!$D$18*B1017))+O1017*SIN(RADIANS(B1017*'Third Approx.'!$D$19)+'Third Approx.'!$D$21))))))))))))</f>
        <v>#N/A</v>
      </c>
      <c r="N1017" s="18">
        <v>507.5</v>
      </c>
      <c r="O1017" s="48">
        <f>'Third Approx.'!$D$16*TAN('Third Approx.'!$D$29)+((0.5*(COS(RADIANS(ABS('Third Approx.'!$D$18*'Data 3rd Approx.'!N1017-'Third Approx.'!$D$19*'Data 3rd Approx.'!N1017))))+0.5)*('Third Approx.'!$D$16*TAN(2*'Third Approx.'!$D$29)-2*'Third Approx.'!$D$16*TAN('Third Approx.'!$D$29)))</f>
        <v>3.5140333909973287</v>
      </c>
    </row>
    <row r="1018" spans="1:15" x14ac:dyDescent="0.25">
      <c r="A1018" s="48">
        <v>508</v>
      </c>
      <c r="B1018" s="77" t="str">
        <f>IF(A1018&lt;='Third Approx.'!$D$20,A1018,"")</f>
        <v/>
      </c>
      <c r="C1018" s="48" t="e">
        <f>IF(B1018="",#N/A,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Approx.'!$D$18*B1018))+O1018*COS(RADIANS(B1018*'Third Approx.'!$D$19)+'Third Approx.'!$D$21))))))))))))</f>
        <v>#N/A</v>
      </c>
      <c r="D1018" s="7" t="e">
        <f>IF(B1018="",#N/A,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Approx.'!$D$18*B1018))+O1018*SIN(RADIANS(B1018*'Third Approx.'!$D$19)+'Third Approx.'!$D$21))))))))))))</f>
        <v>#N/A</v>
      </c>
      <c r="N1018" s="47">
        <v>508</v>
      </c>
      <c r="O1018" s="48">
        <f>'Third Approx.'!$D$16*TAN('Third Approx.'!$D$29)+((0.5*(COS(RADIANS(ABS('Third Approx.'!$D$18*'Data 3rd Approx.'!N1018-'Third Approx.'!$D$19*'Data 3rd Approx.'!N1018))))+0.5)*('Third Approx.'!$D$16*TAN(2*'Third Approx.'!$D$29)-2*'Third Approx.'!$D$16*TAN('Third Approx.'!$D$29)))</f>
        <v>3.5135636608977627</v>
      </c>
    </row>
    <row r="1019" spans="1:15" x14ac:dyDescent="0.25">
      <c r="A1019" s="77">
        <v>508.5</v>
      </c>
      <c r="B1019" s="77" t="str">
        <f>IF(A1019&lt;='Third Approx.'!$D$20,A1019,"")</f>
        <v/>
      </c>
      <c r="C1019" s="48" t="e">
        <f>IF(B1019="",#N/A,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Approx.'!$D$18*B1019))+O1019*COS(RADIANS(B1019*'Third Approx.'!$D$19)+'Third Approx.'!$D$21))))))))))))</f>
        <v>#N/A</v>
      </c>
      <c r="D1019" s="7" t="e">
        <f>IF(B1019="",#N/A,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Approx.'!$D$18*B1019))+O1019*SIN(RADIANS(B1019*'Third Approx.'!$D$19)+'Third Approx.'!$D$21))))))))))))</f>
        <v>#N/A</v>
      </c>
      <c r="N1019" s="18">
        <v>508.5</v>
      </c>
      <c r="O1019" s="48">
        <f>'Third Approx.'!$D$16*TAN('Third Approx.'!$D$29)+((0.5*(COS(RADIANS(ABS('Third Approx.'!$D$18*'Data 3rd Approx.'!N1019-'Third Approx.'!$D$19*'Data 3rd Approx.'!N1019))))+0.5)*('Third Approx.'!$D$16*TAN(2*'Third Approx.'!$D$29)-2*'Third Approx.'!$D$16*TAN('Third Approx.'!$D$29)))</f>
        <v>3.5130569819813662</v>
      </c>
    </row>
    <row r="1020" spans="1:15" x14ac:dyDescent="0.25">
      <c r="A1020" s="48">
        <v>509</v>
      </c>
      <c r="B1020" s="77" t="str">
        <f>IF(A1020&lt;='Third Approx.'!$D$20,A1020,"")</f>
        <v/>
      </c>
      <c r="C1020" s="48" t="e">
        <f>IF(B1020="",#N/A,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Approx.'!$D$18*B1020))+O1020*COS(RADIANS(B1020*'Third Approx.'!$D$19)+'Third Approx.'!$D$21))))))))))))</f>
        <v>#N/A</v>
      </c>
      <c r="D1020" s="7" t="e">
        <f>IF(B1020="",#N/A,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Approx.'!$D$18*B1020))+O1020*SIN(RADIANS(B1020*'Third Approx.'!$D$19)+'Third Approx.'!$D$21))))))))))))</f>
        <v>#N/A</v>
      </c>
      <c r="N1020" s="18">
        <v>509</v>
      </c>
      <c r="O1020" s="48">
        <f>'Third Approx.'!$D$16*TAN('Third Approx.'!$D$29)+((0.5*(COS(RADIANS(ABS('Third Approx.'!$D$18*'Data 3rd Approx.'!N1020-'Third Approx.'!$D$19*'Data 3rd Approx.'!N1020))))+0.5)*('Third Approx.'!$D$16*TAN(2*'Third Approx.'!$D$29)-2*'Third Approx.'!$D$16*TAN('Third Approx.'!$D$29)))</f>
        <v>3.5125220236648764</v>
      </c>
    </row>
    <row r="1021" spans="1:15" x14ac:dyDescent="0.25">
      <c r="A1021" s="77">
        <v>509.5</v>
      </c>
      <c r="B1021" s="77" t="str">
        <f>IF(A1021&lt;='Third Approx.'!$D$20,A1021,"")</f>
        <v/>
      </c>
      <c r="C1021" s="48" t="e">
        <f>IF(B1021="",#N/A,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Approx.'!$D$18*B1021))+O1021*COS(RADIANS(B1021*'Third Approx.'!$D$19)+'Third Approx.'!$D$21))))))))))))</f>
        <v>#N/A</v>
      </c>
      <c r="D1021" s="7" t="e">
        <f>IF(B1021="",#N/A,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Approx.'!$D$18*B1021))+O1021*SIN(RADIANS(B1021*'Third Approx.'!$D$19)+'Third Approx.'!$D$21))))))))))))</f>
        <v>#N/A</v>
      </c>
      <c r="N1021" s="47">
        <v>509.5</v>
      </c>
      <c r="O1021" s="48">
        <f>'Third Approx.'!$D$16*TAN('Third Approx.'!$D$29)+((0.5*(COS(RADIANS(ABS('Third Approx.'!$D$18*'Data 3rd Approx.'!N1021-'Third Approx.'!$D$19*'Data 3rd Approx.'!N1021))))+0.5)*('Third Approx.'!$D$16*TAN(2*'Third Approx.'!$D$29)-2*'Third Approx.'!$D$16*TAN('Third Approx.'!$D$29)))</f>
        <v>3.5119679392334073</v>
      </c>
    </row>
    <row r="1022" spans="1:15" x14ac:dyDescent="0.25">
      <c r="A1022" s="48">
        <v>510</v>
      </c>
      <c r="B1022" s="77" t="str">
        <f>IF(A1022&lt;='Third Approx.'!$D$20,A1022,"")</f>
        <v/>
      </c>
      <c r="C1022" s="48" t="e">
        <f>IF(B1022="",#N/A,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Approx.'!$D$18*B1022))+O1022*COS(RADIANS(B1022*'Third Approx.'!$D$19)+'Third Approx.'!$D$21))))))))))))</f>
        <v>#N/A</v>
      </c>
      <c r="D1022" s="7" t="e">
        <f>IF(B1022="",#N/A,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Approx.'!$D$18*B1022))+O1022*SIN(RADIANS(B1022*'Third Approx.'!$D$19)+'Third Approx.'!$D$21))))))))))))</f>
        <v>#N/A</v>
      </c>
      <c r="N1022" s="18">
        <v>510</v>
      </c>
      <c r="O1022" s="48">
        <f>'Third Approx.'!$D$16*TAN('Third Approx.'!$D$29)+((0.5*(COS(RADIANS(ABS('Third Approx.'!$D$18*'Data 3rd Approx.'!N1022-'Third Approx.'!$D$19*'Data 3rd Approx.'!N1022))))+0.5)*('Third Approx.'!$D$16*TAN(2*'Third Approx.'!$D$29)-2*'Third Approx.'!$D$16*TAN('Third Approx.'!$D$29)))</f>
        <v>3.5114042092252022</v>
      </c>
    </row>
    <row r="1023" spans="1:15" x14ac:dyDescent="0.25">
      <c r="A1023" s="77">
        <v>510.5</v>
      </c>
      <c r="B1023" s="77" t="str">
        <f>IF(A1023&lt;='Third Approx.'!$D$20,A1023,"")</f>
        <v/>
      </c>
      <c r="C1023" s="48" t="e">
        <f>IF(B1023="",#N/A,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Approx.'!$D$18*B1023))+O1023*COS(RADIANS(B1023*'Third Approx.'!$D$19)+'Third Approx.'!$D$21))))))))))))</f>
        <v>#N/A</v>
      </c>
      <c r="D1023" s="7" t="e">
        <f>IF(B1023="",#N/A,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Approx.'!$D$18*B1023))+O1023*SIN(RADIANS(B1023*'Third Approx.'!$D$19)+'Third Approx.'!$D$21))))))))))))</f>
        <v>#N/A</v>
      </c>
      <c r="N1023" s="18">
        <v>510.5</v>
      </c>
      <c r="O1023" s="48">
        <f>'Third Approx.'!$D$16*TAN('Third Approx.'!$D$29)+((0.5*(COS(RADIANS(ABS('Third Approx.'!$D$18*'Data 3rd Approx.'!N1023-'Third Approx.'!$D$19*'Data 3rd Approx.'!N1023))))+0.5)*('Third Approx.'!$D$16*TAN(2*'Third Approx.'!$D$29)-2*'Third Approx.'!$D$16*TAN('Third Approx.'!$D$29)))</f>
        <v>3.5108404792169972</v>
      </c>
    </row>
    <row r="1024" spans="1:15" x14ac:dyDescent="0.25">
      <c r="A1024" s="48">
        <v>511</v>
      </c>
      <c r="B1024" s="77" t="str">
        <f>IF(A1024&lt;='Third Approx.'!$D$20,A1024,"")</f>
        <v/>
      </c>
      <c r="C1024" s="48" t="e">
        <f>IF(B1024="",#N/A,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Approx.'!$D$18*B1024))+O1024*COS(RADIANS(B1024*'Third Approx.'!$D$19)+'Third Approx.'!$D$21))))))))))))</f>
        <v>#N/A</v>
      </c>
      <c r="D1024" s="7" t="e">
        <f>IF(B1024="",#N/A,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Approx.'!$D$18*B1024))+O1024*SIN(RADIANS(B1024*'Third Approx.'!$D$19)+'Third Approx.'!$D$21))))))))))))</f>
        <v>#N/A</v>
      </c>
      <c r="N1024" s="47">
        <v>511</v>
      </c>
      <c r="O1024" s="48">
        <f>'Third Approx.'!$D$16*TAN('Third Approx.'!$D$29)+((0.5*(COS(RADIANS(ABS('Third Approx.'!$D$18*'Data 3rd Approx.'!N1024-'Third Approx.'!$D$19*'Data 3rd Approx.'!N1024))))+0.5)*('Third Approx.'!$D$16*TAN(2*'Third Approx.'!$D$29)-2*'Third Approx.'!$D$16*TAN('Third Approx.'!$D$29)))</f>
        <v>3.5102863947855281</v>
      </c>
    </row>
    <row r="1025" spans="1:15" x14ac:dyDescent="0.25">
      <c r="A1025" s="77">
        <v>511.5</v>
      </c>
      <c r="B1025" s="77" t="str">
        <f>IF(A1025&lt;='Third Approx.'!$D$20,A1025,"")</f>
        <v/>
      </c>
      <c r="C1025" s="48" t="e">
        <f>IF(B1025="",#N/A,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Approx.'!$D$18*B1025))+O1025*COS(RADIANS(B1025*'Third Approx.'!$D$19)+'Third Approx.'!$D$21))))))))))))</f>
        <v>#N/A</v>
      </c>
      <c r="D1025" s="7" t="e">
        <f>IF(B1025="",#N/A,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Approx.'!$D$18*B1025))+O1025*SIN(RADIANS(B1025*'Third Approx.'!$D$19)+'Third Approx.'!$D$21))))))))))))</f>
        <v>#N/A</v>
      </c>
      <c r="N1025" s="18">
        <v>511.5</v>
      </c>
      <c r="O1025" s="48">
        <f>'Third Approx.'!$D$16*TAN('Third Approx.'!$D$29)+((0.5*(COS(RADIANS(ABS('Third Approx.'!$D$18*'Data 3rd Approx.'!N1025-'Third Approx.'!$D$19*'Data 3rd Approx.'!N1025))))+0.5)*('Third Approx.'!$D$16*TAN(2*'Third Approx.'!$D$29)-2*'Third Approx.'!$D$16*TAN('Third Approx.'!$D$29)))</f>
        <v>3.5097514364690383</v>
      </c>
    </row>
    <row r="1026" spans="1:15" x14ac:dyDescent="0.25">
      <c r="A1026" s="48">
        <v>512</v>
      </c>
      <c r="B1026" s="77" t="str">
        <f>IF(A1026&lt;='Third Approx.'!$D$20,A1026,"")</f>
        <v/>
      </c>
      <c r="C1026" s="48" t="e">
        <f>IF(B1026="",#N/A,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Approx.'!$D$18*B1026))+O1026*COS(RADIANS(B1026*'Third Approx.'!$D$19)+'Third Approx.'!$D$21))))))))))))</f>
        <v>#N/A</v>
      </c>
      <c r="D1026" s="7" t="e">
        <f>IF(B1026="",#N/A,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Approx.'!$D$18*B1026))+O1026*SIN(RADIANS(B1026*'Third Approx.'!$D$19)+'Third Approx.'!$D$21))))))))))))</f>
        <v>#N/A</v>
      </c>
      <c r="N1026" s="18">
        <v>512</v>
      </c>
      <c r="O1026" s="48">
        <f>'Third Approx.'!$D$16*TAN('Third Approx.'!$D$29)+((0.5*(COS(RADIANS(ABS('Third Approx.'!$D$18*'Data 3rd Approx.'!N1026-'Third Approx.'!$D$19*'Data 3rd Approx.'!N1026))))+0.5)*('Third Approx.'!$D$16*TAN(2*'Third Approx.'!$D$29)-2*'Third Approx.'!$D$16*TAN('Third Approx.'!$D$29)))</f>
        <v>3.5092447575526418</v>
      </c>
    </row>
    <row r="1027" spans="1:15" x14ac:dyDescent="0.25">
      <c r="A1027" s="77">
        <v>512.5</v>
      </c>
      <c r="B1027" s="77" t="str">
        <f>IF(A1027&lt;='Third Approx.'!$D$20,A1027,"")</f>
        <v/>
      </c>
      <c r="C1027" s="48" t="e">
        <f>IF(B1027="",#N/A,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Approx.'!$D$18*B1027))+O1027*COS(RADIANS(B1027*'Third Approx.'!$D$19)+'Third Approx.'!$D$21))))))))))))</f>
        <v>#N/A</v>
      </c>
      <c r="D1027" s="7" t="e">
        <f>IF(B1027="",#N/A,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Approx.'!$D$18*B1027))+O1027*SIN(RADIANS(B1027*'Third Approx.'!$D$19)+'Third Approx.'!$D$21))))))))))))</f>
        <v>#N/A</v>
      </c>
      <c r="N1027" s="47">
        <v>512.5</v>
      </c>
      <c r="O1027" s="48">
        <f>'Third Approx.'!$D$16*TAN('Third Approx.'!$D$29)+((0.5*(COS(RADIANS(ABS('Third Approx.'!$D$18*'Data 3rd Approx.'!N1027-'Third Approx.'!$D$19*'Data 3rd Approx.'!N1027))))+0.5)*('Third Approx.'!$D$16*TAN(2*'Third Approx.'!$D$29)-2*'Third Approx.'!$D$16*TAN('Third Approx.'!$D$29)))</f>
        <v>3.5087750274530758</v>
      </c>
    </row>
    <row r="1028" spans="1:15" x14ac:dyDescent="0.25">
      <c r="A1028" s="48">
        <v>513</v>
      </c>
      <c r="B1028" s="77" t="str">
        <f>IF(A1028&lt;='Third Approx.'!$D$20,A1028,"")</f>
        <v/>
      </c>
      <c r="C1028" s="48" t="e">
        <f>IF(B1028="",#N/A,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Approx.'!$D$18*B1028))+O1028*COS(RADIANS(B1028*'Third Approx.'!$D$19)+'Third Approx.'!$D$21))))))))))))</f>
        <v>#N/A</v>
      </c>
      <c r="D1028" s="7" t="e">
        <f>IF(B1028="",#N/A,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Approx.'!$D$18*B1028))+O1028*SIN(RADIANS(B1028*'Third Approx.'!$D$19)+'Third Approx.'!$D$21))))))))))))</f>
        <v>#N/A</v>
      </c>
      <c r="N1028" s="18">
        <v>513</v>
      </c>
      <c r="O1028" s="48">
        <f>'Third Approx.'!$D$16*TAN('Third Approx.'!$D$29)+((0.5*(COS(RADIANS(ABS('Third Approx.'!$D$18*'Data 3rd Approx.'!N1028-'Third Approx.'!$D$19*'Data 3rd Approx.'!N1028))))+0.5)*('Third Approx.'!$D$16*TAN(2*'Third Approx.'!$D$29)-2*'Third Approx.'!$D$16*TAN('Third Approx.'!$D$29)))</f>
        <v>3.5083502833825779</v>
      </c>
    </row>
    <row r="1029" spans="1:15" x14ac:dyDescent="0.25">
      <c r="A1029" s="77">
        <v>513.5</v>
      </c>
      <c r="B1029" s="77" t="str">
        <f>IF(A1029&lt;='Third Approx.'!$D$20,A1029,"")</f>
        <v/>
      </c>
      <c r="C1029" s="48" t="e">
        <f>IF(B1029="",#N/A,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Approx.'!$D$18*B1029))+O1029*COS(RADIANS(B1029*'Third Approx.'!$D$19)+'Third Approx.'!$D$21))))))))))))</f>
        <v>#N/A</v>
      </c>
      <c r="D1029" s="7" t="e">
        <f>IF(B1029="",#N/A,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Approx.'!$D$18*B1029))+O1029*SIN(RADIANS(B1029*'Third Approx.'!$D$19)+'Third Approx.'!$D$21))))))))))))</f>
        <v>#N/A</v>
      </c>
      <c r="N1029" s="18">
        <v>513.5</v>
      </c>
      <c r="O1029" s="48">
        <f>'Third Approx.'!$D$16*TAN('Third Approx.'!$D$29)+((0.5*(COS(RADIANS(ABS('Third Approx.'!$D$18*'Data 3rd Approx.'!N1029-'Third Approx.'!$D$19*'Data 3rd Approx.'!N1029))))+0.5)*('Third Approx.'!$D$16*TAN(2*'Third Approx.'!$D$29)-2*'Third Approx.'!$D$16*TAN('Third Approx.'!$D$29)))</f>
        <v>3.5079777928299554</v>
      </c>
    </row>
    <row r="1030" spans="1:15" x14ac:dyDescent="0.25">
      <c r="A1030" s="48">
        <v>514</v>
      </c>
      <c r="B1030" s="77" t="str">
        <f>IF(A1030&lt;='Third Approx.'!$D$20,A1030,"")</f>
        <v/>
      </c>
      <c r="C1030" s="48" t="e">
        <f>IF(B1030="",#N/A,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Approx.'!$D$18*B1030))+O1030*COS(RADIANS(B1030*'Third Approx.'!$D$19)+'Third Approx.'!$D$21))))))))))))</f>
        <v>#N/A</v>
      </c>
      <c r="D1030" s="7" t="e">
        <f>IF(B1030="",#N/A,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Approx.'!$D$18*B1030))+O1030*SIN(RADIANS(B1030*'Third Approx.'!$D$19)+'Third Approx.'!$D$21))))))))))))</f>
        <v>#N/A</v>
      </c>
      <c r="N1030" s="47">
        <v>514</v>
      </c>
      <c r="O1030" s="48">
        <f>'Third Approx.'!$D$16*TAN('Third Approx.'!$D$29)+((0.5*(COS(RADIANS(ABS('Third Approx.'!$D$18*'Data 3rd Approx.'!N1030-'Third Approx.'!$D$19*'Data 3rd Approx.'!N1030))))+0.5)*('Third Approx.'!$D$16*TAN(2*'Third Approx.'!$D$29)-2*'Third Approx.'!$D$16*TAN('Third Approx.'!$D$29)))</f>
        <v>3.5076639292118377</v>
      </c>
    </row>
    <row r="1031" spans="1:15" x14ac:dyDescent="0.25">
      <c r="A1031" s="77">
        <v>514.5</v>
      </c>
      <c r="B1031" s="77" t="str">
        <f>IF(A1031&lt;='Third Approx.'!$D$20,A1031,"")</f>
        <v/>
      </c>
      <c r="C1031" s="48" t="e">
        <f>IF(B1031="",#N/A,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Approx.'!$D$18*B1031))+O1031*COS(RADIANS(B1031*'Third Approx.'!$D$19)+'Third Approx.'!$D$21))))))))))))</f>
        <v>#N/A</v>
      </c>
      <c r="D1031" s="7" t="e">
        <f>IF(B1031="",#N/A,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Approx.'!$D$18*B1031))+O1031*SIN(RADIANS(B1031*'Third Approx.'!$D$19)+'Third Approx.'!$D$21))))))))))))</f>
        <v>#N/A</v>
      </c>
      <c r="N1031" s="18">
        <v>514.5</v>
      </c>
      <c r="O1031" s="48">
        <f>'Third Approx.'!$D$16*TAN('Third Approx.'!$D$29)+((0.5*(COS(RADIANS(ABS('Third Approx.'!$D$18*'Data 3rd Approx.'!N1031-'Third Approx.'!$D$19*'Data 3rd Approx.'!N1031))))+0.5)*('Third Approx.'!$D$16*TAN(2*'Third Approx.'!$D$29)-2*'Third Approx.'!$D$16*TAN('Third Approx.'!$D$29)))</f>
        <v>3.5074140628217503</v>
      </c>
    </row>
    <row r="1032" spans="1:15" x14ac:dyDescent="0.25">
      <c r="A1032" s="48">
        <v>515</v>
      </c>
      <c r="B1032" s="77" t="str">
        <f>IF(A1032&lt;='Third Approx.'!$D$20,A1032,"")</f>
        <v/>
      </c>
      <c r="C1032" s="48" t="e">
        <f>IF(B1032="",#N/A,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Approx.'!$D$18*B1032))+O1032*COS(RADIANS(B1032*'Third Approx.'!$D$19)+'Third Approx.'!$D$21))))))))))))</f>
        <v>#N/A</v>
      </c>
      <c r="D1032" s="7" t="e">
        <f>IF(B1032="",#N/A,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Approx.'!$D$18*B1032))+O1032*SIN(RADIANS(B1032*'Third Approx.'!$D$19)+'Third Approx.'!$D$21))))))))))))</f>
        <v>#N/A</v>
      </c>
      <c r="N1032" s="18">
        <v>515</v>
      </c>
      <c r="O1032" s="48">
        <f>'Third Approx.'!$D$16*TAN('Third Approx.'!$D$29)+((0.5*(COS(RADIANS(ABS('Third Approx.'!$D$18*'Data 3rd Approx.'!N1032-'Third Approx.'!$D$19*'Data 3rd Approx.'!N1032))))+0.5)*('Third Approx.'!$D$16*TAN(2*'Third Approx.'!$D$29)-2*'Third Approx.'!$D$16*TAN('Third Approx.'!$D$29)))</f>
        <v>3.5072324689429037</v>
      </c>
    </row>
    <row r="1033" spans="1:15" x14ac:dyDescent="0.25">
      <c r="A1033" s="77">
        <v>515.5</v>
      </c>
      <c r="B1033" s="77" t="str">
        <f>IF(A1033&lt;='Third Approx.'!$D$20,A1033,"")</f>
        <v/>
      </c>
      <c r="C1033" s="48" t="e">
        <f>IF(B1033="",#N/A,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Approx.'!$D$18*B1033))+O1033*COS(RADIANS(B1033*'Third Approx.'!$D$19)+'Third Approx.'!$D$21))))))))))))</f>
        <v>#N/A</v>
      </c>
      <c r="D1033" s="7" t="e">
        <f>IF(B1033="",#N/A,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Approx.'!$D$18*B1033))+O1033*SIN(RADIANS(B1033*'Third Approx.'!$D$19)+'Third Approx.'!$D$21))))))))))))</f>
        <v>#N/A</v>
      </c>
      <c r="N1033" s="47">
        <v>515.5</v>
      </c>
      <c r="O1033" s="48">
        <f>'Third Approx.'!$D$16*TAN('Third Approx.'!$D$29)+((0.5*(COS(RADIANS(ABS('Third Approx.'!$D$18*'Data 3rd Approx.'!N1033-'Third Approx.'!$D$19*'Data 3rd Approx.'!N1033))))+0.5)*('Third Approx.'!$D$16*TAN(2*'Third Approx.'!$D$29)-2*'Third Approx.'!$D$16*TAN('Third Approx.'!$D$29)))</f>
        <v>3.5071222546969119</v>
      </c>
    </row>
    <row r="1034" spans="1:15" x14ac:dyDescent="0.25">
      <c r="A1034" s="48">
        <v>516</v>
      </c>
      <c r="B1034" s="77" t="str">
        <f>IF(A1034&lt;='Third Approx.'!$D$20,A1034,"")</f>
        <v/>
      </c>
      <c r="C1034" s="48" t="e">
        <f>IF(B1034="",#N/A,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Approx.'!$D$18*B1034))+O1034*COS(RADIANS(B1034*'Third Approx.'!$D$19)+'Third Approx.'!$D$21))))))))))))</f>
        <v>#N/A</v>
      </c>
      <c r="D1034" s="7" t="e">
        <f>IF(B1034="",#N/A,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Approx.'!$D$18*B1034))+O1034*SIN(RADIANS(B1034*'Third Approx.'!$D$19)+'Third Approx.'!$D$21))))))))))))</f>
        <v>#N/A</v>
      </c>
      <c r="N1034" s="18">
        <v>516</v>
      </c>
      <c r="O1034" s="48">
        <f>'Third Approx.'!$D$16*TAN('Third Approx.'!$D$29)+((0.5*(COS(RADIANS(ABS('Third Approx.'!$D$18*'Data 3rd Approx.'!N1034-'Third Approx.'!$D$19*'Data 3rd Approx.'!N1034))))+0.5)*('Third Approx.'!$D$16*TAN(2*'Third Approx.'!$D$29)-2*'Third Approx.'!$D$16*TAN('Third Approx.'!$D$29)))</f>
        <v>3.5070853058800813</v>
      </c>
    </row>
    <row r="1035" spans="1:15" x14ac:dyDescent="0.25">
      <c r="A1035" s="77">
        <v>516.5</v>
      </c>
      <c r="B1035" s="77" t="str">
        <f>IF(A1035&lt;='Third Approx.'!$D$20,A1035,"")</f>
        <v/>
      </c>
      <c r="C1035" s="48" t="e">
        <f>IF(B1035="",#N/A,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Approx.'!$D$18*B1035))+O1035*COS(RADIANS(B1035*'Third Approx.'!$D$19)+'Third Approx.'!$D$21))))))))))))</f>
        <v>#N/A</v>
      </c>
      <c r="D1035" s="7" t="e">
        <f>IF(B1035="",#N/A,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Approx.'!$D$18*B1035))+O1035*SIN(RADIANS(B1035*'Third Approx.'!$D$19)+'Third Approx.'!$D$21))))))))))))</f>
        <v>#N/A</v>
      </c>
      <c r="N1035" s="18">
        <v>516.5</v>
      </c>
      <c r="O1035" s="48">
        <f>'Third Approx.'!$D$16*TAN('Third Approx.'!$D$29)+((0.5*(COS(RADIANS(ABS('Third Approx.'!$D$18*'Data 3rd Approx.'!N1035-'Third Approx.'!$D$19*'Data 3rd Approx.'!N1035))))+0.5)*('Third Approx.'!$D$16*TAN(2*'Third Approx.'!$D$29)-2*'Third Approx.'!$D$16*TAN('Third Approx.'!$D$29)))</f>
        <v>3.5071222546969119</v>
      </c>
    </row>
    <row r="1036" spans="1:15" x14ac:dyDescent="0.25">
      <c r="A1036" s="48">
        <v>517</v>
      </c>
      <c r="B1036" s="77" t="str">
        <f>IF(A1036&lt;='Third Approx.'!$D$20,A1036,"")</f>
        <v/>
      </c>
      <c r="C1036" s="48" t="e">
        <f>IF(B1036="",#N/A,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Approx.'!$D$18*B1036))+O1036*COS(RADIANS(B1036*'Third Approx.'!$D$19)+'Third Approx.'!$D$21))))))))))))</f>
        <v>#N/A</v>
      </c>
      <c r="D1036" s="7" t="e">
        <f>IF(B1036="",#N/A,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Approx.'!$D$18*B1036))+O1036*SIN(RADIANS(B1036*'Third Approx.'!$D$19)+'Third Approx.'!$D$21))))))))))))</f>
        <v>#N/A</v>
      </c>
      <c r="N1036" s="47">
        <v>517</v>
      </c>
      <c r="O1036" s="48">
        <f>'Third Approx.'!$D$16*TAN('Third Approx.'!$D$29)+((0.5*(COS(RADIANS(ABS('Third Approx.'!$D$18*'Data 3rd Approx.'!N1036-'Third Approx.'!$D$19*'Data 3rd Approx.'!N1036))))+0.5)*('Third Approx.'!$D$16*TAN(2*'Third Approx.'!$D$29)-2*'Third Approx.'!$D$16*TAN('Third Approx.'!$D$29)))</f>
        <v>3.5072324689429037</v>
      </c>
    </row>
    <row r="1037" spans="1:15" x14ac:dyDescent="0.25">
      <c r="A1037" s="77">
        <v>517.5</v>
      </c>
      <c r="B1037" s="77" t="str">
        <f>IF(A1037&lt;='Third Approx.'!$D$20,A1037,"")</f>
        <v/>
      </c>
      <c r="C1037" s="48" t="e">
        <f>IF(B1037="",#N/A,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Approx.'!$D$18*B1037))+O1037*COS(RADIANS(B1037*'Third Approx.'!$D$19)+'Third Approx.'!$D$21))))))))))))</f>
        <v>#N/A</v>
      </c>
      <c r="D1037" s="7" t="e">
        <f>IF(B1037="",#N/A,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Approx.'!$D$18*B1037))+O1037*SIN(RADIANS(B1037*'Third Approx.'!$D$19)+'Third Approx.'!$D$21))))))))))))</f>
        <v>#N/A</v>
      </c>
      <c r="N1037" s="18">
        <v>517.5</v>
      </c>
      <c r="O1037" s="48">
        <f>'Third Approx.'!$D$16*TAN('Third Approx.'!$D$29)+((0.5*(COS(RADIANS(ABS('Third Approx.'!$D$18*'Data 3rd Approx.'!N1037-'Third Approx.'!$D$19*'Data 3rd Approx.'!N1037))))+0.5)*('Third Approx.'!$D$16*TAN(2*'Third Approx.'!$D$29)-2*'Third Approx.'!$D$16*TAN('Third Approx.'!$D$29)))</f>
        <v>3.5074140628217503</v>
      </c>
    </row>
    <row r="1038" spans="1:15" x14ac:dyDescent="0.25">
      <c r="A1038" s="48">
        <v>518</v>
      </c>
      <c r="B1038" s="77" t="str">
        <f>IF(A1038&lt;='Third Approx.'!$D$20,A1038,"")</f>
        <v/>
      </c>
      <c r="C1038" s="48" t="e">
        <f>IF(B1038="",#N/A,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Approx.'!$D$18*B1038))+O1038*COS(RADIANS(B1038*'Third Approx.'!$D$19)+'Third Approx.'!$D$21))))))))))))</f>
        <v>#N/A</v>
      </c>
      <c r="D1038" s="7" t="e">
        <f>IF(B1038="",#N/A,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Approx.'!$D$18*B1038))+O1038*SIN(RADIANS(B1038*'Third Approx.'!$D$19)+'Third Approx.'!$D$21))))))))))))</f>
        <v>#N/A</v>
      </c>
      <c r="N1038" s="18">
        <v>518</v>
      </c>
      <c r="O1038" s="48">
        <f>'Third Approx.'!$D$16*TAN('Third Approx.'!$D$29)+((0.5*(COS(RADIANS(ABS('Third Approx.'!$D$18*'Data 3rd Approx.'!N1038-'Third Approx.'!$D$19*'Data 3rd Approx.'!N1038))))+0.5)*('Third Approx.'!$D$16*TAN(2*'Third Approx.'!$D$29)-2*'Third Approx.'!$D$16*TAN('Third Approx.'!$D$29)))</f>
        <v>3.5076639292118381</v>
      </c>
    </row>
    <row r="1039" spans="1:15" x14ac:dyDescent="0.25">
      <c r="A1039" s="77">
        <v>518.5</v>
      </c>
      <c r="B1039" s="77" t="str">
        <f>IF(A1039&lt;='Third Approx.'!$D$20,A1039,"")</f>
        <v/>
      </c>
      <c r="C1039" s="48" t="e">
        <f>IF(B1039="",#N/A,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Approx.'!$D$18*B1039))+O1039*COS(RADIANS(B1039*'Third Approx.'!$D$19)+'Third Approx.'!$D$21))))))))))))</f>
        <v>#N/A</v>
      </c>
      <c r="D1039" s="7" t="e">
        <f>IF(B1039="",#N/A,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Approx.'!$D$18*B1039))+O1039*SIN(RADIANS(B1039*'Third Approx.'!$D$19)+'Third Approx.'!$D$21))))))))))))</f>
        <v>#N/A</v>
      </c>
      <c r="N1039" s="47">
        <v>518.5</v>
      </c>
      <c r="O1039" s="48">
        <f>'Third Approx.'!$D$16*TAN('Third Approx.'!$D$29)+((0.5*(COS(RADIANS(ABS('Third Approx.'!$D$18*'Data 3rd Approx.'!N1039-'Third Approx.'!$D$19*'Data 3rd Approx.'!N1039))))+0.5)*('Third Approx.'!$D$16*TAN(2*'Third Approx.'!$D$29)-2*'Third Approx.'!$D$16*TAN('Third Approx.'!$D$29)))</f>
        <v>3.5079777928299554</v>
      </c>
    </row>
    <row r="1040" spans="1:15" x14ac:dyDescent="0.25">
      <c r="A1040" s="48">
        <v>519</v>
      </c>
      <c r="B1040" s="77" t="str">
        <f>IF(A1040&lt;='Third Approx.'!$D$20,A1040,"")</f>
        <v/>
      </c>
      <c r="C1040" s="48" t="e">
        <f>IF(B1040="",#N/A,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Approx.'!$D$18*B1040))+O1040*COS(RADIANS(B1040*'Third Approx.'!$D$19)+'Third Approx.'!$D$21))))))))))))</f>
        <v>#N/A</v>
      </c>
      <c r="D1040" s="7" t="e">
        <f>IF(B1040="",#N/A,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Approx.'!$D$18*B1040))+O1040*SIN(RADIANS(B1040*'Third Approx.'!$D$19)+'Third Approx.'!$D$21))))))))))))</f>
        <v>#N/A</v>
      </c>
      <c r="N1040" s="18">
        <v>519</v>
      </c>
      <c r="O1040" s="48">
        <f>'Third Approx.'!$D$16*TAN('Third Approx.'!$D$29)+((0.5*(COS(RADIANS(ABS('Third Approx.'!$D$18*'Data 3rd Approx.'!N1040-'Third Approx.'!$D$19*'Data 3rd Approx.'!N1040))))+0.5)*('Third Approx.'!$D$16*TAN(2*'Third Approx.'!$D$29)-2*'Third Approx.'!$D$16*TAN('Third Approx.'!$D$29)))</f>
        <v>3.5083502833825779</v>
      </c>
    </row>
    <row r="1041" spans="1:15" x14ac:dyDescent="0.25">
      <c r="A1041" s="77">
        <v>519.5</v>
      </c>
      <c r="B1041" s="77" t="str">
        <f>IF(A1041&lt;='Third Approx.'!$D$20,A1041,"")</f>
        <v/>
      </c>
      <c r="C1041" s="48" t="e">
        <f>IF(B1041="",#N/A,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Approx.'!$D$18*B1041))+O1041*COS(RADIANS(B1041*'Third Approx.'!$D$19)+'Third Approx.'!$D$21))))))))))))</f>
        <v>#N/A</v>
      </c>
      <c r="D1041" s="7" t="e">
        <f>IF(B1041="",#N/A,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Approx.'!$D$18*B1041))+O1041*SIN(RADIANS(B1041*'Third Approx.'!$D$19)+'Third Approx.'!$D$21))))))))))))</f>
        <v>#N/A</v>
      </c>
      <c r="N1041" s="18">
        <v>519.5</v>
      </c>
      <c r="O1041" s="48">
        <f>'Third Approx.'!$D$16*TAN('Third Approx.'!$D$29)+((0.5*(COS(RADIANS(ABS('Third Approx.'!$D$18*'Data 3rd Approx.'!N1041-'Third Approx.'!$D$19*'Data 3rd Approx.'!N1041))))+0.5)*('Third Approx.'!$D$16*TAN(2*'Third Approx.'!$D$29)-2*'Third Approx.'!$D$16*TAN('Third Approx.'!$D$29)))</f>
        <v>3.5087750274530758</v>
      </c>
    </row>
    <row r="1042" spans="1:15" x14ac:dyDescent="0.25">
      <c r="A1042" s="48">
        <v>520</v>
      </c>
      <c r="B1042" s="77" t="str">
        <f>IF(A1042&lt;='Third Approx.'!$D$20,A1042,"")</f>
        <v/>
      </c>
      <c r="C1042" s="48" t="e">
        <f>IF(B1042="",#N/A,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Approx.'!$D$18*B1042))+O1042*COS(RADIANS(B1042*'Third Approx.'!$D$19)+'Third Approx.'!$D$21))))))))))))</f>
        <v>#N/A</v>
      </c>
      <c r="D1042" s="7" t="e">
        <f>IF(B1042="",#N/A,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Approx.'!$D$18*B1042))+O1042*SIN(RADIANS(B1042*'Third Approx.'!$D$19)+'Third Approx.'!$D$21))))))))))))</f>
        <v>#N/A</v>
      </c>
      <c r="N1042" s="47">
        <v>520</v>
      </c>
      <c r="O1042" s="48">
        <f>'Third Approx.'!$D$16*TAN('Third Approx.'!$D$29)+((0.5*(COS(RADIANS(ABS('Third Approx.'!$D$18*'Data 3rd Approx.'!N1042-'Third Approx.'!$D$19*'Data 3rd Approx.'!N1042))))+0.5)*('Third Approx.'!$D$16*TAN(2*'Third Approx.'!$D$29)-2*'Third Approx.'!$D$16*TAN('Third Approx.'!$D$29)))</f>
        <v>3.5092447575526418</v>
      </c>
    </row>
    <row r="1043" spans="1:15" x14ac:dyDescent="0.25">
      <c r="A1043" s="77">
        <v>520.5</v>
      </c>
      <c r="B1043" s="77" t="str">
        <f>IF(A1043&lt;='Third Approx.'!$D$20,A1043,"")</f>
        <v/>
      </c>
      <c r="C1043" s="48" t="e">
        <f>IF(B1043="",#N/A,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Approx.'!$D$18*B1043))+O1043*COS(RADIANS(B1043*'Third Approx.'!$D$19)+'Third Approx.'!$D$21))))))))))))</f>
        <v>#N/A</v>
      </c>
      <c r="D1043" s="7" t="e">
        <f>IF(B1043="",#N/A,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Approx.'!$D$18*B1043))+O1043*SIN(RADIANS(B1043*'Third Approx.'!$D$19)+'Third Approx.'!$D$21))))))))))))</f>
        <v>#N/A</v>
      </c>
      <c r="N1043" s="18">
        <v>520.5</v>
      </c>
      <c r="O1043" s="48">
        <f>'Third Approx.'!$D$16*TAN('Third Approx.'!$D$29)+((0.5*(COS(RADIANS(ABS('Third Approx.'!$D$18*'Data 3rd Approx.'!N1043-'Third Approx.'!$D$19*'Data 3rd Approx.'!N1043))))+0.5)*('Third Approx.'!$D$16*TAN(2*'Third Approx.'!$D$29)-2*'Third Approx.'!$D$16*TAN('Third Approx.'!$D$29)))</f>
        <v>3.5097514364690383</v>
      </c>
    </row>
    <row r="1044" spans="1:15" x14ac:dyDescent="0.25">
      <c r="A1044" s="48">
        <v>521</v>
      </c>
      <c r="B1044" s="77" t="str">
        <f>IF(A1044&lt;='Third Approx.'!$D$20,A1044,"")</f>
        <v/>
      </c>
      <c r="C1044" s="48" t="e">
        <f>IF(B1044="",#N/A,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Approx.'!$D$18*B1044))+O1044*COS(RADIANS(B1044*'Third Approx.'!$D$19)+'Third Approx.'!$D$21))))))))))))</f>
        <v>#N/A</v>
      </c>
      <c r="D1044" s="7" t="e">
        <f>IF(B1044="",#N/A,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Approx.'!$D$18*B1044))+O1044*SIN(RADIANS(B1044*'Third Approx.'!$D$19)+'Third Approx.'!$D$21))))))))))))</f>
        <v>#N/A</v>
      </c>
      <c r="N1044" s="18">
        <v>521</v>
      </c>
      <c r="O1044" s="48">
        <f>'Third Approx.'!$D$16*TAN('Third Approx.'!$D$29)+((0.5*(COS(RADIANS(ABS('Third Approx.'!$D$18*'Data 3rd Approx.'!N1044-'Third Approx.'!$D$19*'Data 3rd Approx.'!N1044))))+0.5)*('Third Approx.'!$D$16*TAN(2*'Third Approx.'!$D$29)-2*'Third Approx.'!$D$16*TAN('Third Approx.'!$D$29)))</f>
        <v>3.5102863947855281</v>
      </c>
    </row>
    <row r="1045" spans="1:15" x14ac:dyDescent="0.25">
      <c r="A1045" s="77">
        <v>521.5</v>
      </c>
      <c r="B1045" s="77" t="str">
        <f>IF(A1045&lt;='Third Approx.'!$D$20,A1045,"")</f>
        <v/>
      </c>
      <c r="C1045" s="48" t="e">
        <f>IF(B1045="",#N/A,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Approx.'!$D$18*B1045))+O1045*COS(RADIANS(B1045*'Third Approx.'!$D$19)+'Third Approx.'!$D$21))))))))))))</f>
        <v>#N/A</v>
      </c>
      <c r="D1045" s="7" t="e">
        <f>IF(B1045="",#N/A,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Approx.'!$D$18*B1045))+O1045*SIN(RADIANS(B1045*'Third Approx.'!$D$19)+'Third Approx.'!$D$21))))))))))))</f>
        <v>#N/A</v>
      </c>
      <c r="N1045" s="47">
        <v>521.5</v>
      </c>
      <c r="O1045" s="48">
        <f>'Third Approx.'!$D$16*TAN('Third Approx.'!$D$29)+((0.5*(COS(RADIANS(ABS('Third Approx.'!$D$18*'Data 3rd Approx.'!N1045-'Third Approx.'!$D$19*'Data 3rd Approx.'!N1045))))+0.5)*('Third Approx.'!$D$16*TAN(2*'Third Approx.'!$D$29)-2*'Third Approx.'!$D$16*TAN('Third Approx.'!$D$29)))</f>
        <v>3.5108404792169972</v>
      </c>
    </row>
    <row r="1046" spans="1:15" x14ac:dyDescent="0.25">
      <c r="A1046" s="48">
        <v>522</v>
      </c>
      <c r="B1046" s="77" t="str">
        <f>IF(A1046&lt;='Third Approx.'!$D$20,A1046,"")</f>
        <v/>
      </c>
      <c r="C1046" s="48" t="e">
        <f>IF(B1046="",#N/A,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Approx.'!$D$18*B1046))+O1046*COS(RADIANS(B1046*'Third Approx.'!$D$19)+'Third Approx.'!$D$21))))))))))))</f>
        <v>#N/A</v>
      </c>
      <c r="D1046" s="7" t="e">
        <f>IF(B1046="",#N/A,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Approx.'!$D$18*B1046))+O1046*SIN(RADIANS(B1046*'Third Approx.'!$D$19)+'Third Approx.'!$D$21))))))))))))</f>
        <v>#N/A</v>
      </c>
      <c r="N1046" s="18">
        <v>522</v>
      </c>
      <c r="O1046" s="48">
        <f>'Third Approx.'!$D$16*TAN('Third Approx.'!$D$29)+((0.5*(COS(RADIANS(ABS('Third Approx.'!$D$18*'Data 3rd Approx.'!N1046-'Third Approx.'!$D$19*'Data 3rd Approx.'!N1046))))+0.5)*('Third Approx.'!$D$16*TAN(2*'Third Approx.'!$D$29)-2*'Third Approx.'!$D$16*TAN('Third Approx.'!$D$29)))</f>
        <v>3.5114042092252022</v>
      </c>
    </row>
    <row r="1047" spans="1:15" x14ac:dyDescent="0.25">
      <c r="A1047" s="77">
        <v>522.5</v>
      </c>
      <c r="B1047" s="77" t="str">
        <f>IF(A1047&lt;='Third Approx.'!$D$20,A1047,"")</f>
        <v/>
      </c>
      <c r="C1047" s="48" t="e">
        <f>IF(B1047="",#N/A,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Approx.'!$D$18*B1047))+O1047*COS(RADIANS(B1047*'Third Approx.'!$D$19)+'Third Approx.'!$D$21))))))))))))</f>
        <v>#N/A</v>
      </c>
      <c r="D1047" s="7" t="e">
        <f>IF(B1047="",#N/A,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Approx.'!$D$18*B1047))+O1047*SIN(RADIANS(B1047*'Third Approx.'!$D$19)+'Third Approx.'!$D$21))))))))))))</f>
        <v>#N/A</v>
      </c>
      <c r="N1047" s="18">
        <v>522.5</v>
      </c>
      <c r="O1047" s="48">
        <f>'Third Approx.'!$D$16*TAN('Third Approx.'!$D$29)+((0.5*(COS(RADIANS(ABS('Third Approx.'!$D$18*'Data 3rd Approx.'!N1047-'Third Approx.'!$D$19*'Data 3rd Approx.'!N1047))))+0.5)*('Third Approx.'!$D$16*TAN(2*'Third Approx.'!$D$29)-2*'Third Approx.'!$D$16*TAN('Third Approx.'!$D$29)))</f>
        <v>3.5119679392334073</v>
      </c>
    </row>
    <row r="1048" spans="1:15" x14ac:dyDescent="0.25">
      <c r="A1048" s="48">
        <v>523</v>
      </c>
      <c r="B1048" s="77" t="str">
        <f>IF(A1048&lt;='Third Approx.'!$D$20,A1048,"")</f>
        <v/>
      </c>
      <c r="C1048" s="48" t="e">
        <f>IF(B1048="",#N/A,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Approx.'!$D$18*B1048))+O1048*COS(RADIANS(B1048*'Third Approx.'!$D$19)+'Third Approx.'!$D$21))))))))))))</f>
        <v>#N/A</v>
      </c>
      <c r="D1048" s="7" t="e">
        <f>IF(B1048="",#N/A,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Approx.'!$D$18*B1048))+O1048*SIN(RADIANS(B1048*'Third Approx.'!$D$19)+'Third Approx.'!$D$21))))))))))))</f>
        <v>#N/A</v>
      </c>
      <c r="N1048" s="47">
        <v>523</v>
      </c>
      <c r="O1048" s="48">
        <f>'Third Approx.'!$D$16*TAN('Third Approx.'!$D$29)+((0.5*(COS(RADIANS(ABS('Third Approx.'!$D$18*'Data 3rd Approx.'!N1048-'Third Approx.'!$D$19*'Data 3rd Approx.'!N1048))))+0.5)*('Third Approx.'!$D$16*TAN(2*'Third Approx.'!$D$29)-2*'Third Approx.'!$D$16*TAN('Third Approx.'!$D$29)))</f>
        <v>3.5125220236648764</v>
      </c>
    </row>
    <row r="1049" spans="1:15" x14ac:dyDescent="0.25">
      <c r="A1049" s="77">
        <v>523.5</v>
      </c>
      <c r="B1049" s="77" t="str">
        <f>IF(A1049&lt;='Third Approx.'!$D$20,A1049,"")</f>
        <v/>
      </c>
      <c r="C1049" s="48" t="e">
        <f>IF(B1049="",#N/A,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Approx.'!$D$18*B1049))+O1049*COS(RADIANS(B1049*'Third Approx.'!$D$19)+'Third Approx.'!$D$21))))))))))))</f>
        <v>#N/A</v>
      </c>
      <c r="D1049" s="7" t="e">
        <f>IF(B1049="",#N/A,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Approx.'!$D$18*B1049))+O1049*SIN(RADIANS(B1049*'Third Approx.'!$D$19)+'Third Approx.'!$D$21))))))))))))</f>
        <v>#N/A</v>
      </c>
      <c r="N1049" s="18">
        <v>523.5</v>
      </c>
      <c r="O1049" s="48">
        <f>'Third Approx.'!$D$16*TAN('Third Approx.'!$D$29)+((0.5*(COS(RADIANS(ABS('Third Approx.'!$D$18*'Data 3rd Approx.'!N1049-'Third Approx.'!$D$19*'Data 3rd Approx.'!N1049))))+0.5)*('Third Approx.'!$D$16*TAN(2*'Third Approx.'!$D$29)-2*'Third Approx.'!$D$16*TAN('Third Approx.'!$D$29)))</f>
        <v>3.5130569819813662</v>
      </c>
    </row>
    <row r="1050" spans="1:15" x14ac:dyDescent="0.25">
      <c r="A1050" s="48">
        <v>524</v>
      </c>
      <c r="B1050" s="77" t="str">
        <f>IF(A1050&lt;='Third Approx.'!$D$20,A1050,"")</f>
        <v/>
      </c>
      <c r="C1050" s="48" t="e">
        <f>IF(B1050="",#N/A,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Approx.'!$D$18*B1050))+O1050*COS(RADIANS(B1050*'Third Approx.'!$D$19)+'Third Approx.'!$D$21))))))))))))</f>
        <v>#N/A</v>
      </c>
      <c r="D1050" s="7" t="e">
        <f>IF(B1050="",#N/A,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Approx.'!$D$18*B1050))+O1050*SIN(RADIANS(B1050*'Third Approx.'!$D$19)+'Third Approx.'!$D$21))))))))))))</f>
        <v>#N/A</v>
      </c>
      <c r="N1050" s="18">
        <v>524</v>
      </c>
      <c r="O1050" s="48">
        <f>'Third Approx.'!$D$16*TAN('Third Approx.'!$D$29)+((0.5*(COS(RADIANS(ABS('Third Approx.'!$D$18*'Data 3rd Approx.'!N1050-'Third Approx.'!$D$19*'Data 3rd Approx.'!N1050))))+0.5)*('Third Approx.'!$D$16*TAN(2*'Third Approx.'!$D$29)-2*'Third Approx.'!$D$16*TAN('Third Approx.'!$D$29)))</f>
        <v>3.5135636608977627</v>
      </c>
    </row>
    <row r="1051" spans="1:15" x14ac:dyDescent="0.25">
      <c r="A1051" s="77">
        <v>524.5</v>
      </c>
      <c r="B1051" s="77" t="str">
        <f>IF(A1051&lt;='Third Approx.'!$D$20,A1051,"")</f>
        <v/>
      </c>
      <c r="C1051" s="48" t="e">
        <f>IF(B1051="",#N/A,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Approx.'!$D$18*B1051))+O1051*COS(RADIANS(B1051*'Third Approx.'!$D$19)+'Third Approx.'!$D$21))))))))))))</f>
        <v>#N/A</v>
      </c>
      <c r="D1051" s="7" t="e">
        <f>IF(B1051="",#N/A,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Approx.'!$D$18*B1051))+O1051*SIN(RADIANS(B1051*'Third Approx.'!$D$19)+'Third Approx.'!$D$21))))))))))))</f>
        <v>#N/A</v>
      </c>
      <c r="N1051" s="47">
        <v>524.5</v>
      </c>
      <c r="O1051" s="48">
        <f>'Third Approx.'!$D$16*TAN('Third Approx.'!$D$29)+((0.5*(COS(RADIANS(ABS('Third Approx.'!$D$18*'Data 3rd Approx.'!N1051-'Third Approx.'!$D$19*'Data 3rd Approx.'!N1051))))+0.5)*('Third Approx.'!$D$16*TAN(2*'Third Approx.'!$D$29)-2*'Third Approx.'!$D$16*TAN('Third Approx.'!$D$29)))</f>
        <v>3.5140333909973287</v>
      </c>
    </row>
    <row r="1052" spans="1:15" x14ac:dyDescent="0.25">
      <c r="A1052" s="48">
        <v>525</v>
      </c>
      <c r="B1052" s="77" t="str">
        <f>IF(A1052&lt;='Third Approx.'!$D$20,A1052,"")</f>
        <v/>
      </c>
      <c r="C1052" s="48" t="e">
        <f>IF(B1052="",#N/A,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Approx.'!$D$18*B1052))+O1052*COS(RADIANS(B1052*'Third Approx.'!$D$19)+'Third Approx.'!$D$21))))))))))))</f>
        <v>#N/A</v>
      </c>
      <c r="D1052" s="7" t="e">
        <f>IF(B1052="",#N/A,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Approx.'!$D$18*B1052))+O1052*SIN(RADIANS(B1052*'Third Approx.'!$D$19)+'Third Approx.'!$D$21))))))))))))</f>
        <v>#N/A</v>
      </c>
      <c r="N1052" s="18">
        <v>525</v>
      </c>
      <c r="O1052" s="48">
        <f>'Third Approx.'!$D$16*TAN('Third Approx.'!$D$29)+((0.5*(COS(RADIANS(ABS('Third Approx.'!$D$18*'Data 3rd Approx.'!N1052-'Third Approx.'!$D$19*'Data 3rd Approx.'!N1052))))+0.5)*('Third Approx.'!$D$16*TAN(2*'Third Approx.'!$D$29)-2*'Third Approx.'!$D$16*TAN('Third Approx.'!$D$29)))</f>
        <v>3.5144581350678266</v>
      </c>
    </row>
    <row r="1053" spans="1:15" x14ac:dyDescent="0.25">
      <c r="A1053" s="77">
        <v>525.5</v>
      </c>
      <c r="B1053" s="77" t="str">
        <f>IF(A1053&lt;='Third Approx.'!$D$20,A1053,"")</f>
        <v/>
      </c>
      <c r="C1053" s="48" t="e">
        <f>IF(B1053="",#N/A,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Approx.'!$D$18*B1053))+O1053*COS(RADIANS(B1053*'Third Approx.'!$D$19)+'Third Approx.'!$D$21))))))))))))</f>
        <v>#N/A</v>
      </c>
      <c r="D1053" s="7" t="e">
        <f>IF(B1053="",#N/A,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Approx.'!$D$18*B1053))+O1053*SIN(RADIANS(B1053*'Third Approx.'!$D$19)+'Third Approx.'!$D$21))))))))))))</f>
        <v>#N/A</v>
      </c>
      <c r="N1053" s="18">
        <v>525.5</v>
      </c>
      <c r="O1053" s="48">
        <f>'Third Approx.'!$D$16*TAN('Third Approx.'!$D$29)+((0.5*(COS(RADIANS(ABS('Third Approx.'!$D$18*'Data 3rd Approx.'!N1053-'Third Approx.'!$D$19*'Data 3rd Approx.'!N1053))))+0.5)*('Third Approx.'!$D$16*TAN(2*'Third Approx.'!$D$29)-2*'Third Approx.'!$D$16*TAN('Third Approx.'!$D$29)))</f>
        <v>3.5148306256204491</v>
      </c>
    </row>
    <row r="1054" spans="1:15" x14ac:dyDescent="0.25">
      <c r="A1054" s="48">
        <v>526</v>
      </c>
      <c r="B1054" s="77" t="str">
        <f>IF(A1054&lt;='Third Approx.'!$D$20,A1054,"")</f>
        <v/>
      </c>
      <c r="C1054" s="48" t="e">
        <f>IF(B1054="",#N/A,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Approx.'!$D$18*B1054))+O1054*COS(RADIANS(B1054*'Third Approx.'!$D$19)+'Third Approx.'!$D$21))))))))))))</f>
        <v>#N/A</v>
      </c>
      <c r="D1054" s="7" t="e">
        <f>IF(B1054="",#N/A,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Approx.'!$D$18*B1054))+O1054*SIN(RADIANS(B1054*'Third Approx.'!$D$19)+'Third Approx.'!$D$21))))))))))))</f>
        <v>#N/A</v>
      </c>
      <c r="N1054" s="47">
        <v>526</v>
      </c>
      <c r="O1054" s="48">
        <f>'Third Approx.'!$D$16*TAN('Third Approx.'!$D$29)+((0.5*(COS(RADIANS(ABS('Third Approx.'!$D$18*'Data 3rd Approx.'!N1054-'Third Approx.'!$D$19*'Data 3rd Approx.'!N1054))))+0.5)*('Third Approx.'!$D$16*TAN(2*'Third Approx.'!$D$29)-2*'Third Approx.'!$D$16*TAN('Third Approx.'!$D$29)))</f>
        <v>3.5151444892385664</v>
      </c>
    </row>
    <row r="1055" spans="1:15" x14ac:dyDescent="0.25">
      <c r="A1055" s="77">
        <v>526.5</v>
      </c>
      <c r="B1055" s="77" t="str">
        <f>IF(A1055&lt;='Third Approx.'!$D$20,A1055,"")</f>
        <v/>
      </c>
      <c r="C1055" s="48" t="e">
        <f>IF(B1055="",#N/A,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Approx.'!$D$18*B1055))+O1055*COS(RADIANS(B1055*'Third Approx.'!$D$19)+'Third Approx.'!$D$21))))))))))))</f>
        <v>#N/A</v>
      </c>
      <c r="D1055" s="7" t="e">
        <f>IF(B1055="",#N/A,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Approx.'!$D$18*B1055))+O1055*SIN(RADIANS(B1055*'Third Approx.'!$D$19)+'Third Approx.'!$D$21))))))))))))</f>
        <v>#N/A</v>
      </c>
      <c r="N1055" s="18">
        <v>526.5</v>
      </c>
      <c r="O1055" s="48">
        <f>'Third Approx.'!$D$16*TAN('Third Approx.'!$D$29)+((0.5*(COS(RADIANS(ABS('Third Approx.'!$D$18*'Data 3rd Approx.'!N1055-'Third Approx.'!$D$19*'Data 3rd Approx.'!N1055))))+0.5)*('Third Approx.'!$D$16*TAN(2*'Third Approx.'!$D$29)-2*'Third Approx.'!$D$16*TAN('Third Approx.'!$D$29)))</f>
        <v>3.5153943556286542</v>
      </c>
    </row>
    <row r="1056" spans="1:15" x14ac:dyDescent="0.25">
      <c r="A1056" s="48">
        <v>527</v>
      </c>
      <c r="B1056" s="77" t="str">
        <f>IF(A1056&lt;='Third Approx.'!$D$20,A1056,"")</f>
        <v/>
      </c>
      <c r="C1056" s="48" t="e">
        <f>IF(B1056="",#N/A,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Approx.'!$D$18*B1056))+O1056*COS(RADIANS(B1056*'Third Approx.'!$D$19)+'Third Approx.'!$D$21))))))))))))</f>
        <v>#N/A</v>
      </c>
      <c r="D1056" s="7" t="e">
        <f>IF(B1056="",#N/A,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Approx.'!$D$18*B1056))+O1056*SIN(RADIANS(B1056*'Third Approx.'!$D$19)+'Third Approx.'!$D$21))))))))))))</f>
        <v>#N/A</v>
      </c>
      <c r="N1056" s="18">
        <v>527</v>
      </c>
      <c r="O1056" s="48">
        <f>'Third Approx.'!$D$16*TAN('Third Approx.'!$D$29)+((0.5*(COS(RADIANS(ABS('Third Approx.'!$D$18*'Data 3rd Approx.'!N1056-'Third Approx.'!$D$19*'Data 3rd Approx.'!N1056))))+0.5)*('Third Approx.'!$D$16*TAN(2*'Third Approx.'!$D$29)-2*'Third Approx.'!$D$16*TAN('Third Approx.'!$D$29)))</f>
        <v>3.5155759495075007</v>
      </c>
    </row>
    <row r="1057" spans="1:15" x14ac:dyDescent="0.25">
      <c r="A1057" s="77">
        <v>527.5</v>
      </c>
      <c r="B1057" s="77" t="str">
        <f>IF(A1057&lt;='Third Approx.'!$D$20,A1057,"")</f>
        <v/>
      </c>
      <c r="C1057" s="48" t="e">
        <f>IF(B1057="",#N/A,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Approx.'!$D$18*B1057))+O1057*COS(RADIANS(B1057*'Third Approx.'!$D$19)+'Third Approx.'!$D$21))))))))))))</f>
        <v>#N/A</v>
      </c>
      <c r="D1057" s="7" t="e">
        <f>IF(B1057="",#N/A,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Approx.'!$D$18*B1057))+O1057*SIN(RADIANS(B1057*'Third Approx.'!$D$19)+'Third Approx.'!$D$21))))))))))))</f>
        <v>#N/A</v>
      </c>
      <c r="N1057" s="47">
        <v>527.5</v>
      </c>
      <c r="O1057" s="48">
        <f>'Third Approx.'!$D$16*TAN('Third Approx.'!$D$29)+((0.5*(COS(RADIANS(ABS('Third Approx.'!$D$18*'Data 3rd Approx.'!N1057-'Third Approx.'!$D$19*'Data 3rd Approx.'!N1057))))+0.5)*('Third Approx.'!$D$16*TAN(2*'Third Approx.'!$D$29)-2*'Third Approx.'!$D$16*TAN('Third Approx.'!$D$29)))</f>
        <v>3.5156861637534926</v>
      </c>
    </row>
    <row r="1058" spans="1:15" x14ac:dyDescent="0.25">
      <c r="A1058" s="48">
        <v>528</v>
      </c>
      <c r="B1058" s="77" t="str">
        <f>IF(A1058&lt;='Third Approx.'!$D$20,A1058,"")</f>
        <v/>
      </c>
      <c r="C1058" s="48" t="e">
        <f>IF(B1058="",#N/A,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Approx.'!$D$18*B1058))+O1058*COS(RADIANS(B1058*'Third Approx.'!$D$19)+'Third Approx.'!$D$21))))))))))))</f>
        <v>#N/A</v>
      </c>
      <c r="D1058" s="7" t="e">
        <f>IF(B1058="",#N/A,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Approx.'!$D$18*B1058))+O1058*SIN(RADIANS(B1058*'Third Approx.'!$D$19)+'Third Approx.'!$D$21))))))))))))</f>
        <v>#N/A</v>
      </c>
      <c r="N1058" s="18">
        <v>528</v>
      </c>
      <c r="O1058" s="48">
        <f>'Third Approx.'!$D$16*TAN('Third Approx.'!$D$29)+((0.5*(COS(RADIANS(ABS('Third Approx.'!$D$18*'Data 3rd Approx.'!N1058-'Third Approx.'!$D$19*'Data 3rd Approx.'!N1058))))+0.5)*('Third Approx.'!$D$16*TAN(2*'Third Approx.'!$D$29)-2*'Third Approx.'!$D$16*TAN('Third Approx.'!$D$29)))</f>
        <v>3.5157231125703232</v>
      </c>
    </row>
    <row r="1059" spans="1:15" x14ac:dyDescent="0.25">
      <c r="A1059" s="77">
        <v>528.5</v>
      </c>
      <c r="B1059" s="77" t="str">
        <f>IF(A1059&lt;='Third Approx.'!$D$20,A1059,"")</f>
        <v/>
      </c>
      <c r="C1059" s="48" t="e">
        <f>IF(B1059="",#N/A,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Approx.'!$D$18*B1059))+O1059*COS(RADIANS(B1059*'Third Approx.'!$D$19)+'Third Approx.'!$D$21))))))))))))</f>
        <v>#N/A</v>
      </c>
      <c r="D1059" s="7" t="e">
        <f>IF(B1059="",#N/A,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Approx.'!$D$18*B1059))+O1059*SIN(RADIANS(B1059*'Third Approx.'!$D$19)+'Third Approx.'!$D$21))))))))))))</f>
        <v>#N/A</v>
      </c>
      <c r="N1059" s="18">
        <v>528.5</v>
      </c>
      <c r="O1059" s="48">
        <f>'Third Approx.'!$D$16*TAN('Third Approx.'!$D$29)+((0.5*(COS(RADIANS(ABS('Third Approx.'!$D$18*'Data 3rd Approx.'!N1059-'Third Approx.'!$D$19*'Data 3rd Approx.'!N1059))))+0.5)*('Third Approx.'!$D$16*TAN(2*'Third Approx.'!$D$29)-2*'Third Approx.'!$D$16*TAN('Third Approx.'!$D$29)))</f>
        <v>3.5156861637534926</v>
      </c>
    </row>
    <row r="1060" spans="1:15" x14ac:dyDescent="0.25">
      <c r="A1060" s="48">
        <v>529</v>
      </c>
      <c r="B1060" s="77" t="str">
        <f>IF(A1060&lt;='Third Approx.'!$D$20,A1060,"")</f>
        <v/>
      </c>
      <c r="C1060" s="48" t="e">
        <f>IF(B1060="",#N/A,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Approx.'!$D$18*B1060))+O1060*COS(RADIANS(B1060*'Third Approx.'!$D$19)+'Third Approx.'!$D$21))))))))))))</f>
        <v>#N/A</v>
      </c>
      <c r="D1060" s="7" t="e">
        <f>IF(B1060="",#N/A,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Approx.'!$D$18*B1060))+O1060*SIN(RADIANS(B1060*'Third Approx.'!$D$19)+'Third Approx.'!$D$21))))))))))))</f>
        <v>#N/A</v>
      </c>
      <c r="N1060" s="47">
        <v>529</v>
      </c>
      <c r="O1060" s="48">
        <f>'Third Approx.'!$D$16*TAN('Third Approx.'!$D$29)+((0.5*(COS(RADIANS(ABS('Third Approx.'!$D$18*'Data 3rd Approx.'!N1060-'Third Approx.'!$D$19*'Data 3rd Approx.'!N1060))))+0.5)*('Third Approx.'!$D$16*TAN(2*'Third Approx.'!$D$29)-2*'Third Approx.'!$D$16*TAN('Third Approx.'!$D$29)))</f>
        <v>3.5155759495075007</v>
      </c>
    </row>
    <row r="1061" spans="1:15" x14ac:dyDescent="0.25">
      <c r="A1061" s="77">
        <v>529.5</v>
      </c>
      <c r="B1061" s="77" t="str">
        <f>IF(A1061&lt;='Third Approx.'!$D$20,A1061,"")</f>
        <v/>
      </c>
      <c r="C1061" s="48" t="e">
        <f>IF(B1061="",#N/A,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Approx.'!$D$18*B1061))+O1061*COS(RADIANS(B1061*'Third Approx.'!$D$19)+'Third Approx.'!$D$21))))))))))))</f>
        <v>#N/A</v>
      </c>
      <c r="D1061" s="7" t="e">
        <f>IF(B1061="",#N/A,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Approx.'!$D$18*B1061))+O1061*SIN(RADIANS(B1061*'Third Approx.'!$D$19)+'Third Approx.'!$D$21))))))))))))</f>
        <v>#N/A</v>
      </c>
      <c r="N1061" s="18">
        <v>529.5</v>
      </c>
      <c r="O1061" s="48">
        <f>'Third Approx.'!$D$16*TAN('Third Approx.'!$D$29)+((0.5*(COS(RADIANS(ABS('Third Approx.'!$D$18*'Data 3rd Approx.'!N1061-'Third Approx.'!$D$19*'Data 3rd Approx.'!N1061))))+0.5)*('Third Approx.'!$D$16*TAN(2*'Third Approx.'!$D$29)-2*'Third Approx.'!$D$16*TAN('Third Approx.'!$D$29)))</f>
        <v>3.5153943556286542</v>
      </c>
    </row>
    <row r="1062" spans="1:15" x14ac:dyDescent="0.25">
      <c r="A1062" s="48">
        <v>530</v>
      </c>
      <c r="B1062" s="77" t="str">
        <f>IF(A1062&lt;='Third Approx.'!$D$20,A1062,"")</f>
        <v/>
      </c>
      <c r="C1062" s="48" t="e">
        <f>IF(B1062="",#N/A,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Approx.'!$D$18*B1062))+O1062*COS(RADIANS(B1062*'Third Approx.'!$D$19)+'Third Approx.'!$D$21))))))))))))</f>
        <v>#N/A</v>
      </c>
      <c r="D1062" s="7" t="e">
        <f>IF(B1062="",#N/A,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Approx.'!$D$18*B1062))+O1062*SIN(RADIANS(B1062*'Third Approx.'!$D$19)+'Third Approx.'!$D$21))))))))))))</f>
        <v>#N/A</v>
      </c>
      <c r="N1062" s="18">
        <v>530</v>
      </c>
      <c r="O1062" s="48">
        <f>'Third Approx.'!$D$16*TAN('Third Approx.'!$D$29)+((0.5*(COS(RADIANS(ABS('Third Approx.'!$D$18*'Data 3rd Approx.'!N1062-'Third Approx.'!$D$19*'Data 3rd Approx.'!N1062))))+0.5)*('Third Approx.'!$D$16*TAN(2*'Third Approx.'!$D$29)-2*'Third Approx.'!$D$16*TAN('Third Approx.'!$D$29)))</f>
        <v>3.5151444892385668</v>
      </c>
    </row>
    <row r="1063" spans="1:15" x14ac:dyDescent="0.25">
      <c r="A1063" s="77">
        <v>530.5</v>
      </c>
      <c r="B1063" s="77" t="str">
        <f>IF(A1063&lt;='Third Approx.'!$D$20,A1063,"")</f>
        <v/>
      </c>
      <c r="C1063" s="48" t="e">
        <f>IF(B1063="",#N/A,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Approx.'!$D$18*B1063))+O1063*COS(RADIANS(B1063*'Third Approx.'!$D$19)+'Third Approx.'!$D$21))))))))))))</f>
        <v>#N/A</v>
      </c>
      <c r="D1063" s="7" t="e">
        <f>IF(B1063="",#N/A,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Approx.'!$D$18*B1063))+O1063*SIN(RADIANS(B1063*'Third Approx.'!$D$19)+'Third Approx.'!$D$21))))))))))))</f>
        <v>#N/A</v>
      </c>
      <c r="N1063" s="47">
        <v>530.5</v>
      </c>
      <c r="O1063" s="48">
        <f>'Third Approx.'!$D$16*TAN('Third Approx.'!$D$29)+((0.5*(COS(RADIANS(ABS('Third Approx.'!$D$18*'Data 3rd Approx.'!N1063-'Third Approx.'!$D$19*'Data 3rd Approx.'!N1063))))+0.5)*('Third Approx.'!$D$16*TAN(2*'Third Approx.'!$D$29)-2*'Third Approx.'!$D$16*TAN('Third Approx.'!$D$29)))</f>
        <v>3.5148306256204491</v>
      </c>
    </row>
    <row r="1064" spans="1:15" x14ac:dyDescent="0.25">
      <c r="A1064" s="48">
        <v>531</v>
      </c>
      <c r="B1064" s="77" t="str">
        <f>IF(A1064&lt;='Third Approx.'!$D$20,A1064,"")</f>
        <v/>
      </c>
      <c r="C1064" s="48" t="e">
        <f>IF(B1064="",#N/A,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Approx.'!$D$18*B1064))+O1064*COS(RADIANS(B1064*'Third Approx.'!$D$19)+'Third Approx.'!$D$21))))))))))))</f>
        <v>#N/A</v>
      </c>
      <c r="D1064" s="7" t="e">
        <f>IF(B1064="",#N/A,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Approx.'!$D$18*B1064))+O1064*SIN(RADIANS(B1064*'Third Approx.'!$D$19)+'Third Approx.'!$D$21))))))))))))</f>
        <v>#N/A</v>
      </c>
      <c r="N1064" s="18">
        <v>531</v>
      </c>
      <c r="O1064" s="48">
        <f>'Third Approx.'!$D$16*TAN('Third Approx.'!$D$29)+((0.5*(COS(RADIANS(ABS('Third Approx.'!$D$18*'Data 3rd Approx.'!N1064-'Third Approx.'!$D$19*'Data 3rd Approx.'!N1064))))+0.5)*('Third Approx.'!$D$16*TAN(2*'Third Approx.'!$D$29)-2*'Third Approx.'!$D$16*TAN('Third Approx.'!$D$29)))</f>
        <v>3.5144581350678266</v>
      </c>
    </row>
    <row r="1065" spans="1:15" x14ac:dyDescent="0.25">
      <c r="A1065" s="77">
        <v>531.5</v>
      </c>
      <c r="B1065" s="77" t="str">
        <f>IF(A1065&lt;='Third Approx.'!$D$20,A1065,"")</f>
        <v/>
      </c>
      <c r="C1065" s="48" t="e">
        <f>IF(B1065="",#N/A,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Approx.'!$D$18*B1065))+O1065*COS(RADIANS(B1065*'Third Approx.'!$D$19)+'Third Approx.'!$D$21))))))))))))</f>
        <v>#N/A</v>
      </c>
      <c r="D1065" s="7" t="e">
        <f>IF(B1065="",#N/A,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Approx.'!$D$18*B1065))+O1065*SIN(RADIANS(B1065*'Third Approx.'!$D$19)+'Third Approx.'!$D$21))))))))))))</f>
        <v>#N/A</v>
      </c>
      <c r="N1065" s="18">
        <v>531.5</v>
      </c>
      <c r="O1065" s="48">
        <f>'Third Approx.'!$D$16*TAN('Third Approx.'!$D$29)+((0.5*(COS(RADIANS(ABS('Third Approx.'!$D$18*'Data 3rd Approx.'!N1065-'Third Approx.'!$D$19*'Data 3rd Approx.'!N1065))))+0.5)*('Third Approx.'!$D$16*TAN(2*'Third Approx.'!$D$29)-2*'Third Approx.'!$D$16*TAN('Third Approx.'!$D$29)))</f>
        <v>3.5140333909973287</v>
      </c>
    </row>
    <row r="1066" spans="1:15" x14ac:dyDescent="0.25">
      <c r="A1066" s="48">
        <v>532</v>
      </c>
      <c r="B1066" s="77" t="str">
        <f>IF(A1066&lt;='Third Approx.'!$D$20,A1066,"")</f>
        <v/>
      </c>
      <c r="C1066" s="48" t="e">
        <f>IF(B1066="",#N/A,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Approx.'!$D$18*B1066))+O1066*COS(RADIANS(B1066*'Third Approx.'!$D$19)+'Third Approx.'!$D$21))))))))))))</f>
        <v>#N/A</v>
      </c>
      <c r="D1066" s="7" t="e">
        <f>IF(B1066="",#N/A,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Approx.'!$D$18*B1066))+O1066*SIN(RADIANS(B1066*'Third Approx.'!$D$19)+'Third Approx.'!$D$21))))))))))))</f>
        <v>#N/A</v>
      </c>
      <c r="N1066" s="47">
        <v>532</v>
      </c>
      <c r="O1066" s="48">
        <f>'Third Approx.'!$D$16*TAN('Third Approx.'!$D$29)+((0.5*(COS(RADIANS(ABS('Third Approx.'!$D$18*'Data 3rd Approx.'!N1066-'Third Approx.'!$D$19*'Data 3rd Approx.'!N1066))))+0.5)*('Third Approx.'!$D$16*TAN(2*'Third Approx.'!$D$29)-2*'Third Approx.'!$D$16*TAN('Third Approx.'!$D$29)))</f>
        <v>3.5135636608977627</v>
      </c>
    </row>
    <row r="1067" spans="1:15" x14ac:dyDescent="0.25">
      <c r="A1067" s="77">
        <v>532.5</v>
      </c>
      <c r="B1067" s="77" t="str">
        <f>IF(A1067&lt;='Third Approx.'!$D$20,A1067,"")</f>
        <v/>
      </c>
      <c r="C1067" s="48" t="e">
        <f>IF(B1067="",#N/A,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Approx.'!$D$18*B1067))+O1067*COS(RADIANS(B1067*'Third Approx.'!$D$19)+'Third Approx.'!$D$21))))))))))))</f>
        <v>#N/A</v>
      </c>
      <c r="D1067" s="7" t="e">
        <f>IF(B1067="",#N/A,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Approx.'!$D$18*B1067))+O1067*SIN(RADIANS(B1067*'Third Approx.'!$D$19)+'Third Approx.'!$D$21))))))))))))</f>
        <v>#N/A</v>
      </c>
      <c r="N1067" s="18">
        <v>532.5</v>
      </c>
      <c r="O1067" s="48">
        <f>'Third Approx.'!$D$16*TAN('Third Approx.'!$D$29)+((0.5*(COS(RADIANS(ABS('Third Approx.'!$D$18*'Data 3rd Approx.'!N1067-'Third Approx.'!$D$19*'Data 3rd Approx.'!N1067))))+0.5)*('Third Approx.'!$D$16*TAN(2*'Third Approx.'!$D$29)-2*'Third Approx.'!$D$16*TAN('Third Approx.'!$D$29)))</f>
        <v>3.5130569819813662</v>
      </c>
    </row>
    <row r="1068" spans="1:15" x14ac:dyDescent="0.25">
      <c r="A1068" s="48">
        <v>533</v>
      </c>
      <c r="B1068" s="77" t="str">
        <f>IF(A1068&lt;='Third Approx.'!$D$20,A1068,"")</f>
        <v/>
      </c>
      <c r="C1068" s="48" t="e">
        <f>IF(B1068="",#N/A,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Approx.'!$D$18*B1068))+O1068*COS(RADIANS(B1068*'Third Approx.'!$D$19)+'Third Approx.'!$D$21))))))))))))</f>
        <v>#N/A</v>
      </c>
      <c r="D1068" s="7" t="e">
        <f>IF(B1068="",#N/A,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Approx.'!$D$18*B1068))+O1068*SIN(RADIANS(B1068*'Third Approx.'!$D$19)+'Third Approx.'!$D$21))))))))))))</f>
        <v>#N/A</v>
      </c>
      <c r="N1068" s="18">
        <v>533</v>
      </c>
      <c r="O1068" s="48">
        <f>'Third Approx.'!$D$16*TAN('Third Approx.'!$D$29)+((0.5*(COS(RADIANS(ABS('Third Approx.'!$D$18*'Data 3rd Approx.'!N1068-'Third Approx.'!$D$19*'Data 3rd Approx.'!N1068))))+0.5)*('Third Approx.'!$D$16*TAN(2*'Third Approx.'!$D$29)-2*'Third Approx.'!$D$16*TAN('Third Approx.'!$D$29)))</f>
        <v>3.5125220236648764</v>
      </c>
    </row>
    <row r="1069" spans="1:15" x14ac:dyDescent="0.25">
      <c r="A1069" s="77">
        <v>533.5</v>
      </c>
      <c r="B1069" s="77" t="str">
        <f>IF(A1069&lt;='Third Approx.'!$D$20,A1069,"")</f>
        <v/>
      </c>
      <c r="C1069" s="48" t="e">
        <f>IF(B1069="",#N/A,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Approx.'!$D$18*B1069))+O1069*COS(RADIANS(B1069*'Third Approx.'!$D$19)+'Third Approx.'!$D$21))))))))))))</f>
        <v>#N/A</v>
      </c>
      <c r="D1069" s="7" t="e">
        <f>IF(B1069="",#N/A,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Approx.'!$D$18*B1069))+O1069*SIN(RADIANS(B1069*'Third Approx.'!$D$19)+'Third Approx.'!$D$21))))))))))))</f>
        <v>#N/A</v>
      </c>
      <c r="N1069" s="47">
        <v>533.5</v>
      </c>
      <c r="O1069" s="48">
        <f>'Third Approx.'!$D$16*TAN('Third Approx.'!$D$29)+((0.5*(COS(RADIANS(ABS('Third Approx.'!$D$18*'Data 3rd Approx.'!N1069-'Third Approx.'!$D$19*'Data 3rd Approx.'!N1069))))+0.5)*('Third Approx.'!$D$16*TAN(2*'Third Approx.'!$D$29)-2*'Third Approx.'!$D$16*TAN('Third Approx.'!$D$29)))</f>
        <v>3.5119679392334073</v>
      </c>
    </row>
    <row r="1070" spans="1:15" x14ac:dyDescent="0.25">
      <c r="A1070" s="48">
        <v>534</v>
      </c>
      <c r="B1070" s="77" t="str">
        <f>IF(A1070&lt;='Third Approx.'!$D$20,A1070,"")</f>
        <v/>
      </c>
      <c r="C1070" s="48" t="e">
        <f>IF(B1070="",#N/A,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Approx.'!$D$18*B1070))+O1070*COS(RADIANS(B1070*'Third Approx.'!$D$19)+'Third Approx.'!$D$21))))))))))))</f>
        <v>#N/A</v>
      </c>
      <c r="D1070" s="7" t="e">
        <f>IF(B1070="",#N/A,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Approx.'!$D$18*B1070))+O1070*SIN(RADIANS(B1070*'Third Approx.'!$D$19)+'Third Approx.'!$D$21))))))))))))</f>
        <v>#N/A</v>
      </c>
      <c r="N1070" s="18">
        <v>534</v>
      </c>
      <c r="O1070" s="48">
        <f>'Third Approx.'!$D$16*TAN('Third Approx.'!$D$29)+((0.5*(COS(RADIANS(ABS('Third Approx.'!$D$18*'Data 3rd Approx.'!N1070-'Third Approx.'!$D$19*'Data 3rd Approx.'!N1070))))+0.5)*('Third Approx.'!$D$16*TAN(2*'Third Approx.'!$D$29)-2*'Third Approx.'!$D$16*TAN('Third Approx.'!$D$29)))</f>
        <v>3.5114042092252022</v>
      </c>
    </row>
    <row r="1071" spans="1:15" x14ac:dyDescent="0.25">
      <c r="A1071" s="77">
        <v>534.5</v>
      </c>
      <c r="B1071" s="77" t="str">
        <f>IF(A1071&lt;='Third Approx.'!$D$20,A1071,"")</f>
        <v/>
      </c>
      <c r="C1071" s="48" t="e">
        <f>IF(B1071="",#N/A,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Approx.'!$D$18*B1071))+O1071*COS(RADIANS(B1071*'Third Approx.'!$D$19)+'Third Approx.'!$D$21))))))))))))</f>
        <v>#N/A</v>
      </c>
      <c r="D1071" s="7" t="e">
        <f>IF(B1071="",#N/A,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Approx.'!$D$18*B1071))+O1071*SIN(RADIANS(B1071*'Third Approx.'!$D$19)+'Third Approx.'!$D$21))))))))))))</f>
        <v>#N/A</v>
      </c>
      <c r="N1071" s="18">
        <v>534.5</v>
      </c>
      <c r="O1071" s="48">
        <f>'Third Approx.'!$D$16*TAN('Third Approx.'!$D$29)+((0.5*(COS(RADIANS(ABS('Third Approx.'!$D$18*'Data 3rd Approx.'!N1071-'Third Approx.'!$D$19*'Data 3rd Approx.'!N1071))))+0.5)*('Third Approx.'!$D$16*TAN(2*'Third Approx.'!$D$29)-2*'Third Approx.'!$D$16*TAN('Third Approx.'!$D$29)))</f>
        <v>3.5108404792169972</v>
      </c>
    </row>
    <row r="1072" spans="1:15" x14ac:dyDescent="0.25">
      <c r="A1072" s="48">
        <v>535</v>
      </c>
      <c r="B1072" s="77" t="str">
        <f>IF(A1072&lt;='Third Approx.'!$D$20,A1072,"")</f>
        <v/>
      </c>
      <c r="C1072" s="48" t="e">
        <f>IF(B1072="",#N/A,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Approx.'!$D$18*B1072))+O1072*COS(RADIANS(B1072*'Third Approx.'!$D$19)+'Third Approx.'!$D$21))))))))))))</f>
        <v>#N/A</v>
      </c>
      <c r="D1072" s="7" t="e">
        <f>IF(B1072="",#N/A,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Approx.'!$D$18*B1072))+O1072*SIN(RADIANS(B1072*'Third Approx.'!$D$19)+'Third Approx.'!$D$21))))))))))))</f>
        <v>#N/A</v>
      </c>
      <c r="N1072" s="47">
        <v>535</v>
      </c>
      <c r="O1072" s="48">
        <f>'Third Approx.'!$D$16*TAN('Third Approx.'!$D$29)+((0.5*(COS(RADIANS(ABS('Third Approx.'!$D$18*'Data 3rd Approx.'!N1072-'Third Approx.'!$D$19*'Data 3rd Approx.'!N1072))))+0.5)*('Third Approx.'!$D$16*TAN(2*'Third Approx.'!$D$29)-2*'Third Approx.'!$D$16*TAN('Third Approx.'!$D$29)))</f>
        <v>3.5102863947855281</v>
      </c>
    </row>
    <row r="1073" spans="1:15" x14ac:dyDescent="0.25">
      <c r="A1073" s="77">
        <v>535.5</v>
      </c>
      <c r="B1073" s="77" t="str">
        <f>IF(A1073&lt;='Third Approx.'!$D$20,A1073,"")</f>
        <v/>
      </c>
      <c r="C1073" s="48" t="e">
        <f>IF(B1073="",#N/A,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Approx.'!$D$18*B1073))+O1073*COS(RADIANS(B1073*'Third Approx.'!$D$19)+'Third Approx.'!$D$21))))))))))))</f>
        <v>#N/A</v>
      </c>
      <c r="D1073" s="7" t="e">
        <f>IF(B1073="",#N/A,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Approx.'!$D$18*B1073))+O1073*SIN(RADIANS(B1073*'Third Approx.'!$D$19)+'Third Approx.'!$D$21))))))))))))</f>
        <v>#N/A</v>
      </c>
      <c r="N1073" s="18">
        <v>535.5</v>
      </c>
      <c r="O1073" s="48">
        <f>'Third Approx.'!$D$16*TAN('Third Approx.'!$D$29)+((0.5*(COS(RADIANS(ABS('Third Approx.'!$D$18*'Data 3rd Approx.'!N1073-'Third Approx.'!$D$19*'Data 3rd Approx.'!N1073))))+0.5)*('Third Approx.'!$D$16*TAN(2*'Third Approx.'!$D$29)-2*'Third Approx.'!$D$16*TAN('Third Approx.'!$D$29)))</f>
        <v>3.5097514364690383</v>
      </c>
    </row>
    <row r="1074" spans="1:15" x14ac:dyDescent="0.25">
      <c r="A1074" s="48">
        <v>536</v>
      </c>
      <c r="B1074" s="77" t="str">
        <f>IF(A1074&lt;='Third Approx.'!$D$20,A1074,"")</f>
        <v/>
      </c>
      <c r="C1074" s="48" t="e">
        <f>IF(B1074="",#N/A,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Approx.'!$D$18*B1074))+O1074*COS(RADIANS(B1074*'Third Approx.'!$D$19)+'Third Approx.'!$D$21))))))))))))</f>
        <v>#N/A</v>
      </c>
      <c r="D1074" s="7" t="e">
        <f>IF(B1074="",#N/A,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Approx.'!$D$18*B1074))+O1074*SIN(RADIANS(B1074*'Third Approx.'!$D$19)+'Third Approx.'!$D$21))))))))))))</f>
        <v>#N/A</v>
      </c>
      <c r="N1074" s="18">
        <v>536</v>
      </c>
      <c r="O1074" s="48">
        <f>'Third Approx.'!$D$16*TAN('Third Approx.'!$D$29)+((0.5*(COS(RADIANS(ABS('Third Approx.'!$D$18*'Data 3rd Approx.'!N1074-'Third Approx.'!$D$19*'Data 3rd Approx.'!N1074))))+0.5)*('Third Approx.'!$D$16*TAN(2*'Third Approx.'!$D$29)-2*'Third Approx.'!$D$16*TAN('Third Approx.'!$D$29)))</f>
        <v>3.5092447575526418</v>
      </c>
    </row>
    <row r="1075" spans="1:15" x14ac:dyDescent="0.25">
      <c r="A1075" s="77">
        <v>536.5</v>
      </c>
      <c r="B1075" s="77" t="str">
        <f>IF(A1075&lt;='Third Approx.'!$D$20,A1075,"")</f>
        <v/>
      </c>
      <c r="C1075" s="48" t="e">
        <f>IF(B1075="",#N/A,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Approx.'!$D$18*B1075))+O1075*COS(RADIANS(B1075*'Third Approx.'!$D$19)+'Third Approx.'!$D$21))))))))))))</f>
        <v>#N/A</v>
      </c>
      <c r="D1075" s="7" t="e">
        <f>IF(B1075="",#N/A,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Approx.'!$D$18*B1075))+O1075*SIN(RADIANS(B1075*'Third Approx.'!$D$19)+'Third Approx.'!$D$21))))))))))))</f>
        <v>#N/A</v>
      </c>
      <c r="N1075" s="47">
        <v>536.5</v>
      </c>
      <c r="O1075" s="48">
        <f>'Third Approx.'!$D$16*TAN('Third Approx.'!$D$29)+((0.5*(COS(RADIANS(ABS('Third Approx.'!$D$18*'Data 3rd Approx.'!N1075-'Third Approx.'!$D$19*'Data 3rd Approx.'!N1075))))+0.5)*('Third Approx.'!$D$16*TAN(2*'Third Approx.'!$D$29)-2*'Third Approx.'!$D$16*TAN('Third Approx.'!$D$29)))</f>
        <v>3.5087750274530758</v>
      </c>
    </row>
    <row r="1076" spans="1:15" x14ac:dyDescent="0.25">
      <c r="A1076" s="48">
        <v>537</v>
      </c>
      <c r="B1076" s="77" t="str">
        <f>IF(A1076&lt;='Third Approx.'!$D$20,A1076,"")</f>
        <v/>
      </c>
      <c r="C1076" s="48" t="e">
        <f>IF(B1076="",#N/A,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Approx.'!$D$18*B1076))+O1076*COS(RADIANS(B1076*'Third Approx.'!$D$19)+'Third Approx.'!$D$21))))))))))))</f>
        <v>#N/A</v>
      </c>
      <c r="D1076" s="7" t="e">
        <f>IF(B1076="",#N/A,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Approx.'!$D$18*B1076))+O1076*SIN(RADIANS(B1076*'Third Approx.'!$D$19)+'Third Approx.'!$D$21))))))))))))</f>
        <v>#N/A</v>
      </c>
      <c r="N1076" s="18">
        <v>537</v>
      </c>
      <c r="O1076" s="48">
        <f>'Third Approx.'!$D$16*TAN('Third Approx.'!$D$29)+((0.5*(COS(RADIANS(ABS('Third Approx.'!$D$18*'Data 3rd Approx.'!N1076-'Third Approx.'!$D$19*'Data 3rd Approx.'!N1076))))+0.5)*('Third Approx.'!$D$16*TAN(2*'Third Approx.'!$D$29)-2*'Third Approx.'!$D$16*TAN('Third Approx.'!$D$29)))</f>
        <v>3.5083502833825779</v>
      </c>
    </row>
    <row r="1077" spans="1:15" x14ac:dyDescent="0.25">
      <c r="A1077" s="77">
        <v>537.5</v>
      </c>
      <c r="B1077" s="77" t="str">
        <f>IF(A1077&lt;='Third Approx.'!$D$20,A1077,"")</f>
        <v/>
      </c>
      <c r="C1077" s="48" t="e">
        <f>IF(B1077="",#N/A,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Approx.'!$D$18*B1077))+O1077*COS(RADIANS(B1077*'Third Approx.'!$D$19)+'Third Approx.'!$D$21))))))))))))</f>
        <v>#N/A</v>
      </c>
      <c r="D1077" s="7" t="e">
        <f>IF(B1077="",#N/A,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Approx.'!$D$18*B1077))+O1077*SIN(RADIANS(B1077*'Third Approx.'!$D$19)+'Third Approx.'!$D$21))))))))))))</f>
        <v>#N/A</v>
      </c>
      <c r="N1077" s="18">
        <v>537.5</v>
      </c>
      <c r="O1077" s="48">
        <f>'Third Approx.'!$D$16*TAN('Third Approx.'!$D$29)+((0.5*(COS(RADIANS(ABS('Third Approx.'!$D$18*'Data 3rd Approx.'!N1077-'Third Approx.'!$D$19*'Data 3rd Approx.'!N1077))))+0.5)*('Third Approx.'!$D$16*TAN(2*'Third Approx.'!$D$29)-2*'Third Approx.'!$D$16*TAN('Third Approx.'!$D$29)))</f>
        <v>3.5079777928299554</v>
      </c>
    </row>
    <row r="1078" spans="1:15" x14ac:dyDescent="0.25">
      <c r="A1078" s="48">
        <v>538</v>
      </c>
      <c r="B1078" s="77" t="str">
        <f>IF(A1078&lt;='Third Approx.'!$D$20,A1078,"")</f>
        <v/>
      </c>
      <c r="C1078" s="48" t="e">
        <f>IF(B1078="",#N/A,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Approx.'!$D$18*B1078))+O1078*COS(RADIANS(B1078*'Third Approx.'!$D$19)+'Third Approx.'!$D$21))))))))))))</f>
        <v>#N/A</v>
      </c>
      <c r="D1078" s="7" t="e">
        <f>IF(B1078="",#N/A,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Approx.'!$D$18*B1078))+O1078*SIN(RADIANS(B1078*'Third Approx.'!$D$19)+'Third Approx.'!$D$21))))))))))))</f>
        <v>#N/A</v>
      </c>
      <c r="N1078" s="47">
        <v>538</v>
      </c>
      <c r="O1078" s="48">
        <f>'Third Approx.'!$D$16*TAN('Third Approx.'!$D$29)+((0.5*(COS(RADIANS(ABS('Third Approx.'!$D$18*'Data 3rd Approx.'!N1078-'Third Approx.'!$D$19*'Data 3rd Approx.'!N1078))))+0.5)*('Third Approx.'!$D$16*TAN(2*'Third Approx.'!$D$29)-2*'Third Approx.'!$D$16*TAN('Third Approx.'!$D$29)))</f>
        <v>3.5076639292118377</v>
      </c>
    </row>
    <row r="1079" spans="1:15" x14ac:dyDescent="0.25">
      <c r="A1079" s="77">
        <v>538.5</v>
      </c>
      <c r="B1079" s="77" t="str">
        <f>IF(A1079&lt;='Third Approx.'!$D$20,A1079,"")</f>
        <v/>
      </c>
      <c r="C1079" s="48" t="e">
        <f>IF(B1079="",#N/A,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Approx.'!$D$18*B1079))+O1079*COS(RADIANS(B1079*'Third Approx.'!$D$19)+'Third Approx.'!$D$21))))))))))))</f>
        <v>#N/A</v>
      </c>
      <c r="D1079" s="7" t="e">
        <f>IF(B1079="",#N/A,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Approx.'!$D$18*B1079))+O1079*SIN(RADIANS(B1079*'Third Approx.'!$D$19)+'Third Approx.'!$D$21))))))))))))</f>
        <v>#N/A</v>
      </c>
      <c r="N1079" s="18">
        <v>538.5</v>
      </c>
      <c r="O1079" s="48">
        <f>'Third Approx.'!$D$16*TAN('Third Approx.'!$D$29)+((0.5*(COS(RADIANS(ABS('Third Approx.'!$D$18*'Data 3rd Approx.'!N1079-'Third Approx.'!$D$19*'Data 3rd Approx.'!N1079))))+0.5)*('Third Approx.'!$D$16*TAN(2*'Third Approx.'!$D$29)-2*'Third Approx.'!$D$16*TAN('Third Approx.'!$D$29)))</f>
        <v>3.5074140628217503</v>
      </c>
    </row>
    <row r="1080" spans="1:15" x14ac:dyDescent="0.25">
      <c r="A1080" s="48">
        <v>539</v>
      </c>
      <c r="B1080" s="77" t="str">
        <f>IF(A1080&lt;='Third Approx.'!$D$20,A1080,"")</f>
        <v/>
      </c>
      <c r="C1080" s="48" t="e">
        <f>IF(B1080="",#N/A,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Approx.'!$D$18*B1080))+O1080*COS(RADIANS(B1080*'Third Approx.'!$D$19)+'Third Approx.'!$D$21))))))))))))</f>
        <v>#N/A</v>
      </c>
      <c r="D1080" s="7" t="e">
        <f>IF(B1080="",#N/A,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Approx.'!$D$18*B1080))+O1080*SIN(RADIANS(B1080*'Third Approx.'!$D$19)+'Third Approx.'!$D$21))))))))))))</f>
        <v>#N/A</v>
      </c>
      <c r="N1080" s="18">
        <v>539</v>
      </c>
      <c r="O1080" s="48">
        <f>'Third Approx.'!$D$16*TAN('Third Approx.'!$D$29)+((0.5*(COS(RADIANS(ABS('Third Approx.'!$D$18*'Data 3rd Approx.'!N1080-'Third Approx.'!$D$19*'Data 3rd Approx.'!N1080))))+0.5)*('Third Approx.'!$D$16*TAN(2*'Third Approx.'!$D$29)-2*'Third Approx.'!$D$16*TAN('Third Approx.'!$D$29)))</f>
        <v>3.5072324689429037</v>
      </c>
    </row>
    <row r="1081" spans="1:15" x14ac:dyDescent="0.25">
      <c r="A1081" s="77">
        <v>539.5</v>
      </c>
      <c r="B1081" s="77" t="str">
        <f>IF(A1081&lt;='Third Approx.'!$D$20,A1081,"")</f>
        <v/>
      </c>
      <c r="C1081" s="48" t="e">
        <f>IF(B1081="",#N/A,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Approx.'!$D$18*B1081))+O1081*COS(RADIANS(B1081*'Third Approx.'!$D$19)+'Third Approx.'!$D$21))))))))))))</f>
        <v>#N/A</v>
      </c>
      <c r="D1081" s="7" t="e">
        <f>IF(B1081="",#N/A,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Approx.'!$D$18*B1081))+O1081*SIN(RADIANS(B1081*'Third Approx.'!$D$19)+'Third Approx.'!$D$21))))))))))))</f>
        <v>#N/A</v>
      </c>
      <c r="N1081" s="47">
        <v>539.5</v>
      </c>
      <c r="O1081" s="48">
        <f>'Third Approx.'!$D$16*TAN('Third Approx.'!$D$29)+((0.5*(COS(RADIANS(ABS('Third Approx.'!$D$18*'Data 3rd Approx.'!N1081-'Third Approx.'!$D$19*'Data 3rd Approx.'!N1081))))+0.5)*('Third Approx.'!$D$16*TAN(2*'Third Approx.'!$D$29)-2*'Third Approx.'!$D$16*TAN('Third Approx.'!$D$29)))</f>
        <v>3.5071222546969119</v>
      </c>
    </row>
    <row r="1082" spans="1:15" x14ac:dyDescent="0.25">
      <c r="A1082" s="48">
        <v>540</v>
      </c>
      <c r="B1082" s="77" t="str">
        <f>IF(A1082&lt;='Third Approx.'!$D$20,A1082,"")</f>
        <v/>
      </c>
      <c r="C1082" s="48" t="e">
        <f>IF(B1082="",#N/A,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Approx.'!$D$18*B1082))+O1082*COS(RADIANS(B1082*'Third Approx.'!$D$19)+'Third Approx.'!$D$21))))))))))))</f>
        <v>#N/A</v>
      </c>
      <c r="D1082" s="7" t="e">
        <f>IF(B1082="",#N/A,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Approx.'!$D$18*B1082))+O1082*SIN(RADIANS(B1082*'Third Approx.'!$D$19)+'Third Approx.'!$D$21))))))))))))</f>
        <v>#N/A</v>
      </c>
      <c r="N1082" s="18">
        <v>540</v>
      </c>
      <c r="O1082" s="48">
        <f>'Third Approx.'!$D$16*TAN('Third Approx.'!$D$29)+((0.5*(COS(RADIANS(ABS('Third Approx.'!$D$18*'Data 3rd Approx.'!N1082-'Third Approx.'!$D$19*'Data 3rd Approx.'!N1082))))+0.5)*('Third Approx.'!$D$16*TAN(2*'Third Approx.'!$D$29)-2*'Third Approx.'!$D$16*TAN('Third Approx.'!$D$29)))</f>
        <v>3.5070853058800813</v>
      </c>
    </row>
    <row r="1083" spans="1:15" x14ac:dyDescent="0.25">
      <c r="A1083" s="77">
        <v>540.5</v>
      </c>
      <c r="B1083" s="77" t="str">
        <f>IF(A1083&lt;='Third Approx.'!$D$20,A1083,"")</f>
        <v/>
      </c>
      <c r="C1083" s="48" t="e">
        <f>IF(B1083="",#N/A,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Approx.'!$D$18*B1083))+O1083*COS(RADIANS(B1083*'Third Approx.'!$D$19)+'Third Approx.'!$D$21))))))))))))</f>
        <v>#N/A</v>
      </c>
      <c r="D1083" s="7" t="e">
        <f>IF(B1083="",#N/A,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Approx.'!$D$18*B1083))+O1083*SIN(RADIANS(B1083*'Third Approx.'!$D$19)+'Third Approx.'!$D$21))))))))))))</f>
        <v>#N/A</v>
      </c>
      <c r="N1083" s="18">
        <v>540.5</v>
      </c>
      <c r="O1083" s="48">
        <f>'Third Approx.'!$D$16*TAN('Third Approx.'!$D$29)+((0.5*(COS(RADIANS(ABS('Third Approx.'!$D$18*'Data 3rd Approx.'!N1083-'Third Approx.'!$D$19*'Data 3rd Approx.'!N1083))))+0.5)*('Third Approx.'!$D$16*TAN(2*'Third Approx.'!$D$29)-2*'Third Approx.'!$D$16*TAN('Third Approx.'!$D$29)))</f>
        <v>3.5071222546969119</v>
      </c>
    </row>
    <row r="1084" spans="1:15" x14ac:dyDescent="0.25">
      <c r="A1084" s="48">
        <v>541</v>
      </c>
      <c r="B1084" s="77" t="str">
        <f>IF(A1084&lt;='Third Approx.'!$D$20,A1084,"")</f>
        <v/>
      </c>
      <c r="C1084" s="48" t="e">
        <f>IF(B1084="",#N/A,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Approx.'!$D$18*B1084))+O1084*COS(RADIANS(B1084*'Third Approx.'!$D$19)+'Third Approx.'!$D$21))))))))))))</f>
        <v>#N/A</v>
      </c>
      <c r="D1084" s="7" t="e">
        <f>IF(B1084="",#N/A,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Approx.'!$D$18*B1084))+O1084*SIN(RADIANS(B1084*'Third Approx.'!$D$19)+'Third Approx.'!$D$21))))))))))))</f>
        <v>#N/A</v>
      </c>
      <c r="N1084" s="47">
        <v>541</v>
      </c>
      <c r="O1084" s="48">
        <f>'Third Approx.'!$D$16*TAN('Third Approx.'!$D$29)+((0.5*(COS(RADIANS(ABS('Third Approx.'!$D$18*'Data 3rd Approx.'!N1084-'Third Approx.'!$D$19*'Data 3rd Approx.'!N1084))))+0.5)*('Third Approx.'!$D$16*TAN(2*'Third Approx.'!$D$29)-2*'Third Approx.'!$D$16*TAN('Third Approx.'!$D$29)))</f>
        <v>3.5072324689429037</v>
      </c>
    </row>
    <row r="1085" spans="1:15" x14ac:dyDescent="0.25">
      <c r="A1085" s="77">
        <v>541.5</v>
      </c>
      <c r="B1085" s="77" t="str">
        <f>IF(A1085&lt;='Third Approx.'!$D$20,A1085,"")</f>
        <v/>
      </c>
      <c r="C1085" s="48" t="e">
        <f>IF(B1085="",#N/A,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Approx.'!$D$18*B1085))+O1085*COS(RADIANS(B1085*'Third Approx.'!$D$19)+'Third Approx.'!$D$21))))))))))))</f>
        <v>#N/A</v>
      </c>
      <c r="D1085" s="7" t="e">
        <f>IF(B1085="",#N/A,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Approx.'!$D$18*B1085))+O1085*SIN(RADIANS(B1085*'Third Approx.'!$D$19)+'Third Approx.'!$D$21))))))))))))</f>
        <v>#N/A</v>
      </c>
      <c r="N1085" s="18">
        <v>541.5</v>
      </c>
      <c r="O1085" s="48">
        <f>'Third Approx.'!$D$16*TAN('Third Approx.'!$D$29)+((0.5*(COS(RADIANS(ABS('Third Approx.'!$D$18*'Data 3rd Approx.'!N1085-'Third Approx.'!$D$19*'Data 3rd Approx.'!N1085))))+0.5)*('Third Approx.'!$D$16*TAN(2*'Third Approx.'!$D$29)-2*'Third Approx.'!$D$16*TAN('Third Approx.'!$D$29)))</f>
        <v>3.5074140628217503</v>
      </c>
    </row>
    <row r="1086" spans="1:15" x14ac:dyDescent="0.25">
      <c r="A1086" s="48">
        <v>542</v>
      </c>
      <c r="B1086" s="77" t="str">
        <f>IF(A1086&lt;='Third Approx.'!$D$20,A1086,"")</f>
        <v/>
      </c>
      <c r="C1086" s="48" t="e">
        <f>IF(B1086="",#N/A,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Approx.'!$D$18*B1086))+O1086*COS(RADIANS(B1086*'Third Approx.'!$D$19)+'Third Approx.'!$D$21))))))))))))</f>
        <v>#N/A</v>
      </c>
      <c r="D1086" s="7" t="e">
        <f>IF(B1086="",#N/A,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Approx.'!$D$18*B1086))+O1086*SIN(RADIANS(B1086*'Third Approx.'!$D$19)+'Third Approx.'!$D$21))))))))))))</f>
        <v>#N/A</v>
      </c>
      <c r="N1086" s="18">
        <v>542</v>
      </c>
      <c r="O1086" s="48">
        <f>'Third Approx.'!$D$16*TAN('Third Approx.'!$D$29)+((0.5*(COS(RADIANS(ABS('Third Approx.'!$D$18*'Data 3rd Approx.'!N1086-'Third Approx.'!$D$19*'Data 3rd Approx.'!N1086))))+0.5)*('Third Approx.'!$D$16*TAN(2*'Third Approx.'!$D$29)-2*'Third Approx.'!$D$16*TAN('Third Approx.'!$D$29)))</f>
        <v>3.5076639292118377</v>
      </c>
    </row>
    <row r="1087" spans="1:15" x14ac:dyDescent="0.25">
      <c r="A1087" s="77">
        <v>542.5</v>
      </c>
      <c r="B1087" s="77" t="str">
        <f>IF(A1087&lt;='Third Approx.'!$D$20,A1087,"")</f>
        <v/>
      </c>
      <c r="C1087" s="48" t="e">
        <f>IF(B1087="",#N/A,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Approx.'!$D$18*B1087))+O1087*COS(RADIANS(B1087*'Third Approx.'!$D$19)+'Third Approx.'!$D$21))))))))))))</f>
        <v>#N/A</v>
      </c>
      <c r="D1087" s="7" t="e">
        <f>IF(B1087="",#N/A,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Approx.'!$D$18*B1087))+O1087*SIN(RADIANS(B1087*'Third Approx.'!$D$19)+'Third Approx.'!$D$21))))))))))))</f>
        <v>#N/A</v>
      </c>
      <c r="N1087" s="47">
        <v>542.5</v>
      </c>
      <c r="O1087" s="48">
        <f>'Third Approx.'!$D$16*TAN('Third Approx.'!$D$29)+((0.5*(COS(RADIANS(ABS('Third Approx.'!$D$18*'Data 3rd Approx.'!N1087-'Third Approx.'!$D$19*'Data 3rd Approx.'!N1087))))+0.5)*('Third Approx.'!$D$16*TAN(2*'Third Approx.'!$D$29)-2*'Third Approx.'!$D$16*TAN('Third Approx.'!$D$29)))</f>
        <v>3.5079777928299554</v>
      </c>
    </row>
    <row r="1088" spans="1:15" x14ac:dyDescent="0.25">
      <c r="A1088" s="48">
        <v>543</v>
      </c>
      <c r="B1088" s="77" t="str">
        <f>IF(A1088&lt;='Third Approx.'!$D$20,A1088,"")</f>
        <v/>
      </c>
      <c r="C1088" s="48" t="e">
        <f>IF(B1088="",#N/A,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Approx.'!$D$18*B1088))+O1088*COS(RADIANS(B1088*'Third Approx.'!$D$19)+'Third Approx.'!$D$21))))))))))))</f>
        <v>#N/A</v>
      </c>
      <c r="D1088" s="7" t="e">
        <f>IF(B1088="",#N/A,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Approx.'!$D$18*B1088))+O1088*SIN(RADIANS(B1088*'Third Approx.'!$D$19)+'Third Approx.'!$D$21))))))))))))</f>
        <v>#N/A</v>
      </c>
      <c r="N1088" s="18">
        <v>543</v>
      </c>
      <c r="O1088" s="48">
        <f>'Third Approx.'!$D$16*TAN('Third Approx.'!$D$29)+((0.5*(COS(RADIANS(ABS('Third Approx.'!$D$18*'Data 3rd Approx.'!N1088-'Third Approx.'!$D$19*'Data 3rd Approx.'!N1088))))+0.5)*('Third Approx.'!$D$16*TAN(2*'Third Approx.'!$D$29)-2*'Third Approx.'!$D$16*TAN('Third Approx.'!$D$29)))</f>
        <v>3.5083502833825779</v>
      </c>
    </row>
    <row r="1089" spans="1:15" x14ac:dyDescent="0.25">
      <c r="A1089" s="77">
        <v>543.5</v>
      </c>
      <c r="B1089" s="77" t="str">
        <f>IF(A1089&lt;='Third Approx.'!$D$20,A1089,"")</f>
        <v/>
      </c>
      <c r="C1089" s="48" t="e">
        <f>IF(B1089="",#N/A,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Approx.'!$D$18*B1089))+O1089*COS(RADIANS(B1089*'Third Approx.'!$D$19)+'Third Approx.'!$D$21))))))))))))</f>
        <v>#N/A</v>
      </c>
      <c r="D1089" s="7" t="e">
        <f>IF(B1089="",#N/A,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Approx.'!$D$18*B1089))+O1089*SIN(RADIANS(B1089*'Third Approx.'!$D$19)+'Third Approx.'!$D$21))))))))))))</f>
        <v>#N/A</v>
      </c>
      <c r="N1089" s="18">
        <v>543.5</v>
      </c>
      <c r="O1089" s="48">
        <f>'Third Approx.'!$D$16*TAN('Third Approx.'!$D$29)+((0.5*(COS(RADIANS(ABS('Third Approx.'!$D$18*'Data 3rd Approx.'!N1089-'Third Approx.'!$D$19*'Data 3rd Approx.'!N1089))))+0.5)*('Third Approx.'!$D$16*TAN(2*'Third Approx.'!$D$29)-2*'Third Approx.'!$D$16*TAN('Third Approx.'!$D$29)))</f>
        <v>3.5087750274530758</v>
      </c>
    </row>
    <row r="1090" spans="1:15" x14ac:dyDescent="0.25">
      <c r="A1090" s="48">
        <v>544</v>
      </c>
      <c r="B1090" s="77" t="str">
        <f>IF(A1090&lt;='Third Approx.'!$D$20,A1090,"")</f>
        <v/>
      </c>
      <c r="C1090" s="48" t="e">
        <f>IF(B1090="",#N/A,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Approx.'!$D$18*B1090))+O1090*COS(RADIANS(B1090*'Third Approx.'!$D$19)+'Third Approx.'!$D$21))))))))))))</f>
        <v>#N/A</v>
      </c>
      <c r="D1090" s="7" t="e">
        <f>IF(B1090="",#N/A,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Approx.'!$D$18*B1090))+O1090*SIN(RADIANS(B1090*'Third Approx.'!$D$19)+'Third Approx.'!$D$21))))))))))))</f>
        <v>#N/A</v>
      </c>
      <c r="N1090" s="47">
        <v>544</v>
      </c>
      <c r="O1090" s="48">
        <f>'Third Approx.'!$D$16*TAN('Third Approx.'!$D$29)+((0.5*(COS(RADIANS(ABS('Third Approx.'!$D$18*'Data 3rd Approx.'!N1090-'Third Approx.'!$D$19*'Data 3rd Approx.'!N1090))))+0.5)*('Third Approx.'!$D$16*TAN(2*'Third Approx.'!$D$29)-2*'Third Approx.'!$D$16*TAN('Third Approx.'!$D$29)))</f>
        <v>3.5092447575526418</v>
      </c>
    </row>
    <row r="1091" spans="1:15" x14ac:dyDescent="0.25">
      <c r="A1091" s="77">
        <v>544.5</v>
      </c>
      <c r="B1091" s="77" t="str">
        <f>IF(A1091&lt;='Third Approx.'!$D$20,A1091,"")</f>
        <v/>
      </c>
      <c r="C1091" s="48" t="e">
        <f>IF(B1091="",#N/A,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Approx.'!$D$18*B1091))+O1091*COS(RADIANS(B1091*'Third Approx.'!$D$19)+'Third Approx.'!$D$21))))))))))))</f>
        <v>#N/A</v>
      </c>
      <c r="D1091" s="7" t="e">
        <f>IF(B1091="",#N/A,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Approx.'!$D$18*B1091))+O1091*SIN(RADIANS(B1091*'Third Approx.'!$D$19)+'Third Approx.'!$D$21))))))))))))</f>
        <v>#N/A</v>
      </c>
      <c r="N1091" s="18">
        <v>544.5</v>
      </c>
      <c r="O1091" s="48">
        <f>'Third Approx.'!$D$16*TAN('Third Approx.'!$D$29)+((0.5*(COS(RADIANS(ABS('Third Approx.'!$D$18*'Data 3rd Approx.'!N1091-'Third Approx.'!$D$19*'Data 3rd Approx.'!N1091))))+0.5)*('Third Approx.'!$D$16*TAN(2*'Third Approx.'!$D$29)-2*'Third Approx.'!$D$16*TAN('Third Approx.'!$D$29)))</f>
        <v>3.5097514364690383</v>
      </c>
    </row>
    <row r="1092" spans="1:15" x14ac:dyDescent="0.25">
      <c r="A1092" s="48">
        <v>545</v>
      </c>
      <c r="B1092" s="77" t="str">
        <f>IF(A1092&lt;='Third Approx.'!$D$20,A1092,"")</f>
        <v/>
      </c>
      <c r="C1092" s="48" t="e">
        <f>IF(B1092="",#N/A,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Approx.'!$D$18*B1092))+O1092*COS(RADIANS(B1092*'Third Approx.'!$D$19)+'Third Approx.'!$D$21))))))))))))</f>
        <v>#N/A</v>
      </c>
      <c r="D1092" s="7" t="e">
        <f>IF(B1092="",#N/A,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Approx.'!$D$18*B1092))+O1092*SIN(RADIANS(B1092*'Third Approx.'!$D$19)+'Third Approx.'!$D$21))))))))))))</f>
        <v>#N/A</v>
      </c>
      <c r="N1092" s="18">
        <v>545</v>
      </c>
      <c r="O1092" s="48">
        <f>'Third Approx.'!$D$16*TAN('Third Approx.'!$D$29)+((0.5*(COS(RADIANS(ABS('Third Approx.'!$D$18*'Data 3rd Approx.'!N1092-'Third Approx.'!$D$19*'Data 3rd Approx.'!N1092))))+0.5)*('Third Approx.'!$D$16*TAN(2*'Third Approx.'!$D$29)-2*'Third Approx.'!$D$16*TAN('Third Approx.'!$D$29)))</f>
        <v>3.5102863947855281</v>
      </c>
    </row>
    <row r="1093" spans="1:15" x14ac:dyDescent="0.25">
      <c r="A1093" s="77">
        <v>545.5</v>
      </c>
      <c r="B1093" s="77" t="str">
        <f>IF(A1093&lt;='Third Approx.'!$D$20,A1093,"")</f>
        <v/>
      </c>
      <c r="C1093" s="48" t="e">
        <f>IF(B1093="",#N/A,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Approx.'!$D$18*B1093))+O1093*COS(RADIANS(B1093*'Third Approx.'!$D$19)+'Third Approx.'!$D$21))))))))))))</f>
        <v>#N/A</v>
      </c>
      <c r="D1093" s="7" t="e">
        <f>IF(B1093="",#N/A,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Approx.'!$D$18*B1093))+O1093*SIN(RADIANS(B1093*'Third Approx.'!$D$19)+'Third Approx.'!$D$21))))))))))))</f>
        <v>#N/A</v>
      </c>
      <c r="N1093" s="47">
        <v>545.5</v>
      </c>
      <c r="O1093" s="48">
        <f>'Third Approx.'!$D$16*TAN('Third Approx.'!$D$29)+((0.5*(COS(RADIANS(ABS('Third Approx.'!$D$18*'Data 3rd Approx.'!N1093-'Third Approx.'!$D$19*'Data 3rd Approx.'!N1093))))+0.5)*('Third Approx.'!$D$16*TAN(2*'Third Approx.'!$D$29)-2*'Third Approx.'!$D$16*TAN('Third Approx.'!$D$29)))</f>
        <v>3.5108404792169972</v>
      </c>
    </row>
    <row r="1094" spans="1:15" x14ac:dyDescent="0.25">
      <c r="A1094" s="48">
        <v>546</v>
      </c>
      <c r="B1094" s="77" t="str">
        <f>IF(A1094&lt;='Third Approx.'!$D$20,A1094,"")</f>
        <v/>
      </c>
      <c r="C1094" s="48" t="e">
        <f>IF(B1094="",#N/A,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Approx.'!$D$18*B1094))+O1094*COS(RADIANS(B1094*'Third Approx.'!$D$19)+'Third Approx.'!$D$21))))))))))))</f>
        <v>#N/A</v>
      </c>
      <c r="D1094" s="7" t="e">
        <f>IF(B1094="",#N/A,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Approx.'!$D$18*B1094))+O1094*SIN(RADIANS(B1094*'Third Approx.'!$D$19)+'Third Approx.'!$D$21))))))))))))</f>
        <v>#N/A</v>
      </c>
      <c r="N1094" s="18">
        <v>546</v>
      </c>
      <c r="O1094" s="48">
        <f>'Third Approx.'!$D$16*TAN('Third Approx.'!$D$29)+((0.5*(COS(RADIANS(ABS('Third Approx.'!$D$18*'Data 3rd Approx.'!N1094-'Third Approx.'!$D$19*'Data 3rd Approx.'!N1094))))+0.5)*('Third Approx.'!$D$16*TAN(2*'Third Approx.'!$D$29)-2*'Third Approx.'!$D$16*TAN('Third Approx.'!$D$29)))</f>
        <v>3.5114042092252022</v>
      </c>
    </row>
    <row r="1095" spans="1:15" x14ac:dyDescent="0.25">
      <c r="A1095" s="77">
        <v>546.5</v>
      </c>
      <c r="B1095" s="77" t="str">
        <f>IF(A1095&lt;='Third Approx.'!$D$20,A1095,"")</f>
        <v/>
      </c>
      <c r="C1095" s="48" t="e">
        <f>IF(B1095="",#N/A,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Approx.'!$D$18*B1095))+O1095*COS(RADIANS(B1095*'Third Approx.'!$D$19)+'Third Approx.'!$D$21))))))))))))</f>
        <v>#N/A</v>
      </c>
      <c r="D1095" s="7" t="e">
        <f>IF(B1095="",#N/A,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Approx.'!$D$18*B1095))+O1095*SIN(RADIANS(B1095*'Third Approx.'!$D$19)+'Third Approx.'!$D$21))))))))))))</f>
        <v>#N/A</v>
      </c>
      <c r="N1095" s="18">
        <v>546.5</v>
      </c>
      <c r="O1095" s="48">
        <f>'Third Approx.'!$D$16*TAN('Third Approx.'!$D$29)+((0.5*(COS(RADIANS(ABS('Third Approx.'!$D$18*'Data 3rd Approx.'!N1095-'Third Approx.'!$D$19*'Data 3rd Approx.'!N1095))))+0.5)*('Third Approx.'!$D$16*TAN(2*'Third Approx.'!$D$29)-2*'Third Approx.'!$D$16*TAN('Third Approx.'!$D$29)))</f>
        <v>3.5119679392334073</v>
      </c>
    </row>
    <row r="1096" spans="1:15" x14ac:dyDescent="0.25">
      <c r="A1096" s="48">
        <v>547</v>
      </c>
      <c r="B1096" s="77" t="str">
        <f>IF(A1096&lt;='Third Approx.'!$D$20,A1096,"")</f>
        <v/>
      </c>
      <c r="C1096" s="48" t="e">
        <f>IF(B1096="",#N/A,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Approx.'!$D$18*B1096))+O1096*COS(RADIANS(B1096*'Third Approx.'!$D$19)+'Third Approx.'!$D$21))))))))))))</f>
        <v>#N/A</v>
      </c>
      <c r="D1096" s="7" t="e">
        <f>IF(B1096="",#N/A,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Approx.'!$D$18*B1096))+O1096*SIN(RADIANS(B1096*'Third Approx.'!$D$19)+'Third Approx.'!$D$21))))))))))))</f>
        <v>#N/A</v>
      </c>
      <c r="N1096" s="47">
        <v>547</v>
      </c>
      <c r="O1096" s="48">
        <f>'Third Approx.'!$D$16*TAN('Third Approx.'!$D$29)+((0.5*(COS(RADIANS(ABS('Third Approx.'!$D$18*'Data 3rd Approx.'!N1096-'Third Approx.'!$D$19*'Data 3rd Approx.'!N1096))))+0.5)*('Third Approx.'!$D$16*TAN(2*'Third Approx.'!$D$29)-2*'Third Approx.'!$D$16*TAN('Third Approx.'!$D$29)))</f>
        <v>3.5125220236648764</v>
      </c>
    </row>
    <row r="1097" spans="1:15" x14ac:dyDescent="0.25">
      <c r="A1097" s="77">
        <v>547.5</v>
      </c>
      <c r="B1097" s="77" t="str">
        <f>IF(A1097&lt;='Third Approx.'!$D$20,A1097,"")</f>
        <v/>
      </c>
      <c r="C1097" s="48" t="e">
        <f>IF(B1097="",#N/A,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Approx.'!$D$18*B1097))+O1097*COS(RADIANS(B1097*'Third Approx.'!$D$19)+'Third Approx.'!$D$21))))))))))))</f>
        <v>#N/A</v>
      </c>
      <c r="D1097" s="7" t="e">
        <f>IF(B1097="",#N/A,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Approx.'!$D$18*B1097))+O1097*SIN(RADIANS(B1097*'Third Approx.'!$D$19)+'Third Approx.'!$D$21))))))))))))</f>
        <v>#N/A</v>
      </c>
      <c r="N1097" s="18">
        <v>547.5</v>
      </c>
      <c r="O1097" s="48">
        <f>'Third Approx.'!$D$16*TAN('Third Approx.'!$D$29)+((0.5*(COS(RADIANS(ABS('Third Approx.'!$D$18*'Data 3rd Approx.'!N1097-'Third Approx.'!$D$19*'Data 3rd Approx.'!N1097))))+0.5)*('Third Approx.'!$D$16*TAN(2*'Third Approx.'!$D$29)-2*'Third Approx.'!$D$16*TAN('Third Approx.'!$D$29)))</f>
        <v>3.5130569819813662</v>
      </c>
    </row>
    <row r="1098" spans="1:15" x14ac:dyDescent="0.25">
      <c r="A1098" s="48">
        <v>548</v>
      </c>
      <c r="B1098" s="77" t="str">
        <f>IF(A1098&lt;='Third Approx.'!$D$20,A1098,"")</f>
        <v/>
      </c>
      <c r="C1098" s="48" t="e">
        <f>IF(B1098="",#N/A,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Approx.'!$D$18*B1098))+O1098*COS(RADIANS(B1098*'Third Approx.'!$D$19)+'Third Approx.'!$D$21))))))))))))</f>
        <v>#N/A</v>
      </c>
      <c r="D1098" s="7" t="e">
        <f>IF(B1098="",#N/A,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Approx.'!$D$18*B1098))+O1098*SIN(RADIANS(B1098*'Third Approx.'!$D$19)+'Third Approx.'!$D$21))))))))))))</f>
        <v>#N/A</v>
      </c>
      <c r="N1098" s="18">
        <v>548</v>
      </c>
      <c r="O1098" s="48">
        <f>'Third Approx.'!$D$16*TAN('Third Approx.'!$D$29)+((0.5*(COS(RADIANS(ABS('Third Approx.'!$D$18*'Data 3rd Approx.'!N1098-'Third Approx.'!$D$19*'Data 3rd Approx.'!N1098))))+0.5)*('Third Approx.'!$D$16*TAN(2*'Third Approx.'!$D$29)-2*'Third Approx.'!$D$16*TAN('Third Approx.'!$D$29)))</f>
        <v>3.5135636608977627</v>
      </c>
    </row>
    <row r="1099" spans="1:15" x14ac:dyDescent="0.25">
      <c r="A1099" s="77">
        <v>548.5</v>
      </c>
      <c r="B1099" s="77" t="str">
        <f>IF(A1099&lt;='Third Approx.'!$D$20,A1099,"")</f>
        <v/>
      </c>
      <c r="C1099" s="48" t="e">
        <f>IF(B1099="",#N/A,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Approx.'!$D$18*B1099))+O1099*COS(RADIANS(B1099*'Third Approx.'!$D$19)+'Third Approx.'!$D$21))))))))))))</f>
        <v>#N/A</v>
      </c>
      <c r="D1099" s="7" t="e">
        <f>IF(B1099="",#N/A,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Approx.'!$D$18*B1099))+O1099*SIN(RADIANS(B1099*'Third Approx.'!$D$19)+'Third Approx.'!$D$21))))))))))))</f>
        <v>#N/A</v>
      </c>
      <c r="N1099" s="47">
        <v>548.5</v>
      </c>
      <c r="O1099" s="48">
        <f>'Third Approx.'!$D$16*TAN('Third Approx.'!$D$29)+((0.5*(COS(RADIANS(ABS('Third Approx.'!$D$18*'Data 3rd Approx.'!N1099-'Third Approx.'!$D$19*'Data 3rd Approx.'!N1099))))+0.5)*('Third Approx.'!$D$16*TAN(2*'Third Approx.'!$D$29)-2*'Third Approx.'!$D$16*TAN('Third Approx.'!$D$29)))</f>
        <v>3.5140333909973287</v>
      </c>
    </row>
    <row r="1100" spans="1:15" x14ac:dyDescent="0.25">
      <c r="A1100" s="48">
        <v>549</v>
      </c>
      <c r="B1100" s="77" t="str">
        <f>IF(A1100&lt;='Third Approx.'!$D$20,A1100,"")</f>
        <v/>
      </c>
      <c r="C1100" s="48" t="e">
        <f>IF(B1100="",#N/A,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Approx.'!$D$18*B1100))+O1100*COS(RADIANS(B1100*'Third Approx.'!$D$19)+'Third Approx.'!$D$21))))))))))))</f>
        <v>#N/A</v>
      </c>
      <c r="D1100" s="7" t="e">
        <f>IF(B1100="",#N/A,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Approx.'!$D$18*B1100))+O1100*SIN(RADIANS(B1100*'Third Approx.'!$D$19)+'Third Approx.'!$D$21))))))))))))</f>
        <v>#N/A</v>
      </c>
      <c r="N1100" s="18">
        <v>549</v>
      </c>
      <c r="O1100" s="48">
        <f>'Third Approx.'!$D$16*TAN('Third Approx.'!$D$29)+((0.5*(COS(RADIANS(ABS('Third Approx.'!$D$18*'Data 3rd Approx.'!N1100-'Third Approx.'!$D$19*'Data 3rd Approx.'!N1100))))+0.5)*('Third Approx.'!$D$16*TAN(2*'Third Approx.'!$D$29)-2*'Third Approx.'!$D$16*TAN('Third Approx.'!$D$29)))</f>
        <v>3.5144581350678266</v>
      </c>
    </row>
    <row r="1101" spans="1:15" x14ac:dyDescent="0.25">
      <c r="A1101" s="77">
        <v>549.5</v>
      </c>
      <c r="B1101" s="77" t="str">
        <f>IF(A1101&lt;='Third Approx.'!$D$20,A1101,"")</f>
        <v/>
      </c>
      <c r="C1101" s="48" t="e">
        <f>IF(B1101="",#N/A,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Approx.'!$D$18*B1101))+O1101*COS(RADIANS(B1101*'Third Approx.'!$D$19)+'Third Approx.'!$D$21))))))))))))</f>
        <v>#N/A</v>
      </c>
      <c r="D1101" s="7" t="e">
        <f>IF(B1101="",#N/A,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Approx.'!$D$18*B1101))+O1101*SIN(RADIANS(B1101*'Third Approx.'!$D$19)+'Third Approx.'!$D$21))))))))))))</f>
        <v>#N/A</v>
      </c>
      <c r="N1101" s="18">
        <v>549.5</v>
      </c>
      <c r="O1101" s="48">
        <f>'Third Approx.'!$D$16*TAN('Third Approx.'!$D$29)+((0.5*(COS(RADIANS(ABS('Third Approx.'!$D$18*'Data 3rd Approx.'!N1101-'Third Approx.'!$D$19*'Data 3rd Approx.'!N1101))))+0.5)*('Third Approx.'!$D$16*TAN(2*'Third Approx.'!$D$29)-2*'Third Approx.'!$D$16*TAN('Third Approx.'!$D$29)))</f>
        <v>3.5148306256204491</v>
      </c>
    </row>
    <row r="1102" spans="1:15" x14ac:dyDescent="0.25">
      <c r="A1102" s="48">
        <v>550</v>
      </c>
      <c r="B1102" s="77" t="str">
        <f>IF(A1102&lt;='Third Approx.'!$D$20,A1102,"")</f>
        <v/>
      </c>
      <c r="C1102" s="48" t="e">
        <f>IF(B1102="",#N/A,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Approx.'!$D$18*B1102))+O1102*COS(RADIANS(B1102*'Third Approx.'!$D$19)+'Third Approx.'!$D$21))))))))))))</f>
        <v>#N/A</v>
      </c>
      <c r="D1102" s="7" t="e">
        <f>IF(B1102="",#N/A,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Approx.'!$D$18*B1102))+O1102*SIN(RADIANS(B1102*'Third Approx.'!$D$19)+'Third Approx.'!$D$21))))))))))))</f>
        <v>#N/A</v>
      </c>
      <c r="N1102" s="47">
        <v>550</v>
      </c>
      <c r="O1102" s="48">
        <f>'Third Approx.'!$D$16*TAN('Third Approx.'!$D$29)+((0.5*(COS(RADIANS(ABS('Third Approx.'!$D$18*'Data 3rd Approx.'!N1102-'Third Approx.'!$D$19*'Data 3rd Approx.'!N1102))))+0.5)*('Third Approx.'!$D$16*TAN(2*'Third Approx.'!$D$29)-2*'Third Approx.'!$D$16*TAN('Third Approx.'!$D$29)))</f>
        <v>3.5151444892385664</v>
      </c>
    </row>
    <row r="1103" spans="1:15" x14ac:dyDescent="0.25">
      <c r="A1103" s="77">
        <v>550.5</v>
      </c>
      <c r="B1103" s="77" t="str">
        <f>IF(A1103&lt;='Third Approx.'!$D$20,A1103,"")</f>
        <v/>
      </c>
      <c r="C1103" s="48" t="e">
        <f>IF(B1103="",#N/A,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Approx.'!$D$18*B1103))+O1103*COS(RADIANS(B1103*'Third Approx.'!$D$19)+'Third Approx.'!$D$21))))))))))))</f>
        <v>#N/A</v>
      </c>
      <c r="D1103" s="7" t="e">
        <f>IF(B1103="",#N/A,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Approx.'!$D$18*B1103))+O1103*SIN(RADIANS(B1103*'Third Approx.'!$D$19)+'Third Approx.'!$D$21))))))))))))</f>
        <v>#N/A</v>
      </c>
      <c r="N1103" s="18">
        <v>550.5</v>
      </c>
      <c r="O1103" s="48">
        <f>'Third Approx.'!$D$16*TAN('Third Approx.'!$D$29)+((0.5*(COS(RADIANS(ABS('Third Approx.'!$D$18*'Data 3rd Approx.'!N1103-'Third Approx.'!$D$19*'Data 3rd Approx.'!N1103))))+0.5)*('Third Approx.'!$D$16*TAN(2*'Third Approx.'!$D$29)-2*'Third Approx.'!$D$16*TAN('Third Approx.'!$D$29)))</f>
        <v>3.5153943556286542</v>
      </c>
    </row>
    <row r="1104" spans="1:15" x14ac:dyDescent="0.25">
      <c r="A1104" s="48">
        <v>551</v>
      </c>
      <c r="B1104" s="77" t="str">
        <f>IF(A1104&lt;='Third Approx.'!$D$20,A1104,"")</f>
        <v/>
      </c>
      <c r="C1104" s="48" t="e">
        <f>IF(B1104="",#N/A,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Approx.'!$D$18*B1104))+O1104*COS(RADIANS(B1104*'Third Approx.'!$D$19)+'Third Approx.'!$D$21))))))))))))</f>
        <v>#N/A</v>
      </c>
      <c r="D1104" s="7" t="e">
        <f>IF(B1104="",#N/A,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Approx.'!$D$18*B1104))+O1104*SIN(RADIANS(B1104*'Third Approx.'!$D$19)+'Third Approx.'!$D$21))))))))))))</f>
        <v>#N/A</v>
      </c>
      <c r="N1104" s="18">
        <v>551</v>
      </c>
      <c r="O1104" s="48">
        <f>'Third Approx.'!$D$16*TAN('Third Approx.'!$D$29)+((0.5*(COS(RADIANS(ABS('Third Approx.'!$D$18*'Data 3rd Approx.'!N1104-'Third Approx.'!$D$19*'Data 3rd Approx.'!N1104))))+0.5)*('Third Approx.'!$D$16*TAN(2*'Third Approx.'!$D$29)-2*'Third Approx.'!$D$16*TAN('Third Approx.'!$D$29)))</f>
        <v>3.5155759495075007</v>
      </c>
    </row>
    <row r="1105" spans="1:15" x14ac:dyDescent="0.25">
      <c r="A1105" s="77">
        <v>551.5</v>
      </c>
      <c r="B1105" s="77" t="str">
        <f>IF(A1105&lt;='Third Approx.'!$D$20,A1105,"")</f>
        <v/>
      </c>
      <c r="C1105" s="48" t="e">
        <f>IF(B1105="",#N/A,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Approx.'!$D$18*B1105))+O1105*COS(RADIANS(B1105*'Third Approx.'!$D$19)+'Third Approx.'!$D$21))))))))))))</f>
        <v>#N/A</v>
      </c>
      <c r="D1105" s="7" t="e">
        <f>IF(B1105="",#N/A,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Approx.'!$D$18*B1105))+O1105*SIN(RADIANS(B1105*'Third Approx.'!$D$19)+'Third Approx.'!$D$21))))))))))))</f>
        <v>#N/A</v>
      </c>
      <c r="N1105" s="47">
        <v>551.5</v>
      </c>
      <c r="O1105" s="48">
        <f>'Third Approx.'!$D$16*TAN('Third Approx.'!$D$29)+((0.5*(COS(RADIANS(ABS('Third Approx.'!$D$18*'Data 3rd Approx.'!N1105-'Third Approx.'!$D$19*'Data 3rd Approx.'!N1105))))+0.5)*('Third Approx.'!$D$16*TAN(2*'Third Approx.'!$D$29)-2*'Third Approx.'!$D$16*TAN('Third Approx.'!$D$29)))</f>
        <v>3.5156861637534926</v>
      </c>
    </row>
    <row r="1106" spans="1:15" x14ac:dyDescent="0.25">
      <c r="A1106" s="48">
        <v>552</v>
      </c>
      <c r="B1106" s="77" t="str">
        <f>IF(A1106&lt;='Third Approx.'!$D$20,A1106,"")</f>
        <v/>
      </c>
      <c r="C1106" s="48" t="e">
        <f>IF(B1106="",#N/A,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Approx.'!$D$18*B1106))+O1106*COS(RADIANS(B1106*'Third Approx.'!$D$19)+'Third Approx.'!$D$21))))))))))))</f>
        <v>#N/A</v>
      </c>
      <c r="D1106" s="7" t="e">
        <f>IF(B1106="",#N/A,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Approx.'!$D$18*B1106))+O1106*SIN(RADIANS(B1106*'Third Approx.'!$D$19)+'Third Approx.'!$D$21))))))))))))</f>
        <v>#N/A</v>
      </c>
      <c r="N1106" s="18">
        <v>552</v>
      </c>
      <c r="O1106" s="48">
        <f>'Third Approx.'!$D$16*TAN('Third Approx.'!$D$29)+((0.5*(COS(RADIANS(ABS('Third Approx.'!$D$18*'Data 3rd Approx.'!N1106-'Third Approx.'!$D$19*'Data 3rd Approx.'!N1106))))+0.5)*('Third Approx.'!$D$16*TAN(2*'Third Approx.'!$D$29)-2*'Third Approx.'!$D$16*TAN('Third Approx.'!$D$29)))</f>
        <v>3.5157231125703232</v>
      </c>
    </row>
    <row r="1107" spans="1:15" x14ac:dyDescent="0.25">
      <c r="A1107" s="77">
        <v>552.5</v>
      </c>
      <c r="B1107" s="77" t="str">
        <f>IF(A1107&lt;='Third Approx.'!$D$20,A1107,"")</f>
        <v/>
      </c>
      <c r="C1107" s="48" t="e">
        <f>IF(B1107="",#N/A,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Approx.'!$D$18*B1107))+O1107*COS(RADIANS(B1107*'Third Approx.'!$D$19)+'Third Approx.'!$D$21))))))))))))</f>
        <v>#N/A</v>
      </c>
      <c r="D1107" s="7" t="e">
        <f>IF(B1107="",#N/A,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Approx.'!$D$18*B1107))+O1107*SIN(RADIANS(B1107*'Third Approx.'!$D$19)+'Third Approx.'!$D$21))))))))))))</f>
        <v>#N/A</v>
      </c>
      <c r="N1107" s="18">
        <v>552.5</v>
      </c>
      <c r="O1107" s="48">
        <f>'Third Approx.'!$D$16*TAN('Third Approx.'!$D$29)+((0.5*(COS(RADIANS(ABS('Third Approx.'!$D$18*'Data 3rd Approx.'!N1107-'Third Approx.'!$D$19*'Data 3rd Approx.'!N1107))))+0.5)*('Third Approx.'!$D$16*TAN(2*'Third Approx.'!$D$29)-2*'Third Approx.'!$D$16*TAN('Third Approx.'!$D$29)))</f>
        <v>3.5156861637534926</v>
      </c>
    </row>
    <row r="1108" spans="1:15" x14ac:dyDescent="0.25">
      <c r="A1108" s="48">
        <v>553</v>
      </c>
      <c r="B1108" s="77" t="str">
        <f>IF(A1108&lt;='Third Approx.'!$D$20,A1108,"")</f>
        <v/>
      </c>
      <c r="C1108" s="48" t="e">
        <f>IF(B1108="",#N/A,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Approx.'!$D$18*B1108))+O1108*COS(RADIANS(B1108*'Third Approx.'!$D$19)+'Third Approx.'!$D$21))))))))))))</f>
        <v>#N/A</v>
      </c>
      <c r="D1108" s="7" t="e">
        <f>IF(B1108="",#N/A,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Approx.'!$D$18*B1108))+O1108*SIN(RADIANS(B1108*'Third Approx.'!$D$19)+'Third Approx.'!$D$21))))))))))))</f>
        <v>#N/A</v>
      </c>
      <c r="N1108" s="47">
        <v>553</v>
      </c>
      <c r="O1108" s="48">
        <f>'Third Approx.'!$D$16*TAN('Third Approx.'!$D$29)+((0.5*(COS(RADIANS(ABS('Third Approx.'!$D$18*'Data 3rd Approx.'!N1108-'Third Approx.'!$D$19*'Data 3rd Approx.'!N1108))))+0.5)*('Third Approx.'!$D$16*TAN(2*'Third Approx.'!$D$29)-2*'Third Approx.'!$D$16*TAN('Third Approx.'!$D$29)))</f>
        <v>3.5155759495075007</v>
      </c>
    </row>
    <row r="1109" spans="1:15" x14ac:dyDescent="0.25">
      <c r="A1109" s="77">
        <v>553.5</v>
      </c>
      <c r="B1109" s="77" t="str">
        <f>IF(A1109&lt;='Third Approx.'!$D$20,A1109,"")</f>
        <v/>
      </c>
      <c r="C1109" s="48" t="e">
        <f>IF(B1109="",#N/A,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Approx.'!$D$18*B1109))+O1109*COS(RADIANS(B1109*'Third Approx.'!$D$19)+'Third Approx.'!$D$21))))))))))))</f>
        <v>#N/A</v>
      </c>
      <c r="D1109" s="7" t="e">
        <f>IF(B1109="",#N/A,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Approx.'!$D$18*B1109))+O1109*SIN(RADIANS(B1109*'Third Approx.'!$D$19)+'Third Approx.'!$D$21))))))))))))</f>
        <v>#N/A</v>
      </c>
      <c r="N1109" s="18">
        <v>553.5</v>
      </c>
      <c r="O1109" s="48">
        <f>'Third Approx.'!$D$16*TAN('Third Approx.'!$D$29)+((0.5*(COS(RADIANS(ABS('Third Approx.'!$D$18*'Data 3rd Approx.'!N1109-'Third Approx.'!$D$19*'Data 3rd Approx.'!N1109))))+0.5)*('Third Approx.'!$D$16*TAN(2*'Third Approx.'!$D$29)-2*'Third Approx.'!$D$16*TAN('Third Approx.'!$D$29)))</f>
        <v>3.5153943556286542</v>
      </c>
    </row>
    <row r="1110" spans="1:15" x14ac:dyDescent="0.25">
      <c r="A1110" s="48">
        <v>554</v>
      </c>
      <c r="B1110" s="77" t="str">
        <f>IF(A1110&lt;='Third Approx.'!$D$20,A1110,"")</f>
        <v/>
      </c>
      <c r="C1110" s="48" t="e">
        <f>IF(B1110="",#N/A,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Approx.'!$D$18*B1110))+O1110*COS(RADIANS(B1110*'Third Approx.'!$D$19)+'Third Approx.'!$D$21))))))))))))</f>
        <v>#N/A</v>
      </c>
      <c r="D1110" s="7" t="e">
        <f>IF(B1110="",#N/A,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Approx.'!$D$18*B1110))+O1110*SIN(RADIANS(B1110*'Third Approx.'!$D$19)+'Third Approx.'!$D$21))))))))))))</f>
        <v>#N/A</v>
      </c>
      <c r="N1110" s="18">
        <v>554</v>
      </c>
      <c r="O1110" s="48">
        <f>'Third Approx.'!$D$16*TAN('Third Approx.'!$D$29)+((0.5*(COS(RADIANS(ABS('Third Approx.'!$D$18*'Data 3rd Approx.'!N1110-'Third Approx.'!$D$19*'Data 3rd Approx.'!N1110))))+0.5)*('Third Approx.'!$D$16*TAN(2*'Third Approx.'!$D$29)-2*'Third Approx.'!$D$16*TAN('Third Approx.'!$D$29)))</f>
        <v>3.5151444892385664</v>
      </c>
    </row>
    <row r="1111" spans="1:15" x14ac:dyDescent="0.25">
      <c r="A1111" s="77">
        <v>554.5</v>
      </c>
      <c r="B1111" s="77" t="str">
        <f>IF(A1111&lt;='Third Approx.'!$D$20,A1111,"")</f>
        <v/>
      </c>
      <c r="C1111" s="48" t="e">
        <f>IF(B1111="",#N/A,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Approx.'!$D$18*B1111))+O1111*COS(RADIANS(B1111*'Third Approx.'!$D$19)+'Third Approx.'!$D$21))))))))))))</f>
        <v>#N/A</v>
      </c>
      <c r="D1111" s="7" t="e">
        <f>IF(B1111="",#N/A,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Approx.'!$D$18*B1111))+O1111*SIN(RADIANS(B1111*'Third Approx.'!$D$19)+'Third Approx.'!$D$21))))))))))))</f>
        <v>#N/A</v>
      </c>
      <c r="N1111" s="47">
        <v>554.5</v>
      </c>
      <c r="O1111" s="48">
        <f>'Third Approx.'!$D$16*TAN('Third Approx.'!$D$29)+((0.5*(COS(RADIANS(ABS('Third Approx.'!$D$18*'Data 3rd Approx.'!N1111-'Third Approx.'!$D$19*'Data 3rd Approx.'!N1111))))+0.5)*('Third Approx.'!$D$16*TAN(2*'Third Approx.'!$D$29)-2*'Third Approx.'!$D$16*TAN('Third Approx.'!$D$29)))</f>
        <v>3.5148306256204491</v>
      </c>
    </row>
    <row r="1112" spans="1:15" x14ac:dyDescent="0.25">
      <c r="A1112" s="48">
        <v>555</v>
      </c>
      <c r="B1112" s="77" t="str">
        <f>IF(A1112&lt;='Third Approx.'!$D$20,A1112,"")</f>
        <v/>
      </c>
      <c r="C1112" s="48" t="e">
        <f>IF(B1112="",#N/A,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Approx.'!$D$18*B1112))+O1112*COS(RADIANS(B1112*'Third Approx.'!$D$19)+'Third Approx.'!$D$21))))))))))))</f>
        <v>#N/A</v>
      </c>
      <c r="D1112" s="7" t="e">
        <f>IF(B1112="",#N/A,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Approx.'!$D$18*B1112))+O1112*SIN(RADIANS(B1112*'Third Approx.'!$D$19)+'Third Approx.'!$D$21))))))))))))</f>
        <v>#N/A</v>
      </c>
      <c r="N1112" s="18">
        <v>555</v>
      </c>
      <c r="O1112" s="48">
        <f>'Third Approx.'!$D$16*TAN('Third Approx.'!$D$29)+((0.5*(COS(RADIANS(ABS('Third Approx.'!$D$18*'Data 3rd Approx.'!N1112-'Third Approx.'!$D$19*'Data 3rd Approx.'!N1112))))+0.5)*('Third Approx.'!$D$16*TAN(2*'Third Approx.'!$D$29)-2*'Third Approx.'!$D$16*TAN('Third Approx.'!$D$29)))</f>
        <v>3.5144581350678266</v>
      </c>
    </row>
    <row r="1113" spans="1:15" x14ac:dyDescent="0.25">
      <c r="A1113" s="77">
        <v>555.5</v>
      </c>
      <c r="B1113" s="77" t="str">
        <f>IF(A1113&lt;='Third Approx.'!$D$20,A1113,"")</f>
        <v/>
      </c>
      <c r="C1113" s="48" t="e">
        <f>IF(B1113="",#N/A,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Approx.'!$D$18*B1113))+O1113*COS(RADIANS(B1113*'Third Approx.'!$D$19)+'Third Approx.'!$D$21))))))))))))</f>
        <v>#N/A</v>
      </c>
      <c r="D1113" s="7" t="e">
        <f>IF(B1113="",#N/A,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Approx.'!$D$18*B1113))+O1113*SIN(RADIANS(B1113*'Third Approx.'!$D$19)+'Third Approx.'!$D$21))))))))))))</f>
        <v>#N/A</v>
      </c>
      <c r="N1113" s="18">
        <v>555.5</v>
      </c>
      <c r="O1113" s="48">
        <f>'Third Approx.'!$D$16*TAN('Third Approx.'!$D$29)+((0.5*(COS(RADIANS(ABS('Third Approx.'!$D$18*'Data 3rd Approx.'!N1113-'Third Approx.'!$D$19*'Data 3rd Approx.'!N1113))))+0.5)*('Third Approx.'!$D$16*TAN(2*'Third Approx.'!$D$29)-2*'Third Approx.'!$D$16*TAN('Third Approx.'!$D$29)))</f>
        <v>3.5140333909973287</v>
      </c>
    </row>
    <row r="1114" spans="1:15" x14ac:dyDescent="0.25">
      <c r="A1114" s="48">
        <v>556</v>
      </c>
      <c r="B1114" s="77" t="str">
        <f>IF(A1114&lt;='Third Approx.'!$D$20,A1114,"")</f>
        <v/>
      </c>
      <c r="C1114" s="48" t="e">
        <f>IF(B1114="",#N/A,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Approx.'!$D$18*B1114))+O1114*COS(RADIANS(B1114*'Third Approx.'!$D$19)+'Third Approx.'!$D$21))))))))))))</f>
        <v>#N/A</v>
      </c>
      <c r="D1114" s="7" t="e">
        <f>IF(B1114="",#N/A,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Approx.'!$D$18*B1114))+O1114*SIN(RADIANS(B1114*'Third Approx.'!$D$19)+'Third Approx.'!$D$21))))))))))))</f>
        <v>#N/A</v>
      </c>
      <c r="N1114" s="47">
        <v>556</v>
      </c>
      <c r="O1114" s="48">
        <f>'Third Approx.'!$D$16*TAN('Third Approx.'!$D$29)+((0.5*(COS(RADIANS(ABS('Third Approx.'!$D$18*'Data 3rd Approx.'!N1114-'Third Approx.'!$D$19*'Data 3rd Approx.'!N1114))))+0.5)*('Third Approx.'!$D$16*TAN(2*'Third Approx.'!$D$29)-2*'Third Approx.'!$D$16*TAN('Third Approx.'!$D$29)))</f>
        <v>3.5135636608977627</v>
      </c>
    </row>
    <row r="1115" spans="1:15" x14ac:dyDescent="0.25">
      <c r="A1115" s="77">
        <v>556.5</v>
      </c>
      <c r="B1115" s="77" t="str">
        <f>IF(A1115&lt;='Third Approx.'!$D$20,A1115,"")</f>
        <v/>
      </c>
      <c r="C1115" s="48" t="e">
        <f>IF(B1115="",#N/A,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Approx.'!$D$18*B1115))+O1115*COS(RADIANS(B1115*'Third Approx.'!$D$19)+'Third Approx.'!$D$21))))))))))))</f>
        <v>#N/A</v>
      </c>
      <c r="D1115" s="7" t="e">
        <f>IF(B1115="",#N/A,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Approx.'!$D$18*B1115))+O1115*SIN(RADIANS(B1115*'Third Approx.'!$D$19)+'Third Approx.'!$D$21))))))))))))</f>
        <v>#N/A</v>
      </c>
      <c r="N1115" s="18">
        <v>556.5</v>
      </c>
      <c r="O1115" s="48">
        <f>'Third Approx.'!$D$16*TAN('Third Approx.'!$D$29)+((0.5*(COS(RADIANS(ABS('Third Approx.'!$D$18*'Data 3rd Approx.'!N1115-'Third Approx.'!$D$19*'Data 3rd Approx.'!N1115))))+0.5)*('Third Approx.'!$D$16*TAN(2*'Third Approx.'!$D$29)-2*'Third Approx.'!$D$16*TAN('Third Approx.'!$D$29)))</f>
        <v>3.5130569819813662</v>
      </c>
    </row>
    <row r="1116" spans="1:15" x14ac:dyDescent="0.25">
      <c r="A1116" s="48">
        <v>557</v>
      </c>
      <c r="B1116" s="77" t="str">
        <f>IF(A1116&lt;='Third Approx.'!$D$20,A1116,"")</f>
        <v/>
      </c>
      <c r="C1116" s="48" t="e">
        <f>IF(B1116="",#N/A,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Approx.'!$D$18*B1116))+O1116*COS(RADIANS(B1116*'Third Approx.'!$D$19)+'Third Approx.'!$D$21))))))))))))</f>
        <v>#N/A</v>
      </c>
      <c r="D1116" s="7" t="e">
        <f>IF(B1116="",#N/A,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Approx.'!$D$18*B1116))+O1116*SIN(RADIANS(B1116*'Third Approx.'!$D$19)+'Third Approx.'!$D$21))))))))))))</f>
        <v>#N/A</v>
      </c>
      <c r="N1116" s="18">
        <v>557</v>
      </c>
      <c r="O1116" s="48">
        <f>'Third Approx.'!$D$16*TAN('Third Approx.'!$D$29)+((0.5*(COS(RADIANS(ABS('Third Approx.'!$D$18*'Data 3rd Approx.'!N1116-'Third Approx.'!$D$19*'Data 3rd Approx.'!N1116))))+0.5)*('Third Approx.'!$D$16*TAN(2*'Third Approx.'!$D$29)-2*'Third Approx.'!$D$16*TAN('Third Approx.'!$D$29)))</f>
        <v>3.5125220236648764</v>
      </c>
    </row>
    <row r="1117" spans="1:15" x14ac:dyDescent="0.25">
      <c r="A1117" s="77">
        <v>557.5</v>
      </c>
      <c r="B1117" s="77" t="str">
        <f>IF(A1117&lt;='Third Approx.'!$D$20,A1117,"")</f>
        <v/>
      </c>
      <c r="C1117" s="48" t="e">
        <f>IF(B1117="",#N/A,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Approx.'!$D$18*B1117))+O1117*COS(RADIANS(B1117*'Third Approx.'!$D$19)+'Third Approx.'!$D$21))))))))))))</f>
        <v>#N/A</v>
      </c>
      <c r="D1117" s="7" t="e">
        <f>IF(B1117="",#N/A,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Approx.'!$D$18*B1117))+O1117*SIN(RADIANS(B1117*'Third Approx.'!$D$19)+'Third Approx.'!$D$21))))))))))))</f>
        <v>#N/A</v>
      </c>
      <c r="N1117" s="47">
        <v>557.5</v>
      </c>
      <c r="O1117" s="48">
        <f>'Third Approx.'!$D$16*TAN('Third Approx.'!$D$29)+((0.5*(COS(RADIANS(ABS('Third Approx.'!$D$18*'Data 3rd Approx.'!N1117-'Third Approx.'!$D$19*'Data 3rd Approx.'!N1117))))+0.5)*('Third Approx.'!$D$16*TAN(2*'Third Approx.'!$D$29)-2*'Third Approx.'!$D$16*TAN('Third Approx.'!$D$29)))</f>
        <v>3.5119679392334073</v>
      </c>
    </row>
    <row r="1118" spans="1:15" x14ac:dyDescent="0.25">
      <c r="A1118" s="48">
        <v>558</v>
      </c>
      <c r="B1118" s="77" t="str">
        <f>IF(A1118&lt;='Third Approx.'!$D$20,A1118,"")</f>
        <v/>
      </c>
      <c r="C1118" s="48" t="e">
        <f>IF(B1118="",#N/A,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Approx.'!$D$18*B1118))+O1118*COS(RADIANS(B1118*'Third Approx.'!$D$19)+'Third Approx.'!$D$21))))))))))))</f>
        <v>#N/A</v>
      </c>
      <c r="D1118" s="7" t="e">
        <f>IF(B1118="",#N/A,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Approx.'!$D$18*B1118))+O1118*SIN(RADIANS(B1118*'Third Approx.'!$D$19)+'Third Approx.'!$D$21))))))))))))</f>
        <v>#N/A</v>
      </c>
      <c r="N1118" s="18">
        <v>558</v>
      </c>
      <c r="O1118" s="48">
        <f>'Third Approx.'!$D$16*TAN('Third Approx.'!$D$29)+((0.5*(COS(RADIANS(ABS('Third Approx.'!$D$18*'Data 3rd Approx.'!N1118-'Third Approx.'!$D$19*'Data 3rd Approx.'!N1118))))+0.5)*('Third Approx.'!$D$16*TAN(2*'Third Approx.'!$D$29)-2*'Third Approx.'!$D$16*TAN('Third Approx.'!$D$29)))</f>
        <v>3.5114042092252022</v>
      </c>
    </row>
    <row r="1119" spans="1:15" x14ac:dyDescent="0.25">
      <c r="A1119" s="77">
        <v>558.5</v>
      </c>
      <c r="B1119" s="77" t="str">
        <f>IF(A1119&lt;='Third Approx.'!$D$20,A1119,"")</f>
        <v/>
      </c>
      <c r="C1119" s="48" t="e">
        <f>IF(B1119="",#N/A,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Approx.'!$D$18*B1119))+O1119*COS(RADIANS(B1119*'Third Approx.'!$D$19)+'Third Approx.'!$D$21))))))))))))</f>
        <v>#N/A</v>
      </c>
      <c r="D1119" s="7" t="e">
        <f>IF(B1119="",#N/A,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Approx.'!$D$18*B1119))+O1119*SIN(RADIANS(B1119*'Third Approx.'!$D$19)+'Third Approx.'!$D$21))))))))))))</f>
        <v>#N/A</v>
      </c>
      <c r="N1119" s="18">
        <v>558.5</v>
      </c>
      <c r="O1119" s="48">
        <f>'Third Approx.'!$D$16*TAN('Third Approx.'!$D$29)+((0.5*(COS(RADIANS(ABS('Third Approx.'!$D$18*'Data 3rd Approx.'!N1119-'Third Approx.'!$D$19*'Data 3rd Approx.'!N1119))))+0.5)*('Third Approx.'!$D$16*TAN(2*'Third Approx.'!$D$29)-2*'Third Approx.'!$D$16*TAN('Third Approx.'!$D$29)))</f>
        <v>3.5108404792169972</v>
      </c>
    </row>
    <row r="1120" spans="1:15" x14ac:dyDescent="0.25">
      <c r="A1120" s="48">
        <v>559</v>
      </c>
      <c r="B1120" s="77" t="str">
        <f>IF(A1120&lt;='Third Approx.'!$D$20,A1120,"")</f>
        <v/>
      </c>
      <c r="C1120" s="48" t="e">
        <f>IF(B1120="",#N/A,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Approx.'!$D$18*B1120))+O1120*COS(RADIANS(B1120*'Third Approx.'!$D$19)+'Third Approx.'!$D$21))))))))))))</f>
        <v>#N/A</v>
      </c>
      <c r="D1120" s="7" t="e">
        <f>IF(B1120="",#N/A,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Approx.'!$D$18*B1120))+O1120*SIN(RADIANS(B1120*'Third Approx.'!$D$19)+'Third Approx.'!$D$21))))))))))))</f>
        <v>#N/A</v>
      </c>
      <c r="N1120" s="47">
        <v>559</v>
      </c>
      <c r="O1120" s="48">
        <f>'Third Approx.'!$D$16*TAN('Third Approx.'!$D$29)+((0.5*(COS(RADIANS(ABS('Third Approx.'!$D$18*'Data 3rd Approx.'!N1120-'Third Approx.'!$D$19*'Data 3rd Approx.'!N1120))))+0.5)*('Third Approx.'!$D$16*TAN(2*'Third Approx.'!$D$29)-2*'Third Approx.'!$D$16*TAN('Third Approx.'!$D$29)))</f>
        <v>3.5102863947855281</v>
      </c>
    </row>
    <row r="1121" spans="1:15" x14ac:dyDescent="0.25">
      <c r="A1121" s="77">
        <v>559.5</v>
      </c>
      <c r="B1121" s="77" t="str">
        <f>IF(A1121&lt;='Third Approx.'!$D$20,A1121,"")</f>
        <v/>
      </c>
      <c r="C1121" s="48" t="e">
        <f>IF(B1121="",#N/A,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Approx.'!$D$18*B1121))+O1121*COS(RADIANS(B1121*'Third Approx.'!$D$19)+'Third Approx.'!$D$21))))))))))))</f>
        <v>#N/A</v>
      </c>
      <c r="D1121" s="7" t="e">
        <f>IF(B1121="",#N/A,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Approx.'!$D$18*B1121))+O1121*SIN(RADIANS(B1121*'Third Approx.'!$D$19)+'Third Approx.'!$D$21))))))))))))</f>
        <v>#N/A</v>
      </c>
      <c r="N1121" s="18">
        <v>559.5</v>
      </c>
      <c r="O1121" s="48">
        <f>'Third Approx.'!$D$16*TAN('Third Approx.'!$D$29)+((0.5*(COS(RADIANS(ABS('Third Approx.'!$D$18*'Data 3rd Approx.'!N1121-'Third Approx.'!$D$19*'Data 3rd Approx.'!N1121))))+0.5)*('Third Approx.'!$D$16*TAN(2*'Third Approx.'!$D$29)-2*'Third Approx.'!$D$16*TAN('Third Approx.'!$D$29)))</f>
        <v>3.5097514364690383</v>
      </c>
    </row>
    <row r="1122" spans="1:15" x14ac:dyDescent="0.25">
      <c r="A1122" s="48">
        <v>560</v>
      </c>
      <c r="B1122" s="77" t="str">
        <f>IF(A1122&lt;='Third Approx.'!$D$20,A1122,"")</f>
        <v/>
      </c>
      <c r="C1122" s="48" t="e">
        <f>IF(B1122="",#N/A,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Approx.'!$D$18*B1122))+O1122*COS(RADIANS(B1122*'Third Approx.'!$D$19)+'Third Approx.'!$D$21))))))))))))</f>
        <v>#N/A</v>
      </c>
      <c r="D1122" s="7" t="e">
        <f>IF(B1122="",#N/A,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Approx.'!$D$18*B1122))+O1122*SIN(RADIANS(B1122*'Third Approx.'!$D$19)+'Third Approx.'!$D$21))))))))))))</f>
        <v>#N/A</v>
      </c>
      <c r="N1122" s="18">
        <v>560</v>
      </c>
      <c r="O1122" s="48">
        <f>'Third Approx.'!$D$16*TAN('Third Approx.'!$D$29)+((0.5*(COS(RADIANS(ABS('Third Approx.'!$D$18*'Data 3rd Approx.'!N1122-'Third Approx.'!$D$19*'Data 3rd Approx.'!N1122))))+0.5)*('Third Approx.'!$D$16*TAN(2*'Third Approx.'!$D$29)-2*'Third Approx.'!$D$16*TAN('Third Approx.'!$D$29)))</f>
        <v>3.5092447575526418</v>
      </c>
    </row>
    <row r="1123" spans="1:15" x14ac:dyDescent="0.25">
      <c r="A1123" s="77">
        <v>560.5</v>
      </c>
      <c r="B1123" s="77" t="str">
        <f>IF(A1123&lt;='Third Approx.'!$D$20,A1123,"")</f>
        <v/>
      </c>
      <c r="C1123" s="48" t="e">
        <f>IF(B1123="",#N/A,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Approx.'!$D$18*B1123))+O1123*COS(RADIANS(B1123*'Third Approx.'!$D$19)+'Third Approx.'!$D$21))))))))))))</f>
        <v>#N/A</v>
      </c>
      <c r="D1123" s="7" t="e">
        <f>IF(B1123="",#N/A,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Approx.'!$D$18*B1123))+O1123*SIN(RADIANS(B1123*'Third Approx.'!$D$19)+'Third Approx.'!$D$21))))))))))))</f>
        <v>#N/A</v>
      </c>
      <c r="N1123" s="47">
        <v>560.5</v>
      </c>
      <c r="O1123" s="48">
        <f>'Third Approx.'!$D$16*TAN('Third Approx.'!$D$29)+((0.5*(COS(RADIANS(ABS('Third Approx.'!$D$18*'Data 3rd Approx.'!N1123-'Third Approx.'!$D$19*'Data 3rd Approx.'!N1123))))+0.5)*('Third Approx.'!$D$16*TAN(2*'Third Approx.'!$D$29)-2*'Third Approx.'!$D$16*TAN('Third Approx.'!$D$29)))</f>
        <v>3.5087750274530758</v>
      </c>
    </row>
    <row r="1124" spans="1:15" x14ac:dyDescent="0.25">
      <c r="A1124" s="48">
        <v>561</v>
      </c>
      <c r="B1124" s="77" t="str">
        <f>IF(A1124&lt;='Third Approx.'!$D$20,A1124,"")</f>
        <v/>
      </c>
      <c r="C1124" s="48" t="e">
        <f>IF(B1124="",#N/A,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Approx.'!$D$18*B1124))+O1124*COS(RADIANS(B1124*'Third Approx.'!$D$19)+'Third Approx.'!$D$21))))))))))))</f>
        <v>#N/A</v>
      </c>
      <c r="D1124" s="7" t="e">
        <f>IF(B1124="",#N/A,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Approx.'!$D$18*B1124))+O1124*SIN(RADIANS(B1124*'Third Approx.'!$D$19)+'Third Approx.'!$D$21))))))))))))</f>
        <v>#N/A</v>
      </c>
      <c r="N1124" s="18">
        <v>561</v>
      </c>
      <c r="O1124" s="48">
        <f>'Third Approx.'!$D$16*TAN('Third Approx.'!$D$29)+((0.5*(COS(RADIANS(ABS('Third Approx.'!$D$18*'Data 3rd Approx.'!N1124-'Third Approx.'!$D$19*'Data 3rd Approx.'!N1124))))+0.5)*('Third Approx.'!$D$16*TAN(2*'Third Approx.'!$D$29)-2*'Third Approx.'!$D$16*TAN('Third Approx.'!$D$29)))</f>
        <v>3.5083502833825779</v>
      </c>
    </row>
    <row r="1125" spans="1:15" x14ac:dyDescent="0.25">
      <c r="A1125" s="77">
        <v>561.5</v>
      </c>
      <c r="B1125" s="77" t="str">
        <f>IF(A1125&lt;='Third Approx.'!$D$20,A1125,"")</f>
        <v/>
      </c>
      <c r="C1125" s="48" t="e">
        <f>IF(B1125="",#N/A,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Approx.'!$D$18*B1125))+O1125*COS(RADIANS(B1125*'Third Approx.'!$D$19)+'Third Approx.'!$D$21))))))))))))</f>
        <v>#N/A</v>
      </c>
      <c r="D1125" s="7" t="e">
        <f>IF(B1125="",#N/A,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Approx.'!$D$18*B1125))+O1125*SIN(RADIANS(B1125*'Third Approx.'!$D$19)+'Third Approx.'!$D$21))))))))))))</f>
        <v>#N/A</v>
      </c>
      <c r="N1125" s="18">
        <v>561.5</v>
      </c>
      <c r="O1125" s="48">
        <f>'Third Approx.'!$D$16*TAN('Third Approx.'!$D$29)+((0.5*(COS(RADIANS(ABS('Third Approx.'!$D$18*'Data 3rd Approx.'!N1125-'Third Approx.'!$D$19*'Data 3rd Approx.'!N1125))))+0.5)*('Third Approx.'!$D$16*TAN(2*'Third Approx.'!$D$29)-2*'Third Approx.'!$D$16*TAN('Third Approx.'!$D$29)))</f>
        <v>3.5079777928299554</v>
      </c>
    </row>
    <row r="1126" spans="1:15" x14ac:dyDescent="0.25">
      <c r="A1126" s="48">
        <v>562</v>
      </c>
      <c r="B1126" s="77" t="str">
        <f>IF(A1126&lt;='Third Approx.'!$D$20,A1126,"")</f>
        <v/>
      </c>
      <c r="C1126" s="48" t="e">
        <f>IF(B1126="",#N/A,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Approx.'!$D$18*B1126))+O1126*COS(RADIANS(B1126*'Third Approx.'!$D$19)+'Third Approx.'!$D$21))))))))))))</f>
        <v>#N/A</v>
      </c>
      <c r="D1126" s="7" t="e">
        <f>IF(B1126="",#N/A,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Approx.'!$D$18*B1126))+O1126*SIN(RADIANS(B1126*'Third Approx.'!$D$19)+'Third Approx.'!$D$21))))))))))))</f>
        <v>#N/A</v>
      </c>
      <c r="N1126" s="47">
        <v>562</v>
      </c>
      <c r="O1126" s="48">
        <f>'Third Approx.'!$D$16*TAN('Third Approx.'!$D$29)+((0.5*(COS(RADIANS(ABS('Third Approx.'!$D$18*'Data 3rd Approx.'!N1126-'Third Approx.'!$D$19*'Data 3rd Approx.'!N1126))))+0.5)*('Third Approx.'!$D$16*TAN(2*'Third Approx.'!$D$29)-2*'Third Approx.'!$D$16*TAN('Third Approx.'!$D$29)))</f>
        <v>3.5076639292118381</v>
      </c>
    </row>
    <row r="1127" spans="1:15" x14ac:dyDescent="0.25">
      <c r="A1127" s="77">
        <v>562.5</v>
      </c>
      <c r="B1127" s="77" t="str">
        <f>IF(A1127&lt;='Third Approx.'!$D$20,A1127,"")</f>
        <v/>
      </c>
      <c r="C1127" s="48" t="e">
        <f>IF(B1127="",#N/A,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Approx.'!$D$18*B1127))+O1127*COS(RADIANS(B1127*'Third Approx.'!$D$19)+'Third Approx.'!$D$21))))))))))))</f>
        <v>#N/A</v>
      </c>
      <c r="D1127" s="7" t="e">
        <f>IF(B1127="",#N/A,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Approx.'!$D$18*B1127))+O1127*SIN(RADIANS(B1127*'Third Approx.'!$D$19)+'Third Approx.'!$D$21))))))))))))</f>
        <v>#N/A</v>
      </c>
      <c r="N1127" s="18">
        <v>562.5</v>
      </c>
      <c r="O1127" s="48">
        <f>'Third Approx.'!$D$16*TAN('Third Approx.'!$D$29)+((0.5*(COS(RADIANS(ABS('Third Approx.'!$D$18*'Data 3rd Approx.'!N1127-'Third Approx.'!$D$19*'Data 3rd Approx.'!N1127))))+0.5)*('Third Approx.'!$D$16*TAN(2*'Third Approx.'!$D$29)-2*'Third Approx.'!$D$16*TAN('Third Approx.'!$D$29)))</f>
        <v>3.5074140628217503</v>
      </c>
    </row>
    <row r="1128" spans="1:15" x14ac:dyDescent="0.25">
      <c r="A1128" s="48">
        <v>563</v>
      </c>
      <c r="B1128" s="77" t="str">
        <f>IF(A1128&lt;='Third Approx.'!$D$20,A1128,"")</f>
        <v/>
      </c>
      <c r="C1128" s="48" t="e">
        <f>IF(B1128="",#N/A,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Approx.'!$D$18*B1128))+O1128*COS(RADIANS(B1128*'Third Approx.'!$D$19)+'Third Approx.'!$D$21))))))))))))</f>
        <v>#N/A</v>
      </c>
      <c r="D1128" s="7" t="e">
        <f>IF(B1128="",#N/A,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Approx.'!$D$18*B1128))+O1128*SIN(RADIANS(B1128*'Third Approx.'!$D$19)+'Third Approx.'!$D$21))))))))))))</f>
        <v>#N/A</v>
      </c>
      <c r="N1128" s="18">
        <v>563</v>
      </c>
      <c r="O1128" s="48">
        <f>'Third Approx.'!$D$16*TAN('Third Approx.'!$D$29)+((0.5*(COS(RADIANS(ABS('Third Approx.'!$D$18*'Data 3rd Approx.'!N1128-'Third Approx.'!$D$19*'Data 3rd Approx.'!N1128))))+0.5)*('Third Approx.'!$D$16*TAN(2*'Third Approx.'!$D$29)-2*'Third Approx.'!$D$16*TAN('Third Approx.'!$D$29)))</f>
        <v>3.5072324689429037</v>
      </c>
    </row>
    <row r="1129" spans="1:15" x14ac:dyDescent="0.25">
      <c r="A1129" s="77">
        <v>563.5</v>
      </c>
      <c r="B1129" s="77" t="str">
        <f>IF(A1129&lt;='Third Approx.'!$D$20,A1129,"")</f>
        <v/>
      </c>
      <c r="C1129" s="48" t="e">
        <f>IF(B1129="",#N/A,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Approx.'!$D$18*B1129))+O1129*COS(RADIANS(B1129*'Third Approx.'!$D$19)+'Third Approx.'!$D$21))))))))))))</f>
        <v>#N/A</v>
      </c>
      <c r="D1129" s="7" t="e">
        <f>IF(B1129="",#N/A,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Approx.'!$D$18*B1129))+O1129*SIN(RADIANS(B1129*'Third Approx.'!$D$19)+'Third Approx.'!$D$21))))))))))))</f>
        <v>#N/A</v>
      </c>
      <c r="N1129" s="47">
        <v>563.5</v>
      </c>
      <c r="O1129" s="48">
        <f>'Third Approx.'!$D$16*TAN('Third Approx.'!$D$29)+((0.5*(COS(RADIANS(ABS('Third Approx.'!$D$18*'Data 3rd Approx.'!N1129-'Third Approx.'!$D$19*'Data 3rd Approx.'!N1129))))+0.5)*('Third Approx.'!$D$16*TAN(2*'Third Approx.'!$D$29)-2*'Third Approx.'!$D$16*TAN('Third Approx.'!$D$29)))</f>
        <v>3.5071222546969119</v>
      </c>
    </row>
    <row r="1130" spans="1:15" x14ac:dyDescent="0.25">
      <c r="A1130" s="48">
        <v>564</v>
      </c>
      <c r="B1130" s="77" t="str">
        <f>IF(A1130&lt;='Third Approx.'!$D$20,A1130,"")</f>
        <v/>
      </c>
      <c r="C1130" s="48" t="e">
        <f>IF(B1130="",#N/A,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Approx.'!$D$18*B1130))+O1130*COS(RADIANS(B1130*'Third Approx.'!$D$19)+'Third Approx.'!$D$21))))))))))))</f>
        <v>#N/A</v>
      </c>
      <c r="D1130" s="7" t="e">
        <f>IF(B1130="",#N/A,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Approx.'!$D$18*B1130))+O1130*SIN(RADIANS(B1130*'Third Approx.'!$D$19)+'Third Approx.'!$D$21))))))))))))</f>
        <v>#N/A</v>
      </c>
      <c r="N1130" s="18">
        <v>564</v>
      </c>
      <c r="O1130" s="48">
        <f>'Third Approx.'!$D$16*TAN('Third Approx.'!$D$29)+((0.5*(COS(RADIANS(ABS('Third Approx.'!$D$18*'Data 3rd Approx.'!N1130-'Third Approx.'!$D$19*'Data 3rd Approx.'!N1130))))+0.5)*('Third Approx.'!$D$16*TAN(2*'Third Approx.'!$D$29)-2*'Third Approx.'!$D$16*TAN('Third Approx.'!$D$29)))</f>
        <v>3.5070853058800813</v>
      </c>
    </row>
    <row r="1131" spans="1:15" x14ac:dyDescent="0.25">
      <c r="A1131" s="77">
        <v>564.5</v>
      </c>
      <c r="B1131" s="77" t="str">
        <f>IF(A1131&lt;='Third Approx.'!$D$20,A1131,"")</f>
        <v/>
      </c>
      <c r="C1131" s="48" t="e">
        <f>IF(B1131="",#N/A,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Approx.'!$D$18*B1131))+O1131*COS(RADIANS(B1131*'Third Approx.'!$D$19)+'Third Approx.'!$D$21))))))))))))</f>
        <v>#N/A</v>
      </c>
      <c r="D1131" s="7" t="e">
        <f>IF(B1131="",#N/A,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Approx.'!$D$18*B1131))+O1131*SIN(RADIANS(B1131*'Third Approx.'!$D$19)+'Third Approx.'!$D$21))))))))))))</f>
        <v>#N/A</v>
      </c>
      <c r="N1131" s="18">
        <v>564.5</v>
      </c>
      <c r="O1131" s="48">
        <f>'Third Approx.'!$D$16*TAN('Third Approx.'!$D$29)+((0.5*(COS(RADIANS(ABS('Third Approx.'!$D$18*'Data 3rd Approx.'!N1131-'Third Approx.'!$D$19*'Data 3rd Approx.'!N1131))))+0.5)*('Third Approx.'!$D$16*TAN(2*'Third Approx.'!$D$29)-2*'Third Approx.'!$D$16*TAN('Third Approx.'!$D$29)))</f>
        <v>3.5071222546969119</v>
      </c>
    </row>
    <row r="1132" spans="1:15" x14ac:dyDescent="0.25">
      <c r="A1132" s="48">
        <v>565</v>
      </c>
      <c r="B1132" s="77" t="str">
        <f>IF(A1132&lt;='Third Approx.'!$D$20,A1132,"")</f>
        <v/>
      </c>
      <c r="C1132" s="48" t="e">
        <f>IF(B1132="",#N/A,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Approx.'!$D$18*B1132))+O1132*COS(RADIANS(B1132*'Third Approx.'!$D$19)+'Third Approx.'!$D$21))))))))))))</f>
        <v>#N/A</v>
      </c>
      <c r="D1132" s="7" t="e">
        <f>IF(B1132="",#N/A,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Approx.'!$D$18*B1132))+O1132*SIN(RADIANS(B1132*'Third Approx.'!$D$19)+'Third Approx.'!$D$21))))))))))))</f>
        <v>#N/A</v>
      </c>
      <c r="N1132" s="47">
        <v>565</v>
      </c>
      <c r="O1132" s="48">
        <f>'Third Approx.'!$D$16*TAN('Third Approx.'!$D$29)+((0.5*(COS(RADIANS(ABS('Third Approx.'!$D$18*'Data 3rd Approx.'!N1132-'Third Approx.'!$D$19*'Data 3rd Approx.'!N1132))))+0.5)*('Third Approx.'!$D$16*TAN(2*'Third Approx.'!$D$29)-2*'Third Approx.'!$D$16*TAN('Third Approx.'!$D$29)))</f>
        <v>3.5072324689429037</v>
      </c>
    </row>
    <row r="1133" spans="1:15" x14ac:dyDescent="0.25">
      <c r="A1133" s="77">
        <v>565.5</v>
      </c>
      <c r="B1133" s="77" t="str">
        <f>IF(A1133&lt;='Third Approx.'!$D$20,A1133,"")</f>
        <v/>
      </c>
      <c r="C1133" s="48" t="e">
        <f>IF(B1133="",#N/A,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Approx.'!$D$18*B1133))+O1133*COS(RADIANS(B1133*'Third Approx.'!$D$19)+'Third Approx.'!$D$21))))))))))))</f>
        <v>#N/A</v>
      </c>
      <c r="D1133" s="7" t="e">
        <f>IF(B1133="",#N/A,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Approx.'!$D$18*B1133))+O1133*SIN(RADIANS(B1133*'Third Approx.'!$D$19)+'Third Approx.'!$D$21))))))))))))</f>
        <v>#N/A</v>
      </c>
      <c r="N1133" s="18">
        <v>565.5</v>
      </c>
      <c r="O1133" s="48">
        <f>'Third Approx.'!$D$16*TAN('Third Approx.'!$D$29)+((0.5*(COS(RADIANS(ABS('Third Approx.'!$D$18*'Data 3rd Approx.'!N1133-'Third Approx.'!$D$19*'Data 3rd Approx.'!N1133))))+0.5)*('Third Approx.'!$D$16*TAN(2*'Third Approx.'!$D$29)-2*'Third Approx.'!$D$16*TAN('Third Approx.'!$D$29)))</f>
        <v>3.5074140628217503</v>
      </c>
    </row>
    <row r="1134" spans="1:15" x14ac:dyDescent="0.25">
      <c r="A1134" s="48">
        <v>566</v>
      </c>
      <c r="B1134" s="77" t="str">
        <f>IF(A1134&lt;='Third Approx.'!$D$20,A1134,"")</f>
        <v/>
      </c>
      <c r="C1134" s="48" t="e">
        <f>IF(B1134="",#N/A,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Approx.'!$D$18*B1134))+O1134*COS(RADIANS(B1134*'Third Approx.'!$D$19)+'Third Approx.'!$D$21))))))))))))</f>
        <v>#N/A</v>
      </c>
      <c r="D1134" s="7" t="e">
        <f>IF(B1134="",#N/A,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Approx.'!$D$18*B1134))+O1134*SIN(RADIANS(B1134*'Third Approx.'!$D$19)+'Third Approx.'!$D$21))))))))))))</f>
        <v>#N/A</v>
      </c>
      <c r="N1134" s="18">
        <v>566</v>
      </c>
      <c r="O1134" s="48">
        <f>'Third Approx.'!$D$16*TAN('Third Approx.'!$D$29)+((0.5*(COS(RADIANS(ABS('Third Approx.'!$D$18*'Data 3rd Approx.'!N1134-'Third Approx.'!$D$19*'Data 3rd Approx.'!N1134))))+0.5)*('Third Approx.'!$D$16*TAN(2*'Third Approx.'!$D$29)-2*'Third Approx.'!$D$16*TAN('Third Approx.'!$D$29)))</f>
        <v>3.5076639292118377</v>
      </c>
    </row>
    <row r="1135" spans="1:15" x14ac:dyDescent="0.25">
      <c r="A1135" s="77">
        <v>566.5</v>
      </c>
      <c r="B1135" s="77" t="str">
        <f>IF(A1135&lt;='Third Approx.'!$D$20,A1135,"")</f>
        <v/>
      </c>
      <c r="C1135" s="48" t="e">
        <f>IF(B1135="",#N/A,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Approx.'!$D$18*B1135))+O1135*COS(RADIANS(B1135*'Third Approx.'!$D$19)+'Third Approx.'!$D$21))))))))))))</f>
        <v>#N/A</v>
      </c>
      <c r="D1135" s="7" t="e">
        <f>IF(B1135="",#N/A,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Approx.'!$D$18*B1135))+O1135*SIN(RADIANS(B1135*'Third Approx.'!$D$19)+'Third Approx.'!$D$21))))))))))))</f>
        <v>#N/A</v>
      </c>
      <c r="N1135" s="47">
        <v>566.5</v>
      </c>
      <c r="O1135" s="48">
        <f>'Third Approx.'!$D$16*TAN('Third Approx.'!$D$29)+((0.5*(COS(RADIANS(ABS('Third Approx.'!$D$18*'Data 3rd Approx.'!N1135-'Third Approx.'!$D$19*'Data 3rd Approx.'!N1135))))+0.5)*('Third Approx.'!$D$16*TAN(2*'Third Approx.'!$D$29)-2*'Third Approx.'!$D$16*TAN('Third Approx.'!$D$29)))</f>
        <v>3.5079777928299554</v>
      </c>
    </row>
    <row r="1136" spans="1:15" x14ac:dyDescent="0.25">
      <c r="A1136" s="48">
        <v>567</v>
      </c>
      <c r="B1136" s="77" t="str">
        <f>IF(A1136&lt;='Third Approx.'!$D$20,A1136,"")</f>
        <v/>
      </c>
      <c r="C1136" s="48" t="e">
        <f>IF(B1136="",#N/A,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Approx.'!$D$18*B1136))+O1136*COS(RADIANS(B1136*'Third Approx.'!$D$19)+'Third Approx.'!$D$21))))))))))))</f>
        <v>#N/A</v>
      </c>
      <c r="D1136" s="7" t="e">
        <f>IF(B1136="",#N/A,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Approx.'!$D$18*B1136))+O1136*SIN(RADIANS(B1136*'Third Approx.'!$D$19)+'Third Approx.'!$D$21))))))))))))</f>
        <v>#N/A</v>
      </c>
      <c r="N1136" s="18">
        <v>567</v>
      </c>
      <c r="O1136" s="48">
        <f>'Third Approx.'!$D$16*TAN('Third Approx.'!$D$29)+((0.5*(COS(RADIANS(ABS('Third Approx.'!$D$18*'Data 3rd Approx.'!N1136-'Third Approx.'!$D$19*'Data 3rd Approx.'!N1136))))+0.5)*('Third Approx.'!$D$16*TAN(2*'Third Approx.'!$D$29)-2*'Third Approx.'!$D$16*TAN('Third Approx.'!$D$29)))</f>
        <v>3.5083502833825779</v>
      </c>
    </row>
    <row r="1137" spans="1:15" x14ac:dyDescent="0.25">
      <c r="A1137" s="77">
        <v>567.5</v>
      </c>
      <c r="B1137" s="77" t="str">
        <f>IF(A1137&lt;='Third Approx.'!$D$20,A1137,"")</f>
        <v/>
      </c>
      <c r="C1137" s="48" t="e">
        <f>IF(B1137="",#N/A,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Approx.'!$D$18*B1137))+O1137*COS(RADIANS(B1137*'Third Approx.'!$D$19)+'Third Approx.'!$D$21))))))))))))</f>
        <v>#N/A</v>
      </c>
      <c r="D1137" s="7" t="e">
        <f>IF(B1137="",#N/A,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Approx.'!$D$18*B1137))+O1137*SIN(RADIANS(B1137*'Third Approx.'!$D$19)+'Third Approx.'!$D$21))))))))))))</f>
        <v>#N/A</v>
      </c>
      <c r="N1137" s="18">
        <v>567.5</v>
      </c>
      <c r="O1137" s="48">
        <f>'Third Approx.'!$D$16*TAN('Third Approx.'!$D$29)+((0.5*(COS(RADIANS(ABS('Third Approx.'!$D$18*'Data 3rd Approx.'!N1137-'Third Approx.'!$D$19*'Data 3rd Approx.'!N1137))))+0.5)*('Third Approx.'!$D$16*TAN(2*'Third Approx.'!$D$29)-2*'Third Approx.'!$D$16*TAN('Third Approx.'!$D$29)))</f>
        <v>3.5087750274530758</v>
      </c>
    </row>
    <row r="1138" spans="1:15" x14ac:dyDescent="0.25">
      <c r="A1138" s="48">
        <v>568</v>
      </c>
      <c r="B1138" s="77" t="str">
        <f>IF(A1138&lt;='Third Approx.'!$D$20,A1138,"")</f>
        <v/>
      </c>
      <c r="C1138" s="48" t="e">
        <f>IF(B1138="",#N/A,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Approx.'!$D$18*B1138))+O1138*COS(RADIANS(B1138*'Third Approx.'!$D$19)+'Third Approx.'!$D$21))))))))))))</f>
        <v>#N/A</v>
      </c>
      <c r="D1138" s="7" t="e">
        <f>IF(B1138="",#N/A,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Approx.'!$D$18*B1138))+O1138*SIN(RADIANS(B1138*'Third Approx.'!$D$19)+'Third Approx.'!$D$21))))))))))))</f>
        <v>#N/A</v>
      </c>
      <c r="N1138" s="47">
        <v>568</v>
      </c>
      <c r="O1138" s="48">
        <f>'Third Approx.'!$D$16*TAN('Third Approx.'!$D$29)+((0.5*(COS(RADIANS(ABS('Third Approx.'!$D$18*'Data 3rd Approx.'!N1138-'Third Approx.'!$D$19*'Data 3rd Approx.'!N1138))))+0.5)*('Third Approx.'!$D$16*TAN(2*'Third Approx.'!$D$29)-2*'Third Approx.'!$D$16*TAN('Third Approx.'!$D$29)))</f>
        <v>3.5092447575526418</v>
      </c>
    </row>
    <row r="1139" spans="1:15" x14ac:dyDescent="0.25">
      <c r="A1139" s="77">
        <v>568.5</v>
      </c>
      <c r="B1139" s="77" t="str">
        <f>IF(A1139&lt;='Third Approx.'!$D$20,A1139,"")</f>
        <v/>
      </c>
      <c r="C1139" s="48" t="e">
        <f>IF(B1139="",#N/A,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Approx.'!$D$18*B1139))+O1139*COS(RADIANS(B1139*'Third Approx.'!$D$19)+'Third Approx.'!$D$21))))))))))))</f>
        <v>#N/A</v>
      </c>
      <c r="D1139" s="7" t="e">
        <f>IF(B1139="",#N/A,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Approx.'!$D$18*B1139))+O1139*SIN(RADIANS(B1139*'Third Approx.'!$D$19)+'Third Approx.'!$D$21))))))))))))</f>
        <v>#N/A</v>
      </c>
      <c r="N1139" s="18">
        <v>568.5</v>
      </c>
      <c r="O1139" s="48">
        <f>'Third Approx.'!$D$16*TAN('Third Approx.'!$D$29)+((0.5*(COS(RADIANS(ABS('Third Approx.'!$D$18*'Data 3rd Approx.'!N1139-'Third Approx.'!$D$19*'Data 3rd Approx.'!N1139))))+0.5)*('Third Approx.'!$D$16*TAN(2*'Third Approx.'!$D$29)-2*'Third Approx.'!$D$16*TAN('Third Approx.'!$D$29)))</f>
        <v>3.5097514364690383</v>
      </c>
    </row>
    <row r="1140" spans="1:15" x14ac:dyDescent="0.25">
      <c r="A1140" s="48">
        <v>569</v>
      </c>
      <c r="B1140" s="77" t="str">
        <f>IF(A1140&lt;='Third Approx.'!$D$20,A1140,"")</f>
        <v/>
      </c>
      <c r="C1140" s="48" t="e">
        <f>IF(B1140="",#N/A,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Approx.'!$D$18*B1140))+O1140*COS(RADIANS(B1140*'Third Approx.'!$D$19)+'Third Approx.'!$D$21))))))))))))</f>
        <v>#N/A</v>
      </c>
      <c r="D1140" s="7" t="e">
        <f>IF(B1140="",#N/A,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Approx.'!$D$18*B1140))+O1140*SIN(RADIANS(B1140*'Third Approx.'!$D$19)+'Third Approx.'!$D$21))))))))))))</f>
        <v>#N/A</v>
      </c>
      <c r="N1140" s="18">
        <v>569</v>
      </c>
      <c r="O1140" s="48">
        <f>'Third Approx.'!$D$16*TAN('Third Approx.'!$D$29)+((0.5*(COS(RADIANS(ABS('Third Approx.'!$D$18*'Data 3rd Approx.'!N1140-'Third Approx.'!$D$19*'Data 3rd Approx.'!N1140))))+0.5)*('Third Approx.'!$D$16*TAN(2*'Third Approx.'!$D$29)-2*'Third Approx.'!$D$16*TAN('Third Approx.'!$D$29)))</f>
        <v>3.5102863947855281</v>
      </c>
    </row>
    <row r="1141" spans="1:15" x14ac:dyDescent="0.25">
      <c r="A1141" s="77">
        <v>569.5</v>
      </c>
      <c r="B1141" s="77" t="str">
        <f>IF(A1141&lt;='Third Approx.'!$D$20,A1141,"")</f>
        <v/>
      </c>
      <c r="C1141" s="48" t="e">
        <f>IF(B1141="",#N/A,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Approx.'!$D$18*B1141))+O1141*COS(RADIANS(B1141*'Third Approx.'!$D$19)+'Third Approx.'!$D$21))))))))))))</f>
        <v>#N/A</v>
      </c>
      <c r="D1141" s="7" t="e">
        <f>IF(B1141="",#N/A,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Approx.'!$D$18*B1141))+O1141*SIN(RADIANS(B1141*'Third Approx.'!$D$19)+'Third Approx.'!$D$21))))))))))))</f>
        <v>#N/A</v>
      </c>
      <c r="N1141" s="47">
        <v>569.5</v>
      </c>
      <c r="O1141" s="48">
        <f>'Third Approx.'!$D$16*TAN('Third Approx.'!$D$29)+((0.5*(COS(RADIANS(ABS('Third Approx.'!$D$18*'Data 3rd Approx.'!N1141-'Third Approx.'!$D$19*'Data 3rd Approx.'!N1141))))+0.5)*('Third Approx.'!$D$16*TAN(2*'Third Approx.'!$D$29)-2*'Third Approx.'!$D$16*TAN('Third Approx.'!$D$29)))</f>
        <v>3.5108404792169972</v>
      </c>
    </row>
    <row r="1142" spans="1:15" x14ac:dyDescent="0.25">
      <c r="A1142" s="48">
        <v>570</v>
      </c>
      <c r="B1142" s="77" t="str">
        <f>IF(A1142&lt;='Third Approx.'!$D$20,A1142,"")</f>
        <v/>
      </c>
      <c r="C1142" s="48" t="e">
        <f>IF(B1142="",#N/A,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Approx.'!$D$18*B1142))+O1142*COS(RADIANS(B1142*'Third Approx.'!$D$19)+'Third Approx.'!$D$21))))))))))))</f>
        <v>#N/A</v>
      </c>
      <c r="D1142" s="7" t="e">
        <f>IF(B1142="",#N/A,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Approx.'!$D$18*B1142))+O1142*SIN(RADIANS(B1142*'Third Approx.'!$D$19)+'Third Approx.'!$D$21))))))))))))</f>
        <v>#N/A</v>
      </c>
      <c r="N1142" s="18">
        <v>570</v>
      </c>
      <c r="O1142" s="48">
        <f>'Third Approx.'!$D$16*TAN('Third Approx.'!$D$29)+((0.5*(COS(RADIANS(ABS('Third Approx.'!$D$18*'Data 3rd Approx.'!N1142-'Third Approx.'!$D$19*'Data 3rd Approx.'!N1142))))+0.5)*('Third Approx.'!$D$16*TAN(2*'Third Approx.'!$D$29)-2*'Third Approx.'!$D$16*TAN('Third Approx.'!$D$29)))</f>
        <v>3.5114042092252022</v>
      </c>
    </row>
    <row r="1143" spans="1:15" x14ac:dyDescent="0.25">
      <c r="A1143" s="77">
        <v>570.5</v>
      </c>
      <c r="B1143" s="77" t="str">
        <f>IF(A1143&lt;='Third Approx.'!$D$20,A1143,"")</f>
        <v/>
      </c>
      <c r="C1143" s="48" t="e">
        <f>IF(B1143="",#N/A,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Approx.'!$D$18*B1143))+O1143*COS(RADIANS(B1143*'Third Approx.'!$D$19)+'Third Approx.'!$D$21))))))))))))</f>
        <v>#N/A</v>
      </c>
      <c r="D1143" s="7" t="e">
        <f>IF(B1143="",#N/A,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Approx.'!$D$18*B1143))+O1143*SIN(RADIANS(B1143*'Third Approx.'!$D$19)+'Third Approx.'!$D$21))))))))))))</f>
        <v>#N/A</v>
      </c>
      <c r="N1143" s="18">
        <v>570.5</v>
      </c>
      <c r="O1143" s="48">
        <f>'Third Approx.'!$D$16*TAN('Third Approx.'!$D$29)+((0.5*(COS(RADIANS(ABS('Third Approx.'!$D$18*'Data 3rd Approx.'!N1143-'Third Approx.'!$D$19*'Data 3rd Approx.'!N1143))))+0.5)*('Third Approx.'!$D$16*TAN(2*'Third Approx.'!$D$29)-2*'Third Approx.'!$D$16*TAN('Third Approx.'!$D$29)))</f>
        <v>3.5119679392334073</v>
      </c>
    </row>
    <row r="1144" spans="1:15" x14ac:dyDescent="0.25">
      <c r="A1144" s="48">
        <v>571</v>
      </c>
      <c r="B1144" s="77" t="str">
        <f>IF(A1144&lt;='Third Approx.'!$D$20,A1144,"")</f>
        <v/>
      </c>
      <c r="C1144" s="48" t="e">
        <f>IF(B1144="",#N/A,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Approx.'!$D$18*B1144))+O1144*COS(RADIANS(B1144*'Third Approx.'!$D$19)+'Third Approx.'!$D$21))))))))))))</f>
        <v>#N/A</v>
      </c>
      <c r="D1144" s="7" t="e">
        <f>IF(B1144="",#N/A,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Approx.'!$D$18*B1144))+O1144*SIN(RADIANS(B1144*'Third Approx.'!$D$19)+'Third Approx.'!$D$21))))))))))))</f>
        <v>#N/A</v>
      </c>
      <c r="N1144" s="47">
        <v>571</v>
      </c>
      <c r="O1144" s="48">
        <f>'Third Approx.'!$D$16*TAN('Third Approx.'!$D$29)+((0.5*(COS(RADIANS(ABS('Third Approx.'!$D$18*'Data 3rd Approx.'!N1144-'Third Approx.'!$D$19*'Data 3rd Approx.'!N1144))))+0.5)*('Third Approx.'!$D$16*TAN(2*'Third Approx.'!$D$29)-2*'Third Approx.'!$D$16*TAN('Third Approx.'!$D$29)))</f>
        <v>3.5125220236648764</v>
      </c>
    </row>
    <row r="1145" spans="1:15" x14ac:dyDescent="0.25">
      <c r="A1145" s="77">
        <v>571.5</v>
      </c>
      <c r="B1145" s="77" t="str">
        <f>IF(A1145&lt;='Third Approx.'!$D$20,A1145,"")</f>
        <v/>
      </c>
      <c r="C1145" s="48" t="e">
        <f>IF(B1145="",#N/A,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Approx.'!$D$18*B1145))+O1145*COS(RADIANS(B1145*'Third Approx.'!$D$19)+'Third Approx.'!$D$21))))))))))))</f>
        <v>#N/A</v>
      </c>
      <c r="D1145" s="7" t="e">
        <f>IF(B1145="",#N/A,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Approx.'!$D$18*B1145))+O1145*SIN(RADIANS(B1145*'Third Approx.'!$D$19)+'Third Approx.'!$D$21))))))))))))</f>
        <v>#N/A</v>
      </c>
      <c r="N1145" s="18">
        <v>571.5</v>
      </c>
      <c r="O1145" s="48">
        <f>'Third Approx.'!$D$16*TAN('Third Approx.'!$D$29)+((0.5*(COS(RADIANS(ABS('Third Approx.'!$D$18*'Data 3rd Approx.'!N1145-'Third Approx.'!$D$19*'Data 3rd Approx.'!N1145))))+0.5)*('Third Approx.'!$D$16*TAN(2*'Third Approx.'!$D$29)-2*'Third Approx.'!$D$16*TAN('Third Approx.'!$D$29)))</f>
        <v>3.5130569819813662</v>
      </c>
    </row>
    <row r="1146" spans="1:15" x14ac:dyDescent="0.25">
      <c r="A1146" s="48">
        <v>572</v>
      </c>
      <c r="B1146" s="77" t="str">
        <f>IF(A1146&lt;='Third Approx.'!$D$20,A1146,"")</f>
        <v/>
      </c>
      <c r="C1146" s="48" t="e">
        <f>IF(B1146="",#N/A,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Approx.'!$D$18*B1146))+O1146*COS(RADIANS(B1146*'Third Approx.'!$D$19)+'Third Approx.'!$D$21))))))))))))</f>
        <v>#N/A</v>
      </c>
      <c r="D1146" s="7" t="e">
        <f>IF(B1146="",#N/A,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Approx.'!$D$18*B1146))+O1146*SIN(RADIANS(B1146*'Third Approx.'!$D$19)+'Third Approx.'!$D$21))))))))))))</f>
        <v>#N/A</v>
      </c>
      <c r="N1146" s="18">
        <v>572</v>
      </c>
      <c r="O1146" s="48">
        <f>'Third Approx.'!$D$16*TAN('Third Approx.'!$D$29)+((0.5*(COS(RADIANS(ABS('Third Approx.'!$D$18*'Data 3rd Approx.'!N1146-'Third Approx.'!$D$19*'Data 3rd Approx.'!N1146))))+0.5)*('Third Approx.'!$D$16*TAN(2*'Third Approx.'!$D$29)-2*'Third Approx.'!$D$16*TAN('Third Approx.'!$D$29)))</f>
        <v>3.5135636608977627</v>
      </c>
    </row>
    <row r="1147" spans="1:15" x14ac:dyDescent="0.25">
      <c r="A1147" s="77">
        <v>572.5</v>
      </c>
      <c r="B1147" s="77" t="str">
        <f>IF(A1147&lt;='Third Approx.'!$D$20,A1147,"")</f>
        <v/>
      </c>
      <c r="C1147" s="48" t="e">
        <f>IF(B1147="",#N/A,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Approx.'!$D$18*B1147))+O1147*COS(RADIANS(B1147*'Third Approx.'!$D$19)+'Third Approx.'!$D$21))))))))))))</f>
        <v>#N/A</v>
      </c>
      <c r="D1147" s="7" t="e">
        <f>IF(B1147="",#N/A,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Approx.'!$D$18*B1147))+O1147*SIN(RADIANS(B1147*'Third Approx.'!$D$19)+'Third Approx.'!$D$21))))))))))))</f>
        <v>#N/A</v>
      </c>
      <c r="N1147" s="47">
        <v>572.5</v>
      </c>
      <c r="O1147" s="48">
        <f>'Third Approx.'!$D$16*TAN('Third Approx.'!$D$29)+((0.5*(COS(RADIANS(ABS('Third Approx.'!$D$18*'Data 3rd Approx.'!N1147-'Third Approx.'!$D$19*'Data 3rd Approx.'!N1147))))+0.5)*('Third Approx.'!$D$16*TAN(2*'Third Approx.'!$D$29)-2*'Third Approx.'!$D$16*TAN('Third Approx.'!$D$29)))</f>
        <v>3.5140333909973287</v>
      </c>
    </row>
    <row r="1148" spans="1:15" x14ac:dyDescent="0.25">
      <c r="A1148" s="48">
        <v>573</v>
      </c>
      <c r="B1148" s="77" t="str">
        <f>IF(A1148&lt;='Third Approx.'!$D$20,A1148,"")</f>
        <v/>
      </c>
      <c r="C1148" s="48" t="e">
        <f>IF(B1148="",#N/A,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Approx.'!$D$18*B1148))+O1148*COS(RADIANS(B1148*'Third Approx.'!$D$19)+'Third Approx.'!$D$21))))))))))))</f>
        <v>#N/A</v>
      </c>
      <c r="D1148" s="7" t="e">
        <f>IF(B1148="",#N/A,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Approx.'!$D$18*B1148))+O1148*SIN(RADIANS(B1148*'Third Approx.'!$D$19)+'Third Approx.'!$D$21))))))))))))</f>
        <v>#N/A</v>
      </c>
      <c r="N1148" s="18">
        <v>573</v>
      </c>
      <c r="O1148" s="48">
        <f>'Third Approx.'!$D$16*TAN('Third Approx.'!$D$29)+((0.5*(COS(RADIANS(ABS('Third Approx.'!$D$18*'Data 3rd Approx.'!N1148-'Third Approx.'!$D$19*'Data 3rd Approx.'!N1148))))+0.5)*('Third Approx.'!$D$16*TAN(2*'Third Approx.'!$D$29)-2*'Third Approx.'!$D$16*TAN('Third Approx.'!$D$29)))</f>
        <v>3.5144581350678266</v>
      </c>
    </row>
    <row r="1149" spans="1:15" x14ac:dyDescent="0.25">
      <c r="A1149" s="77">
        <v>573.5</v>
      </c>
      <c r="B1149" s="77" t="str">
        <f>IF(A1149&lt;='Third Approx.'!$D$20,A1149,"")</f>
        <v/>
      </c>
      <c r="C1149" s="48" t="e">
        <f>IF(B1149="",#N/A,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Approx.'!$D$18*B1149))+O1149*COS(RADIANS(B1149*'Third Approx.'!$D$19)+'Third Approx.'!$D$21))))))))))))</f>
        <v>#N/A</v>
      </c>
      <c r="D1149" s="7" t="e">
        <f>IF(B1149="",#N/A,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Approx.'!$D$18*B1149))+O1149*SIN(RADIANS(B1149*'Third Approx.'!$D$19)+'Third Approx.'!$D$21))))))))))))</f>
        <v>#N/A</v>
      </c>
      <c r="N1149" s="18">
        <v>573.5</v>
      </c>
      <c r="O1149" s="48">
        <f>'Third Approx.'!$D$16*TAN('Third Approx.'!$D$29)+((0.5*(COS(RADIANS(ABS('Third Approx.'!$D$18*'Data 3rd Approx.'!N1149-'Third Approx.'!$D$19*'Data 3rd Approx.'!N1149))))+0.5)*('Third Approx.'!$D$16*TAN(2*'Third Approx.'!$D$29)-2*'Third Approx.'!$D$16*TAN('Third Approx.'!$D$29)))</f>
        <v>3.5148306256204491</v>
      </c>
    </row>
    <row r="1150" spans="1:15" x14ac:dyDescent="0.25">
      <c r="A1150" s="48">
        <v>574</v>
      </c>
      <c r="B1150" s="77" t="str">
        <f>IF(A1150&lt;='Third Approx.'!$D$20,A1150,"")</f>
        <v/>
      </c>
      <c r="C1150" s="48" t="e">
        <f>IF(B1150="",#N/A,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Approx.'!$D$18*B1150))+O1150*COS(RADIANS(B1150*'Third Approx.'!$D$19)+'Third Approx.'!$D$21))))))))))))</f>
        <v>#N/A</v>
      </c>
      <c r="D1150" s="7" t="e">
        <f>IF(B1150="",#N/A,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Approx.'!$D$18*B1150))+O1150*SIN(RADIANS(B1150*'Third Approx.'!$D$19)+'Third Approx.'!$D$21))))))))))))</f>
        <v>#N/A</v>
      </c>
      <c r="N1150" s="47">
        <v>574</v>
      </c>
      <c r="O1150" s="48">
        <f>'Third Approx.'!$D$16*TAN('Third Approx.'!$D$29)+((0.5*(COS(RADIANS(ABS('Third Approx.'!$D$18*'Data 3rd Approx.'!N1150-'Third Approx.'!$D$19*'Data 3rd Approx.'!N1150))))+0.5)*('Third Approx.'!$D$16*TAN(2*'Third Approx.'!$D$29)-2*'Third Approx.'!$D$16*TAN('Third Approx.'!$D$29)))</f>
        <v>3.5151444892385668</v>
      </c>
    </row>
    <row r="1151" spans="1:15" x14ac:dyDescent="0.25">
      <c r="A1151" s="77">
        <v>574.5</v>
      </c>
      <c r="B1151" s="77" t="str">
        <f>IF(A1151&lt;='Third Approx.'!$D$20,A1151,"")</f>
        <v/>
      </c>
      <c r="C1151" s="48" t="e">
        <f>IF(B1151="",#N/A,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Approx.'!$D$18*B1151))+O1151*COS(RADIANS(B1151*'Third Approx.'!$D$19)+'Third Approx.'!$D$21))))))))))))</f>
        <v>#N/A</v>
      </c>
      <c r="D1151" s="7" t="e">
        <f>IF(B1151="",#N/A,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Approx.'!$D$18*B1151))+O1151*SIN(RADIANS(B1151*'Third Approx.'!$D$19)+'Third Approx.'!$D$21))))))))))))</f>
        <v>#N/A</v>
      </c>
      <c r="N1151" s="18">
        <v>574.5</v>
      </c>
      <c r="O1151" s="48">
        <f>'Third Approx.'!$D$16*TAN('Third Approx.'!$D$29)+((0.5*(COS(RADIANS(ABS('Third Approx.'!$D$18*'Data 3rd Approx.'!N1151-'Third Approx.'!$D$19*'Data 3rd Approx.'!N1151))))+0.5)*('Third Approx.'!$D$16*TAN(2*'Third Approx.'!$D$29)-2*'Third Approx.'!$D$16*TAN('Third Approx.'!$D$29)))</f>
        <v>3.5153943556286542</v>
      </c>
    </row>
    <row r="1152" spans="1:15" x14ac:dyDescent="0.25">
      <c r="A1152" s="48">
        <v>575</v>
      </c>
      <c r="B1152" s="77" t="str">
        <f>IF(A1152&lt;='Third Approx.'!$D$20,A1152,"")</f>
        <v/>
      </c>
      <c r="C1152" s="48" t="e">
        <f>IF(B1152="",#N/A,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Approx.'!$D$18*B1152))+O1152*COS(RADIANS(B1152*'Third Approx.'!$D$19)+'Third Approx.'!$D$21))))))))))))</f>
        <v>#N/A</v>
      </c>
      <c r="D1152" s="7" t="e">
        <f>IF(B1152="",#N/A,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Approx.'!$D$18*B1152))+O1152*SIN(RADIANS(B1152*'Third Approx.'!$D$19)+'Third Approx.'!$D$21))))))))))))</f>
        <v>#N/A</v>
      </c>
      <c r="N1152" s="18">
        <v>575</v>
      </c>
      <c r="O1152" s="48">
        <f>'Third Approx.'!$D$16*TAN('Third Approx.'!$D$29)+((0.5*(COS(RADIANS(ABS('Third Approx.'!$D$18*'Data 3rd Approx.'!N1152-'Third Approx.'!$D$19*'Data 3rd Approx.'!N1152))))+0.5)*('Third Approx.'!$D$16*TAN(2*'Third Approx.'!$D$29)-2*'Third Approx.'!$D$16*TAN('Third Approx.'!$D$29)))</f>
        <v>3.5155759495075007</v>
      </c>
    </row>
    <row r="1153" spans="1:15" x14ac:dyDescent="0.25">
      <c r="A1153" s="77">
        <v>575.5</v>
      </c>
      <c r="B1153" s="77" t="str">
        <f>IF(A1153&lt;='Third Approx.'!$D$20,A1153,"")</f>
        <v/>
      </c>
      <c r="C1153" s="48" t="e">
        <f>IF(B1153="",#N/A,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Approx.'!$D$18*B1153))+O1153*COS(RADIANS(B1153*'Third Approx.'!$D$19)+'Third Approx.'!$D$21))))))))))))</f>
        <v>#N/A</v>
      </c>
      <c r="D1153" s="7" t="e">
        <f>IF(B1153="",#N/A,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Approx.'!$D$18*B1153))+O1153*SIN(RADIANS(B1153*'Third Approx.'!$D$19)+'Third Approx.'!$D$21))))))))))))</f>
        <v>#N/A</v>
      </c>
      <c r="N1153" s="47">
        <v>575.5</v>
      </c>
      <c r="O1153" s="48">
        <f>'Third Approx.'!$D$16*TAN('Third Approx.'!$D$29)+((0.5*(COS(RADIANS(ABS('Third Approx.'!$D$18*'Data 3rd Approx.'!N1153-'Third Approx.'!$D$19*'Data 3rd Approx.'!N1153))))+0.5)*('Third Approx.'!$D$16*TAN(2*'Third Approx.'!$D$29)-2*'Third Approx.'!$D$16*TAN('Third Approx.'!$D$29)))</f>
        <v>3.5156861637534926</v>
      </c>
    </row>
    <row r="1154" spans="1:15" x14ac:dyDescent="0.25">
      <c r="A1154" s="48">
        <v>576</v>
      </c>
      <c r="B1154" s="77" t="str">
        <f>IF(A1154&lt;='Third Approx.'!$D$20,A1154,"")</f>
        <v/>
      </c>
      <c r="C1154" s="48" t="e">
        <f>IF(B1154="",#N/A,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Approx.'!$D$18*B1154))+O1154*COS(RADIANS(B1154*'Third Approx.'!$D$19)+'Third Approx.'!$D$21))))))))))))</f>
        <v>#N/A</v>
      </c>
      <c r="D1154" s="7" t="e">
        <f>IF(B1154="",#N/A,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Approx.'!$D$18*B1154))+O1154*SIN(RADIANS(B1154*'Third Approx.'!$D$19)+'Third Approx.'!$D$21))))))))))))</f>
        <v>#N/A</v>
      </c>
      <c r="N1154" s="18">
        <v>576</v>
      </c>
      <c r="O1154" s="48">
        <f>'Third Approx.'!$D$16*TAN('Third Approx.'!$D$29)+((0.5*(COS(RADIANS(ABS('Third Approx.'!$D$18*'Data 3rd Approx.'!N1154-'Third Approx.'!$D$19*'Data 3rd Approx.'!N1154))))+0.5)*('Third Approx.'!$D$16*TAN(2*'Third Approx.'!$D$29)-2*'Third Approx.'!$D$16*TAN('Third Approx.'!$D$29)))</f>
        <v>3.5157231125703232</v>
      </c>
    </row>
    <row r="1155" spans="1:15" x14ac:dyDescent="0.25">
      <c r="A1155" s="77">
        <v>576.5</v>
      </c>
      <c r="B1155" s="77" t="str">
        <f>IF(A1155&lt;='Third Approx.'!$D$20,A1155,"")</f>
        <v/>
      </c>
      <c r="C1155" s="48" t="e">
        <f>IF(B1155="",#N/A,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Approx.'!$D$18*B1155))+O1155*COS(RADIANS(B1155*'Third Approx.'!$D$19)+'Third Approx.'!$D$21))))))))))))</f>
        <v>#N/A</v>
      </c>
      <c r="D1155" s="7" t="e">
        <f>IF(B1155="",#N/A,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Approx.'!$D$18*B1155))+O1155*SIN(RADIANS(B1155*'Third Approx.'!$D$19)+'Third Approx.'!$D$21))))))))))))</f>
        <v>#N/A</v>
      </c>
      <c r="N1155" s="18">
        <v>576.5</v>
      </c>
      <c r="O1155" s="48">
        <f>'Third Approx.'!$D$16*TAN('Third Approx.'!$D$29)+((0.5*(COS(RADIANS(ABS('Third Approx.'!$D$18*'Data 3rd Approx.'!N1155-'Third Approx.'!$D$19*'Data 3rd Approx.'!N1155))))+0.5)*('Third Approx.'!$D$16*TAN(2*'Third Approx.'!$D$29)-2*'Third Approx.'!$D$16*TAN('Third Approx.'!$D$29)))</f>
        <v>3.5156861637534926</v>
      </c>
    </row>
    <row r="1156" spans="1:15" x14ac:dyDescent="0.25">
      <c r="A1156" s="48">
        <v>577</v>
      </c>
      <c r="B1156" s="77" t="str">
        <f>IF(A1156&lt;='Third Approx.'!$D$20,A1156,"")</f>
        <v/>
      </c>
      <c r="C1156" s="48" t="e">
        <f>IF(B1156="",#N/A,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Approx.'!$D$18*B1156))+O1156*COS(RADIANS(B1156*'Third Approx.'!$D$19)+'Third Approx.'!$D$21))))))))))))</f>
        <v>#N/A</v>
      </c>
      <c r="D1156" s="7" t="e">
        <f>IF(B1156="",#N/A,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Approx.'!$D$18*B1156))+O1156*SIN(RADIANS(B1156*'Third Approx.'!$D$19)+'Third Approx.'!$D$21))))))))))))</f>
        <v>#N/A</v>
      </c>
      <c r="N1156" s="47">
        <v>577</v>
      </c>
      <c r="O1156" s="48">
        <f>'Third Approx.'!$D$16*TAN('Third Approx.'!$D$29)+((0.5*(COS(RADIANS(ABS('Third Approx.'!$D$18*'Data 3rd Approx.'!N1156-'Third Approx.'!$D$19*'Data 3rd Approx.'!N1156))))+0.5)*('Third Approx.'!$D$16*TAN(2*'Third Approx.'!$D$29)-2*'Third Approx.'!$D$16*TAN('Third Approx.'!$D$29)))</f>
        <v>3.5155759495075007</v>
      </c>
    </row>
    <row r="1157" spans="1:15" x14ac:dyDescent="0.25">
      <c r="A1157" s="77">
        <v>577.5</v>
      </c>
      <c r="B1157" s="77" t="str">
        <f>IF(A1157&lt;='Third Approx.'!$D$20,A1157,"")</f>
        <v/>
      </c>
      <c r="C1157" s="48" t="e">
        <f>IF(B1157="",#N/A,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Approx.'!$D$18*B1157))+O1157*COS(RADIANS(B1157*'Third Approx.'!$D$19)+'Third Approx.'!$D$21))))))))))))</f>
        <v>#N/A</v>
      </c>
      <c r="D1157" s="7" t="e">
        <f>IF(B1157="",#N/A,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Approx.'!$D$18*B1157))+O1157*SIN(RADIANS(B1157*'Third Approx.'!$D$19)+'Third Approx.'!$D$21))))))))))))</f>
        <v>#N/A</v>
      </c>
      <c r="N1157" s="18">
        <v>577.5</v>
      </c>
      <c r="O1157" s="48">
        <f>'Third Approx.'!$D$16*TAN('Third Approx.'!$D$29)+((0.5*(COS(RADIANS(ABS('Third Approx.'!$D$18*'Data 3rd Approx.'!N1157-'Third Approx.'!$D$19*'Data 3rd Approx.'!N1157))))+0.5)*('Third Approx.'!$D$16*TAN(2*'Third Approx.'!$D$29)-2*'Third Approx.'!$D$16*TAN('Third Approx.'!$D$29)))</f>
        <v>3.5153943556286542</v>
      </c>
    </row>
    <row r="1158" spans="1:15" x14ac:dyDescent="0.25">
      <c r="A1158" s="48">
        <v>578</v>
      </c>
      <c r="B1158" s="77" t="str">
        <f>IF(A1158&lt;='Third Approx.'!$D$20,A1158,"")</f>
        <v/>
      </c>
      <c r="C1158" s="48" t="e">
        <f>IF(B1158="",#N/A,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Approx.'!$D$18*B1158))+O1158*COS(RADIANS(B1158*'Third Approx.'!$D$19)+'Third Approx.'!$D$21))))))))))))</f>
        <v>#N/A</v>
      </c>
      <c r="D1158" s="7" t="e">
        <f>IF(B1158="",#N/A,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Approx.'!$D$18*B1158))+O1158*SIN(RADIANS(B1158*'Third Approx.'!$D$19)+'Third Approx.'!$D$21))))))))))))</f>
        <v>#N/A</v>
      </c>
      <c r="N1158" s="18">
        <v>578</v>
      </c>
      <c r="O1158" s="48">
        <f>'Third Approx.'!$D$16*TAN('Third Approx.'!$D$29)+((0.5*(COS(RADIANS(ABS('Third Approx.'!$D$18*'Data 3rd Approx.'!N1158-'Third Approx.'!$D$19*'Data 3rd Approx.'!N1158))))+0.5)*('Third Approx.'!$D$16*TAN(2*'Third Approx.'!$D$29)-2*'Third Approx.'!$D$16*TAN('Third Approx.'!$D$29)))</f>
        <v>3.5151444892385664</v>
      </c>
    </row>
    <row r="1159" spans="1:15" x14ac:dyDescent="0.25">
      <c r="A1159" s="77">
        <v>578.5</v>
      </c>
      <c r="B1159" s="77" t="str">
        <f>IF(A1159&lt;='Third Approx.'!$D$20,A1159,"")</f>
        <v/>
      </c>
      <c r="C1159" s="48" t="e">
        <f>IF(B1159="",#N/A,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Approx.'!$D$18*B1159))+O1159*COS(RADIANS(B1159*'Third Approx.'!$D$19)+'Third Approx.'!$D$21))))))))))))</f>
        <v>#N/A</v>
      </c>
      <c r="D1159" s="7" t="e">
        <f>IF(B1159="",#N/A,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Approx.'!$D$18*B1159))+O1159*SIN(RADIANS(B1159*'Third Approx.'!$D$19)+'Third Approx.'!$D$21))))))))))))</f>
        <v>#N/A</v>
      </c>
      <c r="N1159" s="47">
        <v>578.5</v>
      </c>
      <c r="O1159" s="48">
        <f>'Third Approx.'!$D$16*TAN('Third Approx.'!$D$29)+((0.5*(COS(RADIANS(ABS('Third Approx.'!$D$18*'Data 3rd Approx.'!N1159-'Third Approx.'!$D$19*'Data 3rd Approx.'!N1159))))+0.5)*('Third Approx.'!$D$16*TAN(2*'Third Approx.'!$D$29)-2*'Third Approx.'!$D$16*TAN('Third Approx.'!$D$29)))</f>
        <v>3.5148306256204491</v>
      </c>
    </row>
    <row r="1160" spans="1:15" x14ac:dyDescent="0.25">
      <c r="A1160" s="48">
        <v>579</v>
      </c>
      <c r="B1160" s="77" t="str">
        <f>IF(A1160&lt;='Third Approx.'!$D$20,A1160,"")</f>
        <v/>
      </c>
      <c r="C1160" s="48" t="e">
        <f>IF(B1160="",#N/A,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Approx.'!$D$18*B1160))+O1160*COS(RADIANS(B1160*'Third Approx.'!$D$19)+'Third Approx.'!$D$21))))))))))))</f>
        <v>#N/A</v>
      </c>
      <c r="D1160" s="7" t="e">
        <f>IF(B1160="",#N/A,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Approx.'!$D$18*B1160))+O1160*SIN(RADIANS(B1160*'Third Approx.'!$D$19)+'Third Approx.'!$D$21))))))))))))</f>
        <v>#N/A</v>
      </c>
      <c r="N1160" s="18">
        <v>579</v>
      </c>
      <c r="O1160" s="48">
        <f>'Third Approx.'!$D$16*TAN('Third Approx.'!$D$29)+((0.5*(COS(RADIANS(ABS('Third Approx.'!$D$18*'Data 3rd Approx.'!N1160-'Third Approx.'!$D$19*'Data 3rd Approx.'!N1160))))+0.5)*('Third Approx.'!$D$16*TAN(2*'Third Approx.'!$D$29)-2*'Third Approx.'!$D$16*TAN('Third Approx.'!$D$29)))</f>
        <v>3.5144581350678266</v>
      </c>
    </row>
    <row r="1161" spans="1:15" x14ac:dyDescent="0.25">
      <c r="A1161" s="77">
        <v>579.5</v>
      </c>
      <c r="B1161" s="77" t="str">
        <f>IF(A1161&lt;='Third Approx.'!$D$20,A1161,"")</f>
        <v/>
      </c>
      <c r="C1161" s="48" t="e">
        <f>IF(B1161="",#N/A,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Approx.'!$D$18*B1161))+O1161*COS(RADIANS(B1161*'Third Approx.'!$D$19)+'Third Approx.'!$D$21))))))))))))</f>
        <v>#N/A</v>
      </c>
      <c r="D1161" s="7" t="e">
        <f>IF(B1161="",#N/A,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Approx.'!$D$18*B1161))+O1161*SIN(RADIANS(B1161*'Third Approx.'!$D$19)+'Third Approx.'!$D$21))))))))))))</f>
        <v>#N/A</v>
      </c>
      <c r="N1161" s="18">
        <v>579.5</v>
      </c>
      <c r="O1161" s="48">
        <f>'Third Approx.'!$D$16*TAN('Third Approx.'!$D$29)+((0.5*(COS(RADIANS(ABS('Third Approx.'!$D$18*'Data 3rd Approx.'!N1161-'Third Approx.'!$D$19*'Data 3rd Approx.'!N1161))))+0.5)*('Third Approx.'!$D$16*TAN(2*'Third Approx.'!$D$29)-2*'Third Approx.'!$D$16*TAN('Third Approx.'!$D$29)))</f>
        <v>3.5140333909973287</v>
      </c>
    </row>
    <row r="1162" spans="1:15" x14ac:dyDescent="0.25">
      <c r="A1162" s="48">
        <v>580</v>
      </c>
      <c r="B1162" s="77" t="str">
        <f>IF(A1162&lt;='Third Approx.'!$D$20,A1162,"")</f>
        <v/>
      </c>
      <c r="C1162" s="48" t="e">
        <f>IF(B1162="",#N/A,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Approx.'!$D$18*B1162))+O1162*COS(RADIANS(B1162*'Third Approx.'!$D$19)+'Third Approx.'!$D$21))))))))))))</f>
        <v>#N/A</v>
      </c>
      <c r="D1162" s="7" t="e">
        <f>IF(B1162="",#N/A,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Approx.'!$D$18*B1162))+O1162*SIN(RADIANS(B1162*'Third Approx.'!$D$19)+'Third Approx.'!$D$21))))))))))))</f>
        <v>#N/A</v>
      </c>
      <c r="N1162" s="47">
        <v>580</v>
      </c>
      <c r="O1162" s="48">
        <f>'Third Approx.'!$D$16*TAN('Third Approx.'!$D$29)+((0.5*(COS(RADIANS(ABS('Third Approx.'!$D$18*'Data 3rd Approx.'!N1162-'Third Approx.'!$D$19*'Data 3rd Approx.'!N1162))))+0.5)*('Third Approx.'!$D$16*TAN(2*'Third Approx.'!$D$29)-2*'Third Approx.'!$D$16*TAN('Third Approx.'!$D$29)))</f>
        <v>3.5135636608977627</v>
      </c>
    </row>
    <row r="1163" spans="1:15" x14ac:dyDescent="0.25">
      <c r="A1163" s="77">
        <v>580.5</v>
      </c>
      <c r="B1163" s="77" t="str">
        <f>IF(A1163&lt;='Third Approx.'!$D$20,A1163,"")</f>
        <v/>
      </c>
      <c r="C1163" s="48" t="e">
        <f>IF(B1163="",#N/A,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Approx.'!$D$18*B1163))+O1163*COS(RADIANS(B1163*'Third Approx.'!$D$19)+'Third Approx.'!$D$21))))))))))))</f>
        <v>#N/A</v>
      </c>
      <c r="D1163" s="7" t="e">
        <f>IF(B1163="",#N/A,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Approx.'!$D$18*B1163))+O1163*SIN(RADIANS(B1163*'Third Approx.'!$D$19)+'Third Approx.'!$D$21))))))))))))</f>
        <v>#N/A</v>
      </c>
      <c r="N1163" s="18">
        <v>580.5</v>
      </c>
      <c r="O1163" s="48">
        <f>'Third Approx.'!$D$16*TAN('Third Approx.'!$D$29)+((0.5*(COS(RADIANS(ABS('Third Approx.'!$D$18*'Data 3rd Approx.'!N1163-'Third Approx.'!$D$19*'Data 3rd Approx.'!N1163))))+0.5)*('Third Approx.'!$D$16*TAN(2*'Third Approx.'!$D$29)-2*'Third Approx.'!$D$16*TAN('Third Approx.'!$D$29)))</f>
        <v>3.5130569819813662</v>
      </c>
    </row>
    <row r="1164" spans="1:15" x14ac:dyDescent="0.25">
      <c r="A1164" s="48">
        <v>581</v>
      </c>
      <c r="B1164" s="77" t="str">
        <f>IF(A1164&lt;='Third Approx.'!$D$20,A1164,"")</f>
        <v/>
      </c>
      <c r="C1164" s="48" t="e">
        <f>IF(B1164="",#N/A,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Approx.'!$D$18*B1164))+O1164*COS(RADIANS(B1164*'Third Approx.'!$D$19)+'Third Approx.'!$D$21))))))))))))</f>
        <v>#N/A</v>
      </c>
      <c r="D1164" s="7" t="e">
        <f>IF(B1164="",#N/A,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Approx.'!$D$18*B1164))+O1164*SIN(RADIANS(B1164*'Third Approx.'!$D$19)+'Third Approx.'!$D$21))))))))))))</f>
        <v>#N/A</v>
      </c>
      <c r="N1164" s="18">
        <v>581</v>
      </c>
      <c r="O1164" s="48">
        <f>'Third Approx.'!$D$16*TAN('Third Approx.'!$D$29)+((0.5*(COS(RADIANS(ABS('Third Approx.'!$D$18*'Data 3rd Approx.'!N1164-'Third Approx.'!$D$19*'Data 3rd Approx.'!N1164))))+0.5)*('Third Approx.'!$D$16*TAN(2*'Third Approx.'!$D$29)-2*'Third Approx.'!$D$16*TAN('Third Approx.'!$D$29)))</f>
        <v>3.5125220236648764</v>
      </c>
    </row>
    <row r="1165" spans="1:15" x14ac:dyDescent="0.25">
      <c r="A1165" s="77">
        <v>581.5</v>
      </c>
      <c r="B1165" s="77" t="str">
        <f>IF(A1165&lt;='Third Approx.'!$D$20,A1165,"")</f>
        <v/>
      </c>
      <c r="C1165" s="48" t="e">
        <f>IF(B1165="",#N/A,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Approx.'!$D$18*B1165))+O1165*COS(RADIANS(B1165*'Third Approx.'!$D$19)+'Third Approx.'!$D$21))))))))))))</f>
        <v>#N/A</v>
      </c>
      <c r="D1165" s="7" t="e">
        <f>IF(B1165="",#N/A,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Approx.'!$D$18*B1165))+O1165*SIN(RADIANS(B1165*'Third Approx.'!$D$19)+'Third Approx.'!$D$21))))))))))))</f>
        <v>#N/A</v>
      </c>
      <c r="N1165" s="47">
        <v>581.5</v>
      </c>
      <c r="O1165" s="48">
        <f>'Third Approx.'!$D$16*TAN('Third Approx.'!$D$29)+((0.5*(COS(RADIANS(ABS('Third Approx.'!$D$18*'Data 3rd Approx.'!N1165-'Third Approx.'!$D$19*'Data 3rd Approx.'!N1165))))+0.5)*('Third Approx.'!$D$16*TAN(2*'Third Approx.'!$D$29)-2*'Third Approx.'!$D$16*TAN('Third Approx.'!$D$29)))</f>
        <v>3.5119679392334073</v>
      </c>
    </row>
    <row r="1166" spans="1:15" x14ac:dyDescent="0.25">
      <c r="A1166" s="48">
        <v>582</v>
      </c>
      <c r="B1166" s="77" t="str">
        <f>IF(A1166&lt;='Third Approx.'!$D$20,A1166,"")</f>
        <v/>
      </c>
      <c r="C1166" s="48" t="e">
        <f>IF(B1166="",#N/A,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Approx.'!$D$18*B1166))+O1166*COS(RADIANS(B1166*'Third Approx.'!$D$19)+'Third Approx.'!$D$21))))))))))))</f>
        <v>#N/A</v>
      </c>
      <c r="D1166" s="7" t="e">
        <f>IF(B1166="",#N/A,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Approx.'!$D$18*B1166))+O1166*SIN(RADIANS(B1166*'Third Approx.'!$D$19)+'Third Approx.'!$D$21))))))))))))</f>
        <v>#N/A</v>
      </c>
      <c r="N1166" s="18">
        <v>582</v>
      </c>
      <c r="O1166" s="48">
        <f>'Third Approx.'!$D$16*TAN('Third Approx.'!$D$29)+((0.5*(COS(RADIANS(ABS('Third Approx.'!$D$18*'Data 3rd Approx.'!N1166-'Third Approx.'!$D$19*'Data 3rd Approx.'!N1166))))+0.5)*('Third Approx.'!$D$16*TAN(2*'Third Approx.'!$D$29)-2*'Third Approx.'!$D$16*TAN('Third Approx.'!$D$29)))</f>
        <v>3.5114042092252022</v>
      </c>
    </row>
    <row r="1167" spans="1:15" x14ac:dyDescent="0.25">
      <c r="A1167" s="77">
        <v>582.5</v>
      </c>
      <c r="B1167" s="77" t="str">
        <f>IF(A1167&lt;='Third Approx.'!$D$20,A1167,"")</f>
        <v/>
      </c>
      <c r="C1167" s="48" t="e">
        <f>IF(B1167="",#N/A,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Approx.'!$D$18*B1167))+O1167*COS(RADIANS(B1167*'Third Approx.'!$D$19)+'Third Approx.'!$D$21))))))))))))</f>
        <v>#N/A</v>
      </c>
      <c r="D1167" s="7" t="e">
        <f>IF(B1167="",#N/A,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Approx.'!$D$18*B1167))+O1167*SIN(RADIANS(B1167*'Third Approx.'!$D$19)+'Third Approx.'!$D$21))))))))))))</f>
        <v>#N/A</v>
      </c>
      <c r="N1167" s="18">
        <v>582.5</v>
      </c>
      <c r="O1167" s="48">
        <f>'Third Approx.'!$D$16*TAN('Third Approx.'!$D$29)+((0.5*(COS(RADIANS(ABS('Third Approx.'!$D$18*'Data 3rd Approx.'!N1167-'Third Approx.'!$D$19*'Data 3rd Approx.'!N1167))))+0.5)*('Third Approx.'!$D$16*TAN(2*'Third Approx.'!$D$29)-2*'Third Approx.'!$D$16*TAN('Third Approx.'!$D$29)))</f>
        <v>3.5108404792169972</v>
      </c>
    </row>
    <row r="1168" spans="1:15" x14ac:dyDescent="0.25">
      <c r="A1168" s="48">
        <v>583</v>
      </c>
      <c r="B1168" s="77" t="str">
        <f>IF(A1168&lt;='Third Approx.'!$D$20,A1168,"")</f>
        <v/>
      </c>
      <c r="C1168" s="48" t="e">
        <f>IF(B1168="",#N/A,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Approx.'!$D$18*B1168))+O1168*COS(RADIANS(B1168*'Third Approx.'!$D$19)+'Third Approx.'!$D$21))))))))))))</f>
        <v>#N/A</v>
      </c>
      <c r="D1168" s="7" t="e">
        <f>IF(B1168="",#N/A,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Approx.'!$D$18*B1168))+O1168*SIN(RADIANS(B1168*'Third Approx.'!$D$19)+'Third Approx.'!$D$21))))))))))))</f>
        <v>#N/A</v>
      </c>
      <c r="N1168" s="47">
        <v>583</v>
      </c>
      <c r="O1168" s="48">
        <f>'Third Approx.'!$D$16*TAN('Third Approx.'!$D$29)+((0.5*(COS(RADIANS(ABS('Third Approx.'!$D$18*'Data 3rd Approx.'!N1168-'Third Approx.'!$D$19*'Data 3rd Approx.'!N1168))))+0.5)*('Third Approx.'!$D$16*TAN(2*'Third Approx.'!$D$29)-2*'Third Approx.'!$D$16*TAN('Third Approx.'!$D$29)))</f>
        <v>3.5102863947855281</v>
      </c>
    </row>
    <row r="1169" spans="1:15" x14ac:dyDescent="0.25">
      <c r="A1169" s="77">
        <v>583.5</v>
      </c>
      <c r="B1169" s="77" t="str">
        <f>IF(A1169&lt;='Third Approx.'!$D$20,A1169,"")</f>
        <v/>
      </c>
      <c r="C1169" s="48" t="e">
        <f>IF(B1169="",#N/A,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Approx.'!$D$18*B1169))+O1169*COS(RADIANS(B1169*'Third Approx.'!$D$19)+'Third Approx.'!$D$21))))))))))))</f>
        <v>#N/A</v>
      </c>
      <c r="D1169" s="7" t="e">
        <f>IF(B1169="",#N/A,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Approx.'!$D$18*B1169))+O1169*SIN(RADIANS(B1169*'Third Approx.'!$D$19)+'Third Approx.'!$D$21))))))))))))</f>
        <v>#N/A</v>
      </c>
      <c r="N1169" s="18">
        <v>583.5</v>
      </c>
      <c r="O1169" s="48">
        <f>'Third Approx.'!$D$16*TAN('Third Approx.'!$D$29)+((0.5*(COS(RADIANS(ABS('Third Approx.'!$D$18*'Data 3rd Approx.'!N1169-'Third Approx.'!$D$19*'Data 3rd Approx.'!N1169))))+0.5)*('Third Approx.'!$D$16*TAN(2*'Third Approx.'!$D$29)-2*'Third Approx.'!$D$16*TAN('Third Approx.'!$D$29)))</f>
        <v>3.5097514364690383</v>
      </c>
    </row>
    <row r="1170" spans="1:15" x14ac:dyDescent="0.25">
      <c r="A1170" s="48">
        <v>584</v>
      </c>
      <c r="B1170" s="77" t="str">
        <f>IF(A1170&lt;='Third Approx.'!$D$20,A1170,"")</f>
        <v/>
      </c>
      <c r="C1170" s="48" t="e">
        <f>IF(B1170="",#N/A,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Approx.'!$D$18*B1170))+O1170*COS(RADIANS(B1170*'Third Approx.'!$D$19)+'Third Approx.'!$D$21))))))))))))</f>
        <v>#N/A</v>
      </c>
      <c r="D1170" s="7" t="e">
        <f>IF(B1170="",#N/A,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Approx.'!$D$18*B1170))+O1170*SIN(RADIANS(B1170*'Third Approx.'!$D$19)+'Third Approx.'!$D$21))))))))))))</f>
        <v>#N/A</v>
      </c>
      <c r="N1170" s="18">
        <v>584</v>
      </c>
      <c r="O1170" s="48">
        <f>'Third Approx.'!$D$16*TAN('Third Approx.'!$D$29)+((0.5*(COS(RADIANS(ABS('Third Approx.'!$D$18*'Data 3rd Approx.'!N1170-'Third Approx.'!$D$19*'Data 3rd Approx.'!N1170))))+0.5)*('Third Approx.'!$D$16*TAN(2*'Third Approx.'!$D$29)-2*'Third Approx.'!$D$16*TAN('Third Approx.'!$D$29)))</f>
        <v>3.5092447575526418</v>
      </c>
    </row>
    <row r="1171" spans="1:15" x14ac:dyDescent="0.25">
      <c r="A1171" s="77">
        <v>584.5</v>
      </c>
      <c r="B1171" s="77" t="str">
        <f>IF(A1171&lt;='Third Approx.'!$D$20,A1171,"")</f>
        <v/>
      </c>
      <c r="C1171" s="48" t="e">
        <f>IF(B1171="",#N/A,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Approx.'!$D$18*B1171))+O1171*COS(RADIANS(B1171*'Third Approx.'!$D$19)+'Third Approx.'!$D$21))))))))))))</f>
        <v>#N/A</v>
      </c>
      <c r="D1171" s="7" t="e">
        <f>IF(B1171="",#N/A,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Approx.'!$D$18*B1171))+O1171*SIN(RADIANS(B1171*'Third Approx.'!$D$19)+'Third Approx.'!$D$21))))))))))))</f>
        <v>#N/A</v>
      </c>
      <c r="N1171" s="47">
        <v>584.5</v>
      </c>
      <c r="O1171" s="48">
        <f>'Third Approx.'!$D$16*TAN('Third Approx.'!$D$29)+((0.5*(COS(RADIANS(ABS('Third Approx.'!$D$18*'Data 3rd Approx.'!N1171-'Third Approx.'!$D$19*'Data 3rd Approx.'!N1171))))+0.5)*('Third Approx.'!$D$16*TAN(2*'Third Approx.'!$D$29)-2*'Third Approx.'!$D$16*TAN('Third Approx.'!$D$29)))</f>
        <v>3.5087750274530758</v>
      </c>
    </row>
    <row r="1172" spans="1:15" x14ac:dyDescent="0.25">
      <c r="A1172" s="48">
        <v>585</v>
      </c>
      <c r="B1172" s="77" t="str">
        <f>IF(A1172&lt;='Third Approx.'!$D$20,A1172,"")</f>
        <v/>
      </c>
      <c r="C1172" s="48" t="e">
        <f>IF(B1172="",#N/A,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Approx.'!$D$18*B1172))+O1172*COS(RADIANS(B1172*'Third Approx.'!$D$19)+'Third Approx.'!$D$21))))))))))))</f>
        <v>#N/A</v>
      </c>
      <c r="D1172" s="7" t="e">
        <f>IF(B1172="",#N/A,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Approx.'!$D$18*B1172))+O1172*SIN(RADIANS(B1172*'Third Approx.'!$D$19)+'Third Approx.'!$D$21))))))))))))</f>
        <v>#N/A</v>
      </c>
      <c r="N1172" s="18">
        <v>585</v>
      </c>
      <c r="O1172" s="48">
        <f>'Third Approx.'!$D$16*TAN('Third Approx.'!$D$29)+((0.5*(COS(RADIANS(ABS('Third Approx.'!$D$18*'Data 3rd Approx.'!N1172-'Third Approx.'!$D$19*'Data 3rd Approx.'!N1172))))+0.5)*('Third Approx.'!$D$16*TAN(2*'Third Approx.'!$D$29)-2*'Third Approx.'!$D$16*TAN('Third Approx.'!$D$29)))</f>
        <v>3.5083502833825779</v>
      </c>
    </row>
    <row r="1173" spans="1:15" x14ac:dyDescent="0.25">
      <c r="A1173" s="77">
        <v>585.5</v>
      </c>
      <c r="B1173" s="77" t="str">
        <f>IF(A1173&lt;='Third Approx.'!$D$20,A1173,"")</f>
        <v/>
      </c>
      <c r="C1173" s="48" t="e">
        <f>IF(B1173="",#N/A,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Approx.'!$D$18*B1173))+O1173*COS(RADIANS(B1173*'Third Approx.'!$D$19)+'Third Approx.'!$D$21))))))))))))</f>
        <v>#N/A</v>
      </c>
      <c r="D1173" s="7" t="e">
        <f>IF(B1173="",#N/A,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Approx.'!$D$18*B1173))+O1173*SIN(RADIANS(B1173*'Third Approx.'!$D$19)+'Third Approx.'!$D$21))))))))))))</f>
        <v>#N/A</v>
      </c>
      <c r="N1173" s="18">
        <v>585.5</v>
      </c>
      <c r="O1173" s="48">
        <f>'Third Approx.'!$D$16*TAN('Third Approx.'!$D$29)+((0.5*(COS(RADIANS(ABS('Third Approx.'!$D$18*'Data 3rd Approx.'!N1173-'Third Approx.'!$D$19*'Data 3rd Approx.'!N1173))))+0.5)*('Third Approx.'!$D$16*TAN(2*'Third Approx.'!$D$29)-2*'Third Approx.'!$D$16*TAN('Third Approx.'!$D$29)))</f>
        <v>3.5079777928299554</v>
      </c>
    </row>
    <row r="1174" spans="1:15" x14ac:dyDescent="0.25">
      <c r="A1174" s="48">
        <v>586</v>
      </c>
      <c r="B1174" s="77" t="str">
        <f>IF(A1174&lt;='Third Approx.'!$D$20,A1174,"")</f>
        <v/>
      </c>
      <c r="C1174" s="48" t="e">
        <f>IF(B1174="",#N/A,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Approx.'!$D$18*B1174))+O1174*COS(RADIANS(B1174*'Third Approx.'!$D$19)+'Third Approx.'!$D$21))))))))))))</f>
        <v>#N/A</v>
      </c>
      <c r="D1174" s="7" t="e">
        <f>IF(B1174="",#N/A,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Approx.'!$D$18*B1174))+O1174*SIN(RADIANS(B1174*'Third Approx.'!$D$19)+'Third Approx.'!$D$21))))))))))))</f>
        <v>#N/A</v>
      </c>
      <c r="N1174" s="47">
        <v>586</v>
      </c>
      <c r="O1174" s="48">
        <f>'Third Approx.'!$D$16*TAN('Third Approx.'!$D$29)+((0.5*(COS(RADIANS(ABS('Third Approx.'!$D$18*'Data 3rd Approx.'!N1174-'Third Approx.'!$D$19*'Data 3rd Approx.'!N1174))))+0.5)*('Third Approx.'!$D$16*TAN(2*'Third Approx.'!$D$29)-2*'Third Approx.'!$D$16*TAN('Third Approx.'!$D$29)))</f>
        <v>3.5076639292118381</v>
      </c>
    </row>
    <row r="1175" spans="1:15" x14ac:dyDescent="0.25">
      <c r="A1175" s="77">
        <v>586.5</v>
      </c>
      <c r="B1175" s="77" t="str">
        <f>IF(A1175&lt;='Third Approx.'!$D$20,A1175,"")</f>
        <v/>
      </c>
      <c r="C1175" s="48" t="e">
        <f>IF(B1175="",#N/A,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Approx.'!$D$18*B1175))+O1175*COS(RADIANS(B1175*'Third Approx.'!$D$19)+'Third Approx.'!$D$21))))))))))))</f>
        <v>#N/A</v>
      </c>
      <c r="D1175" s="7" t="e">
        <f>IF(B1175="",#N/A,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Approx.'!$D$18*B1175))+O1175*SIN(RADIANS(B1175*'Third Approx.'!$D$19)+'Third Approx.'!$D$21))))))))))))</f>
        <v>#N/A</v>
      </c>
      <c r="N1175" s="18">
        <v>586.5</v>
      </c>
      <c r="O1175" s="48">
        <f>'Third Approx.'!$D$16*TAN('Third Approx.'!$D$29)+((0.5*(COS(RADIANS(ABS('Third Approx.'!$D$18*'Data 3rd Approx.'!N1175-'Third Approx.'!$D$19*'Data 3rd Approx.'!N1175))))+0.5)*('Third Approx.'!$D$16*TAN(2*'Third Approx.'!$D$29)-2*'Third Approx.'!$D$16*TAN('Third Approx.'!$D$29)))</f>
        <v>3.5074140628217503</v>
      </c>
    </row>
    <row r="1176" spans="1:15" x14ac:dyDescent="0.25">
      <c r="A1176" s="48">
        <v>587</v>
      </c>
      <c r="B1176" s="77" t="str">
        <f>IF(A1176&lt;='Third Approx.'!$D$20,A1176,"")</f>
        <v/>
      </c>
      <c r="C1176" s="48" t="e">
        <f>IF(B1176="",#N/A,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Approx.'!$D$18*B1176))+O1176*COS(RADIANS(B1176*'Third Approx.'!$D$19)+'Third Approx.'!$D$21))))))))))))</f>
        <v>#N/A</v>
      </c>
      <c r="D1176" s="7" t="e">
        <f>IF(B1176="",#N/A,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Approx.'!$D$18*B1176))+O1176*SIN(RADIANS(B1176*'Third Approx.'!$D$19)+'Third Approx.'!$D$21))))))))))))</f>
        <v>#N/A</v>
      </c>
      <c r="N1176" s="18">
        <v>587</v>
      </c>
      <c r="O1176" s="48">
        <f>'Third Approx.'!$D$16*TAN('Third Approx.'!$D$29)+((0.5*(COS(RADIANS(ABS('Third Approx.'!$D$18*'Data 3rd Approx.'!N1176-'Third Approx.'!$D$19*'Data 3rd Approx.'!N1176))))+0.5)*('Third Approx.'!$D$16*TAN(2*'Third Approx.'!$D$29)-2*'Third Approx.'!$D$16*TAN('Third Approx.'!$D$29)))</f>
        <v>3.5072324689429037</v>
      </c>
    </row>
    <row r="1177" spans="1:15" x14ac:dyDescent="0.25">
      <c r="A1177" s="77">
        <v>587.5</v>
      </c>
      <c r="B1177" s="77" t="str">
        <f>IF(A1177&lt;='Third Approx.'!$D$20,A1177,"")</f>
        <v/>
      </c>
      <c r="C1177" s="48" t="e">
        <f>IF(B1177="",#N/A,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Approx.'!$D$18*B1177))+O1177*COS(RADIANS(B1177*'Third Approx.'!$D$19)+'Third Approx.'!$D$21))))))))))))</f>
        <v>#N/A</v>
      </c>
      <c r="D1177" s="7" t="e">
        <f>IF(B1177="",#N/A,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Approx.'!$D$18*B1177))+O1177*SIN(RADIANS(B1177*'Third Approx.'!$D$19)+'Third Approx.'!$D$21))))))))))))</f>
        <v>#N/A</v>
      </c>
      <c r="N1177" s="47">
        <v>587.5</v>
      </c>
      <c r="O1177" s="48">
        <f>'Third Approx.'!$D$16*TAN('Third Approx.'!$D$29)+((0.5*(COS(RADIANS(ABS('Third Approx.'!$D$18*'Data 3rd Approx.'!N1177-'Third Approx.'!$D$19*'Data 3rd Approx.'!N1177))))+0.5)*('Third Approx.'!$D$16*TAN(2*'Third Approx.'!$D$29)-2*'Third Approx.'!$D$16*TAN('Third Approx.'!$D$29)))</f>
        <v>3.5071222546969119</v>
      </c>
    </row>
    <row r="1178" spans="1:15" x14ac:dyDescent="0.25">
      <c r="A1178" s="48">
        <v>588</v>
      </c>
      <c r="B1178" s="77" t="str">
        <f>IF(A1178&lt;='Third Approx.'!$D$20,A1178,"")</f>
        <v/>
      </c>
      <c r="C1178" s="48" t="e">
        <f>IF(B1178="",#N/A,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Approx.'!$D$18*B1178))+O1178*COS(RADIANS(B1178*'Third Approx.'!$D$19)+'Third Approx.'!$D$21))))))))))))</f>
        <v>#N/A</v>
      </c>
      <c r="D1178" s="7" t="e">
        <f>IF(B1178="",#N/A,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Approx.'!$D$18*B1178))+O1178*SIN(RADIANS(B1178*'Third Approx.'!$D$19)+'Third Approx.'!$D$21))))))))))))</f>
        <v>#N/A</v>
      </c>
      <c r="N1178" s="18">
        <v>588</v>
      </c>
      <c r="O1178" s="48">
        <f>'Third Approx.'!$D$16*TAN('Third Approx.'!$D$29)+((0.5*(COS(RADIANS(ABS('Third Approx.'!$D$18*'Data 3rd Approx.'!N1178-'Third Approx.'!$D$19*'Data 3rd Approx.'!N1178))))+0.5)*('Third Approx.'!$D$16*TAN(2*'Third Approx.'!$D$29)-2*'Third Approx.'!$D$16*TAN('Third Approx.'!$D$29)))</f>
        <v>3.5070853058800813</v>
      </c>
    </row>
    <row r="1179" spans="1:15" x14ac:dyDescent="0.25">
      <c r="A1179" s="77">
        <v>588.5</v>
      </c>
      <c r="B1179" s="77" t="str">
        <f>IF(A1179&lt;='Third Approx.'!$D$20,A1179,"")</f>
        <v/>
      </c>
      <c r="C1179" s="48" t="e">
        <f>IF(B1179="",#N/A,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Approx.'!$D$18*B1179))+O1179*COS(RADIANS(B1179*'Third Approx.'!$D$19)+'Third Approx.'!$D$21))))))))))))</f>
        <v>#N/A</v>
      </c>
      <c r="D1179" s="7" t="e">
        <f>IF(B1179="",#N/A,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Approx.'!$D$18*B1179))+O1179*SIN(RADIANS(B1179*'Third Approx.'!$D$19)+'Third Approx.'!$D$21))))))))))))</f>
        <v>#N/A</v>
      </c>
      <c r="N1179" s="18">
        <v>588.5</v>
      </c>
      <c r="O1179" s="48">
        <f>'Third Approx.'!$D$16*TAN('Third Approx.'!$D$29)+((0.5*(COS(RADIANS(ABS('Third Approx.'!$D$18*'Data 3rd Approx.'!N1179-'Third Approx.'!$D$19*'Data 3rd Approx.'!N1179))))+0.5)*('Third Approx.'!$D$16*TAN(2*'Third Approx.'!$D$29)-2*'Third Approx.'!$D$16*TAN('Third Approx.'!$D$29)))</f>
        <v>3.5071222546969119</v>
      </c>
    </row>
    <row r="1180" spans="1:15" x14ac:dyDescent="0.25">
      <c r="A1180" s="48">
        <v>589</v>
      </c>
      <c r="B1180" s="77" t="str">
        <f>IF(A1180&lt;='Third Approx.'!$D$20,A1180,"")</f>
        <v/>
      </c>
      <c r="C1180" s="48" t="e">
        <f>IF(B1180="",#N/A,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Approx.'!$D$18*B1180))+O1180*COS(RADIANS(B1180*'Third Approx.'!$D$19)+'Third Approx.'!$D$21))))))))))))</f>
        <v>#N/A</v>
      </c>
      <c r="D1180" s="7" t="e">
        <f>IF(B1180="",#N/A,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Approx.'!$D$18*B1180))+O1180*SIN(RADIANS(B1180*'Third Approx.'!$D$19)+'Third Approx.'!$D$21))))))))))))</f>
        <v>#N/A</v>
      </c>
      <c r="N1180" s="47">
        <v>589</v>
      </c>
      <c r="O1180" s="48">
        <f>'Third Approx.'!$D$16*TAN('Third Approx.'!$D$29)+((0.5*(COS(RADIANS(ABS('Third Approx.'!$D$18*'Data 3rd Approx.'!N1180-'Third Approx.'!$D$19*'Data 3rd Approx.'!N1180))))+0.5)*('Third Approx.'!$D$16*TAN(2*'Third Approx.'!$D$29)-2*'Third Approx.'!$D$16*TAN('Third Approx.'!$D$29)))</f>
        <v>3.5072324689429037</v>
      </c>
    </row>
    <row r="1181" spans="1:15" x14ac:dyDescent="0.25">
      <c r="A1181" s="77">
        <v>589.5</v>
      </c>
      <c r="B1181" s="77" t="str">
        <f>IF(A1181&lt;='Third Approx.'!$D$20,A1181,"")</f>
        <v/>
      </c>
      <c r="C1181" s="48" t="e">
        <f>IF(B1181="",#N/A,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Approx.'!$D$18*B1181))+O1181*COS(RADIANS(B1181*'Third Approx.'!$D$19)+'Third Approx.'!$D$21))))))))))))</f>
        <v>#N/A</v>
      </c>
      <c r="D1181" s="7" t="e">
        <f>IF(B1181="",#N/A,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Approx.'!$D$18*B1181))+O1181*SIN(RADIANS(B1181*'Third Approx.'!$D$19)+'Third Approx.'!$D$21))))))))))))</f>
        <v>#N/A</v>
      </c>
      <c r="N1181" s="18">
        <v>589.5</v>
      </c>
      <c r="O1181" s="48">
        <f>'Third Approx.'!$D$16*TAN('Third Approx.'!$D$29)+((0.5*(COS(RADIANS(ABS('Third Approx.'!$D$18*'Data 3rd Approx.'!N1181-'Third Approx.'!$D$19*'Data 3rd Approx.'!N1181))))+0.5)*('Third Approx.'!$D$16*TAN(2*'Third Approx.'!$D$29)-2*'Third Approx.'!$D$16*TAN('Third Approx.'!$D$29)))</f>
        <v>3.5074140628217503</v>
      </c>
    </row>
    <row r="1182" spans="1:15" x14ac:dyDescent="0.25">
      <c r="A1182" s="48">
        <v>590</v>
      </c>
      <c r="B1182" s="77" t="str">
        <f>IF(A1182&lt;='Third Approx.'!$D$20,A1182,"")</f>
        <v/>
      </c>
      <c r="C1182" s="48" t="e">
        <f>IF(B1182="",#N/A,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Approx.'!$D$18*B1182))+O1182*COS(RADIANS(B1182*'Third Approx.'!$D$19)+'Third Approx.'!$D$21))))))))))))</f>
        <v>#N/A</v>
      </c>
      <c r="D1182" s="7" t="e">
        <f>IF(B1182="",#N/A,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Approx.'!$D$18*B1182))+O1182*SIN(RADIANS(B1182*'Third Approx.'!$D$19)+'Third Approx.'!$D$21))))))))))))</f>
        <v>#N/A</v>
      </c>
      <c r="N1182" s="18">
        <v>590</v>
      </c>
      <c r="O1182" s="48">
        <f>'Third Approx.'!$D$16*TAN('Third Approx.'!$D$29)+((0.5*(COS(RADIANS(ABS('Third Approx.'!$D$18*'Data 3rd Approx.'!N1182-'Third Approx.'!$D$19*'Data 3rd Approx.'!N1182))))+0.5)*('Third Approx.'!$D$16*TAN(2*'Third Approx.'!$D$29)-2*'Third Approx.'!$D$16*TAN('Third Approx.'!$D$29)))</f>
        <v>3.5076639292118377</v>
      </c>
    </row>
    <row r="1183" spans="1:15" x14ac:dyDescent="0.25">
      <c r="A1183" s="77">
        <v>590.5</v>
      </c>
      <c r="B1183" s="77" t="str">
        <f>IF(A1183&lt;='Third Approx.'!$D$20,A1183,"")</f>
        <v/>
      </c>
      <c r="C1183" s="48" t="e">
        <f>IF(B1183="",#N/A,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Approx.'!$D$18*B1183))+O1183*COS(RADIANS(B1183*'Third Approx.'!$D$19)+'Third Approx.'!$D$21))))))))))))</f>
        <v>#N/A</v>
      </c>
      <c r="D1183" s="7" t="e">
        <f>IF(B1183="",#N/A,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Approx.'!$D$18*B1183))+O1183*SIN(RADIANS(B1183*'Third Approx.'!$D$19)+'Third Approx.'!$D$21))))))))))))</f>
        <v>#N/A</v>
      </c>
      <c r="N1183" s="47">
        <v>590.5</v>
      </c>
      <c r="O1183" s="48">
        <f>'Third Approx.'!$D$16*TAN('Third Approx.'!$D$29)+((0.5*(COS(RADIANS(ABS('Third Approx.'!$D$18*'Data 3rd Approx.'!N1183-'Third Approx.'!$D$19*'Data 3rd Approx.'!N1183))))+0.5)*('Third Approx.'!$D$16*TAN(2*'Third Approx.'!$D$29)-2*'Third Approx.'!$D$16*TAN('Third Approx.'!$D$29)))</f>
        <v>3.5079777928299554</v>
      </c>
    </row>
    <row r="1184" spans="1:15" x14ac:dyDescent="0.25">
      <c r="A1184" s="48">
        <v>591</v>
      </c>
      <c r="B1184" s="77" t="str">
        <f>IF(A1184&lt;='Third Approx.'!$D$20,A1184,"")</f>
        <v/>
      </c>
      <c r="C1184" s="48" t="e">
        <f>IF(B1184="",#N/A,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Approx.'!$D$18*B1184))+O1184*COS(RADIANS(B1184*'Third Approx.'!$D$19)+'Third Approx.'!$D$21))))))))))))</f>
        <v>#N/A</v>
      </c>
      <c r="D1184" s="7" t="e">
        <f>IF(B1184="",#N/A,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Approx.'!$D$18*B1184))+O1184*SIN(RADIANS(B1184*'Third Approx.'!$D$19)+'Third Approx.'!$D$21))))))))))))</f>
        <v>#N/A</v>
      </c>
      <c r="N1184" s="18">
        <v>591</v>
      </c>
      <c r="O1184" s="48">
        <f>'Third Approx.'!$D$16*TAN('Third Approx.'!$D$29)+((0.5*(COS(RADIANS(ABS('Third Approx.'!$D$18*'Data 3rd Approx.'!N1184-'Third Approx.'!$D$19*'Data 3rd Approx.'!N1184))))+0.5)*('Third Approx.'!$D$16*TAN(2*'Third Approx.'!$D$29)-2*'Third Approx.'!$D$16*TAN('Third Approx.'!$D$29)))</f>
        <v>3.5083502833825779</v>
      </c>
    </row>
    <row r="1185" spans="1:15" x14ac:dyDescent="0.25">
      <c r="A1185" s="77">
        <v>591.5</v>
      </c>
      <c r="B1185" s="77" t="str">
        <f>IF(A1185&lt;='Third Approx.'!$D$20,A1185,"")</f>
        <v/>
      </c>
      <c r="C1185" s="48" t="e">
        <f>IF(B1185="",#N/A,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Approx.'!$D$18*B1185))+O1185*COS(RADIANS(B1185*'Third Approx.'!$D$19)+'Third Approx.'!$D$21))))))))))))</f>
        <v>#N/A</v>
      </c>
      <c r="D1185" s="7" t="e">
        <f>IF(B1185="",#N/A,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Approx.'!$D$18*B1185))+O1185*SIN(RADIANS(B1185*'Third Approx.'!$D$19)+'Third Approx.'!$D$21))))))))))))</f>
        <v>#N/A</v>
      </c>
      <c r="N1185" s="18">
        <v>591.5</v>
      </c>
      <c r="O1185" s="48">
        <f>'Third Approx.'!$D$16*TAN('Third Approx.'!$D$29)+((0.5*(COS(RADIANS(ABS('Third Approx.'!$D$18*'Data 3rd Approx.'!N1185-'Third Approx.'!$D$19*'Data 3rd Approx.'!N1185))))+0.5)*('Third Approx.'!$D$16*TAN(2*'Third Approx.'!$D$29)-2*'Third Approx.'!$D$16*TAN('Third Approx.'!$D$29)))</f>
        <v>3.5087750274530758</v>
      </c>
    </row>
    <row r="1186" spans="1:15" x14ac:dyDescent="0.25">
      <c r="A1186" s="48">
        <v>592</v>
      </c>
      <c r="B1186" s="77" t="str">
        <f>IF(A1186&lt;='Third Approx.'!$D$20,A1186,"")</f>
        <v/>
      </c>
      <c r="C1186" s="48" t="e">
        <f>IF(B1186="",#N/A,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Approx.'!$D$18*B1186))+O1186*COS(RADIANS(B1186*'Third Approx.'!$D$19)+'Third Approx.'!$D$21))))))))))))</f>
        <v>#N/A</v>
      </c>
      <c r="D1186" s="7" t="e">
        <f>IF(B1186="",#N/A,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Approx.'!$D$18*B1186))+O1186*SIN(RADIANS(B1186*'Third Approx.'!$D$19)+'Third Approx.'!$D$21))))))))))))</f>
        <v>#N/A</v>
      </c>
      <c r="N1186" s="47">
        <v>592</v>
      </c>
      <c r="O1186" s="48">
        <f>'Third Approx.'!$D$16*TAN('Third Approx.'!$D$29)+((0.5*(COS(RADIANS(ABS('Third Approx.'!$D$18*'Data 3rd Approx.'!N1186-'Third Approx.'!$D$19*'Data 3rd Approx.'!N1186))))+0.5)*('Third Approx.'!$D$16*TAN(2*'Third Approx.'!$D$29)-2*'Third Approx.'!$D$16*TAN('Third Approx.'!$D$29)))</f>
        <v>3.5092447575526418</v>
      </c>
    </row>
    <row r="1187" spans="1:15" x14ac:dyDescent="0.25">
      <c r="A1187" s="77">
        <v>592.5</v>
      </c>
      <c r="B1187" s="77" t="str">
        <f>IF(A1187&lt;='Third Approx.'!$D$20,A1187,"")</f>
        <v/>
      </c>
      <c r="C1187" s="48" t="e">
        <f>IF(B1187="",#N/A,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Approx.'!$D$18*B1187))+O1187*COS(RADIANS(B1187*'Third Approx.'!$D$19)+'Third Approx.'!$D$21))))))))))))</f>
        <v>#N/A</v>
      </c>
      <c r="D1187" s="7" t="e">
        <f>IF(B1187="",#N/A,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Approx.'!$D$18*B1187))+O1187*SIN(RADIANS(B1187*'Third Approx.'!$D$19)+'Third Approx.'!$D$21))))))))))))</f>
        <v>#N/A</v>
      </c>
      <c r="N1187" s="18">
        <v>592.5</v>
      </c>
      <c r="O1187" s="48">
        <f>'Third Approx.'!$D$16*TAN('Third Approx.'!$D$29)+((0.5*(COS(RADIANS(ABS('Third Approx.'!$D$18*'Data 3rd Approx.'!N1187-'Third Approx.'!$D$19*'Data 3rd Approx.'!N1187))))+0.5)*('Third Approx.'!$D$16*TAN(2*'Third Approx.'!$D$29)-2*'Third Approx.'!$D$16*TAN('Third Approx.'!$D$29)))</f>
        <v>3.5097514364690383</v>
      </c>
    </row>
    <row r="1188" spans="1:15" x14ac:dyDescent="0.25">
      <c r="A1188" s="48">
        <v>593</v>
      </c>
      <c r="B1188" s="77" t="str">
        <f>IF(A1188&lt;='Third Approx.'!$D$20,A1188,"")</f>
        <v/>
      </c>
      <c r="C1188" s="48" t="e">
        <f>IF(B1188="",#N/A,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Approx.'!$D$18*B1188))+O1188*COS(RADIANS(B1188*'Third Approx.'!$D$19)+'Third Approx.'!$D$21))))))))))))</f>
        <v>#N/A</v>
      </c>
      <c r="D1188" s="7" t="e">
        <f>IF(B1188="",#N/A,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Approx.'!$D$18*B1188))+O1188*SIN(RADIANS(B1188*'Third Approx.'!$D$19)+'Third Approx.'!$D$21))))))))))))</f>
        <v>#N/A</v>
      </c>
      <c r="N1188" s="18">
        <v>593</v>
      </c>
      <c r="O1188" s="48">
        <f>'Third Approx.'!$D$16*TAN('Third Approx.'!$D$29)+((0.5*(COS(RADIANS(ABS('Third Approx.'!$D$18*'Data 3rd Approx.'!N1188-'Third Approx.'!$D$19*'Data 3rd Approx.'!N1188))))+0.5)*('Third Approx.'!$D$16*TAN(2*'Third Approx.'!$D$29)-2*'Third Approx.'!$D$16*TAN('Third Approx.'!$D$29)))</f>
        <v>3.5102863947855281</v>
      </c>
    </row>
    <row r="1189" spans="1:15" x14ac:dyDescent="0.25">
      <c r="A1189" s="77">
        <v>593.5</v>
      </c>
      <c r="B1189" s="77" t="str">
        <f>IF(A1189&lt;='Third Approx.'!$D$20,A1189,"")</f>
        <v/>
      </c>
      <c r="C1189" s="48" t="e">
        <f>IF(B1189="",#N/A,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Approx.'!$D$18*B1189))+O1189*COS(RADIANS(B1189*'Third Approx.'!$D$19)+'Third Approx.'!$D$21))))))))))))</f>
        <v>#N/A</v>
      </c>
      <c r="D1189" s="7" t="e">
        <f>IF(B1189="",#N/A,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Approx.'!$D$18*B1189))+O1189*SIN(RADIANS(B1189*'Third Approx.'!$D$19)+'Third Approx.'!$D$21))))))))))))</f>
        <v>#N/A</v>
      </c>
      <c r="N1189" s="47">
        <v>593.5</v>
      </c>
      <c r="O1189" s="48">
        <f>'Third Approx.'!$D$16*TAN('Third Approx.'!$D$29)+((0.5*(COS(RADIANS(ABS('Third Approx.'!$D$18*'Data 3rd Approx.'!N1189-'Third Approx.'!$D$19*'Data 3rd Approx.'!N1189))))+0.5)*('Third Approx.'!$D$16*TAN(2*'Third Approx.'!$D$29)-2*'Third Approx.'!$D$16*TAN('Third Approx.'!$D$29)))</f>
        <v>3.5108404792169972</v>
      </c>
    </row>
    <row r="1190" spans="1:15" x14ac:dyDescent="0.25">
      <c r="A1190" s="48">
        <v>594</v>
      </c>
      <c r="B1190" s="77" t="str">
        <f>IF(A1190&lt;='Third Approx.'!$D$20,A1190,"")</f>
        <v/>
      </c>
      <c r="C1190" s="48" t="e">
        <f>IF(B1190="",#N/A,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Approx.'!$D$18*B1190))+O1190*COS(RADIANS(B1190*'Third Approx.'!$D$19)+'Third Approx.'!$D$21))))))))))))</f>
        <v>#N/A</v>
      </c>
      <c r="D1190" s="7" t="e">
        <f>IF(B1190="",#N/A,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Approx.'!$D$18*B1190))+O1190*SIN(RADIANS(B1190*'Third Approx.'!$D$19)+'Third Approx.'!$D$21))))))))))))</f>
        <v>#N/A</v>
      </c>
      <c r="N1190" s="18">
        <v>594</v>
      </c>
      <c r="O1190" s="48">
        <f>'Third Approx.'!$D$16*TAN('Third Approx.'!$D$29)+((0.5*(COS(RADIANS(ABS('Third Approx.'!$D$18*'Data 3rd Approx.'!N1190-'Third Approx.'!$D$19*'Data 3rd Approx.'!N1190))))+0.5)*('Third Approx.'!$D$16*TAN(2*'Third Approx.'!$D$29)-2*'Third Approx.'!$D$16*TAN('Third Approx.'!$D$29)))</f>
        <v>3.5114042092252022</v>
      </c>
    </row>
    <row r="1191" spans="1:15" x14ac:dyDescent="0.25">
      <c r="A1191" s="77">
        <v>594.5</v>
      </c>
      <c r="B1191" s="77" t="str">
        <f>IF(A1191&lt;='Third Approx.'!$D$20,A1191,"")</f>
        <v/>
      </c>
      <c r="C1191" s="48" t="e">
        <f>IF(B1191="",#N/A,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Approx.'!$D$18*B1191))+O1191*COS(RADIANS(B1191*'Third Approx.'!$D$19)+'Third Approx.'!$D$21))))))))))))</f>
        <v>#N/A</v>
      </c>
      <c r="D1191" s="7" t="e">
        <f>IF(B1191="",#N/A,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Approx.'!$D$18*B1191))+O1191*SIN(RADIANS(B1191*'Third Approx.'!$D$19)+'Third Approx.'!$D$21))))))))))))</f>
        <v>#N/A</v>
      </c>
      <c r="N1191" s="18">
        <v>594.5</v>
      </c>
      <c r="O1191" s="48">
        <f>'Third Approx.'!$D$16*TAN('Third Approx.'!$D$29)+((0.5*(COS(RADIANS(ABS('Third Approx.'!$D$18*'Data 3rd Approx.'!N1191-'Third Approx.'!$D$19*'Data 3rd Approx.'!N1191))))+0.5)*('Third Approx.'!$D$16*TAN(2*'Third Approx.'!$D$29)-2*'Third Approx.'!$D$16*TAN('Third Approx.'!$D$29)))</f>
        <v>3.5119679392334073</v>
      </c>
    </row>
    <row r="1192" spans="1:15" x14ac:dyDescent="0.25">
      <c r="A1192" s="48">
        <v>595</v>
      </c>
      <c r="B1192" s="77" t="str">
        <f>IF(A1192&lt;='Third Approx.'!$D$20,A1192,"")</f>
        <v/>
      </c>
      <c r="C1192" s="48" t="e">
        <f>IF(B1192="",#N/A,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Approx.'!$D$18*B1192))+O1192*COS(RADIANS(B1192*'Third Approx.'!$D$19)+'Third Approx.'!$D$21))))))))))))</f>
        <v>#N/A</v>
      </c>
      <c r="D1192" s="7" t="e">
        <f>IF(B1192="",#N/A,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Approx.'!$D$18*B1192))+O1192*SIN(RADIANS(B1192*'Third Approx.'!$D$19)+'Third Approx.'!$D$21))))))))))))</f>
        <v>#N/A</v>
      </c>
      <c r="N1192" s="47">
        <v>595</v>
      </c>
      <c r="O1192" s="48">
        <f>'Third Approx.'!$D$16*TAN('Third Approx.'!$D$29)+((0.5*(COS(RADIANS(ABS('Third Approx.'!$D$18*'Data 3rd Approx.'!N1192-'Third Approx.'!$D$19*'Data 3rd Approx.'!N1192))))+0.5)*('Third Approx.'!$D$16*TAN(2*'Third Approx.'!$D$29)-2*'Third Approx.'!$D$16*TAN('Third Approx.'!$D$29)))</f>
        <v>3.5125220236648764</v>
      </c>
    </row>
    <row r="1193" spans="1:15" x14ac:dyDescent="0.25">
      <c r="A1193" s="77">
        <v>595.5</v>
      </c>
      <c r="B1193" s="77" t="str">
        <f>IF(A1193&lt;='Third Approx.'!$D$20,A1193,"")</f>
        <v/>
      </c>
      <c r="C1193" s="48" t="e">
        <f>IF(B1193="",#N/A,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Approx.'!$D$18*B1193))+O1193*COS(RADIANS(B1193*'Third Approx.'!$D$19)+'Third Approx.'!$D$21))))))))))))</f>
        <v>#N/A</v>
      </c>
      <c r="D1193" s="7" t="e">
        <f>IF(B1193="",#N/A,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Approx.'!$D$18*B1193))+O1193*SIN(RADIANS(B1193*'Third Approx.'!$D$19)+'Third Approx.'!$D$21))))))))))))</f>
        <v>#N/A</v>
      </c>
      <c r="N1193" s="18">
        <v>595.5</v>
      </c>
      <c r="O1193" s="48">
        <f>'Third Approx.'!$D$16*TAN('Third Approx.'!$D$29)+((0.5*(COS(RADIANS(ABS('Third Approx.'!$D$18*'Data 3rd Approx.'!N1193-'Third Approx.'!$D$19*'Data 3rd Approx.'!N1193))))+0.5)*('Third Approx.'!$D$16*TAN(2*'Third Approx.'!$D$29)-2*'Third Approx.'!$D$16*TAN('Third Approx.'!$D$29)))</f>
        <v>3.5130569819813662</v>
      </c>
    </row>
    <row r="1194" spans="1:15" x14ac:dyDescent="0.25">
      <c r="A1194" s="48">
        <v>596</v>
      </c>
      <c r="B1194" s="77" t="str">
        <f>IF(A1194&lt;='Third Approx.'!$D$20,A1194,"")</f>
        <v/>
      </c>
      <c r="C1194" s="48" t="e">
        <f>IF(B1194="",#N/A,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Approx.'!$D$18*B1194))+O1194*COS(RADIANS(B1194*'Third Approx.'!$D$19)+'Third Approx.'!$D$21))))))))))))</f>
        <v>#N/A</v>
      </c>
      <c r="D1194" s="7" t="e">
        <f>IF(B1194="",#N/A,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Approx.'!$D$18*B1194))+O1194*SIN(RADIANS(B1194*'Third Approx.'!$D$19)+'Third Approx.'!$D$21))))))))))))</f>
        <v>#N/A</v>
      </c>
      <c r="N1194" s="18">
        <v>596</v>
      </c>
      <c r="O1194" s="48">
        <f>'Third Approx.'!$D$16*TAN('Third Approx.'!$D$29)+((0.5*(COS(RADIANS(ABS('Third Approx.'!$D$18*'Data 3rd Approx.'!N1194-'Third Approx.'!$D$19*'Data 3rd Approx.'!N1194))))+0.5)*('Third Approx.'!$D$16*TAN(2*'Third Approx.'!$D$29)-2*'Third Approx.'!$D$16*TAN('Third Approx.'!$D$29)))</f>
        <v>3.5135636608977627</v>
      </c>
    </row>
    <row r="1195" spans="1:15" x14ac:dyDescent="0.25">
      <c r="A1195" s="77">
        <v>596.5</v>
      </c>
      <c r="B1195" s="77" t="str">
        <f>IF(A1195&lt;='Third Approx.'!$D$20,A1195,"")</f>
        <v/>
      </c>
      <c r="C1195" s="48" t="e">
        <f>IF(B1195="",#N/A,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Approx.'!$D$18*B1195))+O1195*COS(RADIANS(B1195*'Third Approx.'!$D$19)+'Third Approx.'!$D$21))))))))))))</f>
        <v>#N/A</v>
      </c>
      <c r="D1195" s="7" t="e">
        <f>IF(B1195="",#N/A,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Approx.'!$D$18*B1195))+O1195*SIN(RADIANS(B1195*'Third Approx.'!$D$19)+'Third Approx.'!$D$21))))))))))))</f>
        <v>#N/A</v>
      </c>
      <c r="N1195" s="47">
        <v>596.5</v>
      </c>
      <c r="O1195" s="48">
        <f>'Third Approx.'!$D$16*TAN('Third Approx.'!$D$29)+((0.5*(COS(RADIANS(ABS('Third Approx.'!$D$18*'Data 3rd Approx.'!N1195-'Third Approx.'!$D$19*'Data 3rd Approx.'!N1195))))+0.5)*('Third Approx.'!$D$16*TAN(2*'Third Approx.'!$D$29)-2*'Third Approx.'!$D$16*TAN('Third Approx.'!$D$29)))</f>
        <v>3.5140333909973287</v>
      </c>
    </row>
    <row r="1196" spans="1:15" x14ac:dyDescent="0.25">
      <c r="A1196" s="48">
        <v>597</v>
      </c>
      <c r="B1196" s="77" t="str">
        <f>IF(A1196&lt;='Third Approx.'!$D$20,A1196,"")</f>
        <v/>
      </c>
      <c r="C1196" s="48" t="e">
        <f>IF(B1196="",#N/A,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Approx.'!$D$18*B1196))+O1196*COS(RADIANS(B1196*'Third Approx.'!$D$19)+'Third Approx.'!$D$21))))))))))))</f>
        <v>#N/A</v>
      </c>
      <c r="D1196" s="7" t="e">
        <f>IF(B1196="",#N/A,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Approx.'!$D$18*B1196))+O1196*SIN(RADIANS(B1196*'Third Approx.'!$D$19)+'Third Approx.'!$D$21))))))))))))</f>
        <v>#N/A</v>
      </c>
      <c r="N1196" s="18">
        <v>597</v>
      </c>
      <c r="O1196" s="48">
        <f>'Third Approx.'!$D$16*TAN('Third Approx.'!$D$29)+((0.5*(COS(RADIANS(ABS('Third Approx.'!$D$18*'Data 3rd Approx.'!N1196-'Third Approx.'!$D$19*'Data 3rd Approx.'!N1196))))+0.5)*('Third Approx.'!$D$16*TAN(2*'Third Approx.'!$D$29)-2*'Third Approx.'!$D$16*TAN('Third Approx.'!$D$29)))</f>
        <v>3.5144581350678266</v>
      </c>
    </row>
    <row r="1197" spans="1:15" x14ac:dyDescent="0.25">
      <c r="A1197" s="77">
        <v>597.5</v>
      </c>
      <c r="B1197" s="77" t="str">
        <f>IF(A1197&lt;='Third Approx.'!$D$20,A1197,"")</f>
        <v/>
      </c>
      <c r="C1197" s="48" t="e">
        <f>IF(B1197="",#N/A,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Approx.'!$D$18*B1197))+O1197*COS(RADIANS(B1197*'Third Approx.'!$D$19)+'Third Approx.'!$D$21))))))))))))</f>
        <v>#N/A</v>
      </c>
      <c r="D1197" s="7" t="e">
        <f>IF(B1197="",#N/A,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Approx.'!$D$18*B1197))+O1197*SIN(RADIANS(B1197*'Third Approx.'!$D$19)+'Third Approx.'!$D$21))))))))))))</f>
        <v>#N/A</v>
      </c>
      <c r="N1197" s="18">
        <v>597.5</v>
      </c>
      <c r="O1197" s="48">
        <f>'Third Approx.'!$D$16*TAN('Third Approx.'!$D$29)+((0.5*(COS(RADIANS(ABS('Third Approx.'!$D$18*'Data 3rd Approx.'!N1197-'Third Approx.'!$D$19*'Data 3rd Approx.'!N1197))))+0.5)*('Third Approx.'!$D$16*TAN(2*'Third Approx.'!$D$29)-2*'Third Approx.'!$D$16*TAN('Third Approx.'!$D$29)))</f>
        <v>3.5148306256204491</v>
      </c>
    </row>
    <row r="1198" spans="1:15" x14ac:dyDescent="0.25">
      <c r="A1198" s="48">
        <v>598</v>
      </c>
      <c r="B1198" s="77" t="str">
        <f>IF(A1198&lt;='Third Approx.'!$D$20,A1198,"")</f>
        <v/>
      </c>
      <c r="C1198" s="48" t="e">
        <f>IF(B1198="",#N/A,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Approx.'!$D$18*B1198))+O1198*COS(RADIANS(B1198*'Third Approx.'!$D$19)+'Third Approx.'!$D$21))))))))))))</f>
        <v>#N/A</v>
      </c>
      <c r="D1198" s="7" t="e">
        <f>IF(B1198="",#N/A,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Approx.'!$D$18*B1198))+O1198*SIN(RADIANS(B1198*'Third Approx.'!$D$19)+'Third Approx.'!$D$21))))))))))))</f>
        <v>#N/A</v>
      </c>
      <c r="N1198" s="47">
        <v>598</v>
      </c>
      <c r="O1198" s="48">
        <f>'Third Approx.'!$D$16*TAN('Third Approx.'!$D$29)+((0.5*(COS(RADIANS(ABS('Third Approx.'!$D$18*'Data 3rd Approx.'!N1198-'Third Approx.'!$D$19*'Data 3rd Approx.'!N1198))))+0.5)*('Third Approx.'!$D$16*TAN(2*'Third Approx.'!$D$29)-2*'Third Approx.'!$D$16*TAN('Third Approx.'!$D$29)))</f>
        <v>3.5151444892385664</v>
      </c>
    </row>
    <row r="1199" spans="1:15" x14ac:dyDescent="0.25">
      <c r="A1199" s="77">
        <v>598.5</v>
      </c>
      <c r="B1199" s="77" t="str">
        <f>IF(A1199&lt;='Third Approx.'!$D$20,A1199,"")</f>
        <v/>
      </c>
      <c r="C1199" s="48" t="e">
        <f>IF(B1199="",#N/A,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Approx.'!$D$18*B1199))+O1199*COS(RADIANS(B1199*'Third Approx.'!$D$19)+'Third Approx.'!$D$21))))))))))))</f>
        <v>#N/A</v>
      </c>
      <c r="D1199" s="7" t="e">
        <f>IF(B1199="",#N/A,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Approx.'!$D$18*B1199))+O1199*SIN(RADIANS(B1199*'Third Approx.'!$D$19)+'Third Approx.'!$D$21))))))))))))</f>
        <v>#N/A</v>
      </c>
      <c r="N1199" s="18">
        <v>598.5</v>
      </c>
      <c r="O1199" s="48">
        <f>'Third Approx.'!$D$16*TAN('Third Approx.'!$D$29)+((0.5*(COS(RADIANS(ABS('Third Approx.'!$D$18*'Data 3rd Approx.'!N1199-'Third Approx.'!$D$19*'Data 3rd Approx.'!N1199))))+0.5)*('Third Approx.'!$D$16*TAN(2*'Third Approx.'!$D$29)-2*'Third Approx.'!$D$16*TAN('Third Approx.'!$D$29)))</f>
        <v>3.5153943556286542</v>
      </c>
    </row>
    <row r="1200" spans="1:15" x14ac:dyDescent="0.25">
      <c r="A1200" s="48">
        <v>599</v>
      </c>
      <c r="B1200" s="77" t="str">
        <f>IF(A1200&lt;='Third Approx.'!$D$20,A1200,"")</f>
        <v/>
      </c>
      <c r="C1200" s="48" t="e">
        <f>IF(B1200="",#N/A,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Approx.'!$D$18*B1200))+O1200*COS(RADIANS(B1200*'Third Approx.'!$D$19)+'Third Approx.'!$D$21))))))))))))</f>
        <v>#N/A</v>
      </c>
      <c r="D1200" s="7" t="e">
        <f>IF(B1200="",#N/A,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Approx.'!$D$18*B1200))+O1200*SIN(RADIANS(B1200*'Third Approx.'!$D$19)+'Third Approx.'!$D$21))))))))))))</f>
        <v>#N/A</v>
      </c>
      <c r="N1200" s="18">
        <v>599</v>
      </c>
      <c r="O1200" s="48">
        <f>'Third Approx.'!$D$16*TAN('Third Approx.'!$D$29)+((0.5*(COS(RADIANS(ABS('Third Approx.'!$D$18*'Data 3rd Approx.'!N1200-'Third Approx.'!$D$19*'Data 3rd Approx.'!N1200))))+0.5)*('Third Approx.'!$D$16*TAN(2*'Third Approx.'!$D$29)-2*'Third Approx.'!$D$16*TAN('Third Approx.'!$D$29)))</f>
        <v>3.5155759495075007</v>
      </c>
    </row>
    <row r="1201" spans="1:15" x14ac:dyDescent="0.25">
      <c r="A1201" s="77">
        <v>599.5</v>
      </c>
      <c r="B1201" s="77" t="str">
        <f>IF(A1201&lt;='Third Approx.'!$D$20,A1201,"")</f>
        <v/>
      </c>
      <c r="C1201" s="48" t="e">
        <f>IF(B1201="",#N/A,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Approx.'!$D$18*B1201))+O1201*COS(RADIANS(B1201*'Third Approx.'!$D$19)+'Third Approx.'!$D$21))))))))))))</f>
        <v>#N/A</v>
      </c>
      <c r="D1201" s="7" t="e">
        <f>IF(B1201="",#N/A,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Approx.'!$D$18*B1201))+O1201*SIN(RADIANS(B1201*'Third Approx.'!$D$19)+'Third Approx.'!$D$21))))))))))))</f>
        <v>#N/A</v>
      </c>
      <c r="N1201" s="47">
        <v>599.5</v>
      </c>
      <c r="O1201" s="48">
        <f>'Third Approx.'!$D$16*TAN('Third Approx.'!$D$29)+((0.5*(COS(RADIANS(ABS('Third Approx.'!$D$18*'Data 3rd Approx.'!N1201-'Third Approx.'!$D$19*'Data 3rd Approx.'!N1201))))+0.5)*('Third Approx.'!$D$16*TAN(2*'Third Approx.'!$D$29)-2*'Third Approx.'!$D$16*TAN('Third Approx.'!$D$29)))</f>
        <v>3.5156861637534926</v>
      </c>
    </row>
    <row r="1202" spans="1:15" x14ac:dyDescent="0.25">
      <c r="A1202" s="48">
        <v>600</v>
      </c>
      <c r="B1202" s="77" t="str">
        <f>IF(A1202&lt;='Third Approx.'!$D$20,A1202,"")</f>
        <v/>
      </c>
      <c r="C1202" s="48" t="e">
        <f>IF(B1202="",#N/A,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Approx.'!$D$18*B1202))+O1202*COS(RADIANS(B1202*'Third Approx.'!$D$19)+'Third Approx.'!$D$21))))))))))))</f>
        <v>#N/A</v>
      </c>
      <c r="D1202" s="7" t="e">
        <f>IF(B1202="",#N/A,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Approx.'!$D$18*B1202))+O1202*SIN(RADIANS(B1202*'Third Approx.'!$D$19)+'Third Approx.'!$D$21))))))))))))</f>
        <v>#N/A</v>
      </c>
      <c r="N1202" s="18">
        <v>600</v>
      </c>
      <c r="O1202" s="48">
        <f>'Third Approx.'!$D$16*TAN('Third Approx.'!$D$29)+((0.5*(COS(RADIANS(ABS('Third Approx.'!$D$18*'Data 3rd Approx.'!N1202-'Third Approx.'!$D$19*'Data 3rd Approx.'!N1202))))+0.5)*('Third Approx.'!$D$16*TAN(2*'Third Approx.'!$D$29)-2*'Third Approx.'!$D$16*TAN('Third Approx.'!$D$29)))</f>
        <v>3.5157231125703232</v>
      </c>
    </row>
    <row r="1203" spans="1:15" x14ac:dyDescent="0.25">
      <c r="A1203" s="77">
        <v>600.5</v>
      </c>
      <c r="B1203" s="77" t="str">
        <f>IF(A1203&lt;='Third Approx.'!$D$20,A1203,"")</f>
        <v/>
      </c>
      <c r="C1203" s="48" t="e">
        <f>IF(B1203="",#N/A,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Approx.'!$D$18*B1203))+O1203*COS(RADIANS(B1203*'Third Approx.'!$D$19)+'Third Approx.'!$D$21))))))))))))</f>
        <v>#N/A</v>
      </c>
      <c r="D1203" s="7" t="e">
        <f>IF(B1203="",#N/A,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Approx.'!$D$18*B1203))+O1203*SIN(RADIANS(B1203*'Third Approx.'!$D$19)+'Third Approx.'!$D$21))))))))))))</f>
        <v>#N/A</v>
      </c>
      <c r="N1203" s="18">
        <v>600.5</v>
      </c>
      <c r="O1203" s="48">
        <f>'Third Approx.'!$D$16*TAN('Third Approx.'!$D$29)+((0.5*(COS(RADIANS(ABS('Third Approx.'!$D$18*'Data 3rd Approx.'!N1203-'Third Approx.'!$D$19*'Data 3rd Approx.'!N1203))))+0.5)*('Third Approx.'!$D$16*TAN(2*'Third Approx.'!$D$29)-2*'Third Approx.'!$D$16*TAN('Third Approx.'!$D$29)))</f>
        <v>3.5156861637534926</v>
      </c>
    </row>
    <row r="1204" spans="1:15" x14ac:dyDescent="0.25">
      <c r="A1204" s="48">
        <v>601</v>
      </c>
      <c r="B1204" s="77" t="str">
        <f>IF(A1204&lt;='Third Approx.'!$D$20,A1204,"")</f>
        <v/>
      </c>
      <c r="C1204" s="48" t="e">
        <f>IF(B1204="",#N/A,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Approx.'!$D$18*B1204))+O1204*COS(RADIANS(B1204*'Third Approx.'!$D$19)+'Third Approx.'!$D$21))))))))))))</f>
        <v>#N/A</v>
      </c>
      <c r="D1204" s="7" t="e">
        <f>IF(B1204="",#N/A,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Approx.'!$D$18*B1204))+O1204*SIN(RADIANS(B1204*'Third Approx.'!$D$19)+'Third Approx.'!$D$21))))))))))))</f>
        <v>#N/A</v>
      </c>
      <c r="N1204" s="47">
        <v>601</v>
      </c>
      <c r="O1204" s="48">
        <f>'Third Approx.'!$D$16*TAN('Third Approx.'!$D$29)+((0.5*(COS(RADIANS(ABS('Third Approx.'!$D$18*'Data 3rd Approx.'!N1204-'Third Approx.'!$D$19*'Data 3rd Approx.'!N1204))))+0.5)*('Third Approx.'!$D$16*TAN(2*'Third Approx.'!$D$29)-2*'Third Approx.'!$D$16*TAN('Third Approx.'!$D$29)))</f>
        <v>3.5155759495075007</v>
      </c>
    </row>
    <row r="1205" spans="1:15" x14ac:dyDescent="0.25">
      <c r="A1205" s="77">
        <v>601.5</v>
      </c>
      <c r="B1205" s="77" t="str">
        <f>IF(A1205&lt;='Third Approx.'!$D$20,A1205,"")</f>
        <v/>
      </c>
      <c r="C1205" s="48" t="e">
        <f>IF(B1205="",#N/A,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Approx.'!$D$18*B1205))+O1205*COS(RADIANS(B1205*'Third Approx.'!$D$19)+'Third Approx.'!$D$21))))))))))))</f>
        <v>#N/A</v>
      </c>
      <c r="D1205" s="7" t="e">
        <f>IF(B1205="",#N/A,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Approx.'!$D$18*B1205))+O1205*SIN(RADIANS(B1205*'Third Approx.'!$D$19)+'Third Approx.'!$D$21))))))))))))</f>
        <v>#N/A</v>
      </c>
      <c r="N1205" s="18">
        <v>601.5</v>
      </c>
      <c r="O1205" s="48">
        <f>'Third Approx.'!$D$16*TAN('Third Approx.'!$D$29)+((0.5*(COS(RADIANS(ABS('Third Approx.'!$D$18*'Data 3rd Approx.'!N1205-'Third Approx.'!$D$19*'Data 3rd Approx.'!N1205))))+0.5)*('Third Approx.'!$D$16*TAN(2*'Third Approx.'!$D$29)-2*'Third Approx.'!$D$16*TAN('Third Approx.'!$D$29)))</f>
        <v>3.5153943556286542</v>
      </c>
    </row>
    <row r="1206" spans="1:15" x14ac:dyDescent="0.25">
      <c r="A1206" s="48">
        <v>602</v>
      </c>
      <c r="B1206" s="77" t="str">
        <f>IF(A1206&lt;='Third Approx.'!$D$20,A1206,"")</f>
        <v/>
      </c>
      <c r="C1206" s="48" t="e">
        <f>IF(B1206="",#N/A,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Approx.'!$D$18*B1206))+O1206*COS(RADIANS(B1206*'Third Approx.'!$D$19)+'Third Approx.'!$D$21))))))))))))</f>
        <v>#N/A</v>
      </c>
      <c r="D1206" s="7" t="e">
        <f>IF(B1206="",#N/A,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Approx.'!$D$18*B1206))+O1206*SIN(RADIANS(B1206*'Third Approx.'!$D$19)+'Third Approx.'!$D$21))))))))))))</f>
        <v>#N/A</v>
      </c>
      <c r="N1206" s="18">
        <v>602</v>
      </c>
      <c r="O1206" s="48">
        <f>'Third Approx.'!$D$16*TAN('Third Approx.'!$D$29)+((0.5*(COS(RADIANS(ABS('Third Approx.'!$D$18*'Data 3rd Approx.'!N1206-'Third Approx.'!$D$19*'Data 3rd Approx.'!N1206))))+0.5)*('Third Approx.'!$D$16*TAN(2*'Third Approx.'!$D$29)-2*'Third Approx.'!$D$16*TAN('Third Approx.'!$D$29)))</f>
        <v>3.5151444892385668</v>
      </c>
    </row>
    <row r="1207" spans="1:15" x14ac:dyDescent="0.25">
      <c r="A1207" s="77">
        <v>602.5</v>
      </c>
      <c r="B1207" s="77" t="str">
        <f>IF(A1207&lt;='Third Approx.'!$D$20,A1207,"")</f>
        <v/>
      </c>
      <c r="C1207" s="48" t="e">
        <f>IF(B1207="",#N/A,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Approx.'!$D$18*B1207))+O1207*COS(RADIANS(B1207*'Third Approx.'!$D$19)+'Third Approx.'!$D$21))))))))))))</f>
        <v>#N/A</v>
      </c>
      <c r="D1207" s="7" t="e">
        <f>IF(B1207="",#N/A,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Approx.'!$D$18*B1207))+O1207*SIN(RADIANS(B1207*'Third Approx.'!$D$19)+'Third Approx.'!$D$21))))))))))))</f>
        <v>#N/A</v>
      </c>
      <c r="N1207" s="47">
        <v>602.5</v>
      </c>
      <c r="O1207" s="48">
        <f>'Third Approx.'!$D$16*TAN('Third Approx.'!$D$29)+((0.5*(COS(RADIANS(ABS('Third Approx.'!$D$18*'Data 3rd Approx.'!N1207-'Third Approx.'!$D$19*'Data 3rd Approx.'!N1207))))+0.5)*('Third Approx.'!$D$16*TAN(2*'Third Approx.'!$D$29)-2*'Third Approx.'!$D$16*TAN('Third Approx.'!$D$29)))</f>
        <v>3.5148306256204491</v>
      </c>
    </row>
    <row r="1208" spans="1:15" x14ac:dyDescent="0.25">
      <c r="A1208" s="48">
        <v>603</v>
      </c>
      <c r="B1208" s="77" t="str">
        <f>IF(A1208&lt;='Third Approx.'!$D$20,A1208,"")</f>
        <v/>
      </c>
      <c r="C1208" s="48" t="e">
        <f>IF(B1208="",#N/A,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Approx.'!$D$18*B1208))+O1208*COS(RADIANS(B1208*'Third Approx.'!$D$19)+'Third Approx.'!$D$21))))))))))))</f>
        <v>#N/A</v>
      </c>
      <c r="D1208" s="7" t="e">
        <f>IF(B1208="",#N/A,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Approx.'!$D$18*B1208))+O1208*SIN(RADIANS(B1208*'Third Approx.'!$D$19)+'Third Approx.'!$D$21))))))))))))</f>
        <v>#N/A</v>
      </c>
      <c r="N1208" s="18">
        <v>603</v>
      </c>
      <c r="O1208" s="48">
        <f>'Third Approx.'!$D$16*TAN('Third Approx.'!$D$29)+((0.5*(COS(RADIANS(ABS('Third Approx.'!$D$18*'Data 3rd Approx.'!N1208-'Third Approx.'!$D$19*'Data 3rd Approx.'!N1208))))+0.5)*('Third Approx.'!$D$16*TAN(2*'Third Approx.'!$D$29)-2*'Third Approx.'!$D$16*TAN('Third Approx.'!$D$29)))</f>
        <v>3.5144581350678266</v>
      </c>
    </row>
    <row r="1209" spans="1:15" x14ac:dyDescent="0.25">
      <c r="A1209" s="77">
        <v>603.5</v>
      </c>
      <c r="B1209" s="77" t="str">
        <f>IF(A1209&lt;='Third Approx.'!$D$20,A1209,"")</f>
        <v/>
      </c>
      <c r="C1209" s="48" t="e">
        <f>IF(B1209="",#N/A,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Approx.'!$D$18*B1209))+O1209*COS(RADIANS(B1209*'Third Approx.'!$D$19)+'Third Approx.'!$D$21))))))))))))</f>
        <v>#N/A</v>
      </c>
      <c r="D1209" s="7" t="e">
        <f>IF(B1209="",#N/A,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Approx.'!$D$18*B1209))+O1209*SIN(RADIANS(B1209*'Third Approx.'!$D$19)+'Third Approx.'!$D$21))))))))))))</f>
        <v>#N/A</v>
      </c>
      <c r="N1209" s="18">
        <v>603.5</v>
      </c>
      <c r="O1209" s="48">
        <f>'Third Approx.'!$D$16*TAN('Third Approx.'!$D$29)+((0.5*(COS(RADIANS(ABS('Third Approx.'!$D$18*'Data 3rd Approx.'!N1209-'Third Approx.'!$D$19*'Data 3rd Approx.'!N1209))))+0.5)*('Third Approx.'!$D$16*TAN(2*'Third Approx.'!$D$29)-2*'Third Approx.'!$D$16*TAN('Third Approx.'!$D$29)))</f>
        <v>3.5140333909973287</v>
      </c>
    </row>
    <row r="1210" spans="1:15" x14ac:dyDescent="0.25">
      <c r="A1210" s="48">
        <v>604</v>
      </c>
      <c r="B1210" s="77" t="str">
        <f>IF(A1210&lt;='Third Approx.'!$D$20,A1210,"")</f>
        <v/>
      </c>
      <c r="C1210" s="48" t="e">
        <f>IF(B1210="",#N/A,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Approx.'!$D$18*B1210))+O1210*COS(RADIANS(B1210*'Third Approx.'!$D$19)+'Third Approx.'!$D$21))))))))))))</f>
        <v>#N/A</v>
      </c>
      <c r="D1210" s="7" t="e">
        <f>IF(B1210="",#N/A,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Approx.'!$D$18*B1210))+O1210*SIN(RADIANS(B1210*'Third Approx.'!$D$19)+'Third Approx.'!$D$21))))))))))))</f>
        <v>#N/A</v>
      </c>
      <c r="N1210" s="47">
        <v>604</v>
      </c>
      <c r="O1210" s="48">
        <f>'Third Approx.'!$D$16*TAN('Third Approx.'!$D$29)+((0.5*(COS(RADIANS(ABS('Third Approx.'!$D$18*'Data 3rd Approx.'!N1210-'Third Approx.'!$D$19*'Data 3rd Approx.'!N1210))))+0.5)*('Third Approx.'!$D$16*TAN(2*'Third Approx.'!$D$29)-2*'Third Approx.'!$D$16*TAN('Third Approx.'!$D$29)))</f>
        <v>3.5135636608977627</v>
      </c>
    </row>
    <row r="1211" spans="1:15" x14ac:dyDescent="0.25">
      <c r="A1211" s="77">
        <v>604.5</v>
      </c>
      <c r="B1211" s="77" t="str">
        <f>IF(A1211&lt;='Third Approx.'!$D$20,A1211,"")</f>
        <v/>
      </c>
      <c r="C1211" s="48" t="e">
        <f>IF(B1211="",#N/A,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Approx.'!$D$18*B1211))+O1211*COS(RADIANS(B1211*'Third Approx.'!$D$19)+'Third Approx.'!$D$21))))))))))))</f>
        <v>#N/A</v>
      </c>
      <c r="D1211" s="7" t="e">
        <f>IF(B1211="",#N/A,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Approx.'!$D$18*B1211))+O1211*SIN(RADIANS(B1211*'Third Approx.'!$D$19)+'Third Approx.'!$D$21))))))))))))</f>
        <v>#N/A</v>
      </c>
      <c r="N1211" s="18">
        <v>604.5</v>
      </c>
      <c r="O1211" s="48">
        <f>'Third Approx.'!$D$16*TAN('Third Approx.'!$D$29)+((0.5*(COS(RADIANS(ABS('Third Approx.'!$D$18*'Data 3rd Approx.'!N1211-'Third Approx.'!$D$19*'Data 3rd Approx.'!N1211))))+0.5)*('Third Approx.'!$D$16*TAN(2*'Third Approx.'!$D$29)-2*'Third Approx.'!$D$16*TAN('Third Approx.'!$D$29)))</f>
        <v>3.5130569819813662</v>
      </c>
    </row>
    <row r="1212" spans="1:15" x14ac:dyDescent="0.25">
      <c r="A1212" s="48">
        <v>605</v>
      </c>
      <c r="B1212" s="77" t="str">
        <f>IF(A1212&lt;='Third Approx.'!$D$20,A1212,"")</f>
        <v/>
      </c>
      <c r="C1212" s="48" t="e">
        <f>IF(B1212="",#N/A,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Approx.'!$D$18*B1212))+O1212*COS(RADIANS(B1212*'Third Approx.'!$D$19)+'Third Approx.'!$D$21))))))))))))</f>
        <v>#N/A</v>
      </c>
      <c r="D1212" s="7" t="e">
        <f>IF(B1212="",#N/A,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Approx.'!$D$18*B1212))+O1212*SIN(RADIANS(B1212*'Third Approx.'!$D$19)+'Third Approx.'!$D$21))))))))))))</f>
        <v>#N/A</v>
      </c>
      <c r="N1212" s="18">
        <v>605</v>
      </c>
      <c r="O1212" s="48">
        <f>'Third Approx.'!$D$16*TAN('Third Approx.'!$D$29)+((0.5*(COS(RADIANS(ABS('Third Approx.'!$D$18*'Data 3rd Approx.'!N1212-'Third Approx.'!$D$19*'Data 3rd Approx.'!N1212))))+0.5)*('Third Approx.'!$D$16*TAN(2*'Third Approx.'!$D$29)-2*'Third Approx.'!$D$16*TAN('Third Approx.'!$D$29)))</f>
        <v>3.5125220236648764</v>
      </c>
    </row>
    <row r="1213" spans="1:15" x14ac:dyDescent="0.25">
      <c r="A1213" s="77">
        <v>605.5</v>
      </c>
      <c r="B1213" s="77" t="str">
        <f>IF(A1213&lt;='Third Approx.'!$D$20,A1213,"")</f>
        <v/>
      </c>
      <c r="C1213" s="48" t="e">
        <f>IF(B1213="",#N/A,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Approx.'!$D$18*B1213))+O1213*COS(RADIANS(B1213*'Third Approx.'!$D$19)+'Third Approx.'!$D$21))))))))))))</f>
        <v>#N/A</v>
      </c>
      <c r="D1213" s="7" t="e">
        <f>IF(B1213="",#N/A,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Approx.'!$D$18*B1213))+O1213*SIN(RADIANS(B1213*'Third Approx.'!$D$19)+'Third Approx.'!$D$21))))))))))))</f>
        <v>#N/A</v>
      </c>
      <c r="N1213" s="47">
        <v>605.5</v>
      </c>
      <c r="O1213" s="48">
        <f>'Third Approx.'!$D$16*TAN('Third Approx.'!$D$29)+((0.5*(COS(RADIANS(ABS('Third Approx.'!$D$18*'Data 3rd Approx.'!N1213-'Third Approx.'!$D$19*'Data 3rd Approx.'!N1213))))+0.5)*('Third Approx.'!$D$16*TAN(2*'Third Approx.'!$D$29)-2*'Third Approx.'!$D$16*TAN('Third Approx.'!$D$29)))</f>
        <v>3.5119679392334073</v>
      </c>
    </row>
    <row r="1214" spans="1:15" x14ac:dyDescent="0.25">
      <c r="A1214" s="48">
        <v>606</v>
      </c>
      <c r="B1214" s="77" t="str">
        <f>IF(A1214&lt;='Third Approx.'!$D$20,A1214,"")</f>
        <v/>
      </c>
      <c r="C1214" s="48" t="e">
        <f>IF(B1214="",#N/A,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Approx.'!$D$18*B1214))+O1214*COS(RADIANS(B1214*'Third Approx.'!$D$19)+'Third Approx.'!$D$21))))))))))))</f>
        <v>#N/A</v>
      </c>
      <c r="D1214" s="7" t="e">
        <f>IF(B1214="",#N/A,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Approx.'!$D$18*B1214))+O1214*SIN(RADIANS(B1214*'Third Approx.'!$D$19)+'Third Approx.'!$D$21))))))))))))</f>
        <v>#N/A</v>
      </c>
      <c r="N1214" s="18">
        <v>606</v>
      </c>
      <c r="O1214" s="48">
        <f>'Third Approx.'!$D$16*TAN('Third Approx.'!$D$29)+((0.5*(COS(RADIANS(ABS('Third Approx.'!$D$18*'Data 3rd Approx.'!N1214-'Third Approx.'!$D$19*'Data 3rd Approx.'!N1214))))+0.5)*('Third Approx.'!$D$16*TAN(2*'Third Approx.'!$D$29)-2*'Third Approx.'!$D$16*TAN('Third Approx.'!$D$29)))</f>
        <v>3.5114042092252022</v>
      </c>
    </row>
    <row r="1215" spans="1:15" x14ac:dyDescent="0.25">
      <c r="A1215" s="77">
        <v>606.5</v>
      </c>
      <c r="B1215" s="77" t="str">
        <f>IF(A1215&lt;='Third Approx.'!$D$20,A1215,"")</f>
        <v/>
      </c>
      <c r="C1215" s="48" t="e">
        <f>IF(B1215="",#N/A,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Approx.'!$D$18*B1215))+O1215*COS(RADIANS(B1215*'Third Approx.'!$D$19)+'Third Approx.'!$D$21))))))))))))</f>
        <v>#N/A</v>
      </c>
      <c r="D1215" s="7" t="e">
        <f>IF(B1215="",#N/A,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Approx.'!$D$18*B1215))+O1215*SIN(RADIANS(B1215*'Third Approx.'!$D$19)+'Third Approx.'!$D$21))))))))))))</f>
        <v>#N/A</v>
      </c>
      <c r="N1215" s="18">
        <v>606.5</v>
      </c>
      <c r="O1215" s="48">
        <f>'Third Approx.'!$D$16*TAN('Third Approx.'!$D$29)+((0.5*(COS(RADIANS(ABS('Third Approx.'!$D$18*'Data 3rd Approx.'!N1215-'Third Approx.'!$D$19*'Data 3rd Approx.'!N1215))))+0.5)*('Third Approx.'!$D$16*TAN(2*'Third Approx.'!$D$29)-2*'Third Approx.'!$D$16*TAN('Third Approx.'!$D$29)))</f>
        <v>3.5108404792169972</v>
      </c>
    </row>
    <row r="1216" spans="1:15" x14ac:dyDescent="0.25">
      <c r="A1216" s="48">
        <v>607</v>
      </c>
      <c r="B1216" s="77" t="str">
        <f>IF(A1216&lt;='Third Approx.'!$D$20,A1216,"")</f>
        <v/>
      </c>
      <c r="C1216" s="48" t="e">
        <f>IF(B1216="",#N/A,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Approx.'!$D$18*B1216))+O1216*COS(RADIANS(B1216*'Third Approx.'!$D$19)+'Third Approx.'!$D$21))))))))))))</f>
        <v>#N/A</v>
      </c>
      <c r="D1216" s="7" t="e">
        <f>IF(B1216="",#N/A,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Approx.'!$D$18*B1216))+O1216*SIN(RADIANS(B1216*'Third Approx.'!$D$19)+'Third Approx.'!$D$21))))))))))))</f>
        <v>#N/A</v>
      </c>
      <c r="N1216" s="47">
        <v>607</v>
      </c>
      <c r="O1216" s="48">
        <f>'Third Approx.'!$D$16*TAN('Third Approx.'!$D$29)+((0.5*(COS(RADIANS(ABS('Third Approx.'!$D$18*'Data 3rd Approx.'!N1216-'Third Approx.'!$D$19*'Data 3rd Approx.'!N1216))))+0.5)*('Third Approx.'!$D$16*TAN(2*'Third Approx.'!$D$29)-2*'Third Approx.'!$D$16*TAN('Third Approx.'!$D$29)))</f>
        <v>3.5102863947855281</v>
      </c>
    </row>
    <row r="1217" spans="1:15" x14ac:dyDescent="0.25">
      <c r="A1217" s="77">
        <v>607.5</v>
      </c>
      <c r="B1217" s="77" t="str">
        <f>IF(A1217&lt;='Third Approx.'!$D$20,A1217,"")</f>
        <v/>
      </c>
      <c r="C1217" s="48" t="e">
        <f>IF(B1217="",#N/A,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Approx.'!$D$18*B1217))+O1217*COS(RADIANS(B1217*'Third Approx.'!$D$19)+'Third Approx.'!$D$21))))))))))))</f>
        <v>#N/A</v>
      </c>
      <c r="D1217" s="7" t="e">
        <f>IF(B1217="",#N/A,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Approx.'!$D$18*B1217))+O1217*SIN(RADIANS(B1217*'Third Approx.'!$D$19)+'Third Approx.'!$D$21))))))))))))</f>
        <v>#N/A</v>
      </c>
      <c r="N1217" s="18">
        <v>607.5</v>
      </c>
      <c r="O1217" s="48">
        <f>'Third Approx.'!$D$16*TAN('Third Approx.'!$D$29)+((0.5*(COS(RADIANS(ABS('Third Approx.'!$D$18*'Data 3rd Approx.'!N1217-'Third Approx.'!$D$19*'Data 3rd Approx.'!N1217))))+0.5)*('Third Approx.'!$D$16*TAN(2*'Third Approx.'!$D$29)-2*'Third Approx.'!$D$16*TAN('Third Approx.'!$D$29)))</f>
        <v>3.5097514364690383</v>
      </c>
    </row>
    <row r="1218" spans="1:15" x14ac:dyDescent="0.25">
      <c r="A1218" s="48">
        <v>608</v>
      </c>
      <c r="B1218" s="77" t="str">
        <f>IF(A1218&lt;='Third Approx.'!$D$20,A1218,"")</f>
        <v/>
      </c>
      <c r="C1218" s="48" t="e">
        <f>IF(B1218="",#N/A,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Approx.'!$D$18*B1218))+O1218*COS(RADIANS(B1218*'Third Approx.'!$D$19)+'Third Approx.'!$D$21))))))))))))</f>
        <v>#N/A</v>
      </c>
      <c r="D1218" s="7" t="e">
        <f>IF(B1218="",#N/A,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Approx.'!$D$18*B1218))+O1218*SIN(RADIANS(B1218*'Third Approx.'!$D$19)+'Third Approx.'!$D$21))))))))))))</f>
        <v>#N/A</v>
      </c>
      <c r="N1218" s="18">
        <v>608</v>
      </c>
      <c r="O1218" s="48">
        <f>'Third Approx.'!$D$16*TAN('Third Approx.'!$D$29)+((0.5*(COS(RADIANS(ABS('Third Approx.'!$D$18*'Data 3rd Approx.'!N1218-'Third Approx.'!$D$19*'Data 3rd Approx.'!N1218))))+0.5)*('Third Approx.'!$D$16*TAN(2*'Third Approx.'!$D$29)-2*'Third Approx.'!$D$16*TAN('Third Approx.'!$D$29)))</f>
        <v>3.5092447575526418</v>
      </c>
    </row>
    <row r="1219" spans="1:15" x14ac:dyDescent="0.25">
      <c r="A1219" s="77">
        <v>608.5</v>
      </c>
      <c r="B1219" s="77" t="str">
        <f>IF(A1219&lt;='Third Approx.'!$D$20,A1219,"")</f>
        <v/>
      </c>
      <c r="C1219" s="48" t="e">
        <f>IF(B1219="",#N/A,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Approx.'!$D$18*B1219))+O1219*COS(RADIANS(B1219*'Third Approx.'!$D$19)+'Third Approx.'!$D$21))))))))))))</f>
        <v>#N/A</v>
      </c>
      <c r="D1219" s="7" t="e">
        <f>IF(B1219="",#N/A,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Approx.'!$D$18*B1219))+O1219*SIN(RADIANS(B1219*'Third Approx.'!$D$19)+'Third Approx.'!$D$21))))))))))))</f>
        <v>#N/A</v>
      </c>
      <c r="N1219" s="47">
        <v>608.5</v>
      </c>
      <c r="O1219" s="48">
        <f>'Third Approx.'!$D$16*TAN('Third Approx.'!$D$29)+((0.5*(COS(RADIANS(ABS('Third Approx.'!$D$18*'Data 3rd Approx.'!N1219-'Third Approx.'!$D$19*'Data 3rd Approx.'!N1219))))+0.5)*('Third Approx.'!$D$16*TAN(2*'Third Approx.'!$D$29)-2*'Third Approx.'!$D$16*TAN('Third Approx.'!$D$29)))</f>
        <v>3.5087750274530758</v>
      </c>
    </row>
    <row r="1220" spans="1:15" x14ac:dyDescent="0.25">
      <c r="A1220" s="48">
        <v>609</v>
      </c>
      <c r="B1220" s="77" t="str">
        <f>IF(A1220&lt;='Third Approx.'!$D$20,A1220,"")</f>
        <v/>
      </c>
      <c r="C1220" s="48" t="e">
        <f>IF(B1220="",#N/A,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Approx.'!$D$18*B1220))+O1220*COS(RADIANS(B1220*'Third Approx.'!$D$19)+'Third Approx.'!$D$21))))))))))))</f>
        <v>#N/A</v>
      </c>
      <c r="D1220" s="7" t="e">
        <f>IF(B1220="",#N/A,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Approx.'!$D$18*B1220))+O1220*SIN(RADIANS(B1220*'Third Approx.'!$D$19)+'Third Approx.'!$D$21))))))))))))</f>
        <v>#N/A</v>
      </c>
      <c r="N1220" s="18">
        <v>609</v>
      </c>
      <c r="O1220" s="48">
        <f>'Third Approx.'!$D$16*TAN('Third Approx.'!$D$29)+((0.5*(COS(RADIANS(ABS('Third Approx.'!$D$18*'Data 3rd Approx.'!N1220-'Third Approx.'!$D$19*'Data 3rd Approx.'!N1220))))+0.5)*('Third Approx.'!$D$16*TAN(2*'Third Approx.'!$D$29)-2*'Third Approx.'!$D$16*TAN('Third Approx.'!$D$29)))</f>
        <v>3.5083502833825779</v>
      </c>
    </row>
    <row r="1221" spans="1:15" x14ac:dyDescent="0.25">
      <c r="A1221" s="77">
        <v>609.5</v>
      </c>
      <c r="B1221" s="77" t="str">
        <f>IF(A1221&lt;='Third Approx.'!$D$20,A1221,"")</f>
        <v/>
      </c>
      <c r="C1221" s="48" t="e">
        <f>IF(B1221="",#N/A,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Approx.'!$D$18*B1221))+O1221*COS(RADIANS(B1221*'Third Approx.'!$D$19)+'Third Approx.'!$D$21))))))))))))</f>
        <v>#N/A</v>
      </c>
      <c r="D1221" s="7" t="e">
        <f>IF(B1221="",#N/A,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Approx.'!$D$18*B1221))+O1221*SIN(RADIANS(B1221*'Third Approx.'!$D$19)+'Third Approx.'!$D$21))))))))))))</f>
        <v>#N/A</v>
      </c>
      <c r="N1221" s="18">
        <v>609.5</v>
      </c>
      <c r="O1221" s="48">
        <f>'Third Approx.'!$D$16*TAN('Third Approx.'!$D$29)+((0.5*(COS(RADIANS(ABS('Third Approx.'!$D$18*'Data 3rd Approx.'!N1221-'Third Approx.'!$D$19*'Data 3rd Approx.'!N1221))))+0.5)*('Third Approx.'!$D$16*TAN(2*'Third Approx.'!$D$29)-2*'Third Approx.'!$D$16*TAN('Third Approx.'!$D$29)))</f>
        <v>3.5079777928299554</v>
      </c>
    </row>
    <row r="1222" spans="1:15" x14ac:dyDescent="0.25">
      <c r="A1222" s="48">
        <v>610</v>
      </c>
      <c r="B1222" s="77" t="str">
        <f>IF(A1222&lt;='Third Approx.'!$D$20,A1222,"")</f>
        <v/>
      </c>
      <c r="C1222" s="48" t="e">
        <f>IF(B1222="",#N/A,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Approx.'!$D$18*B1222))+O1222*COS(RADIANS(B1222*'Third Approx.'!$D$19)+'Third Approx.'!$D$21))))))))))))</f>
        <v>#N/A</v>
      </c>
      <c r="D1222" s="7" t="e">
        <f>IF(B1222="",#N/A,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Approx.'!$D$18*B1222))+O1222*SIN(RADIANS(B1222*'Third Approx.'!$D$19)+'Third Approx.'!$D$21))))))))))))</f>
        <v>#N/A</v>
      </c>
      <c r="N1222" s="47">
        <v>610</v>
      </c>
      <c r="O1222" s="48">
        <f>'Third Approx.'!$D$16*TAN('Third Approx.'!$D$29)+((0.5*(COS(RADIANS(ABS('Third Approx.'!$D$18*'Data 3rd Approx.'!N1222-'Third Approx.'!$D$19*'Data 3rd Approx.'!N1222))))+0.5)*('Third Approx.'!$D$16*TAN(2*'Third Approx.'!$D$29)-2*'Third Approx.'!$D$16*TAN('Third Approx.'!$D$29)))</f>
        <v>3.5076639292118377</v>
      </c>
    </row>
    <row r="1223" spans="1:15" x14ac:dyDescent="0.25">
      <c r="A1223" s="77">
        <v>610.5</v>
      </c>
      <c r="B1223" s="77" t="str">
        <f>IF(A1223&lt;='Third Approx.'!$D$20,A1223,"")</f>
        <v/>
      </c>
      <c r="C1223" s="48" t="e">
        <f>IF(B1223="",#N/A,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Approx.'!$D$18*B1223))+O1223*COS(RADIANS(B1223*'Third Approx.'!$D$19)+'Third Approx.'!$D$21))))))))))))</f>
        <v>#N/A</v>
      </c>
      <c r="D1223" s="7" t="e">
        <f>IF(B1223="",#N/A,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Approx.'!$D$18*B1223))+O1223*SIN(RADIANS(B1223*'Third Approx.'!$D$19)+'Third Approx.'!$D$21))))))))))))</f>
        <v>#N/A</v>
      </c>
      <c r="N1223" s="18">
        <v>610.5</v>
      </c>
      <c r="O1223" s="48">
        <f>'Third Approx.'!$D$16*TAN('Third Approx.'!$D$29)+((0.5*(COS(RADIANS(ABS('Third Approx.'!$D$18*'Data 3rd Approx.'!N1223-'Third Approx.'!$D$19*'Data 3rd Approx.'!N1223))))+0.5)*('Third Approx.'!$D$16*TAN(2*'Third Approx.'!$D$29)-2*'Third Approx.'!$D$16*TAN('Third Approx.'!$D$29)))</f>
        <v>3.5074140628217503</v>
      </c>
    </row>
    <row r="1224" spans="1:15" x14ac:dyDescent="0.25">
      <c r="A1224" s="48">
        <v>611</v>
      </c>
      <c r="B1224" s="77" t="str">
        <f>IF(A1224&lt;='Third Approx.'!$D$20,A1224,"")</f>
        <v/>
      </c>
      <c r="C1224" s="48" t="e">
        <f>IF(B1224="",#N/A,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Approx.'!$D$18*B1224))+O1224*COS(RADIANS(B1224*'Third Approx.'!$D$19)+'Third Approx.'!$D$21))))))))))))</f>
        <v>#N/A</v>
      </c>
      <c r="D1224" s="7" t="e">
        <f>IF(B1224="",#N/A,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Approx.'!$D$18*B1224))+O1224*SIN(RADIANS(B1224*'Third Approx.'!$D$19)+'Third Approx.'!$D$21))))))))))))</f>
        <v>#N/A</v>
      </c>
      <c r="N1224" s="18">
        <v>611</v>
      </c>
      <c r="O1224" s="48">
        <f>'Third Approx.'!$D$16*TAN('Third Approx.'!$D$29)+((0.5*(COS(RADIANS(ABS('Third Approx.'!$D$18*'Data 3rd Approx.'!N1224-'Third Approx.'!$D$19*'Data 3rd Approx.'!N1224))))+0.5)*('Third Approx.'!$D$16*TAN(2*'Third Approx.'!$D$29)-2*'Third Approx.'!$D$16*TAN('Third Approx.'!$D$29)))</f>
        <v>3.5072324689429037</v>
      </c>
    </row>
    <row r="1225" spans="1:15" x14ac:dyDescent="0.25">
      <c r="A1225" s="77">
        <v>611.5</v>
      </c>
      <c r="B1225" s="77" t="str">
        <f>IF(A1225&lt;='Third Approx.'!$D$20,A1225,"")</f>
        <v/>
      </c>
      <c r="C1225" s="48" t="e">
        <f>IF(B1225="",#N/A,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Approx.'!$D$18*B1225))+O1225*COS(RADIANS(B1225*'Third Approx.'!$D$19)+'Third Approx.'!$D$21))))))))))))</f>
        <v>#N/A</v>
      </c>
      <c r="D1225" s="7" t="e">
        <f>IF(B1225="",#N/A,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Approx.'!$D$18*B1225))+O1225*SIN(RADIANS(B1225*'Third Approx.'!$D$19)+'Third Approx.'!$D$21))))))))))))</f>
        <v>#N/A</v>
      </c>
      <c r="N1225" s="47">
        <v>611.5</v>
      </c>
      <c r="O1225" s="48">
        <f>'Third Approx.'!$D$16*TAN('Third Approx.'!$D$29)+((0.5*(COS(RADIANS(ABS('Third Approx.'!$D$18*'Data 3rd Approx.'!N1225-'Third Approx.'!$D$19*'Data 3rd Approx.'!N1225))))+0.5)*('Third Approx.'!$D$16*TAN(2*'Third Approx.'!$D$29)-2*'Third Approx.'!$D$16*TAN('Third Approx.'!$D$29)))</f>
        <v>3.5071222546969119</v>
      </c>
    </row>
    <row r="1226" spans="1:15" x14ac:dyDescent="0.25">
      <c r="A1226" s="48">
        <v>612</v>
      </c>
      <c r="B1226" s="77" t="str">
        <f>IF(A1226&lt;='Third Approx.'!$D$20,A1226,"")</f>
        <v/>
      </c>
      <c r="C1226" s="48" t="e">
        <f>IF(B1226="",#N/A,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Approx.'!$D$18*B1226))+O1226*COS(RADIANS(B1226*'Third Approx.'!$D$19)+'Third Approx.'!$D$21))))))))))))</f>
        <v>#N/A</v>
      </c>
      <c r="D1226" s="7" t="e">
        <f>IF(B1226="",#N/A,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Approx.'!$D$18*B1226))+O1226*SIN(RADIANS(B1226*'Third Approx.'!$D$19)+'Third Approx.'!$D$21))))))))))))</f>
        <v>#N/A</v>
      </c>
      <c r="N1226" s="18">
        <v>612</v>
      </c>
      <c r="O1226" s="48">
        <f>'Third Approx.'!$D$16*TAN('Third Approx.'!$D$29)+((0.5*(COS(RADIANS(ABS('Third Approx.'!$D$18*'Data 3rd Approx.'!N1226-'Third Approx.'!$D$19*'Data 3rd Approx.'!N1226))))+0.5)*('Third Approx.'!$D$16*TAN(2*'Third Approx.'!$D$29)-2*'Third Approx.'!$D$16*TAN('Third Approx.'!$D$29)))</f>
        <v>3.5070853058800813</v>
      </c>
    </row>
    <row r="1227" spans="1:15" x14ac:dyDescent="0.25">
      <c r="A1227" s="77">
        <v>612.5</v>
      </c>
      <c r="B1227" s="77" t="str">
        <f>IF(A1227&lt;='Third Approx.'!$D$20,A1227,"")</f>
        <v/>
      </c>
      <c r="C1227" s="48" t="e">
        <f>IF(B1227="",#N/A,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Approx.'!$D$18*B1227))+O1227*COS(RADIANS(B1227*'Third Approx.'!$D$19)+'Third Approx.'!$D$21))))))))))))</f>
        <v>#N/A</v>
      </c>
      <c r="D1227" s="7" t="e">
        <f>IF(B1227="",#N/A,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Approx.'!$D$18*B1227))+O1227*SIN(RADIANS(B1227*'Third Approx.'!$D$19)+'Third Approx.'!$D$21))))))))))))</f>
        <v>#N/A</v>
      </c>
      <c r="N1227" s="18">
        <v>612.5</v>
      </c>
      <c r="O1227" s="48">
        <f>'Third Approx.'!$D$16*TAN('Third Approx.'!$D$29)+((0.5*(COS(RADIANS(ABS('Third Approx.'!$D$18*'Data 3rd Approx.'!N1227-'Third Approx.'!$D$19*'Data 3rd Approx.'!N1227))))+0.5)*('Third Approx.'!$D$16*TAN(2*'Third Approx.'!$D$29)-2*'Third Approx.'!$D$16*TAN('Third Approx.'!$D$29)))</f>
        <v>3.5071222546969119</v>
      </c>
    </row>
    <row r="1228" spans="1:15" x14ac:dyDescent="0.25">
      <c r="A1228" s="48">
        <v>613</v>
      </c>
      <c r="B1228" s="77" t="str">
        <f>IF(A1228&lt;='Third Approx.'!$D$20,A1228,"")</f>
        <v/>
      </c>
      <c r="C1228" s="48" t="e">
        <f>IF(B1228="",#N/A,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Approx.'!$D$18*B1228))+O1228*COS(RADIANS(B1228*'Third Approx.'!$D$19)+'Third Approx.'!$D$21))))))))))))</f>
        <v>#N/A</v>
      </c>
      <c r="D1228" s="7" t="e">
        <f>IF(B1228="",#N/A,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Approx.'!$D$18*B1228))+O1228*SIN(RADIANS(B1228*'Third Approx.'!$D$19)+'Third Approx.'!$D$21))))))))))))</f>
        <v>#N/A</v>
      </c>
      <c r="N1228" s="47">
        <v>613</v>
      </c>
      <c r="O1228" s="48">
        <f>'Third Approx.'!$D$16*TAN('Third Approx.'!$D$29)+((0.5*(COS(RADIANS(ABS('Third Approx.'!$D$18*'Data 3rd Approx.'!N1228-'Third Approx.'!$D$19*'Data 3rd Approx.'!N1228))))+0.5)*('Third Approx.'!$D$16*TAN(2*'Third Approx.'!$D$29)-2*'Third Approx.'!$D$16*TAN('Third Approx.'!$D$29)))</f>
        <v>3.5072324689429037</v>
      </c>
    </row>
    <row r="1229" spans="1:15" x14ac:dyDescent="0.25">
      <c r="A1229" s="77">
        <v>613.5</v>
      </c>
      <c r="B1229" s="77" t="str">
        <f>IF(A1229&lt;='Third Approx.'!$D$20,A1229,"")</f>
        <v/>
      </c>
      <c r="C1229" s="48" t="e">
        <f>IF(B1229="",#N/A,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Approx.'!$D$18*B1229))+O1229*COS(RADIANS(B1229*'Third Approx.'!$D$19)+'Third Approx.'!$D$21))))))))))))</f>
        <v>#N/A</v>
      </c>
      <c r="D1229" s="7" t="e">
        <f>IF(B1229="",#N/A,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Approx.'!$D$18*B1229))+O1229*SIN(RADIANS(B1229*'Third Approx.'!$D$19)+'Third Approx.'!$D$21))))))))))))</f>
        <v>#N/A</v>
      </c>
      <c r="N1229" s="18">
        <v>613.5</v>
      </c>
      <c r="O1229" s="48">
        <f>'Third Approx.'!$D$16*TAN('Third Approx.'!$D$29)+((0.5*(COS(RADIANS(ABS('Third Approx.'!$D$18*'Data 3rd Approx.'!N1229-'Third Approx.'!$D$19*'Data 3rd Approx.'!N1229))))+0.5)*('Third Approx.'!$D$16*TAN(2*'Third Approx.'!$D$29)-2*'Third Approx.'!$D$16*TAN('Third Approx.'!$D$29)))</f>
        <v>3.5074140628217503</v>
      </c>
    </row>
    <row r="1230" spans="1:15" x14ac:dyDescent="0.25">
      <c r="A1230" s="48">
        <v>614</v>
      </c>
      <c r="B1230" s="77" t="str">
        <f>IF(A1230&lt;='Third Approx.'!$D$20,A1230,"")</f>
        <v/>
      </c>
      <c r="C1230" s="48" t="e">
        <f>IF(B1230="",#N/A,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Approx.'!$D$18*B1230))+O1230*COS(RADIANS(B1230*'Third Approx.'!$D$19)+'Third Approx.'!$D$21))))))))))))</f>
        <v>#N/A</v>
      </c>
      <c r="D1230" s="7" t="e">
        <f>IF(B1230="",#N/A,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Approx.'!$D$18*B1230))+O1230*SIN(RADIANS(B1230*'Third Approx.'!$D$19)+'Third Approx.'!$D$21))))))))))))</f>
        <v>#N/A</v>
      </c>
      <c r="N1230" s="18">
        <v>614</v>
      </c>
      <c r="O1230" s="48">
        <f>'Third Approx.'!$D$16*TAN('Third Approx.'!$D$29)+((0.5*(COS(RADIANS(ABS('Third Approx.'!$D$18*'Data 3rd Approx.'!N1230-'Third Approx.'!$D$19*'Data 3rd Approx.'!N1230))))+0.5)*('Third Approx.'!$D$16*TAN(2*'Third Approx.'!$D$29)-2*'Third Approx.'!$D$16*TAN('Third Approx.'!$D$29)))</f>
        <v>3.5076639292118381</v>
      </c>
    </row>
    <row r="1231" spans="1:15" x14ac:dyDescent="0.25">
      <c r="A1231" s="77">
        <v>614.5</v>
      </c>
      <c r="B1231" s="77" t="str">
        <f>IF(A1231&lt;='Third Approx.'!$D$20,A1231,"")</f>
        <v/>
      </c>
      <c r="C1231" s="48" t="e">
        <f>IF(B1231="",#N/A,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Approx.'!$D$18*B1231))+O1231*COS(RADIANS(B1231*'Third Approx.'!$D$19)+'Third Approx.'!$D$21))))))))))))</f>
        <v>#N/A</v>
      </c>
      <c r="D1231" s="7" t="e">
        <f>IF(B1231="",#N/A,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Approx.'!$D$18*B1231))+O1231*SIN(RADIANS(B1231*'Third Approx.'!$D$19)+'Third Approx.'!$D$21))))))))))))</f>
        <v>#N/A</v>
      </c>
      <c r="N1231" s="47">
        <v>614.5</v>
      </c>
      <c r="O1231" s="48">
        <f>'Third Approx.'!$D$16*TAN('Third Approx.'!$D$29)+((0.5*(COS(RADIANS(ABS('Third Approx.'!$D$18*'Data 3rd Approx.'!N1231-'Third Approx.'!$D$19*'Data 3rd Approx.'!N1231))))+0.5)*('Third Approx.'!$D$16*TAN(2*'Third Approx.'!$D$29)-2*'Third Approx.'!$D$16*TAN('Third Approx.'!$D$29)))</f>
        <v>3.5079777928299554</v>
      </c>
    </row>
    <row r="1232" spans="1:15" x14ac:dyDescent="0.25">
      <c r="A1232" s="48">
        <v>615</v>
      </c>
      <c r="B1232" s="77" t="str">
        <f>IF(A1232&lt;='Third Approx.'!$D$20,A1232,"")</f>
        <v/>
      </c>
      <c r="C1232" s="48" t="e">
        <f>IF(B1232="",#N/A,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Approx.'!$D$18*B1232))+O1232*COS(RADIANS(B1232*'Third Approx.'!$D$19)+'Third Approx.'!$D$21))))))))))))</f>
        <v>#N/A</v>
      </c>
      <c r="D1232" s="7" t="e">
        <f>IF(B1232="",#N/A,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Approx.'!$D$18*B1232))+O1232*SIN(RADIANS(B1232*'Third Approx.'!$D$19)+'Third Approx.'!$D$21))))))))))))</f>
        <v>#N/A</v>
      </c>
      <c r="N1232" s="18">
        <v>615</v>
      </c>
      <c r="O1232" s="48">
        <f>'Third Approx.'!$D$16*TAN('Third Approx.'!$D$29)+((0.5*(COS(RADIANS(ABS('Third Approx.'!$D$18*'Data 3rd Approx.'!N1232-'Third Approx.'!$D$19*'Data 3rd Approx.'!N1232))))+0.5)*('Third Approx.'!$D$16*TAN(2*'Third Approx.'!$D$29)-2*'Third Approx.'!$D$16*TAN('Third Approx.'!$D$29)))</f>
        <v>3.5083502833825779</v>
      </c>
    </row>
    <row r="1233" spans="1:15" x14ac:dyDescent="0.25">
      <c r="A1233" s="77">
        <v>615.5</v>
      </c>
      <c r="B1233" s="77" t="str">
        <f>IF(A1233&lt;='Third Approx.'!$D$20,A1233,"")</f>
        <v/>
      </c>
      <c r="C1233" s="48" t="e">
        <f>IF(B1233="",#N/A,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Approx.'!$D$18*B1233))+O1233*COS(RADIANS(B1233*'Third Approx.'!$D$19)+'Third Approx.'!$D$21))))))))))))</f>
        <v>#N/A</v>
      </c>
      <c r="D1233" s="7" t="e">
        <f>IF(B1233="",#N/A,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Approx.'!$D$18*B1233))+O1233*SIN(RADIANS(B1233*'Third Approx.'!$D$19)+'Third Approx.'!$D$21))))))))))))</f>
        <v>#N/A</v>
      </c>
      <c r="N1233" s="18">
        <v>615.5</v>
      </c>
      <c r="O1233" s="48">
        <f>'Third Approx.'!$D$16*TAN('Third Approx.'!$D$29)+((0.5*(COS(RADIANS(ABS('Third Approx.'!$D$18*'Data 3rd Approx.'!N1233-'Third Approx.'!$D$19*'Data 3rd Approx.'!N1233))))+0.5)*('Third Approx.'!$D$16*TAN(2*'Third Approx.'!$D$29)-2*'Third Approx.'!$D$16*TAN('Third Approx.'!$D$29)))</f>
        <v>3.5087750274530758</v>
      </c>
    </row>
    <row r="1234" spans="1:15" x14ac:dyDescent="0.25">
      <c r="A1234" s="48">
        <v>616</v>
      </c>
      <c r="B1234" s="77" t="str">
        <f>IF(A1234&lt;='Third Approx.'!$D$20,A1234,"")</f>
        <v/>
      </c>
      <c r="C1234" s="48" t="e">
        <f>IF(B1234="",#N/A,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Approx.'!$D$18*B1234))+O1234*COS(RADIANS(B1234*'Third Approx.'!$D$19)+'Third Approx.'!$D$21))))))))))))</f>
        <v>#N/A</v>
      </c>
      <c r="D1234" s="7" t="e">
        <f>IF(B1234="",#N/A,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Approx.'!$D$18*B1234))+O1234*SIN(RADIANS(B1234*'Third Approx.'!$D$19)+'Third Approx.'!$D$21))))))))))))</f>
        <v>#N/A</v>
      </c>
      <c r="N1234" s="47">
        <v>616</v>
      </c>
      <c r="O1234" s="48">
        <f>'Third Approx.'!$D$16*TAN('Third Approx.'!$D$29)+((0.5*(COS(RADIANS(ABS('Third Approx.'!$D$18*'Data 3rd Approx.'!N1234-'Third Approx.'!$D$19*'Data 3rd Approx.'!N1234))))+0.5)*('Third Approx.'!$D$16*TAN(2*'Third Approx.'!$D$29)-2*'Third Approx.'!$D$16*TAN('Third Approx.'!$D$29)))</f>
        <v>3.5092447575526418</v>
      </c>
    </row>
    <row r="1235" spans="1:15" x14ac:dyDescent="0.25">
      <c r="A1235" s="77">
        <v>616.5</v>
      </c>
      <c r="B1235" s="77" t="str">
        <f>IF(A1235&lt;='Third Approx.'!$D$20,A1235,"")</f>
        <v/>
      </c>
      <c r="C1235" s="48" t="e">
        <f>IF(B1235="",#N/A,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Approx.'!$D$18*B1235))+O1235*COS(RADIANS(B1235*'Third Approx.'!$D$19)+'Third Approx.'!$D$21))))))))))))</f>
        <v>#N/A</v>
      </c>
      <c r="D1235" s="7" t="e">
        <f>IF(B1235="",#N/A,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Approx.'!$D$18*B1235))+O1235*SIN(RADIANS(B1235*'Third Approx.'!$D$19)+'Third Approx.'!$D$21))))))))))))</f>
        <v>#N/A</v>
      </c>
      <c r="N1235" s="18">
        <v>616.5</v>
      </c>
      <c r="O1235" s="48">
        <f>'Third Approx.'!$D$16*TAN('Third Approx.'!$D$29)+((0.5*(COS(RADIANS(ABS('Third Approx.'!$D$18*'Data 3rd Approx.'!N1235-'Third Approx.'!$D$19*'Data 3rd Approx.'!N1235))))+0.5)*('Third Approx.'!$D$16*TAN(2*'Third Approx.'!$D$29)-2*'Third Approx.'!$D$16*TAN('Third Approx.'!$D$29)))</f>
        <v>3.5097514364690383</v>
      </c>
    </row>
    <row r="1236" spans="1:15" x14ac:dyDescent="0.25">
      <c r="A1236" s="48">
        <v>617</v>
      </c>
      <c r="B1236" s="77" t="str">
        <f>IF(A1236&lt;='Third Approx.'!$D$20,A1236,"")</f>
        <v/>
      </c>
      <c r="C1236" s="48" t="e">
        <f>IF(B1236="",#N/A,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Approx.'!$D$18*B1236))+O1236*COS(RADIANS(B1236*'Third Approx.'!$D$19)+'Third Approx.'!$D$21))))))))))))</f>
        <v>#N/A</v>
      </c>
      <c r="D1236" s="7" t="e">
        <f>IF(B1236="",#N/A,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Approx.'!$D$18*B1236))+O1236*SIN(RADIANS(B1236*'Third Approx.'!$D$19)+'Third Approx.'!$D$21))))))))))))</f>
        <v>#N/A</v>
      </c>
      <c r="N1236" s="18">
        <v>617</v>
      </c>
      <c r="O1236" s="48">
        <f>'Third Approx.'!$D$16*TAN('Third Approx.'!$D$29)+((0.5*(COS(RADIANS(ABS('Third Approx.'!$D$18*'Data 3rd Approx.'!N1236-'Third Approx.'!$D$19*'Data 3rd Approx.'!N1236))))+0.5)*('Third Approx.'!$D$16*TAN(2*'Third Approx.'!$D$29)-2*'Third Approx.'!$D$16*TAN('Third Approx.'!$D$29)))</f>
        <v>3.5102863947855281</v>
      </c>
    </row>
    <row r="1237" spans="1:15" x14ac:dyDescent="0.25">
      <c r="A1237" s="77">
        <v>617.5</v>
      </c>
      <c r="B1237" s="77" t="str">
        <f>IF(A1237&lt;='Third Approx.'!$D$20,A1237,"")</f>
        <v/>
      </c>
      <c r="C1237" s="48" t="e">
        <f>IF(B1237="",#N/A,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Approx.'!$D$18*B1237))+O1237*COS(RADIANS(B1237*'Third Approx.'!$D$19)+'Third Approx.'!$D$21))))))))))))</f>
        <v>#N/A</v>
      </c>
      <c r="D1237" s="7" t="e">
        <f>IF(B1237="",#N/A,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Approx.'!$D$18*B1237))+O1237*SIN(RADIANS(B1237*'Third Approx.'!$D$19)+'Third Approx.'!$D$21))))))))))))</f>
        <v>#N/A</v>
      </c>
      <c r="N1237" s="47">
        <v>617.5</v>
      </c>
      <c r="O1237" s="48">
        <f>'Third Approx.'!$D$16*TAN('Third Approx.'!$D$29)+((0.5*(COS(RADIANS(ABS('Third Approx.'!$D$18*'Data 3rd Approx.'!N1237-'Third Approx.'!$D$19*'Data 3rd Approx.'!N1237))))+0.5)*('Third Approx.'!$D$16*TAN(2*'Third Approx.'!$D$29)-2*'Third Approx.'!$D$16*TAN('Third Approx.'!$D$29)))</f>
        <v>3.5108404792169972</v>
      </c>
    </row>
    <row r="1238" spans="1:15" x14ac:dyDescent="0.25">
      <c r="A1238" s="48">
        <v>618</v>
      </c>
      <c r="B1238" s="77" t="str">
        <f>IF(A1238&lt;='Third Approx.'!$D$20,A1238,"")</f>
        <v/>
      </c>
      <c r="C1238" s="48" t="e">
        <f>IF(B1238="",#N/A,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Approx.'!$D$18*B1238))+O1238*COS(RADIANS(B1238*'Third Approx.'!$D$19)+'Third Approx.'!$D$21))))))))))))</f>
        <v>#N/A</v>
      </c>
      <c r="D1238" s="7" t="e">
        <f>IF(B1238="",#N/A,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Approx.'!$D$18*B1238))+O1238*SIN(RADIANS(B1238*'Third Approx.'!$D$19)+'Third Approx.'!$D$21))))))))))))</f>
        <v>#N/A</v>
      </c>
      <c r="N1238" s="18">
        <v>618</v>
      </c>
      <c r="O1238" s="48">
        <f>'Third Approx.'!$D$16*TAN('Third Approx.'!$D$29)+((0.5*(COS(RADIANS(ABS('Third Approx.'!$D$18*'Data 3rd Approx.'!N1238-'Third Approx.'!$D$19*'Data 3rd Approx.'!N1238))))+0.5)*('Third Approx.'!$D$16*TAN(2*'Third Approx.'!$D$29)-2*'Third Approx.'!$D$16*TAN('Third Approx.'!$D$29)))</f>
        <v>3.5114042092252022</v>
      </c>
    </row>
    <row r="1239" spans="1:15" x14ac:dyDescent="0.25">
      <c r="A1239" s="77">
        <v>618.5</v>
      </c>
      <c r="B1239" s="77" t="str">
        <f>IF(A1239&lt;='Third Approx.'!$D$20,A1239,"")</f>
        <v/>
      </c>
      <c r="C1239" s="48" t="e">
        <f>IF(B1239="",#N/A,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Approx.'!$D$18*B1239))+O1239*COS(RADIANS(B1239*'Third Approx.'!$D$19)+'Third Approx.'!$D$21))))))))))))</f>
        <v>#N/A</v>
      </c>
      <c r="D1239" s="7" t="e">
        <f>IF(B1239="",#N/A,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Approx.'!$D$18*B1239))+O1239*SIN(RADIANS(B1239*'Third Approx.'!$D$19)+'Third Approx.'!$D$21))))))))))))</f>
        <v>#N/A</v>
      </c>
      <c r="N1239" s="18">
        <v>618.5</v>
      </c>
      <c r="O1239" s="48">
        <f>'Third Approx.'!$D$16*TAN('Third Approx.'!$D$29)+((0.5*(COS(RADIANS(ABS('Third Approx.'!$D$18*'Data 3rd Approx.'!N1239-'Third Approx.'!$D$19*'Data 3rd Approx.'!N1239))))+0.5)*('Third Approx.'!$D$16*TAN(2*'Third Approx.'!$D$29)-2*'Third Approx.'!$D$16*TAN('Third Approx.'!$D$29)))</f>
        <v>3.5119679392334073</v>
      </c>
    </row>
    <row r="1240" spans="1:15" x14ac:dyDescent="0.25">
      <c r="A1240" s="48">
        <v>619</v>
      </c>
      <c r="B1240" s="77" t="str">
        <f>IF(A1240&lt;='Third Approx.'!$D$20,A1240,"")</f>
        <v/>
      </c>
      <c r="C1240" s="48" t="e">
        <f>IF(B1240="",#N/A,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Approx.'!$D$18*B1240))+O1240*COS(RADIANS(B1240*'Third Approx.'!$D$19)+'Third Approx.'!$D$21))))))))))))</f>
        <v>#N/A</v>
      </c>
      <c r="D1240" s="7" t="e">
        <f>IF(B1240="",#N/A,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Approx.'!$D$18*B1240))+O1240*SIN(RADIANS(B1240*'Third Approx.'!$D$19)+'Third Approx.'!$D$21))))))))))))</f>
        <v>#N/A</v>
      </c>
      <c r="N1240" s="47">
        <v>619</v>
      </c>
      <c r="O1240" s="48">
        <f>'Third Approx.'!$D$16*TAN('Third Approx.'!$D$29)+((0.5*(COS(RADIANS(ABS('Third Approx.'!$D$18*'Data 3rd Approx.'!N1240-'Third Approx.'!$D$19*'Data 3rd Approx.'!N1240))))+0.5)*('Third Approx.'!$D$16*TAN(2*'Third Approx.'!$D$29)-2*'Third Approx.'!$D$16*TAN('Third Approx.'!$D$29)))</f>
        <v>3.5125220236648764</v>
      </c>
    </row>
    <row r="1241" spans="1:15" x14ac:dyDescent="0.25">
      <c r="A1241" s="77">
        <v>619.5</v>
      </c>
      <c r="B1241" s="77" t="str">
        <f>IF(A1241&lt;='Third Approx.'!$D$20,A1241,"")</f>
        <v/>
      </c>
      <c r="C1241" s="48" t="e">
        <f>IF(B1241="",#N/A,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Approx.'!$D$18*B1241))+O1241*COS(RADIANS(B1241*'Third Approx.'!$D$19)+'Third Approx.'!$D$21))))))))))))</f>
        <v>#N/A</v>
      </c>
      <c r="D1241" s="7" t="e">
        <f>IF(B1241="",#N/A,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Approx.'!$D$18*B1241))+O1241*SIN(RADIANS(B1241*'Third Approx.'!$D$19)+'Third Approx.'!$D$21))))))))))))</f>
        <v>#N/A</v>
      </c>
      <c r="N1241" s="18">
        <v>619.5</v>
      </c>
      <c r="O1241" s="48">
        <f>'Third Approx.'!$D$16*TAN('Third Approx.'!$D$29)+((0.5*(COS(RADIANS(ABS('Third Approx.'!$D$18*'Data 3rd Approx.'!N1241-'Third Approx.'!$D$19*'Data 3rd Approx.'!N1241))))+0.5)*('Third Approx.'!$D$16*TAN(2*'Third Approx.'!$D$29)-2*'Third Approx.'!$D$16*TAN('Third Approx.'!$D$29)))</f>
        <v>3.5130569819813662</v>
      </c>
    </row>
    <row r="1242" spans="1:15" x14ac:dyDescent="0.25">
      <c r="A1242" s="48">
        <v>620</v>
      </c>
      <c r="B1242" s="77" t="str">
        <f>IF(A1242&lt;='Third Approx.'!$D$20,A1242,"")</f>
        <v/>
      </c>
      <c r="C1242" s="48" t="e">
        <f>IF(B1242="",#N/A,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Approx.'!$D$18*B1242))+O1242*COS(RADIANS(B1242*'Third Approx.'!$D$19)+'Third Approx.'!$D$21))))))))))))</f>
        <v>#N/A</v>
      </c>
      <c r="D1242" s="7" t="e">
        <f>IF(B1242="",#N/A,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Approx.'!$D$18*B1242))+O1242*SIN(RADIANS(B1242*'Third Approx.'!$D$19)+'Third Approx.'!$D$21))))))))))))</f>
        <v>#N/A</v>
      </c>
      <c r="N1242" s="18">
        <v>620</v>
      </c>
      <c r="O1242" s="48">
        <f>'Third Approx.'!$D$16*TAN('Third Approx.'!$D$29)+((0.5*(COS(RADIANS(ABS('Third Approx.'!$D$18*'Data 3rd Approx.'!N1242-'Third Approx.'!$D$19*'Data 3rd Approx.'!N1242))))+0.5)*('Third Approx.'!$D$16*TAN(2*'Third Approx.'!$D$29)-2*'Third Approx.'!$D$16*TAN('Third Approx.'!$D$29)))</f>
        <v>3.5135636608977627</v>
      </c>
    </row>
    <row r="1243" spans="1:15" x14ac:dyDescent="0.25">
      <c r="A1243" s="77">
        <v>620.5</v>
      </c>
      <c r="B1243" s="77" t="str">
        <f>IF(A1243&lt;='Third Approx.'!$D$20,A1243,"")</f>
        <v/>
      </c>
      <c r="C1243" s="48" t="e">
        <f>IF(B1243="",#N/A,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Approx.'!$D$18*B1243))+O1243*COS(RADIANS(B1243*'Third Approx.'!$D$19)+'Third Approx.'!$D$21))))))))))))</f>
        <v>#N/A</v>
      </c>
      <c r="D1243" s="7" t="e">
        <f>IF(B1243="",#N/A,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Approx.'!$D$18*B1243))+O1243*SIN(RADIANS(B1243*'Third Approx.'!$D$19)+'Third Approx.'!$D$21))))))))))))</f>
        <v>#N/A</v>
      </c>
      <c r="N1243" s="47">
        <v>620.5</v>
      </c>
      <c r="O1243" s="48">
        <f>'Third Approx.'!$D$16*TAN('Third Approx.'!$D$29)+((0.5*(COS(RADIANS(ABS('Third Approx.'!$D$18*'Data 3rd Approx.'!N1243-'Third Approx.'!$D$19*'Data 3rd Approx.'!N1243))))+0.5)*('Third Approx.'!$D$16*TAN(2*'Third Approx.'!$D$29)-2*'Third Approx.'!$D$16*TAN('Third Approx.'!$D$29)))</f>
        <v>3.5140333909973287</v>
      </c>
    </row>
    <row r="1244" spans="1:15" x14ac:dyDescent="0.25">
      <c r="A1244" s="48">
        <v>621</v>
      </c>
      <c r="B1244" s="77" t="str">
        <f>IF(A1244&lt;='Third Approx.'!$D$20,A1244,"")</f>
        <v/>
      </c>
      <c r="C1244" s="48" t="e">
        <f>IF(B1244="",#N/A,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Approx.'!$D$18*B1244))+O1244*COS(RADIANS(B1244*'Third Approx.'!$D$19)+'Third Approx.'!$D$21))))))))))))</f>
        <v>#N/A</v>
      </c>
      <c r="D1244" s="7" t="e">
        <f>IF(B1244="",#N/A,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Approx.'!$D$18*B1244))+O1244*SIN(RADIANS(B1244*'Third Approx.'!$D$19)+'Third Approx.'!$D$21))))))))))))</f>
        <v>#N/A</v>
      </c>
      <c r="N1244" s="18">
        <v>621</v>
      </c>
      <c r="O1244" s="48">
        <f>'Third Approx.'!$D$16*TAN('Third Approx.'!$D$29)+((0.5*(COS(RADIANS(ABS('Third Approx.'!$D$18*'Data 3rd Approx.'!N1244-'Third Approx.'!$D$19*'Data 3rd Approx.'!N1244))))+0.5)*('Third Approx.'!$D$16*TAN(2*'Third Approx.'!$D$29)-2*'Third Approx.'!$D$16*TAN('Third Approx.'!$D$29)))</f>
        <v>3.5144581350678266</v>
      </c>
    </row>
    <row r="1245" spans="1:15" x14ac:dyDescent="0.25">
      <c r="A1245" s="77">
        <v>621.5</v>
      </c>
      <c r="B1245" s="77" t="str">
        <f>IF(A1245&lt;='Third Approx.'!$D$20,A1245,"")</f>
        <v/>
      </c>
      <c r="C1245" s="48" t="e">
        <f>IF(B1245="",#N/A,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Approx.'!$D$18*B1245))+O1245*COS(RADIANS(B1245*'Third Approx.'!$D$19)+'Third Approx.'!$D$21))))))))))))</f>
        <v>#N/A</v>
      </c>
      <c r="D1245" s="7" t="e">
        <f>IF(B1245="",#N/A,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Approx.'!$D$18*B1245))+O1245*SIN(RADIANS(B1245*'Third Approx.'!$D$19)+'Third Approx.'!$D$21))))))))))))</f>
        <v>#N/A</v>
      </c>
      <c r="N1245" s="18">
        <v>621.5</v>
      </c>
      <c r="O1245" s="48">
        <f>'Third Approx.'!$D$16*TAN('Third Approx.'!$D$29)+((0.5*(COS(RADIANS(ABS('Third Approx.'!$D$18*'Data 3rd Approx.'!N1245-'Third Approx.'!$D$19*'Data 3rd Approx.'!N1245))))+0.5)*('Third Approx.'!$D$16*TAN(2*'Third Approx.'!$D$29)-2*'Third Approx.'!$D$16*TAN('Third Approx.'!$D$29)))</f>
        <v>3.5148306256204491</v>
      </c>
    </row>
    <row r="1246" spans="1:15" x14ac:dyDescent="0.25">
      <c r="A1246" s="48">
        <v>622</v>
      </c>
      <c r="B1246" s="77" t="str">
        <f>IF(A1246&lt;='Third Approx.'!$D$20,A1246,"")</f>
        <v/>
      </c>
      <c r="C1246" s="48" t="e">
        <f>IF(B1246="",#N/A,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Approx.'!$D$18*B1246))+O1246*COS(RADIANS(B1246*'Third Approx.'!$D$19)+'Third Approx.'!$D$21))))))))))))</f>
        <v>#N/A</v>
      </c>
      <c r="D1246" s="7" t="e">
        <f>IF(B1246="",#N/A,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Approx.'!$D$18*B1246))+O1246*SIN(RADIANS(B1246*'Third Approx.'!$D$19)+'Third Approx.'!$D$21))))))))))))</f>
        <v>#N/A</v>
      </c>
      <c r="N1246" s="47">
        <v>622</v>
      </c>
      <c r="O1246" s="48">
        <f>'Third Approx.'!$D$16*TAN('Third Approx.'!$D$29)+((0.5*(COS(RADIANS(ABS('Third Approx.'!$D$18*'Data 3rd Approx.'!N1246-'Third Approx.'!$D$19*'Data 3rd Approx.'!N1246))))+0.5)*('Third Approx.'!$D$16*TAN(2*'Third Approx.'!$D$29)-2*'Third Approx.'!$D$16*TAN('Third Approx.'!$D$29)))</f>
        <v>3.5151444892385664</v>
      </c>
    </row>
    <row r="1247" spans="1:15" x14ac:dyDescent="0.25">
      <c r="A1247" s="77">
        <v>622.5</v>
      </c>
      <c r="B1247" s="77" t="str">
        <f>IF(A1247&lt;='Third Approx.'!$D$20,A1247,"")</f>
        <v/>
      </c>
      <c r="C1247" s="48" t="e">
        <f>IF(B1247="",#N/A,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Approx.'!$D$18*B1247))+O1247*COS(RADIANS(B1247*'Third Approx.'!$D$19)+'Third Approx.'!$D$21))))))))))))</f>
        <v>#N/A</v>
      </c>
      <c r="D1247" s="7" t="e">
        <f>IF(B1247="",#N/A,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Approx.'!$D$18*B1247))+O1247*SIN(RADIANS(B1247*'Third Approx.'!$D$19)+'Third Approx.'!$D$21))))))))))))</f>
        <v>#N/A</v>
      </c>
      <c r="N1247" s="18">
        <v>622.5</v>
      </c>
      <c r="O1247" s="48">
        <f>'Third Approx.'!$D$16*TAN('Third Approx.'!$D$29)+((0.5*(COS(RADIANS(ABS('Third Approx.'!$D$18*'Data 3rd Approx.'!N1247-'Third Approx.'!$D$19*'Data 3rd Approx.'!N1247))))+0.5)*('Third Approx.'!$D$16*TAN(2*'Third Approx.'!$D$29)-2*'Third Approx.'!$D$16*TAN('Third Approx.'!$D$29)))</f>
        <v>3.5153943556286542</v>
      </c>
    </row>
    <row r="1248" spans="1:15" x14ac:dyDescent="0.25">
      <c r="A1248" s="48">
        <v>623</v>
      </c>
      <c r="B1248" s="77" t="str">
        <f>IF(A1248&lt;='Third Approx.'!$D$20,A1248,"")</f>
        <v/>
      </c>
      <c r="C1248" s="48" t="e">
        <f>IF(B1248="",#N/A,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Approx.'!$D$18*B1248))+O1248*COS(RADIANS(B1248*'Third Approx.'!$D$19)+'Third Approx.'!$D$21))))))))))))</f>
        <v>#N/A</v>
      </c>
      <c r="D1248" s="7" t="e">
        <f>IF(B1248="",#N/A,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Approx.'!$D$18*B1248))+O1248*SIN(RADIANS(B1248*'Third Approx.'!$D$19)+'Third Approx.'!$D$21))))))))))))</f>
        <v>#N/A</v>
      </c>
      <c r="N1248" s="18">
        <v>623</v>
      </c>
      <c r="O1248" s="48">
        <f>'Third Approx.'!$D$16*TAN('Third Approx.'!$D$29)+((0.5*(COS(RADIANS(ABS('Third Approx.'!$D$18*'Data 3rd Approx.'!N1248-'Third Approx.'!$D$19*'Data 3rd Approx.'!N1248))))+0.5)*('Third Approx.'!$D$16*TAN(2*'Third Approx.'!$D$29)-2*'Third Approx.'!$D$16*TAN('Third Approx.'!$D$29)))</f>
        <v>3.5155759495075007</v>
      </c>
    </row>
    <row r="1249" spans="1:15" x14ac:dyDescent="0.25">
      <c r="A1249" s="77">
        <v>623.5</v>
      </c>
      <c r="B1249" s="77" t="str">
        <f>IF(A1249&lt;='Third Approx.'!$D$20,A1249,"")</f>
        <v/>
      </c>
      <c r="C1249" s="48" t="e">
        <f>IF(B1249="",#N/A,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Approx.'!$D$18*B1249))+O1249*COS(RADIANS(B1249*'Third Approx.'!$D$19)+'Third Approx.'!$D$21))))))))))))</f>
        <v>#N/A</v>
      </c>
      <c r="D1249" s="7" t="e">
        <f>IF(B1249="",#N/A,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Approx.'!$D$18*B1249))+O1249*SIN(RADIANS(B1249*'Third Approx.'!$D$19)+'Third Approx.'!$D$21))))))))))))</f>
        <v>#N/A</v>
      </c>
      <c r="N1249" s="47">
        <v>623.5</v>
      </c>
      <c r="O1249" s="48">
        <f>'Third Approx.'!$D$16*TAN('Third Approx.'!$D$29)+((0.5*(COS(RADIANS(ABS('Third Approx.'!$D$18*'Data 3rd Approx.'!N1249-'Third Approx.'!$D$19*'Data 3rd Approx.'!N1249))))+0.5)*('Third Approx.'!$D$16*TAN(2*'Third Approx.'!$D$29)-2*'Third Approx.'!$D$16*TAN('Third Approx.'!$D$29)))</f>
        <v>3.5156861637534926</v>
      </c>
    </row>
    <row r="1250" spans="1:15" x14ac:dyDescent="0.25">
      <c r="A1250" s="48">
        <v>624</v>
      </c>
      <c r="B1250" s="77" t="str">
        <f>IF(A1250&lt;='Third Approx.'!$D$20,A1250,"")</f>
        <v/>
      </c>
      <c r="C1250" s="48" t="e">
        <f>IF(B1250="",#N/A,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Approx.'!$D$18*B1250))+O1250*COS(RADIANS(B1250*'Third Approx.'!$D$19)+'Third Approx.'!$D$21))))))))))))</f>
        <v>#N/A</v>
      </c>
      <c r="D1250" s="7" t="e">
        <f>IF(B1250="",#N/A,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Approx.'!$D$18*B1250))+O1250*SIN(RADIANS(B1250*'Third Approx.'!$D$19)+'Third Approx.'!$D$21))))))))))))</f>
        <v>#N/A</v>
      </c>
      <c r="N1250" s="18">
        <v>624</v>
      </c>
      <c r="O1250" s="48">
        <f>'Third Approx.'!$D$16*TAN('Third Approx.'!$D$29)+((0.5*(COS(RADIANS(ABS('Third Approx.'!$D$18*'Data 3rd Approx.'!N1250-'Third Approx.'!$D$19*'Data 3rd Approx.'!N1250))))+0.5)*('Third Approx.'!$D$16*TAN(2*'Third Approx.'!$D$29)-2*'Third Approx.'!$D$16*TAN('Third Approx.'!$D$29)))</f>
        <v>3.5157231125703232</v>
      </c>
    </row>
    <row r="1251" spans="1:15" x14ac:dyDescent="0.25">
      <c r="A1251" s="77">
        <v>624.5</v>
      </c>
      <c r="B1251" s="77" t="str">
        <f>IF(A1251&lt;='Third Approx.'!$D$20,A1251,"")</f>
        <v/>
      </c>
      <c r="C1251" s="48" t="e">
        <f>IF(B1251="",#N/A,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Approx.'!$D$18*B1251))+O1251*COS(RADIANS(B1251*'Third Approx.'!$D$19)+'Third Approx.'!$D$21))))))))))))</f>
        <v>#N/A</v>
      </c>
      <c r="D1251" s="7" t="e">
        <f>IF(B1251="",#N/A,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Approx.'!$D$18*B1251))+O1251*SIN(RADIANS(B1251*'Third Approx.'!$D$19)+'Third Approx.'!$D$21))))))))))))</f>
        <v>#N/A</v>
      </c>
      <c r="N1251" s="18">
        <v>624.5</v>
      </c>
      <c r="O1251" s="48">
        <f>'Third Approx.'!$D$16*TAN('Third Approx.'!$D$29)+((0.5*(COS(RADIANS(ABS('Third Approx.'!$D$18*'Data 3rd Approx.'!N1251-'Third Approx.'!$D$19*'Data 3rd Approx.'!N1251))))+0.5)*('Third Approx.'!$D$16*TAN(2*'Third Approx.'!$D$29)-2*'Third Approx.'!$D$16*TAN('Third Approx.'!$D$29)))</f>
        <v>3.5156861637534926</v>
      </c>
    </row>
    <row r="1252" spans="1:15" x14ac:dyDescent="0.25">
      <c r="A1252" s="48">
        <v>625</v>
      </c>
      <c r="B1252" s="77" t="str">
        <f>IF(A1252&lt;='Third Approx.'!$D$20,A1252,"")</f>
        <v/>
      </c>
      <c r="C1252" s="48" t="e">
        <f>IF(B1252="",#N/A,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Approx.'!$D$18*B1252))+O1252*COS(RADIANS(B1252*'Third Approx.'!$D$19)+'Third Approx.'!$D$21))))))))))))</f>
        <v>#N/A</v>
      </c>
      <c r="D1252" s="7" t="e">
        <f>IF(B1252="",#N/A,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Approx.'!$D$18*B1252))+O1252*SIN(RADIANS(B1252*'Third Approx.'!$D$19)+'Third Approx.'!$D$21))))))))))))</f>
        <v>#N/A</v>
      </c>
      <c r="N1252" s="47">
        <v>625</v>
      </c>
      <c r="O1252" s="48">
        <f>'Third Approx.'!$D$16*TAN('Third Approx.'!$D$29)+((0.5*(COS(RADIANS(ABS('Third Approx.'!$D$18*'Data 3rd Approx.'!N1252-'Third Approx.'!$D$19*'Data 3rd Approx.'!N1252))))+0.5)*('Third Approx.'!$D$16*TAN(2*'Third Approx.'!$D$29)-2*'Third Approx.'!$D$16*TAN('Third Approx.'!$D$29)))</f>
        <v>3.5155759495075007</v>
      </c>
    </row>
    <row r="1253" spans="1:15" x14ac:dyDescent="0.25">
      <c r="A1253" s="77">
        <v>625.5</v>
      </c>
      <c r="B1253" s="77" t="str">
        <f>IF(A1253&lt;='Third Approx.'!$D$20,A1253,"")</f>
        <v/>
      </c>
      <c r="C1253" s="48" t="e">
        <f>IF(B1253="",#N/A,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Approx.'!$D$18*B1253))+O1253*COS(RADIANS(B1253*'Third Approx.'!$D$19)+'Third Approx.'!$D$21))))))))))))</f>
        <v>#N/A</v>
      </c>
      <c r="D1253" s="7" t="e">
        <f>IF(B1253="",#N/A,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Approx.'!$D$18*B1253))+O1253*SIN(RADIANS(B1253*'Third Approx.'!$D$19)+'Third Approx.'!$D$21))))))))))))</f>
        <v>#N/A</v>
      </c>
      <c r="N1253" s="18">
        <v>625.5</v>
      </c>
      <c r="O1253" s="48">
        <f>'Third Approx.'!$D$16*TAN('Third Approx.'!$D$29)+((0.5*(COS(RADIANS(ABS('Third Approx.'!$D$18*'Data 3rd Approx.'!N1253-'Third Approx.'!$D$19*'Data 3rd Approx.'!N1253))))+0.5)*('Third Approx.'!$D$16*TAN(2*'Third Approx.'!$D$29)-2*'Third Approx.'!$D$16*TAN('Third Approx.'!$D$29)))</f>
        <v>3.5153943556286542</v>
      </c>
    </row>
    <row r="1254" spans="1:15" x14ac:dyDescent="0.25">
      <c r="A1254" s="48">
        <v>626</v>
      </c>
      <c r="B1254" s="77" t="str">
        <f>IF(A1254&lt;='Third Approx.'!$D$20,A1254,"")</f>
        <v/>
      </c>
      <c r="C1254" s="48" t="e">
        <f>IF(B1254="",#N/A,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Approx.'!$D$18*B1254))+O1254*COS(RADIANS(B1254*'Third Approx.'!$D$19)+'Third Approx.'!$D$21))))))))))))</f>
        <v>#N/A</v>
      </c>
      <c r="D1254" s="7" t="e">
        <f>IF(B1254="",#N/A,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Approx.'!$D$18*B1254))+O1254*SIN(RADIANS(B1254*'Third Approx.'!$D$19)+'Third Approx.'!$D$21))))))))))))</f>
        <v>#N/A</v>
      </c>
      <c r="N1254" s="18">
        <v>626</v>
      </c>
      <c r="O1254" s="48">
        <f>'Third Approx.'!$D$16*TAN('Third Approx.'!$D$29)+((0.5*(COS(RADIANS(ABS('Third Approx.'!$D$18*'Data 3rd Approx.'!N1254-'Third Approx.'!$D$19*'Data 3rd Approx.'!N1254))))+0.5)*('Third Approx.'!$D$16*TAN(2*'Third Approx.'!$D$29)-2*'Third Approx.'!$D$16*TAN('Third Approx.'!$D$29)))</f>
        <v>3.5151444892385668</v>
      </c>
    </row>
    <row r="1255" spans="1:15" x14ac:dyDescent="0.25">
      <c r="A1255" s="77">
        <v>626.5</v>
      </c>
      <c r="B1255" s="77" t="str">
        <f>IF(A1255&lt;='Third Approx.'!$D$20,A1255,"")</f>
        <v/>
      </c>
      <c r="C1255" s="48" t="e">
        <f>IF(B1255="",#N/A,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Approx.'!$D$18*B1255))+O1255*COS(RADIANS(B1255*'Third Approx.'!$D$19)+'Third Approx.'!$D$21))))))))))))</f>
        <v>#N/A</v>
      </c>
      <c r="D1255" s="7" t="e">
        <f>IF(B1255="",#N/A,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Approx.'!$D$18*B1255))+O1255*SIN(RADIANS(B1255*'Third Approx.'!$D$19)+'Third Approx.'!$D$21))))))))))))</f>
        <v>#N/A</v>
      </c>
      <c r="N1255" s="47">
        <v>626.5</v>
      </c>
      <c r="O1255" s="48">
        <f>'Third Approx.'!$D$16*TAN('Third Approx.'!$D$29)+((0.5*(COS(RADIANS(ABS('Third Approx.'!$D$18*'Data 3rd Approx.'!N1255-'Third Approx.'!$D$19*'Data 3rd Approx.'!N1255))))+0.5)*('Third Approx.'!$D$16*TAN(2*'Third Approx.'!$D$29)-2*'Third Approx.'!$D$16*TAN('Third Approx.'!$D$29)))</f>
        <v>3.5148306256204491</v>
      </c>
    </row>
    <row r="1256" spans="1:15" x14ac:dyDescent="0.25">
      <c r="A1256" s="48">
        <v>627</v>
      </c>
      <c r="B1256" s="77" t="str">
        <f>IF(A1256&lt;='Third Approx.'!$D$20,A1256,"")</f>
        <v/>
      </c>
      <c r="C1256" s="48" t="e">
        <f>IF(B1256="",#N/A,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Approx.'!$D$18*B1256))+O1256*COS(RADIANS(B1256*'Third Approx.'!$D$19)+'Third Approx.'!$D$21))))))))))))</f>
        <v>#N/A</v>
      </c>
      <c r="D1256" s="7" t="e">
        <f>IF(B1256="",#N/A,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Approx.'!$D$18*B1256))+O1256*SIN(RADIANS(B1256*'Third Approx.'!$D$19)+'Third Approx.'!$D$21))))))))))))</f>
        <v>#N/A</v>
      </c>
      <c r="N1256" s="18">
        <v>627</v>
      </c>
      <c r="O1256" s="48">
        <f>'Third Approx.'!$D$16*TAN('Third Approx.'!$D$29)+((0.5*(COS(RADIANS(ABS('Third Approx.'!$D$18*'Data 3rd Approx.'!N1256-'Third Approx.'!$D$19*'Data 3rd Approx.'!N1256))))+0.5)*('Third Approx.'!$D$16*TAN(2*'Third Approx.'!$D$29)-2*'Third Approx.'!$D$16*TAN('Third Approx.'!$D$29)))</f>
        <v>3.5144581350678266</v>
      </c>
    </row>
    <row r="1257" spans="1:15" x14ac:dyDescent="0.25">
      <c r="A1257" s="77">
        <v>627.5</v>
      </c>
      <c r="B1257" s="77" t="str">
        <f>IF(A1257&lt;='Third Approx.'!$D$20,A1257,"")</f>
        <v/>
      </c>
      <c r="C1257" s="48" t="e">
        <f>IF(B1257="",#N/A,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Approx.'!$D$18*B1257))+O1257*COS(RADIANS(B1257*'Third Approx.'!$D$19)+'Third Approx.'!$D$21))))))))))))</f>
        <v>#N/A</v>
      </c>
      <c r="D1257" s="7" t="e">
        <f>IF(B1257="",#N/A,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Approx.'!$D$18*B1257))+O1257*SIN(RADIANS(B1257*'Third Approx.'!$D$19)+'Third Approx.'!$D$21))))))))))))</f>
        <v>#N/A</v>
      </c>
      <c r="N1257" s="18">
        <v>627.5</v>
      </c>
      <c r="O1257" s="48">
        <f>'Third Approx.'!$D$16*TAN('Third Approx.'!$D$29)+((0.5*(COS(RADIANS(ABS('Third Approx.'!$D$18*'Data 3rd Approx.'!N1257-'Third Approx.'!$D$19*'Data 3rd Approx.'!N1257))))+0.5)*('Third Approx.'!$D$16*TAN(2*'Third Approx.'!$D$29)-2*'Third Approx.'!$D$16*TAN('Third Approx.'!$D$29)))</f>
        <v>3.5140333909973287</v>
      </c>
    </row>
    <row r="1258" spans="1:15" x14ac:dyDescent="0.25">
      <c r="A1258" s="48">
        <v>628</v>
      </c>
      <c r="B1258" s="77" t="str">
        <f>IF(A1258&lt;='Third Approx.'!$D$20,A1258,"")</f>
        <v/>
      </c>
      <c r="C1258" s="48" t="e">
        <f>IF(B1258="",#N/A,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Approx.'!$D$18*B1258))+O1258*COS(RADIANS(B1258*'Third Approx.'!$D$19)+'Third Approx.'!$D$21))))))))))))</f>
        <v>#N/A</v>
      </c>
      <c r="D1258" s="7" t="e">
        <f>IF(B1258="",#N/A,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Approx.'!$D$18*B1258))+O1258*SIN(RADIANS(B1258*'Third Approx.'!$D$19)+'Third Approx.'!$D$21))))))))))))</f>
        <v>#N/A</v>
      </c>
      <c r="N1258" s="47">
        <v>628</v>
      </c>
      <c r="O1258" s="48">
        <f>'Third Approx.'!$D$16*TAN('Third Approx.'!$D$29)+((0.5*(COS(RADIANS(ABS('Third Approx.'!$D$18*'Data 3rd Approx.'!N1258-'Third Approx.'!$D$19*'Data 3rd Approx.'!N1258))))+0.5)*('Third Approx.'!$D$16*TAN(2*'Third Approx.'!$D$29)-2*'Third Approx.'!$D$16*TAN('Third Approx.'!$D$29)))</f>
        <v>3.5135636608977627</v>
      </c>
    </row>
    <row r="1259" spans="1:15" x14ac:dyDescent="0.25">
      <c r="A1259" s="77">
        <v>628.5</v>
      </c>
      <c r="B1259" s="77" t="str">
        <f>IF(A1259&lt;='Third Approx.'!$D$20,A1259,"")</f>
        <v/>
      </c>
      <c r="C1259" s="48" t="e">
        <f>IF(B1259="",#N/A,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Approx.'!$D$18*B1259))+O1259*COS(RADIANS(B1259*'Third Approx.'!$D$19)+'Third Approx.'!$D$21))))))))))))</f>
        <v>#N/A</v>
      </c>
      <c r="D1259" s="7" t="e">
        <f>IF(B1259="",#N/A,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Approx.'!$D$18*B1259))+O1259*SIN(RADIANS(B1259*'Third Approx.'!$D$19)+'Third Approx.'!$D$21))))))))))))</f>
        <v>#N/A</v>
      </c>
      <c r="N1259" s="18">
        <v>628.5</v>
      </c>
      <c r="O1259" s="48">
        <f>'Third Approx.'!$D$16*TAN('Third Approx.'!$D$29)+((0.5*(COS(RADIANS(ABS('Third Approx.'!$D$18*'Data 3rd Approx.'!N1259-'Third Approx.'!$D$19*'Data 3rd Approx.'!N1259))))+0.5)*('Third Approx.'!$D$16*TAN(2*'Third Approx.'!$D$29)-2*'Third Approx.'!$D$16*TAN('Third Approx.'!$D$29)))</f>
        <v>3.5130569819813662</v>
      </c>
    </row>
    <row r="1260" spans="1:15" x14ac:dyDescent="0.25">
      <c r="A1260" s="48">
        <v>629</v>
      </c>
      <c r="B1260" s="77" t="str">
        <f>IF(A1260&lt;='Third Approx.'!$D$20,A1260,"")</f>
        <v/>
      </c>
      <c r="C1260" s="48" t="e">
        <f>IF(B1260="",#N/A,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Approx.'!$D$18*B1260))+O1260*COS(RADIANS(B1260*'Third Approx.'!$D$19)+'Third Approx.'!$D$21))))))))))))</f>
        <v>#N/A</v>
      </c>
      <c r="D1260" s="7" t="e">
        <f>IF(B1260="",#N/A,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Approx.'!$D$18*B1260))+O1260*SIN(RADIANS(B1260*'Third Approx.'!$D$19)+'Third Approx.'!$D$21))))))))))))</f>
        <v>#N/A</v>
      </c>
      <c r="N1260" s="18">
        <v>629</v>
      </c>
      <c r="O1260" s="48">
        <f>'Third Approx.'!$D$16*TAN('Third Approx.'!$D$29)+((0.5*(COS(RADIANS(ABS('Third Approx.'!$D$18*'Data 3rd Approx.'!N1260-'Third Approx.'!$D$19*'Data 3rd Approx.'!N1260))))+0.5)*('Third Approx.'!$D$16*TAN(2*'Third Approx.'!$D$29)-2*'Third Approx.'!$D$16*TAN('Third Approx.'!$D$29)))</f>
        <v>3.5125220236648764</v>
      </c>
    </row>
    <row r="1261" spans="1:15" x14ac:dyDescent="0.25">
      <c r="A1261" s="77">
        <v>629.5</v>
      </c>
      <c r="B1261" s="77" t="str">
        <f>IF(A1261&lt;='Third Approx.'!$D$20,A1261,"")</f>
        <v/>
      </c>
      <c r="C1261" s="48" t="e">
        <f>IF(B1261="",#N/A,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Approx.'!$D$18*B1261))+O1261*COS(RADIANS(B1261*'Third Approx.'!$D$19)+'Third Approx.'!$D$21))))))))))))</f>
        <v>#N/A</v>
      </c>
      <c r="D1261" s="7" t="e">
        <f>IF(B1261="",#N/A,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Approx.'!$D$18*B1261))+O1261*SIN(RADIANS(B1261*'Third Approx.'!$D$19)+'Third Approx.'!$D$21))))))))))))</f>
        <v>#N/A</v>
      </c>
      <c r="N1261" s="47">
        <v>629.5</v>
      </c>
      <c r="O1261" s="48">
        <f>'Third Approx.'!$D$16*TAN('Third Approx.'!$D$29)+((0.5*(COS(RADIANS(ABS('Third Approx.'!$D$18*'Data 3rd Approx.'!N1261-'Third Approx.'!$D$19*'Data 3rd Approx.'!N1261))))+0.5)*('Third Approx.'!$D$16*TAN(2*'Third Approx.'!$D$29)-2*'Third Approx.'!$D$16*TAN('Third Approx.'!$D$29)))</f>
        <v>3.5119679392334073</v>
      </c>
    </row>
    <row r="1262" spans="1:15" x14ac:dyDescent="0.25">
      <c r="A1262" s="48">
        <v>630</v>
      </c>
      <c r="B1262" s="77" t="str">
        <f>IF(A1262&lt;='Third Approx.'!$D$20,A1262,"")</f>
        <v/>
      </c>
      <c r="C1262" s="48" t="e">
        <f>IF(B1262="",#N/A,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Approx.'!$D$18*B1262))+O1262*COS(RADIANS(B1262*'Third Approx.'!$D$19)+'Third Approx.'!$D$21))))))))))))</f>
        <v>#N/A</v>
      </c>
      <c r="D1262" s="7" t="e">
        <f>IF(B1262="",#N/A,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Approx.'!$D$18*B1262))+O1262*SIN(RADIANS(B1262*'Third Approx.'!$D$19)+'Third Approx.'!$D$21))))))))))))</f>
        <v>#N/A</v>
      </c>
      <c r="N1262" s="18">
        <v>630</v>
      </c>
      <c r="O1262" s="48">
        <f>'Third Approx.'!$D$16*TAN('Third Approx.'!$D$29)+((0.5*(COS(RADIANS(ABS('Third Approx.'!$D$18*'Data 3rd Approx.'!N1262-'Third Approx.'!$D$19*'Data 3rd Approx.'!N1262))))+0.5)*('Third Approx.'!$D$16*TAN(2*'Third Approx.'!$D$29)-2*'Third Approx.'!$D$16*TAN('Third Approx.'!$D$29)))</f>
        <v>3.5114042092252022</v>
      </c>
    </row>
    <row r="1263" spans="1:15" x14ac:dyDescent="0.25">
      <c r="A1263" s="77">
        <v>630.5</v>
      </c>
      <c r="B1263" s="77" t="str">
        <f>IF(A1263&lt;='Third Approx.'!$D$20,A1263,"")</f>
        <v/>
      </c>
      <c r="C1263" s="48" t="e">
        <f>IF(B1263="",#N/A,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Approx.'!$D$18*B1263))+O1263*COS(RADIANS(B1263*'Third Approx.'!$D$19)+'Third Approx.'!$D$21))))))))))))</f>
        <v>#N/A</v>
      </c>
      <c r="D1263" s="7" t="e">
        <f>IF(B1263="",#N/A,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Approx.'!$D$18*B1263))+O1263*SIN(RADIANS(B1263*'Third Approx.'!$D$19)+'Third Approx.'!$D$21))))))))))))</f>
        <v>#N/A</v>
      </c>
      <c r="N1263" s="18">
        <v>630.5</v>
      </c>
      <c r="O1263" s="48">
        <f>'Third Approx.'!$D$16*TAN('Third Approx.'!$D$29)+((0.5*(COS(RADIANS(ABS('Third Approx.'!$D$18*'Data 3rd Approx.'!N1263-'Third Approx.'!$D$19*'Data 3rd Approx.'!N1263))))+0.5)*('Third Approx.'!$D$16*TAN(2*'Third Approx.'!$D$29)-2*'Third Approx.'!$D$16*TAN('Third Approx.'!$D$29)))</f>
        <v>3.5108404792169972</v>
      </c>
    </row>
    <row r="1264" spans="1:15" x14ac:dyDescent="0.25">
      <c r="A1264" s="48">
        <v>631</v>
      </c>
      <c r="B1264" s="77" t="str">
        <f>IF(A1264&lt;='Third Approx.'!$D$20,A1264,"")</f>
        <v/>
      </c>
      <c r="C1264" s="48" t="e">
        <f>IF(B1264="",#N/A,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Approx.'!$D$18*B1264))+O1264*COS(RADIANS(B1264*'Third Approx.'!$D$19)+'Third Approx.'!$D$21))))))))))))</f>
        <v>#N/A</v>
      </c>
      <c r="D1264" s="7" t="e">
        <f>IF(B1264="",#N/A,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Approx.'!$D$18*B1264))+O1264*SIN(RADIANS(B1264*'Third Approx.'!$D$19)+'Third Approx.'!$D$21))))))))))))</f>
        <v>#N/A</v>
      </c>
      <c r="N1264" s="47">
        <v>631</v>
      </c>
      <c r="O1264" s="48">
        <f>'Third Approx.'!$D$16*TAN('Third Approx.'!$D$29)+((0.5*(COS(RADIANS(ABS('Third Approx.'!$D$18*'Data 3rd Approx.'!N1264-'Third Approx.'!$D$19*'Data 3rd Approx.'!N1264))))+0.5)*('Third Approx.'!$D$16*TAN(2*'Third Approx.'!$D$29)-2*'Third Approx.'!$D$16*TAN('Third Approx.'!$D$29)))</f>
        <v>3.5102863947855281</v>
      </c>
    </row>
    <row r="1265" spans="1:15" x14ac:dyDescent="0.25">
      <c r="A1265" s="77">
        <v>631.5</v>
      </c>
      <c r="B1265" s="77" t="str">
        <f>IF(A1265&lt;='Third Approx.'!$D$20,A1265,"")</f>
        <v/>
      </c>
      <c r="C1265" s="48" t="e">
        <f>IF(B1265="",#N/A,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Approx.'!$D$18*B1265))+O1265*COS(RADIANS(B1265*'Third Approx.'!$D$19)+'Third Approx.'!$D$21))))))))))))</f>
        <v>#N/A</v>
      </c>
      <c r="D1265" s="7" t="e">
        <f>IF(B1265="",#N/A,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Approx.'!$D$18*B1265))+O1265*SIN(RADIANS(B1265*'Third Approx.'!$D$19)+'Third Approx.'!$D$21))))))))))))</f>
        <v>#N/A</v>
      </c>
      <c r="N1265" s="18">
        <v>631.5</v>
      </c>
      <c r="O1265" s="48">
        <f>'Third Approx.'!$D$16*TAN('Third Approx.'!$D$29)+((0.5*(COS(RADIANS(ABS('Third Approx.'!$D$18*'Data 3rd Approx.'!N1265-'Third Approx.'!$D$19*'Data 3rd Approx.'!N1265))))+0.5)*('Third Approx.'!$D$16*TAN(2*'Third Approx.'!$D$29)-2*'Third Approx.'!$D$16*TAN('Third Approx.'!$D$29)))</f>
        <v>3.5097514364690383</v>
      </c>
    </row>
    <row r="1266" spans="1:15" x14ac:dyDescent="0.25">
      <c r="A1266" s="48">
        <v>632</v>
      </c>
      <c r="B1266" s="77" t="str">
        <f>IF(A1266&lt;='Third Approx.'!$D$20,A1266,"")</f>
        <v/>
      </c>
      <c r="C1266" s="48" t="e">
        <f>IF(B1266="",#N/A,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Approx.'!$D$18*B1266))+O1266*COS(RADIANS(B1266*'Third Approx.'!$D$19)+'Third Approx.'!$D$21))))))))))))</f>
        <v>#N/A</v>
      </c>
      <c r="D1266" s="7" t="e">
        <f>IF(B1266="",#N/A,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Approx.'!$D$18*B1266))+O1266*SIN(RADIANS(B1266*'Third Approx.'!$D$19)+'Third Approx.'!$D$21))))))))))))</f>
        <v>#N/A</v>
      </c>
      <c r="N1266" s="18">
        <v>632</v>
      </c>
      <c r="O1266" s="48">
        <f>'Third Approx.'!$D$16*TAN('Third Approx.'!$D$29)+((0.5*(COS(RADIANS(ABS('Third Approx.'!$D$18*'Data 3rd Approx.'!N1266-'Third Approx.'!$D$19*'Data 3rd Approx.'!N1266))))+0.5)*('Third Approx.'!$D$16*TAN(2*'Third Approx.'!$D$29)-2*'Third Approx.'!$D$16*TAN('Third Approx.'!$D$29)))</f>
        <v>3.5092447575526418</v>
      </c>
    </row>
    <row r="1267" spans="1:15" x14ac:dyDescent="0.25">
      <c r="A1267" s="77">
        <v>632.5</v>
      </c>
      <c r="B1267" s="77" t="str">
        <f>IF(A1267&lt;='Third Approx.'!$D$20,A1267,"")</f>
        <v/>
      </c>
      <c r="C1267" s="48" t="e">
        <f>IF(B1267="",#N/A,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Approx.'!$D$18*B1267))+O1267*COS(RADIANS(B1267*'Third Approx.'!$D$19)+'Third Approx.'!$D$21))))))))))))</f>
        <v>#N/A</v>
      </c>
      <c r="D1267" s="7" t="e">
        <f>IF(B1267="",#N/A,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Approx.'!$D$18*B1267))+O1267*SIN(RADIANS(B1267*'Third Approx.'!$D$19)+'Third Approx.'!$D$21))))))))))))</f>
        <v>#N/A</v>
      </c>
      <c r="N1267" s="47">
        <v>632.5</v>
      </c>
      <c r="O1267" s="48">
        <f>'Third Approx.'!$D$16*TAN('Third Approx.'!$D$29)+((0.5*(COS(RADIANS(ABS('Third Approx.'!$D$18*'Data 3rd Approx.'!N1267-'Third Approx.'!$D$19*'Data 3rd Approx.'!N1267))))+0.5)*('Third Approx.'!$D$16*TAN(2*'Third Approx.'!$D$29)-2*'Third Approx.'!$D$16*TAN('Third Approx.'!$D$29)))</f>
        <v>3.5087750274530758</v>
      </c>
    </row>
    <row r="1268" spans="1:15" x14ac:dyDescent="0.25">
      <c r="A1268" s="48">
        <v>633</v>
      </c>
      <c r="B1268" s="77" t="str">
        <f>IF(A1268&lt;='Third Approx.'!$D$20,A1268,"")</f>
        <v/>
      </c>
      <c r="C1268" s="48" t="e">
        <f>IF(B1268="",#N/A,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Approx.'!$D$18*B1268))+O1268*COS(RADIANS(B1268*'Third Approx.'!$D$19)+'Third Approx.'!$D$21))))))))))))</f>
        <v>#N/A</v>
      </c>
      <c r="D1268" s="7" t="e">
        <f>IF(B1268="",#N/A,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Approx.'!$D$18*B1268))+O1268*SIN(RADIANS(B1268*'Third Approx.'!$D$19)+'Third Approx.'!$D$21))))))))))))</f>
        <v>#N/A</v>
      </c>
      <c r="N1268" s="18">
        <v>633</v>
      </c>
      <c r="O1268" s="48">
        <f>'Third Approx.'!$D$16*TAN('Third Approx.'!$D$29)+((0.5*(COS(RADIANS(ABS('Third Approx.'!$D$18*'Data 3rd Approx.'!N1268-'Third Approx.'!$D$19*'Data 3rd Approx.'!N1268))))+0.5)*('Third Approx.'!$D$16*TAN(2*'Third Approx.'!$D$29)-2*'Third Approx.'!$D$16*TAN('Third Approx.'!$D$29)))</f>
        <v>3.5083502833825779</v>
      </c>
    </row>
    <row r="1269" spans="1:15" x14ac:dyDescent="0.25">
      <c r="A1269" s="77">
        <v>633.5</v>
      </c>
      <c r="B1269" s="77" t="str">
        <f>IF(A1269&lt;='Third Approx.'!$D$20,A1269,"")</f>
        <v/>
      </c>
      <c r="C1269" s="48" t="e">
        <f>IF(B1269="",#N/A,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Approx.'!$D$18*B1269))+O1269*COS(RADIANS(B1269*'Third Approx.'!$D$19)+'Third Approx.'!$D$21))))))))))))</f>
        <v>#N/A</v>
      </c>
      <c r="D1269" s="7" t="e">
        <f>IF(B1269="",#N/A,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Approx.'!$D$18*B1269))+O1269*SIN(RADIANS(B1269*'Third Approx.'!$D$19)+'Third Approx.'!$D$21))))))))))))</f>
        <v>#N/A</v>
      </c>
      <c r="N1269" s="18">
        <v>633.5</v>
      </c>
      <c r="O1269" s="48">
        <f>'Third Approx.'!$D$16*TAN('Third Approx.'!$D$29)+((0.5*(COS(RADIANS(ABS('Third Approx.'!$D$18*'Data 3rd Approx.'!N1269-'Third Approx.'!$D$19*'Data 3rd Approx.'!N1269))))+0.5)*('Third Approx.'!$D$16*TAN(2*'Third Approx.'!$D$29)-2*'Third Approx.'!$D$16*TAN('Third Approx.'!$D$29)))</f>
        <v>3.5079777928299554</v>
      </c>
    </row>
    <row r="1270" spans="1:15" x14ac:dyDescent="0.25">
      <c r="A1270" s="48">
        <v>634</v>
      </c>
      <c r="B1270" s="77" t="str">
        <f>IF(A1270&lt;='Third Approx.'!$D$20,A1270,"")</f>
        <v/>
      </c>
      <c r="C1270" s="48" t="e">
        <f>IF(B1270="",#N/A,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Approx.'!$D$18*B1270))+O1270*COS(RADIANS(B1270*'Third Approx.'!$D$19)+'Third Approx.'!$D$21))))))))))))</f>
        <v>#N/A</v>
      </c>
      <c r="D1270" s="7" t="e">
        <f>IF(B1270="",#N/A,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Approx.'!$D$18*B1270))+O1270*SIN(RADIANS(B1270*'Third Approx.'!$D$19)+'Third Approx.'!$D$21))))))))))))</f>
        <v>#N/A</v>
      </c>
      <c r="N1270" s="47">
        <v>634</v>
      </c>
      <c r="O1270" s="48">
        <f>'Third Approx.'!$D$16*TAN('Third Approx.'!$D$29)+((0.5*(COS(RADIANS(ABS('Third Approx.'!$D$18*'Data 3rd Approx.'!N1270-'Third Approx.'!$D$19*'Data 3rd Approx.'!N1270))))+0.5)*('Third Approx.'!$D$16*TAN(2*'Third Approx.'!$D$29)-2*'Third Approx.'!$D$16*TAN('Third Approx.'!$D$29)))</f>
        <v>3.5076639292118377</v>
      </c>
    </row>
    <row r="1271" spans="1:15" x14ac:dyDescent="0.25">
      <c r="A1271" s="77">
        <v>634.5</v>
      </c>
      <c r="B1271" s="77" t="str">
        <f>IF(A1271&lt;='Third Approx.'!$D$20,A1271,"")</f>
        <v/>
      </c>
      <c r="C1271" s="48" t="e">
        <f>IF(B1271="",#N/A,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Approx.'!$D$18*B1271))+O1271*COS(RADIANS(B1271*'Third Approx.'!$D$19)+'Third Approx.'!$D$21))))))))))))</f>
        <v>#N/A</v>
      </c>
      <c r="D1271" s="7" t="e">
        <f>IF(B1271="",#N/A,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Approx.'!$D$18*B1271))+O1271*SIN(RADIANS(B1271*'Third Approx.'!$D$19)+'Third Approx.'!$D$21))))))))))))</f>
        <v>#N/A</v>
      </c>
      <c r="N1271" s="18">
        <v>634.5</v>
      </c>
      <c r="O1271" s="48">
        <f>'Third Approx.'!$D$16*TAN('Third Approx.'!$D$29)+((0.5*(COS(RADIANS(ABS('Third Approx.'!$D$18*'Data 3rd Approx.'!N1271-'Third Approx.'!$D$19*'Data 3rd Approx.'!N1271))))+0.5)*('Third Approx.'!$D$16*TAN(2*'Third Approx.'!$D$29)-2*'Third Approx.'!$D$16*TAN('Third Approx.'!$D$29)))</f>
        <v>3.5074140628217503</v>
      </c>
    </row>
    <row r="1272" spans="1:15" x14ac:dyDescent="0.25">
      <c r="A1272" s="48">
        <v>635</v>
      </c>
      <c r="B1272" s="77" t="str">
        <f>IF(A1272&lt;='Third Approx.'!$D$20,A1272,"")</f>
        <v/>
      </c>
      <c r="C1272" s="48" t="e">
        <f>IF(B1272="",#N/A,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Approx.'!$D$18*B1272))+O1272*COS(RADIANS(B1272*'Third Approx.'!$D$19)+'Third Approx.'!$D$21))))))))))))</f>
        <v>#N/A</v>
      </c>
      <c r="D1272" s="7" t="e">
        <f>IF(B1272="",#N/A,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Approx.'!$D$18*B1272))+O1272*SIN(RADIANS(B1272*'Third Approx.'!$D$19)+'Third Approx.'!$D$21))))))))))))</f>
        <v>#N/A</v>
      </c>
      <c r="N1272" s="18">
        <v>635</v>
      </c>
      <c r="O1272" s="48">
        <f>'Third Approx.'!$D$16*TAN('Third Approx.'!$D$29)+((0.5*(COS(RADIANS(ABS('Third Approx.'!$D$18*'Data 3rd Approx.'!N1272-'Third Approx.'!$D$19*'Data 3rd Approx.'!N1272))))+0.5)*('Third Approx.'!$D$16*TAN(2*'Third Approx.'!$D$29)-2*'Third Approx.'!$D$16*TAN('Third Approx.'!$D$29)))</f>
        <v>3.5072324689429037</v>
      </c>
    </row>
    <row r="1273" spans="1:15" x14ac:dyDescent="0.25">
      <c r="A1273" s="77">
        <v>635.5</v>
      </c>
      <c r="B1273" s="77" t="str">
        <f>IF(A1273&lt;='Third Approx.'!$D$20,A1273,"")</f>
        <v/>
      </c>
      <c r="C1273" s="48" t="e">
        <f>IF(B1273="",#N/A,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Approx.'!$D$18*B1273))+O1273*COS(RADIANS(B1273*'Third Approx.'!$D$19)+'Third Approx.'!$D$21))))))))))))</f>
        <v>#N/A</v>
      </c>
      <c r="D1273" s="7" t="e">
        <f>IF(B1273="",#N/A,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Approx.'!$D$18*B1273))+O1273*SIN(RADIANS(B1273*'Third Approx.'!$D$19)+'Third Approx.'!$D$21))))))))))))</f>
        <v>#N/A</v>
      </c>
      <c r="N1273" s="47">
        <v>635.5</v>
      </c>
      <c r="O1273" s="48">
        <f>'Third Approx.'!$D$16*TAN('Third Approx.'!$D$29)+((0.5*(COS(RADIANS(ABS('Third Approx.'!$D$18*'Data 3rd Approx.'!N1273-'Third Approx.'!$D$19*'Data 3rd Approx.'!N1273))))+0.5)*('Third Approx.'!$D$16*TAN(2*'Third Approx.'!$D$29)-2*'Third Approx.'!$D$16*TAN('Third Approx.'!$D$29)))</f>
        <v>3.5071222546969119</v>
      </c>
    </row>
    <row r="1274" spans="1:15" x14ac:dyDescent="0.25">
      <c r="A1274" s="48">
        <v>636</v>
      </c>
      <c r="B1274" s="77" t="str">
        <f>IF(A1274&lt;='Third Approx.'!$D$20,A1274,"")</f>
        <v/>
      </c>
      <c r="C1274" s="48" t="e">
        <f>IF(B1274="",#N/A,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Approx.'!$D$18*B1274))+O1274*COS(RADIANS(B1274*'Third Approx.'!$D$19)+'Third Approx.'!$D$21))))))))))))</f>
        <v>#N/A</v>
      </c>
      <c r="D1274" s="7" t="e">
        <f>IF(B1274="",#N/A,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Approx.'!$D$18*B1274))+O1274*SIN(RADIANS(B1274*'Third Approx.'!$D$19)+'Third Approx.'!$D$21))))))))))))</f>
        <v>#N/A</v>
      </c>
      <c r="N1274" s="18">
        <v>636</v>
      </c>
      <c r="O1274" s="48">
        <f>'Third Approx.'!$D$16*TAN('Third Approx.'!$D$29)+((0.5*(COS(RADIANS(ABS('Third Approx.'!$D$18*'Data 3rd Approx.'!N1274-'Third Approx.'!$D$19*'Data 3rd Approx.'!N1274))))+0.5)*('Third Approx.'!$D$16*TAN(2*'Third Approx.'!$D$29)-2*'Third Approx.'!$D$16*TAN('Third Approx.'!$D$29)))</f>
        <v>3.5070853058800813</v>
      </c>
    </row>
    <row r="1275" spans="1:15" x14ac:dyDescent="0.25">
      <c r="A1275" s="77">
        <v>636.5</v>
      </c>
      <c r="B1275" s="77" t="str">
        <f>IF(A1275&lt;='Third Approx.'!$D$20,A1275,"")</f>
        <v/>
      </c>
      <c r="C1275" s="48" t="e">
        <f>IF(B1275="",#N/A,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Approx.'!$D$18*B1275))+O1275*COS(RADIANS(B1275*'Third Approx.'!$D$19)+'Third Approx.'!$D$21))))))))))))</f>
        <v>#N/A</v>
      </c>
      <c r="D1275" s="7" t="e">
        <f>IF(B1275="",#N/A,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Approx.'!$D$18*B1275))+O1275*SIN(RADIANS(B1275*'Third Approx.'!$D$19)+'Third Approx.'!$D$21))))))))))))</f>
        <v>#N/A</v>
      </c>
      <c r="N1275" s="18">
        <v>636.5</v>
      </c>
      <c r="O1275" s="48">
        <f>'Third Approx.'!$D$16*TAN('Third Approx.'!$D$29)+((0.5*(COS(RADIANS(ABS('Third Approx.'!$D$18*'Data 3rd Approx.'!N1275-'Third Approx.'!$D$19*'Data 3rd Approx.'!N1275))))+0.5)*('Third Approx.'!$D$16*TAN(2*'Third Approx.'!$D$29)-2*'Third Approx.'!$D$16*TAN('Third Approx.'!$D$29)))</f>
        <v>3.5071222546969119</v>
      </c>
    </row>
    <row r="1276" spans="1:15" x14ac:dyDescent="0.25">
      <c r="A1276" s="48">
        <v>637</v>
      </c>
      <c r="B1276" s="77" t="str">
        <f>IF(A1276&lt;='Third Approx.'!$D$20,A1276,"")</f>
        <v/>
      </c>
      <c r="C1276" s="48" t="e">
        <f>IF(B1276="",#N/A,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Approx.'!$D$18*B1276))+O1276*COS(RADIANS(B1276*'Third Approx.'!$D$19)+'Third Approx.'!$D$21))))))))))))</f>
        <v>#N/A</v>
      </c>
      <c r="D1276" s="7" t="e">
        <f>IF(B1276="",#N/A,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Approx.'!$D$18*B1276))+O1276*SIN(RADIANS(B1276*'Third Approx.'!$D$19)+'Third Approx.'!$D$21))))))))))))</f>
        <v>#N/A</v>
      </c>
      <c r="N1276" s="47">
        <v>637</v>
      </c>
      <c r="O1276" s="48">
        <f>'Third Approx.'!$D$16*TAN('Third Approx.'!$D$29)+((0.5*(COS(RADIANS(ABS('Third Approx.'!$D$18*'Data 3rd Approx.'!N1276-'Third Approx.'!$D$19*'Data 3rd Approx.'!N1276))))+0.5)*('Third Approx.'!$D$16*TAN(2*'Third Approx.'!$D$29)-2*'Third Approx.'!$D$16*TAN('Third Approx.'!$D$29)))</f>
        <v>3.5072324689429037</v>
      </c>
    </row>
    <row r="1277" spans="1:15" x14ac:dyDescent="0.25">
      <c r="A1277" s="77">
        <v>637.5</v>
      </c>
      <c r="B1277" s="77" t="str">
        <f>IF(A1277&lt;='Third Approx.'!$D$20,A1277,"")</f>
        <v/>
      </c>
      <c r="C1277" s="48" t="e">
        <f>IF(B1277="",#N/A,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Approx.'!$D$18*B1277))+O1277*COS(RADIANS(B1277*'Third Approx.'!$D$19)+'Third Approx.'!$D$21))))))))))))</f>
        <v>#N/A</v>
      </c>
      <c r="D1277" s="7" t="e">
        <f>IF(B1277="",#N/A,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Approx.'!$D$18*B1277))+O1277*SIN(RADIANS(B1277*'Third Approx.'!$D$19)+'Third Approx.'!$D$21))))))))))))</f>
        <v>#N/A</v>
      </c>
      <c r="N1277" s="18">
        <v>637.5</v>
      </c>
      <c r="O1277" s="48">
        <f>'Third Approx.'!$D$16*TAN('Third Approx.'!$D$29)+((0.5*(COS(RADIANS(ABS('Third Approx.'!$D$18*'Data 3rd Approx.'!N1277-'Third Approx.'!$D$19*'Data 3rd Approx.'!N1277))))+0.5)*('Third Approx.'!$D$16*TAN(2*'Third Approx.'!$D$29)-2*'Third Approx.'!$D$16*TAN('Third Approx.'!$D$29)))</f>
        <v>3.5074140628217503</v>
      </c>
    </row>
    <row r="1278" spans="1:15" x14ac:dyDescent="0.25">
      <c r="A1278" s="48">
        <v>638</v>
      </c>
      <c r="B1278" s="77" t="str">
        <f>IF(A1278&lt;='Third Approx.'!$D$20,A1278,"")</f>
        <v/>
      </c>
      <c r="C1278" s="48" t="e">
        <f>IF(B1278="",#N/A,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Approx.'!$D$18*B1278))+O1278*COS(RADIANS(B1278*'Third Approx.'!$D$19)+'Third Approx.'!$D$21))))))))))))</f>
        <v>#N/A</v>
      </c>
      <c r="D1278" s="7" t="e">
        <f>IF(B1278="",#N/A,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Approx.'!$D$18*B1278))+O1278*SIN(RADIANS(B1278*'Third Approx.'!$D$19)+'Third Approx.'!$D$21))))))))))))</f>
        <v>#N/A</v>
      </c>
      <c r="N1278" s="18">
        <v>638</v>
      </c>
      <c r="O1278" s="48">
        <f>'Third Approx.'!$D$16*TAN('Third Approx.'!$D$29)+((0.5*(COS(RADIANS(ABS('Third Approx.'!$D$18*'Data 3rd Approx.'!N1278-'Third Approx.'!$D$19*'Data 3rd Approx.'!N1278))))+0.5)*('Third Approx.'!$D$16*TAN(2*'Third Approx.'!$D$29)-2*'Third Approx.'!$D$16*TAN('Third Approx.'!$D$29)))</f>
        <v>3.5076639292118377</v>
      </c>
    </row>
    <row r="1279" spans="1:15" x14ac:dyDescent="0.25">
      <c r="A1279" s="77">
        <v>638.5</v>
      </c>
      <c r="B1279" s="77" t="str">
        <f>IF(A1279&lt;='Third Approx.'!$D$20,A1279,"")</f>
        <v/>
      </c>
      <c r="C1279" s="48" t="e">
        <f>IF(B1279="",#N/A,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Approx.'!$D$18*B1279))+O1279*COS(RADIANS(B1279*'Third Approx.'!$D$19)+'Third Approx.'!$D$21))))))))))))</f>
        <v>#N/A</v>
      </c>
      <c r="D1279" s="7" t="e">
        <f>IF(B1279="",#N/A,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Approx.'!$D$18*B1279))+O1279*SIN(RADIANS(B1279*'Third Approx.'!$D$19)+'Third Approx.'!$D$21))))))))))))</f>
        <v>#N/A</v>
      </c>
      <c r="N1279" s="47">
        <v>638.5</v>
      </c>
      <c r="O1279" s="48">
        <f>'Third Approx.'!$D$16*TAN('Third Approx.'!$D$29)+((0.5*(COS(RADIANS(ABS('Third Approx.'!$D$18*'Data 3rd Approx.'!N1279-'Third Approx.'!$D$19*'Data 3rd Approx.'!N1279))))+0.5)*('Third Approx.'!$D$16*TAN(2*'Third Approx.'!$D$29)-2*'Third Approx.'!$D$16*TAN('Third Approx.'!$D$29)))</f>
        <v>3.5079777928299554</v>
      </c>
    </row>
    <row r="1280" spans="1:15" x14ac:dyDescent="0.25">
      <c r="A1280" s="48">
        <v>639</v>
      </c>
      <c r="B1280" s="77" t="str">
        <f>IF(A1280&lt;='Third Approx.'!$D$20,A1280,"")</f>
        <v/>
      </c>
      <c r="C1280" s="48" t="e">
        <f>IF(B1280="",#N/A,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Approx.'!$D$18*B1280))+O1280*COS(RADIANS(B1280*'Third Approx.'!$D$19)+'Third Approx.'!$D$21))))))))))))</f>
        <v>#N/A</v>
      </c>
      <c r="D1280" s="7" t="e">
        <f>IF(B1280="",#N/A,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Approx.'!$D$18*B1280))+O1280*SIN(RADIANS(B1280*'Third Approx.'!$D$19)+'Third Approx.'!$D$21))))))))))))</f>
        <v>#N/A</v>
      </c>
      <c r="N1280" s="18">
        <v>639</v>
      </c>
      <c r="O1280" s="48">
        <f>'Third Approx.'!$D$16*TAN('Third Approx.'!$D$29)+((0.5*(COS(RADIANS(ABS('Third Approx.'!$D$18*'Data 3rd Approx.'!N1280-'Third Approx.'!$D$19*'Data 3rd Approx.'!N1280))))+0.5)*('Third Approx.'!$D$16*TAN(2*'Third Approx.'!$D$29)-2*'Third Approx.'!$D$16*TAN('Third Approx.'!$D$29)))</f>
        <v>3.5083502833825779</v>
      </c>
    </row>
    <row r="1281" spans="1:15" x14ac:dyDescent="0.25">
      <c r="A1281" s="77">
        <v>639.5</v>
      </c>
      <c r="B1281" s="77" t="str">
        <f>IF(A1281&lt;='Third Approx.'!$D$20,A1281,"")</f>
        <v/>
      </c>
      <c r="C1281" s="48" t="e">
        <f>IF(B1281="",#N/A,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Approx.'!$D$18*B1281))+O1281*COS(RADIANS(B1281*'Third Approx.'!$D$19)+'Third Approx.'!$D$21))))))))))))</f>
        <v>#N/A</v>
      </c>
      <c r="D1281" s="7" t="e">
        <f>IF(B1281="",#N/A,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Approx.'!$D$18*B1281))+O1281*SIN(RADIANS(B1281*'Third Approx.'!$D$19)+'Third Approx.'!$D$21))))))))))))</f>
        <v>#N/A</v>
      </c>
      <c r="N1281" s="18">
        <v>639.5</v>
      </c>
      <c r="O1281" s="48">
        <f>'Third Approx.'!$D$16*TAN('Third Approx.'!$D$29)+((0.5*(COS(RADIANS(ABS('Third Approx.'!$D$18*'Data 3rd Approx.'!N1281-'Third Approx.'!$D$19*'Data 3rd Approx.'!N1281))))+0.5)*('Third Approx.'!$D$16*TAN(2*'Third Approx.'!$D$29)-2*'Third Approx.'!$D$16*TAN('Third Approx.'!$D$29)))</f>
        <v>3.5087750274530758</v>
      </c>
    </row>
    <row r="1282" spans="1:15" x14ac:dyDescent="0.25">
      <c r="A1282" s="48">
        <v>640</v>
      </c>
      <c r="B1282" s="77" t="str">
        <f>IF(A1282&lt;='Third Approx.'!$D$20,A1282,"")</f>
        <v/>
      </c>
      <c r="C1282" s="48" t="e">
        <f>IF(B1282="",#N/A,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Approx.'!$D$18*B1282))+O1282*COS(RADIANS(B1282*'Third Approx.'!$D$19)+'Third Approx.'!$D$21))))))))))))</f>
        <v>#N/A</v>
      </c>
      <c r="D1282" s="7" t="e">
        <f>IF(B1282="",#N/A,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Approx.'!$D$18*B1282))+O1282*SIN(RADIANS(B1282*'Third Approx.'!$D$19)+'Third Approx.'!$D$21))))))))))))</f>
        <v>#N/A</v>
      </c>
      <c r="N1282" s="47">
        <v>640</v>
      </c>
      <c r="O1282" s="48">
        <f>'Third Approx.'!$D$16*TAN('Third Approx.'!$D$29)+((0.5*(COS(RADIANS(ABS('Third Approx.'!$D$18*'Data 3rd Approx.'!N1282-'Third Approx.'!$D$19*'Data 3rd Approx.'!N1282))))+0.5)*('Third Approx.'!$D$16*TAN(2*'Third Approx.'!$D$29)-2*'Third Approx.'!$D$16*TAN('Third Approx.'!$D$29)))</f>
        <v>3.5092447575526418</v>
      </c>
    </row>
    <row r="1283" spans="1:15" x14ac:dyDescent="0.25">
      <c r="A1283" s="77">
        <v>640.5</v>
      </c>
      <c r="B1283" s="77" t="str">
        <f>IF(A1283&lt;='Third Approx.'!$D$20,A1283,"")</f>
        <v/>
      </c>
      <c r="C1283" s="48" t="e">
        <f>IF(B1283="",#N/A,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Approx.'!$D$18*B1283))+O1283*COS(RADIANS(B1283*'Third Approx.'!$D$19)+'Third Approx.'!$D$21))))))))))))</f>
        <v>#N/A</v>
      </c>
      <c r="D1283" s="7" t="e">
        <f>IF(B1283="",#N/A,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Approx.'!$D$18*B1283))+O1283*SIN(RADIANS(B1283*'Third Approx.'!$D$19)+'Third Approx.'!$D$21))))))))))))</f>
        <v>#N/A</v>
      </c>
      <c r="N1283" s="18">
        <v>640.5</v>
      </c>
      <c r="O1283" s="48">
        <f>'Third Approx.'!$D$16*TAN('Third Approx.'!$D$29)+((0.5*(COS(RADIANS(ABS('Third Approx.'!$D$18*'Data 3rd Approx.'!N1283-'Third Approx.'!$D$19*'Data 3rd Approx.'!N1283))))+0.5)*('Third Approx.'!$D$16*TAN(2*'Third Approx.'!$D$29)-2*'Third Approx.'!$D$16*TAN('Third Approx.'!$D$29)))</f>
        <v>3.5097514364690383</v>
      </c>
    </row>
    <row r="1284" spans="1:15" x14ac:dyDescent="0.25">
      <c r="A1284" s="48">
        <v>641</v>
      </c>
      <c r="B1284" s="77" t="str">
        <f>IF(A1284&lt;='Third Approx.'!$D$20,A1284,"")</f>
        <v/>
      </c>
      <c r="C1284" s="48" t="e">
        <f>IF(B1284="",#N/A,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Approx.'!$D$18*B1284))+O1284*COS(RADIANS(B1284*'Third Approx.'!$D$19)+'Third Approx.'!$D$21))))))))))))</f>
        <v>#N/A</v>
      </c>
      <c r="D1284" s="7" t="e">
        <f>IF(B1284="",#N/A,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Approx.'!$D$18*B1284))+O1284*SIN(RADIANS(B1284*'Third Approx.'!$D$19)+'Third Approx.'!$D$21))))))))))))</f>
        <v>#N/A</v>
      </c>
      <c r="N1284" s="18">
        <v>641</v>
      </c>
      <c r="O1284" s="48">
        <f>'Third Approx.'!$D$16*TAN('Third Approx.'!$D$29)+((0.5*(COS(RADIANS(ABS('Third Approx.'!$D$18*'Data 3rd Approx.'!N1284-'Third Approx.'!$D$19*'Data 3rd Approx.'!N1284))))+0.5)*('Third Approx.'!$D$16*TAN(2*'Third Approx.'!$D$29)-2*'Third Approx.'!$D$16*TAN('Third Approx.'!$D$29)))</f>
        <v>3.5102863947855281</v>
      </c>
    </row>
    <row r="1285" spans="1:15" x14ac:dyDescent="0.25">
      <c r="A1285" s="77">
        <v>641.5</v>
      </c>
      <c r="B1285" s="77" t="str">
        <f>IF(A1285&lt;='Third Approx.'!$D$20,A1285,"")</f>
        <v/>
      </c>
      <c r="C1285" s="48" t="e">
        <f>IF(B1285="",#N/A,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Approx.'!$D$18*B1285))+O1285*COS(RADIANS(B1285*'Third Approx.'!$D$19)+'Third Approx.'!$D$21))))))))))))</f>
        <v>#N/A</v>
      </c>
      <c r="D1285" s="7" t="e">
        <f>IF(B1285="",#N/A,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Approx.'!$D$18*B1285))+O1285*SIN(RADIANS(B1285*'Third Approx.'!$D$19)+'Third Approx.'!$D$21))))))))))))</f>
        <v>#N/A</v>
      </c>
      <c r="N1285" s="47">
        <v>641.5</v>
      </c>
      <c r="O1285" s="48">
        <f>'Third Approx.'!$D$16*TAN('Third Approx.'!$D$29)+((0.5*(COS(RADIANS(ABS('Third Approx.'!$D$18*'Data 3rd Approx.'!N1285-'Third Approx.'!$D$19*'Data 3rd Approx.'!N1285))))+0.5)*('Third Approx.'!$D$16*TAN(2*'Third Approx.'!$D$29)-2*'Third Approx.'!$D$16*TAN('Third Approx.'!$D$29)))</f>
        <v>3.5108404792169972</v>
      </c>
    </row>
    <row r="1286" spans="1:15" x14ac:dyDescent="0.25">
      <c r="A1286" s="48">
        <v>642</v>
      </c>
      <c r="B1286" s="77" t="str">
        <f>IF(A1286&lt;='Third Approx.'!$D$20,A1286,"")</f>
        <v/>
      </c>
      <c r="C1286" s="48" t="e">
        <f>IF(B1286="",#N/A,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Approx.'!$D$18*B1286))+O1286*COS(RADIANS(B1286*'Third Approx.'!$D$19)+'Third Approx.'!$D$21))))))))))))</f>
        <v>#N/A</v>
      </c>
      <c r="D1286" s="7" t="e">
        <f>IF(B1286="",#N/A,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Approx.'!$D$18*B1286))+O1286*SIN(RADIANS(B1286*'Third Approx.'!$D$19)+'Third Approx.'!$D$21))))))))))))</f>
        <v>#N/A</v>
      </c>
      <c r="N1286" s="18">
        <v>642</v>
      </c>
      <c r="O1286" s="48">
        <f>'Third Approx.'!$D$16*TAN('Third Approx.'!$D$29)+((0.5*(COS(RADIANS(ABS('Third Approx.'!$D$18*'Data 3rd Approx.'!N1286-'Third Approx.'!$D$19*'Data 3rd Approx.'!N1286))))+0.5)*('Third Approx.'!$D$16*TAN(2*'Third Approx.'!$D$29)-2*'Third Approx.'!$D$16*TAN('Third Approx.'!$D$29)))</f>
        <v>3.5114042092252022</v>
      </c>
    </row>
    <row r="1287" spans="1:15" x14ac:dyDescent="0.25">
      <c r="A1287" s="77">
        <v>642.5</v>
      </c>
      <c r="B1287" s="77" t="str">
        <f>IF(A1287&lt;='Third Approx.'!$D$20,A1287,"")</f>
        <v/>
      </c>
      <c r="C1287" s="48" t="e">
        <f>IF(B1287="",#N/A,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Approx.'!$D$18*B1287))+O1287*COS(RADIANS(B1287*'Third Approx.'!$D$19)+'Third Approx.'!$D$21))))))))))))</f>
        <v>#N/A</v>
      </c>
      <c r="D1287" s="7" t="e">
        <f>IF(B1287="",#N/A,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Approx.'!$D$18*B1287))+O1287*SIN(RADIANS(B1287*'Third Approx.'!$D$19)+'Third Approx.'!$D$21))))))))))))</f>
        <v>#N/A</v>
      </c>
      <c r="N1287" s="18">
        <v>642.5</v>
      </c>
      <c r="O1287" s="48">
        <f>'Third Approx.'!$D$16*TAN('Third Approx.'!$D$29)+((0.5*(COS(RADIANS(ABS('Third Approx.'!$D$18*'Data 3rd Approx.'!N1287-'Third Approx.'!$D$19*'Data 3rd Approx.'!N1287))))+0.5)*('Third Approx.'!$D$16*TAN(2*'Third Approx.'!$D$29)-2*'Third Approx.'!$D$16*TAN('Third Approx.'!$D$29)))</f>
        <v>3.5119679392334073</v>
      </c>
    </row>
    <row r="1288" spans="1:15" x14ac:dyDescent="0.25">
      <c r="A1288" s="48">
        <v>643</v>
      </c>
      <c r="B1288" s="77" t="str">
        <f>IF(A1288&lt;='Third Approx.'!$D$20,A1288,"")</f>
        <v/>
      </c>
      <c r="C1288" s="48" t="e">
        <f>IF(B1288="",#N/A,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Approx.'!$D$18*B1288))+O1288*COS(RADIANS(B1288*'Third Approx.'!$D$19)+'Third Approx.'!$D$21))))))))))))</f>
        <v>#N/A</v>
      </c>
      <c r="D1288" s="7" t="e">
        <f>IF(B1288="",#N/A,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Approx.'!$D$18*B1288))+O1288*SIN(RADIANS(B1288*'Third Approx.'!$D$19)+'Third Approx.'!$D$21))))))))))))</f>
        <v>#N/A</v>
      </c>
      <c r="N1288" s="47">
        <v>643</v>
      </c>
      <c r="O1288" s="48">
        <f>'Third Approx.'!$D$16*TAN('Third Approx.'!$D$29)+((0.5*(COS(RADIANS(ABS('Third Approx.'!$D$18*'Data 3rd Approx.'!N1288-'Third Approx.'!$D$19*'Data 3rd Approx.'!N1288))))+0.5)*('Third Approx.'!$D$16*TAN(2*'Third Approx.'!$D$29)-2*'Third Approx.'!$D$16*TAN('Third Approx.'!$D$29)))</f>
        <v>3.5125220236648764</v>
      </c>
    </row>
    <row r="1289" spans="1:15" x14ac:dyDescent="0.25">
      <c r="A1289" s="77">
        <v>643.5</v>
      </c>
      <c r="B1289" s="77" t="str">
        <f>IF(A1289&lt;='Third Approx.'!$D$20,A1289,"")</f>
        <v/>
      </c>
      <c r="C1289" s="48" t="e">
        <f>IF(B1289="",#N/A,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Approx.'!$D$18*B1289))+O1289*COS(RADIANS(B1289*'Third Approx.'!$D$19)+'Third Approx.'!$D$21))))))))))))</f>
        <v>#N/A</v>
      </c>
      <c r="D1289" s="7" t="e">
        <f>IF(B1289="",#N/A,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Approx.'!$D$18*B1289))+O1289*SIN(RADIANS(B1289*'Third Approx.'!$D$19)+'Third Approx.'!$D$21))))))))))))</f>
        <v>#N/A</v>
      </c>
      <c r="N1289" s="18">
        <v>643.5</v>
      </c>
      <c r="O1289" s="48">
        <f>'Third Approx.'!$D$16*TAN('Third Approx.'!$D$29)+((0.5*(COS(RADIANS(ABS('Third Approx.'!$D$18*'Data 3rd Approx.'!N1289-'Third Approx.'!$D$19*'Data 3rd Approx.'!N1289))))+0.5)*('Third Approx.'!$D$16*TAN(2*'Third Approx.'!$D$29)-2*'Third Approx.'!$D$16*TAN('Third Approx.'!$D$29)))</f>
        <v>3.5130569819813662</v>
      </c>
    </row>
    <row r="1290" spans="1:15" x14ac:dyDescent="0.25">
      <c r="A1290" s="48">
        <v>644</v>
      </c>
      <c r="B1290" s="77" t="str">
        <f>IF(A1290&lt;='Third Approx.'!$D$20,A1290,"")</f>
        <v/>
      </c>
      <c r="C1290" s="48" t="e">
        <f>IF(B1290="",#N/A,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Approx.'!$D$18*B1290))+O1290*COS(RADIANS(B1290*'Third Approx.'!$D$19)+'Third Approx.'!$D$21))))))))))))</f>
        <v>#N/A</v>
      </c>
      <c r="D1290" s="7" t="e">
        <f>IF(B1290="",#N/A,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Approx.'!$D$18*B1290))+O1290*SIN(RADIANS(B1290*'Third Approx.'!$D$19)+'Third Approx.'!$D$21))))))))))))</f>
        <v>#N/A</v>
      </c>
      <c r="N1290" s="18">
        <v>644</v>
      </c>
      <c r="O1290" s="48">
        <f>'Third Approx.'!$D$16*TAN('Third Approx.'!$D$29)+((0.5*(COS(RADIANS(ABS('Third Approx.'!$D$18*'Data 3rd Approx.'!N1290-'Third Approx.'!$D$19*'Data 3rd Approx.'!N1290))))+0.5)*('Third Approx.'!$D$16*TAN(2*'Third Approx.'!$D$29)-2*'Third Approx.'!$D$16*TAN('Third Approx.'!$D$29)))</f>
        <v>3.5135636608977627</v>
      </c>
    </row>
    <row r="1291" spans="1:15" x14ac:dyDescent="0.25">
      <c r="A1291" s="77">
        <v>644.5</v>
      </c>
      <c r="B1291" s="77" t="str">
        <f>IF(A1291&lt;='Third Approx.'!$D$20,A1291,"")</f>
        <v/>
      </c>
      <c r="C1291" s="48" t="e">
        <f>IF(B1291="",#N/A,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Approx.'!$D$18*B1291))+O1291*COS(RADIANS(B1291*'Third Approx.'!$D$19)+'Third Approx.'!$D$21))))))))))))</f>
        <v>#N/A</v>
      </c>
      <c r="D1291" s="7" t="e">
        <f>IF(B1291="",#N/A,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Approx.'!$D$18*B1291))+O1291*SIN(RADIANS(B1291*'Third Approx.'!$D$19)+'Third Approx.'!$D$21))))))))))))</f>
        <v>#N/A</v>
      </c>
      <c r="N1291" s="47">
        <v>644.5</v>
      </c>
      <c r="O1291" s="48">
        <f>'Third Approx.'!$D$16*TAN('Third Approx.'!$D$29)+((0.5*(COS(RADIANS(ABS('Third Approx.'!$D$18*'Data 3rd Approx.'!N1291-'Third Approx.'!$D$19*'Data 3rd Approx.'!N1291))))+0.5)*('Third Approx.'!$D$16*TAN(2*'Third Approx.'!$D$29)-2*'Third Approx.'!$D$16*TAN('Third Approx.'!$D$29)))</f>
        <v>3.5140333909973287</v>
      </c>
    </row>
    <row r="1292" spans="1:15" x14ac:dyDescent="0.25">
      <c r="A1292" s="48">
        <v>645</v>
      </c>
      <c r="B1292" s="77" t="str">
        <f>IF(A1292&lt;='Third Approx.'!$D$20,A1292,"")</f>
        <v/>
      </c>
      <c r="C1292" s="48" t="e">
        <f>IF(B1292="",#N/A,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Approx.'!$D$18*B1292))+O1292*COS(RADIANS(B1292*'Third Approx.'!$D$19)+'Third Approx.'!$D$21))))))))))))</f>
        <v>#N/A</v>
      </c>
      <c r="D1292" s="7" t="e">
        <f>IF(B1292="",#N/A,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Approx.'!$D$18*B1292))+O1292*SIN(RADIANS(B1292*'Third Approx.'!$D$19)+'Third Approx.'!$D$21))))))))))))</f>
        <v>#N/A</v>
      </c>
      <c r="N1292" s="18">
        <v>645</v>
      </c>
      <c r="O1292" s="48">
        <f>'Third Approx.'!$D$16*TAN('Third Approx.'!$D$29)+((0.5*(COS(RADIANS(ABS('Third Approx.'!$D$18*'Data 3rd Approx.'!N1292-'Third Approx.'!$D$19*'Data 3rd Approx.'!N1292))))+0.5)*('Third Approx.'!$D$16*TAN(2*'Third Approx.'!$D$29)-2*'Third Approx.'!$D$16*TAN('Third Approx.'!$D$29)))</f>
        <v>3.5144581350678266</v>
      </c>
    </row>
    <row r="1293" spans="1:15" x14ac:dyDescent="0.25">
      <c r="A1293" s="77">
        <v>645.5</v>
      </c>
      <c r="B1293" s="77" t="str">
        <f>IF(A1293&lt;='Third Approx.'!$D$20,A1293,"")</f>
        <v/>
      </c>
      <c r="C1293" s="48" t="e">
        <f>IF(B1293="",#N/A,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Approx.'!$D$18*B1293))+O1293*COS(RADIANS(B1293*'Third Approx.'!$D$19)+'Third Approx.'!$D$21))))))))))))</f>
        <v>#N/A</v>
      </c>
      <c r="D1293" s="7" t="e">
        <f>IF(B1293="",#N/A,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Approx.'!$D$18*B1293))+O1293*SIN(RADIANS(B1293*'Third Approx.'!$D$19)+'Third Approx.'!$D$21))))))))))))</f>
        <v>#N/A</v>
      </c>
      <c r="N1293" s="18">
        <v>645.5</v>
      </c>
      <c r="O1293" s="48">
        <f>'Third Approx.'!$D$16*TAN('Third Approx.'!$D$29)+((0.5*(COS(RADIANS(ABS('Third Approx.'!$D$18*'Data 3rd Approx.'!N1293-'Third Approx.'!$D$19*'Data 3rd Approx.'!N1293))))+0.5)*('Third Approx.'!$D$16*TAN(2*'Third Approx.'!$D$29)-2*'Third Approx.'!$D$16*TAN('Third Approx.'!$D$29)))</f>
        <v>3.5148306256204491</v>
      </c>
    </row>
    <row r="1294" spans="1:15" x14ac:dyDescent="0.25">
      <c r="A1294" s="48">
        <v>646</v>
      </c>
      <c r="B1294" s="77" t="str">
        <f>IF(A1294&lt;='Third Approx.'!$D$20,A1294,"")</f>
        <v/>
      </c>
      <c r="C1294" s="48" t="e">
        <f>IF(B1294="",#N/A,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Approx.'!$D$18*B1294))+O1294*COS(RADIANS(B1294*'Third Approx.'!$D$19)+'Third Approx.'!$D$21))))))))))))</f>
        <v>#N/A</v>
      </c>
      <c r="D1294" s="7" t="e">
        <f>IF(B1294="",#N/A,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Approx.'!$D$18*B1294))+O1294*SIN(RADIANS(B1294*'Third Approx.'!$D$19)+'Third Approx.'!$D$21))))))))))))</f>
        <v>#N/A</v>
      </c>
      <c r="N1294" s="47">
        <v>646</v>
      </c>
      <c r="O1294" s="48">
        <f>'Third Approx.'!$D$16*TAN('Third Approx.'!$D$29)+((0.5*(COS(RADIANS(ABS('Third Approx.'!$D$18*'Data 3rd Approx.'!N1294-'Third Approx.'!$D$19*'Data 3rd Approx.'!N1294))))+0.5)*('Third Approx.'!$D$16*TAN(2*'Third Approx.'!$D$29)-2*'Third Approx.'!$D$16*TAN('Third Approx.'!$D$29)))</f>
        <v>3.5151444892385664</v>
      </c>
    </row>
    <row r="1295" spans="1:15" x14ac:dyDescent="0.25">
      <c r="A1295" s="77">
        <v>646.5</v>
      </c>
      <c r="B1295" s="77" t="str">
        <f>IF(A1295&lt;='Third Approx.'!$D$20,A1295,"")</f>
        <v/>
      </c>
      <c r="C1295" s="48" t="e">
        <f>IF(B1295="",#N/A,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Approx.'!$D$18*B1295))+O1295*COS(RADIANS(B1295*'Third Approx.'!$D$19)+'Third Approx.'!$D$21))))))))))))</f>
        <v>#N/A</v>
      </c>
      <c r="D1295" s="7" t="e">
        <f>IF(B1295="",#N/A,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Approx.'!$D$18*B1295))+O1295*SIN(RADIANS(B1295*'Third Approx.'!$D$19)+'Third Approx.'!$D$21))))))))))))</f>
        <v>#N/A</v>
      </c>
      <c r="N1295" s="18">
        <v>646.5</v>
      </c>
      <c r="O1295" s="48">
        <f>'Third Approx.'!$D$16*TAN('Third Approx.'!$D$29)+((0.5*(COS(RADIANS(ABS('Third Approx.'!$D$18*'Data 3rd Approx.'!N1295-'Third Approx.'!$D$19*'Data 3rd Approx.'!N1295))))+0.5)*('Third Approx.'!$D$16*TAN(2*'Third Approx.'!$D$29)-2*'Third Approx.'!$D$16*TAN('Third Approx.'!$D$29)))</f>
        <v>3.5153943556286542</v>
      </c>
    </row>
    <row r="1296" spans="1:15" x14ac:dyDescent="0.25">
      <c r="A1296" s="48">
        <v>647</v>
      </c>
      <c r="B1296" s="77" t="str">
        <f>IF(A1296&lt;='Third Approx.'!$D$20,A1296,"")</f>
        <v/>
      </c>
      <c r="C1296" s="48" t="e">
        <f>IF(B1296="",#N/A,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Approx.'!$D$18*B1296))+O1296*COS(RADIANS(B1296*'Third Approx.'!$D$19)+'Third Approx.'!$D$21))))))))))))</f>
        <v>#N/A</v>
      </c>
      <c r="D1296" s="7" t="e">
        <f>IF(B1296="",#N/A,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Approx.'!$D$18*B1296))+O1296*SIN(RADIANS(B1296*'Third Approx.'!$D$19)+'Third Approx.'!$D$21))))))))))))</f>
        <v>#N/A</v>
      </c>
      <c r="N1296" s="18">
        <v>647</v>
      </c>
      <c r="O1296" s="48">
        <f>'Third Approx.'!$D$16*TAN('Third Approx.'!$D$29)+((0.5*(COS(RADIANS(ABS('Third Approx.'!$D$18*'Data 3rd Approx.'!N1296-'Third Approx.'!$D$19*'Data 3rd Approx.'!N1296))))+0.5)*('Third Approx.'!$D$16*TAN(2*'Third Approx.'!$D$29)-2*'Third Approx.'!$D$16*TAN('Third Approx.'!$D$29)))</f>
        <v>3.5155759495075007</v>
      </c>
    </row>
    <row r="1297" spans="1:15" x14ac:dyDescent="0.25">
      <c r="A1297" s="77">
        <v>647.5</v>
      </c>
      <c r="B1297" s="77" t="str">
        <f>IF(A1297&lt;='Third Approx.'!$D$20,A1297,"")</f>
        <v/>
      </c>
      <c r="C1297" s="48" t="e">
        <f>IF(B1297="",#N/A,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Approx.'!$D$18*B1297))+O1297*COS(RADIANS(B1297*'Third Approx.'!$D$19)+'Third Approx.'!$D$21))))))))))))</f>
        <v>#N/A</v>
      </c>
      <c r="D1297" s="7" t="e">
        <f>IF(B1297="",#N/A,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Approx.'!$D$18*B1297))+O1297*SIN(RADIANS(B1297*'Third Approx.'!$D$19)+'Third Approx.'!$D$21))))))))))))</f>
        <v>#N/A</v>
      </c>
      <c r="N1297" s="47">
        <v>647.5</v>
      </c>
      <c r="O1297" s="48">
        <f>'Third Approx.'!$D$16*TAN('Third Approx.'!$D$29)+((0.5*(COS(RADIANS(ABS('Third Approx.'!$D$18*'Data 3rd Approx.'!N1297-'Third Approx.'!$D$19*'Data 3rd Approx.'!N1297))))+0.5)*('Third Approx.'!$D$16*TAN(2*'Third Approx.'!$D$29)-2*'Third Approx.'!$D$16*TAN('Third Approx.'!$D$29)))</f>
        <v>3.5156861637534926</v>
      </c>
    </row>
    <row r="1298" spans="1:15" x14ac:dyDescent="0.25">
      <c r="A1298" s="48">
        <v>648</v>
      </c>
      <c r="B1298" s="77" t="str">
        <f>IF(A1298&lt;='Third Approx.'!$D$20,A1298,"")</f>
        <v/>
      </c>
      <c r="C1298" s="48" t="e">
        <f>IF(B1298="",#N/A,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Approx.'!$D$18*B1298))+O1298*COS(RADIANS(B1298*'Third Approx.'!$D$19)+'Third Approx.'!$D$21))))))))))))</f>
        <v>#N/A</v>
      </c>
      <c r="D1298" s="7" t="e">
        <f>IF(B1298="",#N/A,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Approx.'!$D$18*B1298))+O1298*SIN(RADIANS(B1298*'Third Approx.'!$D$19)+'Third Approx.'!$D$21))))))))))))</f>
        <v>#N/A</v>
      </c>
      <c r="N1298" s="18">
        <v>648</v>
      </c>
      <c r="O1298" s="48">
        <f>'Third Approx.'!$D$16*TAN('Third Approx.'!$D$29)+((0.5*(COS(RADIANS(ABS('Third Approx.'!$D$18*'Data 3rd Approx.'!N1298-'Third Approx.'!$D$19*'Data 3rd Approx.'!N1298))))+0.5)*('Third Approx.'!$D$16*TAN(2*'Third Approx.'!$D$29)-2*'Third Approx.'!$D$16*TAN('Third Approx.'!$D$29)))</f>
        <v>3.5157231125703232</v>
      </c>
    </row>
    <row r="1299" spans="1:15" x14ac:dyDescent="0.25">
      <c r="A1299" s="77">
        <v>648.5</v>
      </c>
      <c r="B1299" s="77" t="str">
        <f>IF(A1299&lt;='Third Approx.'!$D$20,A1299,"")</f>
        <v/>
      </c>
      <c r="C1299" s="48" t="e">
        <f>IF(B1299="",#N/A,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Approx.'!$D$18*B1299))+O1299*COS(RADIANS(B1299*'Third Approx.'!$D$19)+'Third Approx.'!$D$21))))))))))))</f>
        <v>#N/A</v>
      </c>
      <c r="D1299" s="7" t="e">
        <f>IF(B1299="",#N/A,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Approx.'!$D$18*B1299))+O1299*SIN(RADIANS(B1299*'Third Approx.'!$D$19)+'Third Approx.'!$D$21))))))))))))</f>
        <v>#N/A</v>
      </c>
      <c r="N1299" s="18">
        <v>648.5</v>
      </c>
      <c r="O1299" s="48">
        <f>'Third Approx.'!$D$16*TAN('Third Approx.'!$D$29)+((0.5*(COS(RADIANS(ABS('Third Approx.'!$D$18*'Data 3rd Approx.'!N1299-'Third Approx.'!$D$19*'Data 3rd Approx.'!N1299))))+0.5)*('Third Approx.'!$D$16*TAN(2*'Third Approx.'!$D$29)-2*'Third Approx.'!$D$16*TAN('Third Approx.'!$D$29)))</f>
        <v>3.5156861637534926</v>
      </c>
    </row>
    <row r="1300" spans="1:15" x14ac:dyDescent="0.25">
      <c r="A1300" s="48">
        <v>649</v>
      </c>
      <c r="B1300" s="77" t="str">
        <f>IF(A1300&lt;='Third Approx.'!$D$20,A1300,"")</f>
        <v/>
      </c>
      <c r="C1300" s="48" t="e">
        <f>IF(B1300="",#N/A,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Approx.'!$D$18*B1300))+O1300*COS(RADIANS(B1300*'Third Approx.'!$D$19)+'Third Approx.'!$D$21))))))))))))</f>
        <v>#N/A</v>
      </c>
      <c r="D1300" s="7" t="e">
        <f>IF(B1300="",#N/A,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Approx.'!$D$18*B1300))+O1300*SIN(RADIANS(B1300*'Third Approx.'!$D$19)+'Third Approx.'!$D$21))))))))))))</f>
        <v>#N/A</v>
      </c>
      <c r="N1300" s="47">
        <v>649</v>
      </c>
      <c r="O1300" s="48">
        <f>'Third Approx.'!$D$16*TAN('Third Approx.'!$D$29)+((0.5*(COS(RADIANS(ABS('Third Approx.'!$D$18*'Data 3rd Approx.'!N1300-'Third Approx.'!$D$19*'Data 3rd Approx.'!N1300))))+0.5)*('Third Approx.'!$D$16*TAN(2*'Third Approx.'!$D$29)-2*'Third Approx.'!$D$16*TAN('Third Approx.'!$D$29)))</f>
        <v>3.5155759495075007</v>
      </c>
    </row>
    <row r="1301" spans="1:15" x14ac:dyDescent="0.25">
      <c r="A1301" s="77">
        <v>649.5</v>
      </c>
      <c r="B1301" s="77" t="str">
        <f>IF(A1301&lt;='Third Approx.'!$D$20,A1301,"")</f>
        <v/>
      </c>
      <c r="C1301" s="48" t="e">
        <f>IF(B1301="",#N/A,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Approx.'!$D$18*B1301))+O1301*COS(RADIANS(B1301*'Third Approx.'!$D$19)+'Third Approx.'!$D$21))))))))))))</f>
        <v>#N/A</v>
      </c>
      <c r="D1301" s="7" t="e">
        <f>IF(B1301="",#N/A,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Approx.'!$D$18*B1301))+O1301*SIN(RADIANS(B1301*'Third Approx.'!$D$19)+'Third Approx.'!$D$21))))))))))))</f>
        <v>#N/A</v>
      </c>
      <c r="N1301" s="18">
        <v>649.5</v>
      </c>
      <c r="O1301" s="48">
        <f>'Third Approx.'!$D$16*TAN('Third Approx.'!$D$29)+((0.5*(COS(RADIANS(ABS('Third Approx.'!$D$18*'Data 3rd Approx.'!N1301-'Third Approx.'!$D$19*'Data 3rd Approx.'!N1301))))+0.5)*('Third Approx.'!$D$16*TAN(2*'Third Approx.'!$D$29)-2*'Third Approx.'!$D$16*TAN('Third Approx.'!$D$29)))</f>
        <v>3.5153943556286542</v>
      </c>
    </row>
    <row r="1302" spans="1:15" x14ac:dyDescent="0.25">
      <c r="A1302" s="48">
        <v>650</v>
      </c>
      <c r="B1302" s="77" t="str">
        <f>IF(A1302&lt;='Third Approx.'!$D$20,A1302,"")</f>
        <v/>
      </c>
      <c r="C1302" s="48" t="e">
        <f>IF(B1302="",#N/A,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Approx.'!$D$18*B1302))+O1302*COS(RADIANS(B1302*'Third Approx.'!$D$19)+'Third Approx.'!$D$21))))))))))))</f>
        <v>#N/A</v>
      </c>
      <c r="D1302" s="7" t="e">
        <f>IF(B1302="",#N/A,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Approx.'!$D$18*B1302))+O1302*SIN(RADIANS(B1302*'Third Approx.'!$D$19)+'Third Approx.'!$D$21))))))))))))</f>
        <v>#N/A</v>
      </c>
      <c r="N1302" s="18">
        <v>650</v>
      </c>
      <c r="O1302" s="48">
        <f>'Third Approx.'!$D$16*TAN('Third Approx.'!$D$29)+((0.5*(COS(RADIANS(ABS('Third Approx.'!$D$18*'Data 3rd Approx.'!N1302-'Third Approx.'!$D$19*'Data 3rd Approx.'!N1302))))+0.5)*('Third Approx.'!$D$16*TAN(2*'Third Approx.'!$D$29)-2*'Third Approx.'!$D$16*TAN('Third Approx.'!$D$29)))</f>
        <v>3.5151444892385664</v>
      </c>
    </row>
    <row r="1303" spans="1:15" x14ac:dyDescent="0.25">
      <c r="A1303" s="77">
        <v>650.5</v>
      </c>
      <c r="B1303" s="77" t="str">
        <f>IF(A1303&lt;='Third Approx.'!$D$20,A1303,"")</f>
        <v/>
      </c>
      <c r="C1303" s="48" t="e">
        <f>IF(B1303="",#N/A,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Approx.'!$D$18*B1303))+O1303*COS(RADIANS(B1303*'Third Approx.'!$D$19)+'Third Approx.'!$D$21))))))))))))</f>
        <v>#N/A</v>
      </c>
      <c r="D1303" s="7" t="e">
        <f>IF(B1303="",#N/A,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Approx.'!$D$18*B1303))+O1303*SIN(RADIANS(B1303*'Third Approx.'!$D$19)+'Third Approx.'!$D$21))))))))))))</f>
        <v>#N/A</v>
      </c>
      <c r="N1303" s="47">
        <v>650.5</v>
      </c>
      <c r="O1303" s="48">
        <f>'Third Approx.'!$D$16*TAN('Third Approx.'!$D$29)+((0.5*(COS(RADIANS(ABS('Third Approx.'!$D$18*'Data 3rd Approx.'!N1303-'Third Approx.'!$D$19*'Data 3rd Approx.'!N1303))))+0.5)*('Third Approx.'!$D$16*TAN(2*'Third Approx.'!$D$29)-2*'Third Approx.'!$D$16*TAN('Third Approx.'!$D$29)))</f>
        <v>3.5148306256204491</v>
      </c>
    </row>
    <row r="1304" spans="1:15" x14ac:dyDescent="0.25">
      <c r="A1304" s="48">
        <v>651</v>
      </c>
      <c r="B1304" s="77" t="str">
        <f>IF(A1304&lt;='Third Approx.'!$D$20,A1304,"")</f>
        <v/>
      </c>
      <c r="C1304" s="48" t="e">
        <f>IF(B1304="",#N/A,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Approx.'!$D$18*B1304))+O1304*COS(RADIANS(B1304*'Third Approx.'!$D$19)+'Third Approx.'!$D$21))))))))))))</f>
        <v>#N/A</v>
      </c>
      <c r="D1304" s="7" t="e">
        <f>IF(B1304="",#N/A,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Approx.'!$D$18*B1304))+O1304*SIN(RADIANS(B1304*'Third Approx.'!$D$19)+'Third Approx.'!$D$21))))))))))))</f>
        <v>#N/A</v>
      </c>
      <c r="N1304" s="18">
        <v>651</v>
      </c>
      <c r="O1304" s="48">
        <f>'Third Approx.'!$D$16*TAN('Third Approx.'!$D$29)+((0.5*(COS(RADIANS(ABS('Third Approx.'!$D$18*'Data 3rd Approx.'!N1304-'Third Approx.'!$D$19*'Data 3rd Approx.'!N1304))))+0.5)*('Third Approx.'!$D$16*TAN(2*'Third Approx.'!$D$29)-2*'Third Approx.'!$D$16*TAN('Third Approx.'!$D$29)))</f>
        <v>3.5144581350678266</v>
      </c>
    </row>
    <row r="1305" spans="1:15" x14ac:dyDescent="0.25">
      <c r="A1305" s="77">
        <v>651.5</v>
      </c>
      <c r="B1305" s="77" t="str">
        <f>IF(A1305&lt;='Third Approx.'!$D$20,A1305,"")</f>
        <v/>
      </c>
      <c r="C1305" s="48" t="e">
        <f>IF(B1305="",#N/A,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Approx.'!$D$18*B1305))+O1305*COS(RADIANS(B1305*'Third Approx.'!$D$19)+'Third Approx.'!$D$21))))))))))))</f>
        <v>#N/A</v>
      </c>
      <c r="D1305" s="7" t="e">
        <f>IF(B1305="",#N/A,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Approx.'!$D$18*B1305))+O1305*SIN(RADIANS(B1305*'Third Approx.'!$D$19)+'Third Approx.'!$D$21))))))))))))</f>
        <v>#N/A</v>
      </c>
      <c r="N1305" s="18">
        <v>651.5</v>
      </c>
      <c r="O1305" s="48">
        <f>'Third Approx.'!$D$16*TAN('Third Approx.'!$D$29)+((0.5*(COS(RADIANS(ABS('Third Approx.'!$D$18*'Data 3rd Approx.'!N1305-'Third Approx.'!$D$19*'Data 3rd Approx.'!N1305))))+0.5)*('Third Approx.'!$D$16*TAN(2*'Third Approx.'!$D$29)-2*'Third Approx.'!$D$16*TAN('Third Approx.'!$D$29)))</f>
        <v>3.5140333909973287</v>
      </c>
    </row>
    <row r="1306" spans="1:15" x14ac:dyDescent="0.25">
      <c r="A1306" s="48">
        <v>652</v>
      </c>
      <c r="B1306" s="77" t="str">
        <f>IF(A1306&lt;='Third Approx.'!$D$20,A1306,"")</f>
        <v/>
      </c>
      <c r="C1306" s="48" t="e">
        <f>IF(B1306="",#N/A,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Approx.'!$D$18*B1306))+O1306*COS(RADIANS(B1306*'Third Approx.'!$D$19)+'Third Approx.'!$D$21))))))))))))</f>
        <v>#N/A</v>
      </c>
      <c r="D1306" s="7" t="e">
        <f>IF(B1306="",#N/A,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Approx.'!$D$18*B1306))+O1306*SIN(RADIANS(B1306*'Third Approx.'!$D$19)+'Third Approx.'!$D$21))))))))))))</f>
        <v>#N/A</v>
      </c>
      <c r="N1306" s="47">
        <v>652</v>
      </c>
      <c r="O1306" s="48">
        <f>'Third Approx.'!$D$16*TAN('Third Approx.'!$D$29)+((0.5*(COS(RADIANS(ABS('Third Approx.'!$D$18*'Data 3rd Approx.'!N1306-'Third Approx.'!$D$19*'Data 3rd Approx.'!N1306))))+0.5)*('Third Approx.'!$D$16*TAN(2*'Third Approx.'!$D$29)-2*'Third Approx.'!$D$16*TAN('Third Approx.'!$D$29)))</f>
        <v>3.5135636608977627</v>
      </c>
    </row>
    <row r="1307" spans="1:15" x14ac:dyDescent="0.25">
      <c r="A1307" s="77">
        <v>652.5</v>
      </c>
      <c r="B1307" s="77" t="str">
        <f>IF(A1307&lt;='Third Approx.'!$D$20,A1307,"")</f>
        <v/>
      </c>
      <c r="C1307" s="48" t="e">
        <f>IF(B1307="",#N/A,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Approx.'!$D$18*B1307))+O1307*COS(RADIANS(B1307*'Third Approx.'!$D$19)+'Third Approx.'!$D$21))))))))))))</f>
        <v>#N/A</v>
      </c>
      <c r="D1307" s="7" t="e">
        <f>IF(B1307="",#N/A,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Approx.'!$D$18*B1307))+O1307*SIN(RADIANS(B1307*'Third Approx.'!$D$19)+'Third Approx.'!$D$21))))))))))))</f>
        <v>#N/A</v>
      </c>
      <c r="N1307" s="18">
        <v>652.5</v>
      </c>
      <c r="O1307" s="48">
        <f>'Third Approx.'!$D$16*TAN('Third Approx.'!$D$29)+((0.5*(COS(RADIANS(ABS('Third Approx.'!$D$18*'Data 3rd Approx.'!N1307-'Third Approx.'!$D$19*'Data 3rd Approx.'!N1307))))+0.5)*('Third Approx.'!$D$16*TAN(2*'Third Approx.'!$D$29)-2*'Third Approx.'!$D$16*TAN('Third Approx.'!$D$29)))</f>
        <v>3.5130569819813662</v>
      </c>
    </row>
    <row r="1308" spans="1:15" x14ac:dyDescent="0.25">
      <c r="A1308" s="48">
        <v>653</v>
      </c>
      <c r="B1308" s="77" t="str">
        <f>IF(A1308&lt;='Third Approx.'!$D$20,A1308,"")</f>
        <v/>
      </c>
      <c r="C1308" s="48" t="e">
        <f>IF(B1308="",#N/A,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Approx.'!$D$18*B1308))+O1308*COS(RADIANS(B1308*'Third Approx.'!$D$19)+'Third Approx.'!$D$21))))))))))))</f>
        <v>#N/A</v>
      </c>
      <c r="D1308" s="7" t="e">
        <f>IF(B1308="",#N/A,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Approx.'!$D$18*B1308))+O1308*SIN(RADIANS(B1308*'Third Approx.'!$D$19)+'Third Approx.'!$D$21))))))))))))</f>
        <v>#N/A</v>
      </c>
      <c r="N1308" s="18">
        <v>653</v>
      </c>
      <c r="O1308" s="48">
        <f>'Third Approx.'!$D$16*TAN('Third Approx.'!$D$29)+((0.5*(COS(RADIANS(ABS('Third Approx.'!$D$18*'Data 3rd Approx.'!N1308-'Third Approx.'!$D$19*'Data 3rd Approx.'!N1308))))+0.5)*('Third Approx.'!$D$16*TAN(2*'Third Approx.'!$D$29)-2*'Third Approx.'!$D$16*TAN('Third Approx.'!$D$29)))</f>
        <v>3.5125220236648764</v>
      </c>
    </row>
    <row r="1309" spans="1:15" x14ac:dyDescent="0.25">
      <c r="A1309" s="77">
        <v>653.5</v>
      </c>
      <c r="B1309" s="77" t="str">
        <f>IF(A1309&lt;='Third Approx.'!$D$20,A1309,"")</f>
        <v/>
      </c>
      <c r="C1309" s="48" t="e">
        <f>IF(B1309="",#N/A,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Approx.'!$D$18*B1309))+O1309*COS(RADIANS(B1309*'Third Approx.'!$D$19)+'Third Approx.'!$D$21))))))))))))</f>
        <v>#N/A</v>
      </c>
      <c r="D1309" s="7" t="e">
        <f>IF(B1309="",#N/A,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Approx.'!$D$18*B1309))+O1309*SIN(RADIANS(B1309*'Third Approx.'!$D$19)+'Third Approx.'!$D$21))))))))))))</f>
        <v>#N/A</v>
      </c>
      <c r="N1309" s="47">
        <v>653.5</v>
      </c>
      <c r="O1309" s="48">
        <f>'Third Approx.'!$D$16*TAN('Third Approx.'!$D$29)+((0.5*(COS(RADIANS(ABS('Third Approx.'!$D$18*'Data 3rd Approx.'!N1309-'Third Approx.'!$D$19*'Data 3rd Approx.'!N1309))))+0.5)*('Third Approx.'!$D$16*TAN(2*'Third Approx.'!$D$29)-2*'Third Approx.'!$D$16*TAN('Third Approx.'!$D$29)))</f>
        <v>3.5119679392334073</v>
      </c>
    </row>
    <row r="1310" spans="1:15" x14ac:dyDescent="0.25">
      <c r="A1310" s="48">
        <v>654</v>
      </c>
      <c r="B1310" s="77" t="str">
        <f>IF(A1310&lt;='Third Approx.'!$D$20,A1310,"")</f>
        <v/>
      </c>
      <c r="C1310" s="48" t="e">
        <f>IF(B1310="",#N/A,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Approx.'!$D$18*B1310))+O1310*COS(RADIANS(B1310*'Third Approx.'!$D$19)+'Third Approx.'!$D$21))))))))))))</f>
        <v>#N/A</v>
      </c>
      <c r="D1310" s="7" t="e">
        <f>IF(B1310="",#N/A,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Approx.'!$D$18*B1310))+O1310*SIN(RADIANS(B1310*'Third Approx.'!$D$19)+'Third Approx.'!$D$21))))))))))))</f>
        <v>#N/A</v>
      </c>
      <c r="N1310" s="18">
        <v>654</v>
      </c>
      <c r="O1310" s="48">
        <f>'Third Approx.'!$D$16*TAN('Third Approx.'!$D$29)+((0.5*(COS(RADIANS(ABS('Third Approx.'!$D$18*'Data 3rd Approx.'!N1310-'Third Approx.'!$D$19*'Data 3rd Approx.'!N1310))))+0.5)*('Third Approx.'!$D$16*TAN(2*'Third Approx.'!$D$29)-2*'Third Approx.'!$D$16*TAN('Third Approx.'!$D$29)))</f>
        <v>3.5114042092252022</v>
      </c>
    </row>
    <row r="1311" spans="1:15" x14ac:dyDescent="0.25">
      <c r="A1311" s="77">
        <v>654.5</v>
      </c>
      <c r="B1311" s="77" t="str">
        <f>IF(A1311&lt;='Third Approx.'!$D$20,A1311,"")</f>
        <v/>
      </c>
      <c r="C1311" s="48" t="e">
        <f>IF(B1311="",#N/A,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Approx.'!$D$18*B1311))+O1311*COS(RADIANS(B1311*'Third Approx.'!$D$19)+'Third Approx.'!$D$21))))))))))))</f>
        <v>#N/A</v>
      </c>
      <c r="D1311" s="7" t="e">
        <f>IF(B1311="",#N/A,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Approx.'!$D$18*B1311))+O1311*SIN(RADIANS(B1311*'Third Approx.'!$D$19)+'Third Approx.'!$D$21))))))))))))</f>
        <v>#N/A</v>
      </c>
      <c r="N1311" s="18">
        <v>654.5</v>
      </c>
      <c r="O1311" s="48">
        <f>'Third Approx.'!$D$16*TAN('Third Approx.'!$D$29)+((0.5*(COS(RADIANS(ABS('Third Approx.'!$D$18*'Data 3rd Approx.'!N1311-'Third Approx.'!$D$19*'Data 3rd Approx.'!N1311))))+0.5)*('Third Approx.'!$D$16*TAN(2*'Third Approx.'!$D$29)-2*'Third Approx.'!$D$16*TAN('Third Approx.'!$D$29)))</f>
        <v>3.5108404792169972</v>
      </c>
    </row>
    <row r="1312" spans="1:15" x14ac:dyDescent="0.25">
      <c r="A1312" s="48">
        <v>655</v>
      </c>
      <c r="B1312" s="77" t="str">
        <f>IF(A1312&lt;='Third Approx.'!$D$20,A1312,"")</f>
        <v/>
      </c>
      <c r="C1312" s="48" t="e">
        <f>IF(B1312="",#N/A,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Approx.'!$D$18*B1312))+O1312*COS(RADIANS(B1312*'Third Approx.'!$D$19)+'Third Approx.'!$D$21))))))))))))</f>
        <v>#N/A</v>
      </c>
      <c r="D1312" s="7" t="e">
        <f>IF(B1312="",#N/A,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Approx.'!$D$18*B1312))+O1312*SIN(RADIANS(B1312*'Third Approx.'!$D$19)+'Third Approx.'!$D$21))))))))))))</f>
        <v>#N/A</v>
      </c>
      <c r="N1312" s="47">
        <v>655</v>
      </c>
      <c r="O1312" s="48">
        <f>'Third Approx.'!$D$16*TAN('Third Approx.'!$D$29)+((0.5*(COS(RADIANS(ABS('Third Approx.'!$D$18*'Data 3rd Approx.'!N1312-'Third Approx.'!$D$19*'Data 3rd Approx.'!N1312))))+0.5)*('Third Approx.'!$D$16*TAN(2*'Third Approx.'!$D$29)-2*'Third Approx.'!$D$16*TAN('Third Approx.'!$D$29)))</f>
        <v>3.5102863947855281</v>
      </c>
    </row>
    <row r="1313" spans="1:15" x14ac:dyDescent="0.25">
      <c r="A1313" s="77">
        <v>655.5</v>
      </c>
      <c r="B1313" s="77" t="str">
        <f>IF(A1313&lt;='Third Approx.'!$D$20,A1313,"")</f>
        <v/>
      </c>
      <c r="C1313" s="48" t="e">
        <f>IF(B1313="",#N/A,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Approx.'!$D$18*B1313))+O1313*COS(RADIANS(B1313*'Third Approx.'!$D$19)+'Third Approx.'!$D$21))))))))))))</f>
        <v>#N/A</v>
      </c>
      <c r="D1313" s="7" t="e">
        <f>IF(B1313="",#N/A,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Approx.'!$D$18*B1313))+O1313*SIN(RADIANS(B1313*'Third Approx.'!$D$19)+'Third Approx.'!$D$21))))))))))))</f>
        <v>#N/A</v>
      </c>
      <c r="N1313" s="18">
        <v>655.5</v>
      </c>
      <c r="O1313" s="48">
        <f>'Third Approx.'!$D$16*TAN('Third Approx.'!$D$29)+((0.5*(COS(RADIANS(ABS('Third Approx.'!$D$18*'Data 3rd Approx.'!N1313-'Third Approx.'!$D$19*'Data 3rd Approx.'!N1313))))+0.5)*('Third Approx.'!$D$16*TAN(2*'Third Approx.'!$D$29)-2*'Third Approx.'!$D$16*TAN('Third Approx.'!$D$29)))</f>
        <v>3.5097514364690383</v>
      </c>
    </row>
    <row r="1314" spans="1:15" x14ac:dyDescent="0.25">
      <c r="A1314" s="48">
        <v>656</v>
      </c>
      <c r="B1314" s="77" t="str">
        <f>IF(A1314&lt;='Third Approx.'!$D$20,A1314,"")</f>
        <v/>
      </c>
      <c r="C1314" s="48" t="e">
        <f>IF(B1314="",#N/A,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Approx.'!$D$18*B1314))+O1314*COS(RADIANS(B1314*'Third Approx.'!$D$19)+'Third Approx.'!$D$21))))))))))))</f>
        <v>#N/A</v>
      </c>
      <c r="D1314" s="7" t="e">
        <f>IF(B1314="",#N/A,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Approx.'!$D$18*B1314))+O1314*SIN(RADIANS(B1314*'Third Approx.'!$D$19)+'Third Approx.'!$D$21))))))))))))</f>
        <v>#N/A</v>
      </c>
      <c r="N1314" s="18">
        <v>656</v>
      </c>
      <c r="O1314" s="48">
        <f>'Third Approx.'!$D$16*TAN('Third Approx.'!$D$29)+((0.5*(COS(RADIANS(ABS('Third Approx.'!$D$18*'Data 3rd Approx.'!N1314-'Third Approx.'!$D$19*'Data 3rd Approx.'!N1314))))+0.5)*('Third Approx.'!$D$16*TAN(2*'Third Approx.'!$D$29)-2*'Third Approx.'!$D$16*TAN('Third Approx.'!$D$29)))</f>
        <v>3.5092447575526418</v>
      </c>
    </row>
    <row r="1315" spans="1:15" x14ac:dyDescent="0.25">
      <c r="A1315" s="77">
        <v>656.5</v>
      </c>
      <c r="B1315" s="77" t="str">
        <f>IF(A1315&lt;='Third Approx.'!$D$20,A1315,"")</f>
        <v/>
      </c>
      <c r="C1315" s="48" t="e">
        <f>IF(B1315="",#N/A,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Approx.'!$D$18*B1315))+O1315*COS(RADIANS(B1315*'Third Approx.'!$D$19)+'Third Approx.'!$D$21))))))))))))</f>
        <v>#N/A</v>
      </c>
      <c r="D1315" s="7" t="e">
        <f>IF(B1315="",#N/A,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Approx.'!$D$18*B1315))+O1315*SIN(RADIANS(B1315*'Third Approx.'!$D$19)+'Third Approx.'!$D$21))))))))))))</f>
        <v>#N/A</v>
      </c>
      <c r="N1315" s="47">
        <v>656.5</v>
      </c>
      <c r="O1315" s="48">
        <f>'Third Approx.'!$D$16*TAN('Third Approx.'!$D$29)+((0.5*(COS(RADIANS(ABS('Third Approx.'!$D$18*'Data 3rd Approx.'!N1315-'Third Approx.'!$D$19*'Data 3rd Approx.'!N1315))))+0.5)*('Third Approx.'!$D$16*TAN(2*'Third Approx.'!$D$29)-2*'Third Approx.'!$D$16*TAN('Third Approx.'!$D$29)))</f>
        <v>3.5087750274530758</v>
      </c>
    </row>
    <row r="1316" spans="1:15" x14ac:dyDescent="0.25">
      <c r="A1316" s="48">
        <v>657</v>
      </c>
      <c r="B1316" s="77" t="str">
        <f>IF(A1316&lt;='Third Approx.'!$D$20,A1316,"")</f>
        <v/>
      </c>
      <c r="C1316" s="48" t="e">
        <f>IF(B1316="",#N/A,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Approx.'!$D$18*B1316))+O1316*COS(RADIANS(B1316*'Third Approx.'!$D$19)+'Third Approx.'!$D$21))))))))))))</f>
        <v>#N/A</v>
      </c>
      <c r="D1316" s="7" t="e">
        <f>IF(B1316="",#N/A,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Approx.'!$D$18*B1316))+O1316*SIN(RADIANS(B1316*'Third Approx.'!$D$19)+'Third Approx.'!$D$21))))))))))))</f>
        <v>#N/A</v>
      </c>
      <c r="N1316" s="18">
        <v>657</v>
      </c>
      <c r="O1316" s="48">
        <f>'Third Approx.'!$D$16*TAN('Third Approx.'!$D$29)+((0.5*(COS(RADIANS(ABS('Third Approx.'!$D$18*'Data 3rd Approx.'!N1316-'Third Approx.'!$D$19*'Data 3rd Approx.'!N1316))))+0.5)*('Third Approx.'!$D$16*TAN(2*'Third Approx.'!$D$29)-2*'Third Approx.'!$D$16*TAN('Third Approx.'!$D$29)))</f>
        <v>3.5083502833825779</v>
      </c>
    </row>
    <row r="1317" spans="1:15" x14ac:dyDescent="0.25">
      <c r="A1317" s="77">
        <v>657.5</v>
      </c>
      <c r="B1317" s="77" t="str">
        <f>IF(A1317&lt;='Third Approx.'!$D$20,A1317,"")</f>
        <v/>
      </c>
      <c r="C1317" s="48" t="e">
        <f>IF(B1317="",#N/A,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Approx.'!$D$18*B1317))+O1317*COS(RADIANS(B1317*'Third Approx.'!$D$19)+'Third Approx.'!$D$21))))))))))))</f>
        <v>#N/A</v>
      </c>
      <c r="D1317" s="7" t="e">
        <f>IF(B1317="",#N/A,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Approx.'!$D$18*B1317))+O1317*SIN(RADIANS(B1317*'Third Approx.'!$D$19)+'Third Approx.'!$D$21))))))))))))</f>
        <v>#N/A</v>
      </c>
      <c r="N1317" s="18">
        <v>657.5</v>
      </c>
      <c r="O1317" s="48">
        <f>'Third Approx.'!$D$16*TAN('Third Approx.'!$D$29)+((0.5*(COS(RADIANS(ABS('Third Approx.'!$D$18*'Data 3rd Approx.'!N1317-'Third Approx.'!$D$19*'Data 3rd Approx.'!N1317))))+0.5)*('Third Approx.'!$D$16*TAN(2*'Third Approx.'!$D$29)-2*'Third Approx.'!$D$16*TAN('Third Approx.'!$D$29)))</f>
        <v>3.5079777928299554</v>
      </c>
    </row>
    <row r="1318" spans="1:15" x14ac:dyDescent="0.25">
      <c r="A1318" s="48">
        <v>658</v>
      </c>
      <c r="B1318" s="77" t="str">
        <f>IF(A1318&lt;='Third Approx.'!$D$20,A1318,"")</f>
        <v/>
      </c>
      <c r="C1318" s="48" t="e">
        <f>IF(B1318="",#N/A,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Approx.'!$D$18*B1318))+O1318*COS(RADIANS(B1318*'Third Approx.'!$D$19)+'Third Approx.'!$D$21))))))))))))</f>
        <v>#N/A</v>
      </c>
      <c r="D1318" s="7" t="e">
        <f>IF(B1318="",#N/A,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Approx.'!$D$18*B1318))+O1318*SIN(RADIANS(B1318*'Third Approx.'!$D$19)+'Third Approx.'!$D$21))))))))))))</f>
        <v>#N/A</v>
      </c>
      <c r="N1318" s="47">
        <v>658</v>
      </c>
      <c r="O1318" s="48">
        <f>'Third Approx.'!$D$16*TAN('Third Approx.'!$D$29)+((0.5*(COS(RADIANS(ABS('Third Approx.'!$D$18*'Data 3rd Approx.'!N1318-'Third Approx.'!$D$19*'Data 3rd Approx.'!N1318))))+0.5)*('Third Approx.'!$D$16*TAN(2*'Third Approx.'!$D$29)-2*'Third Approx.'!$D$16*TAN('Third Approx.'!$D$29)))</f>
        <v>3.5076639292118381</v>
      </c>
    </row>
    <row r="1319" spans="1:15" x14ac:dyDescent="0.25">
      <c r="A1319" s="77">
        <v>658.5</v>
      </c>
      <c r="B1319" s="77" t="str">
        <f>IF(A1319&lt;='Third Approx.'!$D$20,A1319,"")</f>
        <v/>
      </c>
      <c r="C1319" s="48" t="e">
        <f>IF(B1319="",#N/A,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Approx.'!$D$18*B1319))+O1319*COS(RADIANS(B1319*'Third Approx.'!$D$19)+'Third Approx.'!$D$21))))))))))))</f>
        <v>#N/A</v>
      </c>
      <c r="D1319" s="7" t="e">
        <f>IF(B1319="",#N/A,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Approx.'!$D$18*B1319))+O1319*SIN(RADIANS(B1319*'Third Approx.'!$D$19)+'Third Approx.'!$D$21))))))))))))</f>
        <v>#N/A</v>
      </c>
      <c r="N1319" s="18">
        <v>658.5</v>
      </c>
      <c r="O1319" s="48">
        <f>'Third Approx.'!$D$16*TAN('Third Approx.'!$D$29)+((0.5*(COS(RADIANS(ABS('Third Approx.'!$D$18*'Data 3rd Approx.'!N1319-'Third Approx.'!$D$19*'Data 3rd Approx.'!N1319))))+0.5)*('Third Approx.'!$D$16*TAN(2*'Third Approx.'!$D$29)-2*'Third Approx.'!$D$16*TAN('Third Approx.'!$D$29)))</f>
        <v>3.5074140628217503</v>
      </c>
    </row>
    <row r="1320" spans="1:15" x14ac:dyDescent="0.25">
      <c r="A1320" s="48">
        <v>659</v>
      </c>
      <c r="B1320" s="77" t="str">
        <f>IF(A1320&lt;='Third Approx.'!$D$20,A1320,"")</f>
        <v/>
      </c>
      <c r="C1320" s="48" t="e">
        <f>IF(B1320="",#N/A,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Approx.'!$D$18*B1320))+O1320*COS(RADIANS(B1320*'Third Approx.'!$D$19)+'Third Approx.'!$D$21))))))))))))</f>
        <v>#N/A</v>
      </c>
      <c r="D1320" s="7" t="e">
        <f>IF(B1320="",#N/A,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Approx.'!$D$18*B1320))+O1320*SIN(RADIANS(B1320*'Third Approx.'!$D$19)+'Third Approx.'!$D$21))))))))))))</f>
        <v>#N/A</v>
      </c>
      <c r="N1320" s="18">
        <v>659</v>
      </c>
      <c r="O1320" s="48">
        <f>'Third Approx.'!$D$16*TAN('Third Approx.'!$D$29)+((0.5*(COS(RADIANS(ABS('Third Approx.'!$D$18*'Data 3rd Approx.'!N1320-'Third Approx.'!$D$19*'Data 3rd Approx.'!N1320))))+0.5)*('Third Approx.'!$D$16*TAN(2*'Third Approx.'!$D$29)-2*'Third Approx.'!$D$16*TAN('Third Approx.'!$D$29)))</f>
        <v>3.5072324689429037</v>
      </c>
    </row>
    <row r="1321" spans="1:15" x14ac:dyDescent="0.25">
      <c r="A1321" s="77">
        <v>659.5</v>
      </c>
      <c r="B1321" s="77" t="str">
        <f>IF(A1321&lt;='Third Approx.'!$D$20,A1321,"")</f>
        <v/>
      </c>
      <c r="C1321" s="48" t="e">
        <f>IF(B1321="",#N/A,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Approx.'!$D$18*B1321))+O1321*COS(RADIANS(B1321*'Third Approx.'!$D$19)+'Third Approx.'!$D$21))))))))))))</f>
        <v>#N/A</v>
      </c>
      <c r="D1321" s="7" t="e">
        <f>IF(B1321="",#N/A,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Approx.'!$D$18*B1321))+O1321*SIN(RADIANS(B1321*'Third Approx.'!$D$19)+'Third Approx.'!$D$21))))))))))))</f>
        <v>#N/A</v>
      </c>
      <c r="N1321" s="47">
        <v>659.5</v>
      </c>
      <c r="O1321" s="48">
        <f>'Third Approx.'!$D$16*TAN('Third Approx.'!$D$29)+((0.5*(COS(RADIANS(ABS('Third Approx.'!$D$18*'Data 3rd Approx.'!N1321-'Third Approx.'!$D$19*'Data 3rd Approx.'!N1321))))+0.5)*('Third Approx.'!$D$16*TAN(2*'Third Approx.'!$D$29)-2*'Third Approx.'!$D$16*TAN('Third Approx.'!$D$29)))</f>
        <v>3.5071222546969119</v>
      </c>
    </row>
    <row r="1322" spans="1:15" x14ac:dyDescent="0.25">
      <c r="A1322" s="48">
        <v>660</v>
      </c>
      <c r="B1322" s="77" t="str">
        <f>IF(A1322&lt;='Third Approx.'!$D$20,A1322,"")</f>
        <v/>
      </c>
      <c r="C1322" s="48" t="e">
        <f>IF(B1322="",#N/A,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Approx.'!$D$18*B1322))+O1322*COS(RADIANS(B1322*'Third Approx.'!$D$19)+'Third Approx.'!$D$21))))))))))))</f>
        <v>#N/A</v>
      </c>
      <c r="D1322" s="7" t="e">
        <f>IF(B1322="",#N/A,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Approx.'!$D$18*B1322))+O1322*SIN(RADIANS(B1322*'Third Approx.'!$D$19)+'Third Approx.'!$D$21))))))))))))</f>
        <v>#N/A</v>
      </c>
      <c r="N1322" s="18">
        <v>660</v>
      </c>
      <c r="O1322" s="48">
        <f>'Third Approx.'!$D$16*TAN('Third Approx.'!$D$29)+((0.5*(COS(RADIANS(ABS('Third Approx.'!$D$18*'Data 3rd Approx.'!N1322-'Third Approx.'!$D$19*'Data 3rd Approx.'!N1322))))+0.5)*('Third Approx.'!$D$16*TAN(2*'Third Approx.'!$D$29)-2*'Third Approx.'!$D$16*TAN('Third Approx.'!$D$29)))</f>
        <v>3.5070853058800813</v>
      </c>
    </row>
    <row r="1323" spans="1:15" x14ac:dyDescent="0.25">
      <c r="A1323" s="77">
        <v>660.5</v>
      </c>
      <c r="B1323" s="77" t="str">
        <f>IF(A1323&lt;='Third Approx.'!$D$20,A1323,"")</f>
        <v/>
      </c>
      <c r="C1323" s="48" t="e">
        <f>IF(B1323="",#N/A,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Approx.'!$D$18*B1323))+O1323*COS(RADIANS(B1323*'Third Approx.'!$D$19)+'Third Approx.'!$D$21))))))))))))</f>
        <v>#N/A</v>
      </c>
      <c r="D1323" s="7" t="e">
        <f>IF(B1323="",#N/A,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Approx.'!$D$18*B1323))+O1323*SIN(RADIANS(B1323*'Third Approx.'!$D$19)+'Third Approx.'!$D$21))))))))))))</f>
        <v>#N/A</v>
      </c>
      <c r="N1323" s="18">
        <v>660.5</v>
      </c>
      <c r="O1323" s="48">
        <f>'Third Approx.'!$D$16*TAN('Third Approx.'!$D$29)+((0.5*(COS(RADIANS(ABS('Third Approx.'!$D$18*'Data 3rd Approx.'!N1323-'Third Approx.'!$D$19*'Data 3rd Approx.'!N1323))))+0.5)*('Third Approx.'!$D$16*TAN(2*'Third Approx.'!$D$29)-2*'Third Approx.'!$D$16*TAN('Third Approx.'!$D$29)))</f>
        <v>3.5071222546969119</v>
      </c>
    </row>
    <row r="1324" spans="1:15" x14ac:dyDescent="0.25">
      <c r="A1324" s="48">
        <v>661</v>
      </c>
      <c r="B1324" s="77" t="str">
        <f>IF(A1324&lt;='Third Approx.'!$D$20,A1324,"")</f>
        <v/>
      </c>
      <c r="C1324" s="48" t="e">
        <f>IF(B1324="",#N/A,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Approx.'!$D$18*B1324))+O1324*COS(RADIANS(B1324*'Third Approx.'!$D$19)+'Third Approx.'!$D$21))))))))))))</f>
        <v>#N/A</v>
      </c>
      <c r="D1324" s="7" t="e">
        <f>IF(B1324="",#N/A,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Approx.'!$D$18*B1324))+O1324*SIN(RADIANS(B1324*'Third Approx.'!$D$19)+'Third Approx.'!$D$21))))))))))))</f>
        <v>#N/A</v>
      </c>
      <c r="N1324" s="47">
        <v>661</v>
      </c>
      <c r="O1324" s="48">
        <f>'Third Approx.'!$D$16*TAN('Third Approx.'!$D$29)+((0.5*(COS(RADIANS(ABS('Third Approx.'!$D$18*'Data 3rd Approx.'!N1324-'Third Approx.'!$D$19*'Data 3rd Approx.'!N1324))))+0.5)*('Third Approx.'!$D$16*TAN(2*'Third Approx.'!$D$29)-2*'Third Approx.'!$D$16*TAN('Third Approx.'!$D$29)))</f>
        <v>3.5072324689429037</v>
      </c>
    </row>
    <row r="1325" spans="1:15" x14ac:dyDescent="0.25">
      <c r="A1325" s="77">
        <v>661.5</v>
      </c>
      <c r="B1325" s="77" t="str">
        <f>IF(A1325&lt;='Third Approx.'!$D$20,A1325,"")</f>
        <v/>
      </c>
      <c r="C1325" s="48" t="e">
        <f>IF(B1325="",#N/A,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Approx.'!$D$18*B1325))+O1325*COS(RADIANS(B1325*'Third Approx.'!$D$19)+'Third Approx.'!$D$21))))))))))))</f>
        <v>#N/A</v>
      </c>
      <c r="D1325" s="7" t="e">
        <f>IF(B1325="",#N/A,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Approx.'!$D$18*B1325))+O1325*SIN(RADIANS(B1325*'Third Approx.'!$D$19)+'Third Approx.'!$D$21))))))))))))</f>
        <v>#N/A</v>
      </c>
      <c r="N1325" s="18">
        <v>661.5</v>
      </c>
      <c r="O1325" s="48">
        <f>'Third Approx.'!$D$16*TAN('Third Approx.'!$D$29)+((0.5*(COS(RADIANS(ABS('Third Approx.'!$D$18*'Data 3rd Approx.'!N1325-'Third Approx.'!$D$19*'Data 3rd Approx.'!N1325))))+0.5)*('Third Approx.'!$D$16*TAN(2*'Third Approx.'!$D$29)-2*'Third Approx.'!$D$16*TAN('Third Approx.'!$D$29)))</f>
        <v>3.5074140628217503</v>
      </c>
    </row>
    <row r="1326" spans="1:15" x14ac:dyDescent="0.25">
      <c r="A1326" s="48">
        <v>662</v>
      </c>
      <c r="B1326" s="77" t="str">
        <f>IF(A1326&lt;='Third Approx.'!$D$20,A1326,"")</f>
        <v/>
      </c>
      <c r="C1326" s="48" t="e">
        <f>IF(B1326="",#N/A,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Approx.'!$D$18*B1326))+O1326*COS(RADIANS(B1326*'Third Approx.'!$D$19)+'Third Approx.'!$D$21))))))))))))</f>
        <v>#N/A</v>
      </c>
      <c r="D1326" s="7" t="e">
        <f>IF(B1326="",#N/A,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Approx.'!$D$18*B1326))+O1326*SIN(RADIANS(B1326*'Third Approx.'!$D$19)+'Third Approx.'!$D$21))))))))))))</f>
        <v>#N/A</v>
      </c>
      <c r="N1326" s="18">
        <v>662</v>
      </c>
      <c r="O1326" s="48">
        <f>'Third Approx.'!$D$16*TAN('Third Approx.'!$D$29)+((0.5*(COS(RADIANS(ABS('Third Approx.'!$D$18*'Data 3rd Approx.'!N1326-'Third Approx.'!$D$19*'Data 3rd Approx.'!N1326))))+0.5)*('Third Approx.'!$D$16*TAN(2*'Third Approx.'!$D$29)-2*'Third Approx.'!$D$16*TAN('Third Approx.'!$D$29)))</f>
        <v>3.5076639292118377</v>
      </c>
    </row>
    <row r="1327" spans="1:15" x14ac:dyDescent="0.25">
      <c r="A1327" s="77">
        <v>662.5</v>
      </c>
      <c r="B1327" s="77" t="str">
        <f>IF(A1327&lt;='Third Approx.'!$D$20,A1327,"")</f>
        <v/>
      </c>
      <c r="C1327" s="48" t="e">
        <f>IF(B1327="",#N/A,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Approx.'!$D$18*B1327))+O1327*COS(RADIANS(B1327*'Third Approx.'!$D$19)+'Third Approx.'!$D$21))))))))))))</f>
        <v>#N/A</v>
      </c>
      <c r="D1327" s="7" t="e">
        <f>IF(B1327="",#N/A,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Approx.'!$D$18*B1327))+O1327*SIN(RADIANS(B1327*'Third Approx.'!$D$19)+'Third Approx.'!$D$21))))))))))))</f>
        <v>#N/A</v>
      </c>
      <c r="N1327" s="47">
        <v>662.5</v>
      </c>
      <c r="O1327" s="48">
        <f>'Third Approx.'!$D$16*TAN('Third Approx.'!$D$29)+((0.5*(COS(RADIANS(ABS('Third Approx.'!$D$18*'Data 3rd Approx.'!N1327-'Third Approx.'!$D$19*'Data 3rd Approx.'!N1327))))+0.5)*('Third Approx.'!$D$16*TAN(2*'Third Approx.'!$D$29)-2*'Third Approx.'!$D$16*TAN('Third Approx.'!$D$29)))</f>
        <v>3.5079777928299554</v>
      </c>
    </row>
    <row r="1328" spans="1:15" x14ac:dyDescent="0.25">
      <c r="A1328" s="48">
        <v>663</v>
      </c>
      <c r="B1328" s="77" t="str">
        <f>IF(A1328&lt;='Third Approx.'!$D$20,A1328,"")</f>
        <v/>
      </c>
      <c r="C1328" s="48" t="e">
        <f>IF(B1328="",#N/A,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Approx.'!$D$18*B1328))+O1328*COS(RADIANS(B1328*'Third Approx.'!$D$19)+'Third Approx.'!$D$21))))))))))))</f>
        <v>#N/A</v>
      </c>
      <c r="D1328" s="7" t="e">
        <f>IF(B1328="",#N/A,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Approx.'!$D$18*B1328))+O1328*SIN(RADIANS(B1328*'Third Approx.'!$D$19)+'Third Approx.'!$D$21))))))))))))</f>
        <v>#N/A</v>
      </c>
      <c r="N1328" s="18">
        <v>663</v>
      </c>
      <c r="O1328" s="48">
        <f>'Third Approx.'!$D$16*TAN('Third Approx.'!$D$29)+((0.5*(COS(RADIANS(ABS('Third Approx.'!$D$18*'Data 3rd Approx.'!N1328-'Third Approx.'!$D$19*'Data 3rd Approx.'!N1328))))+0.5)*('Third Approx.'!$D$16*TAN(2*'Third Approx.'!$D$29)-2*'Third Approx.'!$D$16*TAN('Third Approx.'!$D$29)))</f>
        <v>3.5083502833825779</v>
      </c>
    </row>
    <row r="1329" spans="1:15" x14ac:dyDescent="0.25">
      <c r="A1329" s="77">
        <v>663.5</v>
      </c>
      <c r="B1329" s="77" t="str">
        <f>IF(A1329&lt;='Third Approx.'!$D$20,A1329,"")</f>
        <v/>
      </c>
      <c r="C1329" s="48" t="e">
        <f>IF(B1329="",#N/A,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Approx.'!$D$18*B1329))+O1329*COS(RADIANS(B1329*'Third Approx.'!$D$19)+'Third Approx.'!$D$21))))))))))))</f>
        <v>#N/A</v>
      </c>
      <c r="D1329" s="7" t="e">
        <f>IF(B1329="",#N/A,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Approx.'!$D$18*B1329))+O1329*SIN(RADIANS(B1329*'Third Approx.'!$D$19)+'Third Approx.'!$D$21))))))))))))</f>
        <v>#N/A</v>
      </c>
      <c r="N1329" s="18">
        <v>663.5</v>
      </c>
      <c r="O1329" s="48">
        <f>'Third Approx.'!$D$16*TAN('Third Approx.'!$D$29)+((0.5*(COS(RADIANS(ABS('Third Approx.'!$D$18*'Data 3rd Approx.'!N1329-'Third Approx.'!$D$19*'Data 3rd Approx.'!N1329))))+0.5)*('Third Approx.'!$D$16*TAN(2*'Third Approx.'!$D$29)-2*'Third Approx.'!$D$16*TAN('Third Approx.'!$D$29)))</f>
        <v>3.5087750274530758</v>
      </c>
    </row>
    <row r="1330" spans="1:15" x14ac:dyDescent="0.25">
      <c r="A1330" s="48">
        <v>664</v>
      </c>
      <c r="B1330" s="77" t="str">
        <f>IF(A1330&lt;='Third Approx.'!$D$20,A1330,"")</f>
        <v/>
      </c>
      <c r="C1330" s="48" t="e">
        <f>IF(B1330="",#N/A,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Approx.'!$D$18*B1330))+O1330*COS(RADIANS(B1330*'Third Approx.'!$D$19)+'Third Approx.'!$D$21))))))))))))</f>
        <v>#N/A</v>
      </c>
      <c r="D1330" s="7" t="e">
        <f>IF(B1330="",#N/A,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Approx.'!$D$18*B1330))+O1330*SIN(RADIANS(B1330*'Third Approx.'!$D$19)+'Third Approx.'!$D$21))))))))))))</f>
        <v>#N/A</v>
      </c>
      <c r="N1330" s="47">
        <v>664</v>
      </c>
      <c r="O1330" s="48">
        <f>'Third Approx.'!$D$16*TAN('Third Approx.'!$D$29)+((0.5*(COS(RADIANS(ABS('Third Approx.'!$D$18*'Data 3rd Approx.'!N1330-'Third Approx.'!$D$19*'Data 3rd Approx.'!N1330))))+0.5)*('Third Approx.'!$D$16*TAN(2*'Third Approx.'!$D$29)-2*'Third Approx.'!$D$16*TAN('Third Approx.'!$D$29)))</f>
        <v>3.5092447575526418</v>
      </c>
    </row>
    <row r="1331" spans="1:15" x14ac:dyDescent="0.25">
      <c r="A1331" s="77">
        <v>664.5</v>
      </c>
      <c r="B1331" s="77" t="str">
        <f>IF(A1331&lt;='Third Approx.'!$D$20,A1331,"")</f>
        <v/>
      </c>
      <c r="C1331" s="48" t="e">
        <f>IF(B1331="",#N/A,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Approx.'!$D$18*B1331))+O1331*COS(RADIANS(B1331*'Third Approx.'!$D$19)+'Third Approx.'!$D$21))))))))))))</f>
        <v>#N/A</v>
      </c>
      <c r="D1331" s="7" t="e">
        <f>IF(B1331="",#N/A,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Approx.'!$D$18*B1331))+O1331*SIN(RADIANS(B1331*'Third Approx.'!$D$19)+'Third Approx.'!$D$21))))))))))))</f>
        <v>#N/A</v>
      </c>
      <c r="N1331" s="18">
        <v>664.5</v>
      </c>
      <c r="O1331" s="48">
        <f>'Third Approx.'!$D$16*TAN('Third Approx.'!$D$29)+((0.5*(COS(RADIANS(ABS('Third Approx.'!$D$18*'Data 3rd Approx.'!N1331-'Third Approx.'!$D$19*'Data 3rd Approx.'!N1331))))+0.5)*('Third Approx.'!$D$16*TAN(2*'Third Approx.'!$D$29)-2*'Third Approx.'!$D$16*TAN('Third Approx.'!$D$29)))</f>
        <v>3.5097514364690383</v>
      </c>
    </row>
    <row r="1332" spans="1:15" x14ac:dyDescent="0.25">
      <c r="A1332" s="48">
        <v>665</v>
      </c>
      <c r="B1332" s="77" t="str">
        <f>IF(A1332&lt;='Third Approx.'!$D$20,A1332,"")</f>
        <v/>
      </c>
      <c r="C1332" s="48" t="e">
        <f>IF(B1332="",#N/A,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Approx.'!$D$18*B1332))+O1332*COS(RADIANS(B1332*'Third Approx.'!$D$19)+'Third Approx.'!$D$21))))))))))))</f>
        <v>#N/A</v>
      </c>
      <c r="D1332" s="7" t="e">
        <f>IF(B1332="",#N/A,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Approx.'!$D$18*B1332))+O1332*SIN(RADIANS(B1332*'Third Approx.'!$D$19)+'Third Approx.'!$D$21))))))))))))</f>
        <v>#N/A</v>
      </c>
      <c r="N1332" s="18">
        <v>665</v>
      </c>
      <c r="O1332" s="48">
        <f>'Third Approx.'!$D$16*TAN('Third Approx.'!$D$29)+((0.5*(COS(RADIANS(ABS('Third Approx.'!$D$18*'Data 3rd Approx.'!N1332-'Third Approx.'!$D$19*'Data 3rd Approx.'!N1332))))+0.5)*('Third Approx.'!$D$16*TAN(2*'Third Approx.'!$D$29)-2*'Third Approx.'!$D$16*TAN('Third Approx.'!$D$29)))</f>
        <v>3.5102863947855281</v>
      </c>
    </row>
    <row r="1333" spans="1:15" x14ac:dyDescent="0.25">
      <c r="A1333" s="77">
        <v>665.5</v>
      </c>
      <c r="B1333" s="77" t="str">
        <f>IF(A1333&lt;='Third Approx.'!$D$20,A1333,"")</f>
        <v/>
      </c>
      <c r="C1333" s="48" t="e">
        <f>IF(B1333="",#N/A,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Approx.'!$D$18*B1333))+O1333*COS(RADIANS(B1333*'Third Approx.'!$D$19)+'Third Approx.'!$D$21))))))))))))</f>
        <v>#N/A</v>
      </c>
      <c r="D1333" s="7" t="e">
        <f>IF(B1333="",#N/A,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Approx.'!$D$18*B1333))+O1333*SIN(RADIANS(B1333*'Third Approx.'!$D$19)+'Third Approx.'!$D$21))))))))))))</f>
        <v>#N/A</v>
      </c>
      <c r="N1333" s="47">
        <v>665.5</v>
      </c>
      <c r="O1333" s="48">
        <f>'Third Approx.'!$D$16*TAN('Third Approx.'!$D$29)+((0.5*(COS(RADIANS(ABS('Third Approx.'!$D$18*'Data 3rd Approx.'!N1333-'Third Approx.'!$D$19*'Data 3rd Approx.'!N1333))))+0.5)*('Third Approx.'!$D$16*TAN(2*'Third Approx.'!$D$29)-2*'Third Approx.'!$D$16*TAN('Third Approx.'!$D$29)))</f>
        <v>3.5108404792169972</v>
      </c>
    </row>
    <row r="1334" spans="1:15" x14ac:dyDescent="0.25">
      <c r="A1334" s="48">
        <v>666</v>
      </c>
      <c r="B1334" s="77" t="str">
        <f>IF(A1334&lt;='Third Approx.'!$D$20,A1334,"")</f>
        <v/>
      </c>
      <c r="C1334" s="48" t="e">
        <f>IF(B1334="",#N/A,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Approx.'!$D$18*B1334))+O1334*COS(RADIANS(B1334*'Third Approx.'!$D$19)+'Third Approx.'!$D$21))))))))))))</f>
        <v>#N/A</v>
      </c>
      <c r="D1334" s="7" t="e">
        <f>IF(B1334="",#N/A,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Approx.'!$D$18*B1334))+O1334*SIN(RADIANS(B1334*'Third Approx.'!$D$19)+'Third Approx.'!$D$21))))))))))))</f>
        <v>#N/A</v>
      </c>
      <c r="N1334" s="18">
        <v>666</v>
      </c>
      <c r="O1334" s="48">
        <f>'Third Approx.'!$D$16*TAN('Third Approx.'!$D$29)+((0.5*(COS(RADIANS(ABS('Third Approx.'!$D$18*'Data 3rd Approx.'!N1334-'Third Approx.'!$D$19*'Data 3rd Approx.'!N1334))))+0.5)*('Third Approx.'!$D$16*TAN(2*'Third Approx.'!$D$29)-2*'Third Approx.'!$D$16*TAN('Third Approx.'!$D$29)))</f>
        <v>3.5114042092252022</v>
      </c>
    </row>
    <row r="1335" spans="1:15" x14ac:dyDescent="0.25">
      <c r="A1335" s="77">
        <v>666.5</v>
      </c>
      <c r="B1335" s="77" t="str">
        <f>IF(A1335&lt;='Third Approx.'!$D$20,A1335,"")</f>
        <v/>
      </c>
      <c r="C1335" s="48" t="e">
        <f>IF(B1335="",#N/A,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Approx.'!$D$18*B1335))+O1335*COS(RADIANS(B1335*'Third Approx.'!$D$19)+'Third Approx.'!$D$21))))))))))))</f>
        <v>#N/A</v>
      </c>
      <c r="D1335" s="7" t="e">
        <f>IF(B1335="",#N/A,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Approx.'!$D$18*B1335))+O1335*SIN(RADIANS(B1335*'Third Approx.'!$D$19)+'Third Approx.'!$D$21))))))))))))</f>
        <v>#N/A</v>
      </c>
      <c r="N1335" s="18">
        <v>666.5</v>
      </c>
      <c r="O1335" s="48">
        <f>'Third Approx.'!$D$16*TAN('Third Approx.'!$D$29)+((0.5*(COS(RADIANS(ABS('Third Approx.'!$D$18*'Data 3rd Approx.'!N1335-'Third Approx.'!$D$19*'Data 3rd Approx.'!N1335))))+0.5)*('Third Approx.'!$D$16*TAN(2*'Third Approx.'!$D$29)-2*'Third Approx.'!$D$16*TAN('Third Approx.'!$D$29)))</f>
        <v>3.5119679392334073</v>
      </c>
    </row>
    <row r="1336" spans="1:15" x14ac:dyDescent="0.25">
      <c r="A1336" s="48">
        <v>667</v>
      </c>
      <c r="B1336" s="77" t="str">
        <f>IF(A1336&lt;='Third Approx.'!$D$20,A1336,"")</f>
        <v/>
      </c>
      <c r="C1336" s="48" t="e">
        <f>IF(B1336="",#N/A,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Approx.'!$D$18*B1336))+O1336*COS(RADIANS(B1336*'Third Approx.'!$D$19)+'Third Approx.'!$D$21))))))))))))</f>
        <v>#N/A</v>
      </c>
      <c r="D1336" s="7" t="e">
        <f>IF(B1336="",#N/A,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Approx.'!$D$18*B1336))+O1336*SIN(RADIANS(B1336*'Third Approx.'!$D$19)+'Third Approx.'!$D$21))))))))))))</f>
        <v>#N/A</v>
      </c>
      <c r="N1336" s="47">
        <v>667</v>
      </c>
      <c r="O1336" s="48">
        <f>'Third Approx.'!$D$16*TAN('Third Approx.'!$D$29)+((0.5*(COS(RADIANS(ABS('Third Approx.'!$D$18*'Data 3rd Approx.'!N1336-'Third Approx.'!$D$19*'Data 3rd Approx.'!N1336))))+0.5)*('Third Approx.'!$D$16*TAN(2*'Third Approx.'!$D$29)-2*'Third Approx.'!$D$16*TAN('Third Approx.'!$D$29)))</f>
        <v>3.5125220236648764</v>
      </c>
    </row>
    <row r="1337" spans="1:15" x14ac:dyDescent="0.25">
      <c r="A1337" s="77">
        <v>667.5</v>
      </c>
      <c r="B1337" s="77" t="str">
        <f>IF(A1337&lt;='Third Approx.'!$D$20,A1337,"")</f>
        <v/>
      </c>
      <c r="C1337" s="48" t="e">
        <f>IF(B1337="",#N/A,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Approx.'!$D$18*B1337))+O1337*COS(RADIANS(B1337*'Third Approx.'!$D$19)+'Third Approx.'!$D$21))))))))))))</f>
        <v>#N/A</v>
      </c>
      <c r="D1337" s="7" t="e">
        <f>IF(B1337="",#N/A,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Approx.'!$D$18*B1337))+O1337*SIN(RADIANS(B1337*'Third Approx.'!$D$19)+'Third Approx.'!$D$21))))))))))))</f>
        <v>#N/A</v>
      </c>
      <c r="N1337" s="18">
        <v>667.5</v>
      </c>
      <c r="O1337" s="48">
        <f>'Third Approx.'!$D$16*TAN('Third Approx.'!$D$29)+((0.5*(COS(RADIANS(ABS('Third Approx.'!$D$18*'Data 3rd Approx.'!N1337-'Third Approx.'!$D$19*'Data 3rd Approx.'!N1337))))+0.5)*('Third Approx.'!$D$16*TAN(2*'Third Approx.'!$D$29)-2*'Third Approx.'!$D$16*TAN('Third Approx.'!$D$29)))</f>
        <v>3.5130569819813662</v>
      </c>
    </row>
    <row r="1338" spans="1:15" x14ac:dyDescent="0.25">
      <c r="A1338" s="48">
        <v>668</v>
      </c>
      <c r="B1338" s="77" t="str">
        <f>IF(A1338&lt;='Third Approx.'!$D$20,A1338,"")</f>
        <v/>
      </c>
      <c r="C1338" s="48" t="e">
        <f>IF(B1338="",#N/A,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Approx.'!$D$18*B1338))+O1338*COS(RADIANS(B1338*'Third Approx.'!$D$19)+'Third Approx.'!$D$21))))))))))))</f>
        <v>#N/A</v>
      </c>
      <c r="D1338" s="7" t="e">
        <f>IF(B1338="",#N/A,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Approx.'!$D$18*B1338))+O1338*SIN(RADIANS(B1338*'Third Approx.'!$D$19)+'Third Approx.'!$D$21))))))))))))</f>
        <v>#N/A</v>
      </c>
      <c r="N1338" s="18">
        <v>668</v>
      </c>
      <c r="O1338" s="48">
        <f>'Third Approx.'!$D$16*TAN('Third Approx.'!$D$29)+((0.5*(COS(RADIANS(ABS('Third Approx.'!$D$18*'Data 3rd Approx.'!N1338-'Third Approx.'!$D$19*'Data 3rd Approx.'!N1338))))+0.5)*('Third Approx.'!$D$16*TAN(2*'Third Approx.'!$D$29)-2*'Third Approx.'!$D$16*TAN('Third Approx.'!$D$29)))</f>
        <v>3.5135636608977627</v>
      </c>
    </row>
    <row r="1339" spans="1:15" x14ac:dyDescent="0.25">
      <c r="A1339" s="77">
        <v>668.5</v>
      </c>
      <c r="B1339" s="77" t="str">
        <f>IF(A1339&lt;='Third Approx.'!$D$20,A1339,"")</f>
        <v/>
      </c>
      <c r="C1339" s="48" t="e">
        <f>IF(B1339="",#N/A,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Approx.'!$D$18*B1339))+O1339*COS(RADIANS(B1339*'Third Approx.'!$D$19)+'Third Approx.'!$D$21))))))))))))</f>
        <v>#N/A</v>
      </c>
      <c r="D1339" s="7" t="e">
        <f>IF(B1339="",#N/A,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Approx.'!$D$18*B1339))+O1339*SIN(RADIANS(B1339*'Third Approx.'!$D$19)+'Third Approx.'!$D$21))))))))))))</f>
        <v>#N/A</v>
      </c>
      <c r="N1339" s="47">
        <v>668.5</v>
      </c>
      <c r="O1339" s="48">
        <f>'Third Approx.'!$D$16*TAN('Third Approx.'!$D$29)+((0.5*(COS(RADIANS(ABS('Third Approx.'!$D$18*'Data 3rd Approx.'!N1339-'Third Approx.'!$D$19*'Data 3rd Approx.'!N1339))))+0.5)*('Third Approx.'!$D$16*TAN(2*'Third Approx.'!$D$29)-2*'Third Approx.'!$D$16*TAN('Third Approx.'!$D$29)))</f>
        <v>3.5140333909973287</v>
      </c>
    </row>
    <row r="1340" spans="1:15" x14ac:dyDescent="0.25">
      <c r="A1340" s="48">
        <v>669</v>
      </c>
      <c r="B1340" s="77" t="str">
        <f>IF(A1340&lt;='Third Approx.'!$D$20,A1340,"")</f>
        <v/>
      </c>
      <c r="C1340" s="48" t="e">
        <f>IF(B1340="",#N/A,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Approx.'!$D$18*B1340))+O1340*COS(RADIANS(B1340*'Third Approx.'!$D$19)+'Third Approx.'!$D$21))))))))))))</f>
        <v>#N/A</v>
      </c>
      <c r="D1340" s="7" t="e">
        <f>IF(B1340="",#N/A,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Approx.'!$D$18*B1340))+O1340*SIN(RADIANS(B1340*'Third Approx.'!$D$19)+'Third Approx.'!$D$21))))))))))))</f>
        <v>#N/A</v>
      </c>
      <c r="N1340" s="18">
        <v>669</v>
      </c>
      <c r="O1340" s="48">
        <f>'Third Approx.'!$D$16*TAN('Third Approx.'!$D$29)+((0.5*(COS(RADIANS(ABS('Third Approx.'!$D$18*'Data 3rd Approx.'!N1340-'Third Approx.'!$D$19*'Data 3rd Approx.'!N1340))))+0.5)*('Third Approx.'!$D$16*TAN(2*'Third Approx.'!$D$29)-2*'Third Approx.'!$D$16*TAN('Third Approx.'!$D$29)))</f>
        <v>3.5144581350678266</v>
      </c>
    </row>
    <row r="1341" spans="1:15" x14ac:dyDescent="0.25">
      <c r="A1341" s="77">
        <v>669.5</v>
      </c>
      <c r="B1341" s="77" t="str">
        <f>IF(A1341&lt;='Third Approx.'!$D$20,A1341,"")</f>
        <v/>
      </c>
      <c r="C1341" s="48" t="e">
        <f>IF(B1341="",#N/A,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Approx.'!$D$18*B1341))+O1341*COS(RADIANS(B1341*'Third Approx.'!$D$19)+'Third Approx.'!$D$21))))))))))))</f>
        <v>#N/A</v>
      </c>
      <c r="D1341" s="7" t="e">
        <f>IF(B1341="",#N/A,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Approx.'!$D$18*B1341))+O1341*SIN(RADIANS(B1341*'Third Approx.'!$D$19)+'Third Approx.'!$D$21))))))))))))</f>
        <v>#N/A</v>
      </c>
      <c r="N1341" s="18">
        <v>669.5</v>
      </c>
      <c r="O1341" s="48">
        <f>'Third Approx.'!$D$16*TAN('Third Approx.'!$D$29)+((0.5*(COS(RADIANS(ABS('Third Approx.'!$D$18*'Data 3rd Approx.'!N1341-'Third Approx.'!$D$19*'Data 3rd Approx.'!N1341))))+0.5)*('Third Approx.'!$D$16*TAN(2*'Third Approx.'!$D$29)-2*'Third Approx.'!$D$16*TAN('Third Approx.'!$D$29)))</f>
        <v>3.5148306256204491</v>
      </c>
    </row>
    <row r="1342" spans="1:15" x14ac:dyDescent="0.25">
      <c r="A1342" s="48">
        <v>670</v>
      </c>
      <c r="B1342" s="77" t="str">
        <f>IF(A1342&lt;='Third Approx.'!$D$20,A1342,"")</f>
        <v/>
      </c>
      <c r="C1342" s="48" t="e">
        <f>IF(B1342="",#N/A,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Approx.'!$D$18*B1342))+O1342*COS(RADIANS(B1342*'Third Approx.'!$D$19)+'Third Approx.'!$D$21))))))))))))</f>
        <v>#N/A</v>
      </c>
      <c r="D1342" s="7" t="e">
        <f>IF(B1342="",#N/A,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Approx.'!$D$18*B1342))+O1342*SIN(RADIANS(B1342*'Third Approx.'!$D$19)+'Third Approx.'!$D$21))))))))))))</f>
        <v>#N/A</v>
      </c>
      <c r="N1342" s="47">
        <v>670</v>
      </c>
      <c r="O1342" s="48">
        <f>'Third Approx.'!$D$16*TAN('Third Approx.'!$D$29)+((0.5*(COS(RADIANS(ABS('Third Approx.'!$D$18*'Data 3rd Approx.'!N1342-'Third Approx.'!$D$19*'Data 3rd Approx.'!N1342))))+0.5)*('Third Approx.'!$D$16*TAN(2*'Third Approx.'!$D$29)-2*'Third Approx.'!$D$16*TAN('Third Approx.'!$D$29)))</f>
        <v>3.5151444892385668</v>
      </c>
    </row>
    <row r="1343" spans="1:15" x14ac:dyDescent="0.25">
      <c r="A1343" s="77">
        <v>670.5</v>
      </c>
      <c r="B1343" s="77" t="str">
        <f>IF(A1343&lt;='Third Approx.'!$D$20,A1343,"")</f>
        <v/>
      </c>
      <c r="C1343" s="48" t="e">
        <f>IF(B1343="",#N/A,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Approx.'!$D$18*B1343))+O1343*COS(RADIANS(B1343*'Third Approx.'!$D$19)+'Third Approx.'!$D$21))))))))))))</f>
        <v>#N/A</v>
      </c>
      <c r="D1343" s="7" t="e">
        <f>IF(B1343="",#N/A,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Approx.'!$D$18*B1343))+O1343*SIN(RADIANS(B1343*'Third Approx.'!$D$19)+'Third Approx.'!$D$21))))))))))))</f>
        <v>#N/A</v>
      </c>
      <c r="N1343" s="18">
        <v>670.5</v>
      </c>
      <c r="O1343" s="48">
        <f>'Third Approx.'!$D$16*TAN('Third Approx.'!$D$29)+((0.5*(COS(RADIANS(ABS('Third Approx.'!$D$18*'Data 3rd Approx.'!N1343-'Third Approx.'!$D$19*'Data 3rd Approx.'!N1343))))+0.5)*('Third Approx.'!$D$16*TAN(2*'Third Approx.'!$D$29)-2*'Third Approx.'!$D$16*TAN('Third Approx.'!$D$29)))</f>
        <v>3.5153943556286542</v>
      </c>
    </row>
    <row r="1344" spans="1:15" x14ac:dyDescent="0.25">
      <c r="A1344" s="48">
        <v>671</v>
      </c>
      <c r="B1344" s="77" t="str">
        <f>IF(A1344&lt;='Third Approx.'!$D$20,A1344,"")</f>
        <v/>
      </c>
      <c r="C1344" s="48" t="e">
        <f>IF(B1344="",#N/A,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Approx.'!$D$18*B1344))+O1344*COS(RADIANS(B1344*'Third Approx.'!$D$19)+'Third Approx.'!$D$21))))))))))))</f>
        <v>#N/A</v>
      </c>
      <c r="D1344" s="7" t="e">
        <f>IF(B1344="",#N/A,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Approx.'!$D$18*B1344))+O1344*SIN(RADIANS(B1344*'Third Approx.'!$D$19)+'Third Approx.'!$D$21))))))))))))</f>
        <v>#N/A</v>
      </c>
      <c r="N1344" s="18">
        <v>671</v>
      </c>
      <c r="O1344" s="48">
        <f>'Third Approx.'!$D$16*TAN('Third Approx.'!$D$29)+((0.5*(COS(RADIANS(ABS('Third Approx.'!$D$18*'Data 3rd Approx.'!N1344-'Third Approx.'!$D$19*'Data 3rd Approx.'!N1344))))+0.5)*('Third Approx.'!$D$16*TAN(2*'Third Approx.'!$D$29)-2*'Third Approx.'!$D$16*TAN('Third Approx.'!$D$29)))</f>
        <v>3.5155759495075007</v>
      </c>
    </row>
    <row r="1345" spans="1:15" x14ac:dyDescent="0.25">
      <c r="A1345" s="77">
        <v>671.5</v>
      </c>
      <c r="B1345" s="77" t="str">
        <f>IF(A1345&lt;='Third Approx.'!$D$20,A1345,"")</f>
        <v/>
      </c>
      <c r="C1345" s="48" t="e">
        <f>IF(B1345="",#N/A,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Approx.'!$D$18*B1345))+O1345*COS(RADIANS(B1345*'Third Approx.'!$D$19)+'Third Approx.'!$D$21))))))))))))</f>
        <v>#N/A</v>
      </c>
      <c r="D1345" s="7" t="e">
        <f>IF(B1345="",#N/A,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Approx.'!$D$18*B1345))+O1345*SIN(RADIANS(B1345*'Third Approx.'!$D$19)+'Third Approx.'!$D$21))))))))))))</f>
        <v>#N/A</v>
      </c>
      <c r="N1345" s="47">
        <v>671.5</v>
      </c>
      <c r="O1345" s="48">
        <f>'Third Approx.'!$D$16*TAN('Third Approx.'!$D$29)+((0.5*(COS(RADIANS(ABS('Third Approx.'!$D$18*'Data 3rd Approx.'!N1345-'Third Approx.'!$D$19*'Data 3rd Approx.'!N1345))))+0.5)*('Third Approx.'!$D$16*TAN(2*'Third Approx.'!$D$29)-2*'Third Approx.'!$D$16*TAN('Third Approx.'!$D$29)))</f>
        <v>3.5156861637534926</v>
      </c>
    </row>
    <row r="1346" spans="1:15" x14ac:dyDescent="0.25">
      <c r="A1346" s="48">
        <v>672</v>
      </c>
      <c r="B1346" s="77" t="str">
        <f>IF(A1346&lt;='Third Approx.'!$D$20,A1346,"")</f>
        <v/>
      </c>
      <c r="C1346" s="48" t="e">
        <f>IF(B1346="",#N/A,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Approx.'!$D$18*B1346))+O1346*COS(RADIANS(B1346*'Third Approx.'!$D$19)+'Third Approx.'!$D$21))))))))))))</f>
        <v>#N/A</v>
      </c>
      <c r="D1346" s="7" t="e">
        <f>IF(B1346="",#N/A,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Approx.'!$D$18*B1346))+O1346*SIN(RADIANS(B1346*'Third Approx.'!$D$19)+'Third Approx.'!$D$21))))))))))))</f>
        <v>#N/A</v>
      </c>
      <c r="N1346" s="18">
        <v>672</v>
      </c>
      <c r="O1346" s="48">
        <f>'Third Approx.'!$D$16*TAN('Third Approx.'!$D$29)+((0.5*(COS(RADIANS(ABS('Third Approx.'!$D$18*'Data 3rd Approx.'!N1346-'Third Approx.'!$D$19*'Data 3rd Approx.'!N1346))))+0.5)*('Third Approx.'!$D$16*TAN(2*'Third Approx.'!$D$29)-2*'Third Approx.'!$D$16*TAN('Third Approx.'!$D$29)))</f>
        <v>3.5157231125703232</v>
      </c>
    </row>
    <row r="1347" spans="1:15" x14ac:dyDescent="0.25">
      <c r="A1347" s="77">
        <v>672.5</v>
      </c>
      <c r="B1347" s="77" t="str">
        <f>IF(A1347&lt;='Third Approx.'!$D$20,A1347,"")</f>
        <v/>
      </c>
      <c r="C1347" s="48" t="e">
        <f>IF(B1347="",#N/A,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Approx.'!$D$18*B1347))+O1347*COS(RADIANS(B1347*'Third Approx.'!$D$19)+'Third Approx.'!$D$21))))))))))))</f>
        <v>#N/A</v>
      </c>
      <c r="D1347" s="7" t="e">
        <f>IF(B1347="",#N/A,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Approx.'!$D$18*B1347))+O1347*SIN(RADIANS(B1347*'Third Approx.'!$D$19)+'Third Approx.'!$D$21))))))))))))</f>
        <v>#N/A</v>
      </c>
      <c r="N1347" s="18">
        <v>672.5</v>
      </c>
      <c r="O1347" s="48">
        <f>'Third Approx.'!$D$16*TAN('Third Approx.'!$D$29)+((0.5*(COS(RADIANS(ABS('Third Approx.'!$D$18*'Data 3rd Approx.'!N1347-'Third Approx.'!$D$19*'Data 3rd Approx.'!N1347))))+0.5)*('Third Approx.'!$D$16*TAN(2*'Third Approx.'!$D$29)-2*'Third Approx.'!$D$16*TAN('Third Approx.'!$D$29)))</f>
        <v>3.5156861637534926</v>
      </c>
    </row>
    <row r="1348" spans="1:15" x14ac:dyDescent="0.25">
      <c r="A1348" s="48">
        <v>673</v>
      </c>
      <c r="B1348" s="77" t="str">
        <f>IF(A1348&lt;='Third Approx.'!$D$20,A1348,"")</f>
        <v/>
      </c>
      <c r="C1348" s="48" t="e">
        <f>IF(B1348="",#N/A,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Approx.'!$D$18*B1348))+O1348*COS(RADIANS(B1348*'Third Approx.'!$D$19)+'Third Approx.'!$D$21))))))))))))</f>
        <v>#N/A</v>
      </c>
      <c r="D1348" s="7" t="e">
        <f>IF(B1348="",#N/A,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Approx.'!$D$18*B1348))+O1348*SIN(RADIANS(B1348*'Third Approx.'!$D$19)+'Third Approx.'!$D$21))))))))))))</f>
        <v>#N/A</v>
      </c>
      <c r="N1348" s="47">
        <v>673</v>
      </c>
      <c r="O1348" s="48">
        <f>'Third Approx.'!$D$16*TAN('Third Approx.'!$D$29)+((0.5*(COS(RADIANS(ABS('Third Approx.'!$D$18*'Data 3rd Approx.'!N1348-'Third Approx.'!$D$19*'Data 3rd Approx.'!N1348))))+0.5)*('Third Approx.'!$D$16*TAN(2*'Third Approx.'!$D$29)-2*'Third Approx.'!$D$16*TAN('Third Approx.'!$D$29)))</f>
        <v>3.5155759495075007</v>
      </c>
    </row>
    <row r="1349" spans="1:15" x14ac:dyDescent="0.25">
      <c r="A1349" s="77">
        <v>673.5</v>
      </c>
      <c r="B1349" s="77" t="str">
        <f>IF(A1349&lt;='Third Approx.'!$D$20,A1349,"")</f>
        <v/>
      </c>
      <c r="C1349" s="48" t="e">
        <f>IF(B1349="",#N/A,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Approx.'!$D$18*B1349))+O1349*COS(RADIANS(B1349*'Third Approx.'!$D$19)+'Third Approx.'!$D$21))))))))))))</f>
        <v>#N/A</v>
      </c>
      <c r="D1349" s="7" t="e">
        <f>IF(B1349="",#N/A,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Approx.'!$D$18*B1349))+O1349*SIN(RADIANS(B1349*'Third Approx.'!$D$19)+'Third Approx.'!$D$21))))))))))))</f>
        <v>#N/A</v>
      </c>
      <c r="N1349" s="18">
        <v>673.5</v>
      </c>
      <c r="O1349" s="48">
        <f>'Third Approx.'!$D$16*TAN('Third Approx.'!$D$29)+((0.5*(COS(RADIANS(ABS('Third Approx.'!$D$18*'Data 3rd Approx.'!N1349-'Third Approx.'!$D$19*'Data 3rd Approx.'!N1349))))+0.5)*('Third Approx.'!$D$16*TAN(2*'Third Approx.'!$D$29)-2*'Third Approx.'!$D$16*TAN('Third Approx.'!$D$29)))</f>
        <v>3.5153943556286542</v>
      </c>
    </row>
    <row r="1350" spans="1:15" x14ac:dyDescent="0.25">
      <c r="A1350" s="48">
        <v>674</v>
      </c>
      <c r="B1350" s="77" t="str">
        <f>IF(A1350&lt;='Third Approx.'!$D$20,A1350,"")</f>
        <v/>
      </c>
      <c r="C1350" s="48" t="e">
        <f>IF(B1350="",#N/A,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Approx.'!$D$18*B1350))+O1350*COS(RADIANS(B1350*'Third Approx.'!$D$19)+'Third Approx.'!$D$21))))))))))))</f>
        <v>#N/A</v>
      </c>
      <c r="D1350" s="7" t="e">
        <f>IF(B1350="",#N/A,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Approx.'!$D$18*B1350))+O1350*SIN(RADIANS(B1350*'Third Approx.'!$D$19)+'Third Approx.'!$D$21))))))))))))</f>
        <v>#N/A</v>
      </c>
      <c r="N1350" s="18">
        <v>674</v>
      </c>
      <c r="O1350" s="48">
        <f>'Third Approx.'!$D$16*TAN('Third Approx.'!$D$29)+((0.5*(COS(RADIANS(ABS('Third Approx.'!$D$18*'Data 3rd Approx.'!N1350-'Third Approx.'!$D$19*'Data 3rd Approx.'!N1350))))+0.5)*('Third Approx.'!$D$16*TAN(2*'Third Approx.'!$D$29)-2*'Third Approx.'!$D$16*TAN('Third Approx.'!$D$29)))</f>
        <v>3.5151444892385664</v>
      </c>
    </row>
    <row r="1351" spans="1:15" x14ac:dyDescent="0.25">
      <c r="A1351" s="77">
        <v>674.5</v>
      </c>
      <c r="B1351" s="77" t="str">
        <f>IF(A1351&lt;='Third Approx.'!$D$20,A1351,"")</f>
        <v/>
      </c>
      <c r="C1351" s="48" t="e">
        <f>IF(B1351="",#N/A,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Approx.'!$D$18*B1351))+O1351*COS(RADIANS(B1351*'Third Approx.'!$D$19)+'Third Approx.'!$D$21))))))))))))</f>
        <v>#N/A</v>
      </c>
      <c r="D1351" s="7" t="e">
        <f>IF(B1351="",#N/A,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Approx.'!$D$18*B1351))+O1351*SIN(RADIANS(B1351*'Third Approx.'!$D$19)+'Third Approx.'!$D$21))))))))))))</f>
        <v>#N/A</v>
      </c>
      <c r="N1351" s="47">
        <v>674.5</v>
      </c>
      <c r="O1351" s="48">
        <f>'Third Approx.'!$D$16*TAN('Third Approx.'!$D$29)+((0.5*(COS(RADIANS(ABS('Third Approx.'!$D$18*'Data 3rd Approx.'!N1351-'Third Approx.'!$D$19*'Data 3rd Approx.'!N1351))))+0.5)*('Third Approx.'!$D$16*TAN(2*'Third Approx.'!$D$29)-2*'Third Approx.'!$D$16*TAN('Third Approx.'!$D$29)))</f>
        <v>3.5148306256204491</v>
      </c>
    </row>
    <row r="1352" spans="1:15" x14ac:dyDescent="0.25">
      <c r="A1352" s="48">
        <v>675</v>
      </c>
      <c r="B1352" s="77" t="str">
        <f>IF(A1352&lt;='Third Approx.'!$D$20,A1352,"")</f>
        <v/>
      </c>
      <c r="C1352" s="48" t="e">
        <f>IF(B1352="",#N/A,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Approx.'!$D$18*B1352))+O1352*COS(RADIANS(B1352*'Third Approx.'!$D$19)+'Third Approx.'!$D$21))))))))))))</f>
        <v>#N/A</v>
      </c>
      <c r="D1352" s="7" t="e">
        <f>IF(B1352="",#N/A,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Approx.'!$D$18*B1352))+O1352*SIN(RADIANS(B1352*'Third Approx.'!$D$19)+'Third Approx.'!$D$21))))))))))))</f>
        <v>#N/A</v>
      </c>
      <c r="N1352" s="18">
        <v>675</v>
      </c>
      <c r="O1352" s="48">
        <f>'Third Approx.'!$D$16*TAN('Third Approx.'!$D$29)+((0.5*(COS(RADIANS(ABS('Third Approx.'!$D$18*'Data 3rd Approx.'!N1352-'Third Approx.'!$D$19*'Data 3rd Approx.'!N1352))))+0.5)*('Third Approx.'!$D$16*TAN(2*'Third Approx.'!$D$29)-2*'Third Approx.'!$D$16*TAN('Third Approx.'!$D$29)))</f>
        <v>3.5144581350678266</v>
      </c>
    </row>
    <row r="1353" spans="1:15" x14ac:dyDescent="0.25">
      <c r="A1353" s="77">
        <v>675.5</v>
      </c>
      <c r="B1353" s="77" t="str">
        <f>IF(A1353&lt;='Third Approx.'!$D$20,A1353,"")</f>
        <v/>
      </c>
      <c r="C1353" s="48" t="e">
        <f>IF(B1353="",#N/A,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Approx.'!$D$18*B1353))+O1353*COS(RADIANS(B1353*'Third Approx.'!$D$19)+'Third Approx.'!$D$21))))))))))))</f>
        <v>#N/A</v>
      </c>
      <c r="D1353" s="7" t="e">
        <f>IF(B1353="",#N/A,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Approx.'!$D$18*B1353))+O1353*SIN(RADIANS(B1353*'Third Approx.'!$D$19)+'Third Approx.'!$D$21))))))))))))</f>
        <v>#N/A</v>
      </c>
      <c r="N1353" s="18">
        <v>675.5</v>
      </c>
      <c r="O1353" s="48">
        <f>'Third Approx.'!$D$16*TAN('Third Approx.'!$D$29)+((0.5*(COS(RADIANS(ABS('Third Approx.'!$D$18*'Data 3rd Approx.'!N1353-'Third Approx.'!$D$19*'Data 3rd Approx.'!N1353))))+0.5)*('Third Approx.'!$D$16*TAN(2*'Third Approx.'!$D$29)-2*'Third Approx.'!$D$16*TAN('Third Approx.'!$D$29)))</f>
        <v>3.5140333909973287</v>
      </c>
    </row>
    <row r="1354" spans="1:15" x14ac:dyDescent="0.25">
      <c r="A1354" s="48">
        <v>676</v>
      </c>
      <c r="B1354" s="77" t="str">
        <f>IF(A1354&lt;='Third Approx.'!$D$20,A1354,"")</f>
        <v/>
      </c>
      <c r="C1354" s="48" t="e">
        <f>IF(B1354="",#N/A,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Approx.'!$D$18*B1354))+O1354*COS(RADIANS(B1354*'Third Approx.'!$D$19)+'Third Approx.'!$D$21))))))))))))</f>
        <v>#N/A</v>
      </c>
      <c r="D1354" s="7" t="e">
        <f>IF(B1354="",#N/A,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Approx.'!$D$18*B1354))+O1354*SIN(RADIANS(B1354*'Third Approx.'!$D$19)+'Third Approx.'!$D$21))))))))))))</f>
        <v>#N/A</v>
      </c>
      <c r="N1354" s="47">
        <v>676</v>
      </c>
      <c r="O1354" s="48">
        <f>'Third Approx.'!$D$16*TAN('Third Approx.'!$D$29)+((0.5*(COS(RADIANS(ABS('Third Approx.'!$D$18*'Data 3rd Approx.'!N1354-'Third Approx.'!$D$19*'Data 3rd Approx.'!N1354))))+0.5)*('Third Approx.'!$D$16*TAN(2*'Third Approx.'!$D$29)-2*'Third Approx.'!$D$16*TAN('Third Approx.'!$D$29)))</f>
        <v>3.5135636608977627</v>
      </c>
    </row>
    <row r="1355" spans="1:15" x14ac:dyDescent="0.25">
      <c r="A1355" s="77">
        <v>676.5</v>
      </c>
      <c r="B1355" s="77" t="str">
        <f>IF(A1355&lt;='Third Approx.'!$D$20,A1355,"")</f>
        <v/>
      </c>
      <c r="C1355" s="48" t="e">
        <f>IF(B1355="",#N/A,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Approx.'!$D$18*B1355))+O1355*COS(RADIANS(B1355*'Third Approx.'!$D$19)+'Third Approx.'!$D$21))))))))))))</f>
        <v>#N/A</v>
      </c>
      <c r="D1355" s="7" t="e">
        <f>IF(B1355="",#N/A,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Approx.'!$D$18*B1355))+O1355*SIN(RADIANS(B1355*'Third Approx.'!$D$19)+'Third Approx.'!$D$21))))))))))))</f>
        <v>#N/A</v>
      </c>
      <c r="N1355" s="18">
        <v>676.5</v>
      </c>
      <c r="O1355" s="48">
        <f>'Third Approx.'!$D$16*TAN('Third Approx.'!$D$29)+((0.5*(COS(RADIANS(ABS('Third Approx.'!$D$18*'Data 3rd Approx.'!N1355-'Third Approx.'!$D$19*'Data 3rd Approx.'!N1355))))+0.5)*('Third Approx.'!$D$16*TAN(2*'Third Approx.'!$D$29)-2*'Third Approx.'!$D$16*TAN('Third Approx.'!$D$29)))</f>
        <v>3.5130569819813662</v>
      </c>
    </row>
    <row r="1356" spans="1:15" x14ac:dyDescent="0.25">
      <c r="A1356" s="48">
        <v>677</v>
      </c>
      <c r="B1356" s="77" t="str">
        <f>IF(A1356&lt;='Third Approx.'!$D$20,A1356,"")</f>
        <v/>
      </c>
      <c r="C1356" s="48" t="e">
        <f>IF(B1356="",#N/A,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Approx.'!$D$18*B1356))+O1356*COS(RADIANS(B1356*'Third Approx.'!$D$19)+'Third Approx.'!$D$21))))))))))))</f>
        <v>#N/A</v>
      </c>
      <c r="D1356" s="7" t="e">
        <f>IF(B1356="",#N/A,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Approx.'!$D$18*B1356))+O1356*SIN(RADIANS(B1356*'Third Approx.'!$D$19)+'Third Approx.'!$D$21))))))))))))</f>
        <v>#N/A</v>
      </c>
      <c r="N1356" s="18">
        <v>677</v>
      </c>
      <c r="O1356" s="48">
        <f>'Third Approx.'!$D$16*TAN('Third Approx.'!$D$29)+((0.5*(COS(RADIANS(ABS('Third Approx.'!$D$18*'Data 3rd Approx.'!N1356-'Third Approx.'!$D$19*'Data 3rd Approx.'!N1356))))+0.5)*('Third Approx.'!$D$16*TAN(2*'Third Approx.'!$D$29)-2*'Third Approx.'!$D$16*TAN('Third Approx.'!$D$29)))</f>
        <v>3.5125220236648764</v>
      </c>
    </row>
    <row r="1357" spans="1:15" x14ac:dyDescent="0.25">
      <c r="A1357" s="77">
        <v>677.5</v>
      </c>
      <c r="B1357" s="77" t="str">
        <f>IF(A1357&lt;='Third Approx.'!$D$20,A1357,"")</f>
        <v/>
      </c>
      <c r="C1357" s="48" t="e">
        <f>IF(B1357="",#N/A,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Approx.'!$D$18*B1357))+O1357*COS(RADIANS(B1357*'Third Approx.'!$D$19)+'Third Approx.'!$D$21))))))))))))</f>
        <v>#N/A</v>
      </c>
      <c r="D1357" s="7" t="e">
        <f>IF(B1357="",#N/A,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Approx.'!$D$18*B1357))+O1357*SIN(RADIANS(B1357*'Third Approx.'!$D$19)+'Third Approx.'!$D$21))))))))))))</f>
        <v>#N/A</v>
      </c>
      <c r="N1357" s="47">
        <v>677.5</v>
      </c>
      <c r="O1357" s="48">
        <f>'Third Approx.'!$D$16*TAN('Third Approx.'!$D$29)+((0.5*(COS(RADIANS(ABS('Third Approx.'!$D$18*'Data 3rd Approx.'!N1357-'Third Approx.'!$D$19*'Data 3rd Approx.'!N1357))))+0.5)*('Third Approx.'!$D$16*TAN(2*'Third Approx.'!$D$29)-2*'Third Approx.'!$D$16*TAN('Third Approx.'!$D$29)))</f>
        <v>3.5119679392334073</v>
      </c>
    </row>
    <row r="1358" spans="1:15" x14ac:dyDescent="0.25">
      <c r="A1358" s="48">
        <v>678</v>
      </c>
      <c r="B1358" s="77" t="str">
        <f>IF(A1358&lt;='Third Approx.'!$D$20,A1358,"")</f>
        <v/>
      </c>
      <c r="C1358" s="48" t="e">
        <f>IF(B1358="",#N/A,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Approx.'!$D$18*B1358))+O1358*COS(RADIANS(B1358*'Third Approx.'!$D$19)+'Third Approx.'!$D$21))))))))))))</f>
        <v>#N/A</v>
      </c>
      <c r="D1358" s="7" t="e">
        <f>IF(B1358="",#N/A,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Approx.'!$D$18*B1358))+O1358*SIN(RADIANS(B1358*'Third Approx.'!$D$19)+'Third Approx.'!$D$21))))))))))))</f>
        <v>#N/A</v>
      </c>
      <c r="N1358" s="18">
        <v>678</v>
      </c>
      <c r="O1358" s="48">
        <f>'Third Approx.'!$D$16*TAN('Third Approx.'!$D$29)+((0.5*(COS(RADIANS(ABS('Third Approx.'!$D$18*'Data 3rd Approx.'!N1358-'Third Approx.'!$D$19*'Data 3rd Approx.'!N1358))))+0.5)*('Third Approx.'!$D$16*TAN(2*'Third Approx.'!$D$29)-2*'Third Approx.'!$D$16*TAN('Third Approx.'!$D$29)))</f>
        <v>3.5114042092252022</v>
      </c>
    </row>
    <row r="1359" spans="1:15" x14ac:dyDescent="0.25">
      <c r="A1359" s="77">
        <v>678.5</v>
      </c>
      <c r="B1359" s="77" t="str">
        <f>IF(A1359&lt;='Third Approx.'!$D$20,A1359,"")</f>
        <v/>
      </c>
      <c r="C1359" s="48" t="e">
        <f>IF(B1359="",#N/A,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Approx.'!$D$18*B1359))+O1359*COS(RADIANS(B1359*'Third Approx.'!$D$19)+'Third Approx.'!$D$21))))))))))))</f>
        <v>#N/A</v>
      </c>
      <c r="D1359" s="7" t="e">
        <f>IF(B1359="",#N/A,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Approx.'!$D$18*B1359))+O1359*SIN(RADIANS(B1359*'Third Approx.'!$D$19)+'Third Approx.'!$D$21))))))))))))</f>
        <v>#N/A</v>
      </c>
      <c r="N1359" s="18">
        <v>678.5</v>
      </c>
      <c r="O1359" s="48">
        <f>'Third Approx.'!$D$16*TAN('Third Approx.'!$D$29)+((0.5*(COS(RADIANS(ABS('Third Approx.'!$D$18*'Data 3rd Approx.'!N1359-'Third Approx.'!$D$19*'Data 3rd Approx.'!N1359))))+0.5)*('Third Approx.'!$D$16*TAN(2*'Third Approx.'!$D$29)-2*'Third Approx.'!$D$16*TAN('Third Approx.'!$D$29)))</f>
        <v>3.5108404792169972</v>
      </c>
    </row>
    <row r="1360" spans="1:15" x14ac:dyDescent="0.25">
      <c r="A1360" s="48">
        <v>679</v>
      </c>
      <c r="B1360" s="77" t="str">
        <f>IF(A1360&lt;='Third Approx.'!$D$20,A1360,"")</f>
        <v/>
      </c>
      <c r="C1360" s="48" t="e">
        <f>IF(B1360="",#N/A,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Approx.'!$D$18*B1360))+O1360*COS(RADIANS(B1360*'Third Approx.'!$D$19)+'Third Approx.'!$D$21))))))))))))</f>
        <v>#N/A</v>
      </c>
      <c r="D1360" s="7" t="e">
        <f>IF(B1360="",#N/A,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Approx.'!$D$18*B1360))+O1360*SIN(RADIANS(B1360*'Third Approx.'!$D$19)+'Third Approx.'!$D$21))))))))))))</f>
        <v>#N/A</v>
      </c>
      <c r="N1360" s="47">
        <v>679</v>
      </c>
      <c r="O1360" s="48">
        <f>'Third Approx.'!$D$16*TAN('Third Approx.'!$D$29)+((0.5*(COS(RADIANS(ABS('Third Approx.'!$D$18*'Data 3rd Approx.'!N1360-'Third Approx.'!$D$19*'Data 3rd Approx.'!N1360))))+0.5)*('Third Approx.'!$D$16*TAN(2*'Third Approx.'!$D$29)-2*'Third Approx.'!$D$16*TAN('Third Approx.'!$D$29)))</f>
        <v>3.5102863947855281</v>
      </c>
    </row>
    <row r="1361" spans="1:15" x14ac:dyDescent="0.25">
      <c r="A1361" s="77">
        <v>679.5</v>
      </c>
      <c r="B1361" s="77" t="str">
        <f>IF(A1361&lt;='Third Approx.'!$D$20,A1361,"")</f>
        <v/>
      </c>
      <c r="C1361" s="48" t="e">
        <f>IF(B1361="",#N/A,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Approx.'!$D$18*B1361))+O1361*COS(RADIANS(B1361*'Third Approx.'!$D$19)+'Third Approx.'!$D$21))))))))))))</f>
        <v>#N/A</v>
      </c>
      <c r="D1361" s="7" t="e">
        <f>IF(B1361="",#N/A,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Approx.'!$D$18*B1361))+O1361*SIN(RADIANS(B1361*'Third Approx.'!$D$19)+'Third Approx.'!$D$21))))))))))))</f>
        <v>#N/A</v>
      </c>
      <c r="N1361" s="18">
        <v>679.5</v>
      </c>
      <c r="O1361" s="48">
        <f>'Third Approx.'!$D$16*TAN('Third Approx.'!$D$29)+((0.5*(COS(RADIANS(ABS('Third Approx.'!$D$18*'Data 3rd Approx.'!N1361-'Third Approx.'!$D$19*'Data 3rd Approx.'!N1361))))+0.5)*('Third Approx.'!$D$16*TAN(2*'Third Approx.'!$D$29)-2*'Third Approx.'!$D$16*TAN('Third Approx.'!$D$29)))</f>
        <v>3.5097514364690383</v>
      </c>
    </row>
    <row r="1362" spans="1:15" x14ac:dyDescent="0.25">
      <c r="A1362" s="48">
        <v>680</v>
      </c>
      <c r="B1362" s="77" t="str">
        <f>IF(A1362&lt;='Third Approx.'!$D$20,A1362,"")</f>
        <v/>
      </c>
      <c r="C1362" s="48" t="e">
        <f>IF(B1362="",#N/A,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Approx.'!$D$18*B1362))+O1362*COS(RADIANS(B1362*'Third Approx.'!$D$19)+'Third Approx.'!$D$21))))))))))))</f>
        <v>#N/A</v>
      </c>
      <c r="D1362" s="7" t="e">
        <f>IF(B1362="",#N/A,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Approx.'!$D$18*B1362))+O1362*SIN(RADIANS(B1362*'Third Approx.'!$D$19)+'Third Approx.'!$D$21))))))))))))</f>
        <v>#N/A</v>
      </c>
      <c r="N1362" s="18">
        <v>680</v>
      </c>
      <c r="O1362" s="48">
        <f>'Third Approx.'!$D$16*TAN('Third Approx.'!$D$29)+((0.5*(COS(RADIANS(ABS('Third Approx.'!$D$18*'Data 3rd Approx.'!N1362-'Third Approx.'!$D$19*'Data 3rd Approx.'!N1362))))+0.5)*('Third Approx.'!$D$16*TAN(2*'Third Approx.'!$D$29)-2*'Third Approx.'!$D$16*TAN('Third Approx.'!$D$29)))</f>
        <v>3.5092447575526418</v>
      </c>
    </row>
    <row r="1363" spans="1:15" x14ac:dyDescent="0.25">
      <c r="A1363" s="77">
        <v>680.5</v>
      </c>
      <c r="B1363" s="77" t="str">
        <f>IF(A1363&lt;='Third Approx.'!$D$20,A1363,"")</f>
        <v/>
      </c>
      <c r="C1363" s="48" t="e">
        <f>IF(B1363="",#N/A,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Approx.'!$D$18*B1363))+O1363*COS(RADIANS(B1363*'Third Approx.'!$D$19)+'Third Approx.'!$D$21))))))))))))</f>
        <v>#N/A</v>
      </c>
      <c r="D1363" s="7" t="e">
        <f>IF(B1363="",#N/A,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Approx.'!$D$18*B1363))+O1363*SIN(RADIANS(B1363*'Third Approx.'!$D$19)+'Third Approx.'!$D$21))))))))))))</f>
        <v>#N/A</v>
      </c>
      <c r="N1363" s="47">
        <v>680.5</v>
      </c>
      <c r="O1363" s="48">
        <f>'Third Approx.'!$D$16*TAN('Third Approx.'!$D$29)+((0.5*(COS(RADIANS(ABS('Third Approx.'!$D$18*'Data 3rd Approx.'!N1363-'Third Approx.'!$D$19*'Data 3rd Approx.'!N1363))))+0.5)*('Third Approx.'!$D$16*TAN(2*'Third Approx.'!$D$29)-2*'Third Approx.'!$D$16*TAN('Third Approx.'!$D$29)))</f>
        <v>3.5087750274530758</v>
      </c>
    </row>
    <row r="1364" spans="1:15" x14ac:dyDescent="0.25">
      <c r="A1364" s="48">
        <v>681</v>
      </c>
      <c r="B1364" s="77" t="str">
        <f>IF(A1364&lt;='Third Approx.'!$D$20,A1364,"")</f>
        <v/>
      </c>
      <c r="C1364" s="48" t="e">
        <f>IF(B1364="",#N/A,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Approx.'!$D$18*B1364))+O1364*COS(RADIANS(B1364*'Third Approx.'!$D$19)+'Third Approx.'!$D$21))))))))))))</f>
        <v>#N/A</v>
      </c>
      <c r="D1364" s="7" t="e">
        <f>IF(B1364="",#N/A,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Approx.'!$D$18*B1364))+O1364*SIN(RADIANS(B1364*'Third Approx.'!$D$19)+'Third Approx.'!$D$21))))))))))))</f>
        <v>#N/A</v>
      </c>
      <c r="N1364" s="18">
        <v>681</v>
      </c>
      <c r="O1364" s="48">
        <f>'Third Approx.'!$D$16*TAN('Third Approx.'!$D$29)+((0.5*(COS(RADIANS(ABS('Third Approx.'!$D$18*'Data 3rd Approx.'!N1364-'Third Approx.'!$D$19*'Data 3rd Approx.'!N1364))))+0.5)*('Third Approx.'!$D$16*TAN(2*'Third Approx.'!$D$29)-2*'Third Approx.'!$D$16*TAN('Third Approx.'!$D$29)))</f>
        <v>3.5083502833825779</v>
      </c>
    </row>
    <row r="1365" spans="1:15" x14ac:dyDescent="0.25">
      <c r="A1365" s="77">
        <v>681.5</v>
      </c>
      <c r="B1365" s="77" t="str">
        <f>IF(A1365&lt;='Third Approx.'!$D$20,A1365,"")</f>
        <v/>
      </c>
      <c r="C1365" s="48" t="e">
        <f>IF(B1365="",#N/A,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Approx.'!$D$18*B1365))+O1365*COS(RADIANS(B1365*'Third Approx.'!$D$19)+'Third Approx.'!$D$21))))))))))))</f>
        <v>#N/A</v>
      </c>
      <c r="D1365" s="7" t="e">
        <f>IF(B1365="",#N/A,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Approx.'!$D$18*B1365))+O1365*SIN(RADIANS(B1365*'Third Approx.'!$D$19)+'Third Approx.'!$D$21))))))))))))</f>
        <v>#N/A</v>
      </c>
      <c r="N1365" s="18">
        <v>681.5</v>
      </c>
      <c r="O1365" s="48">
        <f>'Third Approx.'!$D$16*TAN('Third Approx.'!$D$29)+((0.5*(COS(RADIANS(ABS('Third Approx.'!$D$18*'Data 3rd Approx.'!N1365-'Third Approx.'!$D$19*'Data 3rd Approx.'!N1365))))+0.5)*('Third Approx.'!$D$16*TAN(2*'Third Approx.'!$D$29)-2*'Third Approx.'!$D$16*TAN('Third Approx.'!$D$29)))</f>
        <v>3.5079777928299554</v>
      </c>
    </row>
    <row r="1366" spans="1:15" x14ac:dyDescent="0.25">
      <c r="A1366" s="48">
        <v>682</v>
      </c>
      <c r="B1366" s="77" t="str">
        <f>IF(A1366&lt;='Third Approx.'!$D$20,A1366,"")</f>
        <v/>
      </c>
      <c r="C1366" s="48" t="e">
        <f>IF(B1366="",#N/A,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Approx.'!$D$18*B1366))+O1366*COS(RADIANS(B1366*'Third Approx.'!$D$19)+'Third Approx.'!$D$21))))))))))))</f>
        <v>#N/A</v>
      </c>
      <c r="D1366" s="7" t="e">
        <f>IF(B1366="",#N/A,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Approx.'!$D$18*B1366))+O1366*SIN(RADIANS(B1366*'Third Approx.'!$D$19)+'Third Approx.'!$D$21))))))))))))</f>
        <v>#N/A</v>
      </c>
      <c r="N1366" s="47">
        <v>682</v>
      </c>
      <c r="O1366" s="48">
        <f>'Third Approx.'!$D$16*TAN('Third Approx.'!$D$29)+((0.5*(COS(RADIANS(ABS('Third Approx.'!$D$18*'Data 3rd Approx.'!N1366-'Third Approx.'!$D$19*'Data 3rd Approx.'!N1366))))+0.5)*('Third Approx.'!$D$16*TAN(2*'Third Approx.'!$D$29)-2*'Third Approx.'!$D$16*TAN('Third Approx.'!$D$29)))</f>
        <v>3.5076639292118381</v>
      </c>
    </row>
    <row r="1367" spans="1:15" x14ac:dyDescent="0.25">
      <c r="A1367" s="77">
        <v>682.5</v>
      </c>
      <c r="B1367" s="77" t="str">
        <f>IF(A1367&lt;='Third Approx.'!$D$20,A1367,"")</f>
        <v/>
      </c>
      <c r="C1367" s="48" t="e">
        <f>IF(B1367="",#N/A,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Approx.'!$D$18*B1367))+O1367*COS(RADIANS(B1367*'Third Approx.'!$D$19)+'Third Approx.'!$D$21))))))))))))</f>
        <v>#N/A</v>
      </c>
      <c r="D1367" s="7" t="e">
        <f>IF(B1367="",#N/A,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Approx.'!$D$18*B1367))+O1367*SIN(RADIANS(B1367*'Third Approx.'!$D$19)+'Third Approx.'!$D$21))))))))))))</f>
        <v>#N/A</v>
      </c>
      <c r="N1367" s="18">
        <v>682.5</v>
      </c>
      <c r="O1367" s="48">
        <f>'Third Approx.'!$D$16*TAN('Third Approx.'!$D$29)+((0.5*(COS(RADIANS(ABS('Third Approx.'!$D$18*'Data 3rd Approx.'!N1367-'Third Approx.'!$D$19*'Data 3rd Approx.'!N1367))))+0.5)*('Third Approx.'!$D$16*TAN(2*'Third Approx.'!$D$29)-2*'Third Approx.'!$D$16*TAN('Third Approx.'!$D$29)))</f>
        <v>3.5074140628217503</v>
      </c>
    </row>
    <row r="1368" spans="1:15" x14ac:dyDescent="0.25">
      <c r="A1368" s="48">
        <v>683</v>
      </c>
      <c r="B1368" s="77" t="str">
        <f>IF(A1368&lt;='Third Approx.'!$D$20,A1368,"")</f>
        <v/>
      </c>
      <c r="C1368" s="48" t="e">
        <f>IF(B1368="",#N/A,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Approx.'!$D$18*B1368))+O1368*COS(RADIANS(B1368*'Third Approx.'!$D$19)+'Third Approx.'!$D$21))))))))))))</f>
        <v>#N/A</v>
      </c>
      <c r="D1368" s="7" t="e">
        <f>IF(B1368="",#N/A,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Approx.'!$D$18*B1368))+O1368*SIN(RADIANS(B1368*'Third Approx.'!$D$19)+'Third Approx.'!$D$21))))))))))))</f>
        <v>#N/A</v>
      </c>
      <c r="N1368" s="18">
        <v>683</v>
      </c>
      <c r="O1368" s="48">
        <f>'Third Approx.'!$D$16*TAN('Third Approx.'!$D$29)+((0.5*(COS(RADIANS(ABS('Third Approx.'!$D$18*'Data 3rd Approx.'!N1368-'Third Approx.'!$D$19*'Data 3rd Approx.'!N1368))))+0.5)*('Third Approx.'!$D$16*TAN(2*'Third Approx.'!$D$29)-2*'Third Approx.'!$D$16*TAN('Third Approx.'!$D$29)))</f>
        <v>3.5072324689429037</v>
      </c>
    </row>
    <row r="1369" spans="1:15" x14ac:dyDescent="0.25">
      <c r="A1369" s="77">
        <v>683.5</v>
      </c>
      <c r="B1369" s="77" t="str">
        <f>IF(A1369&lt;='Third Approx.'!$D$20,A1369,"")</f>
        <v/>
      </c>
      <c r="C1369" s="48" t="e">
        <f>IF(B1369="",#N/A,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Approx.'!$D$18*B1369))+O1369*COS(RADIANS(B1369*'Third Approx.'!$D$19)+'Third Approx.'!$D$21))))))))))))</f>
        <v>#N/A</v>
      </c>
      <c r="D1369" s="7" t="e">
        <f>IF(B1369="",#N/A,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Approx.'!$D$18*B1369))+O1369*SIN(RADIANS(B1369*'Third Approx.'!$D$19)+'Third Approx.'!$D$21))))))))))))</f>
        <v>#N/A</v>
      </c>
      <c r="N1369" s="47">
        <v>683.5</v>
      </c>
      <c r="O1369" s="48">
        <f>'Third Approx.'!$D$16*TAN('Third Approx.'!$D$29)+((0.5*(COS(RADIANS(ABS('Third Approx.'!$D$18*'Data 3rd Approx.'!N1369-'Third Approx.'!$D$19*'Data 3rd Approx.'!N1369))))+0.5)*('Third Approx.'!$D$16*TAN(2*'Third Approx.'!$D$29)-2*'Third Approx.'!$D$16*TAN('Third Approx.'!$D$29)))</f>
        <v>3.5071222546969119</v>
      </c>
    </row>
    <row r="1370" spans="1:15" x14ac:dyDescent="0.25">
      <c r="A1370" s="48">
        <v>684</v>
      </c>
      <c r="B1370" s="77" t="str">
        <f>IF(A1370&lt;='Third Approx.'!$D$20,A1370,"")</f>
        <v/>
      </c>
      <c r="C1370" s="48" t="e">
        <f>IF(B1370="",#N/A,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Approx.'!$D$18*B1370))+O1370*COS(RADIANS(B1370*'Third Approx.'!$D$19)+'Third Approx.'!$D$21))))))))))))</f>
        <v>#N/A</v>
      </c>
      <c r="D1370" s="7" t="e">
        <f>IF(B1370="",#N/A,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Approx.'!$D$18*B1370))+O1370*SIN(RADIANS(B1370*'Third Approx.'!$D$19)+'Third Approx.'!$D$21))))))))))))</f>
        <v>#N/A</v>
      </c>
      <c r="N1370" s="18">
        <v>684</v>
      </c>
      <c r="O1370" s="48">
        <f>'Third Approx.'!$D$16*TAN('Third Approx.'!$D$29)+((0.5*(COS(RADIANS(ABS('Third Approx.'!$D$18*'Data 3rd Approx.'!N1370-'Third Approx.'!$D$19*'Data 3rd Approx.'!N1370))))+0.5)*('Third Approx.'!$D$16*TAN(2*'Third Approx.'!$D$29)-2*'Third Approx.'!$D$16*TAN('Third Approx.'!$D$29)))</f>
        <v>3.5070853058800813</v>
      </c>
    </row>
    <row r="1371" spans="1:15" x14ac:dyDescent="0.25">
      <c r="A1371" s="77">
        <v>684.5</v>
      </c>
      <c r="B1371" s="77" t="str">
        <f>IF(A1371&lt;='Third Approx.'!$D$20,A1371,"")</f>
        <v/>
      </c>
      <c r="C1371" s="48" t="e">
        <f>IF(B1371="",#N/A,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Approx.'!$D$18*B1371))+O1371*COS(RADIANS(B1371*'Third Approx.'!$D$19)+'Third Approx.'!$D$21))))))))))))</f>
        <v>#N/A</v>
      </c>
      <c r="D1371" s="7" t="e">
        <f>IF(B1371="",#N/A,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Approx.'!$D$18*B1371))+O1371*SIN(RADIANS(B1371*'Third Approx.'!$D$19)+'Third Approx.'!$D$21))))))))))))</f>
        <v>#N/A</v>
      </c>
      <c r="N1371" s="18">
        <v>684.5</v>
      </c>
      <c r="O1371" s="48">
        <f>'Third Approx.'!$D$16*TAN('Third Approx.'!$D$29)+((0.5*(COS(RADIANS(ABS('Third Approx.'!$D$18*'Data 3rd Approx.'!N1371-'Third Approx.'!$D$19*'Data 3rd Approx.'!N1371))))+0.5)*('Third Approx.'!$D$16*TAN(2*'Third Approx.'!$D$29)-2*'Third Approx.'!$D$16*TAN('Third Approx.'!$D$29)))</f>
        <v>3.5071222546969119</v>
      </c>
    </row>
    <row r="1372" spans="1:15" x14ac:dyDescent="0.25">
      <c r="A1372" s="48">
        <v>685</v>
      </c>
      <c r="B1372" s="77" t="str">
        <f>IF(A1372&lt;='Third Approx.'!$D$20,A1372,"")</f>
        <v/>
      </c>
      <c r="C1372" s="48" t="e">
        <f>IF(B1372="",#N/A,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Approx.'!$D$18*B1372))+O1372*COS(RADIANS(B1372*'Third Approx.'!$D$19)+'Third Approx.'!$D$21))))))))))))</f>
        <v>#N/A</v>
      </c>
      <c r="D1372" s="7" t="e">
        <f>IF(B1372="",#N/A,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Approx.'!$D$18*B1372))+O1372*SIN(RADIANS(B1372*'Third Approx.'!$D$19)+'Third Approx.'!$D$21))))))))))))</f>
        <v>#N/A</v>
      </c>
      <c r="N1372" s="47">
        <v>685</v>
      </c>
      <c r="O1372" s="48">
        <f>'Third Approx.'!$D$16*TAN('Third Approx.'!$D$29)+((0.5*(COS(RADIANS(ABS('Third Approx.'!$D$18*'Data 3rd Approx.'!N1372-'Third Approx.'!$D$19*'Data 3rd Approx.'!N1372))))+0.5)*('Third Approx.'!$D$16*TAN(2*'Third Approx.'!$D$29)-2*'Third Approx.'!$D$16*TAN('Third Approx.'!$D$29)))</f>
        <v>3.5072324689429037</v>
      </c>
    </row>
    <row r="1373" spans="1:15" x14ac:dyDescent="0.25">
      <c r="A1373" s="77">
        <v>685.5</v>
      </c>
      <c r="B1373" s="77" t="str">
        <f>IF(A1373&lt;='Third Approx.'!$D$20,A1373,"")</f>
        <v/>
      </c>
      <c r="C1373" s="48" t="e">
        <f>IF(B1373="",#N/A,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Approx.'!$D$18*B1373))+O1373*COS(RADIANS(B1373*'Third Approx.'!$D$19)+'Third Approx.'!$D$21))))))))))))</f>
        <v>#N/A</v>
      </c>
      <c r="D1373" s="7" t="e">
        <f>IF(B1373="",#N/A,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Approx.'!$D$18*B1373))+O1373*SIN(RADIANS(B1373*'Third Approx.'!$D$19)+'Third Approx.'!$D$21))))))))))))</f>
        <v>#N/A</v>
      </c>
      <c r="N1373" s="18">
        <v>685.5</v>
      </c>
      <c r="O1373" s="48">
        <f>'Third Approx.'!$D$16*TAN('Third Approx.'!$D$29)+((0.5*(COS(RADIANS(ABS('Third Approx.'!$D$18*'Data 3rd Approx.'!N1373-'Third Approx.'!$D$19*'Data 3rd Approx.'!N1373))))+0.5)*('Third Approx.'!$D$16*TAN(2*'Third Approx.'!$D$29)-2*'Third Approx.'!$D$16*TAN('Third Approx.'!$D$29)))</f>
        <v>3.5074140628217503</v>
      </c>
    </row>
    <row r="1374" spans="1:15" x14ac:dyDescent="0.25">
      <c r="A1374" s="48">
        <v>686</v>
      </c>
      <c r="B1374" s="77" t="str">
        <f>IF(A1374&lt;='Third Approx.'!$D$20,A1374,"")</f>
        <v/>
      </c>
      <c r="C1374" s="48" t="e">
        <f>IF(B1374="",#N/A,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Approx.'!$D$18*B1374))+O1374*COS(RADIANS(B1374*'Third Approx.'!$D$19)+'Third Approx.'!$D$21))))))))))))</f>
        <v>#N/A</v>
      </c>
      <c r="D1374" s="7" t="e">
        <f>IF(B1374="",#N/A,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Approx.'!$D$18*B1374))+O1374*SIN(RADIANS(B1374*'Third Approx.'!$D$19)+'Third Approx.'!$D$21))))))))))))</f>
        <v>#N/A</v>
      </c>
      <c r="N1374" s="18">
        <v>686</v>
      </c>
      <c r="O1374" s="48">
        <f>'Third Approx.'!$D$16*TAN('Third Approx.'!$D$29)+((0.5*(COS(RADIANS(ABS('Third Approx.'!$D$18*'Data 3rd Approx.'!N1374-'Third Approx.'!$D$19*'Data 3rd Approx.'!N1374))))+0.5)*('Third Approx.'!$D$16*TAN(2*'Third Approx.'!$D$29)-2*'Third Approx.'!$D$16*TAN('Third Approx.'!$D$29)))</f>
        <v>3.5076639292118377</v>
      </c>
    </row>
    <row r="1375" spans="1:15" x14ac:dyDescent="0.25">
      <c r="A1375" s="77">
        <v>686.5</v>
      </c>
      <c r="B1375" s="77" t="str">
        <f>IF(A1375&lt;='Third Approx.'!$D$20,A1375,"")</f>
        <v/>
      </c>
      <c r="C1375" s="48" t="e">
        <f>IF(B1375="",#N/A,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Approx.'!$D$18*B1375))+O1375*COS(RADIANS(B1375*'Third Approx.'!$D$19)+'Third Approx.'!$D$21))))))))))))</f>
        <v>#N/A</v>
      </c>
      <c r="D1375" s="7" t="e">
        <f>IF(B1375="",#N/A,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Approx.'!$D$18*B1375))+O1375*SIN(RADIANS(B1375*'Third Approx.'!$D$19)+'Third Approx.'!$D$21))))))))))))</f>
        <v>#N/A</v>
      </c>
      <c r="N1375" s="47">
        <v>686.5</v>
      </c>
      <c r="O1375" s="48">
        <f>'Third Approx.'!$D$16*TAN('Third Approx.'!$D$29)+((0.5*(COS(RADIANS(ABS('Third Approx.'!$D$18*'Data 3rd Approx.'!N1375-'Third Approx.'!$D$19*'Data 3rd Approx.'!N1375))))+0.5)*('Third Approx.'!$D$16*TAN(2*'Third Approx.'!$D$29)-2*'Third Approx.'!$D$16*TAN('Third Approx.'!$D$29)))</f>
        <v>3.5079777928299554</v>
      </c>
    </row>
    <row r="1376" spans="1:15" x14ac:dyDescent="0.25">
      <c r="A1376" s="48">
        <v>687</v>
      </c>
      <c r="B1376" s="77" t="str">
        <f>IF(A1376&lt;='Third Approx.'!$D$20,A1376,"")</f>
        <v/>
      </c>
      <c r="C1376" s="48" t="e">
        <f>IF(B1376="",#N/A,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Approx.'!$D$18*B1376))+O1376*COS(RADIANS(B1376*'Third Approx.'!$D$19)+'Third Approx.'!$D$21))))))))))))</f>
        <v>#N/A</v>
      </c>
      <c r="D1376" s="7" t="e">
        <f>IF(B1376="",#N/A,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Approx.'!$D$18*B1376))+O1376*SIN(RADIANS(B1376*'Third Approx.'!$D$19)+'Third Approx.'!$D$21))))))))))))</f>
        <v>#N/A</v>
      </c>
      <c r="N1376" s="18">
        <v>687</v>
      </c>
      <c r="O1376" s="48">
        <f>'Third Approx.'!$D$16*TAN('Third Approx.'!$D$29)+((0.5*(COS(RADIANS(ABS('Third Approx.'!$D$18*'Data 3rd Approx.'!N1376-'Third Approx.'!$D$19*'Data 3rd Approx.'!N1376))))+0.5)*('Third Approx.'!$D$16*TAN(2*'Third Approx.'!$D$29)-2*'Third Approx.'!$D$16*TAN('Third Approx.'!$D$29)))</f>
        <v>3.5083502833825779</v>
      </c>
    </row>
    <row r="1377" spans="1:15" x14ac:dyDescent="0.25">
      <c r="A1377" s="77">
        <v>687.5</v>
      </c>
      <c r="B1377" s="77" t="str">
        <f>IF(A1377&lt;='Third Approx.'!$D$20,A1377,"")</f>
        <v/>
      </c>
      <c r="C1377" s="48" t="e">
        <f>IF(B1377="",#N/A,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Approx.'!$D$18*B1377))+O1377*COS(RADIANS(B1377*'Third Approx.'!$D$19)+'Third Approx.'!$D$21))))))))))))</f>
        <v>#N/A</v>
      </c>
      <c r="D1377" s="7" t="e">
        <f>IF(B1377="",#N/A,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Approx.'!$D$18*B1377))+O1377*SIN(RADIANS(B1377*'Third Approx.'!$D$19)+'Third Approx.'!$D$21))))))))))))</f>
        <v>#N/A</v>
      </c>
      <c r="N1377" s="18">
        <v>687.5</v>
      </c>
      <c r="O1377" s="48">
        <f>'Third Approx.'!$D$16*TAN('Third Approx.'!$D$29)+((0.5*(COS(RADIANS(ABS('Third Approx.'!$D$18*'Data 3rd Approx.'!N1377-'Third Approx.'!$D$19*'Data 3rd Approx.'!N1377))))+0.5)*('Third Approx.'!$D$16*TAN(2*'Third Approx.'!$D$29)-2*'Third Approx.'!$D$16*TAN('Third Approx.'!$D$29)))</f>
        <v>3.5087750274530758</v>
      </c>
    </row>
    <row r="1378" spans="1:15" x14ac:dyDescent="0.25">
      <c r="A1378" s="48">
        <v>688</v>
      </c>
      <c r="B1378" s="77" t="str">
        <f>IF(A1378&lt;='Third Approx.'!$D$20,A1378,"")</f>
        <v/>
      </c>
      <c r="C1378" s="48" t="e">
        <f>IF(B1378="",#N/A,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Approx.'!$D$18*B1378))+O1378*COS(RADIANS(B1378*'Third Approx.'!$D$19)+'Third Approx.'!$D$21))))))))))))</f>
        <v>#N/A</v>
      </c>
      <c r="D1378" s="7" t="e">
        <f>IF(B1378="",#N/A,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Approx.'!$D$18*B1378))+O1378*SIN(RADIANS(B1378*'Third Approx.'!$D$19)+'Third Approx.'!$D$21))))))))))))</f>
        <v>#N/A</v>
      </c>
      <c r="N1378" s="47">
        <v>688</v>
      </c>
      <c r="O1378" s="48">
        <f>'Third Approx.'!$D$16*TAN('Third Approx.'!$D$29)+((0.5*(COS(RADIANS(ABS('Third Approx.'!$D$18*'Data 3rd Approx.'!N1378-'Third Approx.'!$D$19*'Data 3rd Approx.'!N1378))))+0.5)*('Third Approx.'!$D$16*TAN(2*'Third Approx.'!$D$29)-2*'Third Approx.'!$D$16*TAN('Third Approx.'!$D$29)))</f>
        <v>3.5092447575526418</v>
      </c>
    </row>
    <row r="1379" spans="1:15" x14ac:dyDescent="0.25">
      <c r="A1379" s="77">
        <v>688.5</v>
      </c>
      <c r="B1379" s="77" t="str">
        <f>IF(A1379&lt;='Third Approx.'!$D$20,A1379,"")</f>
        <v/>
      </c>
      <c r="C1379" s="48" t="e">
        <f>IF(B1379="",#N/A,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Approx.'!$D$18*B1379))+O1379*COS(RADIANS(B1379*'Third Approx.'!$D$19)+'Third Approx.'!$D$21))))))))))))</f>
        <v>#N/A</v>
      </c>
      <c r="D1379" s="7" t="e">
        <f>IF(B1379="",#N/A,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Approx.'!$D$18*B1379))+O1379*SIN(RADIANS(B1379*'Third Approx.'!$D$19)+'Third Approx.'!$D$21))))))))))))</f>
        <v>#N/A</v>
      </c>
      <c r="N1379" s="18">
        <v>688.5</v>
      </c>
      <c r="O1379" s="48">
        <f>'Third Approx.'!$D$16*TAN('Third Approx.'!$D$29)+((0.5*(COS(RADIANS(ABS('Third Approx.'!$D$18*'Data 3rd Approx.'!N1379-'Third Approx.'!$D$19*'Data 3rd Approx.'!N1379))))+0.5)*('Third Approx.'!$D$16*TAN(2*'Third Approx.'!$D$29)-2*'Third Approx.'!$D$16*TAN('Third Approx.'!$D$29)))</f>
        <v>3.5097514364690383</v>
      </c>
    </row>
    <row r="1380" spans="1:15" x14ac:dyDescent="0.25">
      <c r="A1380" s="48">
        <v>689</v>
      </c>
      <c r="B1380" s="77" t="str">
        <f>IF(A1380&lt;='Third Approx.'!$D$20,A1380,"")</f>
        <v/>
      </c>
      <c r="C1380" s="48" t="e">
        <f>IF(B1380="",#N/A,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Approx.'!$D$18*B1380))+O1380*COS(RADIANS(B1380*'Third Approx.'!$D$19)+'Third Approx.'!$D$21))))))))))))</f>
        <v>#N/A</v>
      </c>
      <c r="D1380" s="7" t="e">
        <f>IF(B1380="",#N/A,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Approx.'!$D$18*B1380))+O1380*SIN(RADIANS(B1380*'Third Approx.'!$D$19)+'Third Approx.'!$D$21))))))))))))</f>
        <v>#N/A</v>
      </c>
      <c r="N1380" s="18">
        <v>689</v>
      </c>
      <c r="O1380" s="48">
        <f>'Third Approx.'!$D$16*TAN('Third Approx.'!$D$29)+((0.5*(COS(RADIANS(ABS('Third Approx.'!$D$18*'Data 3rd Approx.'!N1380-'Third Approx.'!$D$19*'Data 3rd Approx.'!N1380))))+0.5)*('Third Approx.'!$D$16*TAN(2*'Third Approx.'!$D$29)-2*'Third Approx.'!$D$16*TAN('Third Approx.'!$D$29)))</f>
        <v>3.5102863947855281</v>
      </c>
    </row>
    <row r="1381" spans="1:15" x14ac:dyDescent="0.25">
      <c r="A1381" s="77">
        <v>689.5</v>
      </c>
      <c r="B1381" s="77" t="str">
        <f>IF(A1381&lt;='Third Approx.'!$D$20,A1381,"")</f>
        <v/>
      </c>
      <c r="C1381" s="48" t="e">
        <f>IF(B1381="",#N/A,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Approx.'!$D$18*B1381))+O1381*COS(RADIANS(B1381*'Third Approx.'!$D$19)+'Third Approx.'!$D$21))))))))))))</f>
        <v>#N/A</v>
      </c>
      <c r="D1381" s="7" t="e">
        <f>IF(B1381="",#N/A,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Approx.'!$D$18*B1381))+O1381*SIN(RADIANS(B1381*'Third Approx.'!$D$19)+'Third Approx.'!$D$21))))))))))))</f>
        <v>#N/A</v>
      </c>
      <c r="N1381" s="47">
        <v>689.5</v>
      </c>
      <c r="O1381" s="48">
        <f>'Third Approx.'!$D$16*TAN('Third Approx.'!$D$29)+((0.5*(COS(RADIANS(ABS('Third Approx.'!$D$18*'Data 3rd Approx.'!N1381-'Third Approx.'!$D$19*'Data 3rd Approx.'!N1381))))+0.5)*('Third Approx.'!$D$16*TAN(2*'Third Approx.'!$D$29)-2*'Third Approx.'!$D$16*TAN('Third Approx.'!$D$29)))</f>
        <v>3.5108404792169972</v>
      </c>
    </row>
    <row r="1382" spans="1:15" x14ac:dyDescent="0.25">
      <c r="A1382" s="48">
        <v>690</v>
      </c>
      <c r="B1382" s="77" t="str">
        <f>IF(A1382&lt;='Third Approx.'!$D$20,A1382,"")</f>
        <v/>
      </c>
      <c r="C1382" s="48" t="e">
        <f>IF(B1382="",#N/A,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Approx.'!$D$18*B1382))+O1382*COS(RADIANS(B1382*'Third Approx.'!$D$19)+'Third Approx.'!$D$21))))))))))))</f>
        <v>#N/A</v>
      </c>
      <c r="D1382" s="7" t="e">
        <f>IF(B1382="",#N/A,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Approx.'!$D$18*B1382))+O1382*SIN(RADIANS(B1382*'Third Approx.'!$D$19)+'Third Approx.'!$D$21))))))))))))</f>
        <v>#N/A</v>
      </c>
      <c r="N1382" s="18">
        <v>690</v>
      </c>
      <c r="O1382" s="48">
        <f>'Third Approx.'!$D$16*TAN('Third Approx.'!$D$29)+((0.5*(COS(RADIANS(ABS('Third Approx.'!$D$18*'Data 3rd Approx.'!N1382-'Third Approx.'!$D$19*'Data 3rd Approx.'!N1382))))+0.5)*('Third Approx.'!$D$16*TAN(2*'Third Approx.'!$D$29)-2*'Third Approx.'!$D$16*TAN('Third Approx.'!$D$29)))</f>
        <v>3.5114042092252022</v>
      </c>
    </row>
    <row r="1383" spans="1:15" x14ac:dyDescent="0.25">
      <c r="A1383" s="77">
        <v>690.5</v>
      </c>
      <c r="B1383" s="77" t="str">
        <f>IF(A1383&lt;='Third Approx.'!$D$20,A1383,"")</f>
        <v/>
      </c>
      <c r="C1383" s="48" t="e">
        <f>IF(B1383="",#N/A,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Approx.'!$D$18*B1383))+O1383*COS(RADIANS(B1383*'Third Approx.'!$D$19)+'Third Approx.'!$D$21))))))))))))</f>
        <v>#N/A</v>
      </c>
      <c r="D1383" s="7" t="e">
        <f>IF(B1383="",#N/A,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Approx.'!$D$18*B1383))+O1383*SIN(RADIANS(B1383*'Third Approx.'!$D$19)+'Third Approx.'!$D$21))))))))))))</f>
        <v>#N/A</v>
      </c>
      <c r="N1383" s="18">
        <v>690.5</v>
      </c>
      <c r="O1383" s="48">
        <f>'Third Approx.'!$D$16*TAN('Third Approx.'!$D$29)+((0.5*(COS(RADIANS(ABS('Third Approx.'!$D$18*'Data 3rd Approx.'!N1383-'Third Approx.'!$D$19*'Data 3rd Approx.'!N1383))))+0.5)*('Third Approx.'!$D$16*TAN(2*'Third Approx.'!$D$29)-2*'Third Approx.'!$D$16*TAN('Third Approx.'!$D$29)))</f>
        <v>3.5119679392334073</v>
      </c>
    </row>
    <row r="1384" spans="1:15" x14ac:dyDescent="0.25">
      <c r="A1384" s="48">
        <v>691</v>
      </c>
      <c r="B1384" s="77" t="str">
        <f>IF(A1384&lt;='Third Approx.'!$D$20,A1384,"")</f>
        <v/>
      </c>
      <c r="C1384" s="48" t="e">
        <f>IF(B1384="",#N/A,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Approx.'!$D$18*B1384))+O1384*COS(RADIANS(B1384*'Third Approx.'!$D$19)+'Third Approx.'!$D$21))))))))))))</f>
        <v>#N/A</v>
      </c>
      <c r="D1384" s="7" t="e">
        <f>IF(B1384="",#N/A,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Approx.'!$D$18*B1384))+O1384*SIN(RADIANS(B1384*'Third Approx.'!$D$19)+'Third Approx.'!$D$21))))))))))))</f>
        <v>#N/A</v>
      </c>
      <c r="N1384" s="47">
        <v>691</v>
      </c>
      <c r="O1384" s="48">
        <f>'Third Approx.'!$D$16*TAN('Third Approx.'!$D$29)+((0.5*(COS(RADIANS(ABS('Third Approx.'!$D$18*'Data 3rd Approx.'!N1384-'Third Approx.'!$D$19*'Data 3rd Approx.'!N1384))))+0.5)*('Third Approx.'!$D$16*TAN(2*'Third Approx.'!$D$29)-2*'Third Approx.'!$D$16*TAN('Third Approx.'!$D$29)))</f>
        <v>3.5125220236648764</v>
      </c>
    </row>
    <row r="1385" spans="1:15" x14ac:dyDescent="0.25">
      <c r="A1385" s="77">
        <v>691.5</v>
      </c>
      <c r="B1385" s="77" t="str">
        <f>IF(A1385&lt;='Third Approx.'!$D$20,A1385,"")</f>
        <v/>
      </c>
      <c r="C1385" s="48" t="e">
        <f>IF(B1385="",#N/A,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Approx.'!$D$18*B1385))+O1385*COS(RADIANS(B1385*'Third Approx.'!$D$19)+'Third Approx.'!$D$21))))))))))))</f>
        <v>#N/A</v>
      </c>
      <c r="D1385" s="7" t="e">
        <f>IF(B1385="",#N/A,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Approx.'!$D$18*B1385))+O1385*SIN(RADIANS(B1385*'Third Approx.'!$D$19)+'Third Approx.'!$D$21))))))))))))</f>
        <v>#N/A</v>
      </c>
      <c r="N1385" s="18">
        <v>691.5</v>
      </c>
      <c r="O1385" s="48">
        <f>'Third Approx.'!$D$16*TAN('Third Approx.'!$D$29)+((0.5*(COS(RADIANS(ABS('Third Approx.'!$D$18*'Data 3rd Approx.'!N1385-'Third Approx.'!$D$19*'Data 3rd Approx.'!N1385))))+0.5)*('Third Approx.'!$D$16*TAN(2*'Third Approx.'!$D$29)-2*'Third Approx.'!$D$16*TAN('Third Approx.'!$D$29)))</f>
        <v>3.5130569819813662</v>
      </c>
    </row>
    <row r="1386" spans="1:15" x14ac:dyDescent="0.25">
      <c r="A1386" s="48">
        <v>692</v>
      </c>
      <c r="B1386" s="77" t="str">
        <f>IF(A1386&lt;='Third Approx.'!$D$20,A1386,"")</f>
        <v/>
      </c>
      <c r="C1386" s="48" t="e">
        <f>IF(B1386="",#N/A,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Approx.'!$D$18*B1386))+O1386*COS(RADIANS(B1386*'Third Approx.'!$D$19)+'Third Approx.'!$D$21))))))))))))</f>
        <v>#N/A</v>
      </c>
      <c r="D1386" s="7" t="e">
        <f>IF(B1386="",#N/A,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Approx.'!$D$18*B1386))+O1386*SIN(RADIANS(B1386*'Third Approx.'!$D$19)+'Third Approx.'!$D$21))))))))))))</f>
        <v>#N/A</v>
      </c>
      <c r="N1386" s="18">
        <v>692</v>
      </c>
      <c r="O1386" s="48">
        <f>'Third Approx.'!$D$16*TAN('Third Approx.'!$D$29)+((0.5*(COS(RADIANS(ABS('Third Approx.'!$D$18*'Data 3rd Approx.'!N1386-'Third Approx.'!$D$19*'Data 3rd Approx.'!N1386))))+0.5)*('Third Approx.'!$D$16*TAN(2*'Third Approx.'!$D$29)-2*'Third Approx.'!$D$16*TAN('Third Approx.'!$D$29)))</f>
        <v>3.5135636608977627</v>
      </c>
    </row>
    <row r="1387" spans="1:15" x14ac:dyDescent="0.25">
      <c r="A1387" s="77">
        <v>692.5</v>
      </c>
      <c r="B1387" s="77" t="str">
        <f>IF(A1387&lt;='Third Approx.'!$D$20,A1387,"")</f>
        <v/>
      </c>
      <c r="C1387" s="48" t="e">
        <f>IF(B1387="",#N/A,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Approx.'!$D$18*B1387))+O1387*COS(RADIANS(B1387*'Third Approx.'!$D$19)+'Third Approx.'!$D$21))))))))))))</f>
        <v>#N/A</v>
      </c>
      <c r="D1387" s="7" t="e">
        <f>IF(B1387="",#N/A,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Approx.'!$D$18*B1387))+O1387*SIN(RADIANS(B1387*'Third Approx.'!$D$19)+'Third Approx.'!$D$21))))))))))))</f>
        <v>#N/A</v>
      </c>
      <c r="N1387" s="47">
        <v>692.5</v>
      </c>
      <c r="O1387" s="48">
        <f>'Third Approx.'!$D$16*TAN('Third Approx.'!$D$29)+((0.5*(COS(RADIANS(ABS('Third Approx.'!$D$18*'Data 3rd Approx.'!N1387-'Third Approx.'!$D$19*'Data 3rd Approx.'!N1387))))+0.5)*('Third Approx.'!$D$16*TAN(2*'Third Approx.'!$D$29)-2*'Third Approx.'!$D$16*TAN('Third Approx.'!$D$29)))</f>
        <v>3.5140333909973287</v>
      </c>
    </row>
    <row r="1388" spans="1:15" x14ac:dyDescent="0.25">
      <c r="A1388" s="48">
        <v>693</v>
      </c>
      <c r="B1388" s="77" t="str">
        <f>IF(A1388&lt;='Third Approx.'!$D$20,A1388,"")</f>
        <v/>
      </c>
      <c r="C1388" s="48" t="e">
        <f>IF(B1388="",#N/A,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Approx.'!$D$18*B1388))+O1388*COS(RADIANS(B1388*'Third Approx.'!$D$19)+'Third Approx.'!$D$21))))))))))))</f>
        <v>#N/A</v>
      </c>
      <c r="D1388" s="7" t="e">
        <f>IF(B1388="",#N/A,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Approx.'!$D$18*B1388))+O1388*SIN(RADIANS(B1388*'Third Approx.'!$D$19)+'Third Approx.'!$D$21))))))))))))</f>
        <v>#N/A</v>
      </c>
      <c r="N1388" s="18">
        <v>693</v>
      </c>
      <c r="O1388" s="48">
        <f>'Third Approx.'!$D$16*TAN('Third Approx.'!$D$29)+((0.5*(COS(RADIANS(ABS('Third Approx.'!$D$18*'Data 3rd Approx.'!N1388-'Third Approx.'!$D$19*'Data 3rd Approx.'!N1388))))+0.5)*('Third Approx.'!$D$16*TAN(2*'Third Approx.'!$D$29)-2*'Third Approx.'!$D$16*TAN('Third Approx.'!$D$29)))</f>
        <v>3.5144581350678266</v>
      </c>
    </row>
    <row r="1389" spans="1:15" x14ac:dyDescent="0.25">
      <c r="A1389" s="77">
        <v>693.5</v>
      </c>
      <c r="B1389" s="77" t="str">
        <f>IF(A1389&lt;='Third Approx.'!$D$20,A1389,"")</f>
        <v/>
      </c>
      <c r="C1389" s="48" t="e">
        <f>IF(B1389="",#N/A,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Approx.'!$D$18*B1389))+O1389*COS(RADIANS(B1389*'Third Approx.'!$D$19)+'Third Approx.'!$D$21))))))))))))</f>
        <v>#N/A</v>
      </c>
      <c r="D1389" s="7" t="e">
        <f>IF(B1389="",#N/A,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Approx.'!$D$18*B1389))+O1389*SIN(RADIANS(B1389*'Third Approx.'!$D$19)+'Third Approx.'!$D$21))))))))))))</f>
        <v>#N/A</v>
      </c>
      <c r="N1389" s="18">
        <v>693.5</v>
      </c>
      <c r="O1389" s="48">
        <f>'Third Approx.'!$D$16*TAN('Third Approx.'!$D$29)+((0.5*(COS(RADIANS(ABS('Third Approx.'!$D$18*'Data 3rd Approx.'!N1389-'Third Approx.'!$D$19*'Data 3rd Approx.'!N1389))))+0.5)*('Third Approx.'!$D$16*TAN(2*'Third Approx.'!$D$29)-2*'Third Approx.'!$D$16*TAN('Third Approx.'!$D$29)))</f>
        <v>3.5148306256204491</v>
      </c>
    </row>
    <row r="1390" spans="1:15" x14ac:dyDescent="0.25">
      <c r="A1390" s="48">
        <v>694</v>
      </c>
      <c r="B1390" s="77" t="str">
        <f>IF(A1390&lt;='Third Approx.'!$D$20,A1390,"")</f>
        <v/>
      </c>
      <c r="C1390" s="48" t="e">
        <f>IF(B1390="",#N/A,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Approx.'!$D$18*B1390))+O1390*COS(RADIANS(B1390*'Third Approx.'!$D$19)+'Third Approx.'!$D$21))))))))))))</f>
        <v>#N/A</v>
      </c>
      <c r="D1390" s="7" t="e">
        <f>IF(B1390="",#N/A,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Approx.'!$D$18*B1390))+O1390*SIN(RADIANS(B1390*'Third Approx.'!$D$19)+'Third Approx.'!$D$21))))))))))))</f>
        <v>#N/A</v>
      </c>
      <c r="N1390" s="47">
        <v>694</v>
      </c>
      <c r="O1390" s="48">
        <f>'Third Approx.'!$D$16*TAN('Third Approx.'!$D$29)+((0.5*(COS(RADIANS(ABS('Third Approx.'!$D$18*'Data 3rd Approx.'!N1390-'Third Approx.'!$D$19*'Data 3rd Approx.'!N1390))))+0.5)*('Third Approx.'!$D$16*TAN(2*'Third Approx.'!$D$29)-2*'Third Approx.'!$D$16*TAN('Third Approx.'!$D$29)))</f>
        <v>3.5151444892385664</v>
      </c>
    </row>
    <row r="1391" spans="1:15" x14ac:dyDescent="0.25">
      <c r="A1391" s="77">
        <v>694.5</v>
      </c>
      <c r="B1391" s="77" t="str">
        <f>IF(A1391&lt;='Third Approx.'!$D$20,A1391,"")</f>
        <v/>
      </c>
      <c r="C1391" s="48" t="e">
        <f>IF(B1391="",#N/A,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Approx.'!$D$18*B1391))+O1391*COS(RADIANS(B1391*'Third Approx.'!$D$19)+'Third Approx.'!$D$21))))))))))))</f>
        <v>#N/A</v>
      </c>
      <c r="D1391" s="7" t="e">
        <f>IF(B1391="",#N/A,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Approx.'!$D$18*B1391))+O1391*SIN(RADIANS(B1391*'Third Approx.'!$D$19)+'Third Approx.'!$D$21))))))))))))</f>
        <v>#N/A</v>
      </c>
      <c r="N1391" s="18">
        <v>694.5</v>
      </c>
      <c r="O1391" s="48">
        <f>'Third Approx.'!$D$16*TAN('Third Approx.'!$D$29)+((0.5*(COS(RADIANS(ABS('Third Approx.'!$D$18*'Data 3rd Approx.'!N1391-'Third Approx.'!$D$19*'Data 3rd Approx.'!N1391))))+0.5)*('Third Approx.'!$D$16*TAN(2*'Third Approx.'!$D$29)-2*'Third Approx.'!$D$16*TAN('Third Approx.'!$D$29)))</f>
        <v>3.5153943556286542</v>
      </c>
    </row>
    <row r="1392" spans="1:15" x14ac:dyDescent="0.25">
      <c r="A1392" s="48">
        <v>695</v>
      </c>
      <c r="B1392" s="77" t="str">
        <f>IF(A1392&lt;='Third Approx.'!$D$20,A1392,"")</f>
        <v/>
      </c>
      <c r="C1392" s="48" t="e">
        <f>IF(B1392="",#N/A,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Approx.'!$D$18*B1392))+O1392*COS(RADIANS(B1392*'Third Approx.'!$D$19)+'Third Approx.'!$D$21))))))))))))</f>
        <v>#N/A</v>
      </c>
      <c r="D1392" s="7" t="e">
        <f>IF(B1392="",#N/A,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Approx.'!$D$18*B1392))+O1392*SIN(RADIANS(B1392*'Third Approx.'!$D$19)+'Third Approx.'!$D$21))))))))))))</f>
        <v>#N/A</v>
      </c>
      <c r="N1392" s="18">
        <v>695</v>
      </c>
      <c r="O1392" s="48">
        <f>'Third Approx.'!$D$16*TAN('Third Approx.'!$D$29)+((0.5*(COS(RADIANS(ABS('Third Approx.'!$D$18*'Data 3rd Approx.'!N1392-'Third Approx.'!$D$19*'Data 3rd Approx.'!N1392))))+0.5)*('Third Approx.'!$D$16*TAN(2*'Third Approx.'!$D$29)-2*'Third Approx.'!$D$16*TAN('Third Approx.'!$D$29)))</f>
        <v>3.5155759495075007</v>
      </c>
    </row>
    <row r="1393" spans="1:15" x14ac:dyDescent="0.25">
      <c r="A1393" s="77">
        <v>695.5</v>
      </c>
      <c r="B1393" s="77" t="str">
        <f>IF(A1393&lt;='Third Approx.'!$D$20,A1393,"")</f>
        <v/>
      </c>
      <c r="C1393" s="48" t="e">
        <f>IF(B1393="",#N/A,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Approx.'!$D$18*B1393))+O1393*COS(RADIANS(B1393*'Third Approx.'!$D$19)+'Third Approx.'!$D$21))))))))))))</f>
        <v>#N/A</v>
      </c>
      <c r="D1393" s="7" t="e">
        <f>IF(B1393="",#N/A,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Approx.'!$D$18*B1393))+O1393*SIN(RADIANS(B1393*'Third Approx.'!$D$19)+'Third Approx.'!$D$21))))))))))))</f>
        <v>#N/A</v>
      </c>
      <c r="N1393" s="47">
        <v>695.5</v>
      </c>
      <c r="O1393" s="48">
        <f>'Third Approx.'!$D$16*TAN('Third Approx.'!$D$29)+((0.5*(COS(RADIANS(ABS('Third Approx.'!$D$18*'Data 3rd Approx.'!N1393-'Third Approx.'!$D$19*'Data 3rd Approx.'!N1393))))+0.5)*('Third Approx.'!$D$16*TAN(2*'Third Approx.'!$D$29)-2*'Third Approx.'!$D$16*TAN('Third Approx.'!$D$29)))</f>
        <v>3.5156861637534926</v>
      </c>
    </row>
    <row r="1394" spans="1:15" x14ac:dyDescent="0.25">
      <c r="A1394" s="48">
        <v>696</v>
      </c>
      <c r="B1394" s="77" t="str">
        <f>IF(A1394&lt;='Third Approx.'!$D$20,A1394,"")</f>
        <v/>
      </c>
      <c r="C1394" s="48" t="e">
        <f>IF(B1394="",#N/A,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Approx.'!$D$18*B1394))+O1394*COS(RADIANS(B1394*'Third Approx.'!$D$19)+'Third Approx.'!$D$21))))))))))))</f>
        <v>#N/A</v>
      </c>
      <c r="D1394" s="7" t="e">
        <f>IF(B1394="",#N/A,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Approx.'!$D$18*B1394))+O1394*SIN(RADIANS(B1394*'Third Approx.'!$D$19)+'Third Approx.'!$D$21))))))))))))</f>
        <v>#N/A</v>
      </c>
      <c r="N1394" s="18">
        <v>696</v>
      </c>
      <c r="O1394" s="48">
        <f>'Third Approx.'!$D$16*TAN('Third Approx.'!$D$29)+((0.5*(COS(RADIANS(ABS('Third Approx.'!$D$18*'Data 3rd Approx.'!N1394-'Third Approx.'!$D$19*'Data 3rd Approx.'!N1394))))+0.5)*('Third Approx.'!$D$16*TAN(2*'Third Approx.'!$D$29)-2*'Third Approx.'!$D$16*TAN('Third Approx.'!$D$29)))</f>
        <v>3.5157231125703232</v>
      </c>
    </row>
    <row r="1395" spans="1:15" x14ac:dyDescent="0.25">
      <c r="A1395" s="77">
        <v>696.5</v>
      </c>
      <c r="B1395" s="77" t="str">
        <f>IF(A1395&lt;='Third Approx.'!$D$20,A1395,"")</f>
        <v/>
      </c>
      <c r="C1395" s="48" t="e">
        <f>IF(B1395="",#N/A,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Approx.'!$D$18*B1395))+O1395*COS(RADIANS(B1395*'Third Approx.'!$D$19)+'Third Approx.'!$D$21))))))))))))</f>
        <v>#N/A</v>
      </c>
      <c r="D1395" s="7" t="e">
        <f>IF(B1395="",#N/A,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Approx.'!$D$18*B1395))+O1395*SIN(RADIANS(B1395*'Third Approx.'!$D$19)+'Third Approx.'!$D$21))))))))))))</f>
        <v>#N/A</v>
      </c>
      <c r="N1395" s="18">
        <v>696.5</v>
      </c>
      <c r="O1395" s="48">
        <f>'Third Approx.'!$D$16*TAN('Third Approx.'!$D$29)+((0.5*(COS(RADIANS(ABS('Third Approx.'!$D$18*'Data 3rd Approx.'!N1395-'Third Approx.'!$D$19*'Data 3rd Approx.'!N1395))))+0.5)*('Third Approx.'!$D$16*TAN(2*'Third Approx.'!$D$29)-2*'Third Approx.'!$D$16*TAN('Third Approx.'!$D$29)))</f>
        <v>3.5156861637534926</v>
      </c>
    </row>
    <row r="1396" spans="1:15" x14ac:dyDescent="0.25">
      <c r="A1396" s="48">
        <v>697</v>
      </c>
      <c r="B1396" s="77" t="str">
        <f>IF(A1396&lt;='Third Approx.'!$D$20,A1396,"")</f>
        <v/>
      </c>
      <c r="C1396" s="48" t="e">
        <f>IF(B1396="",#N/A,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Approx.'!$D$18*B1396))+O1396*COS(RADIANS(B1396*'Third Approx.'!$D$19)+'Third Approx.'!$D$21))))))))))))</f>
        <v>#N/A</v>
      </c>
      <c r="D1396" s="7" t="e">
        <f>IF(B1396="",#N/A,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Approx.'!$D$18*B1396))+O1396*SIN(RADIANS(B1396*'Third Approx.'!$D$19)+'Third Approx.'!$D$21))))))))))))</f>
        <v>#N/A</v>
      </c>
      <c r="N1396" s="47">
        <v>697</v>
      </c>
      <c r="O1396" s="48">
        <f>'Third Approx.'!$D$16*TAN('Third Approx.'!$D$29)+((0.5*(COS(RADIANS(ABS('Third Approx.'!$D$18*'Data 3rd Approx.'!N1396-'Third Approx.'!$D$19*'Data 3rd Approx.'!N1396))))+0.5)*('Third Approx.'!$D$16*TAN(2*'Third Approx.'!$D$29)-2*'Third Approx.'!$D$16*TAN('Third Approx.'!$D$29)))</f>
        <v>3.5155759495075007</v>
      </c>
    </row>
    <row r="1397" spans="1:15" x14ac:dyDescent="0.25">
      <c r="A1397" s="77">
        <v>697.5</v>
      </c>
      <c r="B1397" s="77" t="str">
        <f>IF(A1397&lt;='Third Approx.'!$D$20,A1397,"")</f>
        <v/>
      </c>
      <c r="C1397" s="48" t="e">
        <f>IF(B1397="",#N/A,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Approx.'!$D$18*B1397))+O1397*COS(RADIANS(B1397*'Third Approx.'!$D$19)+'Third Approx.'!$D$21))))))))))))</f>
        <v>#N/A</v>
      </c>
      <c r="D1397" s="7" t="e">
        <f>IF(B1397="",#N/A,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Approx.'!$D$18*B1397))+O1397*SIN(RADIANS(B1397*'Third Approx.'!$D$19)+'Third Approx.'!$D$21))))))))))))</f>
        <v>#N/A</v>
      </c>
      <c r="N1397" s="18">
        <v>697.5</v>
      </c>
      <c r="O1397" s="48">
        <f>'Third Approx.'!$D$16*TAN('Third Approx.'!$D$29)+((0.5*(COS(RADIANS(ABS('Third Approx.'!$D$18*'Data 3rd Approx.'!N1397-'Third Approx.'!$D$19*'Data 3rd Approx.'!N1397))))+0.5)*('Third Approx.'!$D$16*TAN(2*'Third Approx.'!$D$29)-2*'Third Approx.'!$D$16*TAN('Third Approx.'!$D$29)))</f>
        <v>3.5153943556286542</v>
      </c>
    </row>
    <row r="1398" spans="1:15" x14ac:dyDescent="0.25">
      <c r="A1398" s="48">
        <v>698</v>
      </c>
      <c r="B1398" s="77" t="str">
        <f>IF(A1398&lt;='Third Approx.'!$D$20,A1398,"")</f>
        <v/>
      </c>
      <c r="C1398" s="48" t="e">
        <f>IF(B1398="",#N/A,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Approx.'!$D$18*B1398))+O1398*COS(RADIANS(B1398*'Third Approx.'!$D$19)+'Third Approx.'!$D$21))))))))))))</f>
        <v>#N/A</v>
      </c>
      <c r="D1398" s="7" t="e">
        <f>IF(B1398="",#N/A,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Approx.'!$D$18*B1398))+O1398*SIN(RADIANS(B1398*'Third Approx.'!$D$19)+'Third Approx.'!$D$21))))))))))))</f>
        <v>#N/A</v>
      </c>
      <c r="N1398" s="18">
        <v>698</v>
      </c>
      <c r="O1398" s="48">
        <f>'Third Approx.'!$D$16*TAN('Third Approx.'!$D$29)+((0.5*(COS(RADIANS(ABS('Third Approx.'!$D$18*'Data 3rd Approx.'!N1398-'Third Approx.'!$D$19*'Data 3rd Approx.'!N1398))))+0.5)*('Third Approx.'!$D$16*TAN(2*'Third Approx.'!$D$29)-2*'Third Approx.'!$D$16*TAN('Third Approx.'!$D$29)))</f>
        <v>3.5151444892385668</v>
      </c>
    </row>
    <row r="1399" spans="1:15" x14ac:dyDescent="0.25">
      <c r="A1399" s="77">
        <v>698.5</v>
      </c>
      <c r="B1399" s="77" t="str">
        <f>IF(A1399&lt;='Third Approx.'!$D$20,A1399,"")</f>
        <v/>
      </c>
      <c r="C1399" s="48" t="e">
        <f>IF(B1399="",#N/A,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Approx.'!$D$18*B1399))+O1399*COS(RADIANS(B1399*'Third Approx.'!$D$19)+'Third Approx.'!$D$21))))))))))))</f>
        <v>#N/A</v>
      </c>
      <c r="D1399" s="7" t="e">
        <f>IF(B1399="",#N/A,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Approx.'!$D$18*B1399))+O1399*SIN(RADIANS(B1399*'Third Approx.'!$D$19)+'Third Approx.'!$D$21))))))))))))</f>
        <v>#N/A</v>
      </c>
      <c r="N1399" s="47">
        <v>698.5</v>
      </c>
      <c r="O1399" s="48">
        <f>'Third Approx.'!$D$16*TAN('Third Approx.'!$D$29)+((0.5*(COS(RADIANS(ABS('Third Approx.'!$D$18*'Data 3rd Approx.'!N1399-'Third Approx.'!$D$19*'Data 3rd Approx.'!N1399))))+0.5)*('Third Approx.'!$D$16*TAN(2*'Third Approx.'!$D$29)-2*'Third Approx.'!$D$16*TAN('Third Approx.'!$D$29)))</f>
        <v>3.5148306256204491</v>
      </c>
    </row>
    <row r="1400" spans="1:15" x14ac:dyDescent="0.25">
      <c r="A1400" s="48">
        <v>699</v>
      </c>
      <c r="B1400" s="77" t="str">
        <f>IF(A1400&lt;='Third Approx.'!$D$20,A1400,"")</f>
        <v/>
      </c>
      <c r="C1400" s="48" t="e">
        <f>IF(B1400="",#N/A,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Approx.'!$D$18*B1400))+O1400*COS(RADIANS(B1400*'Third Approx.'!$D$19)+'Third Approx.'!$D$21))))))))))))</f>
        <v>#N/A</v>
      </c>
      <c r="D1400" s="7" t="e">
        <f>IF(B1400="",#N/A,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Approx.'!$D$18*B1400))+O1400*SIN(RADIANS(B1400*'Third Approx.'!$D$19)+'Third Approx.'!$D$21))))))))))))</f>
        <v>#N/A</v>
      </c>
      <c r="N1400" s="18">
        <v>699</v>
      </c>
      <c r="O1400" s="48">
        <f>'Third Approx.'!$D$16*TAN('Third Approx.'!$D$29)+((0.5*(COS(RADIANS(ABS('Third Approx.'!$D$18*'Data 3rd Approx.'!N1400-'Third Approx.'!$D$19*'Data 3rd Approx.'!N1400))))+0.5)*('Third Approx.'!$D$16*TAN(2*'Third Approx.'!$D$29)-2*'Third Approx.'!$D$16*TAN('Third Approx.'!$D$29)))</f>
        <v>3.5144581350678266</v>
      </c>
    </row>
    <row r="1401" spans="1:15" x14ac:dyDescent="0.25">
      <c r="A1401" s="77">
        <v>699.5</v>
      </c>
      <c r="B1401" s="77" t="str">
        <f>IF(A1401&lt;='Third Approx.'!$D$20,A1401,"")</f>
        <v/>
      </c>
      <c r="C1401" s="48" t="e">
        <f>IF(B1401="",#N/A,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Approx.'!$D$18*B1401))+O1401*COS(RADIANS(B1401*'Third Approx.'!$D$19)+'Third Approx.'!$D$21))))))))))))</f>
        <v>#N/A</v>
      </c>
      <c r="D1401" s="7" t="e">
        <f>IF(B1401="",#N/A,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Approx.'!$D$18*B1401))+O1401*SIN(RADIANS(B1401*'Third Approx.'!$D$19)+'Third Approx.'!$D$21))))))))))))</f>
        <v>#N/A</v>
      </c>
      <c r="N1401" s="18">
        <v>699.5</v>
      </c>
      <c r="O1401" s="48">
        <f>'Third Approx.'!$D$16*TAN('Third Approx.'!$D$29)+((0.5*(COS(RADIANS(ABS('Third Approx.'!$D$18*'Data 3rd Approx.'!N1401-'Third Approx.'!$D$19*'Data 3rd Approx.'!N1401))))+0.5)*('Third Approx.'!$D$16*TAN(2*'Third Approx.'!$D$29)-2*'Third Approx.'!$D$16*TAN('Third Approx.'!$D$29)))</f>
        <v>3.5140333909973287</v>
      </c>
    </row>
    <row r="1402" spans="1:15" x14ac:dyDescent="0.25">
      <c r="A1402" s="48">
        <v>700</v>
      </c>
      <c r="B1402" s="77" t="str">
        <f>IF(A1402&lt;='Third Approx.'!$D$20,A1402,"")</f>
        <v/>
      </c>
      <c r="C1402" s="48" t="e">
        <f>IF(B1402="",#N/A,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Approx.'!$D$18*B1402))+O1402*COS(RADIANS(B1402*'Third Approx.'!$D$19)+'Third Approx.'!$D$21))))))))))))</f>
        <v>#N/A</v>
      </c>
      <c r="D1402" s="7" t="e">
        <f>IF(B1402="",#N/A,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Approx.'!$D$18*B1402))+O1402*SIN(RADIANS(B1402*'Third Approx.'!$D$19)+'Third Approx.'!$D$21))))))))))))</f>
        <v>#N/A</v>
      </c>
      <c r="N1402" s="47">
        <v>700</v>
      </c>
      <c r="O1402" s="48">
        <f>'Third Approx.'!$D$16*TAN('Third Approx.'!$D$29)+((0.5*(COS(RADIANS(ABS('Third Approx.'!$D$18*'Data 3rd Approx.'!N1402-'Third Approx.'!$D$19*'Data 3rd Approx.'!N1402))))+0.5)*('Third Approx.'!$D$16*TAN(2*'Third Approx.'!$D$29)-2*'Third Approx.'!$D$16*TAN('Third Approx.'!$D$29)))</f>
        <v>3.5135636608977627</v>
      </c>
    </row>
    <row r="1403" spans="1:15" x14ac:dyDescent="0.25">
      <c r="A1403" s="77">
        <v>700.5</v>
      </c>
      <c r="B1403" s="77" t="str">
        <f>IF(A1403&lt;='Third Approx.'!$D$20,A1403,"")</f>
        <v/>
      </c>
      <c r="C1403" s="48" t="e">
        <f>IF(B1403="",#N/A,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Approx.'!$D$18*B1403))+O1403*COS(RADIANS(B1403*'Third Approx.'!$D$19)+'Third Approx.'!$D$21))))))))))))</f>
        <v>#N/A</v>
      </c>
      <c r="D1403" s="7" t="e">
        <f>IF(B1403="",#N/A,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Approx.'!$D$18*B1403))+O1403*SIN(RADIANS(B1403*'Third Approx.'!$D$19)+'Third Approx.'!$D$21))))))))))))</f>
        <v>#N/A</v>
      </c>
      <c r="N1403" s="18">
        <v>700.5</v>
      </c>
      <c r="O1403" s="48">
        <f>'Third Approx.'!$D$16*TAN('Third Approx.'!$D$29)+((0.5*(COS(RADIANS(ABS('Third Approx.'!$D$18*'Data 3rd Approx.'!N1403-'Third Approx.'!$D$19*'Data 3rd Approx.'!N1403))))+0.5)*('Third Approx.'!$D$16*TAN(2*'Third Approx.'!$D$29)-2*'Third Approx.'!$D$16*TAN('Third Approx.'!$D$29)))</f>
        <v>3.5130569819813662</v>
      </c>
    </row>
    <row r="1404" spans="1:15" x14ac:dyDescent="0.25">
      <c r="A1404" s="48">
        <v>701</v>
      </c>
      <c r="B1404" s="77" t="str">
        <f>IF(A1404&lt;='Third Approx.'!$D$20,A1404,"")</f>
        <v/>
      </c>
      <c r="C1404" s="48" t="e">
        <f>IF(B1404="",#N/A,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Approx.'!$D$18*B1404))+O1404*COS(RADIANS(B1404*'Third Approx.'!$D$19)+'Third Approx.'!$D$21))))))))))))</f>
        <v>#N/A</v>
      </c>
      <c r="D1404" s="7" t="e">
        <f>IF(B1404="",#N/A,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Approx.'!$D$18*B1404))+O1404*SIN(RADIANS(B1404*'Third Approx.'!$D$19)+'Third Approx.'!$D$21))))))))))))</f>
        <v>#N/A</v>
      </c>
      <c r="N1404" s="18">
        <v>701</v>
      </c>
      <c r="O1404" s="48">
        <f>'Third Approx.'!$D$16*TAN('Third Approx.'!$D$29)+((0.5*(COS(RADIANS(ABS('Third Approx.'!$D$18*'Data 3rd Approx.'!N1404-'Third Approx.'!$D$19*'Data 3rd Approx.'!N1404))))+0.5)*('Third Approx.'!$D$16*TAN(2*'Third Approx.'!$D$29)-2*'Third Approx.'!$D$16*TAN('Third Approx.'!$D$29)))</f>
        <v>3.5125220236648764</v>
      </c>
    </row>
    <row r="1405" spans="1:15" x14ac:dyDescent="0.25">
      <c r="A1405" s="77">
        <v>701.5</v>
      </c>
      <c r="B1405" s="77" t="str">
        <f>IF(A1405&lt;='Third Approx.'!$D$20,A1405,"")</f>
        <v/>
      </c>
      <c r="C1405" s="48" t="e">
        <f>IF(B1405="",#N/A,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Approx.'!$D$18*B1405))+O1405*COS(RADIANS(B1405*'Third Approx.'!$D$19)+'Third Approx.'!$D$21))))))))))))</f>
        <v>#N/A</v>
      </c>
      <c r="D1405" s="7" t="e">
        <f>IF(B1405="",#N/A,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Approx.'!$D$18*B1405))+O1405*SIN(RADIANS(B1405*'Third Approx.'!$D$19)+'Third Approx.'!$D$21))))))))))))</f>
        <v>#N/A</v>
      </c>
      <c r="N1405" s="47">
        <v>701.5</v>
      </c>
      <c r="O1405" s="48">
        <f>'Third Approx.'!$D$16*TAN('Third Approx.'!$D$29)+((0.5*(COS(RADIANS(ABS('Third Approx.'!$D$18*'Data 3rd Approx.'!N1405-'Third Approx.'!$D$19*'Data 3rd Approx.'!N1405))))+0.5)*('Third Approx.'!$D$16*TAN(2*'Third Approx.'!$D$29)-2*'Third Approx.'!$D$16*TAN('Third Approx.'!$D$29)))</f>
        <v>3.5119679392334073</v>
      </c>
    </row>
    <row r="1406" spans="1:15" x14ac:dyDescent="0.25">
      <c r="A1406" s="48">
        <v>702</v>
      </c>
      <c r="B1406" s="77" t="str">
        <f>IF(A1406&lt;='Third Approx.'!$D$20,A1406,"")</f>
        <v/>
      </c>
      <c r="C1406" s="48" t="e">
        <f>IF(B1406="",#N/A,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Approx.'!$D$18*B1406))+O1406*COS(RADIANS(B1406*'Third Approx.'!$D$19)+'Third Approx.'!$D$21))))))))))))</f>
        <v>#N/A</v>
      </c>
      <c r="D1406" s="7" t="e">
        <f>IF(B1406="",#N/A,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Approx.'!$D$18*B1406))+O1406*SIN(RADIANS(B1406*'Third Approx.'!$D$19)+'Third Approx.'!$D$21))))))))))))</f>
        <v>#N/A</v>
      </c>
      <c r="N1406" s="18">
        <v>702</v>
      </c>
      <c r="O1406" s="48">
        <f>'Third Approx.'!$D$16*TAN('Third Approx.'!$D$29)+((0.5*(COS(RADIANS(ABS('Third Approx.'!$D$18*'Data 3rd Approx.'!N1406-'Third Approx.'!$D$19*'Data 3rd Approx.'!N1406))))+0.5)*('Third Approx.'!$D$16*TAN(2*'Third Approx.'!$D$29)-2*'Third Approx.'!$D$16*TAN('Third Approx.'!$D$29)))</f>
        <v>3.5114042092252022</v>
      </c>
    </row>
    <row r="1407" spans="1:15" x14ac:dyDescent="0.25">
      <c r="A1407" s="77">
        <v>702.5</v>
      </c>
      <c r="B1407" s="77" t="str">
        <f>IF(A1407&lt;='Third Approx.'!$D$20,A1407,"")</f>
        <v/>
      </c>
      <c r="C1407" s="48" t="e">
        <f>IF(B1407="",#N/A,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Approx.'!$D$18*B1407))+O1407*COS(RADIANS(B1407*'Third Approx.'!$D$19)+'Third Approx.'!$D$21))))))))))))</f>
        <v>#N/A</v>
      </c>
      <c r="D1407" s="7" t="e">
        <f>IF(B1407="",#N/A,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Approx.'!$D$18*B1407))+O1407*SIN(RADIANS(B1407*'Third Approx.'!$D$19)+'Third Approx.'!$D$21))))))))))))</f>
        <v>#N/A</v>
      </c>
      <c r="N1407" s="18">
        <v>702.5</v>
      </c>
      <c r="O1407" s="48">
        <f>'Third Approx.'!$D$16*TAN('Third Approx.'!$D$29)+((0.5*(COS(RADIANS(ABS('Third Approx.'!$D$18*'Data 3rd Approx.'!N1407-'Third Approx.'!$D$19*'Data 3rd Approx.'!N1407))))+0.5)*('Third Approx.'!$D$16*TAN(2*'Third Approx.'!$D$29)-2*'Third Approx.'!$D$16*TAN('Third Approx.'!$D$29)))</f>
        <v>3.5108404792169972</v>
      </c>
    </row>
    <row r="1408" spans="1:15" x14ac:dyDescent="0.25">
      <c r="A1408" s="48">
        <v>703</v>
      </c>
      <c r="B1408" s="77" t="str">
        <f>IF(A1408&lt;='Third Approx.'!$D$20,A1408,"")</f>
        <v/>
      </c>
      <c r="C1408" s="48" t="e">
        <f>IF(B1408="",#N/A,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Approx.'!$D$18*B1408))+O1408*COS(RADIANS(B1408*'Third Approx.'!$D$19)+'Third Approx.'!$D$21))))))))))))</f>
        <v>#N/A</v>
      </c>
      <c r="D1408" s="7" t="e">
        <f>IF(B1408="",#N/A,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Approx.'!$D$18*B1408))+O1408*SIN(RADIANS(B1408*'Third Approx.'!$D$19)+'Third Approx.'!$D$21))))))))))))</f>
        <v>#N/A</v>
      </c>
      <c r="N1408" s="47">
        <v>703</v>
      </c>
      <c r="O1408" s="48">
        <f>'Third Approx.'!$D$16*TAN('Third Approx.'!$D$29)+((0.5*(COS(RADIANS(ABS('Third Approx.'!$D$18*'Data 3rd Approx.'!N1408-'Third Approx.'!$D$19*'Data 3rd Approx.'!N1408))))+0.5)*('Third Approx.'!$D$16*TAN(2*'Third Approx.'!$D$29)-2*'Third Approx.'!$D$16*TAN('Third Approx.'!$D$29)))</f>
        <v>3.5102863947855281</v>
      </c>
    </row>
    <row r="1409" spans="1:15" x14ac:dyDescent="0.25">
      <c r="A1409" s="77">
        <v>703.5</v>
      </c>
      <c r="B1409" s="77" t="str">
        <f>IF(A1409&lt;='Third Approx.'!$D$20,A1409,"")</f>
        <v/>
      </c>
      <c r="C1409" s="48" t="e">
        <f>IF(B1409="",#N/A,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Approx.'!$D$18*B1409))+O1409*COS(RADIANS(B1409*'Third Approx.'!$D$19)+'Third Approx.'!$D$21))))))))))))</f>
        <v>#N/A</v>
      </c>
      <c r="D1409" s="7" t="e">
        <f>IF(B1409="",#N/A,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Approx.'!$D$18*B1409))+O1409*SIN(RADIANS(B1409*'Third Approx.'!$D$19)+'Third Approx.'!$D$21))))))))))))</f>
        <v>#N/A</v>
      </c>
      <c r="N1409" s="18">
        <v>703.5</v>
      </c>
      <c r="O1409" s="48">
        <f>'Third Approx.'!$D$16*TAN('Third Approx.'!$D$29)+((0.5*(COS(RADIANS(ABS('Third Approx.'!$D$18*'Data 3rd Approx.'!N1409-'Third Approx.'!$D$19*'Data 3rd Approx.'!N1409))))+0.5)*('Third Approx.'!$D$16*TAN(2*'Third Approx.'!$D$29)-2*'Third Approx.'!$D$16*TAN('Third Approx.'!$D$29)))</f>
        <v>3.5097514364690383</v>
      </c>
    </row>
    <row r="1410" spans="1:15" x14ac:dyDescent="0.25">
      <c r="A1410" s="48">
        <v>704</v>
      </c>
      <c r="B1410" s="77" t="str">
        <f>IF(A1410&lt;='Third Approx.'!$D$20,A1410,"")</f>
        <v/>
      </c>
      <c r="C1410" s="48" t="e">
        <f>IF(B1410="",#N/A,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Approx.'!$D$18*B1410))+O1410*COS(RADIANS(B1410*'Third Approx.'!$D$19)+'Third Approx.'!$D$21))))))))))))</f>
        <v>#N/A</v>
      </c>
      <c r="D1410" s="7" t="e">
        <f>IF(B1410="",#N/A,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Approx.'!$D$18*B1410))+O1410*SIN(RADIANS(B1410*'Third Approx.'!$D$19)+'Third Approx.'!$D$21))))))))))))</f>
        <v>#N/A</v>
      </c>
      <c r="N1410" s="18">
        <v>704</v>
      </c>
      <c r="O1410" s="48">
        <f>'Third Approx.'!$D$16*TAN('Third Approx.'!$D$29)+((0.5*(COS(RADIANS(ABS('Third Approx.'!$D$18*'Data 3rd Approx.'!N1410-'Third Approx.'!$D$19*'Data 3rd Approx.'!N1410))))+0.5)*('Third Approx.'!$D$16*TAN(2*'Third Approx.'!$D$29)-2*'Third Approx.'!$D$16*TAN('Third Approx.'!$D$29)))</f>
        <v>3.5092447575526418</v>
      </c>
    </row>
    <row r="1411" spans="1:15" x14ac:dyDescent="0.25">
      <c r="A1411" s="77">
        <v>704.5</v>
      </c>
      <c r="B1411" s="77" t="str">
        <f>IF(A1411&lt;='Third Approx.'!$D$20,A1411,"")</f>
        <v/>
      </c>
      <c r="C1411" s="48" t="e">
        <f>IF(B1411="",#N/A,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Approx.'!$D$18*B1411))+O1411*COS(RADIANS(B1411*'Third Approx.'!$D$19)+'Third Approx.'!$D$21))))))))))))</f>
        <v>#N/A</v>
      </c>
      <c r="D1411" s="7" t="e">
        <f>IF(B1411="",#N/A,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Approx.'!$D$18*B1411))+O1411*SIN(RADIANS(B1411*'Third Approx.'!$D$19)+'Third Approx.'!$D$21))))))))))))</f>
        <v>#N/A</v>
      </c>
      <c r="N1411" s="47">
        <v>704.5</v>
      </c>
      <c r="O1411" s="48">
        <f>'Third Approx.'!$D$16*TAN('Third Approx.'!$D$29)+((0.5*(COS(RADIANS(ABS('Third Approx.'!$D$18*'Data 3rd Approx.'!N1411-'Third Approx.'!$D$19*'Data 3rd Approx.'!N1411))))+0.5)*('Third Approx.'!$D$16*TAN(2*'Third Approx.'!$D$29)-2*'Third Approx.'!$D$16*TAN('Third Approx.'!$D$29)))</f>
        <v>3.5087750274530758</v>
      </c>
    </row>
    <row r="1412" spans="1:15" x14ac:dyDescent="0.25">
      <c r="A1412" s="48">
        <v>705</v>
      </c>
      <c r="B1412" s="77" t="str">
        <f>IF(A1412&lt;='Third Approx.'!$D$20,A1412,"")</f>
        <v/>
      </c>
      <c r="C1412" s="48" t="e">
        <f>IF(B1412="",#N/A,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Approx.'!$D$18*B1412))+O1412*COS(RADIANS(B1412*'Third Approx.'!$D$19)+'Third Approx.'!$D$21))))))))))))</f>
        <v>#N/A</v>
      </c>
      <c r="D1412" s="7" t="e">
        <f>IF(B1412="",#N/A,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Approx.'!$D$18*B1412))+O1412*SIN(RADIANS(B1412*'Third Approx.'!$D$19)+'Third Approx.'!$D$21))))))))))))</f>
        <v>#N/A</v>
      </c>
      <c r="N1412" s="18">
        <v>705</v>
      </c>
      <c r="O1412" s="48">
        <f>'Third Approx.'!$D$16*TAN('Third Approx.'!$D$29)+((0.5*(COS(RADIANS(ABS('Third Approx.'!$D$18*'Data 3rd Approx.'!N1412-'Third Approx.'!$D$19*'Data 3rd Approx.'!N1412))))+0.5)*('Third Approx.'!$D$16*TAN(2*'Third Approx.'!$D$29)-2*'Third Approx.'!$D$16*TAN('Third Approx.'!$D$29)))</f>
        <v>3.5083502833825779</v>
      </c>
    </row>
    <row r="1413" spans="1:15" x14ac:dyDescent="0.25">
      <c r="A1413" s="77">
        <v>705.5</v>
      </c>
      <c r="B1413" s="77" t="str">
        <f>IF(A1413&lt;='Third Approx.'!$D$20,A1413,"")</f>
        <v/>
      </c>
      <c r="C1413" s="48" t="e">
        <f>IF(B1413="",#N/A,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Approx.'!$D$18*B1413))+O1413*COS(RADIANS(B1413*'Third Approx.'!$D$19)+'Third Approx.'!$D$21))))))))))))</f>
        <v>#N/A</v>
      </c>
      <c r="D1413" s="7" t="e">
        <f>IF(B1413="",#N/A,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Approx.'!$D$18*B1413))+O1413*SIN(RADIANS(B1413*'Third Approx.'!$D$19)+'Third Approx.'!$D$21))))))))))))</f>
        <v>#N/A</v>
      </c>
      <c r="N1413" s="18">
        <v>705.5</v>
      </c>
      <c r="O1413" s="48">
        <f>'Third Approx.'!$D$16*TAN('Third Approx.'!$D$29)+((0.5*(COS(RADIANS(ABS('Third Approx.'!$D$18*'Data 3rd Approx.'!N1413-'Third Approx.'!$D$19*'Data 3rd Approx.'!N1413))))+0.5)*('Third Approx.'!$D$16*TAN(2*'Third Approx.'!$D$29)-2*'Third Approx.'!$D$16*TAN('Third Approx.'!$D$29)))</f>
        <v>3.5079777928299554</v>
      </c>
    </row>
    <row r="1414" spans="1:15" x14ac:dyDescent="0.25">
      <c r="A1414" s="48">
        <v>706</v>
      </c>
      <c r="B1414" s="77" t="str">
        <f>IF(A1414&lt;='Third Approx.'!$D$20,A1414,"")</f>
        <v/>
      </c>
      <c r="C1414" s="48" t="e">
        <f>IF(B1414="",#N/A,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Approx.'!$D$18*B1414))+O1414*COS(RADIANS(B1414*'Third Approx.'!$D$19)+'Third Approx.'!$D$21))))))))))))</f>
        <v>#N/A</v>
      </c>
      <c r="D1414" s="7" t="e">
        <f>IF(B1414="",#N/A,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Approx.'!$D$18*B1414))+O1414*SIN(RADIANS(B1414*'Third Approx.'!$D$19)+'Third Approx.'!$D$21))))))))))))</f>
        <v>#N/A</v>
      </c>
      <c r="N1414" s="47">
        <v>706</v>
      </c>
      <c r="O1414" s="48">
        <f>'Third Approx.'!$D$16*TAN('Third Approx.'!$D$29)+((0.5*(COS(RADIANS(ABS('Third Approx.'!$D$18*'Data 3rd Approx.'!N1414-'Third Approx.'!$D$19*'Data 3rd Approx.'!N1414))))+0.5)*('Third Approx.'!$D$16*TAN(2*'Third Approx.'!$D$29)-2*'Third Approx.'!$D$16*TAN('Third Approx.'!$D$29)))</f>
        <v>3.5076639292118377</v>
      </c>
    </row>
    <row r="1415" spans="1:15" x14ac:dyDescent="0.25">
      <c r="A1415" s="77">
        <v>706.5</v>
      </c>
      <c r="B1415" s="77" t="str">
        <f>IF(A1415&lt;='Third Approx.'!$D$20,A1415,"")</f>
        <v/>
      </c>
      <c r="C1415" s="48" t="e">
        <f>IF(B1415="",#N/A,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Approx.'!$D$18*B1415))+O1415*COS(RADIANS(B1415*'Third Approx.'!$D$19)+'Third Approx.'!$D$21))))))))))))</f>
        <v>#N/A</v>
      </c>
      <c r="D1415" s="7" t="e">
        <f>IF(B1415="",#N/A,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Approx.'!$D$18*B1415))+O1415*SIN(RADIANS(B1415*'Third Approx.'!$D$19)+'Third Approx.'!$D$21))))))))))))</f>
        <v>#N/A</v>
      </c>
      <c r="N1415" s="18">
        <v>706.5</v>
      </c>
      <c r="O1415" s="48">
        <f>'Third Approx.'!$D$16*TAN('Third Approx.'!$D$29)+((0.5*(COS(RADIANS(ABS('Third Approx.'!$D$18*'Data 3rd Approx.'!N1415-'Third Approx.'!$D$19*'Data 3rd Approx.'!N1415))))+0.5)*('Third Approx.'!$D$16*TAN(2*'Third Approx.'!$D$29)-2*'Third Approx.'!$D$16*TAN('Third Approx.'!$D$29)))</f>
        <v>3.5074140628217503</v>
      </c>
    </row>
    <row r="1416" spans="1:15" x14ac:dyDescent="0.25">
      <c r="A1416" s="48">
        <v>707</v>
      </c>
      <c r="B1416" s="77" t="str">
        <f>IF(A1416&lt;='Third Approx.'!$D$20,A1416,"")</f>
        <v/>
      </c>
      <c r="C1416" s="48" t="e">
        <f>IF(B1416="",#N/A,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Approx.'!$D$18*B1416))+O1416*COS(RADIANS(B1416*'Third Approx.'!$D$19)+'Third Approx.'!$D$21))))))))))))</f>
        <v>#N/A</v>
      </c>
      <c r="D1416" s="7" t="e">
        <f>IF(B1416="",#N/A,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Approx.'!$D$18*B1416))+O1416*SIN(RADIANS(B1416*'Third Approx.'!$D$19)+'Third Approx.'!$D$21))))))))))))</f>
        <v>#N/A</v>
      </c>
      <c r="N1416" s="18">
        <v>707</v>
      </c>
      <c r="O1416" s="48">
        <f>'Third Approx.'!$D$16*TAN('Third Approx.'!$D$29)+((0.5*(COS(RADIANS(ABS('Third Approx.'!$D$18*'Data 3rd Approx.'!N1416-'Third Approx.'!$D$19*'Data 3rd Approx.'!N1416))))+0.5)*('Third Approx.'!$D$16*TAN(2*'Third Approx.'!$D$29)-2*'Third Approx.'!$D$16*TAN('Third Approx.'!$D$29)))</f>
        <v>3.5072324689429037</v>
      </c>
    </row>
    <row r="1417" spans="1:15" x14ac:dyDescent="0.25">
      <c r="A1417" s="77">
        <v>707.5</v>
      </c>
      <c r="B1417" s="77" t="str">
        <f>IF(A1417&lt;='Third Approx.'!$D$20,A1417,"")</f>
        <v/>
      </c>
      <c r="C1417" s="48" t="e">
        <f>IF(B1417="",#N/A,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Approx.'!$D$18*B1417))+O1417*COS(RADIANS(B1417*'Third Approx.'!$D$19)+'Third Approx.'!$D$21))))))))))))</f>
        <v>#N/A</v>
      </c>
      <c r="D1417" s="7" t="e">
        <f>IF(B1417="",#N/A,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Approx.'!$D$18*B1417))+O1417*SIN(RADIANS(B1417*'Third Approx.'!$D$19)+'Third Approx.'!$D$21))))))))))))</f>
        <v>#N/A</v>
      </c>
      <c r="N1417" s="47">
        <v>707.5</v>
      </c>
      <c r="O1417" s="48">
        <f>'Third Approx.'!$D$16*TAN('Third Approx.'!$D$29)+((0.5*(COS(RADIANS(ABS('Third Approx.'!$D$18*'Data 3rd Approx.'!N1417-'Third Approx.'!$D$19*'Data 3rd Approx.'!N1417))))+0.5)*('Third Approx.'!$D$16*TAN(2*'Third Approx.'!$D$29)-2*'Third Approx.'!$D$16*TAN('Third Approx.'!$D$29)))</f>
        <v>3.5071222546969119</v>
      </c>
    </row>
    <row r="1418" spans="1:15" x14ac:dyDescent="0.25">
      <c r="A1418" s="48">
        <v>708</v>
      </c>
      <c r="B1418" s="77" t="str">
        <f>IF(A1418&lt;='Third Approx.'!$D$20,A1418,"")</f>
        <v/>
      </c>
      <c r="C1418" s="48" t="e">
        <f>IF(B1418="",#N/A,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Approx.'!$D$18*B1418))+O1418*COS(RADIANS(B1418*'Third Approx.'!$D$19)+'Third Approx.'!$D$21))))))))))))</f>
        <v>#N/A</v>
      </c>
      <c r="D1418" s="7" t="e">
        <f>IF(B1418="",#N/A,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Approx.'!$D$18*B1418))+O1418*SIN(RADIANS(B1418*'Third Approx.'!$D$19)+'Third Approx.'!$D$21))))))))))))</f>
        <v>#N/A</v>
      </c>
      <c r="N1418" s="18">
        <v>708</v>
      </c>
      <c r="O1418" s="48">
        <f>'Third Approx.'!$D$16*TAN('Third Approx.'!$D$29)+((0.5*(COS(RADIANS(ABS('Third Approx.'!$D$18*'Data 3rd Approx.'!N1418-'Third Approx.'!$D$19*'Data 3rd Approx.'!N1418))))+0.5)*('Third Approx.'!$D$16*TAN(2*'Third Approx.'!$D$29)-2*'Third Approx.'!$D$16*TAN('Third Approx.'!$D$29)))</f>
        <v>3.5070853058800813</v>
      </c>
    </row>
    <row r="1419" spans="1:15" x14ac:dyDescent="0.25">
      <c r="A1419" s="77">
        <v>708.5</v>
      </c>
      <c r="B1419" s="77" t="str">
        <f>IF(A1419&lt;='Third Approx.'!$D$20,A1419,"")</f>
        <v/>
      </c>
      <c r="C1419" s="48" t="e">
        <f>IF(B1419="",#N/A,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Approx.'!$D$18*B1419))+O1419*COS(RADIANS(B1419*'Third Approx.'!$D$19)+'Third Approx.'!$D$21))))))))))))</f>
        <v>#N/A</v>
      </c>
      <c r="D1419" s="7" t="e">
        <f>IF(B1419="",#N/A,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Approx.'!$D$18*B1419))+O1419*SIN(RADIANS(B1419*'Third Approx.'!$D$19)+'Third Approx.'!$D$21))))))))))))</f>
        <v>#N/A</v>
      </c>
      <c r="N1419" s="18">
        <v>708.5</v>
      </c>
      <c r="O1419" s="48">
        <f>'Third Approx.'!$D$16*TAN('Third Approx.'!$D$29)+((0.5*(COS(RADIANS(ABS('Third Approx.'!$D$18*'Data 3rd Approx.'!N1419-'Third Approx.'!$D$19*'Data 3rd Approx.'!N1419))))+0.5)*('Third Approx.'!$D$16*TAN(2*'Third Approx.'!$D$29)-2*'Third Approx.'!$D$16*TAN('Third Approx.'!$D$29)))</f>
        <v>3.5071222546969119</v>
      </c>
    </row>
    <row r="1420" spans="1:15" x14ac:dyDescent="0.25">
      <c r="A1420" s="48">
        <v>709</v>
      </c>
      <c r="B1420" s="77" t="str">
        <f>IF(A1420&lt;='Third Approx.'!$D$20,A1420,"")</f>
        <v/>
      </c>
      <c r="C1420" s="48" t="e">
        <f>IF(B1420="",#N/A,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Approx.'!$D$18*B1420))+O1420*COS(RADIANS(B1420*'Third Approx.'!$D$19)+'Third Approx.'!$D$21))))))))))))</f>
        <v>#N/A</v>
      </c>
      <c r="D1420" s="7" t="e">
        <f>IF(B1420="",#N/A,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Approx.'!$D$18*B1420))+O1420*SIN(RADIANS(B1420*'Third Approx.'!$D$19)+'Third Approx.'!$D$21))))))))))))</f>
        <v>#N/A</v>
      </c>
      <c r="N1420" s="47">
        <v>709</v>
      </c>
      <c r="O1420" s="48">
        <f>'Third Approx.'!$D$16*TAN('Third Approx.'!$D$29)+((0.5*(COS(RADIANS(ABS('Third Approx.'!$D$18*'Data 3rd Approx.'!N1420-'Third Approx.'!$D$19*'Data 3rd Approx.'!N1420))))+0.5)*('Third Approx.'!$D$16*TAN(2*'Third Approx.'!$D$29)-2*'Third Approx.'!$D$16*TAN('Third Approx.'!$D$29)))</f>
        <v>3.5072324689429037</v>
      </c>
    </row>
    <row r="1421" spans="1:15" x14ac:dyDescent="0.25">
      <c r="A1421" s="77">
        <v>709.5</v>
      </c>
      <c r="B1421" s="77" t="str">
        <f>IF(A1421&lt;='Third Approx.'!$D$20,A1421,"")</f>
        <v/>
      </c>
      <c r="C1421" s="48" t="e">
        <f>IF(B1421="",#N/A,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Approx.'!$D$18*B1421))+O1421*COS(RADIANS(B1421*'Third Approx.'!$D$19)+'Third Approx.'!$D$21))))))))))))</f>
        <v>#N/A</v>
      </c>
      <c r="D1421" s="7" t="e">
        <f>IF(B1421="",#N/A,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Approx.'!$D$18*B1421))+O1421*SIN(RADIANS(B1421*'Third Approx.'!$D$19)+'Third Approx.'!$D$21))))))))))))</f>
        <v>#N/A</v>
      </c>
      <c r="N1421" s="18">
        <v>709.5</v>
      </c>
      <c r="O1421" s="48">
        <f>'Third Approx.'!$D$16*TAN('Third Approx.'!$D$29)+((0.5*(COS(RADIANS(ABS('Third Approx.'!$D$18*'Data 3rd Approx.'!N1421-'Third Approx.'!$D$19*'Data 3rd Approx.'!N1421))))+0.5)*('Third Approx.'!$D$16*TAN(2*'Third Approx.'!$D$29)-2*'Third Approx.'!$D$16*TAN('Third Approx.'!$D$29)))</f>
        <v>3.5074140628217503</v>
      </c>
    </row>
    <row r="1422" spans="1:15" x14ac:dyDescent="0.25">
      <c r="A1422" s="48">
        <v>710</v>
      </c>
      <c r="B1422" s="77" t="str">
        <f>IF(A1422&lt;='Third Approx.'!$D$20,A1422,"")</f>
        <v/>
      </c>
      <c r="C1422" s="48" t="e">
        <f>IF(B1422="",#N/A,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Approx.'!$D$18*B1422))+O1422*COS(RADIANS(B1422*'Third Approx.'!$D$19)+'Third Approx.'!$D$21))))))))))))</f>
        <v>#N/A</v>
      </c>
      <c r="D1422" s="7" t="e">
        <f>IF(B1422="",#N/A,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Approx.'!$D$18*B1422))+O1422*SIN(RADIANS(B1422*'Third Approx.'!$D$19)+'Third Approx.'!$D$21))))))))))))</f>
        <v>#N/A</v>
      </c>
      <c r="N1422" s="18">
        <v>710</v>
      </c>
      <c r="O1422" s="48">
        <f>'Third Approx.'!$D$16*TAN('Third Approx.'!$D$29)+((0.5*(COS(RADIANS(ABS('Third Approx.'!$D$18*'Data 3rd Approx.'!N1422-'Third Approx.'!$D$19*'Data 3rd Approx.'!N1422))))+0.5)*('Third Approx.'!$D$16*TAN(2*'Third Approx.'!$D$29)-2*'Third Approx.'!$D$16*TAN('Third Approx.'!$D$29)))</f>
        <v>3.5076639292118381</v>
      </c>
    </row>
    <row r="1423" spans="1:15" x14ac:dyDescent="0.25">
      <c r="A1423" s="77">
        <v>710.5</v>
      </c>
      <c r="B1423" s="77" t="str">
        <f>IF(A1423&lt;='Third Approx.'!$D$20,A1423,"")</f>
        <v/>
      </c>
      <c r="C1423" s="48" t="e">
        <f>IF(B1423="",#N/A,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Approx.'!$D$18*B1423))+O1423*COS(RADIANS(B1423*'Third Approx.'!$D$19)+'Third Approx.'!$D$21))))))))))))</f>
        <v>#N/A</v>
      </c>
      <c r="D1423" s="7" t="e">
        <f>IF(B1423="",#N/A,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Approx.'!$D$18*B1423))+O1423*SIN(RADIANS(B1423*'Third Approx.'!$D$19)+'Third Approx.'!$D$21))))))))))))</f>
        <v>#N/A</v>
      </c>
      <c r="N1423" s="47">
        <v>710.5</v>
      </c>
      <c r="O1423" s="48">
        <f>'Third Approx.'!$D$16*TAN('Third Approx.'!$D$29)+((0.5*(COS(RADIANS(ABS('Third Approx.'!$D$18*'Data 3rd Approx.'!N1423-'Third Approx.'!$D$19*'Data 3rd Approx.'!N1423))))+0.5)*('Third Approx.'!$D$16*TAN(2*'Third Approx.'!$D$29)-2*'Third Approx.'!$D$16*TAN('Third Approx.'!$D$29)))</f>
        <v>3.5079777928299554</v>
      </c>
    </row>
    <row r="1424" spans="1:15" x14ac:dyDescent="0.25">
      <c r="A1424" s="48">
        <v>711</v>
      </c>
      <c r="B1424" s="77" t="str">
        <f>IF(A1424&lt;='Third Approx.'!$D$20,A1424,"")</f>
        <v/>
      </c>
      <c r="C1424" s="48" t="e">
        <f>IF(B1424="",#N/A,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Approx.'!$D$18*B1424))+O1424*COS(RADIANS(B1424*'Third Approx.'!$D$19)+'Third Approx.'!$D$21))))))))))))</f>
        <v>#N/A</v>
      </c>
      <c r="D1424" s="7" t="e">
        <f>IF(B1424="",#N/A,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Approx.'!$D$18*B1424))+O1424*SIN(RADIANS(B1424*'Third Approx.'!$D$19)+'Third Approx.'!$D$21))))))))))))</f>
        <v>#N/A</v>
      </c>
      <c r="N1424" s="18">
        <v>711</v>
      </c>
      <c r="O1424" s="48">
        <f>'Third Approx.'!$D$16*TAN('Third Approx.'!$D$29)+((0.5*(COS(RADIANS(ABS('Third Approx.'!$D$18*'Data 3rd Approx.'!N1424-'Third Approx.'!$D$19*'Data 3rd Approx.'!N1424))))+0.5)*('Third Approx.'!$D$16*TAN(2*'Third Approx.'!$D$29)-2*'Third Approx.'!$D$16*TAN('Third Approx.'!$D$29)))</f>
        <v>3.5083502833825779</v>
      </c>
    </row>
    <row r="1425" spans="1:15" x14ac:dyDescent="0.25">
      <c r="A1425" s="77">
        <v>711.5</v>
      </c>
      <c r="B1425" s="77" t="str">
        <f>IF(A1425&lt;='Third Approx.'!$D$20,A1425,"")</f>
        <v/>
      </c>
      <c r="C1425" s="48" t="e">
        <f>IF(B1425="",#N/A,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Approx.'!$D$18*B1425))+O1425*COS(RADIANS(B1425*'Third Approx.'!$D$19)+'Third Approx.'!$D$21))))))))))))</f>
        <v>#N/A</v>
      </c>
      <c r="D1425" s="7" t="e">
        <f>IF(B1425="",#N/A,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Approx.'!$D$18*B1425))+O1425*SIN(RADIANS(B1425*'Third Approx.'!$D$19)+'Third Approx.'!$D$21))))))))))))</f>
        <v>#N/A</v>
      </c>
      <c r="N1425" s="18">
        <v>711.5</v>
      </c>
      <c r="O1425" s="48">
        <f>'Third Approx.'!$D$16*TAN('Third Approx.'!$D$29)+((0.5*(COS(RADIANS(ABS('Third Approx.'!$D$18*'Data 3rd Approx.'!N1425-'Third Approx.'!$D$19*'Data 3rd Approx.'!N1425))))+0.5)*('Third Approx.'!$D$16*TAN(2*'Third Approx.'!$D$29)-2*'Third Approx.'!$D$16*TAN('Third Approx.'!$D$29)))</f>
        <v>3.5087750274530758</v>
      </c>
    </row>
    <row r="1426" spans="1:15" x14ac:dyDescent="0.25">
      <c r="A1426" s="48">
        <v>712</v>
      </c>
      <c r="B1426" s="77" t="str">
        <f>IF(A1426&lt;='Third Approx.'!$D$20,A1426,"")</f>
        <v/>
      </c>
      <c r="C1426" s="48" t="e">
        <f>IF(B1426="",#N/A,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Approx.'!$D$18*B1426))+O1426*COS(RADIANS(B1426*'Third Approx.'!$D$19)+'Third Approx.'!$D$21))))))))))))</f>
        <v>#N/A</v>
      </c>
      <c r="D1426" s="7" t="e">
        <f>IF(B1426="",#N/A,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Approx.'!$D$18*B1426))+O1426*SIN(RADIANS(B1426*'Third Approx.'!$D$19)+'Third Approx.'!$D$21))))))))))))</f>
        <v>#N/A</v>
      </c>
      <c r="N1426" s="47">
        <v>712</v>
      </c>
      <c r="O1426" s="48">
        <f>'Third Approx.'!$D$16*TAN('Third Approx.'!$D$29)+((0.5*(COS(RADIANS(ABS('Third Approx.'!$D$18*'Data 3rd Approx.'!N1426-'Third Approx.'!$D$19*'Data 3rd Approx.'!N1426))))+0.5)*('Third Approx.'!$D$16*TAN(2*'Third Approx.'!$D$29)-2*'Third Approx.'!$D$16*TAN('Third Approx.'!$D$29)))</f>
        <v>3.5092447575526418</v>
      </c>
    </row>
    <row r="1427" spans="1:15" x14ac:dyDescent="0.25">
      <c r="A1427" s="77">
        <v>712.5</v>
      </c>
      <c r="B1427" s="77" t="str">
        <f>IF(A1427&lt;='Third Approx.'!$D$20,A1427,"")</f>
        <v/>
      </c>
      <c r="C1427" s="48" t="e">
        <f>IF(B1427="",#N/A,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Approx.'!$D$18*B1427))+O1427*COS(RADIANS(B1427*'Third Approx.'!$D$19)+'Third Approx.'!$D$21))))))))))))</f>
        <v>#N/A</v>
      </c>
      <c r="D1427" s="7" t="e">
        <f>IF(B1427="",#N/A,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Approx.'!$D$18*B1427))+O1427*SIN(RADIANS(B1427*'Third Approx.'!$D$19)+'Third Approx.'!$D$21))))))))))))</f>
        <v>#N/A</v>
      </c>
      <c r="N1427" s="18">
        <v>712.5</v>
      </c>
      <c r="O1427" s="48">
        <f>'Third Approx.'!$D$16*TAN('Third Approx.'!$D$29)+((0.5*(COS(RADIANS(ABS('Third Approx.'!$D$18*'Data 3rd Approx.'!N1427-'Third Approx.'!$D$19*'Data 3rd Approx.'!N1427))))+0.5)*('Third Approx.'!$D$16*TAN(2*'Third Approx.'!$D$29)-2*'Third Approx.'!$D$16*TAN('Third Approx.'!$D$29)))</f>
        <v>3.5097514364690383</v>
      </c>
    </row>
    <row r="1428" spans="1:15" x14ac:dyDescent="0.25">
      <c r="A1428" s="48">
        <v>713</v>
      </c>
      <c r="B1428" s="77" t="str">
        <f>IF(A1428&lt;='Third Approx.'!$D$20,A1428,"")</f>
        <v/>
      </c>
      <c r="C1428" s="48" t="e">
        <f>IF(B1428="",#N/A,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Approx.'!$D$18*B1428))+O1428*COS(RADIANS(B1428*'Third Approx.'!$D$19)+'Third Approx.'!$D$21))))))))))))</f>
        <v>#N/A</v>
      </c>
      <c r="D1428" s="7" t="e">
        <f>IF(B1428="",#N/A,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Approx.'!$D$18*B1428))+O1428*SIN(RADIANS(B1428*'Third Approx.'!$D$19)+'Third Approx.'!$D$21))))))))))))</f>
        <v>#N/A</v>
      </c>
      <c r="N1428" s="18">
        <v>713</v>
      </c>
      <c r="O1428" s="48">
        <f>'Third Approx.'!$D$16*TAN('Third Approx.'!$D$29)+((0.5*(COS(RADIANS(ABS('Third Approx.'!$D$18*'Data 3rd Approx.'!N1428-'Third Approx.'!$D$19*'Data 3rd Approx.'!N1428))))+0.5)*('Third Approx.'!$D$16*TAN(2*'Third Approx.'!$D$29)-2*'Third Approx.'!$D$16*TAN('Third Approx.'!$D$29)))</f>
        <v>3.5102863947855281</v>
      </c>
    </row>
    <row r="1429" spans="1:15" x14ac:dyDescent="0.25">
      <c r="A1429" s="77">
        <v>713.5</v>
      </c>
      <c r="B1429" s="77" t="str">
        <f>IF(A1429&lt;='Third Approx.'!$D$20,A1429,"")</f>
        <v/>
      </c>
      <c r="C1429" s="48" t="e">
        <f>IF(B1429="",#N/A,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Approx.'!$D$18*B1429))+O1429*COS(RADIANS(B1429*'Third Approx.'!$D$19)+'Third Approx.'!$D$21))))))))))))</f>
        <v>#N/A</v>
      </c>
      <c r="D1429" s="7" t="e">
        <f>IF(B1429="",#N/A,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Approx.'!$D$18*B1429))+O1429*SIN(RADIANS(B1429*'Third Approx.'!$D$19)+'Third Approx.'!$D$21))))))))))))</f>
        <v>#N/A</v>
      </c>
      <c r="N1429" s="47">
        <v>713.5</v>
      </c>
      <c r="O1429" s="48">
        <f>'Third Approx.'!$D$16*TAN('Third Approx.'!$D$29)+((0.5*(COS(RADIANS(ABS('Third Approx.'!$D$18*'Data 3rd Approx.'!N1429-'Third Approx.'!$D$19*'Data 3rd Approx.'!N1429))))+0.5)*('Third Approx.'!$D$16*TAN(2*'Third Approx.'!$D$29)-2*'Third Approx.'!$D$16*TAN('Third Approx.'!$D$29)))</f>
        <v>3.5108404792169972</v>
      </c>
    </row>
    <row r="1430" spans="1:15" x14ac:dyDescent="0.25">
      <c r="A1430" s="48">
        <v>714</v>
      </c>
      <c r="B1430" s="77" t="str">
        <f>IF(A1430&lt;='Third Approx.'!$D$20,A1430,"")</f>
        <v/>
      </c>
      <c r="C1430" s="48" t="e">
        <f>IF(B1430="",#N/A,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Approx.'!$D$18*B1430))+O1430*COS(RADIANS(B1430*'Third Approx.'!$D$19)+'Third Approx.'!$D$21))))))))))))</f>
        <v>#N/A</v>
      </c>
      <c r="D1430" s="7" t="e">
        <f>IF(B1430="",#N/A,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Approx.'!$D$18*B1430))+O1430*SIN(RADIANS(B1430*'Third Approx.'!$D$19)+'Third Approx.'!$D$21))))))))))))</f>
        <v>#N/A</v>
      </c>
      <c r="N1430" s="18">
        <v>714</v>
      </c>
      <c r="O1430" s="48">
        <f>'Third Approx.'!$D$16*TAN('Third Approx.'!$D$29)+((0.5*(COS(RADIANS(ABS('Third Approx.'!$D$18*'Data 3rd Approx.'!N1430-'Third Approx.'!$D$19*'Data 3rd Approx.'!N1430))))+0.5)*('Third Approx.'!$D$16*TAN(2*'Third Approx.'!$D$29)-2*'Third Approx.'!$D$16*TAN('Third Approx.'!$D$29)))</f>
        <v>3.5114042092252022</v>
      </c>
    </row>
    <row r="1431" spans="1:15" x14ac:dyDescent="0.25">
      <c r="A1431" s="77">
        <v>714.5</v>
      </c>
      <c r="B1431" s="77" t="str">
        <f>IF(A1431&lt;='Third Approx.'!$D$20,A1431,"")</f>
        <v/>
      </c>
      <c r="C1431" s="48" t="e">
        <f>IF(B1431="",#N/A,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Approx.'!$D$18*B1431))+O1431*COS(RADIANS(B1431*'Third Approx.'!$D$19)+'Third Approx.'!$D$21))))))))))))</f>
        <v>#N/A</v>
      </c>
      <c r="D1431" s="7" t="e">
        <f>IF(B1431="",#N/A,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Approx.'!$D$18*B1431))+O1431*SIN(RADIANS(B1431*'Third Approx.'!$D$19)+'Third Approx.'!$D$21))))))))))))</f>
        <v>#N/A</v>
      </c>
      <c r="N1431" s="18">
        <v>714.5</v>
      </c>
      <c r="O1431" s="48">
        <f>'Third Approx.'!$D$16*TAN('Third Approx.'!$D$29)+((0.5*(COS(RADIANS(ABS('Third Approx.'!$D$18*'Data 3rd Approx.'!N1431-'Third Approx.'!$D$19*'Data 3rd Approx.'!N1431))))+0.5)*('Third Approx.'!$D$16*TAN(2*'Third Approx.'!$D$29)-2*'Third Approx.'!$D$16*TAN('Third Approx.'!$D$29)))</f>
        <v>3.5119679392334073</v>
      </c>
    </row>
    <row r="1432" spans="1:15" x14ac:dyDescent="0.25">
      <c r="A1432" s="48">
        <v>715</v>
      </c>
      <c r="B1432" s="77" t="str">
        <f>IF(A1432&lt;='Third Approx.'!$D$20,A1432,"")</f>
        <v/>
      </c>
      <c r="C1432" s="48" t="e">
        <f>IF(B1432="",#N/A,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Approx.'!$D$18*B1432))+O1432*COS(RADIANS(B1432*'Third Approx.'!$D$19)+'Third Approx.'!$D$21))))))))))))</f>
        <v>#N/A</v>
      </c>
      <c r="D1432" s="7" t="e">
        <f>IF(B1432="",#N/A,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Approx.'!$D$18*B1432))+O1432*SIN(RADIANS(B1432*'Third Approx.'!$D$19)+'Third Approx.'!$D$21))))))))))))</f>
        <v>#N/A</v>
      </c>
      <c r="N1432" s="47">
        <v>715</v>
      </c>
      <c r="O1432" s="48">
        <f>'Third Approx.'!$D$16*TAN('Third Approx.'!$D$29)+((0.5*(COS(RADIANS(ABS('Third Approx.'!$D$18*'Data 3rd Approx.'!N1432-'Third Approx.'!$D$19*'Data 3rd Approx.'!N1432))))+0.5)*('Third Approx.'!$D$16*TAN(2*'Third Approx.'!$D$29)-2*'Third Approx.'!$D$16*TAN('Third Approx.'!$D$29)))</f>
        <v>3.5125220236648764</v>
      </c>
    </row>
    <row r="1433" spans="1:15" x14ac:dyDescent="0.25">
      <c r="A1433" s="77">
        <v>715.5</v>
      </c>
      <c r="B1433" s="77" t="str">
        <f>IF(A1433&lt;='Third Approx.'!$D$20,A1433,"")</f>
        <v/>
      </c>
      <c r="C1433" s="48" t="e">
        <f>IF(B1433="",#N/A,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Approx.'!$D$18*B1433))+O1433*COS(RADIANS(B1433*'Third Approx.'!$D$19)+'Third Approx.'!$D$21))))))))))))</f>
        <v>#N/A</v>
      </c>
      <c r="D1433" s="7" t="e">
        <f>IF(B1433="",#N/A,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Approx.'!$D$18*B1433))+O1433*SIN(RADIANS(B1433*'Third Approx.'!$D$19)+'Third Approx.'!$D$21))))))))))))</f>
        <v>#N/A</v>
      </c>
      <c r="N1433" s="18">
        <v>715.5</v>
      </c>
      <c r="O1433" s="48">
        <f>'Third Approx.'!$D$16*TAN('Third Approx.'!$D$29)+((0.5*(COS(RADIANS(ABS('Third Approx.'!$D$18*'Data 3rd Approx.'!N1433-'Third Approx.'!$D$19*'Data 3rd Approx.'!N1433))))+0.5)*('Third Approx.'!$D$16*TAN(2*'Third Approx.'!$D$29)-2*'Third Approx.'!$D$16*TAN('Third Approx.'!$D$29)))</f>
        <v>3.5130569819813662</v>
      </c>
    </row>
    <row r="1434" spans="1:15" x14ac:dyDescent="0.25">
      <c r="A1434" s="48">
        <v>716</v>
      </c>
      <c r="B1434" s="77" t="str">
        <f>IF(A1434&lt;='Third Approx.'!$D$20,A1434,"")</f>
        <v/>
      </c>
      <c r="C1434" s="48" t="e">
        <f>IF(B1434="",#N/A,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Approx.'!$D$18*B1434))+O1434*COS(RADIANS(B1434*'Third Approx.'!$D$19)+'Third Approx.'!$D$21))))))))))))</f>
        <v>#N/A</v>
      </c>
      <c r="D1434" s="7" t="e">
        <f>IF(B1434="",#N/A,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Approx.'!$D$18*B1434))+O1434*SIN(RADIANS(B1434*'Third Approx.'!$D$19)+'Third Approx.'!$D$21))))))))))))</f>
        <v>#N/A</v>
      </c>
      <c r="N1434" s="18">
        <v>716</v>
      </c>
      <c r="O1434" s="48">
        <f>'Third Approx.'!$D$16*TAN('Third Approx.'!$D$29)+((0.5*(COS(RADIANS(ABS('Third Approx.'!$D$18*'Data 3rd Approx.'!N1434-'Third Approx.'!$D$19*'Data 3rd Approx.'!N1434))))+0.5)*('Third Approx.'!$D$16*TAN(2*'Third Approx.'!$D$29)-2*'Third Approx.'!$D$16*TAN('Third Approx.'!$D$29)))</f>
        <v>3.5135636608977627</v>
      </c>
    </row>
    <row r="1435" spans="1:15" x14ac:dyDescent="0.25">
      <c r="A1435" s="77">
        <v>716.5</v>
      </c>
      <c r="B1435" s="77" t="str">
        <f>IF(A1435&lt;='Third Approx.'!$D$20,A1435,"")</f>
        <v/>
      </c>
      <c r="C1435" s="48" t="e">
        <f>IF(B1435="",#N/A,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Approx.'!$D$18*B1435))+O1435*COS(RADIANS(B1435*'Third Approx.'!$D$19)+'Third Approx.'!$D$21))))))))))))</f>
        <v>#N/A</v>
      </c>
      <c r="D1435" s="7" t="e">
        <f>IF(B1435="",#N/A,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Approx.'!$D$18*B1435))+O1435*SIN(RADIANS(B1435*'Third Approx.'!$D$19)+'Third Approx.'!$D$21))))))))))))</f>
        <v>#N/A</v>
      </c>
      <c r="N1435" s="47">
        <v>716.5</v>
      </c>
      <c r="O1435" s="48">
        <f>'Third Approx.'!$D$16*TAN('Third Approx.'!$D$29)+((0.5*(COS(RADIANS(ABS('Third Approx.'!$D$18*'Data 3rd Approx.'!N1435-'Third Approx.'!$D$19*'Data 3rd Approx.'!N1435))))+0.5)*('Third Approx.'!$D$16*TAN(2*'Third Approx.'!$D$29)-2*'Third Approx.'!$D$16*TAN('Third Approx.'!$D$29)))</f>
        <v>3.5140333909973287</v>
      </c>
    </row>
    <row r="1436" spans="1:15" x14ac:dyDescent="0.25">
      <c r="A1436" s="48">
        <v>717</v>
      </c>
      <c r="B1436" s="77" t="str">
        <f>IF(A1436&lt;='Third Approx.'!$D$20,A1436,"")</f>
        <v/>
      </c>
      <c r="C1436" s="48" t="e">
        <f>IF(B1436="",#N/A,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Approx.'!$D$18*B1436))+O1436*COS(RADIANS(B1436*'Third Approx.'!$D$19)+'Third Approx.'!$D$21))))))))))))</f>
        <v>#N/A</v>
      </c>
      <c r="D1436" s="7" t="e">
        <f>IF(B1436="",#N/A,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Approx.'!$D$18*B1436))+O1436*SIN(RADIANS(B1436*'Third Approx.'!$D$19)+'Third Approx.'!$D$21))))))))))))</f>
        <v>#N/A</v>
      </c>
      <c r="N1436" s="18">
        <v>717</v>
      </c>
      <c r="O1436" s="48">
        <f>'Third Approx.'!$D$16*TAN('Third Approx.'!$D$29)+((0.5*(COS(RADIANS(ABS('Third Approx.'!$D$18*'Data 3rd Approx.'!N1436-'Third Approx.'!$D$19*'Data 3rd Approx.'!N1436))))+0.5)*('Third Approx.'!$D$16*TAN(2*'Third Approx.'!$D$29)-2*'Third Approx.'!$D$16*TAN('Third Approx.'!$D$29)))</f>
        <v>3.5144581350678266</v>
      </c>
    </row>
    <row r="1437" spans="1:15" x14ac:dyDescent="0.25">
      <c r="A1437" s="77">
        <v>717.5</v>
      </c>
      <c r="B1437" s="77" t="str">
        <f>IF(A1437&lt;='Third Approx.'!$D$20,A1437,"")</f>
        <v/>
      </c>
      <c r="C1437" s="48" t="e">
        <f>IF(B1437="",#N/A,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Approx.'!$D$18*B1437))+O1437*COS(RADIANS(B1437*'Third Approx.'!$D$19)+'Third Approx.'!$D$21))))))))))))</f>
        <v>#N/A</v>
      </c>
      <c r="D1437" s="7" t="e">
        <f>IF(B1437="",#N/A,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Approx.'!$D$18*B1437))+O1437*SIN(RADIANS(B1437*'Third Approx.'!$D$19)+'Third Approx.'!$D$21))))))))))))</f>
        <v>#N/A</v>
      </c>
      <c r="N1437" s="18">
        <v>717.5</v>
      </c>
      <c r="O1437" s="48">
        <f>'Third Approx.'!$D$16*TAN('Third Approx.'!$D$29)+((0.5*(COS(RADIANS(ABS('Third Approx.'!$D$18*'Data 3rd Approx.'!N1437-'Third Approx.'!$D$19*'Data 3rd Approx.'!N1437))))+0.5)*('Third Approx.'!$D$16*TAN(2*'Third Approx.'!$D$29)-2*'Third Approx.'!$D$16*TAN('Third Approx.'!$D$29)))</f>
        <v>3.5148306256204491</v>
      </c>
    </row>
    <row r="1438" spans="1:15" x14ac:dyDescent="0.25">
      <c r="A1438" s="48">
        <v>718</v>
      </c>
      <c r="B1438" s="77" t="str">
        <f>IF(A1438&lt;='Third Approx.'!$D$20,A1438,"")</f>
        <v/>
      </c>
      <c r="C1438" s="48" t="e">
        <f>IF(B1438="",#N/A,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Approx.'!$D$18*B1438))+O1438*COS(RADIANS(B1438*'Third Approx.'!$D$19)+'Third Approx.'!$D$21))))))))))))</f>
        <v>#N/A</v>
      </c>
      <c r="D1438" s="7" t="e">
        <f>IF(B1438="",#N/A,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Approx.'!$D$18*B1438))+O1438*SIN(RADIANS(B1438*'Third Approx.'!$D$19)+'Third Approx.'!$D$21))))))))))))</f>
        <v>#N/A</v>
      </c>
      <c r="N1438" s="47">
        <v>718</v>
      </c>
      <c r="O1438" s="48">
        <f>'Third Approx.'!$D$16*TAN('Third Approx.'!$D$29)+((0.5*(COS(RADIANS(ABS('Third Approx.'!$D$18*'Data 3rd Approx.'!N1438-'Third Approx.'!$D$19*'Data 3rd Approx.'!N1438))))+0.5)*('Third Approx.'!$D$16*TAN(2*'Third Approx.'!$D$29)-2*'Third Approx.'!$D$16*TAN('Third Approx.'!$D$29)))</f>
        <v>3.5151444892385664</v>
      </c>
    </row>
    <row r="1439" spans="1:15" x14ac:dyDescent="0.25">
      <c r="A1439" s="77">
        <v>718.5</v>
      </c>
      <c r="B1439" s="77" t="str">
        <f>IF(A1439&lt;='Third Approx.'!$D$20,A1439,"")</f>
        <v/>
      </c>
      <c r="C1439" s="48" t="e">
        <f>IF(B1439="",#N/A,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Approx.'!$D$18*B1439))+O1439*COS(RADIANS(B1439*'Third Approx.'!$D$19)+'Third Approx.'!$D$21))))))))))))</f>
        <v>#N/A</v>
      </c>
      <c r="D1439" s="7" t="e">
        <f>IF(B1439="",#N/A,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Approx.'!$D$18*B1439))+O1439*SIN(RADIANS(B1439*'Third Approx.'!$D$19)+'Third Approx.'!$D$21))))))))))))</f>
        <v>#N/A</v>
      </c>
      <c r="N1439" s="18">
        <v>718.5</v>
      </c>
      <c r="O1439" s="48">
        <f>'Third Approx.'!$D$16*TAN('Third Approx.'!$D$29)+((0.5*(COS(RADIANS(ABS('Third Approx.'!$D$18*'Data 3rd Approx.'!N1439-'Third Approx.'!$D$19*'Data 3rd Approx.'!N1439))))+0.5)*('Third Approx.'!$D$16*TAN(2*'Third Approx.'!$D$29)-2*'Third Approx.'!$D$16*TAN('Third Approx.'!$D$29)))</f>
        <v>3.5153943556286542</v>
      </c>
    </row>
    <row r="1440" spans="1:15" x14ac:dyDescent="0.25">
      <c r="A1440" s="48">
        <v>719</v>
      </c>
      <c r="B1440" s="77" t="str">
        <f>IF(A1440&lt;='Third Approx.'!$D$20,A1440,"")</f>
        <v/>
      </c>
      <c r="C1440" s="48" t="e">
        <f>IF(B1440="",#N/A,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Approx.'!$D$18*B1440))+O1440*COS(RADIANS(B1440*'Third Approx.'!$D$19)+'Third Approx.'!$D$21))))))))))))</f>
        <v>#N/A</v>
      </c>
      <c r="D1440" s="7" t="e">
        <f>IF(B1440="",#N/A,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Approx.'!$D$18*B1440))+O1440*SIN(RADIANS(B1440*'Third Approx.'!$D$19)+'Third Approx.'!$D$21))))))))))))</f>
        <v>#N/A</v>
      </c>
      <c r="N1440" s="18">
        <v>719</v>
      </c>
      <c r="O1440" s="48">
        <f>'Third Approx.'!$D$16*TAN('Third Approx.'!$D$29)+((0.5*(COS(RADIANS(ABS('Third Approx.'!$D$18*'Data 3rd Approx.'!N1440-'Third Approx.'!$D$19*'Data 3rd Approx.'!N1440))))+0.5)*('Third Approx.'!$D$16*TAN(2*'Third Approx.'!$D$29)-2*'Third Approx.'!$D$16*TAN('Third Approx.'!$D$29)))</f>
        <v>3.5155759495075007</v>
      </c>
    </row>
    <row r="1441" spans="1:15" x14ac:dyDescent="0.25">
      <c r="A1441" s="77">
        <v>719.5</v>
      </c>
      <c r="B1441" s="77" t="str">
        <f>IF(A1441&lt;='Third Approx.'!$D$20,A1441,"")</f>
        <v/>
      </c>
      <c r="C1441" s="48" t="e">
        <f>IF(B1441="",#N/A,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Approx.'!$D$18*B1441))+O1441*COS(RADIANS(B1441*'Third Approx.'!$D$19)+'Third Approx.'!$D$21))))))))))))</f>
        <v>#N/A</v>
      </c>
      <c r="D1441" s="7" t="e">
        <f>IF(B1441="",#N/A,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Approx.'!$D$18*B1441))+O1441*SIN(RADIANS(B1441*'Third Approx.'!$D$19)+'Third Approx.'!$D$21))))))))))))</f>
        <v>#N/A</v>
      </c>
      <c r="N1441" s="47">
        <v>719.5</v>
      </c>
      <c r="O1441" s="48">
        <f>'Third Approx.'!$D$16*TAN('Third Approx.'!$D$29)+((0.5*(COS(RADIANS(ABS('Third Approx.'!$D$18*'Data 3rd Approx.'!N1441-'Third Approx.'!$D$19*'Data 3rd Approx.'!N1441))))+0.5)*('Third Approx.'!$D$16*TAN(2*'Third Approx.'!$D$29)-2*'Third Approx.'!$D$16*TAN('Third Approx.'!$D$29)))</f>
        <v>3.5156861637534926</v>
      </c>
    </row>
    <row r="1442" spans="1:15" x14ac:dyDescent="0.25">
      <c r="A1442" s="48">
        <v>720</v>
      </c>
      <c r="B1442" s="77" t="str">
        <f>IF(A1442&lt;='Third Approx.'!$D$20,A1442,"")</f>
        <v/>
      </c>
      <c r="C1442" s="48" t="e">
        <f>IF(B1442="",#N/A,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Approx.'!$D$18*B1442))+O1442*COS(RADIANS(B1442*'Third Approx.'!$D$19)+'Third Approx.'!$D$21))))))))))))</f>
        <v>#N/A</v>
      </c>
      <c r="D1442" s="7" t="e">
        <f>IF(B1442="",#N/A,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Approx.'!$D$18*B1442))+O1442*SIN(RADIANS(B1442*'Third Approx.'!$D$19)+'Third Approx.'!$D$21))))))))))))</f>
        <v>#N/A</v>
      </c>
      <c r="N1442" s="18">
        <v>720</v>
      </c>
      <c r="O1442" s="48">
        <f>'Third Approx.'!$D$16*TAN('Third Approx.'!$D$29)+((0.5*(COS(RADIANS(ABS('Third Approx.'!$D$18*'Data 3rd Approx.'!N1442-'Third Approx.'!$D$19*'Data 3rd Approx.'!N1442))))+0.5)*('Third Approx.'!$D$16*TAN(2*'Third Approx.'!$D$29)-2*'Third Approx.'!$D$16*TAN('Third Approx.'!$D$29)))</f>
        <v>3.5157231125703232</v>
      </c>
    </row>
    <row r="1443" spans="1:15" x14ac:dyDescent="0.25">
      <c r="A1443" s="77">
        <v>720.5</v>
      </c>
      <c r="B1443" s="77" t="str">
        <f>IF(A1443&lt;='Third Approx.'!$D$20,A1443,"")</f>
        <v/>
      </c>
      <c r="C1443" s="48" t="e">
        <f>IF(B1443="",#N/A,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Approx.'!$D$18*B1443))+O1443*COS(RADIANS(B1443*'Third Approx.'!$D$19)+'Third Approx.'!$D$21))))))))))))</f>
        <v>#N/A</v>
      </c>
      <c r="D1443" s="7" t="e">
        <f>IF(B1443="",#N/A,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Approx.'!$D$18*B1443))+O1443*SIN(RADIANS(B1443*'Third Approx.'!$D$19)+'Third Approx.'!$D$21))))))))))))</f>
        <v>#N/A</v>
      </c>
      <c r="N1443" s="18">
        <v>720.5</v>
      </c>
      <c r="O1443" s="48">
        <f>'Third Approx.'!$D$16*TAN('Third Approx.'!$D$29)+((0.5*(COS(RADIANS(ABS('Third Approx.'!$D$18*'Data 3rd Approx.'!N1443-'Third Approx.'!$D$19*'Data 3rd Approx.'!N1443))))+0.5)*('Third Approx.'!$D$16*TAN(2*'Third Approx.'!$D$29)-2*'Third Approx.'!$D$16*TAN('Third Approx.'!$D$29)))</f>
        <v>3.5156861637534926</v>
      </c>
    </row>
    <row r="1444" spans="1:15" x14ac:dyDescent="0.25">
      <c r="A1444" s="48">
        <v>721</v>
      </c>
      <c r="B1444" s="77" t="str">
        <f>IF(A1444&lt;='Third Approx.'!$D$20,A1444,"")</f>
        <v/>
      </c>
      <c r="C1444" s="48" t="e">
        <f>IF(B1444="",#N/A,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Approx.'!$D$18*B1444))+O1444*COS(RADIANS(B1444*'Third Approx.'!$D$19)+'Third Approx.'!$D$21))))))))))))</f>
        <v>#N/A</v>
      </c>
      <c r="D1444" s="7" t="e">
        <f>IF(B1444="",#N/A,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Approx.'!$D$18*B1444))+O1444*SIN(RADIANS(B1444*'Third Approx.'!$D$19)+'Third Approx.'!$D$21))))))))))))</f>
        <v>#N/A</v>
      </c>
      <c r="N1444" s="47">
        <v>721</v>
      </c>
      <c r="O1444" s="48">
        <f>'Third Approx.'!$D$16*TAN('Third Approx.'!$D$29)+((0.5*(COS(RADIANS(ABS('Third Approx.'!$D$18*'Data 3rd Approx.'!N1444-'Third Approx.'!$D$19*'Data 3rd Approx.'!N1444))))+0.5)*('Third Approx.'!$D$16*TAN(2*'Third Approx.'!$D$29)-2*'Third Approx.'!$D$16*TAN('Third Approx.'!$D$29)))</f>
        <v>3.5155759495075007</v>
      </c>
    </row>
    <row r="1445" spans="1:15" x14ac:dyDescent="0.25">
      <c r="A1445" s="77">
        <v>721.5</v>
      </c>
      <c r="B1445" s="77" t="str">
        <f>IF(A1445&lt;='Third Approx.'!$D$20,A1445,"")</f>
        <v/>
      </c>
      <c r="C1445" s="48" t="e">
        <f>IF(B1445="",#N/A,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Approx.'!$D$18*B1445))+O1445*COS(RADIANS(B1445*'Third Approx.'!$D$19)+'Third Approx.'!$D$21))))))))))))</f>
        <v>#N/A</v>
      </c>
      <c r="D1445" s="7" t="e">
        <f>IF(B1445="",#N/A,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Approx.'!$D$18*B1445))+O1445*SIN(RADIANS(B1445*'Third Approx.'!$D$19)+'Third Approx.'!$D$21))))))))))))</f>
        <v>#N/A</v>
      </c>
      <c r="N1445" s="18">
        <v>721.5</v>
      </c>
      <c r="O1445" s="48">
        <f>'Third Approx.'!$D$16*TAN('Third Approx.'!$D$29)+((0.5*(COS(RADIANS(ABS('Third Approx.'!$D$18*'Data 3rd Approx.'!N1445-'Third Approx.'!$D$19*'Data 3rd Approx.'!N1445))))+0.5)*('Third Approx.'!$D$16*TAN(2*'Third Approx.'!$D$29)-2*'Third Approx.'!$D$16*TAN('Third Approx.'!$D$29)))</f>
        <v>3.5153943556286542</v>
      </c>
    </row>
    <row r="1446" spans="1:15" x14ac:dyDescent="0.25">
      <c r="A1446" s="48">
        <v>722</v>
      </c>
      <c r="B1446" s="77" t="str">
        <f>IF(A1446&lt;='Third Approx.'!$D$20,A1446,"")</f>
        <v/>
      </c>
      <c r="C1446" s="48" t="e">
        <f>IF(B1446="",#N/A,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Approx.'!$D$18*B1446))+O1446*COS(RADIANS(B1446*'Third Approx.'!$D$19)+'Third Approx.'!$D$21))))))))))))</f>
        <v>#N/A</v>
      </c>
      <c r="D1446" s="7" t="e">
        <f>IF(B1446="",#N/A,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Approx.'!$D$18*B1446))+O1446*SIN(RADIANS(B1446*'Third Approx.'!$D$19)+'Third Approx.'!$D$21))))))))))))</f>
        <v>#N/A</v>
      </c>
      <c r="N1446" s="18">
        <v>722</v>
      </c>
      <c r="O1446" s="48">
        <f>'Third Approx.'!$D$16*TAN('Third Approx.'!$D$29)+((0.5*(COS(RADIANS(ABS('Third Approx.'!$D$18*'Data 3rd Approx.'!N1446-'Third Approx.'!$D$19*'Data 3rd Approx.'!N1446))))+0.5)*('Third Approx.'!$D$16*TAN(2*'Third Approx.'!$D$29)-2*'Third Approx.'!$D$16*TAN('Third Approx.'!$D$29)))</f>
        <v>3.5151444892385668</v>
      </c>
    </row>
    <row r="1447" spans="1:15" x14ac:dyDescent="0.25">
      <c r="A1447" s="77">
        <v>722.5</v>
      </c>
      <c r="B1447" s="77" t="str">
        <f>IF(A1447&lt;='Third Approx.'!$D$20,A1447,"")</f>
        <v/>
      </c>
      <c r="C1447" s="48" t="e">
        <f>IF(B1447="",#N/A,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Approx.'!$D$18*B1447))+O1447*COS(RADIANS(B1447*'Third Approx.'!$D$19)+'Third Approx.'!$D$21))))))))))))</f>
        <v>#N/A</v>
      </c>
      <c r="D1447" s="7" t="e">
        <f>IF(B1447="",#N/A,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Approx.'!$D$18*B1447))+O1447*SIN(RADIANS(B1447*'Third Approx.'!$D$19)+'Third Approx.'!$D$21))))))))))))</f>
        <v>#N/A</v>
      </c>
      <c r="N1447" s="47">
        <v>722.5</v>
      </c>
      <c r="O1447" s="48">
        <f>'Third Approx.'!$D$16*TAN('Third Approx.'!$D$29)+((0.5*(COS(RADIANS(ABS('Third Approx.'!$D$18*'Data 3rd Approx.'!N1447-'Third Approx.'!$D$19*'Data 3rd Approx.'!N1447))))+0.5)*('Third Approx.'!$D$16*TAN(2*'Third Approx.'!$D$29)-2*'Third Approx.'!$D$16*TAN('Third Approx.'!$D$29)))</f>
        <v>3.5148306256204491</v>
      </c>
    </row>
    <row r="1448" spans="1:15" x14ac:dyDescent="0.25">
      <c r="A1448" s="48">
        <v>723</v>
      </c>
      <c r="B1448" s="77" t="str">
        <f>IF(A1448&lt;='Third Approx.'!$D$20,A1448,"")</f>
        <v/>
      </c>
      <c r="C1448" s="48" t="e">
        <f>IF(B1448="",#N/A,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Approx.'!$D$18*B1448))+O1448*COS(RADIANS(B1448*'Third Approx.'!$D$19)+'Third Approx.'!$D$21))))))))))))</f>
        <v>#N/A</v>
      </c>
      <c r="D1448" s="7" t="e">
        <f>IF(B1448="",#N/A,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Approx.'!$D$18*B1448))+O1448*SIN(RADIANS(B1448*'Third Approx.'!$D$19)+'Third Approx.'!$D$21))))))))))))</f>
        <v>#N/A</v>
      </c>
      <c r="N1448" s="18">
        <v>723</v>
      </c>
      <c r="O1448" s="48">
        <f>'Third Approx.'!$D$16*TAN('Third Approx.'!$D$29)+((0.5*(COS(RADIANS(ABS('Third Approx.'!$D$18*'Data 3rd Approx.'!N1448-'Third Approx.'!$D$19*'Data 3rd Approx.'!N1448))))+0.5)*('Third Approx.'!$D$16*TAN(2*'Third Approx.'!$D$29)-2*'Third Approx.'!$D$16*TAN('Third Approx.'!$D$29)))</f>
        <v>3.5144581350678266</v>
      </c>
    </row>
    <row r="1449" spans="1:15" x14ac:dyDescent="0.25">
      <c r="A1449" s="77">
        <v>723.5</v>
      </c>
      <c r="B1449" s="77" t="str">
        <f>IF(A1449&lt;='Third Approx.'!$D$20,A1449,"")</f>
        <v/>
      </c>
      <c r="C1449" s="48" t="e">
        <f>IF(B1449="",#N/A,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Approx.'!$D$18*B1449))+O1449*COS(RADIANS(B1449*'Third Approx.'!$D$19)+'Third Approx.'!$D$21))))))))))))</f>
        <v>#N/A</v>
      </c>
      <c r="D1449" s="7" t="e">
        <f>IF(B1449="",#N/A,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Approx.'!$D$18*B1449))+O1449*SIN(RADIANS(B1449*'Third Approx.'!$D$19)+'Third Approx.'!$D$21))))))))))))</f>
        <v>#N/A</v>
      </c>
      <c r="N1449" s="18">
        <v>723.5</v>
      </c>
      <c r="O1449" s="48">
        <f>'Third Approx.'!$D$16*TAN('Third Approx.'!$D$29)+((0.5*(COS(RADIANS(ABS('Third Approx.'!$D$18*'Data 3rd Approx.'!N1449-'Third Approx.'!$D$19*'Data 3rd Approx.'!N1449))))+0.5)*('Third Approx.'!$D$16*TAN(2*'Third Approx.'!$D$29)-2*'Third Approx.'!$D$16*TAN('Third Approx.'!$D$29)))</f>
        <v>3.5140333909973287</v>
      </c>
    </row>
    <row r="1450" spans="1:15" x14ac:dyDescent="0.25">
      <c r="A1450" s="48">
        <v>724</v>
      </c>
      <c r="B1450" s="77" t="str">
        <f>IF(A1450&lt;='Third Approx.'!$D$20,A1450,"")</f>
        <v/>
      </c>
      <c r="C1450" s="48" t="e">
        <f>IF(B1450="",#N/A,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Approx.'!$D$18*B1450))+O1450*COS(RADIANS(B1450*'Third Approx.'!$D$19)+'Third Approx.'!$D$21))))))))))))</f>
        <v>#N/A</v>
      </c>
      <c r="D1450" s="7" t="e">
        <f>IF(B1450="",#N/A,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Approx.'!$D$18*B1450))+O1450*SIN(RADIANS(B1450*'Third Approx.'!$D$19)+'Third Approx.'!$D$21))))))))))))</f>
        <v>#N/A</v>
      </c>
      <c r="N1450" s="47">
        <v>724</v>
      </c>
      <c r="O1450" s="48">
        <f>'Third Approx.'!$D$16*TAN('Third Approx.'!$D$29)+((0.5*(COS(RADIANS(ABS('Third Approx.'!$D$18*'Data 3rd Approx.'!N1450-'Third Approx.'!$D$19*'Data 3rd Approx.'!N1450))))+0.5)*('Third Approx.'!$D$16*TAN(2*'Third Approx.'!$D$29)-2*'Third Approx.'!$D$16*TAN('Third Approx.'!$D$29)))</f>
        <v>3.5135636608977627</v>
      </c>
    </row>
    <row r="1451" spans="1:15" x14ac:dyDescent="0.25">
      <c r="A1451" s="77">
        <v>724.5</v>
      </c>
      <c r="B1451" s="77" t="str">
        <f>IF(A1451&lt;='Third Approx.'!$D$20,A1451,"")</f>
        <v/>
      </c>
      <c r="C1451" s="48" t="e">
        <f>IF(B1451="",#N/A,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Approx.'!$D$18*B1451))+O1451*COS(RADIANS(B1451*'Third Approx.'!$D$19)+'Third Approx.'!$D$21))))))))))))</f>
        <v>#N/A</v>
      </c>
      <c r="D1451" s="7" t="e">
        <f>IF(B1451="",#N/A,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Approx.'!$D$18*B1451))+O1451*SIN(RADIANS(B1451*'Third Approx.'!$D$19)+'Third Approx.'!$D$21))))))))))))</f>
        <v>#N/A</v>
      </c>
      <c r="N1451" s="18">
        <v>724.5</v>
      </c>
      <c r="O1451" s="48">
        <f>'Third Approx.'!$D$16*TAN('Third Approx.'!$D$29)+((0.5*(COS(RADIANS(ABS('Third Approx.'!$D$18*'Data 3rd Approx.'!N1451-'Third Approx.'!$D$19*'Data 3rd Approx.'!N1451))))+0.5)*('Third Approx.'!$D$16*TAN(2*'Third Approx.'!$D$29)-2*'Third Approx.'!$D$16*TAN('Third Approx.'!$D$29)))</f>
        <v>3.5130569819813662</v>
      </c>
    </row>
    <row r="1452" spans="1:15" x14ac:dyDescent="0.25">
      <c r="A1452" s="48">
        <v>725</v>
      </c>
      <c r="B1452" s="77" t="str">
        <f>IF(A1452&lt;='Third Approx.'!$D$20,A1452,"")</f>
        <v/>
      </c>
      <c r="C1452" s="48" t="e">
        <f>IF(B1452="",#N/A,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Approx.'!$D$18*B1452))+O1452*COS(RADIANS(B1452*'Third Approx.'!$D$19)+'Third Approx.'!$D$21))))))))))))</f>
        <v>#N/A</v>
      </c>
      <c r="D1452" s="7" t="e">
        <f>IF(B1452="",#N/A,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Approx.'!$D$18*B1452))+O1452*SIN(RADIANS(B1452*'Third Approx.'!$D$19)+'Third Approx.'!$D$21))))))))))))</f>
        <v>#N/A</v>
      </c>
      <c r="N1452" s="18">
        <v>725</v>
      </c>
      <c r="O1452" s="48">
        <f>'Third Approx.'!$D$16*TAN('Third Approx.'!$D$29)+((0.5*(COS(RADIANS(ABS('Third Approx.'!$D$18*'Data 3rd Approx.'!N1452-'Third Approx.'!$D$19*'Data 3rd Approx.'!N1452))))+0.5)*('Third Approx.'!$D$16*TAN(2*'Third Approx.'!$D$29)-2*'Third Approx.'!$D$16*TAN('Third Approx.'!$D$29)))</f>
        <v>3.5125220236648764</v>
      </c>
    </row>
    <row r="1453" spans="1:15" x14ac:dyDescent="0.25">
      <c r="A1453" s="77">
        <v>725.5</v>
      </c>
      <c r="B1453" s="77" t="str">
        <f>IF(A1453&lt;='Third Approx.'!$D$20,A1453,"")</f>
        <v/>
      </c>
      <c r="C1453" s="48" t="e">
        <f>IF(B1453="",#N/A,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Approx.'!$D$18*B1453))+O1453*COS(RADIANS(B1453*'Third Approx.'!$D$19)+'Third Approx.'!$D$21))))))))))))</f>
        <v>#N/A</v>
      </c>
      <c r="D1453" s="7" t="e">
        <f>IF(B1453="",#N/A,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Approx.'!$D$18*B1453))+O1453*SIN(RADIANS(B1453*'Third Approx.'!$D$19)+'Third Approx.'!$D$21))))))))))))</f>
        <v>#N/A</v>
      </c>
      <c r="N1453" s="47">
        <v>725.5</v>
      </c>
      <c r="O1453" s="48">
        <f>'Third Approx.'!$D$16*TAN('Third Approx.'!$D$29)+((0.5*(COS(RADIANS(ABS('Third Approx.'!$D$18*'Data 3rd Approx.'!N1453-'Third Approx.'!$D$19*'Data 3rd Approx.'!N1453))))+0.5)*('Third Approx.'!$D$16*TAN(2*'Third Approx.'!$D$29)-2*'Third Approx.'!$D$16*TAN('Third Approx.'!$D$29)))</f>
        <v>3.5119679392334073</v>
      </c>
    </row>
    <row r="1454" spans="1:15" x14ac:dyDescent="0.25">
      <c r="A1454" s="48">
        <v>726</v>
      </c>
      <c r="B1454" s="77" t="str">
        <f>IF(A1454&lt;='Third Approx.'!$D$20,A1454,"")</f>
        <v/>
      </c>
      <c r="C1454" s="48" t="e">
        <f>IF(B1454="",#N/A,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Approx.'!$D$18*B1454))+O1454*COS(RADIANS(B1454*'Third Approx.'!$D$19)+'Third Approx.'!$D$21))))))))))))</f>
        <v>#N/A</v>
      </c>
      <c r="D1454" s="7" t="e">
        <f>IF(B1454="",#N/A,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Approx.'!$D$18*B1454))+O1454*SIN(RADIANS(B1454*'Third Approx.'!$D$19)+'Third Approx.'!$D$21))))))))))))</f>
        <v>#N/A</v>
      </c>
      <c r="N1454" s="18">
        <v>726</v>
      </c>
      <c r="O1454" s="48">
        <f>'Third Approx.'!$D$16*TAN('Third Approx.'!$D$29)+((0.5*(COS(RADIANS(ABS('Third Approx.'!$D$18*'Data 3rd Approx.'!N1454-'Third Approx.'!$D$19*'Data 3rd Approx.'!N1454))))+0.5)*('Third Approx.'!$D$16*TAN(2*'Third Approx.'!$D$29)-2*'Third Approx.'!$D$16*TAN('Third Approx.'!$D$29)))</f>
        <v>3.5114042092252022</v>
      </c>
    </row>
    <row r="1455" spans="1:15" x14ac:dyDescent="0.25">
      <c r="A1455" s="77">
        <v>726.5</v>
      </c>
      <c r="B1455" s="77" t="str">
        <f>IF(A1455&lt;='Third Approx.'!$D$20,A1455,"")</f>
        <v/>
      </c>
      <c r="C1455" s="48" t="e">
        <f>IF(B1455="",#N/A,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Approx.'!$D$18*B1455))+O1455*COS(RADIANS(B1455*'Third Approx.'!$D$19)+'Third Approx.'!$D$21))))))))))))</f>
        <v>#N/A</v>
      </c>
      <c r="D1455" s="7" t="e">
        <f>IF(B1455="",#N/A,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Approx.'!$D$18*B1455))+O1455*SIN(RADIANS(B1455*'Third Approx.'!$D$19)+'Third Approx.'!$D$21))))))))))))</f>
        <v>#N/A</v>
      </c>
      <c r="N1455" s="18">
        <v>726.5</v>
      </c>
      <c r="O1455" s="48">
        <f>'Third Approx.'!$D$16*TAN('Third Approx.'!$D$29)+((0.5*(COS(RADIANS(ABS('Third Approx.'!$D$18*'Data 3rd Approx.'!N1455-'Third Approx.'!$D$19*'Data 3rd Approx.'!N1455))))+0.5)*('Third Approx.'!$D$16*TAN(2*'Third Approx.'!$D$29)-2*'Third Approx.'!$D$16*TAN('Third Approx.'!$D$29)))</f>
        <v>3.5108404792169972</v>
      </c>
    </row>
    <row r="1456" spans="1:15" x14ac:dyDescent="0.25">
      <c r="A1456" s="48">
        <v>727</v>
      </c>
      <c r="B1456" s="77" t="str">
        <f>IF(A1456&lt;='Third Approx.'!$D$20,A1456,"")</f>
        <v/>
      </c>
      <c r="C1456" s="48" t="e">
        <f>IF(B1456="",#N/A,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Approx.'!$D$18*B1456))+O1456*COS(RADIANS(B1456*'Third Approx.'!$D$19)+'Third Approx.'!$D$21))))))))))))</f>
        <v>#N/A</v>
      </c>
      <c r="D1456" s="7" t="e">
        <f>IF(B1456="",#N/A,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Approx.'!$D$18*B1456))+O1456*SIN(RADIANS(B1456*'Third Approx.'!$D$19)+'Third Approx.'!$D$21))))))))))))</f>
        <v>#N/A</v>
      </c>
      <c r="N1456" s="47">
        <v>727</v>
      </c>
      <c r="O1456" s="48">
        <f>'Third Approx.'!$D$16*TAN('Third Approx.'!$D$29)+((0.5*(COS(RADIANS(ABS('Third Approx.'!$D$18*'Data 3rd Approx.'!N1456-'Third Approx.'!$D$19*'Data 3rd Approx.'!N1456))))+0.5)*('Third Approx.'!$D$16*TAN(2*'Third Approx.'!$D$29)-2*'Third Approx.'!$D$16*TAN('Third Approx.'!$D$29)))</f>
        <v>3.5102863947855281</v>
      </c>
    </row>
    <row r="1457" spans="1:15" x14ac:dyDescent="0.25">
      <c r="A1457" s="77">
        <v>727.5</v>
      </c>
      <c r="B1457" s="77" t="str">
        <f>IF(A1457&lt;='Third Approx.'!$D$20,A1457,"")</f>
        <v/>
      </c>
      <c r="C1457" s="48" t="e">
        <f>IF(B1457="",#N/A,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Approx.'!$D$18*B1457))+O1457*COS(RADIANS(B1457*'Third Approx.'!$D$19)+'Third Approx.'!$D$21))))))))))))</f>
        <v>#N/A</v>
      </c>
      <c r="D1457" s="7" t="e">
        <f>IF(B1457="",#N/A,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Approx.'!$D$18*B1457))+O1457*SIN(RADIANS(B1457*'Third Approx.'!$D$19)+'Third Approx.'!$D$21))))))))))))</f>
        <v>#N/A</v>
      </c>
      <c r="N1457" s="18">
        <v>727.5</v>
      </c>
      <c r="O1457" s="48">
        <f>'Third Approx.'!$D$16*TAN('Third Approx.'!$D$29)+((0.5*(COS(RADIANS(ABS('Third Approx.'!$D$18*'Data 3rd Approx.'!N1457-'Third Approx.'!$D$19*'Data 3rd Approx.'!N1457))))+0.5)*('Third Approx.'!$D$16*TAN(2*'Third Approx.'!$D$29)-2*'Third Approx.'!$D$16*TAN('Third Approx.'!$D$29)))</f>
        <v>3.5097514364690383</v>
      </c>
    </row>
    <row r="1458" spans="1:15" x14ac:dyDescent="0.25">
      <c r="A1458" s="48">
        <v>728</v>
      </c>
      <c r="B1458" s="77" t="str">
        <f>IF(A1458&lt;='Third Approx.'!$D$20,A1458,"")</f>
        <v/>
      </c>
      <c r="C1458" s="48" t="e">
        <f>IF(B1458="",#N/A,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Approx.'!$D$18*B1458))+O1458*COS(RADIANS(B1458*'Third Approx.'!$D$19)+'Third Approx.'!$D$21))))))))))))</f>
        <v>#N/A</v>
      </c>
      <c r="D1458" s="7" t="e">
        <f>IF(B1458="",#N/A,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Approx.'!$D$18*B1458))+O1458*SIN(RADIANS(B1458*'Third Approx.'!$D$19)+'Third Approx.'!$D$21))))))))))))</f>
        <v>#N/A</v>
      </c>
      <c r="N1458" s="18">
        <v>728</v>
      </c>
      <c r="O1458" s="48">
        <f>'Third Approx.'!$D$16*TAN('Third Approx.'!$D$29)+((0.5*(COS(RADIANS(ABS('Third Approx.'!$D$18*'Data 3rd Approx.'!N1458-'Third Approx.'!$D$19*'Data 3rd Approx.'!N1458))))+0.5)*('Third Approx.'!$D$16*TAN(2*'Third Approx.'!$D$29)-2*'Third Approx.'!$D$16*TAN('Third Approx.'!$D$29)))</f>
        <v>3.5092447575526418</v>
      </c>
    </row>
    <row r="1459" spans="1:15" x14ac:dyDescent="0.25">
      <c r="A1459" s="77">
        <v>728.5</v>
      </c>
      <c r="B1459" s="77" t="str">
        <f>IF(A1459&lt;='Third Approx.'!$D$20,A1459,"")</f>
        <v/>
      </c>
      <c r="C1459" s="48" t="e">
        <f>IF(B1459="",#N/A,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Approx.'!$D$18*B1459))+O1459*COS(RADIANS(B1459*'Third Approx.'!$D$19)+'Third Approx.'!$D$21))))))))))))</f>
        <v>#N/A</v>
      </c>
      <c r="D1459" s="7" t="e">
        <f>IF(B1459="",#N/A,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Approx.'!$D$18*B1459))+O1459*SIN(RADIANS(B1459*'Third Approx.'!$D$19)+'Third Approx.'!$D$21))))))))))))</f>
        <v>#N/A</v>
      </c>
      <c r="N1459" s="47">
        <v>728.5</v>
      </c>
      <c r="O1459" s="48">
        <f>'Third Approx.'!$D$16*TAN('Third Approx.'!$D$29)+((0.5*(COS(RADIANS(ABS('Third Approx.'!$D$18*'Data 3rd Approx.'!N1459-'Third Approx.'!$D$19*'Data 3rd Approx.'!N1459))))+0.5)*('Third Approx.'!$D$16*TAN(2*'Third Approx.'!$D$29)-2*'Third Approx.'!$D$16*TAN('Third Approx.'!$D$29)))</f>
        <v>3.5087750274530758</v>
      </c>
    </row>
    <row r="1460" spans="1:15" x14ac:dyDescent="0.25">
      <c r="A1460" s="48">
        <v>729</v>
      </c>
      <c r="B1460" s="77" t="str">
        <f>IF(A1460&lt;='Third Approx.'!$D$20,A1460,"")</f>
        <v/>
      </c>
      <c r="C1460" s="48" t="e">
        <f>IF(B1460="",#N/A,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Approx.'!$D$18*B1460))+O1460*COS(RADIANS(B1460*'Third Approx.'!$D$19)+'Third Approx.'!$D$21))))))))))))</f>
        <v>#N/A</v>
      </c>
      <c r="D1460" s="7" t="e">
        <f>IF(B1460="",#N/A,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Approx.'!$D$18*B1460))+O1460*SIN(RADIANS(B1460*'Third Approx.'!$D$19)+'Third Approx.'!$D$21))))))))))))</f>
        <v>#N/A</v>
      </c>
      <c r="N1460" s="18">
        <v>729</v>
      </c>
      <c r="O1460" s="48">
        <f>'Third Approx.'!$D$16*TAN('Third Approx.'!$D$29)+((0.5*(COS(RADIANS(ABS('Third Approx.'!$D$18*'Data 3rd Approx.'!N1460-'Third Approx.'!$D$19*'Data 3rd Approx.'!N1460))))+0.5)*('Third Approx.'!$D$16*TAN(2*'Third Approx.'!$D$29)-2*'Third Approx.'!$D$16*TAN('Third Approx.'!$D$29)))</f>
        <v>3.5083502833825779</v>
      </c>
    </row>
    <row r="1461" spans="1:15" x14ac:dyDescent="0.25">
      <c r="A1461" s="77">
        <v>729.5</v>
      </c>
      <c r="B1461" s="77" t="str">
        <f>IF(A1461&lt;='Third Approx.'!$D$20,A1461,"")</f>
        <v/>
      </c>
      <c r="C1461" s="48" t="e">
        <f>IF(B1461="",#N/A,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Approx.'!$D$18*B1461))+O1461*COS(RADIANS(B1461*'Third Approx.'!$D$19)+'Third Approx.'!$D$21))))))))))))</f>
        <v>#N/A</v>
      </c>
      <c r="D1461" s="7" t="e">
        <f>IF(B1461="",#N/A,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Approx.'!$D$18*B1461))+O1461*SIN(RADIANS(B1461*'Third Approx.'!$D$19)+'Third Approx.'!$D$21))))))))))))</f>
        <v>#N/A</v>
      </c>
      <c r="N1461" s="18">
        <v>729.5</v>
      </c>
      <c r="O1461" s="48">
        <f>'Third Approx.'!$D$16*TAN('Third Approx.'!$D$29)+((0.5*(COS(RADIANS(ABS('Third Approx.'!$D$18*'Data 3rd Approx.'!N1461-'Third Approx.'!$D$19*'Data 3rd Approx.'!N1461))))+0.5)*('Third Approx.'!$D$16*TAN(2*'Third Approx.'!$D$29)-2*'Third Approx.'!$D$16*TAN('Third Approx.'!$D$29)))</f>
        <v>3.5079777928299554</v>
      </c>
    </row>
    <row r="1462" spans="1:15" x14ac:dyDescent="0.25">
      <c r="A1462" s="48">
        <v>730</v>
      </c>
      <c r="B1462" s="77" t="str">
        <f>IF(A1462&lt;='Third Approx.'!$D$20,A1462,"")</f>
        <v/>
      </c>
      <c r="C1462" s="48" t="e">
        <f>IF(B1462="",#N/A,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Approx.'!$D$18*B1462))+O1462*COS(RADIANS(B1462*'Third Approx.'!$D$19)+'Third Approx.'!$D$21))))))))))))</f>
        <v>#N/A</v>
      </c>
      <c r="D1462" s="7" t="e">
        <f>IF(B1462="",#N/A,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Approx.'!$D$18*B1462))+O1462*SIN(RADIANS(B1462*'Third Approx.'!$D$19)+'Third Approx.'!$D$21))))))))))))</f>
        <v>#N/A</v>
      </c>
      <c r="N1462" s="47">
        <v>730</v>
      </c>
      <c r="O1462" s="48">
        <f>'Third Approx.'!$D$16*TAN('Third Approx.'!$D$29)+((0.5*(COS(RADIANS(ABS('Third Approx.'!$D$18*'Data 3rd Approx.'!N1462-'Third Approx.'!$D$19*'Data 3rd Approx.'!N1462))))+0.5)*('Third Approx.'!$D$16*TAN(2*'Third Approx.'!$D$29)-2*'Third Approx.'!$D$16*TAN('Third Approx.'!$D$29)))</f>
        <v>3.5076639292118377</v>
      </c>
    </row>
    <row r="1463" spans="1:15" x14ac:dyDescent="0.25">
      <c r="A1463" s="77">
        <v>730.5</v>
      </c>
      <c r="B1463" s="77" t="str">
        <f>IF(A1463&lt;='Third Approx.'!$D$20,A1463,"")</f>
        <v/>
      </c>
      <c r="C1463" s="48" t="e">
        <f>IF(B1463="",#N/A,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Approx.'!$D$18*B1463))+O1463*COS(RADIANS(B1463*'Third Approx.'!$D$19)+'Third Approx.'!$D$21))))))))))))</f>
        <v>#N/A</v>
      </c>
      <c r="D1463" s="7" t="e">
        <f>IF(B1463="",#N/A,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Approx.'!$D$18*B1463))+O1463*SIN(RADIANS(B1463*'Third Approx.'!$D$19)+'Third Approx.'!$D$21))))))))))))</f>
        <v>#N/A</v>
      </c>
      <c r="N1463" s="18">
        <v>730.5</v>
      </c>
      <c r="O1463" s="48">
        <f>'Third Approx.'!$D$16*TAN('Third Approx.'!$D$29)+((0.5*(COS(RADIANS(ABS('Third Approx.'!$D$18*'Data 3rd Approx.'!N1463-'Third Approx.'!$D$19*'Data 3rd Approx.'!N1463))))+0.5)*('Third Approx.'!$D$16*TAN(2*'Third Approx.'!$D$29)-2*'Third Approx.'!$D$16*TAN('Third Approx.'!$D$29)))</f>
        <v>3.5074140628217503</v>
      </c>
    </row>
    <row r="1464" spans="1:15" x14ac:dyDescent="0.25">
      <c r="A1464" s="48">
        <v>731</v>
      </c>
      <c r="B1464" s="77" t="str">
        <f>IF(A1464&lt;='Third Approx.'!$D$20,A1464,"")</f>
        <v/>
      </c>
      <c r="C1464" s="48" t="e">
        <f>IF(B1464="",#N/A,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Approx.'!$D$18*B1464))+O1464*COS(RADIANS(B1464*'Third Approx.'!$D$19)+'Third Approx.'!$D$21))))))))))))</f>
        <v>#N/A</v>
      </c>
      <c r="D1464" s="7" t="e">
        <f>IF(B1464="",#N/A,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Approx.'!$D$18*B1464))+O1464*SIN(RADIANS(B1464*'Third Approx.'!$D$19)+'Third Approx.'!$D$21))))))))))))</f>
        <v>#N/A</v>
      </c>
      <c r="N1464" s="18">
        <v>731</v>
      </c>
      <c r="O1464" s="48">
        <f>'Third Approx.'!$D$16*TAN('Third Approx.'!$D$29)+((0.5*(COS(RADIANS(ABS('Third Approx.'!$D$18*'Data 3rd Approx.'!N1464-'Third Approx.'!$D$19*'Data 3rd Approx.'!N1464))))+0.5)*('Third Approx.'!$D$16*TAN(2*'Third Approx.'!$D$29)-2*'Third Approx.'!$D$16*TAN('Third Approx.'!$D$29)))</f>
        <v>3.5072324689429037</v>
      </c>
    </row>
    <row r="1465" spans="1:15" x14ac:dyDescent="0.25">
      <c r="A1465" s="77">
        <v>731.5</v>
      </c>
      <c r="B1465" s="77" t="str">
        <f>IF(A1465&lt;='Third Approx.'!$D$20,A1465,"")</f>
        <v/>
      </c>
      <c r="C1465" s="48" t="e">
        <f>IF(B1465="",#N/A,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Approx.'!$D$18*B1465))+O1465*COS(RADIANS(B1465*'Third Approx.'!$D$19)+'Third Approx.'!$D$21))))))))))))</f>
        <v>#N/A</v>
      </c>
      <c r="D1465" s="7" t="e">
        <f>IF(B1465="",#N/A,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Approx.'!$D$18*B1465))+O1465*SIN(RADIANS(B1465*'Third Approx.'!$D$19)+'Third Approx.'!$D$21))))))))))))</f>
        <v>#N/A</v>
      </c>
      <c r="N1465" s="47">
        <v>731.5</v>
      </c>
      <c r="O1465" s="48">
        <f>'Third Approx.'!$D$16*TAN('Third Approx.'!$D$29)+((0.5*(COS(RADIANS(ABS('Third Approx.'!$D$18*'Data 3rd Approx.'!N1465-'Third Approx.'!$D$19*'Data 3rd Approx.'!N1465))))+0.5)*('Third Approx.'!$D$16*TAN(2*'Third Approx.'!$D$29)-2*'Third Approx.'!$D$16*TAN('Third Approx.'!$D$29)))</f>
        <v>3.5071222546969119</v>
      </c>
    </row>
    <row r="1466" spans="1:15" x14ac:dyDescent="0.25">
      <c r="A1466" s="48">
        <v>732</v>
      </c>
      <c r="B1466" s="77" t="str">
        <f>IF(A1466&lt;='Third Approx.'!$D$20,A1466,"")</f>
        <v/>
      </c>
      <c r="C1466" s="48" t="e">
        <f>IF(B1466="",#N/A,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Approx.'!$D$18*B1466))+O1466*COS(RADIANS(B1466*'Third Approx.'!$D$19)+'Third Approx.'!$D$21))))))))))))</f>
        <v>#N/A</v>
      </c>
      <c r="D1466" s="7" t="e">
        <f>IF(B1466="",#N/A,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Approx.'!$D$18*B1466))+O1466*SIN(RADIANS(B1466*'Third Approx.'!$D$19)+'Third Approx.'!$D$21))))))))))))</f>
        <v>#N/A</v>
      </c>
      <c r="N1466" s="18">
        <v>732</v>
      </c>
      <c r="O1466" s="48">
        <f>'Third Approx.'!$D$16*TAN('Third Approx.'!$D$29)+((0.5*(COS(RADIANS(ABS('Third Approx.'!$D$18*'Data 3rd Approx.'!N1466-'Third Approx.'!$D$19*'Data 3rd Approx.'!N1466))))+0.5)*('Third Approx.'!$D$16*TAN(2*'Third Approx.'!$D$29)-2*'Third Approx.'!$D$16*TAN('Third Approx.'!$D$29)))</f>
        <v>3.5070853058800813</v>
      </c>
    </row>
    <row r="1467" spans="1:15" x14ac:dyDescent="0.25">
      <c r="A1467" s="77">
        <v>732.5</v>
      </c>
      <c r="B1467" s="77" t="str">
        <f>IF(A1467&lt;='Third Approx.'!$D$20,A1467,"")</f>
        <v/>
      </c>
      <c r="C1467" s="48" t="e">
        <f>IF(B1467="",#N/A,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Approx.'!$D$18*B1467))+O1467*COS(RADIANS(B1467*'Third Approx.'!$D$19)+'Third Approx.'!$D$21))))))))))))</f>
        <v>#N/A</v>
      </c>
      <c r="D1467" s="7" t="e">
        <f>IF(B1467="",#N/A,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Approx.'!$D$18*B1467))+O1467*SIN(RADIANS(B1467*'Third Approx.'!$D$19)+'Third Approx.'!$D$21))))))))))))</f>
        <v>#N/A</v>
      </c>
      <c r="N1467" s="18">
        <v>732.5</v>
      </c>
      <c r="O1467" s="48">
        <f>'Third Approx.'!$D$16*TAN('Third Approx.'!$D$29)+((0.5*(COS(RADIANS(ABS('Third Approx.'!$D$18*'Data 3rd Approx.'!N1467-'Third Approx.'!$D$19*'Data 3rd Approx.'!N1467))))+0.5)*('Third Approx.'!$D$16*TAN(2*'Third Approx.'!$D$29)-2*'Third Approx.'!$D$16*TAN('Third Approx.'!$D$29)))</f>
        <v>3.5071222546969119</v>
      </c>
    </row>
    <row r="1468" spans="1:15" x14ac:dyDescent="0.25">
      <c r="A1468" s="48">
        <v>733</v>
      </c>
      <c r="B1468" s="77" t="str">
        <f>IF(A1468&lt;='Third Approx.'!$D$20,A1468,"")</f>
        <v/>
      </c>
      <c r="C1468" s="48" t="e">
        <f>IF(B1468="",#N/A,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Approx.'!$D$18*B1468))+O1468*COS(RADIANS(B1468*'Third Approx.'!$D$19)+'Third Approx.'!$D$21))))))))))))</f>
        <v>#N/A</v>
      </c>
      <c r="D1468" s="7" t="e">
        <f>IF(B1468="",#N/A,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Approx.'!$D$18*B1468))+O1468*SIN(RADIANS(B1468*'Third Approx.'!$D$19)+'Third Approx.'!$D$21))))))))))))</f>
        <v>#N/A</v>
      </c>
      <c r="N1468" s="47">
        <v>733</v>
      </c>
      <c r="O1468" s="48">
        <f>'Third Approx.'!$D$16*TAN('Third Approx.'!$D$29)+((0.5*(COS(RADIANS(ABS('Third Approx.'!$D$18*'Data 3rd Approx.'!N1468-'Third Approx.'!$D$19*'Data 3rd Approx.'!N1468))))+0.5)*('Third Approx.'!$D$16*TAN(2*'Third Approx.'!$D$29)-2*'Third Approx.'!$D$16*TAN('Third Approx.'!$D$29)))</f>
        <v>3.5072324689429037</v>
      </c>
    </row>
    <row r="1469" spans="1:15" x14ac:dyDescent="0.25">
      <c r="A1469" s="77">
        <v>733.5</v>
      </c>
      <c r="B1469" s="77" t="str">
        <f>IF(A1469&lt;='Third Approx.'!$D$20,A1469,"")</f>
        <v/>
      </c>
      <c r="C1469" s="48" t="e">
        <f>IF(B1469="",#N/A,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Approx.'!$D$18*B1469))+O1469*COS(RADIANS(B1469*'Third Approx.'!$D$19)+'Third Approx.'!$D$21))))))))))))</f>
        <v>#N/A</v>
      </c>
      <c r="D1469" s="7" t="e">
        <f>IF(B1469="",#N/A,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Approx.'!$D$18*B1469))+O1469*SIN(RADIANS(B1469*'Third Approx.'!$D$19)+'Third Approx.'!$D$21))))))))))))</f>
        <v>#N/A</v>
      </c>
      <c r="N1469" s="18">
        <v>733.5</v>
      </c>
      <c r="O1469" s="48">
        <f>'Third Approx.'!$D$16*TAN('Third Approx.'!$D$29)+((0.5*(COS(RADIANS(ABS('Third Approx.'!$D$18*'Data 3rd Approx.'!N1469-'Third Approx.'!$D$19*'Data 3rd Approx.'!N1469))))+0.5)*('Third Approx.'!$D$16*TAN(2*'Third Approx.'!$D$29)-2*'Third Approx.'!$D$16*TAN('Third Approx.'!$D$29)))</f>
        <v>3.5074140628217503</v>
      </c>
    </row>
    <row r="1470" spans="1:15" x14ac:dyDescent="0.25">
      <c r="A1470" s="48">
        <v>734</v>
      </c>
      <c r="B1470" s="77" t="str">
        <f>IF(A1470&lt;='Third Approx.'!$D$20,A1470,"")</f>
        <v/>
      </c>
      <c r="C1470" s="48" t="e">
        <f>IF(B1470="",#N/A,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Approx.'!$D$18*B1470))+O1470*COS(RADIANS(B1470*'Third Approx.'!$D$19)+'Third Approx.'!$D$21))))))))))))</f>
        <v>#N/A</v>
      </c>
      <c r="D1470" s="7" t="e">
        <f>IF(B1470="",#N/A,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Approx.'!$D$18*B1470))+O1470*SIN(RADIANS(B1470*'Third Approx.'!$D$19)+'Third Approx.'!$D$21))))))))))))</f>
        <v>#N/A</v>
      </c>
      <c r="N1470" s="18">
        <v>734</v>
      </c>
      <c r="O1470" s="48">
        <f>'Third Approx.'!$D$16*TAN('Third Approx.'!$D$29)+((0.5*(COS(RADIANS(ABS('Third Approx.'!$D$18*'Data 3rd Approx.'!N1470-'Third Approx.'!$D$19*'Data 3rd Approx.'!N1470))))+0.5)*('Third Approx.'!$D$16*TAN(2*'Third Approx.'!$D$29)-2*'Third Approx.'!$D$16*TAN('Third Approx.'!$D$29)))</f>
        <v>3.5076639292118377</v>
      </c>
    </row>
    <row r="1471" spans="1:15" x14ac:dyDescent="0.25">
      <c r="A1471" s="77">
        <v>734.5</v>
      </c>
      <c r="B1471" s="77" t="str">
        <f>IF(A1471&lt;='Third Approx.'!$D$20,A1471,"")</f>
        <v/>
      </c>
      <c r="C1471" s="48" t="e">
        <f>IF(B1471="",#N/A,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Approx.'!$D$18*B1471))+O1471*COS(RADIANS(B1471*'Third Approx.'!$D$19)+'Third Approx.'!$D$21))))))))))))</f>
        <v>#N/A</v>
      </c>
      <c r="D1471" s="7" t="e">
        <f>IF(B1471="",#N/A,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Approx.'!$D$18*B1471))+O1471*SIN(RADIANS(B1471*'Third Approx.'!$D$19)+'Third Approx.'!$D$21))))))))))))</f>
        <v>#N/A</v>
      </c>
      <c r="N1471" s="47">
        <v>734.5</v>
      </c>
      <c r="O1471" s="48">
        <f>'Third Approx.'!$D$16*TAN('Third Approx.'!$D$29)+((0.5*(COS(RADIANS(ABS('Third Approx.'!$D$18*'Data 3rd Approx.'!N1471-'Third Approx.'!$D$19*'Data 3rd Approx.'!N1471))))+0.5)*('Third Approx.'!$D$16*TAN(2*'Third Approx.'!$D$29)-2*'Third Approx.'!$D$16*TAN('Third Approx.'!$D$29)))</f>
        <v>3.5079777928299554</v>
      </c>
    </row>
    <row r="1472" spans="1:15" x14ac:dyDescent="0.25">
      <c r="A1472" s="48">
        <v>735</v>
      </c>
      <c r="B1472" s="77" t="str">
        <f>IF(A1472&lt;='Third Approx.'!$D$20,A1472,"")</f>
        <v/>
      </c>
      <c r="C1472" s="48" t="e">
        <f>IF(B1472="",#N/A,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Approx.'!$D$18*B1472))+O1472*COS(RADIANS(B1472*'Third Approx.'!$D$19)+'Third Approx.'!$D$21))))))))))))</f>
        <v>#N/A</v>
      </c>
      <c r="D1472" s="7" t="e">
        <f>IF(B1472="",#N/A,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Approx.'!$D$18*B1472))+O1472*SIN(RADIANS(B1472*'Third Approx.'!$D$19)+'Third Approx.'!$D$21))))))))))))</f>
        <v>#N/A</v>
      </c>
      <c r="N1472" s="18">
        <v>735</v>
      </c>
      <c r="O1472" s="48">
        <f>'Third Approx.'!$D$16*TAN('Third Approx.'!$D$29)+((0.5*(COS(RADIANS(ABS('Third Approx.'!$D$18*'Data 3rd Approx.'!N1472-'Third Approx.'!$D$19*'Data 3rd Approx.'!N1472))))+0.5)*('Third Approx.'!$D$16*TAN(2*'Third Approx.'!$D$29)-2*'Third Approx.'!$D$16*TAN('Third Approx.'!$D$29)))</f>
        <v>3.5083502833825779</v>
      </c>
    </row>
    <row r="1473" spans="1:15" x14ac:dyDescent="0.25">
      <c r="A1473" s="77">
        <v>735.5</v>
      </c>
      <c r="B1473" s="77" t="str">
        <f>IF(A1473&lt;='Third Approx.'!$D$20,A1473,"")</f>
        <v/>
      </c>
      <c r="C1473" s="48" t="e">
        <f>IF(B1473="",#N/A,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Approx.'!$D$18*B1473))+O1473*COS(RADIANS(B1473*'Third Approx.'!$D$19)+'Third Approx.'!$D$21))))))))))))</f>
        <v>#N/A</v>
      </c>
      <c r="D1473" s="7" t="e">
        <f>IF(B1473="",#N/A,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Approx.'!$D$18*B1473))+O1473*SIN(RADIANS(B1473*'Third Approx.'!$D$19)+'Third Approx.'!$D$21))))))))))))</f>
        <v>#N/A</v>
      </c>
      <c r="N1473" s="18">
        <v>735.5</v>
      </c>
      <c r="O1473" s="48">
        <f>'Third Approx.'!$D$16*TAN('Third Approx.'!$D$29)+((0.5*(COS(RADIANS(ABS('Third Approx.'!$D$18*'Data 3rd Approx.'!N1473-'Third Approx.'!$D$19*'Data 3rd Approx.'!N1473))))+0.5)*('Third Approx.'!$D$16*TAN(2*'Third Approx.'!$D$29)-2*'Third Approx.'!$D$16*TAN('Third Approx.'!$D$29)))</f>
        <v>3.5087750274530758</v>
      </c>
    </row>
    <row r="1474" spans="1:15" x14ac:dyDescent="0.25">
      <c r="A1474" s="48">
        <v>736</v>
      </c>
      <c r="B1474" s="77" t="str">
        <f>IF(A1474&lt;='Third Approx.'!$D$20,A1474,"")</f>
        <v/>
      </c>
      <c r="C1474" s="48" t="e">
        <f>IF(B1474="",#N/A,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Approx.'!$D$18*B1474))+O1474*COS(RADIANS(B1474*'Third Approx.'!$D$19)+'Third Approx.'!$D$21))))))))))))</f>
        <v>#N/A</v>
      </c>
      <c r="D1474" s="7" t="e">
        <f>IF(B1474="",#N/A,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Approx.'!$D$18*B1474))+O1474*SIN(RADIANS(B1474*'Third Approx.'!$D$19)+'Third Approx.'!$D$21))))))))))))</f>
        <v>#N/A</v>
      </c>
      <c r="N1474" s="47">
        <v>736</v>
      </c>
      <c r="O1474" s="48">
        <f>'Third Approx.'!$D$16*TAN('Third Approx.'!$D$29)+((0.5*(COS(RADIANS(ABS('Third Approx.'!$D$18*'Data 3rd Approx.'!N1474-'Third Approx.'!$D$19*'Data 3rd Approx.'!N1474))))+0.5)*('Third Approx.'!$D$16*TAN(2*'Third Approx.'!$D$29)-2*'Third Approx.'!$D$16*TAN('Third Approx.'!$D$29)))</f>
        <v>3.5092447575526418</v>
      </c>
    </row>
    <row r="1475" spans="1:15" x14ac:dyDescent="0.25">
      <c r="A1475" s="77">
        <v>736.5</v>
      </c>
      <c r="B1475" s="77" t="str">
        <f>IF(A1475&lt;='Third Approx.'!$D$20,A1475,"")</f>
        <v/>
      </c>
      <c r="C1475" s="48" t="e">
        <f>IF(B1475="",#N/A,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Approx.'!$D$18*B1475))+O1475*COS(RADIANS(B1475*'Third Approx.'!$D$19)+'Third Approx.'!$D$21))))))))))))</f>
        <v>#N/A</v>
      </c>
      <c r="D1475" s="7" t="e">
        <f>IF(B1475="",#N/A,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Approx.'!$D$18*B1475))+O1475*SIN(RADIANS(B1475*'Third Approx.'!$D$19)+'Third Approx.'!$D$21))))))))))))</f>
        <v>#N/A</v>
      </c>
      <c r="N1475" s="18">
        <v>736.5</v>
      </c>
      <c r="O1475" s="48">
        <f>'Third Approx.'!$D$16*TAN('Third Approx.'!$D$29)+((0.5*(COS(RADIANS(ABS('Third Approx.'!$D$18*'Data 3rd Approx.'!N1475-'Third Approx.'!$D$19*'Data 3rd Approx.'!N1475))))+0.5)*('Third Approx.'!$D$16*TAN(2*'Third Approx.'!$D$29)-2*'Third Approx.'!$D$16*TAN('Third Approx.'!$D$29)))</f>
        <v>3.5097514364690383</v>
      </c>
    </row>
    <row r="1476" spans="1:15" x14ac:dyDescent="0.25">
      <c r="A1476" s="48">
        <v>737</v>
      </c>
      <c r="B1476" s="77" t="str">
        <f>IF(A1476&lt;='Third Approx.'!$D$20,A1476,"")</f>
        <v/>
      </c>
      <c r="C1476" s="48" t="e">
        <f>IF(B1476="",#N/A,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Approx.'!$D$18*B1476))+O1476*COS(RADIANS(B1476*'Third Approx.'!$D$19)+'Third Approx.'!$D$21))))))))))))</f>
        <v>#N/A</v>
      </c>
      <c r="D1476" s="7" t="e">
        <f>IF(B1476="",#N/A,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Approx.'!$D$18*B1476))+O1476*SIN(RADIANS(B1476*'Third Approx.'!$D$19)+'Third Approx.'!$D$21))))))))))))</f>
        <v>#N/A</v>
      </c>
      <c r="N1476" s="18">
        <v>737</v>
      </c>
      <c r="O1476" s="48">
        <f>'Third Approx.'!$D$16*TAN('Third Approx.'!$D$29)+((0.5*(COS(RADIANS(ABS('Third Approx.'!$D$18*'Data 3rd Approx.'!N1476-'Third Approx.'!$D$19*'Data 3rd Approx.'!N1476))))+0.5)*('Third Approx.'!$D$16*TAN(2*'Third Approx.'!$D$29)-2*'Third Approx.'!$D$16*TAN('Third Approx.'!$D$29)))</f>
        <v>3.5102863947855281</v>
      </c>
    </row>
    <row r="1477" spans="1:15" x14ac:dyDescent="0.25">
      <c r="A1477" s="77">
        <v>737.5</v>
      </c>
      <c r="B1477" s="77" t="str">
        <f>IF(A1477&lt;='Third Approx.'!$D$20,A1477,"")</f>
        <v/>
      </c>
      <c r="C1477" s="48" t="e">
        <f>IF(B1477="",#N/A,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Approx.'!$D$18*B1477))+O1477*COS(RADIANS(B1477*'Third Approx.'!$D$19)+'Third Approx.'!$D$21))))))))))))</f>
        <v>#N/A</v>
      </c>
      <c r="D1477" s="7" t="e">
        <f>IF(B1477="",#N/A,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Approx.'!$D$18*B1477))+O1477*SIN(RADIANS(B1477*'Third Approx.'!$D$19)+'Third Approx.'!$D$21))))))))))))</f>
        <v>#N/A</v>
      </c>
      <c r="N1477" s="47">
        <v>737.5</v>
      </c>
      <c r="O1477" s="48">
        <f>'Third Approx.'!$D$16*TAN('Third Approx.'!$D$29)+((0.5*(COS(RADIANS(ABS('Third Approx.'!$D$18*'Data 3rd Approx.'!N1477-'Third Approx.'!$D$19*'Data 3rd Approx.'!N1477))))+0.5)*('Third Approx.'!$D$16*TAN(2*'Third Approx.'!$D$29)-2*'Third Approx.'!$D$16*TAN('Third Approx.'!$D$29)))</f>
        <v>3.5108404792169972</v>
      </c>
    </row>
    <row r="1478" spans="1:15" x14ac:dyDescent="0.25">
      <c r="A1478" s="48">
        <v>738</v>
      </c>
      <c r="B1478" s="77" t="str">
        <f>IF(A1478&lt;='Third Approx.'!$D$20,A1478,"")</f>
        <v/>
      </c>
      <c r="C1478" s="48" t="e">
        <f>IF(B1478="",#N/A,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Approx.'!$D$18*B1478))+O1478*COS(RADIANS(B1478*'Third Approx.'!$D$19)+'Third Approx.'!$D$21))))))))))))</f>
        <v>#N/A</v>
      </c>
      <c r="D1478" s="7" t="e">
        <f>IF(B1478="",#N/A,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Approx.'!$D$18*B1478))+O1478*SIN(RADIANS(B1478*'Third Approx.'!$D$19)+'Third Approx.'!$D$21))))))))))))</f>
        <v>#N/A</v>
      </c>
      <c r="N1478" s="18">
        <v>738</v>
      </c>
      <c r="O1478" s="48">
        <f>'Third Approx.'!$D$16*TAN('Third Approx.'!$D$29)+((0.5*(COS(RADIANS(ABS('Third Approx.'!$D$18*'Data 3rd Approx.'!N1478-'Third Approx.'!$D$19*'Data 3rd Approx.'!N1478))))+0.5)*('Third Approx.'!$D$16*TAN(2*'Third Approx.'!$D$29)-2*'Third Approx.'!$D$16*TAN('Third Approx.'!$D$29)))</f>
        <v>3.5114042092252022</v>
      </c>
    </row>
    <row r="1479" spans="1:15" x14ac:dyDescent="0.25">
      <c r="A1479" s="77">
        <v>738.5</v>
      </c>
      <c r="B1479" s="77" t="str">
        <f>IF(A1479&lt;='Third Approx.'!$D$20,A1479,"")</f>
        <v/>
      </c>
      <c r="C1479" s="48" t="e">
        <f>IF(B1479="",#N/A,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Approx.'!$D$18*B1479))+O1479*COS(RADIANS(B1479*'Third Approx.'!$D$19)+'Third Approx.'!$D$21))))))))))))</f>
        <v>#N/A</v>
      </c>
      <c r="D1479" s="7" t="e">
        <f>IF(B1479="",#N/A,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Approx.'!$D$18*B1479))+O1479*SIN(RADIANS(B1479*'Third Approx.'!$D$19)+'Third Approx.'!$D$21))))))))))))</f>
        <v>#N/A</v>
      </c>
      <c r="N1479" s="18">
        <v>738.5</v>
      </c>
      <c r="O1479" s="48">
        <f>'Third Approx.'!$D$16*TAN('Third Approx.'!$D$29)+((0.5*(COS(RADIANS(ABS('Third Approx.'!$D$18*'Data 3rd Approx.'!N1479-'Third Approx.'!$D$19*'Data 3rd Approx.'!N1479))))+0.5)*('Third Approx.'!$D$16*TAN(2*'Third Approx.'!$D$29)-2*'Third Approx.'!$D$16*TAN('Third Approx.'!$D$29)))</f>
        <v>3.5119679392334073</v>
      </c>
    </row>
    <row r="1480" spans="1:15" x14ac:dyDescent="0.25">
      <c r="A1480" s="48">
        <v>739</v>
      </c>
      <c r="B1480" s="77" t="str">
        <f>IF(A1480&lt;='Third Approx.'!$D$20,A1480,"")</f>
        <v/>
      </c>
      <c r="C1480" s="48" t="e">
        <f>IF(B1480="",#N/A,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Approx.'!$D$18*B1480))+O1480*COS(RADIANS(B1480*'Third Approx.'!$D$19)+'Third Approx.'!$D$21))))))))))))</f>
        <v>#N/A</v>
      </c>
      <c r="D1480" s="7" t="e">
        <f>IF(B1480="",#N/A,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Approx.'!$D$18*B1480))+O1480*SIN(RADIANS(B1480*'Third Approx.'!$D$19)+'Third Approx.'!$D$21))))))))))))</f>
        <v>#N/A</v>
      </c>
      <c r="N1480" s="47">
        <v>739</v>
      </c>
      <c r="O1480" s="48">
        <f>'Third Approx.'!$D$16*TAN('Third Approx.'!$D$29)+((0.5*(COS(RADIANS(ABS('Third Approx.'!$D$18*'Data 3rd Approx.'!N1480-'Third Approx.'!$D$19*'Data 3rd Approx.'!N1480))))+0.5)*('Third Approx.'!$D$16*TAN(2*'Third Approx.'!$D$29)-2*'Third Approx.'!$D$16*TAN('Third Approx.'!$D$29)))</f>
        <v>3.5125220236648764</v>
      </c>
    </row>
    <row r="1481" spans="1:15" x14ac:dyDescent="0.25">
      <c r="A1481" s="77">
        <v>739.5</v>
      </c>
      <c r="B1481" s="77" t="str">
        <f>IF(A1481&lt;='Third Approx.'!$D$20,A1481,"")</f>
        <v/>
      </c>
      <c r="C1481" s="48" t="e">
        <f>IF(B1481="",#N/A,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Approx.'!$D$18*B1481))+O1481*COS(RADIANS(B1481*'Third Approx.'!$D$19)+'Third Approx.'!$D$21))))))))))))</f>
        <v>#N/A</v>
      </c>
      <c r="D1481" s="7" t="e">
        <f>IF(B1481="",#N/A,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Approx.'!$D$18*B1481))+O1481*SIN(RADIANS(B1481*'Third Approx.'!$D$19)+'Third Approx.'!$D$21))))))))))))</f>
        <v>#N/A</v>
      </c>
      <c r="N1481" s="18">
        <v>739.5</v>
      </c>
      <c r="O1481" s="48">
        <f>'Third Approx.'!$D$16*TAN('Third Approx.'!$D$29)+((0.5*(COS(RADIANS(ABS('Third Approx.'!$D$18*'Data 3rd Approx.'!N1481-'Third Approx.'!$D$19*'Data 3rd Approx.'!N1481))))+0.5)*('Third Approx.'!$D$16*TAN(2*'Third Approx.'!$D$29)-2*'Third Approx.'!$D$16*TAN('Third Approx.'!$D$29)))</f>
        <v>3.5130569819813662</v>
      </c>
    </row>
    <row r="1482" spans="1:15" x14ac:dyDescent="0.25">
      <c r="A1482" s="48">
        <v>740</v>
      </c>
      <c r="B1482" s="77" t="str">
        <f>IF(A1482&lt;='Third Approx.'!$D$20,A1482,"")</f>
        <v/>
      </c>
      <c r="C1482" s="48" t="e">
        <f>IF(B1482="",#N/A,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Approx.'!$D$18*B1482))+O1482*COS(RADIANS(B1482*'Third Approx.'!$D$19)+'Third Approx.'!$D$21))))))))))))</f>
        <v>#N/A</v>
      </c>
      <c r="D1482" s="7" t="e">
        <f>IF(B1482="",#N/A,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Approx.'!$D$18*B1482))+O1482*SIN(RADIANS(B1482*'Third Approx.'!$D$19)+'Third Approx.'!$D$21))))))))))))</f>
        <v>#N/A</v>
      </c>
      <c r="N1482" s="18">
        <v>740</v>
      </c>
      <c r="O1482" s="48">
        <f>'Third Approx.'!$D$16*TAN('Third Approx.'!$D$29)+((0.5*(COS(RADIANS(ABS('Third Approx.'!$D$18*'Data 3rd Approx.'!N1482-'Third Approx.'!$D$19*'Data 3rd Approx.'!N1482))))+0.5)*('Third Approx.'!$D$16*TAN(2*'Third Approx.'!$D$29)-2*'Third Approx.'!$D$16*TAN('Third Approx.'!$D$29)))</f>
        <v>3.5135636608977627</v>
      </c>
    </row>
    <row r="1483" spans="1:15" x14ac:dyDescent="0.25">
      <c r="A1483" s="77">
        <v>740.5</v>
      </c>
      <c r="B1483" s="77" t="str">
        <f>IF(A1483&lt;='Third Approx.'!$D$20,A1483,"")</f>
        <v/>
      </c>
      <c r="C1483" s="48" t="e">
        <f>IF(B1483="",#N/A,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Approx.'!$D$18*B1483))+O1483*COS(RADIANS(B1483*'Third Approx.'!$D$19)+'Third Approx.'!$D$21))))))))))))</f>
        <v>#N/A</v>
      </c>
      <c r="D1483" s="7" t="e">
        <f>IF(B1483="",#N/A,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Approx.'!$D$18*B1483))+O1483*SIN(RADIANS(B1483*'Third Approx.'!$D$19)+'Third Approx.'!$D$21))))))))))))</f>
        <v>#N/A</v>
      </c>
      <c r="N1483" s="47">
        <v>740.5</v>
      </c>
      <c r="O1483" s="48">
        <f>'Third Approx.'!$D$16*TAN('Third Approx.'!$D$29)+((0.5*(COS(RADIANS(ABS('Third Approx.'!$D$18*'Data 3rd Approx.'!N1483-'Third Approx.'!$D$19*'Data 3rd Approx.'!N1483))))+0.5)*('Third Approx.'!$D$16*TAN(2*'Third Approx.'!$D$29)-2*'Third Approx.'!$D$16*TAN('Third Approx.'!$D$29)))</f>
        <v>3.5140333909973287</v>
      </c>
    </row>
    <row r="1484" spans="1:15" x14ac:dyDescent="0.25">
      <c r="A1484" s="48">
        <v>741</v>
      </c>
      <c r="B1484" s="77" t="str">
        <f>IF(A1484&lt;='Third Approx.'!$D$20,A1484,"")</f>
        <v/>
      </c>
      <c r="C1484" s="48" t="e">
        <f>IF(B1484="",#N/A,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Approx.'!$D$18*B1484))+O1484*COS(RADIANS(B1484*'Third Approx.'!$D$19)+'Third Approx.'!$D$21))))))))))))</f>
        <v>#N/A</v>
      </c>
      <c r="D1484" s="7" t="e">
        <f>IF(B1484="",#N/A,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Approx.'!$D$18*B1484))+O1484*SIN(RADIANS(B1484*'Third Approx.'!$D$19)+'Third Approx.'!$D$21))))))))))))</f>
        <v>#N/A</v>
      </c>
      <c r="N1484" s="18">
        <v>741</v>
      </c>
      <c r="O1484" s="48">
        <f>'Third Approx.'!$D$16*TAN('Third Approx.'!$D$29)+((0.5*(COS(RADIANS(ABS('Third Approx.'!$D$18*'Data 3rd Approx.'!N1484-'Third Approx.'!$D$19*'Data 3rd Approx.'!N1484))))+0.5)*('Third Approx.'!$D$16*TAN(2*'Third Approx.'!$D$29)-2*'Third Approx.'!$D$16*TAN('Third Approx.'!$D$29)))</f>
        <v>3.5144581350678266</v>
      </c>
    </row>
    <row r="1485" spans="1:15" x14ac:dyDescent="0.25">
      <c r="A1485" s="77">
        <v>741.5</v>
      </c>
      <c r="B1485" s="77" t="str">
        <f>IF(A1485&lt;='Third Approx.'!$D$20,A1485,"")</f>
        <v/>
      </c>
      <c r="C1485" s="48" t="e">
        <f>IF(B1485="",#N/A,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Approx.'!$D$18*B1485))+O1485*COS(RADIANS(B1485*'Third Approx.'!$D$19)+'Third Approx.'!$D$21))))))))))))</f>
        <v>#N/A</v>
      </c>
      <c r="D1485" s="7" t="e">
        <f>IF(B1485="",#N/A,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Approx.'!$D$18*B1485))+O1485*SIN(RADIANS(B1485*'Third Approx.'!$D$19)+'Third Approx.'!$D$21))))))))))))</f>
        <v>#N/A</v>
      </c>
      <c r="N1485" s="18">
        <v>741.5</v>
      </c>
      <c r="O1485" s="48">
        <f>'Third Approx.'!$D$16*TAN('Third Approx.'!$D$29)+((0.5*(COS(RADIANS(ABS('Third Approx.'!$D$18*'Data 3rd Approx.'!N1485-'Third Approx.'!$D$19*'Data 3rd Approx.'!N1485))))+0.5)*('Third Approx.'!$D$16*TAN(2*'Third Approx.'!$D$29)-2*'Third Approx.'!$D$16*TAN('Third Approx.'!$D$29)))</f>
        <v>3.5148306256204491</v>
      </c>
    </row>
    <row r="1486" spans="1:15" x14ac:dyDescent="0.25">
      <c r="A1486" s="48">
        <v>742</v>
      </c>
      <c r="B1486" s="77" t="str">
        <f>IF(A1486&lt;='Third Approx.'!$D$20,A1486,"")</f>
        <v/>
      </c>
      <c r="C1486" s="48" t="e">
        <f>IF(B1486="",#N/A,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Approx.'!$D$18*B1486))+O1486*COS(RADIANS(B1486*'Third Approx.'!$D$19)+'Third Approx.'!$D$21))))))))))))</f>
        <v>#N/A</v>
      </c>
      <c r="D1486" s="7" t="e">
        <f>IF(B1486="",#N/A,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Approx.'!$D$18*B1486))+O1486*SIN(RADIANS(B1486*'Third Approx.'!$D$19)+'Third Approx.'!$D$21))))))))))))</f>
        <v>#N/A</v>
      </c>
      <c r="N1486" s="47">
        <v>742</v>
      </c>
      <c r="O1486" s="48">
        <f>'Third Approx.'!$D$16*TAN('Third Approx.'!$D$29)+((0.5*(COS(RADIANS(ABS('Third Approx.'!$D$18*'Data 3rd Approx.'!N1486-'Third Approx.'!$D$19*'Data 3rd Approx.'!N1486))))+0.5)*('Third Approx.'!$D$16*TAN(2*'Third Approx.'!$D$29)-2*'Third Approx.'!$D$16*TAN('Third Approx.'!$D$29)))</f>
        <v>3.5151444892385664</v>
      </c>
    </row>
    <row r="1487" spans="1:15" x14ac:dyDescent="0.25">
      <c r="A1487" s="77">
        <v>742.5</v>
      </c>
      <c r="B1487" s="77" t="str">
        <f>IF(A1487&lt;='Third Approx.'!$D$20,A1487,"")</f>
        <v/>
      </c>
      <c r="C1487" s="48" t="e">
        <f>IF(B1487="",#N/A,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Approx.'!$D$18*B1487))+O1487*COS(RADIANS(B1487*'Third Approx.'!$D$19)+'Third Approx.'!$D$21))))))))))))</f>
        <v>#N/A</v>
      </c>
      <c r="D1487" s="7" t="e">
        <f>IF(B1487="",#N/A,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Approx.'!$D$18*B1487))+O1487*SIN(RADIANS(B1487*'Third Approx.'!$D$19)+'Third Approx.'!$D$21))))))))))))</f>
        <v>#N/A</v>
      </c>
      <c r="N1487" s="18">
        <v>742.5</v>
      </c>
      <c r="O1487" s="48">
        <f>'Third Approx.'!$D$16*TAN('Third Approx.'!$D$29)+((0.5*(COS(RADIANS(ABS('Third Approx.'!$D$18*'Data 3rd Approx.'!N1487-'Third Approx.'!$D$19*'Data 3rd Approx.'!N1487))))+0.5)*('Third Approx.'!$D$16*TAN(2*'Third Approx.'!$D$29)-2*'Third Approx.'!$D$16*TAN('Third Approx.'!$D$29)))</f>
        <v>3.5153943556286542</v>
      </c>
    </row>
    <row r="1488" spans="1:15" x14ac:dyDescent="0.25">
      <c r="A1488" s="48">
        <v>743</v>
      </c>
      <c r="B1488" s="77" t="str">
        <f>IF(A1488&lt;='Third Approx.'!$D$20,A1488,"")</f>
        <v/>
      </c>
      <c r="C1488" s="48" t="e">
        <f>IF(B1488="",#N/A,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Approx.'!$D$18*B1488))+O1488*COS(RADIANS(B1488*'Third Approx.'!$D$19)+'Third Approx.'!$D$21))))))))))))</f>
        <v>#N/A</v>
      </c>
      <c r="D1488" s="7" t="e">
        <f>IF(B1488="",#N/A,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Approx.'!$D$18*B1488))+O1488*SIN(RADIANS(B1488*'Third Approx.'!$D$19)+'Third Approx.'!$D$21))))))))))))</f>
        <v>#N/A</v>
      </c>
      <c r="N1488" s="18">
        <v>743</v>
      </c>
      <c r="O1488" s="48">
        <f>'Third Approx.'!$D$16*TAN('Third Approx.'!$D$29)+((0.5*(COS(RADIANS(ABS('Third Approx.'!$D$18*'Data 3rd Approx.'!N1488-'Third Approx.'!$D$19*'Data 3rd Approx.'!N1488))))+0.5)*('Third Approx.'!$D$16*TAN(2*'Third Approx.'!$D$29)-2*'Third Approx.'!$D$16*TAN('Third Approx.'!$D$29)))</f>
        <v>3.5155759495075007</v>
      </c>
    </row>
    <row r="1489" spans="1:15" x14ac:dyDescent="0.25">
      <c r="A1489" s="77">
        <v>743.5</v>
      </c>
      <c r="B1489" s="77" t="str">
        <f>IF(A1489&lt;='Third Approx.'!$D$20,A1489,"")</f>
        <v/>
      </c>
      <c r="C1489" s="48" t="e">
        <f>IF(B1489="",#N/A,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Approx.'!$D$18*B1489))+O1489*COS(RADIANS(B1489*'Third Approx.'!$D$19)+'Third Approx.'!$D$21))))))))))))</f>
        <v>#N/A</v>
      </c>
      <c r="D1489" s="7" t="e">
        <f>IF(B1489="",#N/A,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Approx.'!$D$18*B1489))+O1489*SIN(RADIANS(B1489*'Third Approx.'!$D$19)+'Third Approx.'!$D$21))))))))))))</f>
        <v>#N/A</v>
      </c>
      <c r="N1489" s="47">
        <v>743.5</v>
      </c>
      <c r="O1489" s="48">
        <f>'Third Approx.'!$D$16*TAN('Third Approx.'!$D$29)+((0.5*(COS(RADIANS(ABS('Third Approx.'!$D$18*'Data 3rd Approx.'!N1489-'Third Approx.'!$D$19*'Data 3rd Approx.'!N1489))))+0.5)*('Third Approx.'!$D$16*TAN(2*'Third Approx.'!$D$29)-2*'Third Approx.'!$D$16*TAN('Third Approx.'!$D$29)))</f>
        <v>3.5156861637534926</v>
      </c>
    </row>
    <row r="1490" spans="1:15" x14ac:dyDescent="0.25">
      <c r="A1490" s="48">
        <v>744</v>
      </c>
      <c r="B1490" s="77" t="str">
        <f>IF(A1490&lt;='Third Approx.'!$D$20,A1490,"")</f>
        <v/>
      </c>
      <c r="C1490" s="48" t="e">
        <f>IF(B1490="",#N/A,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Approx.'!$D$18*B1490))+O1490*COS(RADIANS(B1490*'Third Approx.'!$D$19)+'Third Approx.'!$D$21))))))))))))</f>
        <v>#N/A</v>
      </c>
      <c r="D1490" s="7" t="e">
        <f>IF(B1490="",#N/A,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Approx.'!$D$18*B1490))+O1490*SIN(RADIANS(B1490*'Third Approx.'!$D$19)+'Third Approx.'!$D$21))))))))))))</f>
        <v>#N/A</v>
      </c>
      <c r="N1490" s="18">
        <v>744</v>
      </c>
      <c r="O1490" s="48">
        <f>'Third Approx.'!$D$16*TAN('Third Approx.'!$D$29)+((0.5*(COS(RADIANS(ABS('Third Approx.'!$D$18*'Data 3rd Approx.'!N1490-'Third Approx.'!$D$19*'Data 3rd Approx.'!N1490))))+0.5)*('Third Approx.'!$D$16*TAN(2*'Third Approx.'!$D$29)-2*'Third Approx.'!$D$16*TAN('Third Approx.'!$D$29)))</f>
        <v>3.5157231125703232</v>
      </c>
    </row>
    <row r="1491" spans="1:15" x14ac:dyDescent="0.25">
      <c r="A1491" s="77">
        <v>744.5</v>
      </c>
      <c r="B1491" s="77" t="str">
        <f>IF(A1491&lt;='Third Approx.'!$D$20,A1491,"")</f>
        <v/>
      </c>
      <c r="C1491" s="48" t="e">
        <f>IF(B1491="",#N/A,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Approx.'!$D$18*B1491))+O1491*COS(RADIANS(B1491*'Third Approx.'!$D$19)+'Third Approx.'!$D$21))))))))))))</f>
        <v>#N/A</v>
      </c>
      <c r="D1491" s="7" t="e">
        <f>IF(B1491="",#N/A,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Approx.'!$D$18*B1491))+O1491*SIN(RADIANS(B1491*'Third Approx.'!$D$19)+'Third Approx.'!$D$21))))))))))))</f>
        <v>#N/A</v>
      </c>
      <c r="N1491" s="18">
        <v>744.5</v>
      </c>
      <c r="O1491" s="48">
        <f>'Third Approx.'!$D$16*TAN('Third Approx.'!$D$29)+((0.5*(COS(RADIANS(ABS('Third Approx.'!$D$18*'Data 3rd Approx.'!N1491-'Third Approx.'!$D$19*'Data 3rd Approx.'!N1491))))+0.5)*('Third Approx.'!$D$16*TAN(2*'Third Approx.'!$D$29)-2*'Third Approx.'!$D$16*TAN('Third Approx.'!$D$29)))</f>
        <v>3.5156861637534926</v>
      </c>
    </row>
    <row r="1492" spans="1:15" x14ac:dyDescent="0.25">
      <c r="A1492" s="48">
        <v>745</v>
      </c>
      <c r="B1492" s="77" t="str">
        <f>IF(A1492&lt;='Third Approx.'!$D$20,A1492,"")</f>
        <v/>
      </c>
      <c r="C1492" s="48" t="e">
        <f>IF(B1492="",#N/A,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Approx.'!$D$18*B1492))+O1492*COS(RADIANS(B1492*'Third Approx.'!$D$19)+'Third Approx.'!$D$21))))))))))))</f>
        <v>#N/A</v>
      </c>
      <c r="D1492" s="7" t="e">
        <f>IF(B1492="",#N/A,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Approx.'!$D$18*B1492))+O1492*SIN(RADIANS(B1492*'Third Approx.'!$D$19)+'Third Approx.'!$D$21))))))))))))</f>
        <v>#N/A</v>
      </c>
      <c r="N1492" s="47">
        <v>745</v>
      </c>
      <c r="O1492" s="48">
        <f>'Third Approx.'!$D$16*TAN('Third Approx.'!$D$29)+((0.5*(COS(RADIANS(ABS('Third Approx.'!$D$18*'Data 3rd Approx.'!N1492-'Third Approx.'!$D$19*'Data 3rd Approx.'!N1492))))+0.5)*('Third Approx.'!$D$16*TAN(2*'Third Approx.'!$D$29)-2*'Third Approx.'!$D$16*TAN('Third Approx.'!$D$29)))</f>
        <v>3.5155759495075007</v>
      </c>
    </row>
    <row r="1493" spans="1:15" x14ac:dyDescent="0.25">
      <c r="A1493" s="77">
        <v>745.5</v>
      </c>
      <c r="B1493" s="77" t="str">
        <f>IF(A1493&lt;='Third Approx.'!$D$20,A1493,"")</f>
        <v/>
      </c>
      <c r="C1493" s="48" t="e">
        <f>IF(B1493="",#N/A,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Approx.'!$D$18*B1493))+O1493*COS(RADIANS(B1493*'Third Approx.'!$D$19)+'Third Approx.'!$D$21))))))))))))</f>
        <v>#N/A</v>
      </c>
      <c r="D1493" s="7" t="e">
        <f>IF(B1493="",#N/A,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Approx.'!$D$18*B1493))+O1493*SIN(RADIANS(B1493*'Third Approx.'!$D$19)+'Third Approx.'!$D$21))))))))))))</f>
        <v>#N/A</v>
      </c>
      <c r="N1493" s="18">
        <v>745.5</v>
      </c>
      <c r="O1493" s="48">
        <f>'Third Approx.'!$D$16*TAN('Third Approx.'!$D$29)+((0.5*(COS(RADIANS(ABS('Third Approx.'!$D$18*'Data 3rd Approx.'!N1493-'Third Approx.'!$D$19*'Data 3rd Approx.'!N1493))))+0.5)*('Third Approx.'!$D$16*TAN(2*'Third Approx.'!$D$29)-2*'Third Approx.'!$D$16*TAN('Third Approx.'!$D$29)))</f>
        <v>3.5153943556286542</v>
      </c>
    </row>
    <row r="1494" spans="1:15" x14ac:dyDescent="0.25">
      <c r="A1494" s="48">
        <v>746</v>
      </c>
      <c r="B1494" s="77" t="str">
        <f>IF(A1494&lt;='Third Approx.'!$D$20,A1494,"")</f>
        <v/>
      </c>
      <c r="C1494" s="48" t="e">
        <f>IF(B1494="",#N/A,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Approx.'!$D$18*B1494))+O1494*COS(RADIANS(B1494*'Third Approx.'!$D$19)+'Third Approx.'!$D$21))))))))))))</f>
        <v>#N/A</v>
      </c>
      <c r="D1494" s="7" t="e">
        <f>IF(B1494="",#N/A,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Approx.'!$D$18*B1494))+O1494*SIN(RADIANS(B1494*'Third Approx.'!$D$19)+'Third Approx.'!$D$21))))))))))))</f>
        <v>#N/A</v>
      </c>
      <c r="N1494" s="18">
        <v>746</v>
      </c>
      <c r="O1494" s="48">
        <f>'Third Approx.'!$D$16*TAN('Third Approx.'!$D$29)+((0.5*(COS(RADIANS(ABS('Third Approx.'!$D$18*'Data 3rd Approx.'!N1494-'Third Approx.'!$D$19*'Data 3rd Approx.'!N1494))))+0.5)*('Third Approx.'!$D$16*TAN(2*'Third Approx.'!$D$29)-2*'Third Approx.'!$D$16*TAN('Third Approx.'!$D$29)))</f>
        <v>3.5151444892385664</v>
      </c>
    </row>
    <row r="1495" spans="1:15" x14ac:dyDescent="0.25">
      <c r="A1495" s="77">
        <v>746.5</v>
      </c>
      <c r="B1495" s="77" t="str">
        <f>IF(A1495&lt;='Third Approx.'!$D$20,A1495,"")</f>
        <v/>
      </c>
      <c r="C1495" s="48" t="e">
        <f>IF(B1495="",#N/A,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Approx.'!$D$18*B1495))+O1495*COS(RADIANS(B1495*'Third Approx.'!$D$19)+'Third Approx.'!$D$21))))))))))))</f>
        <v>#N/A</v>
      </c>
      <c r="D1495" s="7" t="e">
        <f>IF(B1495="",#N/A,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Approx.'!$D$18*B1495))+O1495*SIN(RADIANS(B1495*'Third Approx.'!$D$19)+'Third Approx.'!$D$21))))))))))))</f>
        <v>#N/A</v>
      </c>
      <c r="N1495" s="47">
        <v>746.5</v>
      </c>
      <c r="O1495" s="48">
        <f>'Third Approx.'!$D$16*TAN('Third Approx.'!$D$29)+((0.5*(COS(RADIANS(ABS('Third Approx.'!$D$18*'Data 3rd Approx.'!N1495-'Third Approx.'!$D$19*'Data 3rd Approx.'!N1495))))+0.5)*('Third Approx.'!$D$16*TAN(2*'Third Approx.'!$D$29)-2*'Third Approx.'!$D$16*TAN('Third Approx.'!$D$29)))</f>
        <v>3.5148306256204491</v>
      </c>
    </row>
    <row r="1496" spans="1:15" x14ac:dyDescent="0.25">
      <c r="A1496" s="48">
        <v>747</v>
      </c>
      <c r="B1496" s="77" t="str">
        <f>IF(A1496&lt;='Third Approx.'!$D$20,A1496,"")</f>
        <v/>
      </c>
      <c r="C1496" s="48" t="e">
        <f>IF(B1496="",#N/A,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Approx.'!$D$18*B1496))+O1496*COS(RADIANS(B1496*'Third Approx.'!$D$19)+'Third Approx.'!$D$21))))))))))))</f>
        <v>#N/A</v>
      </c>
      <c r="D1496" s="7" t="e">
        <f>IF(B1496="",#N/A,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Approx.'!$D$18*B1496))+O1496*SIN(RADIANS(B1496*'Third Approx.'!$D$19)+'Third Approx.'!$D$21))))))))))))</f>
        <v>#N/A</v>
      </c>
      <c r="N1496" s="18">
        <v>747</v>
      </c>
      <c r="O1496" s="48">
        <f>'Third Approx.'!$D$16*TAN('Third Approx.'!$D$29)+((0.5*(COS(RADIANS(ABS('Third Approx.'!$D$18*'Data 3rd Approx.'!N1496-'Third Approx.'!$D$19*'Data 3rd Approx.'!N1496))))+0.5)*('Third Approx.'!$D$16*TAN(2*'Third Approx.'!$D$29)-2*'Third Approx.'!$D$16*TAN('Third Approx.'!$D$29)))</f>
        <v>3.5144581350678266</v>
      </c>
    </row>
    <row r="1497" spans="1:15" x14ac:dyDescent="0.25">
      <c r="A1497" s="77">
        <v>747.5</v>
      </c>
      <c r="B1497" s="77" t="str">
        <f>IF(A1497&lt;='Third Approx.'!$D$20,A1497,"")</f>
        <v/>
      </c>
      <c r="C1497" s="48" t="e">
        <f>IF(B1497="",#N/A,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Approx.'!$D$18*B1497))+O1497*COS(RADIANS(B1497*'Third Approx.'!$D$19)+'Third Approx.'!$D$21))))))))))))</f>
        <v>#N/A</v>
      </c>
      <c r="D1497" s="7" t="e">
        <f>IF(B1497="",#N/A,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Approx.'!$D$18*B1497))+O1497*SIN(RADIANS(B1497*'Third Approx.'!$D$19)+'Third Approx.'!$D$21))))))))))))</f>
        <v>#N/A</v>
      </c>
      <c r="N1497" s="18">
        <v>747.5</v>
      </c>
      <c r="O1497" s="48">
        <f>'Third Approx.'!$D$16*TAN('Third Approx.'!$D$29)+((0.5*(COS(RADIANS(ABS('Third Approx.'!$D$18*'Data 3rd Approx.'!N1497-'Third Approx.'!$D$19*'Data 3rd Approx.'!N1497))))+0.5)*('Third Approx.'!$D$16*TAN(2*'Third Approx.'!$D$29)-2*'Third Approx.'!$D$16*TAN('Third Approx.'!$D$29)))</f>
        <v>3.5140333909973287</v>
      </c>
    </row>
    <row r="1498" spans="1:15" x14ac:dyDescent="0.25">
      <c r="A1498" s="48">
        <v>748</v>
      </c>
      <c r="B1498" s="77" t="str">
        <f>IF(A1498&lt;='Third Approx.'!$D$20,A1498,"")</f>
        <v/>
      </c>
      <c r="C1498" s="48" t="e">
        <f>IF(B1498="",#N/A,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Approx.'!$D$18*B1498))+O1498*COS(RADIANS(B1498*'Third Approx.'!$D$19)+'Third Approx.'!$D$21))))))))))))</f>
        <v>#N/A</v>
      </c>
      <c r="D1498" s="7" t="e">
        <f>IF(B1498="",#N/A,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Approx.'!$D$18*B1498))+O1498*SIN(RADIANS(B1498*'Third Approx.'!$D$19)+'Third Approx.'!$D$21))))))))))))</f>
        <v>#N/A</v>
      </c>
      <c r="N1498" s="47">
        <v>748</v>
      </c>
      <c r="O1498" s="48">
        <f>'Third Approx.'!$D$16*TAN('Third Approx.'!$D$29)+((0.5*(COS(RADIANS(ABS('Third Approx.'!$D$18*'Data 3rd Approx.'!N1498-'Third Approx.'!$D$19*'Data 3rd Approx.'!N1498))))+0.5)*('Third Approx.'!$D$16*TAN(2*'Third Approx.'!$D$29)-2*'Third Approx.'!$D$16*TAN('Third Approx.'!$D$29)))</f>
        <v>3.5135636608977627</v>
      </c>
    </row>
    <row r="1499" spans="1:15" x14ac:dyDescent="0.25">
      <c r="A1499" s="77">
        <v>748.5</v>
      </c>
      <c r="B1499" s="77" t="str">
        <f>IF(A1499&lt;='Third Approx.'!$D$20,A1499,"")</f>
        <v/>
      </c>
      <c r="C1499" s="48" t="e">
        <f>IF(B1499="",#N/A,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Approx.'!$D$18*B1499))+O1499*COS(RADIANS(B1499*'Third Approx.'!$D$19)+'Third Approx.'!$D$21))))))))))))</f>
        <v>#N/A</v>
      </c>
      <c r="D1499" s="7" t="e">
        <f>IF(B1499="",#N/A,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Approx.'!$D$18*B1499))+O1499*SIN(RADIANS(B1499*'Third Approx.'!$D$19)+'Third Approx.'!$D$21))))))))))))</f>
        <v>#N/A</v>
      </c>
      <c r="N1499" s="18">
        <v>748.5</v>
      </c>
      <c r="O1499" s="48">
        <f>'Third Approx.'!$D$16*TAN('Third Approx.'!$D$29)+((0.5*(COS(RADIANS(ABS('Third Approx.'!$D$18*'Data 3rd Approx.'!N1499-'Third Approx.'!$D$19*'Data 3rd Approx.'!N1499))))+0.5)*('Third Approx.'!$D$16*TAN(2*'Third Approx.'!$D$29)-2*'Third Approx.'!$D$16*TAN('Third Approx.'!$D$29)))</f>
        <v>3.5130569819813662</v>
      </c>
    </row>
    <row r="1500" spans="1:15" x14ac:dyDescent="0.25">
      <c r="A1500" s="48">
        <v>749</v>
      </c>
      <c r="B1500" s="77" t="str">
        <f>IF(A1500&lt;='Third Approx.'!$D$20,A1500,"")</f>
        <v/>
      </c>
      <c r="C1500" s="48" t="e">
        <f>IF(B1500="",#N/A,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Approx.'!$D$18*B1500))+O1500*COS(RADIANS(B1500*'Third Approx.'!$D$19)+'Third Approx.'!$D$21))))))))))))</f>
        <v>#N/A</v>
      </c>
      <c r="D1500" s="7" t="e">
        <f>IF(B1500="",#N/A,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Approx.'!$D$18*B1500))+O1500*SIN(RADIANS(B1500*'Third Approx.'!$D$19)+'Third Approx.'!$D$21))))))))))))</f>
        <v>#N/A</v>
      </c>
      <c r="N1500" s="18">
        <v>749</v>
      </c>
      <c r="O1500" s="48">
        <f>'Third Approx.'!$D$16*TAN('Third Approx.'!$D$29)+((0.5*(COS(RADIANS(ABS('Third Approx.'!$D$18*'Data 3rd Approx.'!N1500-'Third Approx.'!$D$19*'Data 3rd Approx.'!N1500))))+0.5)*('Third Approx.'!$D$16*TAN(2*'Third Approx.'!$D$29)-2*'Third Approx.'!$D$16*TAN('Third Approx.'!$D$29)))</f>
        <v>3.5125220236648764</v>
      </c>
    </row>
    <row r="1501" spans="1:15" x14ac:dyDescent="0.25">
      <c r="A1501" s="77">
        <v>749.5</v>
      </c>
      <c r="B1501" s="77" t="str">
        <f>IF(A1501&lt;='Third Approx.'!$D$20,A1501,"")</f>
        <v/>
      </c>
      <c r="C1501" s="48" t="e">
        <f>IF(B1501="",#N/A,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Approx.'!$D$18*B1501))+O1501*COS(RADIANS(B1501*'Third Approx.'!$D$19)+'Third Approx.'!$D$21))))))))))))</f>
        <v>#N/A</v>
      </c>
      <c r="D1501" s="7" t="e">
        <f>IF(B1501="",#N/A,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Approx.'!$D$18*B1501))+O1501*SIN(RADIANS(B1501*'Third Approx.'!$D$19)+'Third Approx.'!$D$21))))))))))))</f>
        <v>#N/A</v>
      </c>
      <c r="N1501" s="47">
        <v>749.5</v>
      </c>
      <c r="O1501" s="48">
        <f>'Third Approx.'!$D$16*TAN('Third Approx.'!$D$29)+((0.5*(COS(RADIANS(ABS('Third Approx.'!$D$18*'Data 3rd Approx.'!N1501-'Third Approx.'!$D$19*'Data 3rd Approx.'!N1501))))+0.5)*('Third Approx.'!$D$16*TAN(2*'Third Approx.'!$D$29)-2*'Third Approx.'!$D$16*TAN('Third Approx.'!$D$29)))</f>
        <v>3.5119679392334073</v>
      </c>
    </row>
    <row r="1502" spans="1:15" x14ac:dyDescent="0.25">
      <c r="A1502" s="48">
        <v>750</v>
      </c>
      <c r="B1502" s="77" t="str">
        <f>IF(A1502&lt;='Third Approx.'!$D$20,A1502,"")</f>
        <v/>
      </c>
      <c r="C1502" s="48" t="e">
        <f>IF(B1502="",#N/A,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Approx.'!$D$18*B1502))+O1502*COS(RADIANS(B1502*'Third Approx.'!$D$19)+'Third Approx.'!$D$21))))))))))))</f>
        <v>#N/A</v>
      </c>
      <c r="D1502" s="7" t="e">
        <f>IF(B1502="",#N/A,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Approx.'!$D$18*B1502))+O1502*SIN(RADIANS(B1502*'Third Approx.'!$D$19)+'Third Approx.'!$D$21))))))))))))</f>
        <v>#N/A</v>
      </c>
      <c r="N1502" s="18">
        <v>750</v>
      </c>
      <c r="O1502" s="48">
        <f>'Third Approx.'!$D$16*TAN('Third Approx.'!$D$29)+((0.5*(COS(RADIANS(ABS('Third Approx.'!$D$18*'Data 3rd Approx.'!N1502-'Third Approx.'!$D$19*'Data 3rd Approx.'!N1502))))+0.5)*('Third Approx.'!$D$16*TAN(2*'Third Approx.'!$D$29)-2*'Third Approx.'!$D$16*TAN('Third Approx.'!$D$29)))</f>
        <v>3.5114042092252022</v>
      </c>
    </row>
    <row r="1503" spans="1:15" x14ac:dyDescent="0.25">
      <c r="A1503" s="77">
        <v>750.5</v>
      </c>
      <c r="B1503" s="77" t="str">
        <f>IF(A1503&lt;='Third Approx.'!$D$20,A1503,"")</f>
        <v/>
      </c>
      <c r="C1503" s="48" t="e">
        <f>IF(B1503="",#N/A,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Approx.'!$D$18*B1503))+O1503*COS(RADIANS(B1503*'Third Approx.'!$D$19)+'Third Approx.'!$D$21))))))))))))</f>
        <v>#N/A</v>
      </c>
      <c r="D1503" s="7" t="e">
        <f>IF(B1503="",#N/A,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Approx.'!$D$18*B1503))+O1503*SIN(RADIANS(B1503*'Third Approx.'!$D$19)+'Third Approx.'!$D$21))))))))))))</f>
        <v>#N/A</v>
      </c>
      <c r="N1503" s="18">
        <v>750.5</v>
      </c>
      <c r="O1503" s="48">
        <f>'Third Approx.'!$D$16*TAN('Third Approx.'!$D$29)+((0.5*(COS(RADIANS(ABS('Third Approx.'!$D$18*'Data 3rd Approx.'!N1503-'Third Approx.'!$D$19*'Data 3rd Approx.'!N1503))))+0.5)*('Third Approx.'!$D$16*TAN(2*'Third Approx.'!$D$29)-2*'Third Approx.'!$D$16*TAN('Third Approx.'!$D$29)))</f>
        <v>3.5108404792169972</v>
      </c>
    </row>
    <row r="1504" spans="1:15" x14ac:dyDescent="0.25">
      <c r="A1504" s="48">
        <v>751</v>
      </c>
      <c r="B1504" s="77" t="str">
        <f>IF(A1504&lt;='Third Approx.'!$D$20,A1504,"")</f>
        <v/>
      </c>
      <c r="C1504" s="48" t="e">
        <f>IF(B1504="",#N/A,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Approx.'!$D$18*B1504))+O1504*COS(RADIANS(B1504*'Third Approx.'!$D$19)+'Third Approx.'!$D$21))))))))))))</f>
        <v>#N/A</v>
      </c>
      <c r="D1504" s="7" t="e">
        <f>IF(B1504="",#N/A,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Approx.'!$D$18*B1504))+O1504*SIN(RADIANS(B1504*'Third Approx.'!$D$19)+'Third Approx.'!$D$21))))))))))))</f>
        <v>#N/A</v>
      </c>
      <c r="N1504" s="47">
        <v>751</v>
      </c>
      <c r="O1504" s="48">
        <f>'Third Approx.'!$D$16*TAN('Third Approx.'!$D$29)+((0.5*(COS(RADIANS(ABS('Third Approx.'!$D$18*'Data 3rd Approx.'!N1504-'Third Approx.'!$D$19*'Data 3rd Approx.'!N1504))))+0.5)*('Third Approx.'!$D$16*TAN(2*'Third Approx.'!$D$29)-2*'Third Approx.'!$D$16*TAN('Third Approx.'!$D$29)))</f>
        <v>3.5102863947855281</v>
      </c>
    </row>
    <row r="1505" spans="1:15" x14ac:dyDescent="0.25">
      <c r="A1505" s="77">
        <v>751.5</v>
      </c>
      <c r="B1505" s="77" t="str">
        <f>IF(A1505&lt;='Third Approx.'!$D$20,A1505,"")</f>
        <v/>
      </c>
      <c r="C1505" s="48" t="e">
        <f>IF(B1505="",#N/A,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Approx.'!$D$18*B1505))+O1505*COS(RADIANS(B1505*'Third Approx.'!$D$19)+'Third Approx.'!$D$21))))))))))))</f>
        <v>#N/A</v>
      </c>
      <c r="D1505" s="7" t="e">
        <f>IF(B1505="",#N/A,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Approx.'!$D$18*B1505))+O1505*SIN(RADIANS(B1505*'Third Approx.'!$D$19)+'Third Approx.'!$D$21))))))))))))</f>
        <v>#N/A</v>
      </c>
      <c r="N1505" s="18">
        <v>751.5</v>
      </c>
      <c r="O1505" s="48">
        <f>'Third Approx.'!$D$16*TAN('Third Approx.'!$D$29)+((0.5*(COS(RADIANS(ABS('Third Approx.'!$D$18*'Data 3rd Approx.'!N1505-'Third Approx.'!$D$19*'Data 3rd Approx.'!N1505))))+0.5)*('Third Approx.'!$D$16*TAN(2*'Third Approx.'!$D$29)-2*'Third Approx.'!$D$16*TAN('Third Approx.'!$D$29)))</f>
        <v>3.5097514364690383</v>
      </c>
    </row>
    <row r="1506" spans="1:15" x14ac:dyDescent="0.25">
      <c r="A1506" s="48">
        <v>752</v>
      </c>
      <c r="B1506" s="77" t="str">
        <f>IF(A1506&lt;='Third Approx.'!$D$20,A1506,"")</f>
        <v/>
      </c>
      <c r="C1506" s="48" t="e">
        <f>IF(B1506="",#N/A,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Approx.'!$D$18*B1506))+O1506*COS(RADIANS(B1506*'Third Approx.'!$D$19)+'Third Approx.'!$D$21))))))))))))</f>
        <v>#N/A</v>
      </c>
      <c r="D1506" s="7" t="e">
        <f>IF(B1506="",#N/A,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Approx.'!$D$18*B1506))+O1506*SIN(RADIANS(B1506*'Third Approx.'!$D$19)+'Third Approx.'!$D$21))))))))))))</f>
        <v>#N/A</v>
      </c>
      <c r="N1506" s="18">
        <v>752</v>
      </c>
      <c r="O1506" s="48">
        <f>'Third Approx.'!$D$16*TAN('Third Approx.'!$D$29)+((0.5*(COS(RADIANS(ABS('Third Approx.'!$D$18*'Data 3rd Approx.'!N1506-'Third Approx.'!$D$19*'Data 3rd Approx.'!N1506))))+0.5)*('Third Approx.'!$D$16*TAN(2*'Third Approx.'!$D$29)-2*'Third Approx.'!$D$16*TAN('Third Approx.'!$D$29)))</f>
        <v>3.5092447575526418</v>
      </c>
    </row>
    <row r="1507" spans="1:15" x14ac:dyDescent="0.25">
      <c r="A1507" s="77">
        <v>752.5</v>
      </c>
      <c r="B1507" s="77" t="str">
        <f>IF(A1507&lt;='Third Approx.'!$D$20,A1507,"")</f>
        <v/>
      </c>
      <c r="C1507" s="48" t="e">
        <f>IF(B1507="",#N/A,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Approx.'!$D$18*B1507))+O1507*COS(RADIANS(B1507*'Third Approx.'!$D$19)+'Third Approx.'!$D$21))))))))))))</f>
        <v>#N/A</v>
      </c>
      <c r="D1507" s="7" t="e">
        <f>IF(B1507="",#N/A,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Approx.'!$D$18*B1507))+O1507*SIN(RADIANS(B1507*'Third Approx.'!$D$19)+'Third Approx.'!$D$21))))))))))))</f>
        <v>#N/A</v>
      </c>
      <c r="N1507" s="47">
        <v>752.5</v>
      </c>
      <c r="O1507" s="48">
        <f>'Third Approx.'!$D$16*TAN('Third Approx.'!$D$29)+((0.5*(COS(RADIANS(ABS('Third Approx.'!$D$18*'Data 3rd Approx.'!N1507-'Third Approx.'!$D$19*'Data 3rd Approx.'!N1507))))+0.5)*('Third Approx.'!$D$16*TAN(2*'Third Approx.'!$D$29)-2*'Third Approx.'!$D$16*TAN('Third Approx.'!$D$29)))</f>
        <v>3.5087750274530758</v>
      </c>
    </row>
    <row r="1508" spans="1:15" x14ac:dyDescent="0.25">
      <c r="A1508" s="48">
        <v>753</v>
      </c>
      <c r="B1508" s="77" t="str">
        <f>IF(A1508&lt;='Third Approx.'!$D$20,A1508,"")</f>
        <v/>
      </c>
      <c r="C1508" s="48" t="e">
        <f>IF(B1508="",#N/A,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Approx.'!$D$18*B1508))+O1508*COS(RADIANS(B1508*'Third Approx.'!$D$19)+'Third Approx.'!$D$21))))))))))))</f>
        <v>#N/A</v>
      </c>
      <c r="D1508" s="7" t="e">
        <f>IF(B1508="",#N/A,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Approx.'!$D$18*B1508))+O1508*SIN(RADIANS(B1508*'Third Approx.'!$D$19)+'Third Approx.'!$D$21))))))))))))</f>
        <v>#N/A</v>
      </c>
      <c r="N1508" s="18">
        <v>753</v>
      </c>
      <c r="O1508" s="48">
        <f>'Third Approx.'!$D$16*TAN('Third Approx.'!$D$29)+((0.5*(COS(RADIANS(ABS('Third Approx.'!$D$18*'Data 3rd Approx.'!N1508-'Third Approx.'!$D$19*'Data 3rd Approx.'!N1508))))+0.5)*('Third Approx.'!$D$16*TAN(2*'Third Approx.'!$D$29)-2*'Third Approx.'!$D$16*TAN('Third Approx.'!$D$29)))</f>
        <v>3.5083502833825779</v>
      </c>
    </row>
    <row r="1509" spans="1:15" x14ac:dyDescent="0.25">
      <c r="A1509" s="77">
        <v>753.5</v>
      </c>
      <c r="B1509" s="77" t="str">
        <f>IF(A1509&lt;='Third Approx.'!$D$20,A1509,"")</f>
        <v/>
      </c>
      <c r="C1509" s="48" t="e">
        <f>IF(B1509="",#N/A,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Approx.'!$D$18*B1509))+O1509*COS(RADIANS(B1509*'Third Approx.'!$D$19)+'Third Approx.'!$D$21))))))))))))</f>
        <v>#N/A</v>
      </c>
      <c r="D1509" s="7" t="e">
        <f>IF(B1509="",#N/A,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Approx.'!$D$18*B1509))+O1509*SIN(RADIANS(B1509*'Third Approx.'!$D$19)+'Third Approx.'!$D$21))))))))))))</f>
        <v>#N/A</v>
      </c>
      <c r="N1509" s="18">
        <v>753.5</v>
      </c>
      <c r="O1509" s="48">
        <f>'Third Approx.'!$D$16*TAN('Third Approx.'!$D$29)+((0.5*(COS(RADIANS(ABS('Third Approx.'!$D$18*'Data 3rd Approx.'!N1509-'Third Approx.'!$D$19*'Data 3rd Approx.'!N1509))))+0.5)*('Third Approx.'!$D$16*TAN(2*'Third Approx.'!$D$29)-2*'Third Approx.'!$D$16*TAN('Third Approx.'!$D$29)))</f>
        <v>3.5079777928299554</v>
      </c>
    </row>
    <row r="1510" spans="1:15" x14ac:dyDescent="0.25">
      <c r="A1510" s="48">
        <v>754</v>
      </c>
      <c r="B1510" s="77" t="str">
        <f>IF(A1510&lt;='Third Approx.'!$D$20,A1510,"")</f>
        <v/>
      </c>
      <c r="C1510" s="48" t="e">
        <f>IF(B1510="",#N/A,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Approx.'!$D$18*B1510))+O1510*COS(RADIANS(B1510*'Third Approx.'!$D$19)+'Third Approx.'!$D$21))))))))))))</f>
        <v>#N/A</v>
      </c>
      <c r="D1510" s="7" t="e">
        <f>IF(B1510="",#N/A,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Approx.'!$D$18*B1510))+O1510*SIN(RADIANS(B1510*'Third Approx.'!$D$19)+'Third Approx.'!$D$21))))))))))))</f>
        <v>#N/A</v>
      </c>
      <c r="N1510" s="47">
        <v>754</v>
      </c>
      <c r="O1510" s="48">
        <f>'Third Approx.'!$D$16*TAN('Third Approx.'!$D$29)+((0.5*(COS(RADIANS(ABS('Third Approx.'!$D$18*'Data 3rd Approx.'!N1510-'Third Approx.'!$D$19*'Data 3rd Approx.'!N1510))))+0.5)*('Third Approx.'!$D$16*TAN(2*'Third Approx.'!$D$29)-2*'Third Approx.'!$D$16*TAN('Third Approx.'!$D$29)))</f>
        <v>3.5076639292118381</v>
      </c>
    </row>
    <row r="1511" spans="1:15" x14ac:dyDescent="0.25">
      <c r="A1511" s="77">
        <v>754.5</v>
      </c>
      <c r="B1511" s="77" t="str">
        <f>IF(A1511&lt;='Third Approx.'!$D$20,A1511,"")</f>
        <v/>
      </c>
      <c r="C1511" s="48" t="e">
        <f>IF(B1511="",#N/A,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Approx.'!$D$18*B1511))+O1511*COS(RADIANS(B1511*'Third Approx.'!$D$19)+'Third Approx.'!$D$21))))))))))))</f>
        <v>#N/A</v>
      </c>
      <c r="D1511" s="7" t="e">
        <f>IF(B1511="",#N/A,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Approx.'!$D$18*B1511))+O1511*SIN(RADIANS(B1511*'Third Approx.'!$D$19)+'Third Approx.'!$D$21))))))))))))</f>
        <v>#N/A</v>
      </c>
      <c r="N1511" s="18">
        <v>754.5</v>
      </c>
      <c r="O1511" s="48">
        <f>'Third Approx.'!$D$16*TAN('Third Approx.'!$D$29)+((0.5*(COS(RADIANS(ABS('Third Approx.'!$D$18*'Data 3rd Approx.'!N1511-'Third Approx.'!$D$19*'Data 3rd Approx.'!N1511))))+0.5)*('Third Approx.'!$D$16*TAN(2*'Third Approx.'!$D$29)-2*'Third Approx.'!$D$16*TAN('Third Approx.'!$D$29)))</f>
        <v>3.5074140628217503</v>
      </c>
    </row>
    <row r="1512" spans="1:15" x14ac:dyDescent="0.25">
      <c r="A1512" s="48">
        <v>755</v>
      </c>
      <c r="B1512" s="77" t="str">
        <f>IF(A1512&lt;='Third Approx.'!$D$20,A1512,"")</f>
        <v/>
      </c>
      <c r="C1512" s="48" t="e">
        <f>IF(B1512="",#N/A,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Approx.'!$D$18*B1512))+O1512*COS(RADIANS(B1512*'Third Approx.'!$D$19)+'Third Approx.'!$D$21))))))))))))</f>
        <v>#N/A</v>
      </c>
      <c r="D1512" s="7" t="e">
        <f>IF(B1512="",#N/A,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Approx.'!$D$18*B1512))+O1512*SIN(RADIANS(B1512*'Third Approx.'!$D$19)+'Third Approx.'!$D$21))))))))))))</f>
        <v>#N/A</v>
      </c>
      <c r="N1512" s="18">
        <v>755</v>
      </c>
      <c r="O1512" s="48">
        <f>'Third Approx.'!$D$16*TAN('Third Approx.'!$D$29)+((0.5*(COS(RADIANS(ABS('Third Approx.'!$D$18*'Data 3rd Approx.'!N1512-'Third Approx.'!$D$19*'Data 3rd Approx.'!N1512))))+0.5)*('Third Approx.'!$D$16*TAN(2*'Third Approx.'!$D$29)-2*'Third Approx.'!$D$16*TAN('Third Approx.'!$D$29)))</f>
        <v>3.5072324689429037</v>
      </c>
    </row>
    <row r="1513" spans="1:15" x14ac:dyDescent="0.25">
      <c r="A1513" s="77">
        <v>755.5</v>
      </c>
      <c r="B1513" s="77" t="str">
        <f>IF(A1513&lt;='Third Approx.'!$D$20,A1513,"")</f>
        <v/>
      </c>
      <c r="C1513" s="48" t="e">
        <f>IF(B1513="",#N/A,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Approx.'!$D$18*B1513))+O1513*COS(RADIANS(B1513*'Third Approx.'!$D$19)+'Third Approx.'!$D$21))))))))))))</f>
        <v>#N/A</v>
      </c>
      <c r="D1513" s="7" t="e">
        <f>IF(B1513="",#N/A,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Approx.'!$D$18*B1513))+O1513*SIN(RADIANS(B1513*'Third Approx.'!$D$19)+'Third Approx.'!$D$21))))))))))))</f>
        <v>#N/A</v>
      </c>
      <c r="N1513" s="47">
        <v>755.5</v>
      </c>
      <c r="O1513" s="48">
        <f>'Third Approx.'!$D$16*TAN('Third Approx.'!$D$29)+((0.5*(COS(RADIANS(ABS('Third Approx.'!$D$18*'Data 3rd Approx.'!N1513-'Third Approx.'!$D$19*'Data 3rd Approx.'!N1513))))+0.5)*('Third Approx.'!$D$16*TAN(2*'Third Approx.'!$D$29)-2*'Third Approx.'!$D$16*TAN('Third Approx.'!$D$29)))</f>
        <v>3.5071222546969119</v>
      </c>
    </row>
    <row r="1514" spans="1:15" x14ac:dyDescent="0.25">
      <c r="A1514" s="48">
        <v>756</v>
      </c>
      <c r="B1514" s="77" t="str">
        <f>IF(A1514&lt;='Third Approx.'!$D$20,A1514,"")</f>
        <v/>
      </c>
      <c r="C1514" s="48" t="e">
        <f>IF(B1514="",#N/A,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Approx.'!$D$18*B1514))+O1514*COS(RADIANS(B1514*'Third Approx.'!$D$19)+'Third Approx.'!$D$21))))))))))))</f>
        <v>#N/A</v>
      </c>
      <c r="D1514" s="7" t="e">
        <f>IF(B1514="",#N/A,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Approx.'!$D$18*B1514))+O1514*SIN(RADIANS(B1514*'Third Approx.'!$D$19)+'Third Approx.'!$D$21))))))))))))</f>
        <v>#N/A</v>
      </c>
      <c r="N1514" s="18">
        <v>756</v>
      </c>
      <c r="O1514" s="48">
        <f>'Third Approx.'!$D$16*TAN('Third Approx.'!$D$29)+((0.5*(COS(RADIANS(ABS('Third Approx.'!$D$18*'Data 3rd Approx.'!N1514-'Third Approx.'!$D$19*'Data 3rd Approx.'!N1514))))+0.5)*('Third Approx.'!$D$16*TAN(2*'Third Approx.'!$D$29)-2*'Third Approx.'!$D$16*TAN('Third Approx.'!$D$29)))</f>
        <v>3.5070853058800813</v>
      </c>
    </row>
    <row r="1515" spans="1:15" x14ac:dyDescent="0.25">
      <c r="A1515" s="77">
        <v>756.5</v>
      </c>
      <c r="B1515" s="77" t="str">
        <f>IF(A1515&lt;='Third Approx.'!$D$20,A1515,"")</f>
        <v/>
      </c>
      <c r="C1515" s="48" t="e">
        <f>IF(B1515="",#N/A,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Approx.'!$D$18*B1515))+O1515*COS(RADIANS(B1515*'Third Approx.'!$D$19)+'Third Approx.'!$D$21))))))))))))</f>
        <v>#N/A</v>
      </c>
      <c r="D1515" s="7" t="e">
        <f>IF(B1515="",#N/A,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Approx.'!$D$18*B1515))+O1515*SIN(RADIANS(B1515*'Third Approx.'!$D$19)+'Third Approx.'!$D$21))))))))))))</f>
        <v>#N/A</v>
      </c>
      <c r="N1515" s="18">
        <v>756.5</v>
      </c>
      <c r="O1515" s="48">
        <f>'Third Approx.'!$D$16*TAN('Third Approx.'!$D$29)+((0.5*(COS(RADIANS(ABS('Third Approx.'!$D$18*'Data 3rd Approx.'!N1515-'Third Approx.'!$D$19*'Data 3rd Approx.'!N1515))))+0.5)*('Third Approx.'!$D$16*TAN(2*'Third Approx.'!$D$29)-2*'Third Approx.'!$D$16*TAN('Third Approx.'!$D$29)))</f>
        <v>3.5071222546969119</v>
      </c>
    </row>
    <row r="1516" spans="1:15" x14ac:dyDescent="0.25">
      <c r="A1516" s="48">
        <v>757</v>
      </c>
      <c r="B1516" s="77" t="str">
        <f>IF(A1516&lt;='Third Approx.'!$D$20,A1516,"")</f>
        <v/>
      </c>
      <c r="C1516" s="48" t="e">
        <f>IF(B1516="",#N/A,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Approx.'!$D$18*B1516))+O1516*COS(RADIANS(B1516*'Third Approx.'!$D$19)+'Third Approx.'!$D$21))))))))))))</f>
        <v>#N/A</v>
      </c>
      <c r="D1516" s="7" t="e">
        <f>IF(B1516="",#N/A,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Approx.'!$D$18*B1516))+O1516*SIN(RADIANS(B1516*'Third Approx.'!$D$19)+'Third Approx.'!$D$21))))))))))))</f>
        <v>#N/A</v>
      </c>
      <c r="N1516" s="47">
        <v>757</v>
      </c>
      <c r="O1516" s="48">
        <f>'Third Approx.'!$D$16*TAN('Third Approx.'!$D$29)+((0.5*(COS(RADIANS(ABS('Third Approx.'!$D$18*'Data 3rd Approx.'!N1516-'Third Approx.'!$D$19*'Data 3rd Approx.'!N1516))))+0.5)*('Third Approx.'!$D$16*TAN(2*'Third Approx.'!$D$29)-2*'Third Approx.'!$D$16*TAN('Third Approx.'!$D$29)))</f>
        <v>3.5072324689429037</v>
      </c>
    </row>
    <row r="1517" spans="1:15" x14ac:dyDescent="0.25">
      <c r="A1517" s="77">
        <v>757.5</v>
      </c>
      <c r="B1517" s="77" t="str">
        <f>IF(A1517&lt;='Third Approx.'!$D$20,A1517,"")</f>
        <v/>
      </c>
      <c r="C1517" s="48" t="e">
        <f>IF(B1517="",#N/A,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Approx.'!$D$18*B1517))+O1517*COS(RADIANS(B1517*'Third Approx.'!$D$19)+'Third Approx.'!$D$21))))))))))))</f>
        <v>#N/A</v>
      </c>
      <c r="D1517" s="7" t="e">
        <f>IF(B1517="",#N/A,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Approx.'!$D$18*B1517))+O1517*SIN(RADIANS(B1517*'Third Approx.'!$D$19)+'Third Approx.'!$D$21))))))))))))</f>
        <v>#N/A</v>
      </c>
      <c r="N1517" s="18">
        <v>757.5</v>
      </c>
      <c r="O1517" s="48">
        <f>'Third Approx.'!$D$16*TAN('Third Approx.'!$D$29)+((0.5*(COS(RADIANS(ABS('Third Approx.'!$D$18*'Data 3rd Approx.'!N1517-'Third Approx.'!$D$19*'Data 3rd Approx.'!N1517))))+0.5)*('Third Approx.'!$D$16*TAN(2*'Third Approx.'!$D$29)-2*'Third Approx.'!$D$16*TAN('Third Approx.'!$D$29)))</f>
        <v>3.5074140628217503</v>
      </c>
    </row>
    <row r="1518" spans="1:15" x14ac:dyDescent="0.25">
      <c r="A1518" s="48">
        <v>758</v>
      </c>
      <c r="B1518" s="77" t="str">
        <f>IF(A1518&lt;='Third Approx.'!$D$20,A1518,"")</f>
        <v/>
      </c>
      <c r="C1518" s="48" t="e">
        <f>IF(B1518="",#N/A,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Approx.'!$D$18*B1518))+O1518*COS(RADIANS(B1518*'Third Approx.'!$D$19)+'Third Approx.'!$D$21))))))))))))</f>
        <v>#N/A</v>
      </c>
      <c r="D1518" s="7" t="e">
        <f>IF(B1518="",#N/A,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Approx.'!$D$18*B1518))+O1518*SIN(RADIANS(B1518*'Third Approx.'!$D$19)+'Third Approx.'!$D$21))))))))))))</f>
        <v>#N/A</v>
      </c>
      <c r="N1518" s="18">
        <v>758</v>
      </c>
      <c r="O1518" s="48">
        <f>'Third Approx.'!$D$16*TAN('Third Approx.'!$D$29)+((0.5*(COS(RADIANS(ABS('Third Approx.'!$D$18*'Data 3rd Approx.'!N1518-'Third Approx.'!$D$19*'Data 3rd Approx.'!N1518))))+0.5)*('Third Approx.'!$D$16*TAN(2*'Third Approx.'!$D$29)-2*'Third Approx.'!$D$16*TAN('Third Approx.'!$D$29)))</f>
        <v>3.5076639292118377</v>
      </c>
    </row>
    <row r="1519" spans="1:15" x14ac:dyDescent="0.25">
      <c r="A1519" s="77">
        <v>758.5</v>
      </c>
      <c r="B1519" s="77" t="str">
        <f>IF(A1519&lt;='Third Approx.'!$D$20,A1519,"")</f>
        <v/>
      </c>
      <c r="C1519" s="48" t="e">
        <f>IF(B1519="",#N/A,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Approx.'!$D$18*B1519))+O1519*COS(RADIANS(B1519*'Third Approx.'!$D$19)+'Third Approx.'!$D$21))))))))))))</f>
        <v>#N/A</v>
      </c>
      <c r="D1519" s="7" t="e">
        <f>IF(B1519="",#N/A,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Approx.'!$D$18*B1519))+O1519*SIN(RADIANS(B1519*'Third Approx.'!$D$19)+'Third Approx.'!$D$21))))))))))))</f>
        <v>#N/A</v>
      </c>
      <c r="N1519" s="47">
        <v>758.5</v>
      </c>
      <c r="O1519" s="48">
        <f>'Third Approx.'!$D$16*TAN('Third Approx.'!$D$29)+((0.5*(COS(RADIANS(ABS('Third Approx.'!$D$18*'Data 3rd Approx.'!N1519-'Third Approx.'!$D$19*'Data 3rd Approx.'!N1519))))+0.5)*('Third Approx.'!$D$16*TAN(2*'Third Approx.'!$D$29)-2*'Third Approx.'!$D$16*TAN('Third Approx.'!$D$29)))</f>
        <v>3.5079777928299554</v>
      </c>
    </row>
    <row r="1520" spans="1:15" x14ac:dyDescent="0.25">
      <c r="A1520" s="48">
        <v>759</v>
      </c>
      <c r="B1520" s="77" t="str">
        <f>IF(A1520&lt;='Third Approx.'!$D$20,A1520,"")</f>
        <v/>
      </c>
      <c r="C1520" s="48" t="e">
        <f>IF(B1520="",#N/A,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Approx.'!$D$18*B1520))+O1520*COS(RADIANS(B1520*'Third Approx.'!$D$19)+'Third Approx.'!$D$21))))))))))))</f>
        <v>#N/A</v>
      </c>
      <c r="D1520" s="7" t="e">
        <f>IF(B1520="",#N/A,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Approx.'!$D$18*B1520))+O1520*SIN(RADIANS(B1520*'Third Approx.'!$D$19)+'Third Approx.'!$D$21))))))))))))</f>
        <v>#N/A</v>
      </c>
      <c r="N1520" s="18">
        <v>759</v>
      </c>
      <c r="O1520" s="48">
        <f>'Third Approx.'!$D$16*TAN('Third Approx.'!$D$29)+((0.5*(COS(RADIANS(ABS('Third Approx.'!$D$18*'Data 3rd Approx.'!N1520-'Third Approx.'!$D$19*'Data 3rd Approx.'!N1520))))+0.5)*('Third Approx.'!$D$16*TAN(2*'Third Approx.'!$D$29)-2*'Third Approx.'!$D$16*TAN('Third Approx.'!$D$29)))</f>
        <v>3.5083502833825779</v>
      </c>
    </row>
    <row r="1521" spans="1:15" x14ac:dyDescent="0.25">
      <c r="A1521" s="77">
        <v>759.5</v>
      </c>
      <c r="B1521" s="77" t="str">
        <f>IF(A1521&lt;='Third Approx.'!$D$20,A1521,"")</f>
        <v/>
      </c>
      <c r="C1521" s="48" t="e">
        <f>IF(B1521="",#N/A,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Approx.'!$D$18*B1521))+O1521*COS(RADIANS(B1521*'Third Approx.'!$D$19)+'Third Approx.'!$D$21))))))))))))</f>
        <v>#N/A</v>
      </c>
      <c r="D1521" s="7" t="e">
        <f>IF(B1521="",#N/A,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Approx.'!$D$18*B1521))+O1521*SIN(RADIANS(B1521*'Third Approx.'!$D$19)+'Third Approx.'!$D$21))))))))))))</f>
        <v>#N/A</v>
      </c>
      <c r="N1521" s="18">
        <v>759.5</v>
      </c>
      <c r="O1521" s="48">
        <f>'Third Approx.'!$D$16*TAN('Third Approx.'!$D$29)+((0.5*(COS(RADIANS(ABS('Third Approx.'!$D$18*'Data 3rd Approx.'!N1521-'Third Approx.'!$D$19*'Data 3rd Approx.'!N1521))))+0.5)*('Third Approx.'!$D$16*TAN(2*'Third Approx.'!$D$29)-2*'Third Approx.'!$D$16*TAN('Third Approx.'!$D$29)))</f>
        <v>3.5087750274530758</v>
      </c>
    </row>
    <row r="1522" spans="1:15" x14ac:dyDescent="0.25">
      <c r="A1522" s="48">
        <v>760</v>
      </c>
      <c r="B1522" s="77" t="str">
        <f>IF(A1522&lt;='Third Approx.'!$D$20,A1522,"")</f>
        <v/>
      </c>
      <c r="C1522" s="48" t="e">
        <f>IF(B1522="",#N/A,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Approx.'!$D$18*B1522))+O1522*COS(RADIANS(B1522*'Third Approx.'!$D$19)+'Third Approx.'!$D$21))))))))))))</f>
        <v>#N/A</v>
      </c>
      <c r="D1522" s="7" t="e">
        <f>IF(B1522="",#N/A,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Approx.'!$D$18*B1522))+O1522*SIN(RADIANS(B1522*'Third Approx.'!$D$19)+'Third Approx.'!$D$21))))))))))))</f>
        <v>#N/A</v>
      </c>
      <c r="N1522" s="47">
        <v>760</v>
      </c>
      <c r="O1522" s="48">
        <f>'Third Approx.'!$D$16*TAN('Third Approx.'!$D$29)+((0.5*(COS(RADIANS(ABS('Third Approx.'!$D$18*'Data 3rd Approx.'!N1522-'Third Approx.'!$D$19*'Data 3rd Approx.'!N1522))))+0.5)*('Third Approx.'!$D$16*TAN(2*'Third Approx.'!$D$29)-2*'Third Approx.'!$D$16*TAN('Third Approx.'!$D$29)))</f>
        <v>3.5092447575526418</v>
      </c>
    </row>
    <row r="1523" spans="1:15" x14ac:dyDescent="0.25">
      <c r="A1523" s="77">
        <v>760.5</v>
      </c>
      <c r="B1523" s="77" t="str">
        <f>IF(A1523&lt;='Third Approx.'!$D$20,A1523,"")</f>
        <v/>
      </c>
      <c r="C1523" s="48" t="e">
        <f>IF(B1523="",#N/A,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Approx.'!$D$18*B1523))+O1523*COS(RADIANS(B1523*'Third Approx.'!$D$19)+'Third Approx.'!$D$21))))))))))))</f>
        <v>#N/A</v>
      </c>
      <c r="D1523" s="7" t="e">
        <f>IF(B1523="",#N/A,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Approx.'!$D$18*B1523))+O1523*SIN(RADIANS(B1523*'Third Approx.'!$D$19)+'Third Approx.'!$D$21))))))))))))</f>
        <v>#N/A</v>
      </c>
      <c r="N1523" s="18">
        <v>760.5</v>
      </c>
      <c r="O1523" s="48">
        <f>'Third Approx.'!$D$16*TAN('Third Approx.'!$D$29)+((0.5*(COS(RADIANS(ABS('Third Approx.'!$D$18*'Data 3rd Approx.'!N1523-'Third Approx.'!$D$19*'Data 3rd Approx.'!N1523))))+0.5)*('Third Approx.'!$D$16*TAN(2*'Third Approx.'!$D$29)-2*'Third Approx.'!$D$16*TAN('Third Approx.'!$D$29)))</f>
        <v>3.5097514364690383</v>
      </c>
    </row>
    <row r="1524" spans="1:15" x14ac:dyDescent="0.25">
      <c r="A1524" s="48">
        <v>761</v>
      </c>
      <c r="B1524" s="77" t="str">
        <f>IF(A1524&lt;='Third Approx.'!$D$20,A1524,"")</f>
        <v/>
      </c>
      <c r="C1524" s="48" t="e">
        <f>IF(B1524="",#N/A,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Approx.'!$D$18*B1524))+O1524*COS(RADIANS(B1524*'Third Approx.'!$D$19)+'Third Approx.'!$D$21))))))))))))</f>
        <v>#N/A</v>
      </c>
      <c r="D1524" s="7" t="e">
        <f>IF(B1524="",#N/A,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Approx.'!$D$18*B1524))+O1524*SIN(RADIANS(B1524*'Third Approx.'!$D$19)+'Third Approx.'!$D$21))))))))))))</f>
        <v>#N/A</v>
      </c>
      <c r="N1524" s="18">
        <v>761</v>
      </c>
      <c r="O1524" s="48">
        <f>'Third Approx.'!$D$16*TAN('Third Approx.'!$D$29)+((0.5*(COS(RADIANS(ABS('Third Approx.'!$D$18*'Data 3rd Approx.'!N1524-'Third Approx.'!$D$19*'Data 3rd Approx.'!N1524))))+0.5)*('Third Approx.'!$D$16*TAN(2*'Third Approx.'!$D$29)-2*'Third Approx.'!$D$16*TAN('Third Approx.'!$D$29)))</f>
        <v>3.5102863947855281</v>
      </c>
    </row>
    <row r="1525" spans="1:15" x14ac:dyDescent="0.25">
      <c r="A1525" s="77">
        <v>761.5</v>
      </c>
      <c r="B1525" s="77" t="str">
        <f>IF(A1525&lt;='Third Approx.'!$D$20,A1525,"")</f>
        <v/>
      </c>
      <c r="C1525" s="48" t="e">
        <f>IF(B1525="",#N/A,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Approx.'!$D$18*B1525))+O1525*COS(RADIANS(B1525*'Third Approx.'!$D$19)+'Third Approx.'!$D$21))))))))))))</f>
        <v>#N/A</v>
      </c>
      <c r="D1525" s="7" t="e">
        <f>IF(B1525="",#N/A,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Approx.'!$D$18*B1525))+O1525*SIN(RADIANS(B1525*'Third Approx.'!$D$19)+'Third Approx.'!$D$21))))))))))))</f>
        <v>#N/A</v>
      </c>
      <c r="N1525" s="47">
        <v>761.5</v>
      </c>
      <c r="O1525" s="48">
        <f>'Third Approx.'!$D$16*TAN('Third Approx.'!$D$29)+((0.5*(COS(RADIANS(ABS('Third Approx.'!$D$18*'Data 3rd Approx.'!N1525-'Third Approx.'!$D$19*'Data 3rd Approx.'!N1525))))+0.5)*('Third Approx.'!$D$16*TAN(2*'Third Approx.'!$D$29)-2*'Third Approx.'!$D$16*TAN('Third Approx.'!$D$29)))</f>
        <v>3.5108404792169972</v>
      </c>
    </row>
    <row r="1526" spans="1:15" x14ac:dyDescent="0.25">
      <c r="A1526" s="48">
        <v>762</v>
      </c>
      <c r="B1526" s="77" t="str">
        <f>IF(A1526&lt;='Third Approx.'!$D$20,A1526,"")</f>
        <v/>
      </c>
      <c r="C1526" s="48" t="e">
        <f>IF(B1526="",#N/A,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Approx.'!$D$18*B1526))+O1526*COS(RADIANS(B1526*'Third Approx.'!$D$19)+'Third Approx.'!$D$21))))))))))))</f>
        <v>#N/A</v>
      </c>
      <c r="D1526" s="7" t="e">
        <f>IF(B1526="",#N/A,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Approx.'!$D$18*B1526))+O1526*SIN(RADIANS(B1526*'Third Approx.'!$D$19)+'Third Approx.'!$D$21))))))))))))</f>
        <v>#N/A</v>
      </c>
      <c r="N1526" s="18">
        <v>762</v>
      </c>
      <c r="O1526" s="48">
        <f>'Third Approx.'!$D$16*TAN('Third Approx.'!$D$29)+((0.5*(COS(RADIANS(ABS('Third Approx.'!$D$18*'Data 3rd Approx.'!N1526-'Third Approx.'!$D$19*'Data 3rd Approx.'!N1526))))+0.5)*('Third Approx.'!$D$16*TAN(2*'Third Approx.'!$D$29)-2*'Third Approx.'!$D$16*TAN('Third Approx.'!$D$29)))</f>
        <v>3.5114042092252022</v>
      </c>
    </row>
    <row r="1527" spans="1:15" x14ac:dyDescent="0.25">
      <c r="A1527" s="77">
        <v>762.5</v>
      </c>
      <c r="B1527" s="77" t="str">
        <f>IF(A1527&lt;='Third Approx.'!$D$20,A1527,"")</f>
        <v/>
      </c>
      <c r="C1527" s="48" t="e">
        <f>IF(B1527="",#N/A,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Approx.'!$D$18*B1527))+O1527*COS(RADIANS(B1527*'Third Approx.'!$D$19)+'Third Approx.'!$D$21))))))))))))</f>
        <v>#N/A</v>
      </c>
      <c r="D1527" s="7" t="e">
        <f>IF(B1527="",#N/A,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Approx.'!$D$18*B1527))+O1527*SIN(RADIANS(B1527*'Third Approx.'!$D$19)+'Third Approx.'!$D$21))))))))))))</f>
        <v>#N/A</v>
      </c>
      <c r="N1527" s="18">
        <v>762.5</v>
      </c>
      <c r="O1527" s="48">
        <f>'Third Approx.'!$D$16*TAN('Third Approx.'!$D$29)+((0.5*(COS(RADIANS(ABS('Third Approx.'!$D$18*'Data 3rd Approx.'!N1527-'Third Approx.'!$D$19*'Data 3rd Approx.'!N1527))))+0.5)*('Third Approx.'!$D$16*TAN(2*'Third Approx.'!$D$29)-2*'Third Approx.'!$D$16*TAN('Third Approx.'!$D$29)))</f>
        <v>3.5119679392334073</v>
      </c>
    </row>
    <row r="1528" spans="1:15" x14ac:dyDescent="0.25">
      <c r="A1528" s="48">
        <v>763</v>
      </c>
      <c r="B1528" s="77" t="str">
        <f>IF(A1528&lt;='Third Approx.'!$D$20,A1528,"")</f>
        <v/>
      </c>
      <c r="C1528" s="48" t="e">
        <f>IF(B1528="",#N/A,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Approx.'!$D$18*B1528))+O1528*COS(RADIANS(B1528*'Third Approx.'!$D$19)+'Third Approx.'!$D$21))))))))))))</f>
        <v>#N/A</v>
      </c>
      <c r="D1528" s="7" t="e">
        <f>IF(B1528="",#N/A,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Approx.'!$D$18*B1528))+O1528*SIN(RADIANS(B1528*'Third Approx.'!$D$19)+'Third Approx.'!$D$21))))))))))))</f>
        <v>#N/A</v>
      </c>
      <c r="N1528" s="47">
        <v>763</v>
      </c>
      <c r="O1528" s="48">
        <f>'Third Approx.'!$D$16*TAN('Third Approx.'!$D$29)+((0.5*(COS(RADIANS(ABS('Third Approx.'!$D$18*'Data 3rd Approx.'!N1528-'Third Approx.'!$D$19*'Data 3rd Approx.'!N1528))))+0.5)*('Third Approx.'!$D$16*TAN(2*'Third Approx.'!$D$29)-2*'Third Approx.'!$D$16*TAN('Third Approx.'!$D$29)))</f>
        <v>3.5125220236648764</v>
      </c>
    </row>
    <row r="1529" spans="1:15" x14ac:dyDescent="0.25">
      <c r="A1529" s="77">
        <v>763.5</v>
      </c>
      <c r="B1529" s="77" t="str">
        <f>IF(A1529&lt;='Third Approx.'!$D$20,A1529,"")</f>
        <v/>
      </c>
      <c r="C1529" s="48" t="e">
        <f>IF(B1529="",#N/A,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Approx.'!$D$18*B1529))+O1529*COS(RADIANS(B1529*'Third Approx.'!$D$19)+'Third Approx.'!$D$21))))))))))))</f>
        <v>#N/A</v>
      </c>
      <c r="D1529" s="7" t="e">
        <f>IF(B1529="",#N/A,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Approx.'!$D$18*B1529))+O1529*SIN(RADIANS(B1529*'Third Approx.'!$D$19)+'Third Approx.'!$D$21))))))))))))</f>
        <v>#N/A</v>
      </c>
      <c r="N1529" s="18">
        <v>763.5</v>
      </c>
      <c r="O1529" s="48">
        <f>'Third Approx.'!$D$16*TAN('Third Approx.'!$D$29)+((0.5*(COS(RADIANS(ABS('Third Approx.'!$D$18*'Data 3rd Approx.'!N1529-'Third Approx.'!$D$19*'Data 3rd Approx.'!N1529))))+0.5)*('Third Approx.'!$D$16*TAN(2*'Third Approx.'!$D$29)-2*'Third Approx.'!$D$16*TAN('Third Approx.'!$D$29)))</f>
        <v>3.5130569819813662</v>
      </c>
    </row>
    <row r="1530" spans="1:15" x14ac:dyDescent="0.25">
      <c r="A1530" s="48">
        <v>764</v>
      </c>
      <c r="B1530" s="77" t="str">
        <f>IF(A1530&lt;='Third Approx.'!$D$20,A1530,"")</f>
        <v/>
      </c>
      <c r="C1530" s="48" t="e">
        <f>IF(B1530="",#N/A,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Approx.'!$D$18*B1530))+O1530*COS(RADIANS(B1530*'Third Approx.'!$D$19)+'Third Approx.'!$D$21))))))))))))</f>
        <v>#N/A</v>
      </c>
      <c r="D1530" s="7" t="e">
        <f>IF(B1530="",#N/A,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Approx.'!$D$18*B1530))+O1530*SIN(RADIANS(B1530*'Third Approx.'!$D$19)+'Third Approx.'!$D$21))))))))))))</f>
        <v>#N/A</v>
      </c>
      <c r="N1530" s="18">
        <v>764</v>
      </c>
      <c r="O1530" s="48">
        <f>'Third Approx.'!$D$16*TAN('Third Approx.'!$D$29)+((0.5*(COS(RADIANS(ABS('Third Approx.'!$D$18*'Data 3rd Approx.'!N1530-'Third Approx.'!$D$19*'Data 3rd Approx.'!N1530))))+0.5)*('Third Approx.'!$D$16*TAN(2*'Third Approx.'!$D$29)-2*'Third Approx.'!$D$16*TAN('Third Approx.'!$D$29)))</f>
        <v>3.5135636608977627</v>
      </c>
    </row>
    <row r="1531" spans="1:15" x14ac:dyDescent="0.25">
      <c r="A1531" s="77">
        <v>764.5</v>
      </c>
      <c r="B1531" s="77" t="str">
        <f>IF(A1531&lt;='Third Approx.'!$D$20,A1531,"")</f>
        <v/>
      </c>
      <c r="C1531" s="48" t="e">
        <f>IF(B1531="",#N/A,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Approx.'!$D$18*B1531))+O1531*COS(RADIANS(B1531*'Third Approx.'!$D$19)+'Third Approx.'!$D$21))))))))))))</f>
        <v>#N/A</v>
      </c>
      <c r="D1531" s="7" t="e">
        <f>IF(B1531="",#N/A,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Approx.'!$D$18*B1531))+O1531*SIN(RADIANS(B1531*'Third Approx.'!$D$19)+'Third Approx.'!$D$21))))))))))))</f>
        <v>#N/A</v>
      </c>
      <c r="N1531" s="47">
        <v>764.5</v>
      </c>
      <c r="O1531" s="48">
        <f>'Third Approx.'!$D$16*TAN('Third Approx.'!$D$29)+((0.5*(COS(RADIANS(ABS('Third Approx.'!$D$18*'Data 3rd Approx.'!N1531-'Third Approx.'!$D$19*'Data 3rd Approx.'!N1531))))+0.5)*('Third Approx.'!$D$16*TAN(2*'Third Approx.'!$D$29)-2*'Third Approx.'!$D$16*TAN('Third Approx.'!$D$29)))</f>
        <v>3.5140333909973287</v>
      </c>
    </row>
    <row r="1532" spans="1:15" x14ac:dyDescent="0.25">
      <c r="A1532" s="48">
        <v>765</v>
      </c>
      <c r="B1532" s="77" t="str">
        <f>IF(A1532&lt;='Third Approx.'!$D$20,A1532,"")</f>
        <v/>
      </c>
      <c r="C1532" s="48" t="e">
        <f>IF(B1532="",#N/A,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Approx.'!$D$18*B1532))+O1532*COS(RADIANS(B1532*'Third Approx.'!$D$19)+'Third Approx.'!$D$21))))))))))))</f>
        <v>#N/A</v>
      </c>
      <c r="D1532" s="7" t="e">
        <f>IF(B1532="",#N/A,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Approx.'!$D$18*B1532))+O1532*SIN(RADIANS(B1532*'Third Approx.'!$D$19)+'Third Approx.'!$D$21))))))))))))</f>
        <v>#N/A</v>
      </c>
      <c r="N1532" s="18">
        <v>765</v>
      </c>
      <c r="O1532" s="48">
        <f>'Third Approx.'!$D$16*TAN('Third Approx.'!$D$29)+((0.5*(COS(RADIANS(ABS('Third Approx.'!$D$18*'Data 3rd Approx.'!N1532-'Third Approx.'!$D$19*'Data 3rd Approx.'!N1532))))+0.5)*('Third Approx.'!$D$16*TAN(2*'Third Approx.'!$D$29)-2*'Third Approx.'!$D$16*TAN('Third Approx.'!$D$29)))</f>
        <v>3.5144581350678266</v>
      </c>
    </row>
    <row r="1533" spans="1:15" x14ac:dyDescent="0.25">
      <c r="A1533" s="77">
        <v>765.5</v>
      </c>
      <c r="B1533" s="77" t="str">
        <f>IF(A1533&lt;='Third Approx.'!$D$20,A1533,"")</f>
        <v/>
      </c>
      <c r="C1533" s="48" t="e">
        <f>IF(B1533="",#N/A,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Approx.'!$D$18*B1533))+O1533*COS(RADIANS(B1533*'Third Approx.'!$D$19)+'Third Approx.'!$D$21))))))))))))</f>
        <v>#N/A</v>
      </c>
      <c r="D1533" s="7" t="e">
        <f>IF(B1533="",#N/A,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Approx.'!$D$18*B1533))+O1533*SIN(RADIANS(B1533*'Third Approx.'!$D$19)+'Third Approx.'!$D$21))))))))))))</f>
        <v>#N/A</v>
      </c>
      <c r="N1533" s="18">
        <v>765.5</v>
      </c>
      <c r="O1533" s="48">
        <f>'Third Approx.'!$D$16*TAN('Third Approx.'!$D$29)+((0.5*(COS(RADIANS(ABS('Third Approx.'!$D$18*'Data 3rd Approx.'!N1533-'Third Approx.'!$D$19*'Data 3rd Approx.'!N1533))))+0.5)*('Third Approx.'!$D$16*TAN(2*'Third Approx.'!$D$29)-2*'Third Approx.'!$D$16*TAN('Third Approx.'!$D$29)))</f>
        <v>3.5148306256204491</v>
      </c>
    </row>
    <row r="1534" spans="1:15" x14ac:dyDescent="0.25">
      <c r="A1534" s="48">
        <v>766</v>
      </c>
      <c r="B1534" s="77" t="str">
        <f>IF(A1534&lt;='Third Approx.'!$D$20,A1534,"")</f>
        <v/>
      </c>
      <c r="C1534" s="48" t="e">
        <f>IF(B1534="",#N/A,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Approx.'!$D$18*B1534))+O1534*COS(RADIANS(B1534*'Third Approx.'!$D$19)+'Third Approx.'!$D$21))))))))))))</f>
        <v>#N/A</v>
      </c>
      <c r="D1534" s="7" t="e">
        <f>IF(B1534="",#N/A,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Approx.'!$D$18*B1534))+O1534*SIN(RADIANS(B1534*'Third Approx.'!$D$19)+'Third Approx.'!$D$21))))))))))))</f>
        <v>#N/A</v>
      </c>
      <c r="N1534" s="47">
        <v>766</v>
      </c>
      <c r="O1534" s="48">
        <f>'Third Approx.'!$D$16*TAN('Third Approx.'!$D$29)+((0.5*(COS(RADIANS(ABS('Third Approx.'!$D$18*'Data 3rd Approx.'!N1534-'Third Approx.'!$D$19*'Data 3rd Approx.'!N1534))))+0.5)*('Third Approx.'!$D$16*TAN(2*'Third Approx.'!$D$29)-2*'Third Approx.'!$D$16*TAN('Third Approx.'!$D$29)))</f>
        <v>3.5151444892385668</v>
      </c>
    </row>
    <row r="1535" spans="1:15" x14ac:dyDescent="0.25">
      <c r="A1535" s="77">
        <v>766.5</v>
      </c>
      <c r="B1535" s="77" t="str">
        <f>IF(A1535&lt;='Third Approx.'!$D$20,A1535,"")</f>
        <v/>
      </c>
      <c r="C1535" s="48" t="e">
        <f>IF(B1535="",#N/A,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Approx.'!$D$18*B1535))+O1535*COS(RADIANS(B1535*'Third Approx.'!$D$19)+'Third Approx.'!$D$21))))))))))))</f>
        <v>#N/A</v>
      </c>
      <c r="D1535" s="7" t="e">
        <f>IF(B1535="",#N/A,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Approx.'!$D$18*B1535))+O1535*SIN(RADIANS(B1535*'Third Approx.'!$D$19)+'Third Approx.'!$D$21))))))))))))</f>
        <v>#N/A</v>
      </c>
      <c r="N1535" s="18">
        <v>766.5</v>
      </c>
      <c r="O1535" s="48">
        <f>'Third Approx.'!$D$16*TAN('Third Approx.'!$D$29)+((0.5*(COS(RADIANS(ABS('Third Approx.'!$D$18*'Data 3rd Approx.'!N1535-'Third Approx.'!$D$19*'Data 3rd Approx.'!N1535))))+0.5)*('Third Approx.'!$D$16*TAN(2*'Third Approx.'!$D$29)-2*'Third Approx.'!$D$16*TAN('Third Approx.'!$D$29)))</f>
        <v>3.5153943556286542</v>
      </c>
    </row>
    <row r="1536" spans="1:15" x14ac:dyDescent="0.25">
      <c r="A1536" s="48">
        <v>767</v>
      </c>
      <c r="B1536" s="77" t="str">
        <f>IF(A1536&lt;='Third Approx.'!$D$20,A1536,"")</f>
        <v/>
      </c>
      <c r="C1536" s="48" t="e">
        <f>IF(B1536="",#N/A,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Approx.'!$D$18*B1536))+O1536*COS(RADIANS(B1536*'Third Approx.'!$D$19)+'Third Approx.'!$D$21))))))))))))</f>
        <v>#N/A</v>
      </c>
      <c r="D1536" s="7" t="e">
        <f>IF(B1536="",#N/A,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Approx.'!$D$18*B1536))+O1536*SIN(RADIANS(B1536*'Third Approx.'!$D$19)+'Third Approx.'!$D$21))))))))))))</f>
        <v>#N/A</v>
      </c>
      <c r="N1536" s="18">
        <v>767</v>
      </c>
      <c r="O1536" s="48">
        <f>'Third Approx.'!$D$16*TAN('Third Approx.'!$D$29)+((0.5*(COS(RADIANS(ABS('Third Approx.'!$D$18*'Data 3rd Approx.'!N1536-'Third Approx.'!$D$19*'Data 3rd Approx.'!N1536))))+0.5)*('Third Approx.'!$D$16*TAN(2*'Third Approx.'!$D$29)-2*'Third Approx.'!$D$16*TAN('Third Approx.'!$D$29)))</f>
        <v>3.5155759495075007</v>
      </c>
    </row>
    <row r="1537" spans="1:15" x14ac:dyDescent="0.25">
      <c r="A1537" s="77">
        <v>767.5</v>
      </c>
      <c r="B1537" s="77" t="str">
        <f>IF(A1537&lt;='Third Approx.'!$D$20,A1537,"")</f>
        <v/>
      </c>
      <c r="C1537" s="48" t="e">
        <f>IF(B1537="",#N/A,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Approx.'!$D$18*B1537))+O1537*COS(RADIANS(B1537*'Third Approx.'!$D$19)+'Third Approx.'!$D$21))))))))))))</f>
        <v>#N/A</v>
      </c>
      <c r="D1537" s="7" t="e">
        <f>IF(B1537="",#N/A,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Approx.'!$D$18*B1537))+O1537*SIN(RADIANS(B1537*'Third Approx.'!$D$19)+'Third Approx.'!$D$21))))))))))))</f>
        <v>#N/A</v>
      </c>
      <c r="N1537" s="47">
        <v>767.5</v>
      </c>
      <c r="O1537" s="48">
        <f>'Third Approx.'!$D$16*TAN('Third Approx.'!$D$29)+((0.5*(COS(RADIANS(ABS('Third Approx.'!$D$18*'Data 3rd Approx.'!N1537-'Third Approx.'!$D$19*'Data 3rd Approx.'!N1537))))+0.5)*('Third Approx.'!$D$16*TAN(2*'Third Approx.'!$D$29)-2*'Third Approx.'!$D$16*TAN('Third Approx.'!$D$29)))</f>
        <v>3.5156861637534926</v>
      </c>
    </row>
    <row r="1538" spans="1:15" x14ac:dyDescent="0.25">
      <c r="A1538" s="48">
        <v>768</v>
      </c>
      <c r="B1538" s="77" t="str">
        <f>IF(A1538&lt;='Third Approx.'!$D$20,A1538,"")</f>
        <v/>
      </c>
      <c r="C1538" s="48" t="e">
        <f>IF(B1538="",#N/A,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Approx.'!$D$18*B1538))+O1538*COS(RADIANS(B1538*'Third Approx.'!$D$19)+'Third Approx.'!$D$21))))))))))))</f>
        <v>#N/A</v>
      </c>
      <c r="D1538" s="7" t="e">
        <f>IF(B1538="",#N/A,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Approx.'!$D$18*B1538))+O1538*SIN(RADIANS(B1538*'Third Approx.'!$D$19)+'Third Approx.'!$D$21))))))))))))</f>
        <v>#N/A</v>
      </c>
      <c r="N1538" s="18">
        <v>768</v>
      </c>
      <c r="O1538" s="48">
        <f>'Third Approx.'!$D$16*TAN('Third Approx.'!$D$29)+((0.5*(COS(RADIANS(ABS('Third Approx.'!$D$18*'Data 3rd Approx.'!N1538-'Third Approx.'!$D$19*'Data 3rd Approx.'!N1538))))+0.5)*('Third Approx.'!$D$16*TAN(2*'Third Approx.'!$D$29)-2*'Third Approx.'!$D$16*TAN('Third Approx.'!$D$29)))</f>
        <v>3.5157231125703232</v>
      </c>
    </row>
    <row r="1539" spans="1:15" x14ac:dyDescent="0.25">
      <c r="A1539" s="77">
        <v>768.5</v>
      </c>
      <c r="B1539" s="77" t="str">
        <f>IF(A1539&lt;='Third Approx.'!$D$20,A1539,"")</f>
        <v/>
      </c>
      <c r="C1539" s="48" t="e">
        <f>IF(B1539="",#N/A,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Approx.'!$D$18*B1539))+O1539*COS(RADIANS(B1539*'Third Approx.'!$D$19)+'Third Approx.'!$D$21))))))))))))</f>
        <v>#N/A</v>
      </c>
      <c r="D1539" s="7" t="e">
        <f>IF(B1539="",#N/A,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Approx.'!$D$18*B1539))+O1539*SIN(RADIANS(B1539*'Third Approx.'!$D$19)+'Third Approx.'!$D$21))))))))))))</f>
        <v>#N/A</v>
      </c>
      <c r="N1539" s="18">
        <v>768.5</v>
      </c>
      <c r="O1539" s="48">
        <f>'Third Approx.'!$D$16*TAN('Third Approx.'!$D$29)+((0.5*(COS(RADIANS(ABS('Third Approx.'!$D$18*'Data 3rd Approx.'!N1539-'Third Approx.'!$D$19*'Data 3rd Approx.'!N1539))))+0.5)*('Third Approx.'!$D$16*TAN(2*'Third Approx.'!$D$29)-2*'Third Approx.'!$D$16*TAN('Third Approx.'!$D$29)))</f>
        <v>3.5156861637534926</v>
      </c>
    </row>
    <row r="1540" spans="1:15" x14ac:dyDescent="0.25">
      <c r="A1540" s="48">
        <v>769</v>
      </c>
      <c r="B1540" s="77" t="str">
        <f>IF(A1540&lt;='Third Approx.'!$D$20,A1540,"")</f>
        <v/>
      </c>
      <c r="C1540" s="48" t="e">
        <f>IF(B1540="",#N/A,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Approx.'!$D$18*B1540))+O1540*COS(RADIANS(B1540*'Third Approx.'!$D$19)+'Third Approx.'!$D$21))))))))))))</f>
        <v>#N/A</v>
      </c>
      <c r="D1540" s="7" t="e">
        <f>IF(B1540="",#N/A,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Approx.'!$D$18*B1540))+O1540*SIN(RADIANS(B1540*'Third Approx.'!$D$19)+'Third Approx.'!$D$21))))))))))))</f>
        <v>#N/A</v>
      </c>
      <c r="N1540" s="47">
        <v>769</v>
      </c>
      <c r="O1540" s="48">
        <f>'Third Approx.'!$D$16*TAN('Third Approx.'!$D$29)+((0.5*(COS(RADIANS(ABS('Third Approx.'!$D$18*'Data 3rd Approx.'!N1540-'Third Approx.'!$D$19*'Data 3rd Approx.'!N1540))))+0.5)*('Third Approx.'!$D$16*TAN(2*'Third Approx.'!$D$29)-2*'Third Approx.'!$D$16*TAN('Third Approx.'!$D$29)))</f>
        <v>3.5155759495075007</v>
      </c>
    </row>
    <row r="1541" spans="1:15" x14ac:dyDescent="0.25">
      <c r="A1541" s="77">
        <v>769.5</v>
      </c>
      <c r="B1541" s="77" t="str">
        <f>IF(A1541&lt;='Third Approx.'!$D$20,A1541,"")</f>
        <v/>
      </c>
      <c r="C1541" s="48" t="e">
        <f>IF(B1541="",#N/A,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Approx.'!$D$18*B1541))+O1541*COS(RADIANS(B1541*'Third Approx.'!$D$19)+'Third Approx.'!$D$21))))))))))))</f>
        <v>#N/A</v>
      </c>
      <c r="D1541" s="7" t="e">
        <f>IF(B1541="",#N/A,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Approx.'!$D$18*B1541))+O1541*SIN(RADIANS(B1541*'Third Approx.'!$D$19)+'Third Approx.'!$D$21))))))))))))</f>
        <v>#N/A</v>
      </c>
      <c r="N1541" s="18">
        <v>769.5</v>
      </c>
      <c r="O1541" s="48">
        <f>'Third Approx.'!$D$16*TAN('Third Approx.'!$D$29)+((0.5*(COS(RADIANS(ABS('Third Approx.'!$D$18*'Data 3rd Approx.'!N1541-'Third Approx.'!$D$19*'Data 3rd Approx.'!N1541))))+0.5)*('Third Approx.'!$D$16*TAN(2*'Third Approx.'!$D$29)-2*'Third Approx.'!$D$16*TAN('Third Approx.'!$D$29)))</f>
        <v>3.5153943556286542</v>
      </c>
    </row>
    <row r="1542" spans="1:15" x14ac:dyDescent="0.25">
      <c r="A1542" s="48">
        <v>770</v>
      </c>
      <c r="B1542" s="77" t="str">
        <f>IF(A1542&lt;='Third Approx.'!$D$20,A1542,"")</f>
        <v/>
      </c>
      <c r="C1542" s="48" t="e">
        <f>IF(B1542="",#N/A,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Approx.'!$D$18*B1542))+O1542*COS(RADIANS(B1542*'Third Approx.'!$D$19)+'Third Approx.'!$D$21))))))))))))</f>
        <v>#N/A</v>
      </c>
      <c r="D1542" s="7" t="e">
        <f>IF(B1542="",#N/A,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Approx.'!$D$18*B1542))+O1542*SIN(RADIANS(B1542*'Third Approx.'!$D$19)+'Third Approx.'!$D$21))))))))))))</f>
        <v>#N/A</v>
      </c>
      <c r="N1542" s="18">
        <v>770</v>
      </c>
      <c r="O1542" s="48">
        <f>'Third Approx.'!$D$16*TAN('Third Approx.'!$D$29)+((0.5*(COS(RADIANS(ABS('Third Approx.'!$D$18*'Data 3rd Approx.'!N1542-'Third Approx.'!$D$19*'Data 3rd Approx.'!N1542))))+0.5)*('Third Approx.'!$D$16*TAN(2*'Third Approx.'!$D$29)-2*'Third Approx.'!$D$16*TAN('Third Approx.'!$D$29)))</f>
        <v>3.5151444892385664</v>
      </c>
    </row>
    <row r="1543" spans="1:15" x14ac:dyDescent="0.25">
      <c r="A1543" s="77">
        <v>770.5</v>
      </c>
      <c r="B1543" s="77" t="str">
        <f>IF(A1543&lt;='Third Approx.'!$D$20,A1543,"")</f>
        <v/>
      </c>
      <c r="C1543" s="48" t="e">
        <f>IF(B1543="",#N/A,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Approx.'!$D$18*B1543))+O1543*COS(RADIANS(B1543*'Third Approx.'!$D$19)+'Third Approx.'!$D$21))))))))))))</f>
        <v>#N/A</v>
      </c>
      <c r="D1543" s="7" t="e">
        <f>IF(B1543="",#N/A,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Approx.'!$D$18*B1543))+O1543*SIN(RADIANS(B1543*'Third Approx.'!$D$19)+'Third Approx.'!$D$21))))))))))))</f>
        <v>#N/A</v>
      </c>
      <c r="N1543" s="47">
        <v>770.5</v>
      </c>
      <c r="O1543" s="48">
        <f>'Third Approx.'!$D$16*TAN('Third Approx.'!$D$29)+((0.5*(COS(RADIANS(ABS('Third Approx.'!$D$18*'Data 3rd Approx.'!N1543-'Third Approx.'!$D$19*'Data 3rd Approx.'!N1543))))+0.5)*('Third Approx.'!$D$16*TAN(2*'Third Approx.'!$D$29)-2*'Third Approx.'!$D$16*TAN('Third Approx.'!$D$29)))</f>
        <v>3.5148306256204491</v>
      </c>
    </row>
    <row r="1544" spans="1:15" x14ac:dyDescent="0.25">
      <c r="A1544" s="48">
        <v>771</v>
      </c>
      <c r="B1544" s="77" t="str">
        <f>IF(A1544&lt;='Third Approx.'!$D$20,A1544,"")</f>
        <v/>
      </c>
      <c r="C1544" s="48" t="e">
        <f>IF(B1544="",#N/A,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Approx.'!$D$18*B1544))+O1544*COS(RADIANS(B1544*'Third Approx.'!$D$19)+'Third Approx.'!$D$21))))))))))))</f>
        <v>#N/A</v>
      </c>
      <c r="D1544" s="7" t="e">
        <f>IF(B1544="",#N/A,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Approx.'!$D$18*B1544))+O1544*SIN(RADIANS(B1544*'Third Approx.'!$D$19)+'Third Approx.'!$D$21))))))))))))</f>
        <v>#N/A</v>
      </c>
      <c r="N1544" s="18">
        <v>771</v>
      </c>
      <c r="O1544" s="48">
        <f>'Third Approx.'!$D$16*TAN('Third Approx.'!$D$29)+((0.5*(COS(RADIANS(ABS('Third Approx.'!$D$18*'Data 3rd Approx.'!N1544-'Third Approx.'!$D$19*'Data 3rd Approx.'!N1544))))+0.5)*('Third Approx.'!$D$16*TAN(2*'Third Approx.'!$D$29)-2*'Third Approx.'!$D$16*TAN('Third Approx.'!$D$29)))</f>
        <v>3.5144581350678266</v>
      </c>
    </row>
    <row r="1545" spans="1:15" x14ac:dyDescent="0.25">
      <c r="A1545" s="77">
        <v>771.5</v>
      </c>
      <c r="B1545" s="77" t="str">
        <f>IF(A1545&lt;='Third Approx.'!$D$20,A1545,"")</f>
        <v/>
      </c>
      <c r="C1545" s="48" t="e">
        <f>IF(B1545="",#N/A,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Approx.'!$D$18*B1545))+O1545*COS(RADIANS(B1545*'Third Approx.'!$D$19)+'Third Approx.'!$D$21))))))))))))</f>
        <v>#N/A</v>
      </c>
      <c r="D1545" s="7" t="e">
        <f>IF(B1545="",#N/A,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Approx.'!$D$18*B1545))+O1545*SIN(RADIANS(B1545*'Third Approx.'!$D$19)+'Third Approx.'!$D$21))))))))))))</f>
        <v>#N/A</v>
      </c>
      <c r="N1545" s="18">
        <v>771.5</v>
      </c>
      <c r="O1545" s="48">
        <f>'Third Approx.'!$D$16*TAN('Third Approx.'!$D$29)+((0.5*(COS(RADIANS(ABS('Third Approx.'!$D$18*'Data 3rd Approx.'!N1545-'Third Approx.'!$D$19*'Data 3rd Approx.'!N1545))))+0.5)*('Third Approx.'!$D$16*TAN(2*'Third Approx.'!$D$29)-2*'Third Approx.'!$D$16*TAN('Third Approx.'!$D$29)))</f>
        <v>3.5140333909973287</v>
      </c>
    </row>
    <row r="1546" spans="1:15" x14ac:dyDescent="0.25">
      <c r="A1546" s="48">
        <v>772</v>
      </c>
      <c r="B1546" s="77" t="str">
        <f>IF(A1546&lt;='Third Approx.'!$D$20,A1546,"")</f>
        <v/>
      </c>
      <c r="C1546" s="48" t="e">
        <f>IF(B1546="",#N/A,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Approx.'!$D$18*B1546))+O1546*COS(RADIANS(B1546*'Third Approx.'!$D$19)+'Third Approx.'!$D$21))))))))))))</f>
        <v>#N/A</v>
      </c>
      <c r="D1546" s="7" t="e">
        <f>IF(B1546="",#N/A,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Approx.'!$D$18*B1546))+O1546*SIN(RADIANS(B1546*'Third Approx.'!$D$19)+'Third Approx.'!$D$21))))))))))))</f>
        <v>#N/A</v>
      </c>
      <c r="N1546" s="47">
        <v>772</v>
      </c>
      <c r="O1546" s="48">
        <f>'Third Approx.'!$D$16*TAN('Third Approx.'!$D$29)+((0.5*(COS(RADIANS(ABS('Third Approx.'!$D$18*'Data 3rd Approx.'!N1546-'Third Approx.'!$D$19*'Data 3rd Approx.'!N1546))))+0.5)*('Third Approx.'!$D$16*TAN(2*'Third Approx.'!$D$29)-2*'Third Approx.'!$D$16*TAN('Third Approx.'!$D$29)))</f>
        <v>3.5135636608977627</v>
      </c>
    </row>
    <row r="1547" spans="1:15" x14ac:dyDescent="0.25">
      <c r="A1547" s="77">
        <v>772.5</v>
      </c>
      <c r="B1547" s="77" t="str">
        <f>IF(A1547&lt;='Third Approx.'!$D$20,A1547,"")</f>
        <v/>
      </c>
      <c r="C1547" s="48" t="e">
        <f>IF(B1547="",#N/A,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Approx.'!$D$18*B1547))+O1547*COS(RADIANS(B1547*'Third Approx.'!$D$19)+'Third Approx.'!$D$21))))))))))))</f>
        <v>#N/A</v>
      </c>
      <c r="D1547" s="7" t="e">
        <f>IF(B1547="",#N/A,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Approx.'!$D$18*B1547))+O1547*SIN(RADIANS(B1547*'Third Approx.'!$D$19)+'Third Approx.'!$D$21))))))))))))</f>
        <v>#N/A</v>
      </c>
      <c r="N1547" s="18">
        <v>772.5</v>
      </c>
      <c r="O1547" s="48">
        <f>'Third Approx.'!$D$16*TAN('Third Approx.'!$D$29)+((0.5*(COS(RADIANS(ABS('Third Approx.'!$D$18*'Data 3rd Approx.'!N1547-'Third Approx.'!$D$19*'Data 3rd Approx.'!N1547))))+0.5)*('Third Approx.'!$D$16*TAN(2*'Third Approx.'!$D$29)-2*'Third Approx.'!$D$16*TAN('Third Approx.'!$D$29)))</f>
        <v>3.5130569819813662</v>
      </c>
    </row>
    <row r="1548" spans="1:15" x14ac:dyDescent="0.25">
      <c r="A1548" s="48">
        <v>773</v>
      </c>
      <c r="B1548" s="77" t="str">
        <f>IF(A1548&lt;='Third Approx.'!$D$20,A1548,"")</f>
        <v/>
      </c>
      <c r="C1548" s="48" t="e">
        <f>IF(B1548="",#N/A,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Approx.'!$D$18*B1548))+O1548*COS(RADIANS(B1548*'Third Approx.'!$D$19)+'Third Approx.'!$D$21))))))))))))</f>
        <v>#N/A</v>
      </c>
      <c r="D1548" s="7" t="e">
        <f>IF(B1548="",#N/A,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Approx.'!$D$18*B1548))+O1548*SIN(RADIANS(B1548*'Third Approx.'!$D$19)+'Third Approx.'!$D$21))))))))))))</f>
        <v>#N/A</v>
      </c>
      <c r="N1548" s="18">
        <v>773</v>
      </c>
      <c r="O1548" s="48">
        <f>'Third Approx.'!$D$16*TAN('Third Approx.'!$D$29)+((0.5*(COS(RADIANS(ABS('Third Approx.'!$D$18*'Data 3rd Approx.'!N1548-'Third Approx.'!$D$19*'Data 3rd Approx.'!N1548))))+0.5)*('Third Approx.'!$D$16*TAN(2*'Third Approx.'!$D$29)-2*'Third Approx.'!$D$16*TAN('Third Approx.'!$D$29)))</f>
        <v>3.5125220236648764</v>
      </c>
    </row>
    <row r="1549" spans="1:15" x14ac:dyDescent="0.25">
      <c r="A1549" s="77">
        <v>773.5</v>
      </c>
      <c r="B1549" s="77" t="str">
        <f>IF(A1549&lt;='Third Approx.'!$D$20,A1549,"")</f>
        <v/>
      </c>
      <c r="C1549" s="48" t="e">
        <f>IF(B1549="",#N/A,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Approx.'!$D$18*B1549))+O1549*COS(RADIANS(B1549*'Third Approx.'!$D$19)+'Third Approx.'!$D$21))))))))))))</f>
        <v>#N/A</v>
      </c>
      <c r="D1549" s="7" t="e">
        <f>IF(B1549="",#N/A,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Approx.'!$D$18*B1549))+O1549*SIN(RADIANS(B1549*'Third Approx.'!$D$19)+'Third Approx.'!$D$21))))))))))))</f>
        <v>#N/A</v>
      </c>
      <c r="N1549" s="47">
        <v>773.5</v>
      </c>
      <c r="O1549" s="48">
        <f>'Third Approx.'!$D$16*TAN('Third Approx.'!$D$29)+((0.5*(COS(RADIANS(ABS('Third Approx.'!$D$18*'Data 3rd Approx.'!N1549-'Third Approx.'!$D$19*'Data 3rd Approx.'!N1549))))+0.5)*('Third Approx.'!$D$16*TAN(2*'Third Approx.'!$D$29)-2*'Third Approx.'!$D$16*TAN('Third Approx.'!$D$29)))</f>
        <v>3.5119679392334073</v>
      </c>
    </row>
    <row r="1550" spans="1:15" x14ac:dyDescent="0.25">
      <c r="A1550" s="48">
        <v>774</v>
      </c>
      <c r="B1550" s="77" t="str">
        <f>IF(A1550&lt;='Third Approx.'!$D$20,A1550,"")</f>
        <v/>
      </c>
      <c r="C1550" s="48" t="e">
        <f>IF(B1550="",#N/A,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Approx.'!$D$18*B1550))+O1550*COS(RADIANS(B1550*'Third Approx.'!$D$19)+'Third Approx.'!$D$21))))))))))))</f>
        <v>#N/A</v>
      </c>
      <c r="D1550" s="7" t="e">
        <f>IF(B1550="",#N/A,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Approx.'!$D$18*B1550))+O1550*SIN(RADIANS(B1550*'Third Approx.'!$D$19)+'Third Approx.'!$D$21))))))))))))</f>
        <v>#N/A</v>
      </c>
      <c r="N1550" s="18">
        <v>774</v>
      </c>
      <c r="O1550" s="48">
        <f>'Third Approx.'!$D$16*TAN('Third Approx.'!$D$29)+((0.5*(COS(RADIANS(ABS('Third Approx.'!$D$18*'Data 3rd Approx.'!N1550-'Third Approx.'!$D$19*'Data 3rd Approx.'!N1550))))+0.5)*('Third Approx.'!$D$16*TAN(2*'Third Approx.'!$D$29)-2*'Third Approx.'!$D$16*TAN('Third Approx.'!$D$29)))</f>
        <v>3.5114042092252022</v>
      </c>
    </row>
    <row r="1551" spans="1:15" x14ac:dyDescent="0.25">
      <c r="A1551" s="77">
        <v>774.5</v>
      </c>
      <c r="B1551" s="77" t="str">
        <f>IF(A1551&lt;='Third Approx.'!$D$20,A1551,"")</f>
        <v/>
      </c>
      <c r="C1551" s="48" t="e">
        <f>IF(B1551="",#N/A,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Approx.'!$D$18*B1551))+O1551*COS(RADIANS(B1551*'Third Approx.'!$D$19)+'Third Approx.'!$D$21))))))))))))</f>
        <v>#N/A</v>
      </c>
      <c r="D1551" s="7" t="e">
        <f>IF(B1551="",#N/A,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Approx.'!$D$18*B1551))+O1551*SIN(RADIANS(B1551*'Third Approx.'!$D$19)+'Third Approx.'!$D$21))))))))))))</f>
        <v>#N/A</v>
      </c>
      <c r="N1551" s="18">
        <v>774.5</v>
      </c>
      <c r="O1551" s="48">
        <f>'Third Approx.'!$D$16*TAN('Third Approx.'!$D$29)+((0.5*(COS(RADIANS(ABS('Third Approx.'!$D$18*'Data 3rd Approx.'!N1551-'Third Approx.'!$D$19*'Data 3rd Approx.'!N1551))))+0.5)*('Third Approx.'!$D$16*TAN(2*'Third Approx.'!$D$29)-2*'Third Approx.'!$D$16*TAN('Third Approx.'!$D$29)))</f>
        <v>3.5108404792169972</v>
      </c>
    </row>
    <row r="1552" spans="1:15" x14ac:dyDescent="0.25">
      <c r="A1552" s="48">
        <v>775</v>
      </c>
      <c r="B1552" s="77" t="str">
        <f>IF(A1552&lt;='Third Approx.'!$D$20,A1552,"")</f>
        <v/>
      </c>
      <c r="C1552" s="48" t="e">
        <f>IF(B1552="",#N/A,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Approx.'!$D$18*B1552))+O1552*COS(RADIANS(B1552*'Third Approx.'!$D$19)+'Third Approx.'!$D$21))))))))))))</f>
        <v>#N/A</v>
      </c>
      <c r="D1552" s="7" t="e">
        <f>IF(B1552="",#N/A,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Approx.'!$D$18*B1552))+O1552*SIN(RADIANS(B1552*'Third Approx.'!$D$19)+'Third Approx.'!$D$21))))))))))))</f>
        <v>#N/A</v>
      </c>
      <c r="N1552" s="47">
        <v>775</v>
      </c>
      <c r="O1552" s="48">
        <f>'Third Approx.'!$D$16*TAN('Third Approx.'!$D$29)+((0.5*(COS(RADIANS(ABS('Third Approx.'!$D$18*'Data 3rd Approx.'!N1552-'Third Approx.'!$D$19*'Data 3rd Approx.'!N1552))))+0.5)*('Third Approx.'!$D$16*TAN(2*'Third Approx.'!$D$29)-2*'Third Approx.'!$D$16*TAN('Third Approx.'!$D$29)))</f>
        <v>3.5102863947855281</v>
      </c>
    </row>
    <row r="1553" spans="1:15" x14ac:dyDescent="0.25">
      <c r="A1553" s="77">
        <v>775.5</v>
      </c>
      <c r="B1553" s="77" t="str">
        <f>IF(A1553&lt;='Third Approx.'!$D$20,A1553,"")</f>
        <v/>
      </c>
      <c r="C1553" s="48" t="e">
        <f>IF(B1553="",#N/A,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Approx.'!$D$18*B1553))+O1553*COS(RADIANS(B1553*'Third Approx.'!$D$19)+'Third Approx.'!$D$21))))))))))))</f>
        <v>#N/A</v>
      </c>
      <c r="D1553" s="7" t="e">
        <f>IF(B1553="",#N/A,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Approx.'!$D$18*B1553))+O1553*SIN(RADIANS(B1553*'Third Approx.'!$D$19)+'Third Approx.'!$D$21))))))))))))</f>
        <v>#N/A</v>
      </c>
      <c r="N1553" s="18">
        <v>775.5</v>
      </c>
      <c r="O1553" s="48">
        <f>'Third Approx.'!$D$16*TAN('Third Approx.'!$D$29)+((0.5*(COS(RADIANS(ABS('Third Approx.'!$D$18*'Data 3rd Approx.'!N1553-'Third Approx.'!$D$19*'Data 3rd Approx.'!N1553))))+0.5)*('Third Approx.'!$D$16*TAN(2*'Third Approx.'!$D$29)-2*'Third Approx.'!$D$16*TAN('Third Approx.'!$D$29)))</f>
        <v>3.5097514364690383</v>
      </c>
    </row>
    <row r="1554" spans="1:15" x14ac:dyDescent="0.25">
      <c r="A1554" s="48">
        <v>776</v>
      </c>
      <c r="B1554" s="77" t="str">
        <f>IF(A1554&lt;='Third Approx.'!$D$20,A1554,"")</f>
        <v/>
      </c>
      <c r="C1554" s="48" t="e">
        <f>IF(B1554="",#N/A,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Approx.'!$D$18*B1554))+O1554*COS(RADIANS(B1554*'Third Approx.'!$D$19)+'Third Approx.'!$D$21))))))))))))</f>
        <v>#N/A</v>
      </c>
      <c r="D1554" s="7" t="e">
        <f>IF(B1554="",#N/A,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Approx.'!$D$18*B1554))+O1554*SIN(RADIANS(B1554*'Third Approx.'!$D$19)+'Third Approx.'!$D$21))))))))))))</f>
        <v>#N/A</v>
      </c>
      <c r="N1554" s="18">
        <v>776</v>
      </c>
      <c r="O1554" s="48">
        <f>'Third Approx.'!$D$16*TAN('Third Approx.'!$D$29)+((0.5*(COS(RADIANS(ABS('Third Approx.'!$D$18*'Data 3rd Approx.'!N1554-'Third Approx.'!$D$19*'Data 3rd Approx.'!N1554))))+0.5)*('Third Approx.'!$D$16*TAN(2*'Third Approx.'!$D$29)-2*'Third Approx.'!$D$16*TAN('Third Approx.'!$D$29)))</f>
        <v>3.5092447575526418</v>
      </c>
    </row>
    <row r="1555" spans="1:15" x14ac:dyDescent="0.25">
      <c r="A1555" s="77">
        <v>776.5</v>
      </c>
      <c r="B1555" s="77" t="str">
        <f>IF(A1555&lt;='Third Approx.'!$D$20,A1555,"")</f>
        <v/>
      </c>
      <c r="C1555" s="48" t="e">
        <f>IF(B1555="",#N/A,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Approx.'!$D$18*B1555))+O1555*COS(RADIANS(B1555*'Third Approx.'!$D$19)+'Third Approx.'!$D$21))))))))))))</f>
        <v>#N/A</v>
      </c>
      <c r="D1555" s="7" t="e">
        <f>IF(B1555="",#N/A,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Approx.'!$D$18*B1555))+O1555*SIN(RADIANS(B1555*'Third Approx.'!$D$19)+'Third Approx.'!$D$21))))))))))))</f>
        <v>#N/A</v>
      </c>
      <c r="N1555" s="47">
        <v>776.5</v>
      </c>
      <c r="O1555" s="48">
        <f>'Third Approx.'!$D$16*TAN('Third Approx.'!$D$29)+((0.5*(COS(RADIANS(ABS('Third Approx.'!$D$18*'Data 3rd Approx.'!N1555-'Third Approx.'!$D$19*'Data 3rd Approx.'!N1555))))+0.5)*('Third Approx.'!$D$16*TAN(2*'Third Approx.'!$D$29)-2*'Third Approx.'!$D$16*TAN('Third Approx.'!$D$29)))</f>
        <v>3.5087750274530758</v>
      </c>
    </row>
    <row r="1556" spans="1:15" x14ac:dyDescent="0.25">
      <c r="A1556" s="48">
        <v>777</v>
      </c>
      <c r="B1556" s="77" t="str">
        <f>IF(A1556&lt;='Third Approx.'!$D$20,A1556,"")</f>
        <v/>
      </c>
      <c r="C1556" s="48" t="e">
        <f>IF(B1556="",#N/A,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Approx.'!$D$18*B1556))+O1556*COS(RADIANS(B1556*'Third Approx.'!$D$19)+'Third Approx.'!$D$21))))))))))))</f>
        <v>#N/A</v>
      </c>
      <c r="D1556" s="7" t="e">
        <f>IF(B1556="",#N/A,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Approx.'!$D$18*B1556))+O1556*SIN(RADIANS(B1556*'Third Approx.'!$D$19)+'Third Approx.'!$D$21))))))))))))</f>
        <v>#N/A</v>
      </c>
      <c r="N1556" s="18">
        <v>777</v>
      </c>
      <c r="O1556" s="48">
        <f>'Third Approx.'!$D$16*TAN('Third Approx.'!$D$29)+((0.5*(COS(RADIANS(ABS('Third Approx.'!$D$18*'Data 3rd Approx.'!N1556-'Third Approx.'!$D$19*'Data 3rd Approx.'!N1556))))+0.5)*('Third Approx.'!$D$16*TAN(2*'Third Approx.'!$D$29)-2*'Third Approx.'!$D$16*TAN('Third Approx.'!$D$29)))</f>
        <v>3.5083502833825779</v>
      </c>
    </row>
    <row r="1557" spans="1:15" x14ac:dyDescent="0.25">
      <c r="A1557" s="77">
        <v>777.5</v>
      </c>
      <c r="B1557" s="77" t="str">
        <f>IF(A1557&lt;='Third Approx.'!$D$20,A1557,"")</f>
        <v/>
      </c>
      <c r="C1557" s="48" t="e">
        <f>IF(B1557="",#N/A,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Approx.'!$D$18*B1557))+O1557*COS(RADIANS(B1557*'Third Approx.'!$D$19)+'Third Approx.'!$D$21))))))))))))</f>
        <v>#N/A</v>
      </c>
      <c r="D1557" s="7" t="e">
        <f>IF(B1557="",#N/A,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Approx.'!$D$18*B1557))+O1557*SIN(RADIANS(B1557*'Third Approx.'!$D$19)+'Third Approx.'!$D$21))))))))))))</f>
        <v>#N/A</v>
      </c>
      <c r="N1557" s="18">
        <v>777.5</v>
      </c>
      <c r="O1557" s="48">
        <f>'Third Approx.'!$D$16*TAN('Third Approx.'!$D$29)+((0.5*(COS(RADIANS(ABS('Third Approx.'!$D$18*'Data 3rd Approx.'!N1557-'Third Approx.'!$D$19*'Data 3rd Approx.'!N1557))))+0.5)*('Third Approx.'!$D$16*TAN(2*'Third Approx.'!$D$29)-2*'Third Approx.'!$D$16*TAN('Third Approx.'!$D$29)))</f>
        <v>3.5079777928299554</v>
      </c>
    </row>
    <row r="1558" spans="1:15" x14ac:dyDescent="0.25">
      <c r="A1558" s="48">
        <v>778</v>
      </c>
      <c r="B1558" s="77" t="str">
        <f>IF(A1558&lt;='Third Approx.'!$D$20,A1558,"")</f>
        <v/>
      </c>
      <c r="C1558" s="48" t="e">
        <f>IF(B1558="",#N/A,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Approx.'!$D$18*B1558))+O1558*COS(RADIANS(B1558*'Third Approx.'!$D$19)+'Third Approx.'!$D$21))))))))))))</f>
        <v>#N/A</v>
      </c>
      <c r="D1558" s="7" t="e">
        <f>IF(B1558="",#N/A,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Approx.'!$D$18*B1558))+O1558*SIN(RADIANS(B1558*'Third Approx.'!$D$19)+'Third Approx.'!$D$21))))))))))))</f>
        <v>#N/A</v>
      </c>
      <c r="N1558" s="47">
        <v>778</v>
      </c>
      <c r="O1558" s="48">
        <f>'Third Approx.'!$D$16*TAN('Third Approx.'!$D$29)+((0.5*(COS(RADIANS(ABS('Third Approx.'!$D$18*'Data 3rd Approx.'!N1558-'Third Approx.'!$D$19*'Data 3rd Approx.'!N1558))))+0.5)*('Third Approx.'!$D$16*TAN(2*'Third Approx.'!$D$29)-2*'Third Approx.'!$D$16*TAN('Third Approx.'!$D$29)))</f>
        <v>3.5076639292118381</v>
      </c>
    </row>
    <row r="1559" spans="1:15" x14ac:dyDescent="0.25">
      <c r="A1559" s="77">
        <v>778.5</v>
      </c>
      <c r="B1559" s="77" t="str">
        <f>IF(A1559&lt;='Third Approx.'!$D$20,A1559,"")</f>
        <v/>
      </c>
      <c r="C1559" s="48" t="e">
        <f>IF(B1559="",#N/A,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Approx.'!$D$18*B1559))+O1559*COS(RADIANS(B1559*'Third Approx.'!$D$19)+'Third Approx.'!$D$21))))))))))))</f>
        <v>#N/A</v>
      </c>
      <c r="D1559" s="7" t="e">
        <f>IF(B1559="",#N/A,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Approx.'!$D$18*B1559))+O1559*SIN(RADIANS(B1559*'Third Approx.'!$D$19)+'Third Approx.'!$D$21))))))))))))</f>
        <v>#N/A</v>
      </c>
      <c r="N1559" s="18">
        <v>778.5</v>
      </c>
      <c r="O1559" s="48">
        <f>'Third Approx.'!$D$16*TAN('Third Approx.'!$D$29)+((0.5*(COS(RADIANS(ABS('Third Approx.'!$D$18*'Data 3rd Approx.'!N1559-'Third Approx.'!$D$19*'Data 3rd Approx.'!N1559))))+0.5)*('Third Approx.'!$D$16*TAN(2*'Third Approx.'!$D$29)-2*'Third Approx.'!$D$16*TAN('Third Approx.'!$D$29)))</f>
        <v>3.5074140628217503</v>
      </c>
    </row>
    <row r="1560" spans="1:15" x14ac:dyDescent="0.25">
      <c r="A1560" s="48">
        <v>779</v>
      </c>
      <c r="B1560" s="77" t="str">
        <f>IF(A1560&lt;='Third Approx.'!$D$20,A1560,"")</f>
        <v/>
      </c>
      <c r="C1560" s="48" t="e">
        <f>IF(B1560="",#N/A,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Approx.'!$D$18*B1560))+O1560*COS(RADIANS(B1560*'Third Approx.'!$D$19)+'Third Approx.'!$D$21))))))))))))</f>
        <v>#N/A</v>
      </c>
      <c r="D1560" s="7" t="e">
        <f>IF(B1560="",#N/A,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Approx.'!$D$18*B1560))+O1560*SIN(RADIANS(B1560*'Third Approx.'!$D$19)+'Third Approx.'!$D$21))))))))))))</f>
        <v>#N/A</v>
      </c>
      <c r="N1560" s="18">
        <v>779</v>
      </c>
      <c r="O1560" s="48">
        <f>'Third Approx.'!$D$16*TAN('Third Approx.'!$D$29)+((0.5*(COS(RADIANS(ABS('Third Approx.'!$D$18*'Data 3rd Approx.'!N1560-'Third Approx.'!$D$19*'Data 3rd Approx.'!N1560))))+0.5)*('Third Approx.'!$D$16*TAN(2*'Third Approx.'!$D$29)-2*'Third Approx.'!$D$16*TAN('Third Approx.'!$D$29)))</f>
        <v>3.5072324689429037</v>
      </c>
    </row>
    <row r="1561" spans="1:15" x14ac:dyDescent="0.25">
      <c r="A1561" s="77">
        <v>779.5</v>
      </c>
      <c r="B1561" s="77" t="str">
        <f>IF(A1561&lt;='Third Approx.'!$D$20,A1561,"")</f>
        <v/>
      </c>
      <c r="C1561" s="48" t="e">
        <f>IF(B1561="",#N/A,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Approx.'!$D$18*B1561))+O1561*COS(RADIANS(B1561*'Third Approx.'!$D$19)+'Third Approx.'!$D$21))))))))))))</f>
        <v>#N/A</v>
      </c>
      <c r="D1561" s="7" t="e">
        <f>IF(B1561="",#N/A,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Approx.'!$D$18*B1561))+O1561*SIN(RADIANS(B1561*'Third Approx.'!$D$19)+'Third Approx.'!$D$21))))))))))))</f>
        <v>#N/A</v>
      </c>
      <c r="N1561" s="47">
        <v>779.5</v>
      </c>
      <c r="O1561" s="48">
        <f>'Third Approx.'!$D$16*TAN('Third Approx.'!$D$29)+((0.5*(COS(RADIANS(ABS('Third Approx.'!$D$18*'Data 3rd Approx.'!N1561-'Third Approx.'!$D$19*'Data 3rd Approx.'!N1561))))+0.5)*('Third Approx.'!$D$16*TAN(2*'Third Approx.'!$D$29)-2*'Third Approx.'!$D$16*TAN('Third Approx.'!$D$29)))</f>
        <v>3.5071222546969119</v>
      </c>
    </row>
    <row r="1562" spans="1:15" x14ac:dyDescent="0.25">
      <c r="A1562" s="48">
        <v>780</v>
      </c>
      <c r="B1562" s="77" t="str">
        <f>IF(A1562&lt;='Third Approx.'!$D$20,A1562,"")</f>
        <v/>
      </c>
      <c r="C1562" s="48" t="e">
        <f>IF(B1562="",#N/A,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Approx.'!$D$18*B1562))+O1562*COS(RADIANS(B1562*'Third Approx.'!$D$19)+'Third Approx.'!$D$21))))))))))))</f>
        <v>#N/A</v>
      </c>
      <c r="D1562" s="7" t="e">
        <f>IF(B1562="",#N/A,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Approx.'!$D$18*B1562))+O1562*SIN(RADIANS(B1562*'Third Approx.'!$D$19)+'Third Approx.'!$D$21))))))))))))</f>
        <v>#N/A</v>
      </c>
      <c r="N1562" s="18">
        <v>780</v>
      </c>
      <c r="O1562" s="48">
        <f>'Third Approx.'!$D$16*TAN('Third Approx.'!$D$29)+((0.5*(COS(RADIANS(ABS('Third Approx.'!$D$18*'Data 3rd Approx.'!N1562-'Third Approx.'!$D$19*'Data 3rd Approx.'!N1562))))+0.5)*('Third Approx.'!$D$16*TAN(2*'Third Approx.'!$D$29)-2*'Third Approx.'!$D$16*TAN('Third Approx.'!$D$29)))</f>
        <v>3.5070853058800813</v>
      </c>
    </row>
    <row r="1563" spans="1:15" x14ac:dyDescent="0.25">
      <c r="A1563" s="77">
        <v>780.5</v>
      </c>
      <c r="B1563" s="77" t="str">
        <f>IF(A1563&lt;='Third Approx.'!$D$20,A1563,"")</f>
        <v/>
      </c>
      <c r="C1563" s="48" t="e">
        <f>IF(B1563="",#N/A,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Approx.'!$D$18*B1563))+O1563*COS(RADIANS(B1563*'Third Approx.'!$D$19)+'Third Approx.'!$D$21))))))))))))</f>
        <v>#N/A</v>
      </c>
      <c r="D1563" s="7" t="e">
        <f>IF(B1563="",#N/A,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Approx.'!$D$18*B1563))+O1563*SIN(RADIANS(B1563*'Third Approx.'!$D$19)+'Third Approx.'!$D$21))))))))))))</f>
        <v>#N/A</v>
      </c>
      <c r="N1563" s="18">
        <v>780.5</v>
      </c>
      <c r="O1563" s="48">
        <f>'Third Approx.'!$D$16*TAN('Third Approx.'!$D$29)+((0.5*(COS(RADIANS(ABS('Third Approx.'!$D$18*'Data 3rd Approx.'!N1563-'Third Approx.'!$D$19*'Data 3rd Approx.'!N1563))))+0.5)*('Third Approx.'!$D$16*TAN(2*'Third Approx.'!$D$29)-2*'Third Approx.'!$D$16*TAN('Third Approx.'!$D$29)))</f>
        <v>3.5071222546969119</v>
      </c>
    </row>
    <row r="1564" spans="1:15" x14ac:dyDescent="0.25">
      <c r="A1564" s="48">
        <v>781</v>
      </c>
      <c r="B1564" s="77" t="str">
        <f>IF(A1564&lt;='Third Approx.'!$D$20,A1564,"")</f>
        <v/>
      </c>
      <c r="C1564" s="48" t="e">
        <f>IF(B1564="",#N/A,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Approx.'!$D$18*B1564))+O1564*COS(RADIANS(B1564*'Third Approx.'!$D$19)+'Third Approx.'!$D$21))))))))))))</f>
        <v>#N/A</v>
      </c>
      <c r="D1564" s="7" t="e">
        <f>IF(B1564="",#N/A,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Approx.'!$D$18*B1564))+O1564*SIN(RADIANS(B1564*'Third Approx.'!$D$19)+'Third Approx.'!$D$21))))))))))))</f>
        <v>#N/A</v>
      </c>
      <c r="N1564" s="47">
        <v>781</v>
      </c>
      <c r="O1564" s="48">
        <f>'Third Approx.'!$D$16*TAN('Third Approx.'!$D$29)+((0.5*(COS(RADIANS(ABS('Third Approx.'!$D$18*'Data 3rd Approx.'!N1564-'Third Approx.'!$D$19*'Data 3rd Approx.'!N1564))))+0.5)*('Third Approx.'!$D$16*TAN(2*'Third Approx.'!$D$29)-2*'Third Approx.'!$D$16*TAN('Third Approx.'!$D$29)))</f>
        <v>3.5072324689429037</v>
      </c>
    </row>
    <row r="1565" spans="1:15" x14ac:dyDescent="0.25">
      <c r="A1565" s="77">
        <v>781.5</v>
      </c>
      <c r="B1565" s="77" t="str">
        <f>IF(A1565&lt;='Third Approx.'!$D$20,A1565,"")</f>
        <v/>
      </c>
      <c r="C1565" s="48" t="e">
        <f>IF(B1565="",#N/A,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Approx.'!$D$18*B1565))+O1565*COS(RADIANS(B1565*'Third Approx.'!$D$19)+'Third Approx.'!$D$21))))))))))))</f>
        <v>#N/A</v>
      </c>
      <c r="D1565" s="7" t="e">
        <f>IF(B1565="",#N/A,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Approx.'!$D$18*B1565))+O1565*SIN(RADIANS(B1565*'Third Approx.'!$D$19)+'Third Approx.'!$D$21))))))))))))</f>
        <v>#N/A</v>
      </c>
      <c r="N1565" s="18">
        <v>781.5</v>
      </c>
      <c r="O1565" s="48">
        <f>'Third Approx.'!$D$16*TAN('Third Approx.'!$D$29)+((0.5*(COS(RADIANS(ABS('Third Approx.'!$D$18*'Data 3rd Approx.'!N1565-'Third Approx.'!$D$19*'Data 3rd Approx.'!N1565))))+0.5)*('Third Approx.'!$D$16*TAN(2*'Third Approx.'!$D$29)-2*'Third Approx.'!$D$16*TAN('Third Approx.'!$D$29)))</f>
        <v>3.5074140628217503</v>
      </c>
    </row>
    <row r="1566" spans="1:15" x14ac:dyDescent="0.25">
      <c r="A1566" s="48">
        <v>782</v>
      </c>
      <c r="B1566" s="77" t="str">
        <f>IF(A1566&lt;='Third Approx.'!$D$20,A1566,"")</f>
        <v/>
      </c>
      <c r="C1566" s="48" t="e">
        <f>IF(B1566="",#N/A,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Approx.'!$D$18*B1566))+O1566*COS(RADIANS(B1566*'Third Approx.'!$D$19)+'Third Approx.'!$D$21))))))))))))</f>
        <v>#N/A</v>
      </c>
      <c r="D1566" s="7" t="e">
        <f>IF(B1566="",#N/A,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Approx.'!$D$18*B1566))+O1566*SIN(RADIANS(B1566*'Third Approx.'!$D$19)+'Third Approx.'!$D$21))))))))))))</f>
        <v>#N/A</v>
      </c>
      <c r="N1566" s="18">
        <v>782</v>
      </c>
      <c r="O1566" s="48">
        <f>'Third Approx.'!$D$16*TAN('Third Approx.'!$D$29)+((0.5*(COS(RADIANS(ABS('Third Approx.'!$D$18*'Data 3rd Approx.'!N1566-'Third Approx.'!$D$19*'Data 3rd Approx.'!N1566))))+0.5)*('Third Approx.'!$D$16*TAN(2*'Third Approx.'!$D$29)-2*'Third Approx.'!$D$16*TAN('Third Approx.'!$D$29)))</f>
        <v>3.5076639292118377</v>
      </c>
    </row>
    <row r="1567" spans="1:15" x14ac:dyDescent="0.25">
      <c r="A1567" s="77">
        <v>782.5</v>
      </c>
      <c r="B1567" s="77" t="str">
        <f>IF(A1567&lt;='Third Approx.'!$D$20,A1567,"")</f>
        <v/>
      </c>
      <c r="C1567" s="48" t="e">
        <f>IF(B1567="",#N/A,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Approx.'!$D$18*B1567))+O1567*COS(RADIANS(B1567*'Third Approx.'!$D$19)+'Third Approx.'!$D$21))))))))))))</f>
        <v>#N/A</v>
      </c>
      <c r="D1567" s="7" t="e">
        <f>IF(B1567="",#N/A,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Approx.'!$D$18*B1567))+O1567*SIN(RADIANS(B1567*'Third Approx.'!$D$19)+'Third Approx.'!$D$21))))))))))))</f>
        <v>#N/A</v>
      </c>
      <c r="N1567" s="47">
        <v>782.5</v>
      </c>
      <c r="O1567" s="48">
        <f>'Third Approx.'!$D$16*TAN('Third Approx.'!$D$29)+((0.5*(COS(RADIANS(ABS('Third Approx.'!$D$18*'Data 3rd Approx.'!N1567-'Third Approx.'!$D$19*'Data 3rd Approx.'!N1567))))+0.5)*('Third Approx.'!$D$16*TAN(2*'Third Approx.'!$D$29)-2*'Third Approx.'!$D$16*TAN('Third Approx.'!$D$29)))</f>
        <v>3.5079777928299554</v>
      </c>
    </row>
    <row r="1568" spans="1:15" x14ac:dyDescent="0.25">
      <c r="A1568" s="48">
        <v>783</v>
      </c>
      <c r="B1568" s="77" t="str">
        <f>IF(A1568&lt;='Third Approx.'!$D$20,A1568,"")</f>
        <v/>
      </c>
      <c r="C1568" s="48" t="e">
        <f>IF(B1568="",#N/A,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Approx.'!$D$18*B1568))+O1568*COS(RADIANS(B1568*'Third Approx.'!$D$19)+'Third Approx.'!$D$21))))))))))))</f>
        <v>#N/A</v>
      </c>
      <c r="D1568" s="7" t="e">
        <f>IF(B1568="",#N/A,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Approx.'!$D$18*B1568))+O1568*SIN(RADIANS(B1568*'Third Approx.'!$D$19)+'Third Approx.'!$D$21))))))))))))</f>
        <v>#N/A</v>
      </c>
      <c r="N1568" s="18">
        <v>783</v>
      </c>
      <c r="O1568" s="48">
        <f>'Third Approx.'!$D$16*TAN('Third Approx.'!$D$29)+((0.5*(COS(RADIANS(ABS('Third Approx.'!$D$18*'Data 3rd Approx.'!N1568-'Third Approx.'!$D$19*'Data 3rd Approx.'!N1568))))+0.5)*('Third Approx.'!$D$16*TAN(2*'Third Approx.'!$D$29)-2*'Third Approx.'!$D$16*TAN('Third Approx.'!$D$29)))</f>
        <v>3.5083502833825779</v>
      </c>
    </row>
    <row r="1569" spans="1:15" x14ac:dyDescent="0.25">
      <c r="A1569" s="77">
        <v>783.5</v>
      </c>
      <c r="B1569" s="77" t="str">
        <f>IF(A1569&lt;='Third Approx.'!$D$20,A1569,"")</f>
        <v/>
      </c>
      <c r="C1569" s="48" t="e">
        <f>IF(B1569="",#N/A,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Approx.'!$D$18*B1569))+O1569*COS(RADIANS(B1569*'Third Approx.'!$D$19)+'Third Approx.'!$D$21))))))))))))</f>
        <v>#N/A</v>
      </c>
      <c r="D1569" s="7" t="e">
        <f>IF(B1569="",#N/A,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Approx.'!$D$18*B1569))+O1569*SIN(RADIANS(B1569*'Third Approx.'!$D$19)+'Third Approx.'!$D$21))))))))))))</f>
        <v>#N/A</v>
      </c>
      <c r="N1569" s="18">
        <v>783.5</v>
      </c>
      <c r="O1569" s="48">
        <f>'Third Approx.'!$D$16*TAN('Third Approx.'!$D$29)+((0.5*(COS(RADIANS(ABS('Third Approx.'!$D$18*'Data 3rd Approx.'!N1569-'Third Approx.'!$D$19*'Data 3rd Approx.'!N1569))))+0.5)*('Third Approx.'!$D$16*TAN(2*'Third Approx.'!$D$29)-2*'Third Approx.'!$D$16*TAN('Third Approx.'!$D$29)))</f>
        <v>3.5087750274530758</v>
      </c>
    </row>
    <row r="1570" spans="1:15" x14ac:dyDescent="0.25">
      <c r="A1570" s="48">
        <v>784</v>
      </c>
      <c r="B1570" s="77" t="str">
        <f>IF(A1570&lt;='Third Approx.'!$D$20,A1570,"")</f>
        <v/>
      </c>
      <c r="C1570" s="48" t="e">
        <f>IF(B1570="",#N/A,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Approx.'!$D$18*B1570))+O1570*COS(RADIANS(B1570*'Third Approx.'!$D$19)+'Third Approx.'!$D$21))))))))))))</f>
        <v>#N/A</v>
      </c>
      <c r="D1570" s="7" t="e">
        <f>IF(B1570="",#N/A,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Approx.'!$D$18*B1570))+O1570*SIN(RADIANS(B1570*'Third Approx.'!$D$19)+'Third Approx.'!$D$21))))))))))))</f>
        <v>#N/A</v>
      </c>
      <c r="N1570" s="47">
        <v>784</v>
      </c>
      <c r="O1570" s="48">
        <f>'Third Approx.'!$D$16*TAN('Third Approx.'!$D$29)+((0.5*(COS(RADIANS(ABS('Third Approx.'!$D$18*'Data 3rd Approx.'!N1570-'Third Approx.'!$D$19*'Data 3rd Approx.'!N1570))))+0.5)*('Third Approx.'!$D$16*TAN(2*'Third Approx.'!$D$29)-2*'Third Approx.'!$D$16*TAN('Third Approx.'!$D$29)))</f>
        <v>3.5092447575526418</v>
      </c>
    </row>
    <row r="1571" spans="1:15" x14ac:dyDescent="0.25">
      <c r="A1571" s="77">
        <v>784.5</v>
      </c>
      <c r="B1571" s="77" t="str">
        <f>IF(A1571&lt;='Third Approx.'!$D$20,A1571,"")</f>
        <v/>
      </c>
      <c r="C1571" s="48" t="e">
        <f>IF(B1571="",#N/A,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Approx.'!$D$18*B1571))+O1571*COS(RADIANS(B1571*'Third Approx.'!$D$19)+'Third Approx.'!$D$21))))))))))))</f>
        <v>#N/A</v>
      </c>
      <c r="D1571" s="7" t="e">
        <f>IF(B1571="",#N/A,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Approx.'!$D$18*B1571))+O1571*SIN(RADIANS(B1571*'Third Approx.'!$D$19)+'Third Approx.'!$D$21))))))))))))</f>
        <v>#N/A</v>
      </c>
      <c r="N1571" s="18">
        <v>784.5</v>
      </c>
      <c r="O1571" s="48">
        <f>'Third Approx.'!$D$16*TAN('Third Approx.'!$D$29)+((0.5*(COS(RADIANS(ABS('Third Approx.'!$D$18*'Data 3rd Approx.'!N1571-'Third Approx.'!$D$19*'Data 3rd Approx.'!N1571))))+0.5)*('Third Approx.'!$D$16*TAN(2*'Third Approx.'!$D$29)-2*'Third Approx.'!$D$16*TAN('Third Approx.'!$D$29)))</f>
        <v>3.5097514364690383</v>
      </c>
    </row>
    <row r="1572" spans="1:15" x14ac:dyDescent="0.25">
      <c r="A1572" s="48">
        <v>785</v>
      </c>
      <c r="B1572" s="77" t="str">
        <f>IF(A1572&lt;='Third Approx.'!$D$20,A1572,"")</f>
        <v/>
      </c>
      <c r="C1572" s="48" t="e">
        <f>IF(B1572="",#N/A,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Approx.'!$D$18*B1572))+O1572*COS(RADIANS(B1572*'Third Approx.'!$D$19)+'Third Approx.'!$D$21))))))))))))</f>
        <v>#N/A</v>
      </c>
      <c r="D1572" s="7" t="e">
        <f>IF(B1572="",#N/A,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Approx.'!$D$18*B1572))+O1572*SIN(RADIANS(B1572*'Third Approx.'!$D$19)+'Third Approx.'!$D$21))))))))))))</f>
        <v>#N/A</v>
      </c>
      <c r="N1572" s="18">
        <v>785</v>
      </c>
      <c r="O1572" s="48">
        <f>'Third Approx.'!$D$16*TAN('Third Approx.'!$D$29)+((0.5*(COS(RADIANS(ABS('Third Approx.'!$D$18*'Data 3rd Approx.'!N1572-'Third Approx.'!$D$19*'Data 3rd Approx.'!N1572))))+0.5)*('Third Approx.'!$D$16*TAN(2*'Third Approx.'!$D$29)-2*'Third Approx.'!$D$16*TAN('Third Approx.'!$D$29)))</f>
        <v>3.5102863947855281</v>
      </c>
    </row>
    <row r="1573" spans="1:15" x14ac:dyDescent="0.25">
      <c r="A1573" s="77">
        <v>785.5</v>
      </c>
      <c r="B1573" s="77" t="str">
        <f>IF(A1573&lt;='Third Approx.'!$D$20,A1573,"")</f>
        <v/>
      </c>
      <c r="C1573" s="48" t="e">
        <f>IF(B1573="",#N/A,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Approx.'!$D$18*B1573))+O1573*COS(RADIANS(B1573*'Third Approx.'!$D$19)+'Third Approx.'!$D$21))))))))))))</f>
        <v>#N/A</v>
      </c>
      <c r="D1573" s="7" t="e">
        <f>IF(B1573="",#N/A,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Approx.'!$D$18*B1573))+O1573*SIN(RADIANS(B1573*'Third Approx.'!$D$19)+'Third Approx.'!$D$21))))))))))))</f>
        <v>#N/A</v>
      </c>
      <c r="N1573" s="47">
        <v>785.5</v>
      </c>
      <c r="O1573" s="48">
        <f>'Third Approx.'!$D$16*TAN('Third Approx.'!$D$29)+((0.5*(COS(RADIANS(ABS('Third Approx.'!$D$18*'Data 3rd Approx.'!N1573-'Third Approx.'!$D$19*'Data 3rd Approx.'!N1573))))+0.5)*('Third Approx.'!$D$16*TAN(2*'Third Approx.'!$D$29)-2*'Third Approx.'!$D$16*TAN('Third Approx.'!$D$29)))</f>
        <v>3.5108404792169972</v>
      </c>
    </row>
    <row r="1574" spans="1:15" x14ac:dyDescent="0.25">
      <c r="A1574" s="48">
        <v>786</v>
      </c>
      <c r="B1574" s="77" t="str">
        <f>IF(A1574&lt;='Third Approx.'!$D$20,A1574,"")</f>
        <v/>
      </c>
      <c r="C1574" s="48" t="e">
        <f>IF(B1574="",#N/A,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Approx.'!$D$18*B1574))+O1574*COS(RADIANS(B1574*'Third Approx.'!$D$19)+'Third Approx.'!$D$21))))))))))))</f>
        <v>#N/A</v>
      </c>
      <c r="D1574" s="7" t="e">
        <f>IF(B1574="",#N/A,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Approx.'!$D$18*B1574))+O1574*SIN(RADIANS(B1574*'Third Approx.'!$D$19)+'Third Approx.'!$D$21))))))))))))</f>
        <v>#N/A</v>
      </c>
      <c r="N1574" s="18">
        <v>786</v>
      </c>
      <c r="O1574" s="48">
        <f>'Third Approx.'!$D$16*TAN('Third Approx.'!$D$29)+((0.5*(COS(RADIANS(ABS('Third Approx.'!$D$18*'Data 3rd Approx.'!N1574-'Third Approx.'!$D$19*'Data 3rd Approx.'!N1574))))+0.5)*('Third Approx.'!$D$16*TAN(2*'Third Approx.'!$D$29)-2*'Third Approx.'!$D$16*TAN('Third Approx.'!$D$29)))</f>
        <v>3.5114042092252022</v>
      </c>
    </row>
    <row r="1575" spans="1:15" x14ac:dyDescent="0.25">
      <c r="A1575" s="77">
        <v>786.5</v>
      </c>
      <c r="B1575" s="77" t="str">
        <f>IF(A1575&lt;='Third Approx.'!$D$20,A1575,"")</f>
        <v/>
      </c>
      <c r="C1575" s="48" t="e">
        <f>IF(B1575="",#N/A,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Approx.'!$D$18*B1575))+O1575*COS(RADIANS(B1575*'Third Approx.'!$D$19)+'Third Approx.'!$D$21))))))))))))</f>
        <v>#N/A</v>
      </c>
      <c r="D1575" s="7" t="e">
        <f>IF(B1575="",#N/A,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Approx.'!$D$18*B1575))+O1575*SIN(RADIANS(B1575*'Third Approx.'!$D$19)+'Third Approx.'!$D$21))))))))))))</f>
        <v>#N/A</v>
      </c>
      <c r="N1575" s="18">
        <v>786.5</v>
      </c>
      <c r="O1575" s="48">
        <f>'Third Approx.'!$D$16*TAN('Third Approx.'!$D$29)+((0.5*(COS(RADIANS(ABS('Third Approx.'!$D$18*'Data 3rd Approx.'!N1575-'Third Approx.'!$D$19*'Data 3rd Approx.'!N1575))))+0.5)*('Third Approx.'!$D$16*TAN(2*'Third Approx.'!$D$29)-2*'Third Approx.'!$D$16*TAN('Third Approx.'!$D$29)))</f>
        <v>3.5119679392334073</v>
      </c>
    </row>
    <row r="1576" spans="1:15" x14ac:dyDescent="0.25">
      <c r="A1576" s="48">
        <v>787</v>
      </c>
      <c r="B1576" s="77" t="str">
        <f>IF(A1576&lt;='Third Approx.'!$D$20,A1576,"")</f>
        <v/>
      </c>
      <c r="C1576" s="48" t="e">
        <f>IF(B1576="",#N/A,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Approx.'!$D$18*B1576))+O1576*COS(RADIANS(B1576*'Third Approx.'!$D$19)+'Third Approx.'!$D$21))))))))))))</f>
        <v>#N/A</v>
      </c>
      <c r="D1576" s="7" t="e">
        <f>IF(B1576="",#N/A,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Approx.'!$D$18*B1576))+O1576*SIN(RADIANS(B1576*'Third Approx.'!$D$19)+'Third Approx.'!$D$21))))))))))))</f>
        <v>#N/A</v>
      </c>
      <c r="N1576" s="47">
        <v>787</v>
      </c>
      <c r="O1576" s="48">
        <f>'Third Approx.'!$D$16*TAN('Third Approx.'!$D$29)+((0.5*(COS(RADIANS(ABS('Third Approx.'!$D$18*'Data 3rd Approx.'!N1576-'Third Approx.'!$D$19*'Data 3rd Approx.'!N1576))))+0.5)*('Third Approx.'!$D$16*TAN(2*'Third Approx.'!$D$29)-2*'Third Approx.'!$D$16*TAN('Third Approx.'!$D$29)))</f>
        <v>3.5125220236648764</v>
      </c>
    </row>
    <row r="1577" spans="1:15" x14ac:dyDescent="0.25">
      <c r="A1577" s="77">
        <v>787.5</v>
      </c>
      <c r="B1577" s="77" t="str">
        <f>IF(A1577&lt;='Third Approx.'!$D$20,A1577,"")</f>
        <v/>
      </c>
      <c r="C1577" s="48" t="e">
        <f>IF(B1577="",#N/A,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Approx.'!$D$18*B1577))+O1577*COS(RADIANS(B1577*'Third Approx.'!$D$19)+'Third Approx.'!$D$21))))))))))))</f>
        <v>#N/A</v>
      </c>
      <c r="D1577" s="7" t="e">
        <f>IF(B1577="",#N/A,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Approx.'!$D$18*B1577))+O1577*SIN(RADIANS(B1577*'Third Approx.'!$D$19)+'Third Approx.'!$D$21))))))))))))</f>
        <v>#N/A</v>
      </c>
      <c r="N1577" s="18">
        <v>787.5</v>
      </c>
      <c r="O1577" s="48">
        <f>'Third Approx.'!$D$16*TAN('Third Approx.'!$D$29)+((0.5*(COS(RADIANS(ABS('Third Approx.'!$D$18*'Data 3rd Approx.'!N1577-'Third Approx.'!$D$19*'Data 3rd Approx.'!N1577))))+0.5)*('Third Approx.'!$D$16*TAN(2*'Third Approx.'!$D$29)-2*'Third Approx.'!$D$16*TAN('Third Approx.'!$D$29)))</f>
        <v>3.5130569819813662</v>
      </c>
    </row>
    <row r="1578" spans="1:15" x14ac:dyDescent="0.25">
      <c r="A1578" s="48">
        <v>788</v>
      </c>
      <c r="B1578" s="77" t="str">
        <f>IF(A1578&lt;='Third Approx.'!$D$20,A1578,"")</f>
        <v/>
      </c>
      <c r="C1578" s="48" t="e">
        <f>IF(B1578="",#N/A,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Approx.'!$D$18*B1578))+O1578*COS(RADIANS(B1578*'Third Approx.'!$D$19)+'Third Approx.'!$D$21))))))))))))</f>
        <v>#N/A</v>
      </c>
      <c r="D1578" s="7" t="e">
        <f>IF(B1578="",#N/A,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Approx.'!$D$18*B1578))+O1578*SIN(RADIANS(B1578*'Third Approx.'!$D$19)+'Third Approx.'!$D$21))))))))))))</f>
        <v>#N/A</v>
      </c>
      <c r="N1578" s="18">
        <v>788</v>
      </c>
      <c r="O1578" s="48">
        <f>'Third Approx.'!$D$16*TAN('Third Approx.'!$D$29)+((0.5*(COS(RADIANS(ABS('Third Approx.'!$D$18*'Data 3rd Approx.'!N1578-'Third Approx.'!$D$19*'Data 3rd Approx.'!N1578))))+0.5)*('Third Approx.'!$D$16*TAN(2*'Third Approx.'!$D$29)-2*'Third Approx.'!$D$16*TAN('Third Approx.'!$D$29)))</f>
        <v>3.5135636608977627</v>
      </c>
    </row>
    <row r="1579" spans="1:15" x14ac:dyDescent="0.25">
      <c r="A1579" s="77">
        <v>788.5</v>
      </c>
      <c r="B1579" s="77" t="str">
        <f>IF(A1579&lt;='Third Approx.'!$D$20,A1579,"")</f>
        <v/>
      </c>
      <c r="C1579" s="48" t="e">
        <f>IF(B1579="",#N/A,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Approx.'!$D$18*B1579))+O1579*COS(RADIANS(B1579*'Third Approx.'!$D$19)+'Third Approx.'!$D$21))))))))))))</f>
        <v>#N/A</v>
      </c>
      <c r="D1579" s="7" t="e">
        <f>IF(B1579="",#N/A,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Approx.'!$D$18*B1579))+O1579*SIN(RADIANS(B1579*'Third Approx.'!$D$19)+'Third Approx.'!$D$21))))))))))))</f>
        <v>#N/A</v>
      </c>
      <c r="N1579" s="47">
        <v>788.5</v>
      </c>
      <c r="O1579" s="48">
        <f>'Third Approx.'!$D$16*TAN('Third Approx.'!$D$29)+((0.5*(COS(RADIANS(ABS('Third Approx.'!$D$18*'Data 3rd Approx.'!N1579-'Third Approx.'!$D$19*'Data 3rd Approx.'!N1579))))+0.5)*('Third Approx.'!$D$16*TAN(2*'Third Approx.'!$D$29)-2*'Third Approx.'!$D$16*TAN('Third Approx.'!$D$29)))</f>
        <v>3.5140333909973287</v>
      </c>
    </row>
    <row r="1580" spans="1:15" x14ac:dyDescent="0.25">
      <c r="A1580" s="48">
        <v>789</v>
      </c>
      <c r="B1580" s="77" t="str">
        <f>IF(A1580&lt;='Third Approx.'!$D$20,A1580,"")</f>
        <v/>
      </c>
      <c r="C1580" s="48" t="e">
        <f>IF(B1580="",#N/A,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Approx.'!$D$18*B1580))+O1580*COS(RADIANS(B1580*'Third Approx.'!$D$19)+'Third Approx.'!$D$21))))))))))))</f>
        <v>#N/A</v>
      </c>
      <c r="D1580" s="7" t="e">
        <f>IF(B1580="",#N/A,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Approx.'!$D$18*B1580))+O1580*SIN(RADIANS(B1580*'Third Approx.'!$D$19)+'Third Approx.'!$D$21))))))))))))</f>
        <v>#N/A</v>
      </c>
      <c r="N1580" s="18">
        <v>789</v>
      </c>
      <c r="O1580" s="48">
        <f>'Third Approx.'!$D$16*TAN('Third Approx.'!$D$29)+((0.5*(COS(RADIANS(ABS('Third Approx.'!$D$18*'Data 3rd Approx.'!N1580-'Third Approx.'!$D$19*'Data 3rd Approx.'!N1580))))+0.5)*('Third Approx.'!$D$16*TAN(2*'Third Approx.'!$D$29)-2*'Third Approx.'!$D$16*TAN('Third Approx.'!$D$29)))</f>
        <v>3.5144581350678266</v>
      </c>
    </row>
    <row r="1581" spans="1:15" x14ac:dyDescent="0.25">
      <c r="A1581" s="77">
        <v>789.5</v>
      </c>
      <c r="B1581" s="77" t="str">
        <f>IF(A1581&lt;='Third Approx.'!$D$20,A1581,"")</f>
        <v/>
      </c>
      <c r="C1581" s="48" t="e">
        <f>IF(B1581="",#N/A,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Approx.'!$D$18*B1581))+O1581*COS(RADIANS(B1581*'Third Approx.'!$D$19)+'Third Approx.'!$D$21))))))))))))</f>
        <v>#N/A</v>
      </c>
      <c r="D1581" s="7" t="e">
        <f>IF(B1581="",#N/A,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Approx.'!$D$18*B1581))+O1581*SIN(RADIANS(B1581*'Third Approx.'!$D$19)+'Third Approx.'!$D$21))))))))))))</f>
        <v>#N/A</v>
      </c>
      <c r="N1581" s="18">
        <v>789.5</v>
      </c>
      <c r="O1581" s="48">
        <f>'Third Approx.'!$D$16*TAN('Third Approx.'!$D$29)+((0.5*(COS(RADIANS(ABS('Third Approx.'!$D$18*'Data 3rd Approx.'!N1581-'Third Approx.'!$D$19*'Data 3rd Approx.'!N1581))))+0.5)*('Third Approx.'!$D$16*TAN(2*'Third Approx.'!$D$29)-2*'Third Approx.'!$D$16*TAN('Third Approx.'!$D$29)))</f>
        <v>3.5148306256204491</v>
      </c>
    </row>
    <row r="1582" spans="1:15" x14ac:dyDescent="0.25">
      <c r="A1582" s="48">
        <v>790</v>
      </c>
      <c r="B1582" s="77" t="str">
        <f>IF(A1582&lt;='Third Approx.'!$D$20,A1582,"")</f>
        <v/>
      </c>
      <c r="C1582" s="48" t="e">
        <f>IF(B1582="",#N/A,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Approx.'!$D$18*B1582))+O1582*COS(RADIANS(B1582*'Third Approx.'!$D$19)+'Third Approx.'!$D$21))))))))))))</f>
        <v>#N/A</v>
      </c>
      <c r="D1582" s="7" t="e">
        <f>IF(B1582="",#N/A,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Approx.'!$D$18*B1582))+O1582*SIN(RADIANS(B1582*'Third Approx.'!$D$19)+'Third Approx.'!$D$21))))))))))))</f>
        <v>#N/A</v>
      </c>
      <c r="N1582" s="47">
        <v>790</v>
      </c>
      <c r="O1582" s="48">
        <f>'Third Approx.'!$D$16*TAN('Third Approx.'!$D$29)+((0.5*(COS(RADIANS(ABS('Third Approx.'!$D$18*'Data 3rd Approx.'!N1582-'Third Approx.'!$D$19*'Data 3rd Approx.'!N1582))))+0.5)*('Third Approx.'!$D$16*TAN(2*'Third Approx.'!$D$29)-2*'Third Approx.'!$D$16*TAN('Third Approx.'!$D$29)))</f>
        <v>3.5151444892385668</v>
      </c>
    </row>
    <row r="1583" spans="1:15" x14ac:dyDescent="0.25">
      <c r="A1583" s="77">
        <v>790.5</v>
      </c>
      <c r="B1583" s="77" t="str">
        <f>IF(A1583&lt;='Third Approx.'!$D$20,A1583,"")</f>
        <v/>
      </c>
      <c r="C1583" s="48" t="e">
        <f>IF(B1583="",#N/A,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Approx.'!$D$18*B1583))+O1583*COS(RADIANS(B1583*'Third Approx.'!$D$19)+'Third Approx.'!$D$21))))))))))))</f>
        <v>#N/A</v>
      </c>
      <c r="D1583" s="7" t="e">
        <f>IF(B1583="",#N/A,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Approx.'!$D$18*B1583))+O1583*SIN(RADIANS(B1583*'Third Approx.'!$D$19)+'Third Approx.'!$D$21))))))))))))</f>
        <v>#N/A</v>
      </c>
      <c r="N1583" s="18">
        <v>790.5</v>
      </c>
      <c r="O1583" s="48">
        <f>'Third Approx.'!$D$16*TAN('Third Approx.'!$D$29)+((0.5*(COS(RADIANS(ABS('Third Approx.'!$D$18*'Data 3rd Approx.'!N1583-'Third Approx.'!$D$19*'Data 3rd Approx.'!N1583))))+0.5)*('Third Approx.'!$D$16*TAN(2*'Third Approx.'!$D$29)-2*'Third Approx.'!$D$16*TAN('Third Approx.'!$D$29)))</f>
        <v>3.5153943556286542</v>
      </c>
    </row>
    <row r="1584" spans="1:15" x14ac:dyDescent="0.25">
      <c r="A1584" s="48">
        <v>791</v>
      </c>
      <c r="B1584" s="77" t="str">
        <f>IF(A1584&lt;='Third Approx.'!$D$20,A1584,"")</f>
        <v/>
      </c>
      <c r="C1584" s="48" t="e">
        <f>IF(B1584="",#N/A,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Approx.'!$D$18*B1584))+O1584*COS(RADIANS(B1584*'Third Approx.'!$D$19)+'Third Approx.'!$D$21))))))))))))</f>
        <v>#N/A</v>
      </c>
      <c r="D1584" s="7" t="e">
        <f>IF(B1584="",#N/A,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Approx.'!$D$18*B1584))+O1584*SIN(RADIANS(B1584*'Third Approx.'!$D$19)+'Third Approx.'!$D$21))))))))))))</f>
        <v>#N/A</v>
      </c>
      <c r="N1584" s="18">
        <v>791</v>
      </c>
      <c r="O1584" s="48">
        <f>'Third Approx.'!$D$16*TAN('Third Approx.'!$D$29)+((0.5*(COS(RADIANS(ABS('Third Approx.'!$D$18*'Data 3rd Approx.'!N1584-'Third Approx.'!$D$19*'Data 3rd Approx.'!N1584))))+0.5)*('Third Approx.'!$D$16*TAN(2*'Third Approx.'!$D$29)-2*'Third Approx.'!$D$16*TAN('Third Approx.'!$D$29)))</f>
        <v>3.5155759495075007</v>
      </c>
    </row>
    <row r="1585" spans="1:15" x14ac:dyDescent="0.25">
      <c r="A1585" s="77">
        <v>791.5</v>
      </c>
      <c r="B1585" s="77" t="str">
        <f>IF(A1585&lt;='Third Approx.'!$D$20,A1585,"")</f>
        <v/>
      </c>
      <c r="C1585" s="48" t="e">
        <f>IF(B1585="",#N/A,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Approx.'!$D$18*B1585))+O1585*COS(RADIANS(B1585*'Third Approx.'!$D$19)+'Third Approx.'!$D$21))))))))))))</f>
        <v>#N/A</v>
      </c>
      <c r="D1585" s="7" t="e">
        <f>IF(B1585="",#N/A,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Approx.'!$D$18*B1585))+O1585*SIN(RADIANS(B1585*'Third Approx.'!$D$19)+'Third Approx.'!$D$21))))))))))))</f>
        <v>#N/A</v>
      </c>
      <c r="N1585" s="47">
        <v>791.5</v>
      </c>
      <c r="O1585" s="48">
        <f>'Third Approx.'!$D$16*TAN('Third Approx.'!$D$29)+((0.5*(COS(RADIANS(ABS('Third Approx.'!$D$18*'Data 3rd Approx.'!N1585-'Third Approx.'!$D$19*'Data 3rd Approx.'!N1585))))+0.5)*('Third Approx.'!$D$16*TAN(2*'Third Approx.'!$D$29)-2*'Third Approx.'!$D$16*TAN('Third Approx.'!$D$29)))</f>
        <v>3.5156861637534926</v>
      </c>
    </row>
    <row r="1586" spans="1:15" x14ac:dyDescent="0.25">
      <c r="A1586" s="48">
        <v>792</v>
      </c>
      <c r="B1586" s="77" t="str">
        <f>IF(A1586&lt;='Third Approx.'!$D$20,A1586,"")</f>
        <v/>
      </c>
      <c r="C1586" s="48" t="e">
        <f>IF(B1586="",#N/A,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Approx.'!$D$18*B1586))+O1586*COS(RADIANS(B1586*'Third Approx.'!$D$19)+'Third Approx.'!$D$21))))))))))))</f>
        <v>#N/A</v>
      </c>
      <c r="D1586" s="7" t="e">
        <f>IF(B1586="",#N/A,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Approx.'!$D$18*B1586))+O1586*SIN(RADIANS(B1586*'Third Approx.'!$D$19)+'Third Approx.'!$D$21))))))))))))</f>
        <v>#N/A</v>
      </c>
      <c r="N1586" s="18">
        <v>792</v>
      </c>
      <c r="O1586" s="48">
        <f>'Third Approx.'!$D$16*TAN('Third Approx.'!$D$29)+((0.5*(COS(RADIANS(ABS('Third Approx.'!$D$18*'Data 3rd Approx.'!N1586-'Third Approx.'!$D$19*'Data 3rd Approx.'!N1586))))+0.5)*('Third Approx.'!$D$16*TAN(2*'Third Approx.'!$D$29)-2*'Third Approx.'!$D$16*TAN('Third Approx.'!$D$29)))</f>
        <v>3.5157231125703232</v>
      </c>
    </row>
    <row r="1587" spans="1:15" x14ac:dyDescent="0.25">
      <c r="A1587" s="77">
        <v>792.5</v>
      </c>
      <c r="B1587" s="77" t="str">
        <f>IF(A1587&lt;='Third Approx.'!$D$20,A1587,"")</f>
        <v/>
      </c>
      <c r="C1587" s="48" t="e">
        <f>IF(B1587="",#N/A,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Approx.'!$D$18*B1587))+O1587*COS(RADIANS(B1587*'Third Approx.'!$D$19)+'Third Approx.'!$D$21))))))))))))</f>
        <v>#N/A</v>
      </c>
      <c r="D1587" s="7" t="e">
        <f>IF(B1587="",#N/A,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Approx.'!$D$18*B1587))+O1587*SIN(RADIANS(B1587*'Third Approx.'!$D$19)+'Third Approx.'!$D$21))))))))))))</f>
        <v>#N/A</v>
      </c>
      <c r="N1587" s="18">
        <v>792.5</v>
      </c>
      <c r="O1587" s="48">
        <f>'Third Approx.'!$D$16*TAN('Third Approx.'!$D$29)+((0.5*(COS(RADIANS(ABS('Third Approx.'!$D$18*'Data 3rd Approx.'!N1587-'Third Approx.'!$D$19*'Data 3rd Approx.'!N1587))))+0.5)*('Third Approx.'!$D$16*TAN(2*'Third Approx.'!$D$29)-2*'Third Approx.'!$D$16*TAN('Third Approx.'!$D$29)))</f>
        <v>3.5156861637534926</v>
      </c>
    </row>
    <row r="1588" spans="1:15" x14ac:dyDescent="0.25">
      <c r="A1588" s="48">
        <v>793</v>
      </c>
      <c r="B1588" s="77" t="str">
        <f>IF(A1588&lt;='Third Approx.'!$D$20,A1588,"")</f>
        <v/>
      </c>
      <c r="C1588" s="48" t="e">
        <f>IF(B1588="",#N/A,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Approx.'!$D$18*B1588))+O1588*COS(RADIANS(B1588*'Third Approx.'!$D$19)+'Third Approx.'!$D$21))))))))))))</f>
        <v>#N/A</v>
      </c>
      <c r="D1588" s="7" t="e">
        <f>IF(B1588="",#N/A,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Approx.'!$D$18*B1588))+O1588*SIN(RADIANS(B1588*'Third Approx.'!$D$19)+'Third Approx.'!$D$21))))))))))))</f>
        <v>#N/A</v>
      </c>
      <c r="N1588" s="47">
        <v>793</v>
      </c>
      <c r="O1588" s="48">
        <f>'Third Approx.'!$D$16*TAN('Third Approx.'!$D$29)+((0.5*(COS(RADIANS(ABS('Third Approx.'!$D$18*'Data 3rd Approx.'!N1588-'Third Approx.'!$D$19*'Data 3rd Approx.'!N1588))))+0.5)*('Third Approx.'!$D$16*TAN(2*'Third Approx.'!$D$29)-2*'Third Approx.'!$D$16*TAN('Third Approx.'!$D$29)))</f>
        <v>3.5155759495075007</v>
      </c>
    </row>
    <row r="1589" spans="1:15" x14ac:dyDescent="0.25">
      <c r="A1589" s="77">
        <v>793.5</v>
      </c>
      <c r="B1589" s="77" t="str">
        <f>IF(A1589&lt;='Third Approx.'!$D$20,A1589,"")</f>
        <v/>
      </c>
      <c r="C1589" s="48" t="e">
        <f>IF(B1589="",#N/A,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Approx.'!$D$18*B1589))+O1589*COS(RADIANS(B1589*'Third Approx.'!$D$19)+'Third Approx.'!$D$21))))))))))))</f>
        <v>#N/A</v>
      </c>
      <c r="D1589" s="7" t="e">
        <f>IF(B1589="",#N/A,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Approx.'!$D$18*B1589))+O1589*SIN(RADIANS(B1589*'Third Approx.'!$D$19)+'Third Approx.'!$D$21))))))))))))</f>
        <v>#N/A</v>
      </c>
      <c r="N1589" s="18">
        <v>793.5</v>
      </c>
      <c r="O1589" s="48">
        <f>'Third Approx.'!$D$16*TAN('Third Approx.'!$D$29)+((0.5*(COS(RADIANS(ABS('Third Approx.'!$D$18*'Data 3rd Approx.'!N1589-'Third Approx.'!$D$19*'Data 3rd Approx.'!N1589))))+0.5)*('Third Approx.'!$D$16*TAN(2*'Third Approx.'!$D$29)-2*'Third Approx.'!$D$16*TAN('Third Approx.'!$D$29)))</f>
        <v>3.5153943556286542</v>
      </c>
    </row>
    <row r="1590" spans="1:15" x14ac:dyDescent="0.25">
      <c r="A1590" s="48">
        <v>794</v>
      </c>
      <c r="B1590" s="77" t="str">
        <f>IF(A1590&lt;='Third Approx.'!$D$20,A1590,"")</f>
        <v/>
      </c>
      <c r="C1590" s="48" t="e">
        <f>IF(B1590="",#N/A,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Approx.'!$D$18*B1590))+O1590*COS(RADIANS(B1590*'Third Approx.'!$D$19)+'Third Approx.'!$D$21))))))))))))</f>
        <v>#N/A</v>
      </c>
      <c r="D1590" s="7" t="e">
        <f>IF(B1590="",#N/A,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Approx.'!$D$18*B1590))+O1590*SIN(RADIANS(B1590*'Third Approx.'!$D$19)+'Third Approx.'!$D$21))))))))))))</f>
        <v>#N/A</v>
      </c>
      <c r="N1590" s="18">
        <v>794</v>
      </c>
      <c r="O1590" s="48">
        <f>'Third Approx.'!$D$16*TAN('Third Approx.'!$D$29)+((0.5*(COS(RADIANS(ABS('Third Approx.'!$D$18*'Data 3rd Approx.'!N1590-'Third Approx.'!$D$19*'Data 3rd Approx.'!N1590))))+0.5)*('Third Approx.'!$D$16*TAN(2*'Third Approx.'!$D$29)-2*'Third Approx.'!$D$16*TAN('Third Approx.'!$D$29)))</f>
        <v>3.5151444892385668</v>
      </c>
    </row>
    <row r="1591" spans="1:15" x14ac:dyDescent="0.25">
      <c r="A1591" s="77">
        <v>794.5</v>
      </c>
      <c r="B1591" s="77" t="str">
        <f>IF(A1591&lt;='Third Approx.'!$D$20,A1591,"")</f>
        <v/>
      </c>
      <c r="C1591" s="48" t="e">
        <f>IF(B1591="",#N/A,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Approx.'!$D$18*B1591))+O1591*COS(RADIANS(B1591*'Third Approx.'!$D$19)+'Third Approx.'!$D$21))))))))))))</f>
        <v>#N/A</v>
      </c>
      <c r="D1591" s="7" t="e">
        <f>IF(B1591="",#N/A,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Approx.'!$D$18*B1591))+O1591*SIN(RADIANS(B1591*'Third Approx.'!$D$19)+'Third Approx.'!$D$21))))))))))))</f>
        <v>#N/A</v>
      </c>
      <c r="N1591" s="47">
        <v>794.5</v>
      </c>
      <c r="O1591" s="48">
        <f>'Third Approx.'!$D$16*TAN('Third Approx.'!$D$29)+((0.5*(COS(RADIANS(ABS('Third Approx.'!$D$18*'Data 3rd Approx.'!N1591-'Third Approx.'!$D$19*'Data 3rd Approx.'!N1591))))+0.5)*('Third Approx.'!$D$16*TAN(2*'Third Approx.'!$D$29)-2*'Third Approx.'!$D$16*TAN('Third Approx.'!$D$29)))</f>
        <v>3.5148306256204491</v>
      </c>
    </row>
    <row r="1592" spans="1:15" x14ac:dyDescent="0.25">
      <c r="A1592" s="48">
        <v>795</v>
      </c>
      <c r="B1592" s="77" t="str">
        <f>IF(A1592&lt;='Third Approx.'!$D$20,A1592,"")</f>
        <v/>
      </c>
      <c r="C1592" s="48" t="e">
        <f>IF(B1592="",#N/A,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Approx.'!$D$18*B1592))+O1592*COS(RADIANS(B1592*'Third Approx.'!$D$19)+'Third Approx.'!$D$21))))))))))))</f>
        <v>#N/A</v>
      </c>
      <c r="D1592" s="7" t="e">
        <f>IF(B1592="",#N/A,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Approx.'!$D$18*B1592))+O1592*SIN(RADIANS(B1592*'Third Approx.'!$D$19)+'Third Approx.'!$D$21))))))))))))</f>
        <v>#N/A</v>
      </c>
      <c r="N1592" s="18">
        <v>795</v>
      </c>
      <c r="O1592" s="48">
        <f>'Third Approx.'!$D$16*TAN('Third Approx.'!$D$29)+((0.5*(COS(RADIANS(ABS('Third Approx.'!$D$18*'Data 3rd Approx.'!N1592-'Third Approx.'!$D$19*'Data 3rd Approx.'!N1592))))+0.5)*('Third Approx.'!$D$16*TAN(2*'Third Approx.'!$D$29)-2*'Third Approx.'!$D$16*TAN('Third Approx.'!$D$29)))</f>
        <v>3.5144581350678266</v>
      </c>
    </row>
    <row r="1593" spans="1:15" x14ac:dyDescent="0.25">
      <c r="A1593" s="77">
        <v>795.5</v>
      </c>
      <c r="B1593" s="77" t="str">
        <f>IF(A1593&lt;='Third Approx.'!$D$20,A1593,"")</f>
        <v/>
      </c>
      <c r="C1593" s="48" t="e">
        <f>IF(B1593="",#N/A,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Approx.'!$D$18*B1593))+O1593*COS(RADIANS(B1593*'Third Approx.'!$D$19)+'Third Approx.'!$D$21))))))))))))</f>
        <v>#N/A</v>
      </c>
      <c r="D1593" s="7" t="e">
        <f>IF(B1593="",#N/A,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Approx.'!$D$18*B1593))+O1593*SIN(RADIANS(B1593*'Third Approx.'!$D$19)+'Third Approx.'!$D$21))))))))))))</f>
        <v>#N/A</v>
      </c>
      <c r="N1593" s="18">
        <v>795.5</v>
      </c>
      <c r="O1593" s="48">
        <f>'Third Approx.'!$D$16*TAN('Third Approx.'!$D$29)+((0.5*(COS(RADIANS(ABS('Third Approx.'!$D$18*'Data 3rd Approx.'!N1593-'Third Approx.'!$D$19*'Data 3rd Approx.'!N1593))))+0.5)*('Third Approx.'!$D$16*TAN(2*'Third Approx.'!$D$29)-2*'Third Approx.'!$D$16*TAN('Third Approx.'!$D$29)))</f>
        <v>3.5140333909973287</v>
      </c>
    </row>
    <row r="1594" spans="1:15" x14ac:dyDescent="0.25">
      <c r="A1594" s="48">
        <v>796</v>
      </c>
      <c r="B1594" s="77" t="str">
        <f>IF(A1594&lt;='Third Approx.'!$D$20,A1594,"")</f>
        <v/>
      </c>
      <c r="C1594" s="48" t="e">
        <f>IF(B1594="",#N/A,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Approx.'!$D$18*B1594))+O1594*COS(RADIANS(B1594*'Third Approx.'!$D$19)+'Third Approx.'!$D$21))))))))))))</f>
        <v>#N/A</v>
      </c>
      <c r="D1594" s="7" t="e">
        <f>IF(B1594="",#N/A,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Approx.'!$D$18*B1594))+O1594*SIN(RADIANS(B1594*'Third Approx.'!$D$19)+'Third Approx.'!$D$21))))))))))))</f>
        <v>#N/A</v>
      </c>
      <c r="N1594" s="47">
        <v>796</v>
      </c>
      <c r="O1594" s="48">
        <f>'Third Approx.'!$D$16*TAN('Third Approx.'!$D$29)+((0.5*(COS(RADIANS(ABS('Third Approx.'!$D$18*'Data 3rd Approx.'!N1594-'Third Approx.'!$D$19*'Data 3rd Approx.'!N1594))))+0.5)*('Third Approx.'!$D$16*TAN(2*'Third Approx.'!$D$29)-2*'Third Approx.'!$D$16*TAN('Third Approx.'!$D$29)))</f>
        <v>3.5135636608977627</v>
      </c>
    </row>
    <row r="1595" spans="1:15" x14ac:dyDescent="0.25">
      <c r="A1595" s="77">
        <v>796.5</v>
      </c>
      <c r="B1595" s="77" t="str">
        <f>IF(A1595&lt;='Third Approx.'!$D$20,A1595,"")</f>
        <v/>
      </c>
      <c r="C1595" s="48" t="e">
        <f>IF(B1595="",#N/A,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Approx.'!$D$18*B1595))+O1595*COS(RADIANS(B1595*'Third Approx.'!$D$19)+'Third Approx.'!$D$21))))))))))))</f>
        <v>#N/A</v>
      </c>
      <c r="D1595" s="7" t="e">
        <f>IF(B1595="",#N/A,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Approx.'!$D$18*B1595))+O1595*SIN(RADIANS(B1595*'Third Approx.'!$D$19)+'Third Approx.'!$D$21))))))))))))</f>
        <v>#N/A</v>
      </c>
      <c r="N1595" s="18">
        <v>796.5</v>
      </c>
      <c r="O1595" s="48">
        <f>'Third Approx.'!$D$16*TAN('Third Approx.'!$D$29)+((0.5*(COS(RADIANS(ABS('Third Approx.'!$D$18*'Data 3rd Approx.'!N1595-'Third Approx.'!$D$19*'Data 3rd Approx.'!N1595))))+0.5)*('Third Approx.'!$D$16*TAN(2*'Third Approx.'!$D$29)-2*'Third Approx.'!$D$16*TAN('Third Approx.'!$D$29)))</f>
        <v>3.5130569819813662</v>
      </c>
    </row>
    <row r="1596" spans="1:15" x14ac:dyDescent="0.25">
      <c r="A1596" s="48">
        <v>797</v>
      </c>
      <c r="B1596" s="77" t="str">
        <f>IF(A1596&lt;='Third Approx.'!$D$20,A1596,"")</f>
        <v/>
      </c>
      <c r="C1596" s="48" t="e">
        <f>IF(B1596="",#N/A,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Approx.'!$D$18*B1596))+O1596*COS(RADIANS(B1596*'Third Approx.'!$D$19)+'Third Approx.'!$D$21))))))))))))</f>
        <v>#N/A</v>
      </c>
      <c r="D1596" s="7" t="e">
        <f>IF(B1596="",#N/A,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Approx.'!$D$18*B1596))+O1596*SIN(RADIANS(B1596*'Third Approx.'!$D$19)+'Third Approx.'!$D$21))))))))))))</f>
        <v>#N/A</v>
      </c>
      <c r="N1596" s="18">
        <v>797</v>
      </c>
      <c r="O1596" s="48">
        <f>'Third Approx.'!$D$16*TAN('Third Approx.'!$D$29)+((0.5*(COS(RADIANS(ABS('Third Approx.'!$D$18*'Data 3rd Approx.'!N1596-'Third Approx.'!$D$19*'Data 3rd Approx.'!N1596))))+0.5)*('Third Approx.'!$D$16*TAN(2*'Third Approx.'!$D$29)-2*'Third Approx.'!$D$16*TAN('Third Approx.'!$D$29)))</f>
        <v>3.5125220236648764</v>
      </c>
    </row>
    <row r="1597" spans="1:15" x14ac:dyDescent="0.25">
      <c r="A1597" s="77">
        <v>797.5</v>
      </c>
      <c r="B1597" s="77" t="str">
        <f>IF(A1597&lt;='Third Approx.'!$D$20,A1597,"")</f>
        <v/>
      </c>
      <c r="C1597" s="48" t="e">
        <f>IF(B1597="",#N/A,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Approx.'!$D$18*B1597))+O1597*COS(RADIANS(B1597*'Third Approx.'!$D$19)+'Third Approx.'!$D$21))))))))))))</f>
        <v>#N/A</v>
      </c>
      <c r="D1597" s="7" t="e">
        <f>IF(B1597="",#N/A,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Approx.'!$D$18*B1597))+O1597*SIN(RADIANS(B1597*'Third Approx.'!$D$19)+'Third Approx.'!$D$21))))))))))))</f>
        <v>#N/A</v>
      </c>
      <c r="N1597" s="47">
        <v>797.5</v>
      </c>
      <c r="O1597" s="48">
        <f>'Third Approx.'!$D$16*TAN('Third Approx.'!$D$29)+((0.5*(COS(RADIANS(ABS('Third Approx.'!$D$18*'Data 3rd Approx.'!N1597-'Third Approx.'!$D$19*'Data 3rd Approx.'!N1597))))+0.5)*('Third Approx.'!$D$16*TAN(2*'Third Approx.'!$D$29)-2*'Third Approx.'!$D$16*TAN('Third Approx.'!$D$29)))</f>
        <v>3.5119679392334073</v>
      </c>
    </row>
    <row r="1598" spans="1:15" x14ac:dyDescent="0.25">
      <c r="A1598" s="48">
        <v>798</v>
      </c>
      <c r="B1598" s="77" t="str">
        <f>IF(A1598&lt;='Third Approx.'!$D$20,A1598,"")</f>
        <v/>
      </c>
      <c r="C1598" s="48" t="e">
        <f>IF(B1598="",#N/A,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Approx.'!$D$18*B1598))+O1598*COS(RADIANS(B1598*'Third Approx.'!$D$19)+'Third Approx.'!$D$21))))))))))))</f>
        <v>#N/A</v>
      </c>
      <c r="D1598" s="7" t="e">
        <f>IF(B1598="",#N/A,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Approx.'!$D$18*B1598))+O1598*SIN(RADIANS(B1598*'Third Approx.'!$D$19)+'Third Approx.'!$D$21))))))))))))</f>
        <v>#N/A</v>
      </c>
      <c r="N1598" s="18">
        <v>798</v>
      </c>
      <c r="O1598" s="48">
        <f>'Third Approx.'!$D$16*TAN('Third Approx.'!$D$29)+((0.5*(COS(RADIANS(ABS('Third Approx.'!$D$18*'Data 3rd Approx.'!N1598-'Third Approx.'!$D$19*'Data 3rd Approx.'!N1598))))+0.5)*('Third Approx.'!$D$16*TAN(2*'Third Approx.'!$D$29)-2*'Third Approx.'!$D$16*TAN('Third Approx.'!$D$29)))</f>
        <v>3.5114042092252022</v>
      </c>
    </row>
    <row r="1599" spans="1:15" x14ac:dyDescent="0.25">
      <c r="A1599" s="77">
        <v>798.5</v>
      </c>
      <c r="B1599" s="77" t="str">
        <f>IF(A1599&lt;='Third Approx.'!$D$20,A1599,"")</f>
        <v/>
      </c>
      <c r="C1599" s="48" t="e">
        <f>IF(B1599="",#N/A,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Approx.'!$D$18*B1599))+O1599*COS(RADIANS(B1599*'Third Approx.'!$D$19)+'Third Approx.'!$D$21))))))))))))</f>
        <v>#N/A</v>
      </c>
      <c r="D1599" s="7" t="e">
        <f>IF(B1599="",#N/A,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Approx.'!$D$18*B1599))+O1599*SIN(RADIANS(B1599*'Third Approx.'!$D$19)+'Third Approx.'!$D$21))))))))))))</f>
        <v>#N/A</v>
      </c>
      <c r="N1599" s="18">
        <v>798.5</v>
      </c>
      <c r="O1599" s="48">
        <f>'Third Approx.'!$D$16*TAN('Third Approx.'!$D$29)+((0.5*(COS(RADIANS(ABS('Third Approx.'!$D$18*'Data 3rd Approx.'!N1599-'Third Approx.'!$D$19*'Data 3rd Approx.'!N1599))))+0.5)*('Third Approx.'!$D$16*TAN(2*'Third Approx.'!$D$29)-2*'Third Approx.'!$D$16*TAN('Third Approx.'!$D$29)))</f>
        <v>3.5108404792169972</v>
      </c>
    </row>
    <row r="1600" spans="1:15" x14ac:dyDescent="0.25">
      <c r="A1600" s="48">
        <v>799</v>
      </c>
      <c r="B1600" s="77" t="str">
        <f>IF(A1600&lt;='Third Approx.'!$D$20,A1600,"")</f>
        <v/>
      </c>
      <c r="C1600" s="48" t="e">
        <f>IF(B1600="",#N/A,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Approx.'!$D$18*B1600))+O1600*COS(RADIANS(B1600*'Third Approx.'!$D$19)+'Third Approx.'!$D$21))))))))))))</f>
        <v>#N/A</v>
      </c>
      <c r="D1600" s="7" t="e">
        <f>IF(B1600="",#N/A,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Approx.'!$D$18*B1600))+O1600*SIN(RADIANS(B1600*'Third Approx.'!$D$19)+'Third Approx.'!$D$21))))))))))))</f>
        <v>#N/A</v>
      </c>
      <c r="N1600" s="47">
        <v>799</v>
      </c>
      <c r="O1600" s="48">
        <f>'Third Approx.'!$D$16*TAN('Third Approx.'!$D$29)+((0.5*(COS(RADIANS(ABS('Third Approx.'!$D$18*'Data 3rd Approx.'!N1600-'Third Approx.'!$D$19*'Data 3rd Approx.'!N1600))))+0.5)*('Third Approx.'!$D$16*TAN(2*'Third Approx.'!$D$29)-2*'Third Approx.'!$D$16*TAN('Third Approx.'!$D$29)))</f>
        <v>3.5102863947855281</v>
      </c>
    </row>
    <row r="1601" spans="1:15" x14ac:dyDescent="0.25">
      <c r="A1601" s="77">
        <v>799.5</v>
      </c>
      <c r="B1601" s="77" t="str">
        <f>IF(A1601&lt;='Third Approx.'!$D$20,A1601,"")</f>
        <v/>
      </c>
      <c r="C1601" s="48" t="e">
        <f>IF(B1601="",#N/A,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Approx.'!$D$18*B1601))+O1601*COS(RADIANS(B1601*'Third Approx.'!$D$19)+'Third Approx.'!$D$21))))))))))))</f>
        <v>#N/A</v>
      </c>
      <c r="D1601" s="7" t="e">
        <f>IF(B1601="",#N/A,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Approx.'!$D$18*B1601))+O1601*SIN(RADIANS(B1601*'Third Approx.'!$D$19)+'Third Approx.'!$D$21))))))))))))</f>
        <v>#N/A</v>
      </c>
      <c r="N1601" s="18">
        <v>799.5</v>
      </c>
      <c r="O1601" s="48">
        <f>'Third Approx.'!$D$16*TAN('Third Approx.'!$D$29)+((0.5*(COS(RADIANS(ABS('Third Approx.'!$D$18*'Data 3rd Approx.'!N1601-'Third Approx.'!$D$19*'Data 3rd Approx.'!N1601))))+0.5)*('Third Approx.'!$D$16*TAN(2*'Third Approx.'!$D$29)-2*'Third Approx.'!$D$16*TAN('Third Approx.'!$D$29)))</f>
        <v>3.5097514364690383</v>
      </c>
    </row>
    <row r="1602" spans="1:15" x14ac:dyDescent="0.25">
      <c r="A1602" s="48">
        <v>800</v>
      </c>
      <c r="B1602" s="77" t="str">
        <f>IF(A1602&lt;='Third Approx.'!$D$20,A1602,"")</f>
        <v/>
      </c>
      <c r="C1602" s="48" t="e">
        <f>IF(B1602="",#N/A,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Approx.'!$D$18*B1602))+O1602*COS(RADIANS(B1602*'Third Approx.'!$D$19)+'Third Approx.'!$D$21))))))))))))</f>
        <v>#N/A</v>
      </c>
      <c r="D1602" s="7" t="e">
        <f>IF(B1602="",#N/A,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Approx.'!$D$18*B1602))+O1602*SIN(RADIANS(B1602*'Third Approx.'!$D$19)+'Third Approx.'!$D$21))))))))))))</f>
        <v>#N/A</v>
      </c>
      <c r="N1602" s="18">
        <v>800</v>
      </c>
      <c r="O1602" s="48">
        <f>'Third Approx.'!$D$16*TAN('Third Approx.'!$D$29)+((0.5*(COS(RADIANS(ABS('Third Approx.'!$D$18*'Data 3rd Approx.'!N1602-'Third Approx.'!$D$19*'Data 3rd Approx.'!N1602))))+0.5)*('Third Approx.'!$D$16*TAN(2*'Third Approx.'!$D$29)-2*'Third Approx.'!$D$16*TAN('Third Approx.'!$D$29)))</f>
        <v>3.5092447575526418</v>
      </c>
    </row>
    <row r="1603" spans="1:15" x14ac:dyDescent="0.25">
      <c r="A1603" s="77">
        <v>800.5</v>
      </c>
      <c r="B1603" s="77" t="str">
        <f>IF(A1603&lt;='Third Approx.'!$D$20,A1603,"")</f>
        <v/>
      </c>
      <c r="C1603" s="48" t="e">
        <f>IF(B1603="",#N/A,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Approx.'!$D$18*B1603))+O1603*COS(RADIANS(B1603*'Third Approx.'!$D$19)+'Third Approx.'!$D$21))))))))))))</f>
        <v>#N/A</v>
      </c>
      <c r="D1603" s="7" t="e">
        <f>IF(B1603="",#N/A,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Approx.'!$D$18*B1603))+O1603*SIN(RADIANS(B1603*'Third Approx.'!$D$19)+'Third Approx.'!$D$21))))))))))))</f>
        <v>#N/A</v>
      </c>
      <c r="N1603" s="47">
        <v>800.5</v>
      </c>
      <c r="O1603" s="48">
        <f>'Third Approx.'!$D$16*TAN('Third Approx.'!$D$29)+((0.5*(COS(RADIANS(ABS('Third Approx.'!$D$18*'Data 3rd Approx.'!N1603-'Third Approx.'!$D$19*'Data 3rd Approx.'!N1603))))+0.5)*('Third Approx.'!$D$16*TAN(2*'Third Approx.'!$D$29)-2*'Third Approx.'!$D$16*TAN('Third Approx.'!$D$29)))</f>
        <v>3.5087750274530758</v>
      </c>
    </row>
    <row r="1604" spans="1:15" x14ac:dyDescent="0.25">
      <c r="A1604" s="48">
        <v>801</v>
      </c>
      <c r="B1604" s="77" t="str">
        <f>IF(A1604&lt;='Third Approx.'!$D$20,A1604,"")</f>
        <v/>
      </c>
      <c r="C1604" s="48" t="e">
        <f>IF(B1604="",#N/A,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Approx.'!$D$18*B1604))+O1604*COS(RADIANS(B1604*'Third Approx.'!$D$19)+'Third Approx.'!$D$21))))))))))))</f>
        <v>#N/A</v>
      </c>
      <c r="D1604" s="7" t="e">
        <f>IF(B1604="",#N/A,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Approx.'!$D$18*B1604))+O1604*SIN(RADIANS(B1604*'Third Approx.'!$D$19)+'Third Approx.'!$D$21))))))))))))</f>
        <v>#N/A</v>
      </c>
      <c r="N1604" s="18">
        <v>801</v>
      </c>
      <c r="O1604" s="48">
        <f>'Third Approx.'!$D$16*TAN('Third Approx.'!$D$29)+((0.5*(COS(RADIANS(ABS('Third Approx.'!$D$18*'Data 3rd Approx.'!N1604-'Third Approx.'!$D$19*'Data 3rd Approx.'!N1604))))+0.5)*('Third Approx.'!$D$16*TAN(2*'Third Approx.'!$D$29)-2*'Third Approx.'!$D$16*TAN('Third Approx.'!$D$29)))</f>
        <v>3.5083502833825779</v>
      </c>
    </row>
    <row r="1605" spans="1:15" x14ac:dyDescent="0.25">
      <c r="A1605" s="77">
        <v>801.5</v>
      </c>
      <c r="B1605" s="77" t="str">
        <f>IF(A1605&lt;='Third Approx.'!$D$20,A1605,"")</f>
        <v/>
      </c>
      <c r="C1605" s="48" t="e">
        <f>IF(B1605="",#N/A,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Approx.'!$D$18*B1605))+O1605*COS(RADIANS(B1605*'Third Approx.'!$D$19)+'Third Approx.'!$D$21))))))))))))</f>
        <v>#N/A</v>
      </c>
      <c r="D1605" s="7" t="e">
        <f>IF(B1605="",#N/A,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Approx.'!$D$18*B1605))+O1605*SIN(RADIANS(B1605*'Third Approx.'!$D$19)+'Third Approx.'!$D$21))))))))))))</f>
        <v>#N/A</v>
      </c>
      <c r="N1605" s="18">
        <v>801.5</v>
      </c>
      <c r="O1605" s="48">
        <f>'Third Approx.'!$D$16*TAN('Third Approx.'!$D$29)+((0.5*(COS(RADIANS(ABS('Third Approx.'!$D$18*'Data 3rd Approx.'!N1605-'Third Approx.'!$D$19*'Data 3rd Approx.'!N1605))))+0.5)*('Third Approx.'!$D$16*TAN(2*'Third Approx.'!$D$29)-2*'Third Approx.'!$D$16*TAN('Third Approx.'!$D$29)))</f>
        <v>3.5079777928299554</v>
      </c>
    </row>
    <row r="1606" spans="1:15" x14ac:dyDescent="0.25">
      <c r="A1606" s="48">
        <v>802</v>
      </c>
      <c r="B1606" s="77" t="str">
        <f>IF(A1606&lt;='Third Approx.'!$D$20,A1606,"")</f>
        <v/>
      </c>
      <c r="C1606" s="48" t="e">
        <f>IF(B1606="",#N/A,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Approx.'!$D$18*B1606))+O1606*COS(RADIANS(B1606*'Third Approx.'!$D$19)+'Third Approx.'!$D$21))))))))))))</f>
        <v>#N/A</v>
      </c>
      <c r="D1606" s="7" t="e">
        <f>IF(B1606="",#N/A,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Approx.'!$D$18*B1606))+O1606*SIN(RADIANS(B1606*'Third Approx.'!$D$19)+'Third Approx.'!$D$21))))))))))))</f>
        <v>#N/A</v>
      </c>
      <c r="N1606" s="47">
        <v>802</v>
      </c>
      <c r="O1606" s="48">
        <f>'Third Approx.'!$D$16*TAN('Third Approx.'!$D$29)+((0.5*(COS(RADIANS(ABS('Third Approx.'!$D$18*'Data 3rd Approx.'!N1606-'Third Approx.'!$D$19*'Data 3rd Approx.'!N1606))))+0.5)*('Third Approx.'!$D$16*TAN(2*'Third Approx.'!$D$29)-2*'Third Approx.'!$D$16*TAN('Third Approx.'!$D$29)))</f>
        <v>3.5076639292118377</v>
      </c>
    </row>
    <row r="1607" spans="1:15" x14ac:dyDescent="0.25">
      <c r="A1607" s="77">
        <v>802.5</v>
      </c>
      <c r="B1607" s="77" t="str">
        <f>IF(A1607&lt;='Third Approx.'!$D$20,A1607,"")</f>
        <v/>
      </c>
      <c r="C1607" s="48" t="e">
        <f>IF(B1607="",#N/A,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Approx.'!$D$18*B1607))+O1607*COS(RADIANS(B1607*'Third Approx.'!$D$19)+'Third Approx.'!$D$21))))))))))))</f>
        <v>#N/A</v>
      </c>
      <c r="D1607" s="7" t="e">
        <f>IF(B1607="",#N/A,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Approx.'!$D$18*B1607))+O1607*SIN(RADIANS(B1607*'Third Approx.'!$D$19)+'Third Approx.'!$D$21))))))))))))</f>
        <v>#N/A</v>
      </c>
      <c r="N1607" s="18">
        <v>802.5</v>
      </c>
      <c r="O1607" s="48">
        <f>'Third Approx.'!$D$16*TAN('Third Approx.'!$D$29)+((0.5*(COS(RADIANS(ABS('Third Approx.'!$D$18*'Data 3rd Approx.'!N1607-'Third Approx.'!$D$19*'Data 3rd Approx.'!N1607))))+0.5)*('Third Approx.'!$D$16*TAN(2*'Third Approx.'!$D$29)-2*'Third Approx.'!$D$16*TAN('Third Approx.'!$D$29)))</f>
        <v>3.5074140628217503</v>
      </c>
    </row>
    <row r="1608" spans="1:15" x14ac:dyDescent="0.25">
      <c r="A1608" s="48">
        <v>803</v>
      </c>
      <c r="B1608" s="77" t="str">
        <f>IF(A1608&lt;='Third Approx.'!$D$20,A1608,"")</f>
        <v/>
      </c>
      <c r="C1608" s="48" t="e">
        <f>IF(B1608="",#N/A,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Approx.'!$D$18*B1608))+O1608*COS(RADIANS(B1608*'Third Approx.'!$D$19)+'Third Approx.'!$D$21))))))))))))</f>
        <v>#N/A</v>
      </c>
      <c r="D1608" s="7" t="e">
        <f>IF(B1608="",#N/A,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Approx.'!$D$18*B1608))+O1608*SIN(RADIANS(B1608*'Third Approx.'!$D$19)+'Third Approx.'!$D$21))))))))))))</f>
        <v>#N/A</v>
      </c>
      <c r="N1608" s="18">
        <v>803</v>
      </c>
      <c r="O1608" s="48">
        <f>'Third Approx.'!$D$16*TAN('Third Approx.'!$D$29)+((0.5*(COS(RADIANS(ABS('Third Approx.'!$D$18*'Data 3rd Approx.'!N1608-'Third Approx.'!$D$19*'Data 3rd Approx.'!N1608))))+0.5)*('Third Approx.'!$D$16*TAN(2*'Third Approx.'!$D$29)-2*'Third Approx.'!$D$16*TAN('Third Approx.'!$D$29)))</f>
        <v>3.5072324689429037</v>
      </c>
    </row>
    <row r="1609" spans="1:15" x14ac:dyDescent="0.25">
      <c r="A1609" s="77">
        <v>803.5</v>
      </c>
      <c r="B1609" s="77" t="str">
        <f>IF(A1609&lt;='Third Approx.'!$D$20,A1609,"")</f>
        <v/>
      </c>
      <c r="C1609" s="48" t="e">
        <f>IF(B1609="",#N/A,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Approx.'!$D$18*B1609))+O1609*COS(RADIANS(B1609*'Third Approx.'!$D$19)+'Third Approx.'!$D$21))))))))))))</f>
        <v>#N/A</v>
      </c>
      <c r="D1609" s="7" t="e">
        <f>IF(B1609="",#N/A,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Approx.'!$D$18*B1609))+O1609*SIN(RADIANS(B1609*'Third Approx.'!$D$19)+'Third Approx.'!$D$21))))))))))))</f>
        <v>#N/A</v>
      </c>
      <c r="N1609" s="47">
        <v>803.5</v>
      </c>
      <c r="O1609" s="48">
        <f>'Third Approx.'!$D$16*TAN('Third Approx.'!$D$29)+((0.5*(COS(RADIANS(ABS('Third Approx.'!$D$18*'Data 3rd Approx.'!N1609-'Third Approx.'!$D$19*'Data 3rd Approx.'!N1609))))+0.5)*('Third Approx.'!$D$16*TAN(2*'Third Approx.'!$D$29)-2*'Third Approx.'!$D$16*TAN('Third Approx.'!$D$29)))</f>
        <v>3.5071222546969119</v>
      </c>
    </row>
    <row r="1610" spans="1:15" x14ac:dyDescent="0.25">
      <c r="A1610" s="48">
        <v>804</v>
      </c>
      <c r="B1610" s="77" t="str">
        <f>IF(A1610&lt;='Third Approx.'!$D$20,A1610,"")</f>
        <v/>
      </c>
      <c r="C1610" s="48" t="e">
        <f>IF(B1610="",#N/A,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Approx.'!$D$18*B1610))+O1610*COS(RADIANS(B1610*'Third Approx.'!$D$19)+'Third Approx.'!$D$21))))))))))))</f>
        <v>#N/A</v>
      </c>
      <c r="D1610" s="7" t="e">
        <f>IF(B1610="",#N/A,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Approx.'!$D$18*B1610))+O1610*SIN(RADIANS(B1610*'Third Approx.'!$D$19)+'Third Approx.'!$D$21))))))))))))</f>
        <v>#N/A</v>
      </c>
      <c r="N1610" s="18">
        <v>804</v>
      </c>
      <c r="O1610" s="48">
        <f>'Third Approx.'!$D$16*TAN('Third Approx.'!$D$29)+((0.5*(COS(RADIANS(ABS('Third Approx.'!$D$18*'Data 3rd Approx.'!N1610-'Third Approx.'!$D$19*'Data 3rd Approx.'!N1610))))+0.5)*('Third Approx.'!$D$16*TAN(2*'Third Approx.'!$D$29)-2*'Third Approx.'!$D$16*TAN('Third Approx.'!$D$29)))</f>
        <v>3.5070853058800813</v>
      </c>
    </row>
    <row r="1611" spans="1:15" x14ac:dyDescent="0.25">
      <c r="A1611" s="77">
        <v>804.5</v>
      </c>
      <c r="B1611" s="77" t="str">
        <f>IF(A1611&lt;='Third Approx.'!$D$20,A1611,"")</f>
        <v/>
      </c>
      <c r="C1611" s="48" t="e">
        <f>IF(B1611="",#N/A,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Approx.'!$D$18*B1611))+O1611*COS(RADIANS(B1611*'Third Approx.'!$D$19)+'Third Approx.'!$D$21))))))))))))</f>
        <v>#N/A</v>
      </c>
      <c r="D1611" s="7" t="e">
        <f>IF(B1611="",#N/A,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Approx.'!$D$18*B1611))+O1611*SIN(RADIANS(B1611*'Third Approx.'!$D$19)+'Third Approx.'!$D$21))))))))))))</f>
        <v>#N/A</v>
      </c>
      <c r="N1611" s="18">
        <v>804.5</v>
      </c>
      <c r="O1611" s="48">
        <f>'Third Approx.'!$D$16*TAN('Third Approx.'!$D$29)+((0.5*(COS(RADIANS(ABS('Third Approx.'!$D$18*'Data 3rd Approx.'!N1611-'Third Approx.'!$D$19*'Data 3rd Approx.'!N1611))))+0.5)*('Third Approx.'!$D$16*TAN(2*'Third Approx.'!$D$29)-2*'Third Approx.'!$D$16*TAN('Third Approx.'!$D$29)))</f>
        <v>3.5071222546969119</v>
      </c>
    </row>
    <row r="1612" spans="1:15" x14ac:dyDescent="0.25">
      <c r="A1612" s="48">
        <v>805</v>
      </c>
      <c r="B1612" s="77" t="str">
        <f>IF(A1612&lt;='Third Approx.'!$D$20,A1612,"")</f>
        <v/>
      </c>
      <c r="C1612" s="48" t="e">
        <f>IF(B1612="",#N/A,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Approx.'!$D$18*B1612))+O1612*COS(RADIANS(B1612*'Third Approx.'!$D$19)+'Third Approx.'!$D$21))))))))))))</f>
        <v>#N/A</v>
      </c>
      <c r="D1612" s="7" t="e">
        <f>IF(B1612="",#N/A,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Approx.'!$D$18*B1612))+O1612*SIN(RADIANS(B1612*'Third Approx.'!$D$19)+'Third Approx.'!$D$21))))))))))))</f>
        <v>#N/A</v>
      </c>
      <c r="N1612" s="47">
        <v>805</v>
      </c>
      <c r="O1612" s="48">
        <f>'Third Approx.'!$D$16*TAN('Third Approx.'!$D$29)+((0.5*(COS(RADIANS(ABS('Third Approx.'!$D$18*'Data 3rd Approx.'!N1612-'Third Approx.'!$D$19*'Data 3rd Approx.'!N1612))))+0.5)*('Third Approx.'!$D$16*TAN(2*'Third Approx.'!$D$29)-2*'Third Approx.'!$D$16*TAN('Third Approx.'!$D$29)))</f>
        <v>3.5072324689429037</v>
      </c>
    </row>
    <row r="1613" spans="1:15" x14ac:dyDescent="0.25">
      <c r="A1613" s="77">
        <v>805.5</v>
      </c>
      <c r="B1613" s="77" t="str">
        <f>IF(A1613&lt;='Third Approx.'!$D$20,A1613,"")</f>
        <v/>
      </c>
      <c r="C1613" s="48" t="e">
        <f>IF(B1613="",#N/A,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Approx.'!$D$18*B1613))+O1613*COS(RADIANS(B1613*'Third Approx.'!$D$19)+'Third Approx.'!$D$21))))))))))))</f>
        <v>#N/A</v>
      </c>
      <c r="D1613" s="7" t="e">
        <f>IF(B1613="",#N/A,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Approx.'!$D$18*B1613))+O1613*SIN(RADIANS(B1613*'Third Approx.'!$D$19)+'Third Approx.'!$D$21))))))))))))</f>
        <v>#N/A</v>
      </c>
      <c r="N1613" s="18">
        <v>805.5</v>
      </c>
      <c r="O1613" s="48">
        <f>'Third Approx.'!$D$16*TAN('Third Approx.'!$D$29)+((0.5*(COS(RADIANS(ABS('Third Approx.'!$D$18*'Data 3rd Approx.'!N1613-'Third Approx.'!$D$19*'Data 3rd Approx.'!N1613))))+0.5)*('Third Approx.'!$D$16*TAN(2*'Third Approx.'!$D$29)-2*'Third Approx.'!$D$16*TAN('Third Approx.'!$D$29)))</f>
        <v>3.5074140628217503</v>
      </c>
    </row>
    <row r="1614" spans="1:15" x14ac:dyDescent="0.25">
      <c r="A1614" s="48">
        <v>806</v>
      </c>
      <c r="B1614" s="77" t="str">
        <f>IF(A1614&lt;='Third Approx.'!$D$20,A1614,"")</f>
        <v/>
      </c>
      <c r="C1614" s="48" t="e">
        <f>IF(B1614="",#N/A,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Approx.'!$D$18*B1614))+O1614*COS(RADIANS(B1614*'Third Approx.'!$D$19)+'Third Approx.'!$D$21))))))))))))</f>
        <v>#N/A</v>
      </c>
      <c r="D1614" s="7" t="e">
        <f>IF(B1614="",#N/A,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Approx.'!$D$18*B1614))+O1614*SIN(RADIANS(B1614*'Third Approx.'!$D$19)+'Third Approx.'!$D$21))))))))))))</f>
        <v>#N/A</v>
      </c>
      <c r="N1614" s="18">
        <v>806</v>
      </c>
      <c r="O1614" s="48">
        <f>'Third Approx.'!$D$16*TAN('Third Approx.'!$D$29)+((0.5*(COS(RADIANS(ABS('Third Approx.'!$D$18*'Data 3rd Approx.'!N1614-'Third Approx.'!$D$19*'Data 3rd Approx.'!N1614))))+0.5)*('Third Approx.'!$D$16*TAN(2*'Third Approx.'!$D$29)-2*'Third Approx.'!$D$16*TAN('Third Approx.'!$D$29)))</f>
        <v>3.5076639292118381</v>
      </c>
    </row>
    <row r="1615" spans="1:15" x14ac:dyDescent="0.25">
      <c r="A1615" s="77">
        <v>806.5</v>
      </c>
      <c r="B1615" s="77" t="str">
        <f>IF(A1615&lt;='Third Approx.'!$D$20,A1615,"")</f>
        <v/>
      </c>
      <c r="C1615" s="48" t="e">
        <f>IF(B1615="",#N/A,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Approx.'!$D$18*B1615))+O1615*COS(RADIANS(B1615*'Third Approx.'!$D$19)+'Third Approx.'!$D$21))))))))))))</f>
        <v>#N/A</v>
      </c>
      <c r="D1615" s="7" t="e">
        <f>IF(B1615="",#N/A,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Approx.'!$D$18*B1615))+O1615*SIN(RADIANS(B1615*'Third Approx.'!$D$19)+'Third Approx.'!$D$21))))))))))))</f>
        <v>#N/A</v>
      </c>
      <c r="N1615" s="47">
        <v>806.5</v>
      </c>
      <c r="O1615" s="48">
        <f>'Third Approx.'!$D$16*TAN('Third Approx.'!$D$29)+((0.5*(COS(RADIANS(ABS('Third Approx.'!$D$18*'Data 3rd Approx.'!N1615-'Third Approx.'!$D$19*'Data 3rd Approx.'!N1615))))+0.5)*('Third Approx.'!$D$16*TAN(2*'Third Approx.'!$D$29)-2*'Third Approx.'!$D$16*TAN('Third Approx.'!$D$29)))</f>
        <v>3.5079777928299554</v>
      </c>
    </row>
    <row r="1616" spans="1:15" x14ac:dyDescent="0.25">
      <c r="A1616" s="48">
        <v>807</v>
      </c>
      <c r="B1616" s="77" t="str">
        <f>IF(A1616&lt;='Third Approx.'!$D$20,A1616,"")</f>
        <v/>
      </c>
      <c r="C1616" s="48" t="e">
        <f>IF(B1616="",#N/A,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Approx.'!$D$18*B1616))+O1616*COS(RADIANS(B1616*'Third Approx.'!$D$19)+'Third Approx.'!$D$21))))))))))))</f>
        <v>#N/A</v>
      </c>
      <c r="D1616" s="7" t="e">
        <f>IF(B1616="",#N/A,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Approx.'!$D$18*B1616))+O1616*SIN(RADIANS(B1616*'Third Approx.'!$D$19)+'Third Approx.'!$D$21))))))))))))</f>
        <v>#N/A</v>
      </c>
      <c r="N1616" s="18">
        <v>807</v>
      </c>
      <c r="O1616" s="48">
        <f>'Third Approx.'!$D$16*TAN('Third Approx.'!$D$29)+((0.5*(COS(RADIANS(ABS('Third Approx.'!$D$18*'Data 3rd Approx.'!N1616-'Third Approx.'!$D$19*'Data 3rd Approx.'!N1616))))+0.5)*('Third Approx.'!$D$16*TAN(2*'Third Approx.'!$D$29)-2*'Third Approx.'!$D$16*TAN('Third Approx.'!$D$29)))</f>
        <v>3.5083502833825779</v>
      </c>
    </row>
    <row r="1617" spans="1:15" x14ac:dyDescent="0.25">
      <c r="A1617" s="77">
        <v>807.5</v>
      </c>
      <c r="B1617" s="77" t="str">
        <f>IF(A1617&lt;='Third Approx.'!$D$20,A1617,"")</f>
        <v/>
      </c>
      <c r="C1617" s="48" t="e">
        <f>IF(B1617="",#N/A,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Approx.'!$D$18*B1617))+O1617*COS(RADIANS(B1617*'Third Approx.'!$D$19)+'Third Approx.'!$D$21))))))))))))</f>
        <v>#N/A</v>
      </c>
      <c r="D1617" s="7" t="e">
        <f>IF(B1617="",#N/A,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Approx.'!$D$18*B1617))+O1617*SIN(RADIANS(B1617*'Third Approx.'!$D$19)+'Third Approx.'!$D$21))))))))))))</f>
        <v>#N/A</v>
      </c>
      <c r="N1617" s="18">
        <v>807.5</v>
      </c>
      <c r="O1617" s="48">
        <f>'Third Approx.'!$D$16*TAN('Third Approx.'!$D$29)+((0.5*(COS(RADIANS(ABS('Third Approx.'!$D$18*'Data 3rd Approx.'!N1617-'Third Approx.'!$D$19*'Data 3rd Approx.'!N1617))))+0.5)*('Third Approx.'!$D$16*TAN(2*'Third Approx.'!$D$29)-2*'Third Approx.'!$D$16*TAN('Third Approx.'!$D$29)))</f>
        <v>3.5087750274530758</v>
      </c>
    </row>
    <row r="1618" spans="1:15" x14ac:dyDescent="0.25">
      <c r="A1618" s="48">
        <v>808</v>
      </c>
      <c r="B1618" s="77" t="str">
        <f>IF(A1618&lt;='Third Approx.'!$D$20,A1618,"")</f>
        <v/>
      </c>
      <c r="C1618" s="48" t="e">
        <f>IF(B1618="",#N/A,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Approx.'!$D$18*B1618))+O1618*COS(RADIANS(B1618*'Third Approx.'!$D$19)+'Third Approx.'!$D$21))))))))))))</f>
        <v>#N/A</v>
      </c>
      <c r="D1618" s="7" t="e">
        <f>IF(B1618="",#N/A,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Approx.'!$D$18*B1618))+O1618*SIN(RADIANS(B1618*'Third Approx.'!$D$19)+'Third Approx.'!$D$21))))))))))))</f>
        <v>#N/A</v>
      </c>
      <c r="N1618" s="47">
        <v>808</v>
      </c>
      <c r="O1618" s="48">
        <f>'Third Approx.'!$D$16*TAN('Third Approx.'!$D$29)+((0.5*(COS(RADIANS(ABS('Third Approx.'!$D$18*'Data 3rd Approx.'!N1618-'Third Approx.'!$D$19*'Data 3rd Approx.'!N1618))))+0.5)*('Third Approx.'!$D$16*TAN(2*'Third Approx.'!$D$29)-2*'Third Approx.'!$D$16*TAN('Third Approx.'!$D$29)))</f>
        <v>3.5092447575526418</v>
      </c>
    </row>
    <row r="1619" spans="1:15" x14ac:dyDescent="0.25">
      <c r="A1619" s="77">
        <v>808.5</v>
      </c>
      <c r="B1619" s="77" t="str">
        <f>IF(A1619&lt;='Third Approx.'!$D$20,A1619,"")</f>
        <v/>
      </c>
      <c r="C1619" s="48" t="e">
        <f>IF(B1619="",#N/A,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Approx.'!$D$18*B1619))+O1619*COS(RADIANS(B1619*'Third Approx.'!$D$19)+'Third Approx.'!$D$21))))))))))))</f>
        <v>#N/A</v>
      </c>
      <c r="D1619" s="7" t="e">
        <f>IF(B1619="",#N/A,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Approx.'!$D$18*B1619))+O1619*SIN(RADIANS(B1619*'Third Approx.'!$D$19)+'Third Approx.'!$D$21))))))))))))</f>
        <v>#N/A</v>
      </c>
      <c r="N1619" s="18">
        <v>808.5</v>
      </c>
      <c r="O1619" s="48">
        <f>'Third Approx.'!$D$16*TAN('Third Approx.'!$D$29)+((0.5*(COS(RADIANS(ABS('Third Approx.'!$D$18*'Data 3rd Approx.'!N1619-'Third Approx.'!$D$19*'Data 3rd Approx.'!N1619))))+0.5)*('Third Approx.'!$D$16*TAN(2*'Third Approx.'!$D$29)-2*'Third Approx.'!$D$16*TAN('Third Approx.'!$D$29)))</f>
        <v>3.5097514364690383</v>
      </c>
    </row>
    <row r="1620" spans="1:15" x14ac:dyDescent="0.25">
      <c r="A1620" s="48">
        <v>809</v>
      </c>
      <c r="B1620" s="77" t="str">
        <f>IF(A1620&lt;='Third Approx.'!$D$20,A1620,"")</f>
        <v/>
      </c>
      <c r="C1620" s="48" t="e">
        <f>IF(B1620="",#N/A,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Approx.'!$D$18*B1620))+O1620*COS(RADIANS(B1620*'Third Approx.'!$D$19)+'Third Approx.'!$D$21))))))))))))</f>
        <v>#N/A</v>
      </c>
      <c r="D1620" s="7" t="e">
        <f>IF(B1620="",#N/A,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Approx.'!$D$18*B1620))+O1620*SIN(RADIANS(B1620*'Third Approx.'!$D$19)+'Third Approx.'!$D$21))))))))))))</f>
        <v>#N/A</v>
      </c>
      <c r="N1620" s="18">
        <v>809</v>
      </c>
      <c r="O1620" s="48">
        <f>'Third Approx.'!$D$16*TAN('Third Approx.'!$D$29)+((0.5*(COS(RADIANS(ABS('Third Approx.'!$D$18*'Data 3rd Approx.'!N1620-'Third Approx.'!$D$19*'Data 3rd Approx.'!N1620))))+0.5)*('Third Approx.'!$D$16*TAN(2*'Third Approx.'!$D$29)-2*'Third Approx.'!$D$16*TAN('Third Approx.'!$D$29)))</f>
        <v>3.5102863947855281</v>
      </c>
    </row>
    <row r="1621" spans="1:15" x14ac:dyDescent="0.25">
      <c r="A1621" s="77">
        <v>809.5</v>
      </c>
      <c r="B1621" s="77" t="str">
        <f>IF(A1621&lt;='Third Approx.'!$D$20,A1621,"")</f>
        <v/>
      </c>
      <c r="C1621" s="48" t="e">
        <f>IF(B1621="",#N/A,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Approx.'!$D$18*B1621))+O1621*COS(RADIANS(B1621*'Third Approx.'!$D$19)+'Third Approx.'!$D$21))))))))))))</f>
        <v>#N/A</v>
      </c>
      <c r="D1621" s="7" t="e">
        <f>IF(B1621="",#N/A,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Approx.'!$D$18*B1621))+O1621*SIN(RADIANS(B1621*'Third Approx.'!$D$19)+'Third Approx.'!$D$21))))))))))))</f>
        <v>#N/A</v>
      </c>
      <c r="N1621" s="47">
        <v>809.5</v>
      </c>
      <c r="O1621" s="48">
        <f>'Third Approx.'!$D$16*TAN('Third Approx.'!$D$29)+((0.5*(COS(RADIANS(ABS('Third Approx.'!$D$18*'Data 3rd Approx.'!N1621-'Third Approx.'!$D$19*'Data 3rd Approx.'!N1621))))+0.5)*('Third Approx.'!$D$16*TAN(2*'Third Approx.'!$D$29)-2*'Third Approx.'!$D$16*TAN('Third Approx.'!$D$29)))</f>
        <v>3.5108404792169972</v>
      </c>
    </row>
    <row r="1622" spans="1:15" x14ac:dyDescent="0.25">
      <c r="A1622" s="48">
        <v>810</v>
      </c>
      <c r="B1622" s="77" t="str">
        <f>IF(A1622&lt;='Third Approx.'!$D$20,A1622,"")</f>
        <v/>
      </c>
      <c r="C1622" s="48" t="e">
        <f>IF(B1622="",#N/A,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Approx.'!$D$18*B1622))+O1622*COS(RADIANS(B1622*'Third Approx.'!$D$19)+'Third Approx.'!$D$21))))))))))))</f>
        <v>#N/A</v>
      </c>
      <c r="D1622" s="7" t="e">
        <f>IF(B1622="",#N/A,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Approx.'!$D$18*B1622))+O1622*SIN(RADIANS(B1622*'Third Approx.'!$D$19)+'Third Approx.'!$D$21))))))))))))</f>
        <v>#N/A</v>
      </c>
      <c r="N1622" s="18">
        <v>810</v>
      </c>
      <c r="O1622" s="48">
        <f>'Third Approx.'!$D$16*TAN('Third Approx.'!$D$29)+((0.5*(COS(RADIANS(ABS('Third Approx.'!$D$18*'Data 3rd Approx.'!N1622-'Third Approx.'!$D$19*'Data 3rd Approx.'!N1622))))+0.5)*('Third Approx.'!$D$16*TAN(2*'Third Approx.'!$D$29)-2*'Third Approx.'!$D$16*TAN('Third Approx.'!$D$29)))</f>
        <v>3.5114042092252022</v>
      </c>
    </row>
    <row r="1623" spans="1:15" x14ac:dyDescent="0.25">
      <c r="A1623" s="77">
        <v>810.5</v>
      </c>
      <c r="B1623" s="77" t="str">
        <f>IF(A1623&lt;='Third Approx.'!$D$20,A1623,"")</f>
        <v/>
      </c>
      <c r="C1623" s="48" t="e">
        <f>IF(B1623="",#N/A,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Approx.'!$D$18*B1623))+O1623*COS(RADIANS(B1623*'Third Approx.'!$D$19)+'Third Approx.'!$D$21))))))))))))</f>
        <v>#N/A</v>
      </c>
      <c r="D1623" s="7" t="e">
        <f>IF(B1623="",#N/A,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Approx.'!$D$18*B1623))+O1623*SIN(RADIANS(B1623*'Third Approx.'!$D$19)+'Third Approx.'!$D$21))))))))))))</f>
        <v>#N/A</v>
      </c>
      <c r="N1623" s="18">
        <v>810.5</v>
      </c>
      <c r="O1623" s="48">
        <f>'Third Approx.'!$D$16*TAN('Third Approx.'!$D$29)+((0.5*(COS(RADIANS(ABS('Third Approx.'!$D$18*'Data 3rd Approx.'!N1623-'Third Approx.'!$D$19*'Data 3rd Approx.'!N1623))))+0.5)*('Third Approx.'!$D$16*TAN(2*'Third Approx.'!$D$29)-2*'Third Approx.'!$D$16*TAN('Third Approx.'!$D$29)))</f>
        <v>3.5119679392334073</v>
      </c>
    </row>
    <row r="1624" spans="1:15" x14ac:dyDescent="0.25">
      <c r="A1624" s="48">
        <v>811</v>
      </c>
      <c r="B1624" s="77" t="str">
        <f>IF(A1624&lt;='Third Approx.'!$D$20,A1624,"")</f>
        <v/>
      </c>
      <c r="C1624" s="48" t="e">
        <f>IF(B1624="",#N/A,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Approx.'!$D$18*B1624))+O1624*COS(RADIANS(B1624*'Third Approx.'!$D$19)+'Third Approx.'!$D$21))))))))))))</f>
        <v>#N/A</v>
      </c>
      <c r="D1624" s="7" t="e">
        <f>IF(B1624="",#N/A,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Approx.'!$D$18*B1624))+O1624*SIN(RADIANS(B1624*'Third Approx.'!$D$19)+'Third Approx.'!$D$21))))))))))))</f>
        <v>#N/A</v>
      </c>
      <c r="N1624" s="47">
        <v>811</v>
      </c>
      <c r="O1624" s="48">
        <f>'Third Approx.'!$D$16*TAN('Third Approx.'!$D$29)+((0.5*(COS(RADIANS(ABS('Third Approx.'!$D$18*'Data 3rd Approx.'!N1624-'Third Approx.'!$D$19*'Data 3rd Approx.'!N1624))))+0.5)*('Third Approx.'!$D$16*TAN(2*'Third Approx.'!$D$29)-2*'Third Approx.'!$D$16*TAN('Third Approx.'!$D$29)))</f>
        <v>3.5125220236648764</v>
      </c>
    </row>
    <row r="1625" spans="1:15" x14ac:dyDescent="0.25">
      <c r="A1625" s="77">
        <v>811.5</v>
      </c>
      <c r="B1625" s="77" t="str">
        <f>IF(A1625&lt;='Third Approx.'!$D$20,A1625,"")</f>
        <v/>
      </c>
      <c r="C1625" s="48" t="e">
        <f>IF(B1625="",#N/A,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Approx.'!$D$18*B1625))+O1625*COS(RADIANS(B1625*'Third Approx.'!$D$19)+'Third Approx.'!$D$21))))))))))))</f>
        <v>#N/A</v>
      </c>
      <c r="D1625" s="7" t="e">
        <f>IF(B1625="",#N/A,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Approx.'!$D$18*B1625))+O1625*SIN(RADIANS(B1625*'Third Approx.'!$D$19)+'Third Approx.'!$D$21))))))))))))</f>
        <v>#N/A</v>
      </c>
      <c r="N1625" s="18">
        <v>811.5</v>
      </c>
      <c r="O1625" s="48">
        <f>'Third Approx.'!$D$16*TAN('Third Approx.'!$D$29)+((0.5*(COS(RADIANS(ABS('Third Approx.'!$D$18*'Data 3rd Approx.'!N1625-'Third Approx.'!$D$19*'Data 3rd Approx.'!N1625))))+0.5)*('Third Approx.'!$D$16*TAN(2*'Third Approx.'!$D$29)-2*'Third Approx.'!$D$16*TAN('Third Approx.'!$D$29)))</f>
        <v>3.5130569819813662</v>
      </c>
    </row>
    <row r="1626" spans="1:15" x14ac:dyDescent="0.25">
      <c r="A1626" s="48">
        <v>812</v>
      </c>
      <c r="B1626" s="77" t="str">
        <f>IF(A1626&lt;='Third Approx.'!$D$20,A1626,"")</f>
        <v/>
      </c>
      <c r="C1626" s="48" t="e">
        <f>IF(B1626="",#N/A,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Approx.'!$D$18*B1626))+O1626*COS(RADIANS(B1626*'Third Approx.'!$D$19)+'Third Approx.'!$D$21))))))))))))</f>
        <v>#N/A</v>
      </c>
      <c r="D1626" s="7" t="e">
        <f>IF(B1626="",#N/A,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Approx.'!$D$18*B1626))+O1626*SIN(RADIANS(B1626*'Third Approx.'!$D$19)+'Third Approx.'!$D$21))))))))))))</f>
        <v>#N/A</v>
      </c>
      <c r="N1626" s="18">
        <v>812</v>
      </c>
      <c r="O1626" s="48">
        <f>'Third Approx.'!$D$16*TAN('Third Approx.'!$D$29)+((0.5*(COS(RADIANS(ABS('Third Approx.'!$D$18*'Data 3rd Approx.'!N1626-'Third Approx.'!$D$19*'Data 3rd Approx.'!N1626))))+0.5)*('Third Approx.'!$D$16*TAN(2*'Third Approx.'!$D$29)-2*'Third Approx.'!$D$16*TAN('Third Approx.'!$D$29)))</f>
        <v>3.5135636608977627</v>
      </c>
    </row>
    <row r="1627" spans="1:15" x14ac:dyDescent="0.25">
      <c r="A1627" s="77">
        <v>812.5</v>
      </c>
      <c r="B1627" s="77" t="str">
        <f>IF(A1627&lt;='Third Approx.'!$D$20,A1627,"")</f>
        <v/>
      </c>
      <c r="C1627" s="48" t="e">
        <f>IF(B1627="",#N/A,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Approx.'!$D$18*B1627))+O1627*COS(RADIANS(B1627*'Third Approx.'!$D$19)+'Third Approx.'!$D$21))))))))))))</f>
        <v>#N/A</v>
      </c>
      <c r="D1627" s="7" t="e">
        <f>IF(B1627="",#N/A,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Approx.'!$D$18*B1627))+O1627*SIN(RADIANS(B1627*'Third Approx.'!$D$19)+'Third Approx.'!$D$21))))))))))))</f>
        <v>#N/A</v>
      </c>
      <c r="N1627" s="47">
        <v>812.5</v>
      </c>
      <c r="O1627" s="48">
        <f>'Third Approx.'!$D$16*TAN('Third Approx.'!$D$29)+((0.5*(COS(RADIANS(ABS('Third Approx.'!$D$18*'Data 3rd Approx.'!N1627-'Third Approx.'!$D$19*'Data 3rd Approx.'!N1627))))+0.5)*('Third Approx.'!$D$16*TAN(2*'Third Approx.'!$D$29)-2*'Third Approx.'!$D$16*TAN('Third Approx.'!$D$29)))</f>
        <v>3.5140333909973287</v>
      </c>
    </row>
    <row r="1628" spans="1:15" x14ac:dyDescent="0.25">
      <c r="A1628" s="48">
        <v>813</v>
      </c>
      <c r="B1628" s="77" t="str">
        <f>IF(A1628&lt;='Third Approx.'!$D$20,A1628,"")</f>
        <v/>
      </c>
      <c r="C1628" s="48" t="e">
        <f>IF(B1628="",#N/A,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Approx.'!$D$18*B1628))+O1628*COS(RADIANS(B1628*'Third Approx.'!$D$19)+'Third Approx.'!$D$21))))))))))))</f>
        <v>#N/A</v>
      </c>
      <c r="D1628" s="7" t="e">
        <f>IF(B1628="",#N/A,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Approx.'!$D$18*B1628))+O1628*SIN(RADIANS(B1628*'Third Approx.'!$D$19)+'Third Approx.'!$D$21))))))))))))</f>
        <v>#N/A</v>
      </c>
      <c r="N1628" s="18">
        <v>813</v>
      </c>
      <c r="O1628" s="48">
        <f>'Third Approx.'!$D$16*TAN('Third Approx.'!$D$29)+((0.5*(COS(RADIANS(ABS('Third Approx.'!$D$18*'Data 3rd Approx.'!N1628-'Third Approx.'!$D$19*'Data 3rd Approx.'!N1628))))+0.5)*('Third Approx.'!$D$16*TAN(2*'Third Approx.'!$D$29)-2*'Third Approx.'!$D$16*TAN('Third Approx.'!$D$29)))</f>
        <v>3.5144581350678266</v>
      </c>
    </row>
    <row r="1629" spans="1:15" x14ac:dyDescent="0.25">
      <c r="A1629" s="77">
        <v>813.5</v>
      </c>
      <c r="B1629" s="77" t="str">
        <f>IF(A1629&lt;='Third Approx.'!$D$20,A1629,"")</f>
        <v/>
      </c>
      <c r="C1629" s="48" t="e">
        <f>IF(B1629="",#N/A,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Approx.'!$D$18*B1629))+O1629*COS(RADIANS(B1629*'Third Approx.'!$D$19)+'Third Approx.'!$D$21))))))))))))</f>
        <v>#N/A</v>
      </c>
      <c r="D1629" s="7" t="e">
        <f>IF(B1629="",#N/A,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Approx.'!$D$18*B1629))+O1629*SIN(RADIANS(B1629*'Third Approx.'!$D$19)+'Third Approx.'!$D$21))))))))))))</f>
        <v>#N/A</v>
      </c>
      <c r="N1629" s="18">
        <v>813.5</v>
      </c>
      <c r="O1629" s="48">
        <f>'Third Approx.'!$D$16*TAN('Third Approx.'!$D$29)+((0.5*(COS(RADIANS(ABS('Third Approx.'!$D$18*'Data 3rd Approx.'!N1629-'Third Approx.'!$D$19*'Data 3rd Approx.'!N1629))))+0.5)*('Third Approx.'!$D$16*TAN(2*'Third Approx.'!$D$29)-2*'Third Approx.'!$D$16*TAN('Third Approx.'!$D$29)))</f>
        <v>3.5148306256204491</v>
      </c>
    </row>
    <row r="1630" spans="1:15" x14ac:dyDescent="0.25">
      <c r="A1630" s="48">
        <v>814</v>
      </c>
      <c r="B1630" s="77" t="str">
        <f>IF(A1630&lt;='Third Approx.'!$D$20,A1630,"")</f>
        <v/>
      </c>
      <c r="C1630" s="48" t="e">
        <f>IF(B1630="",#N/A,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Approx.'!$D$18*B1630))+O1630*COS(RADIANS(B1630*'Third Approx.'!$D$19)+'Third Approx.'!$D$21))))))))))))</f>
        <v>#N/A</v>
      </c>
      <c r="D1630" s="7" t="e">
        <f>IF(B1630="",#N/A,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Approx.'!$D$18*B1630))+O1630*SIN(RADIANS(B1630*'Third Approx.'!$D$19)+'Third Approx.'!$D$21))))))))))))</f>
        <v>#N/A</v>
      </c>
      <c r="N1630" s="47">
        <v>814</v>
      </c>
      <c r="O1630" s="48">
        <f>'Third Approx.'!$D$16*TAN('Third Approx.'!$D$29)+((0.5*(COS(RADIANS(ABS('Third Approx.'!$D$18*'Data 3rd Approx.'!N1630-'Third Approx.'!$D$19*'Data 3rd Approx.'!N1630))))+0.5)*('Third Approx.'!$D$16*TAN(2*'Third Approx.'!$D$29)-2*'Third Approx.'!$D$16*TAN('Third Approx.'!$D$29)))</f>
        <v>3.5151444892385664</v>
      </c>
    </row>
    <row r="1631" spans="1:15" x14ac:dyDescent="0.25">
      <c r="A1631" s="77">
        <v>814.5</v>
      </c>
      <c r="B1631" s="77" t="str">
        <f>IF(A1631&lt;='Third Approx.'!$D$20,A1631,"")</f>
        <v/>
      </c>
      <c r="C1631" s="48" t="e">
        <f>IF(B1631="",#N/A,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Approx.'!$D$18*B1631))+O1631*COS(RADIANS(B1631*'Third Approx.'!$D$19)+'Third Approx.'!$D$21))))))))))))</f>
        <v>#N/A</v>
      </c>
      <c r="D1631" s="7" t="e">
        <f>IF(B1631="",#N/A,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Approx.'!$D$18*B1631))+O1631*SIN(RADIANS(B1631*'Third Approx.'!$D$19)+'Third Approx.'!$D$21))))))))))))</f>
        <v>#N/A</v>
      </c>
      <c r="N1631" s="18">
        <v>814.5</v>
      </c>
      <c r="O1631" s="48">
        <f>'Third Approx.'!$D$16*TAN('Third Approx.'!$D$29)+((0.5*(COS(RADIANS(ABS('Third Approx.'!$D$18*'Data 3rd Approx.'!N1631-'Third Approx.'!$D$19*'Data 3rd Approx.'!N1631))))+0.5)*('Third Approx.'!$D$16*TAN(2*'Third Approx.'!$D$29)-2*'Third Approx.'!$D$16*TAN('Third Approx.'!$D$29)))</f>
        <v>3.5153943556286542</v>
      </c>
    </row>
    <row r="1632" spans="1:15" x14ac:dyDescent="0.25">
      <c r="A1632" s="48">
        <v>815</v>
      </c>
      <c r="B1632" s="77" t="str">
        <f>IF(A1632&lt;='Third Approx.'!$D$20,A1632,"")</f>
        <v/>
      </c>
      <c r="C1632" s="48" t="e">
        <f>IF(B1632="",#N/A,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Approx.'!$D$18*B1632))+O1632*COS(RADIANS(B1632*'Third Approx.'!$D$19)+'Third Approx.'!$D$21))))))))))))</f>
        <v>#N/A</v>
      </c>
      <c r="D1632" s="7" t="e">
        <f>IF(B1632="",#N/A,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Approx.'!$D$18*B1632))+O1632*SIN(RADIANS(B1632*'Third Approx.'!$D$19)+'Third Approx.'!$D$21))))))))))))</f>
        <v>#N/A</v>
      </c>
      <c r="N1632" s="18">
        <v>815</v>
      </c>
      <c r="O1632" s="48">
        <f>'Third Approx.'!$D$16*TAN('Third Approx.'!$D$29)+((0.5*(COS(RADIANS(ABS('Third Approx.'!$D$18*'Data 3rd Approx.'!N1632-'Third Approx.'!$D$19*'Data 3rd Approx.'!N1632))))+0.5)*('Third Approx.'!$D$16*TAN(2*'Third Approx.'!$D$29)-2*'Third Approx.'!$D$16*TAN('Third Approx.'!$D$29)))</f>
        <v>3.5155759495075007</v>
      </c>
    </row>
    <row r="1633" spans="1:15" x14ac:dyDescent="0.25">
      <c r="A1633" s="77">
        <v>815.5</v>
      </c>
      <c r="B1633" s="77" t="str">
        <f>IF(A1633&lt;='Third Approx.'!$D$20,A1633,"")</f>
        <v/>
      </c>
      <c r="C1633" s="48" t="e">
        <f>IF(B1633="",#N/A,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Approx.'!$D$18*B1633))+O1633*COS(RADIANS(B1633*'Third Approx.'!$D$19)+'Third Approx.'!$D$21))))))))))))</f>
        <v>#N/A</v>
      </c>
      <c r="D1633" s="7" t="e">
        <f>IF(B1633="",#N/A,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Approx.'!$D$18*B1633))+O1633*SIN(RADIANS(B1633*'Third Approx.'!$D$19)+'Third Approx.'!$D$21))))))))))))</f>
        <v>#N/A</v>
      </c>
      <c r="N1633" s="47">
        <v>815.5</v>
      </c>
      <c r="O1633" s="48">
        <f>'Third Approx.'!$D$16*TAN('Third Approx.'!$D$29)+((0.5*(COS(RADIANS(ABS('Third Approx.'!$D$18*'Data 3rd Approx.'!N1633-'Third Approx.'!$D$19*'Data 3rd Approx.'!N1633))))+0.5)*('Third Approx.'!$D$16*TAN(2*'Third Approx.'!$D$29)-2*'Third Approx.'!$D$16*TAN('Third Approx.'!$D$29)))</f>
        <v>3.5156861637534926</v>
      </c>
    </row>
    <row r="1634" spans="1:15" x14ac:dyDescent="0.25">
      <c r="A1634" s="48">
        <v>816</v>
      </c>
      <c r="B1634" s="77" t="str">
        <f>IF(A1634&lt;='Third Approx.'!$D$20,A1634,"")</f>
        <v/>
      </c>
      <c r="C1634" s="48" t="e">
        <f>IF(B1634="",#N/A,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Approx.'!$D$18*B1634))+O1634*COS(RADIANS(B1634*'Third Approx.'!$D$19)+'Third Approx.'!$D$21))))))))))))</f>
        <v>#N/A</v>
      </c>
      <c r="D1634" s="7" t="e">
        <f>IF(B1634="",#N/A,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Approx.'!$D$18*B1634))+O1634*SIN(RADIANS(B1634*'Third Approx.'!$D$19)+'Third Approx.'!$D$21))))))))))))</f>
        <v>#N/A</v>
      </c>
      <c r="N1634" s="18">
        <v>816</v>
      </c>
      <c r="O1634" s="48">
        <f>'Third Approx.'!$D$16*TAN('Third Approx.'!$D$29)+((0.5*(COS(RADIANS(ABS('Third Approx.'!$D$18*'Data 3rd Approx.'!N1634-'Third Approx.'!$D$19*'Data 3rd Approx.'!N1634))))+0.5)*('Third Approx.'!$D$16*TAN(2*'Third Approx.'!$D$29)-2*'Third Approx.'!$D$16*TAN('Third Approx.'!$D$29)))</f>
        <v>3.5157231125703232</v>
      </c>
    </row>
    <row r="1635" spans="1:15" x14ac:dyDescent="0.25">
      <c r="A1635" s="77">
        <v>816.5</v>
      </c>
      <c r="B1635" s="77" t="str">
        <f>IF(A1635&lt;='Third Approx.'!$D$20,A1635,"")</f>
        <v/>
      </c>
      <c r="C1635" s="48" t="e">
        <f>IF(B1635="",#N/A,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Approx.'!$D$18*B1635))+O1635*COS(RADIANS(B1635*'Third Approx.'!$D$19)+'Third Approx.'!$D$21))))))))))))</f>
        <v>#N/A</v>
      </c>
      <c r="D1635" s="7" t="e">
        <f>IF(B1635="",#N/A,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Approx.'!$D$18*B1635))+O1635*SIN(RADIANS(B1635*'Third Approx.'!$D$19)+'Third Approx.'!$D$21))))))))))))</f>
        <v>#N/A</v>
      </c>
      <c r="N1635" s="18">
        <v>816.5</v>
      </c>
      <c r="O1635" s="48">
        <f>'Third Approx.'!$D$16*TAN('Third Approx.'!$D$29)+((0.5*(COS(RADIANS(ABS('Third Approx.'!$D$18*'Data 3rd Approx.'!N1635-'Third Approx.'!$D$19*'Data 3rd Approx.'!N1635))))+0.5)*('Third Approx.'!$D$16*TAN(2*'Third Approx.'!$D$29)-2*'Third Approx.'!$D$16*TAN('Third Approx.'!$D$29)))</f>
        <v>3.5156861637534926</v>
      </c>
    </row>
    <row r="1636" spans="1:15" x14ac:dyDescent="0.25">
      <c r="A1636" s="48">
        <v>817</v>
      </c>
      <c r="B1636" s="77" t="str">
        <f>IF(A1636&lt;='Third Approx.'!$D$20,A1636,"")</f>
        <v/>
      </c>
      <c r="C1636" s="48" t="e">
        <f>IF(B1636="",#N/A,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Approx.'!$D$18*B1636))+O1636*COS(RADIANS(B1636*'Third Approx.'!$D$19)+'Third Approx.'!$D$21))))))))))))</f>
        <v>#N/A</v>
      </c>
      <c r="D1636" s="7" t="e">
        <f>IF(B1636="",#N/A,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Approx.'!$D$18*B1636))+O1636*SIN(RADIANS(B1636*'Third Approx.'!$D$19)+'Third Approx.'!$D$21))))))))))))</f>
        <v>#N/A</v>
      </c>
      <c r="N1636" s="47">
        <v>817</v>
      </c>
      <c r="O1636" s="48">
        <f>'Third Approx.'!$D$16*TAN('Third Approx.'!$D$29)+((0.5*(COS(RADIANS(ABS('Third Approx.'!$D$18*'Data 3rd Approx.'!N1636-'Third Approx.'!$D$19*'Data 3rd Approx.'!N1636))))+0.5)*('Third Approx.'!$D$16*TAN(2*'Third Approx.'!$D$29)-2*'Third Approx.'!$D$16*TAN('Third Approx.'!$D$29)))</f>
        <v>3.5155759495075007</v>
      </c>
    </row>
    <row r="1637" spans="1:15" x14ac:dyDescent="0.25">
      <c r="A1637" s="77">
        <v>817.5</v>
      </c>
      <c r="B1637" s="77" t="str">
        <f>IF(A1637&lt;='Third Approx.'!$D$20,A1637,"")</f>
        <v/>
      </c>
      <c r="C1637" s="48" t="e">
        <f>IF(B1637="",#N/A,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Approx.'!$D$18*B1637))+O1637*COS(RADIANS(B1637*'Third Approx.'!$D$19)+'Third Approx.'!$D$21))))))))))))</f>
        <v>#N/A</v>
      </c>
      <c r="D1637" s="7" t="e">
        <f>IF(B1637="",#N/A,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Approx.'!$D$18*B1637))+O1637*SIN(RADIANS(B1637*'Third Approx.'!$D$19)+'Third Approx.'!$D$21))))))))))))</f>
        <v>#N/A</v>
      </c>
      <c r="N1637" s="18">
        <v>817.5</v>
      </c>
      <c r="O1637" s="48">
        <f>'Third Approx.'!$D$16*TAN('Third Approx.'!$D$29)+((0.5*(COS(RADIANS(ABS('Third Approx.'!$D$18*'Data 3rd Approx.'!N1637-'Third Approx.'!$D$19*'Data 3rd Approx.'!N1637))))+0.5)*('Third Approx.'!$D$16*TAN(2*'Third Approx.'!$D$29)-2*'Third Approx.'!$D$16*TAN('Third Approx.'!$D$29)))</f>
        <v>3.5153943556286542</v>
      </c>
    </row>
    <row r="1638" spans="1:15" x14ac:dyDescent="0.25">
      <c r="A1638" s="48">
        <v>818</v>
      </c>
      <c r="B1638" s="77" t="str">
        <f>IF(A1638&lt;='Third Approx.'!$D$20,A1638,"")</f>
        <v/>
      </c>
      <c r="C1638" s="48" t="e">
        <f>IF(B1638="",#N/A,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Approx.'!$D$18*B1638))+O1638*COS(RADIANS(B1638*'Third Approx.'!$D$19)+'Third Approx.'!$D$21))))))))))))</f>
        <v>#N/A</v>
      </c>
      <c r="D1638" s="7" t="e">
        <f>IF(B1638="",#N/A,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Approx.'!$D$18*B1638))+O1638*SIN(RADIANS(B1638*'Third Approx.'!$D$19)+'Third Approx.'!$D$21))))))))))))</f>
        <v>#N/A</v>
      </c>
      <c r="N1638" s="18">
        <v>818</v>
      </c>
      <c r="O1638" s="48">
        <f>'Third Approx.'!$D$16*TAN('Third Approx.'!$D$29)+((0.5*(COS(RADIANS(ABS('Third Approx.'!$D$18*'Data 3rd Approx.'!N1638-'Third Approx.'!$D$19*'Data 3rd Approx.'!N1638))))+0.5)*('Third Approx.'!$D$16*TAN(2*'Third Approx.'!$D$29)-2*'Third Approx.'!$D$16*TAN('Third Approx.'!$D$29)))</f>
        <v>3.5151444892385668</v>
      </c>
    </row>
    <row r="1639" spans="1:15" x14ac:dyDescent="0.25">
      <c r="A1639" s="77">
        <v>818.5</v>
      </c>
      <c r="B1639" s="77" t="str">
        <f>IF(A1639&lt;='Third Approx.'!$D$20,A1639,"")</f>
        <v/>
      </c>
      <c r="C1639" s="48" t="e">
        <f>IF(B1639="",#N/A,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Approx.'!$D$18*B1639))+O1639*COS(RADIANS(B1639*'Third Approx.'!$D$19)+'Third Approx.'!$D$21))))))))))))</f>
        <v>#N/A</v>
      </c>
      <c r="D1639" s="7" t="e">
        <f>IF(B1639="",#N/A,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Approx.'!$D$18*B1639))+O1639*SIN(RADIANS(B1639*'Third Approx.'!$D$19)+'Third Approx.'!$D$21))))))))))))</f>
        <v>#N/A</v>
      </c>
      <c r="N1639" s="47">
        <v>818.5</v>
      </c>
      <c r="O1639" s="48">
        <f>'Third Approx.'!$D$16*TAN('Third Approx.'!$D$29)+((0.5*(COS(RADIANS(ABS('Third Approx.'!$D$18*'Data 3rd Approx.'!N1639-'Third Approx.'!$D$19*'Data 3rd Approx.'!N1639))))+0.5)*('Third Approx.'!$D$16*TAN(2*'Third Approx.'!$D$29)-2*'Third Approx.'!$D$16*TAN('Third Approx.'!$D$29)))</f>
        <v>3.5148306256204491</v>
      </c>
    </row>
    <row r="1640" spans="1:15" x14ac:dyDescent="0.25">
      <c r="A1640" s="48">
        <v>819</v>
      </c>
      <c r="B1640" s="77" t="str">
        <f>IF(A1640&lt;='Third Approx.'!$D$20,A1640,"")</f>
        <v/>
      </c>
      <c r="C1640" s="48" t="e">
        <f>IF(B1640="",#N/A,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Approx.'!$D$18*B1640))+O1640*COS(RADIANS(B1640*'Third Approx.'!$D$19)+'Third Approx.'!$D$21))))))))))))</f>
        <v>#N/A</v>
      </c>
      <c r="D1640" s="7" t="e">
        <f>IF(B1640="",#N/A,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Approx.'!$D$18*B1640))+O1640*SIN(RADIANS(B1640*'Third Approx.'!$D$19)+'Third Approx.'!$D$21))))))))))))</f>
        <v>#N/A</v>
      </c>
      <c r="N1640" s="18">
        <v>819</v>
      </c>
      <c r="O1640" s="48">
        <f>'Third Approx.'!$D$16*TAN('Third Approx.'!$D$29)+((0.5*(COS(RADIANS(ABS('Third Approx.'!$D$18*'Data 3rd Approx.'!N1640-'Third Approx.'!$D$19*'Data 3rd Approx.'!N1640))))+0.5)*('Third Approx.'!$D$16*TAN(2*'Third Approx.'!$D$29)-2*'Third Approx.'!$D$16*TAN('Third Approx.'!$D$29)))</f>
        <v>3.5144581350678266</v>
      </c>
    </row>
    <row r="1641" spans="1:15" x14ac:dyDescent="0.25">
      <c r="A1641" s="77">
        <v>819.5</v>
      </c>
      <c r="B1641" s="77" t="str">
        <f>IF(A1641&lt;='Third Approx.'!$D$20,A1641,"")</f>
        <v/>
      </c>
      <c r="C1641" s="48" t="e">
        <f>IF(B1641="",#N/A,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Approx.'!$D$18*B1641))+O1641*COS(RADIANS(B1641*'Third Approx.'!$D$19)+'Third Approx.'!$D$21))))))))))))</f>
        <v>#N/A</v>
      </c>
      <c r="D1641" s="7" t="e">
        <f>IF(B1641="",#N/A,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Approx.'!$D$18*B1641))+O1641*SIN(RADIANS(B1641*'Third Approx.'!$D$19)+'Third Approx.'!$D$21))))))))))))</f>
        <v>#N/A</v>
      </c>
      <c r="N1641" s="18">
        <v>819.5</v>
      </c>
      <c r="O1641" s="48">
        <f>'Third Approx.'!$D$16*TAN('Third Approx.'!$D$29)+((0.5*(COS(RADIANS(ABS('Third Approx.'!$D$18*'Data 3rd Approx.'!N1641-'Third Approx.'!$D$19*'Data 3rd Approx.'!N1641))))+0.5)*('Third Approx.'!$D$16*TAN(2*'Third Approx.'!$D$29)-2*'Third Approx.'!$D$16*TAN('Third Approx.'!$D$29)))</f>
        <v>3.5140333909973287</v>
      </c>
    </row>
    <row r="1642" spans="1:15" x14ac:dyDescent="0.25">
      <c r="A1642" s="48">
        <v>820</v>
      </c>
      <c r="B1642" s="77" t="str">
        <f>IF(A1642&lt;='Third Approx.'!$D$20,A1642,"")</f>
        <v/>
      </c>
      <c r="C1642" s="48" t="e">
        <f>IF(B1642="",#N/A,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Approx.'!$D$18*B1642))+O1642*COS(RADIANS(B1642*'Third Approx.'!$D$19)+'Third Approx.'!$D$21))))))))))))</f>
        <v>#N/A</v>
      </c>
      <c r="D1642" s="7" t="e">
        <f>IF(B1642="",#N/A,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Approx.'!$D$18*B1642))+O1642*SIN(RADIANS(B1642*'Third Approx.'!$D$19)+'Third Approx.'!$D$21))))))))))))</f>
        <v>#N/A</v>
      </c>
      <c r="N1642" s="47">
        <v>820</v>
      </c>
      <c r="O1642" s="48">
        <f>'Third Approx.'!$D$16*TAN('Third Approx.'!$D$29)+((0.5*(COS(RADIANS(ABS('Third Approx.'!$D$18*'Data 3rd Approx.'!N1642-'Third Approx.'!$D$19*'Data 3rd Approx.'!N1642))))+0.5)*('Third Approx.'!$D$16*TAN(2*'Third Approx.'!$D$29)-2*'Third Approx.'!$D$16*TAN('Third Approx.'!$D$29)))</f>
        <v>3.5135636608977627</v>
      </c>
    </row>
    <row r="1643" spans="1:15" x14ac:dyDescent="0.25">
      <c r="A1643" s="77">
        <v>820.5</v>
      </c>
      <c r="B1643" s="77" t="str">
        <f>IF(A1643&lt;='Third Approx.'!$D$20,A1643,"")</f>
        <v/>
      </c>
      <c r="C1643" s="48" t="e">
        <f>IF(B1643="",#N/A,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Approx.'!$D$18*B1643))+O1643*COS(RADIANS(B1643*'Third Approx.'!$D$19)+'Third Approx.'!$D$21))))))))))))</f>
        <v>#N/A</v>
      </c>
      <c r="D1643" s="7" t="e">
        <f>IF(B1643="",#N/A,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Approx.'!$D$18*B1643))+O1643*SIN(RADIANS(B1643*'Third Approx.'!$D$19)+'Third Approx.'!$D$21))))))))))))</f>
        <v>#N/A</v>
      </c>
      <c r="N1643" s="18">
        <v>820.5</v>
      </c>
      <c r="O1643" s="48">
        <f>'Third Approx.'!$D$16*TAN('Third Approx.'!$D$29)+((0.5*(COS(RADIANS(ABS('Third Approx.'!$D$18*'Data 3rd Approx.'!N1643-'Third Approx.'!$D$19*'Data 3rd Approx.'!N1643))))+0.5)*('Third Approx.'!$D$16*TAN(2*'Third Approx.'!$D$29)-2*'Third Approx.'!$D$16*TAN('Third Approx.'!$D$29)))</f>
        <v>3.5130569819813662</v>
      </c>
    </row>
    <row r="1644" spans="1:15" x14ac:dyDescent="0.25">
      <c r="A1644" s="48">
        <v>821</v>
      </c>
      <c r="B1644" s="77" t="str">
        <f>IF(A1644&lt;='Third Approx.'!$D$20,A1644,"")</f>
        <v/>
      </c>
      <c r="C1644" s="48" t="e">
        <f>IF(B1644="",#N/A,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Approx.'!$D$18*B1644))+O1644*COS(RADIANS(B1644*'Third Approx.'!$D$19)+'Third Approx.'!$D$21))))))))))))</f>
        <v>#N/A</v>
      </c>
      <c r="D1644" s="7" t="e">
        <f>IF(B1644="",#N/A,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Approx.'!$D$18*B1644))+O1644*SIN(RADIANS(B1644*'Third Approx.'!$D$19)+'Third Approx.'!$D$21))))))))))))</f>
        <v>#N/A</v>
      </c>
      <c r="N1644" s="18">
        <v>821</v>
      </c>
      <c r="O1644" s="48">
        <f>'Third Approx.'!$D$16*TAN('Third Approx.'!$D$29)+((0.5*(COS(RADIANS(ABS('Third Approx.'!$D$18*'Data 3rd Approx.'!N1644-'Third Approx.'!$D$19*'Data 3rd Approx.'!N1644))))+0.5)*('Third Approx.'!$D$16*TAN(2*'Third Approx.'!$D$29)-2*'Third Approx.'!$D$16*TAN('Third Approx.'!$D$29)))</f>
        <v>3.5125220236648764</v>
      </c>
    </row>
    <row r="1645" spans="1:15" x14ac:dyDescent="0.25">
      <c r="A1645" s="77">
        <v>821.5</v>
      </c>
      <c r="B1645" s="77" t="str">
        <f>IF(A1645&lt;='Third Approx.'!$D$20,A1645,"")</f>
        <v/>
      </c>
      <c r="C1645" s="48" t="e">
        <f>IF(B1645="",#N/A,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Approx.'!$D$18*B1645))+O1645*COS(RADIANS(B1645*'Third Approx.'!$D$19)+'Third Approx.'!$D$21))))))))))))</f>
        <v>#N/A</v>
      </c>
      <c r="D1645" s="7" t="e">
        <f>IF(B1645="",#N/A,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Approx.'!$D$18*B1645))+O1645*SIN(RADIANS(B1645*'Third Approx.'!$D$19)+'Third Approx.'!$D$21))))))))))))</f>
        <v>#N/A</v>
      </c>
      <c r="N1645" s="47">
        <v>821.5</v>
      </c>
      <c r="O1645" s="48">
        <f>'Third Approx.'!$D$16*TAN('Third Approx.'!$D$29)+((0.5*(COS(RADIANS(ABS('Third Approx.'!$D$18*'Data 3rd Approx.'!N1645-'Third Approx.'!$D$19*'Data 3rd Approx.'!N1645))))+0.5)*('Third Approx.'!$D$16*TAN(2*'Third Approx.'!$D$29)-2*'Third Approx.'!$D$16*TAN('Third Approx.'!$D$29)))</f>
        <v>3.5119679392334073</v>
      </c>
    </row>
    <row r="1646" spans="1:15" x14ac:dyDescent="0.25">
      <c r="A1646" s="48">
        <v>822</v>
      </c>
      <c r="B1646" s="77" t="str">
        <f>IF(A1646&lt;='Third Approx.'!$D$20,A1646,"")</f>
        <v/>
      </c>
      <c r="C1646" s="48" t="e">
        <f>IF(B1646="",#N/A,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Approx.'!$D$18*B1646))+O1646*COS(RADIANS(B1646*'Third Approx.'!$D$19)+'Third Approx.'!$D$21))))))))))))</f>
        <v>#N/A</v>
      </c>
      <c r="D1646" s="7" t="e">
        <f>IF(B1646="",#N/A,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Approx.'!$D$18*B1646))+O1646*SIN(RADIANS(B1646*'Third Approx.'!$D$19)+'Third Approx.'!$D$21))))))))))))</f>
        <v>#N/A</v>
      </c>
      <c r="N1646" s="18">
        <v>822</v>
      </c>
      <c r="O1646" s="48">
        <f>'Third Approx.'!$D$16*TAN('Third Approx.'!$D$29)+((0.5*(COS(RADIANS(ABS('Third Approx.'!$D$18*'Data 3rd Approx.'!N1646-'Third Approx.'!$D$19*'Data 3rd Approx.'!N1646))))+0.5)*('Third Approx.'!$D$16*TAN(2*'Third Approx.'!$D$29)-2*'Third Approx.'!$D$16*TAN('Third Approx.'!$D$29)))</f>
        <v>3.5114042092252022</v>
      </c>
    </row>
    <row r="1647" spans="1:15" x14ac:dyDescent="0.25">
      <c r="A1647" s="77">
        <v>822.5</v>
      </c>
      <c r="B1647" s="77" t="str">
        <f>IF(A1647&lt;='Third Approx.'!$D$20,A1647,"")</f>
        <v/>
      </c>
      <c r="C1647" s="48" t="e">
        <f>IF(B1647="",#N/A,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Approx.'!$D$18*B1647))+O1647*COS(RADIANS(B1647*'Third Approx.'!$D$19)+'Third Approx.'!$D$21))))))))))))</f>
        <v>#N/A</v>
      </c>
      <c r="D1647" s="7" t="e">
        <f>IF(B1647="",#N/A,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Approx.'!$D$18*B1647))+O1647*SIN(RADIANS(B1647*'Third Approx.'!$D$19)+'Third Approx.'!$D$21))))))))))))</f>
        <v>#N/A</v>
      </c>
      <c r="N1647" s="18">
        <v>822.5</v>
      </c>
      <c r="O1647" s="48">
        <f>'Third Approx.'!$D$16*TAN('Third Approx.'!$D$29)+((0.5*(COS(RADIANS(ABS('Third Approx.'!$D$18*'Data 3rd Approx.'!N1647-'Third Approx.'!$D$19*'Data 3rd Approx.'!N1647))))+0.5)*('Third Approx.'!$D$16*TAN(2*'Third Approx.'!$D$29)-2*'Third Approx.'!$D$16*TAN('Third Approx.'!$D$29)))</f>
        <v>3.5108404792169972</v>
      </c>
    </row>
    <row r="1648" spans="1:15" x14ac:dyDescent="0.25">
      <c r="A1648" s="48">
        <v>823</v>
      </c>
      <c r="B1648" s="77" t="str">
        <f>IF(A1648&lt;='Third Approx.'!$D$20,A1648,"")</f>
        <v/>
      </c>
      <c r="C1648" s="48" t="e">
        <f>IF(B1648="",#N/A,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Approx.'!$D$18*B1648))+O1648*COS(RADIANS(B1648*'Third Approx.'!$D$19)+'Third Approx.'!$D$21))))))))))))</f>
        <v>#N/A</v>
      </c>
      <c r="D1648" s="7" t="e">
        <f>IF(B1648="",#N/A,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Approx.'!$D$18*B1648))+O1648*SIN(RADIANS(B1648*'Third Approx.'!$D$19)+'Third Approx.'!$D$21))))))))))))</f>
        <v>#N/A</v>
      </c>
      <c r="N1648" s="47">
        <v>823</v>
      </c>
      <c r="O1648" s="48">
        <f>'Third Approx.'!$D$16*TAN('Third Approx.'!$D$29)+((0.5*(COS(RADIANS(ABS('Third Approx.'!$D$18*'Data 3rd Approx.'!N1648-'Third Approx.'!$D$19*'Data 3rd Approx.'!N1648))))+0.5)*('Third Approx.'!$D$16*TAN(2*'Third Approx.'!$D$29)-2*'Third Approx.'!$D$16*TAN('Third Approx.'!$D$29)))</f>
        <v>3.5102863947855281</v>
      </c>
    </row>
    <row r="1649" spans="1:15" x14ac:dyDescent="0.25">
      <c r="A1649" s="77">
        <v>823.5</v>
      </c>
      <c r="B1649" s="77" t="str">
        <f>IF(A1649&lt;='Third Approx.'!$D$20,A1649,"")</f>
        <v/>
      </c>
      <c r="C1649" s="48" t="e">
        <f>IF(B1649="",#N/A,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Approx.'!$D$18*B1649))+O1649*COS(RADIANS(B1649*'Third Approx.'!$D$19)+'Third Approx.'!$D$21))))))))))))</f>
        <v>#N/A</v>
      </c>
      <c r="D1649" s="7" t="e">
        <f>IF(B1649="",#N/A,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Approx.'!$D$18*B1649))+O1649*SIN(RADIANS(B1649*'Third Approx.'!$D$19)+'Third Approx.'!$D$21))))))))))))</f>
        <v>#N/A</v>
      </c>
      <c r="N1649" s="18">
        <v>823.5</v>
      </c>
      <c r="O1649" s="48">
        <f>'Third Approx.'!$D$16*TAN('Third Approx.'!$D$29)+((0.5*(COS(RADIANS(ABS('Third Approx.'!$D$18*'Data 3rd Approx.'!N1649-'Third Approx.'!$D$19*'Data 3rd Approx.'!N1649))))+0.5)*('Third Approx.'!$D$16*TAN(2*'Third Approx.'!$D$29)-2*'Third Approx.'!$D$16*TAN('Third Approx.'!$D$29)))</f>
        <v>3.5097514364690383</v>
      </c>
    </row>
    <row r="1650" spans="1:15" x14ac:dyDescent="0.25">
      <c r="A1650" s="48">
        <v>824</v>
      </c>
      <c r="B1650" s="77" t="str">
        <f>IF(A1650&lt;='Third Approx.'!$D$20,A1650,"")</f>
        <v/>
      </c>
      <c r="C1650" s="48" t="e">
        <f>IF(B1650="",#N/A,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Approx.'!$D$18*B1650))+O1650*COS(RADIANS(B1650*'Third Approx.'!$D$19)+'Third Approx.'!$D$21))))))))))))</f>
        <v>#N/A</v>
      </c>
      <c r="D1650" s="7" t="e">
        <f>IF(B1650="",#N/A,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Approx.'!$D$18*B1650))+O1650*SIN(RADIANS(B1650*'Third Approx.'!$D$19)+'Third Approx.'!$D$21))))))))))))</f>
        <v>#N/A</v>
      </c>
      <c r="N1650" s="18">
        <v>824</v>
      </c>
      <c r="O1650" s="48">
        <f>'Third Approx.'!$D$16*TAN('Third Approx.'!$D$29)+((0.5*(COS(RADIANS(ABS('Third Approx.'!$D$18*'Data 3rd Approx.'!N1650-'Third Approx.'!$D$19*'Data 3rd Approx.'!N1650))))+0.5)*('Third Approx.'!$D$16*TAN(2*'Third Approx.'!$D$29)-2*'Third Approx.'!$D$16*TAN('Third Approx.'!$D$29)))</f>
        <v>3.5092447575526418</v>
      </c>
    </row>
    <row r="1651" spans="1:15" x14ac:dyDescent="0.25">
      <c r="A1651" s="77">
        <v>824.5</v>
      </c>
      <c r="B1651" s="77" t="str">
        <f>IF(A1651&lt;='Third Approx.'!$D$20,A1651,"")</f>
        <v/>
      </c>
      <c r="C1651" s="48" t="e">
        <f>IF(B1651="",#N/A,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Approx.'!$D$18*B1651))+O1651*COS(RADIANS(B1651*'Third Approx.'!$D$19)+'Third Approx.'!$D$21))))))))))))</f>
        <v>#N/A</v>
      </c>
      <c r="D1651" s="7" t="e">
        <f>IF(B1651="",#N/A,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Approx.'!$D$18*B1651))+O1651*SIN(RADIANS(B1651*'Third Approx.'!$D$19)+'Third Approx.'!$D$21))))))))))))</f>
        <v>#N/A</v>
      </c>
      <c r="N1651" s="47">
        <v>824.5</v>
      </c>
      <c r="O1651" s="48">
        <f>'Third Approx.'!$D$16*TAN('Third Approx.'!$D$29)+((0.5*(COS(RADIANS(ABS('Third Approx.'!$D$18*'Data 3rd Approx.'!N1651-'Third Approx.'!$D$19*'Data 3rd Approx.'!N1651))))+0.5)*('Third Approx.'!$D$16*TAN(2*'Third Approx.'!$D$29)-2*'Third Approx.'!$D$16*TAN('Third Approx.'!$D$29)))</f>
        <v>3.5087750274530758</v>
      </c>
    </row>
    <row r="1652" spans="1:15" x14ac:dyDescent="0.25">
      <c r="A1652" s="48">
        <v>825</v>
      </c>
      <c r="B1652" s="77" t="str">
        <f>IF(A1652&lt;='Third Approx.'!$D$20,A1652,"")</f>
        <v/>
      </c>
      <c r="C1652" s="48" t="e">
        <f>IF(B1652="",#N/A,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Approx.'!$D$18*B1652))+O1652*COS(RADIANS(B1652*'Third Approx.'!$D$19)+'Third Approx.'!$D$21))))))))))))</f>
        <v>#N/A</v>
      </c>
      <c r="D1652" s="7" t="e">
        <f>IF(B1652="",#N/A,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Approx.'!$D$18*B1652))+O1652*SIN(RADIANS(B1652*'Third Approx.'!$D$19)+'Third Approx.'!$D$21))))))))))))</f>
        <v>#N/A</v>
      </c>
      <c r="N1652" s="18">
        <v>825</v>
      </c>
      <c r="O1652" s="48">
        <f>'Third Approx.'!$D$16*TAN('Third Approx.'!$D$29)+((0.5*(COS(RADIANS(ABS('Third Approx.'!$D$18*'Data 3rd Approx.'!N1652-'Third Approx.'!$D$19*'Data 3rd Approx.'!N1652))))+0.5)*('Third Approx.'!$D$16*TAN(2*'Third Approx.'!$D$29)-2*'Third Approx.'!$D$16*TAN('Third Approx.'!$D$29)))</f>
        <v>3.5083502833825779</v>
      </c>
    </row>
    <row r="1653" spans="1:15" x14ac:dyDescent="0.25">
      <c r="A1653" s="77">
        <v>825.5</v>
      </c>
      <c r="B1653" s="77" t="str">
        <f>IF(A1653&lt;='Third Approx.'!$D$20,A1653,"")</f>
        <v/>
      </c>
      <c r="C1653" s="48" t="e">
        <f>IF(B1653="",#N/A,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Approx.'!$D$18*B1653))+O1653*COS(RADIANS(B1653*'Third Approx.'!$D$19)+'Third Approx.'!$D$21))))))))))))</f>
        <v>#N/A</v>
      </c>
      <c r="D1653" s="7" t="e">
        <f>IF(B1653="",#N/A,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Approx.'!$D$18*B1653))+O1653*SIN(RADIANS(B1653*'Third Approx.'!$D$19)+'Third Approx.'!$D$21))))))))))))</f>
        <v>#N/A</v>
      </c>
      <c r="N1653" s="18">
        <v>825.5</v>
      </c>
      <c r="O1653" s="48">
        <f>'Third Approx.'!$D$16*TAN('Third Approx.'!$D$29)+((0.5*(COS(RADIANS(ABS('Third Approx.'!$D$18*'Data 3rd Approx.'!N1653-'Third Approx.'!$D$19*'Data 3rd Approx.'!N1653))))+0.5)*('Third Approx.'!$D$16*TAN(2*'Third Approx.'!$D$29)-2*'Third Approx.'!$D$16*TAN('Third Approx.'!$D$29)))</f>
        <v>3.5079777928299554</v>
      </c>
    </row>
    <row r="1654" spans="1:15" x14ac:dyDescent="0.25">
      <c r="A1654" s="48">
        <v>826</v>
      </c>
      <c r="B1654" s="77" t="str">
        <f>IF(A1654&lt;='Third Approx.'!$D$20,A1654,"")</f>
        <v/>
      </c>
      <c r="C1654" s="48" t="e">
        <f>IF(B1654="",#N/A,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Approx.'!$D$18*B1654))+O1654*COS(RADIANS(B1654*'Third Approx.'!$D$19)+'Third Approx.'!$D$21))))))))))))</f>
        <v>#N/A</v>
      </c>
      <c r="D1654" s="7" t="e">
        <f>IF(B1654="",#N/A,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Approx.'!$D$18*B1654))+O1654*SIN(RADIANS(B1654*'Third Approx.'!$D$19)+'Third Approx.'!$D$21))))))))))))</f>
        <v>#N/A</v>
      </c>
      <c r="N1654" s="47">
        <v>826</v>
      </c>
      <c r="O1654" s="48">
        <f>'Third Approx.'!$D$16*TAN('Third Approx.'!$D$29)+((0.5*(COS(RADIANS(ABS('Third Approx.'!$D$18*'Data 3rd Approx.'!N1654-'Third Approx.'!$D$19*'Data 3rd Approx.'!N1654))))+0.5)*('Third Approx.'!$D$16*TAN(2*'Third Approx.'!$D$29)-2*'Third Approx.'!$D$16*TAN('Third Approx.'!$D$29)))</f>
        <v>3.5076639292118377</v>
      </c>
    </row>
    <row r="1655" spans="1:15" x14ac:dyDescent="0.25">
      <c r="A1655" s="77">
        <v>826.5</v>
      </c>
      <c r="B1655" s="77" t="str">
        <f>IF(A1655&lt;='Third Approx.'!$D$20,A1655,"")</f>
        <v/>
      </c>
      <c r="C1655" s="48" t="e">
        <f>IF(B1655="",#N/A,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Approx.'!$D$18*B1655))+O1655*COS(RADIANS(B1655*'Third Approx.'!$D$19)+'Third Approx.'!$D$21))))))))))))</f>
        <v>#N/A</v>
      </c>
      <c r="D1655" s="7" t="e">
        <f>IF(B1655="",#N/A,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Approx.'!$D$18*B1655))+O1655*SIN(RADIANS(B1655*'Third Approx.'!$D$19)+'Third Approx.'!$D$21))))))))))))</f>
        <v>#N/A</v>
      </c>
      <c r="N1655" s="18">
        <v>826.5</v>
      </c>
      <c r="O1655" s="48">
        <f>'Third Approx.'!$D$16*TAN('Third Approx.'!$D$29)+((0.5*(COS(RADIANS(ABS('Third Approx.'!$D$18*'Data 3rd Approx.'!N1655-'Third Approx.'!$D$19*'Data 3rd Approx.'!N1655))))+0.5)*('Third Approx.'!$D$16*TAN(2*'Third Approx.'!$D$29)-2*'Third Approx.'!$D$16*TAN('Third Approx.'!$D$29)))</f>
        <v>3.5074140628217503</v>
      </c>
    </row>
    <row r="1656" spans="1:15" x14ac:dyDescent="0.25">
      <c r="A1656" s="48">
        <v>827</v>
      </c>
      <c r="B1656" s="77" t="str">
        <f>IF(A1656&lt;='Third Approx.'!$D$20,A1656,"")</f>
        <v/>
      </c>
      <c r="C1656" s="48" t="e">
        <f>IF(B1656="",#N/A,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Approx.'!$D$18*B1656))+O1656*COS(RADIANS(B1656*'Third Approx.'!$D$19)+'Third Approx.'!$D$21))))))))))))</f>
        <v>#N/A</v>
      </c>
      <c r="D1656" s="7" t="e">
        <f>IF(B1656="",#N/A,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Approx.'!$D$18*B1656))+O1656*SIN(RADIANS(B1656*'Third Approx.'!$D$19)+'Third Approx.'!$D$21))))))))))))</f>
        <v>#N/A</v>
      </c>
      <c r="N1656" s="18">
        <v>827</v>
      </c>
      <c r="O1656" s="48">
        <f>'Third Approx.'!$D$16*TAN('Third Approx.'!$D$29)+((0.5*(COS(RADIANS(ABS('Third Approx.'!$D$18*'Data 3rd Approx.'!N1656-'Third Approx.'!$D$19*'Data 3rd Approx.'!N1656))))+0.5)*('Third Approx.'!$D$16*TAN(2*'Third Approx.'!$D$29)-2*'Third Approx.'!$D$16*TAN('Third Approx.'!$D$29)))</f>
        <v>3.5072324689429037</v>
      </c>
    </row>
    <row r="1657" spans="1:15" x14ac:dyDescent="0.25">
      <c r="A1657" s="77">
        <v>827.5</v>
      </c>
      <c r="B1657" s="77" t="str">
        <f>IF(A1657&lt;='Third Approx.'!$D$20,A1657,"")</f>
        <v/>
      </c>
      <c r="C1657" s="48" t="e">
        <f>IF(B1657="",#N/A,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Approx.'!$D$18*B1657))+O1657*COS(RADIANS(B1657*'Third Approx.'!$D$19)+'Third Approx.'!$D$21))))))))))))</f>
        <v>#N/A</v>
      </c>
      <c r="D1657" s="7" t="e">
        <f>IF(B1657="",#N/A,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Approx.'!$D$18*B1657))+O1657*SIN(RADIANS(B1657*'Third Approx.'!$D$19)+'Third Approx.'!$D$21))))))))))))</f>
        <v>#N/A</v>
      </c>
      <c r="N1657" s="47">
        <v>827.5</v>
      </c>
      <c r="O1657" s="48">
        <f>'Third Approx.'!$D$16*TAN('Third Approx.'!$D$29)+((0.5*(COS(RADIANS(ABS('Third Approx.'!$D$18*'Data 3rd Approx.'!N1657-'Third Approx.'!$D$19*'Data 3rd Approx.'!N1657))))+0.5)*('Third Approx.'!$D$16*TAN(2*'Third Approx.'!$D$29)-2*'Third Approx.'!$D$16*TAN('Third Approx.'!$D$29)))</f>
        <v>3.5071222546969119</v>
      </c>
    </row>
    <row r="1658" spans="1:15" x14ac:dyDescent="0.25">
      <c r="A1658" s="48">
        <v>828</v>
      </c>
      <c r="B1658" s="77" t="str">
        <f>IF(A1658&lt;='Third Approx.'!$D$20,A1658,"")</f>
        <v/>
      </c>
      <c r="C1658" s="48" t="e">
        <f>IF(B1658="",#N/A,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Approx.'!$D$18*B1658))+O1658*COS(RADIANS(B1658*'Third Approx.'!$D$19)+'Third Approx.'!$D$21))))))))))))</f>
        <v>#N/A</v>
      </c>
      <c r="D1658" s="7" t="e">
        <f>IF(B1658="",#N/A,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Approx.'!$D$18*B1658))+O1658*SIN(RADIANS(B1658*'Third Approx.'!$D$19)+'Third Approx.'!$D$21))))))))))))</f>
        <v>#N/A</v>
      </c>
      <c r="N1658" s="18">
        <v>828</v>
      </c>
      <c r="O1658" s="48">
        <f>'Third Approx.'!$D$16*TAN('Third Approx.'!$D$29)+((0.5*(COS(RADIANS(ABS('Third Approx.'!$D$18*'Data 3rd Approx.'!N1658-'Third Approx.'!$D$19*'Data 3rd Approx.'!N1658))))+0.5)*('Third Approx.'!$D$16*TAN(2*'Third Approx.'!$D$29)-2*'Third Approx.'!$D$16*TAN('Third Approx.'!$D$29)))</f>
        <v>3.5070853058800813</v>
      </c>
    </row>
    <row r="1659" spans="1:15" x14ac:dyDescent="0.25">
      <c r="A1659" s="77">
        <v>828.5</v>
      </c>
      <c r="B1659" s="77" t="str">
        <f>IF(A1659&lt;='Third Approx.'!$D$20,A1659,"")</f>
        <v/>
      </c>
      <c r="C1659" s="48" t="e">
        <f>IF(B1659="",#N/A,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Approx.'!$D$18*B1659))+O1659*COS(RADIANS(B1659*'Third Approx.'!$D$19)+'Third Approx.'!$D$21))))))))))))</f>
        <v>#N/A</v>
      </c>
      <c r="D1659" s="7" t="e">
        <f>IF(B1659="",#N/A,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Approx.'!$D$18*B1659))+O1659*SIN(RADIANS(B1659*'Third Approx.'!$D$19)+'Third Approx.'!$D$21))))))))))))</f>
        <v>#N/A</v>
      </c>
      <c r="N1659" s="18">
        <v>828.5</v>
      </c>
      <c r="O1659" s="48">
        <f>'Third Approx.'!$D$16*TAN('Third Approx.'!$D$29)+((0.5*(COS(RADIANS(ABS('Third Approx.'!$D$18*'Data 3rd Approx.'!N1659-'Third Approx.'!$D$19*'Data 3rd Approx.'!N1659))))+0.5)*('Third Approx.'!$D$16*TAN(2*'Third Approx.'!$D$29)-2*'Third Approx.'!$D$16*TAN('Third Approx.'!$D$29)))</f>
        <v>3.5071222546969119</v>
      </c>
    </row>
    <row r="1660" spans="1:15" x14ac:dyDescent="0.25">
      <c r="A1660" s="48">
        <v>829</v>
      </c>
      <c r="B1660" s="77" t="str">
        <f>IF(A1660&lt;='Third Approx.'!$D$20,A1660,"")</f>
        <v/>
      </c>
      <c r="C1660" s="48" t="e">
        <f>IF(B1660="",#N/A,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Approx.'!$D$18*B1660))+O1660*COS(RADIANS(B1660*'Third Approx.'!$D$19)+'Third Approx.'!$D$21))))))))))))</f>
        <v>#N/A</v>
      </c>
      <c r="D1660" s="7" t="e">
        <f>IF(B1660="",#N/A,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Approx.'!$D$18*B1660))+O1660*SIN(RADIANS(B1660*'Third Approx.'!$D$19)+'Third Approx.'!$D$21))))))))))))</f>
        <v>#N/A</v>
      </c>
      <c r="N1660" s="47">
        <v>829</v>
      </c>
      <c r="O1660" s="48">
        <f>'Third Approx.'!$D$16*TAN('Third Approx.'!$D$29)+((0.5*(COS(RADIANS(ABS('Third Approx.'!$D$18*'Data 3rd Approx.'!N1660-'Third Approx.'!$D$19*'Data 3rd Approx.'!N1660))))+0.5)*('Third Approx.'!$D$16*TAN(2*'Third Approx.'!$D$29)-2*'Third Approx.'!$D$16*TAN('Third Approx.'!$D$29)))</f>
        <v>3.5072324689429037</v>
      </c>
    </row>
    <row r="1661" spans="1:15" x14ac:dyDescent="0.25">
      <c r="A1661" s="77">
        <v>829.5</v>
      </c>
      <c r="B1661" s="77" t="str">
        <f>IF(A1661&lt;='Third Approx.'!$D$20,A1661,"")</f>
        <v/>
      </c>
      <c r="C1661" s="48" t="e">
        <f>IF(B1661="",#N/A,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Approx.'!$D$18*B1661))+O1661*COS(RADIANS(B1661*'Third Approx.'!$D$19)+'Third Approx.'!$D$21))))))))))))</f>
        <v>#N/A</v>
      </c>
      <c r="D1661" s="7" t="e">
        <f>IF(B1661="",#N/A,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Approx.'!$D$18*B1661))+O1661*SIN(RADIANS(B1661*'Third Approx.'!$D$19)+'Third Approx.'!$D$21))))))))))))</f>
        <v>#N/A</v>
      </c>
      <c r="N1661" s="18">
        <v>829.5</v>
      </c>
      <c r="O1661" s="48">
        <f>'Third Approx.'!$D$16*TAN('Third Approx.'!$D$29)+((0.5*(COS(RADIANS(ABS('Third Approx.'!$D$18*'Data 3rd Approx.'!N1661-'Third Approx.'!$D$19*'Data 3rd Approx.'!N1661))))+0.5)*('Third Approx.'!$D$16*TAN(2*'Third Approx.'!$D$29)-2*'Third Approx.'!$D$16*TAN('Third Approx.'!$D$29)))</f>
        <v>3.5074140628217503</v>
      </c>
    </row>
    <row r="1662" spans="1:15" x14ac:dyDescent="0.25">
      <c r="A1662" s="48">
        <v>830</v>
      </c>
      <c r="B1662" s="77" t="str">
        <f>IF(A1662&lt;='Third Approx.'!$D$20,A1662,"")</f>
        <v/>
      </c>
      <c r="C1662" s="48" t="e">
        <f>IF(B1662="",#N/A,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Approx.'!$D$18*B1662))+O1662*COS(RADIANS(B1662*'Third Approx.'!$D$19)+'Third Approx.'!$D$21))))))))))))</f>
        <v>#N/A</v>
      </c>
      <c r="D1662" s="7" t="e">
        <f>IF(B1662="",#N/A,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Approx.'!$D$18*B1662))+O1662*SIN(RADIANS(B1662*'Third Approx.'!$D$19)+'Third Approx.'!$D$21))))))))))))</f>
        <v>#N/A</v>
      </c>
      <c r="N1662" s="18">
        <v>830</v>
      </c>
      <c r="O1662" s="48">
        <f>'Third Approx.'!$D$16*TAN('Third Approx.'!$D$29)+((0.5*(COS(RADIANS(ABS('Third Approx.'!$D$18*'Data 3rd Approx.'!N1662-'Third Approx.'!$D$19*'Data 3rd Approx.'!N1662))))+0.5)*('Third Approx.'!$D$16*TAN(2*'Third Approx.'!$D$29)-2*'Third Approx.'!$D$16*TAN('Third Approx.'!$D$29)))</f>
        <v>3.5076639292118377</v>
      </c>
    </row>
    <row r="1663" spans="1:15" x14ac:dyDescent="0.25">
      <c r="A1663" s="77">
        <v>830.5</v>
      </c>
      <c r="B1663" s="77" t="str">
        <f>IF(A1663&lt;='Third Approx.'!$D$20,A1663,"")</f>
        <v/>
      </c>
      <c r="C1663" s="48" t="e">
        <f>IF(B1663="",#N/A,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Approx.'!$D$18*B1663))+O1663*COS(RADIANS(B1663*'Third Approx.'!$D$19)+'Third Approx.'!$D$21))))))))))))</f>
        <v>#N/A</v>
      </c>
      <c r="D1663" s="7" t="e">
        <f>IF(B1663="",#N/A,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Approx.'!$D$18*B1663))+O1663*SIN(RADIANS(B1663*'Third Approx.'!$D$19)+'Third Approx.'!$D$21))))))))))))</f>
        <v>#N/A</v>
      </c>
      <c r="N1663" s="47">
        <v>830.5</v>
      </c>
      <c r="O1663" s="48">
        <f>'Third Approx.'!$D$16*TAN('Third Approx.'!$D$29)+((0.5*(COS(RADIANS(ABS('Third Approx.'!$D$18*'Data 3rd Approx.'!N1663-'Third Approx.'!$D$19*'Data 3rd Approx.'!N1663))))+0.5)*('Third Approx.'!$D$16*TAN(2*'Third Approx.'!$D$29)-2*'Third Approx.'!$D$16*TAN('Third Approx.'!$D$29)))</f>
        <v>3.5079777928299554</v>
      </c>
    </row>
    <row r="1664" spans="1:15" x14ac:dyDescent="0.25">
      <c r="A1664" s="48">
        <v>831</v>
      </c>
      <c r="B1664" s="77" t="str">
        <f>IF(A1664&lt;='Third Approx.'!$D$20,A1664,"")</f>
        <v/>
      </c>
      <c r="C1664" s="48" t="e">
        <f>IF(B1664="",#N/A,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Approx.'!$D$18*B1664))+O1664*COS(RADIANS(B1664*'Third Approx.'!$D$19)+'Third Approx.'!$D$21))))))))))))</f>
        <v>#N/A</v>
      </c>
      <c r="D1664" s="7" t="e">
        <f>IF(B1664="",#N/A,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Approx.'!$D$18*B1664))+O1664*SIN(RADIANS(B1664*'Third Approx.'!$D$19)+'Third Approx.'!$D$21))))))))))))</f>
        <v>#N/A</v>
      </c>
      <c r="N1664" s="18">
        <v>831</v>
      </c>
      <c r="O1664" s="48">
        <f>'Third Approx.'!$D$16*TAN('Third Approx.'!$D$29)+((0.5*(COS(RADIANS(ABS('Third Approx.'!$D$18*'Data 3rd Approx.'!N1664-'Third Approx.'!$D$19*'Data 3rd Approx.'!N1664))))+0.5)*('Third Approx.'!$D$16*TAN(2*'Third Approx.'!$D$29)-2*'Third Approx.'!$D$16*TAN('Third Approx.'!$D$29)))</f>
        <v>3.5083502833825779</v>
      </c>
    </row>
    <row r="1665" spans="1:15" x14ac:dyDescent="0.25">
      <c r="A1665" s="77">
        <v>831.5</v>
      </c>
      <c r="B1665" s="77" t="str">
        <f>IF(A1665&lt;='Third Approx.'!$D$20,A1665,"")</f>
        <v/>
      </c>
      <c r="C1665" s="48" t="e">
        <f>IF(B1665="",#N/A,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Approx.'!$D$18*B1665))+O1665*COS(RADIANS(B1665*'Third Approx.'!$D$19)+'Third Approx.'!$D$21))))))))))))</f>
        <v>#N/A</v>
      </c>
      <c r="D1665" s="7" t="e">
        <f>IF(B1665="",#N/A,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Approx.'!$D$18*B1665))+O1665*SIN(RADIANS(B1665*'Third Approx.'!$D$19)+'Third Approx.'!$D$21))))))))))))</f>
        <v>#N/A</v>
      </c>
      <c r="N1665" s="18">
        <v>831.5</v>
      </c>
      <c r="O1665" s="48">
        <f>'Third Approx.'!$D$16*TAN('Third Approx.'!$D$29)+((0.5*(COS(RADIANS(ABS('Third Approx.'!$D$18*'Data 3rd Approx.'!N1665-'Third Approx.'!$D$19*'Data 3rd Approx.'!N1665))))+0.5)*('Third Approx.'!$D$16*TAN(2*'Third Approx.'!$D$29)-2*'Third Approx.'!$D$16*TAN('Third Approx.'!$D$29)))</f>
        <v>3.5087750274530758</v>
      </c>
    </row>
    <row r="1666" spans="1:15" x14ac:dyDescent="0.25">
      <c r="A1666" s="48">
        <v>832</v>
      </c>
      <c r="B1666" s="77" t="str">
        <f>IF(A1666&lt;='Third Approx.'!$D$20,A1666,"")</f>
        <v/>
      </c>
      <c r="C1666" s="48" t="e">
        <f>IF(B1666="",#N/A,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Approx.'!$D$18*B1666))+O1666*COS(RADIANS(B1666*'Third Approx.'!$D$19)+'Third Approx.'!$D$21))))))))))))</f>
        <v>#N/A</v>
      </c>
      <c r="D1666" s="7" t="e">
        <f>IF(B1666="",#N/A,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Approx.'!$D$18*B1666))+O1666*SIN(RADIANS(B1666*'Third Approx.'!$D$19)+'Third Approx.'!$D$21))))))))))))</f>
        <v>#N/A</v>
      </c>
      <c r="N1666" s="47">
        <v>832</v>
      </c>
      <c r="O1666" s="48">
        <f>'Third Approx.'!$D$16*TAN('Third Approx.'!$D$29)+((0.5*(COS(RADIANS(ABS('Third Approx.'!$D$18*'Data 3rd Approx.'!N1666-'Third Approx.'!$D$19*'Data 3rd Approx.'!N1666))))+0.5)*('Third Approx.'!$D$16*TAN(2*'Third Approx.'!$D$29)-2*'Third Approx.'!$D$16*TAN('Third Approx.'!$D$29)))</f>
        <v>3.5092447575526418</v>
      </c>
    </row>
    <row r="1667" spans="1:15" x14ac:dyDescent="0.25">
      <c r="A1667" s="77">
        <v>832.5</v>
      </c>
      <c r="B1667" s="77" t="str">
        <f>IF(A1667&lt;='Third Approx.'!$D$20,A1667,"")</f>
        <v/>
      </c>
      <c r="C1667" s="48" t="e">
        <f>IF(B1667="",#N/A,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Approx.'!$D$18*B1667))+O1667*COS(RADIANS(B1667*'Third Approx.'!$D$19)+'Third Approx.'!$D$21))))))))))))</f>
        <v>#N/A</v>
      </c>
      <c r="D1667" s="7" t="e">
        <f>IF(B1667="",#N/A,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Approx.'!$D$18*B1667))+O1667*SIN(RADIANS(B1667*'Third Approx.'!$D$19)+'Third Approx.'!$D$21))))))))))))</f>
        <v>#N/A</v>
      </c>
      <c r="N1667" s="18">
        <v>832.5</v>
      </c>
      <c r="O1667" s="48">
        <f>'Third Approx.'!$D$16*TAN('Third Approx.'!$D$29)+((0.5*(COS(RADIANS(ABS('Third Approx.'!$D$18*'Data 3rd Approx.'!N1667-'Third Approx.'!$D$19*'Data 3rd Approx.'!N1667))))+0.5)*('Third Approx.'!$D$16*TAN(2*'Third Approx.'!$D$29)-2*'Third Approx.'!$D$16*TAN('Third Approx.'!$D$29)))</f>
        <v>3.5097514364690383</v>
      </c>
    </row>
    <row r="1668" spans="1:15" x14ac:dyDescent="0.25">
      <c r="A1668" s="48">
        <v>833</v>
      </c>
      <c r="B1668" s="77" t="str">
        <f>IF(A1668&lt;='Third Approx.'!$D$20,A1668,"")</f>
        <v/>
      </c>
      <c r="C1668" s="48" t="e">
        <f>IF(B1668="",#N/A,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Approx.'!$D$18*B1668))+O1668*COS(RADIANS(B1668*'Third Approx.'!$D$19)+'Third Approx.'!$D$21))))))))))))</f>
        <v>#N/A</v>
      </c>
      <c r="D1668" s="7" t="e">
        <f>IF(B1668="",#N/A,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Approx.'!$D$18*B1668))+O1668*SIN(RADIANS(B1668*'Third Approx.'!$D$19)+'Third Approx.'!$D$21))))))))))))</f>
        <v>#N/A</v>
      </c>
      <c r="N1668" s="18">
        <v>833</v>
      </c>
      <c r="O1668" s="48">
        <f>'Third Approx.'!$D$16*TAN('Third Approx.'!$D$29)+((0.5*(COS(RADIANS(ABS('Third Approx.'!$D$18*'Data 3rd Approx.'!N1668-'Third Approx.'!$D$19*'Data 3rd Approx.'!N1668))))+0.5)*('Third Approx.'!$D$16*TAN(2*'Third Approx.'!$D$29)-2*'Third Approx.'!$D$16*TAN('Third Approx.'!$D$29)))</f>
        <v>3.5102863947855281</v>
      </c>
    </row>
    <row r="1669" spans="1:15" x14ac:dyDescent="0.25">
      <c r="A1669" s="77">
        <v>833.5</v>
      </c>
      <c r="B1669" s="77" t="str">
        <f>IF(A1669&lt;='Third Approx.'!$D$20,A1669,"")</f>
        <v/>
      </c>
      <c r="C1669" s="48" t="e">
        <f>IF(B1669="",#N/A,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Approx.'!$D$18*B1669))+O1669*COS(RADIANS(B1669*'Third Approx.'!$D$19)+'Third Approx.'!$D$21))))))))))))</f>
        <v>#N/A</v>
      </c>
      <c r="D1669" s="7" t="e">
        <f>IF(B1669="",#N/A,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Approx.'!$D$18*B1669))+O1669*SIN(RADIANS(B1669*'Third Approx.'!$D$19)+'Third Approx.'!$D$21))))))))))))</f>
        <v>#N/A</v>
      </c>
      <c r="N1669" s="47">
        <v>833.5</v>
      </c>
      <c r="O1669" s="48">
        <f>'Third Approx.'!$D$16*TAN('Third Approx.'!$D$29)+((0.5*(COS(RADIANS(ABS('Third Approx.'!$D$18*'Data 3rd Approx.'!N1669-'Third Approx.'!$D$19*'Data 3rd Approx.'!N1669))))+0.5)*('Third Approx.'!$D$16*TAN(2*'Third Approx.'!$D$29)-2*'Third Approx.'!$D$16*TAN('Third Approx.'!$D$29)))</f>
        <v>3.5108404792169972</v>
      </c>
    </row>
    <row r="1670" spans="1:15" x14ac:dyDescent="0.25">
      <c r="A1670" s="48">
        <v>834</v>
      </c>
      <c r="B1670" s="77" t="str">
        <f>IF(A1670&lt;='Third Approx.'!$D$20,A1670,"")</f>
        <v/>
      </c>
      <c r="C1670" s="48" t="e">
        <f>IF(B1670="",#N/A,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Approx.'!$D$18*B1670))+O1670*COS(RADIANS(B1670*'Third Approx.'!$D$19)+'Third Approx.'!$D$21))))))))))))</f>
        <v>#N/A</v>
      </c>
      <c r="D1670" s="7" t="e">
        <f>IF(B1670="",#N/A,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Approx.'!$D$18*B1670))+O1670*SIN(RADIANS(B1670*'Third Approx.'!$D$19)+'Third Approx.'!$D$21))))))))))))</f>
        <v>#N/A</v>
      </c>
      <c r="N1670" s="18">
        <v>834</v>
      </c>
      <c r="O1670" s="48">
        <f>'Third Approx.'!$D$16*TAN('Third Approx.'!$D$29)+((0.5*(COS(RADIANS(ABS('Third Approx.'!$D$18*'Data 3rd Approx.'!N1670-'Third Approx.'!$D$19*'Data 3rd Approx.'!N1670))))+0.5)*('Third Approx.'!$D$16*TAN(2*'Third Approx.'!$D$29)-2*'Third Approx.'!$D$16*TAN('Third Approx.'!$D$29)))</f>
        <v>3.5114042092252022</v>
      </c>
    </row>
    <row r="1671" spans="1:15" x14ac:dyDescent="0.25">
      <c r="A1671" s="77">
        <v>834.5</v>
      </c>
      <c r="B1671" s="77" t="str">
        <f>IF(A1671&lt;='Third Approx.'!$D$20,A1671,"")</f>
        <v/>
      </c>
      <c r="C1671" s="48" t="e">
        <f>IF(B1671="",#N/A,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Approx.'!$D$18*B1671))+O1671*COS(RADIANS(B1671*'Third Approx.'!$D$19)+'Third Approx.'!$D$21))))))))))))</f>
        <v>#N/A</v>
      </c>
      <c r="D1671" s="7" t="e">
        <f>IF(B1671="",#N/A,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Approx.'!$D$18*B1671))+O1671*SIN(RADIANS(B1671*'Third Approx.'!$D$19)+'Third Approx.'!$D$21))))))))))))</f>
        <v>#N/A</v>
      </c>
      <c r="N1671" s="18">
        <v>834.5</v>
      </c>
      <c r="O1671" s="48">
        <f>'Third Approx.'!$D$16*TAN('Third Approx.'!$D$29)+((0.5*(COS(RADIANS(ABS('Third Approx.'!$D$18*'Data 3rd Approx.'!N1671-'Third Approx.'!$D$19*'Data 3rd Approx.'!N1671))))+0.5)*('Third Approx.'!$D$16*TAN(2*'Third Approx.'!$D$29)-2*'Third Approx.'!$D$16*TAN('Third Approx.'!$D$29)))</f>
        <v>3.5119679392334073</v>
      </c>
    </row>
    <row r="1672" spans="1:15" x14ac:dyDescent="0.25">
      <c r="A1672" s="48">
        <v>835</v>
      </c>
      <c r="B1672" s="77" t="str">
        <f>IF(A1672&lt;='Third Approx.'!$D$20,A1672,"")</f>
        <v/>
      </c>
      <c r="C1672" s="48" t="e">
        <f>IF(B1672="",#N/A,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Approx.'!$D$18*B1672))+O1672*COS(RADIANS(B1672*'Third Approx.'!$D$19)+'Third Approx.'!$D$21))))))))))))</f>
        <v>#N/A</v>
      </c>
      <c r="D1672" s="7" t="e">
        <f>IF(B1672="",#N/A,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Approx.'!$D$18*B1672))+O1672*SIN(RADIANS(B1672*'Third Approx.'!$D$19)+'Third Approx.'!$D$21))))))))))))</f>
        <v>#N/A</v>
      </c>
      <c r="N1672" s="47">
        <v>835</v>
      </c>
      <c r="O1672" s="48">
        <f>'Third Approx.'!$D$16*TAN('Third Approx.'!$D$29)+((0.5*(COS(RADIANS(ABS('Third Approx.'!$D$18*'Data 3rd Approx.'!N1672-'Third Approx.'!$D$19*'Data 3rd Approx.'!N1672))))+0.5)*('Third Approx.'!$D$16*TAN(2*'Third Approx.'!$D$29)-2*'Third Approx.'!$D$16*TAN('Third Approx.'!$D$29)))</f>
        <v>3.5125220236648764</v>
      </c>
    </row>
    <row r="1673" spans="1:15" x14ac:dyDescent="0.25">
      <c r="A1673" s="77">
        <v>835.5</v>
      </c>
      <c r="B1673" s="77" t="str">
        <f>IF(A1673&lt;='Third Approx.'!$D$20,A1673,"")</f>
        <v/>
      </c>
      <c r="C1673" s="48" t="e">
        <f>IF(B1673="",#N/A,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Approx.'!$D$18*B1673))+O1673*COS(RADIANS(B1673*'Third Approx.'!$D$19)+'Third Approx.'!$D$21))))))))))))</f>
        <v>#N/A</v>
      </c>
      <c r="D1673" s="7" t="e">
        <f>IF(B1673="",#N/A,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Approx.'!$D$18*B1673))+O1673*SIN(RADIANS(B1673*'Third Approx.'!$D$19)+'Third Approx.'!$D$21))))))))))))</f>
        <v>#N/A</v>
      </c>
      <c r="N1673" s="18">
        <v>835.5</v>
      </c>
      <c r="O1673" s="48">
        <f>'Third Approx.'!$D$16*TAN('Third Approx.'!$D$29)+((0.5*(COS(RADIANS(ABS('Third Approx.'!$D$18*'Data 3rd Approx.'!N1673-'Third Approx.'!$D$19*'Data 3rd Approx.'!N1673))))+0.5)*('Third Approx.'!$D$16*TAN(2*'Third Approx.'!$D$29)-2*'Third Approx.'!$D$16*TAN('Third Approx.'!$D$29)))</f>
        <v>3.5130569819813662</v>
      </c>
    </row>
    <row r="1674" spans="1:15" x14ac:dyDescent="0.25">
      <c r="A1674" s="48">
        <v>836</v>
      </c>
      <c r="B1674" s="77" t="str">
        <f>IF(A1674&lt;='Third Approx.'!$D$20,A1674,"")</f>
        <v/>
      </c>
      <c r="C1674" s="48" t="e">
        <f>IF(B1674="",#N/A,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Approx.'!$D$18*B1674))+O1674*COS(RADIANS(B1674*'Third Approx.'!$D$19)+'Third Approx.'!$D$21))))))))))))</f>
        <v>#N/A</v>
      </c>
      <c r="D1674" s="7" t="e">
        <f>IF(B1674="",#N/A,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Approx.'!$D$18*B1674))+O1674*SIN(RADIANS(B1674*'Third Approx.'!$D$19)+'Third Approx.'!$D$21))))))))))))</f>
        <v>#N/A</v>
      </c>
      <c r="N1674" s="18">
        <v>836</v>
      </c>
      <c r="O1674" s="48">
        <f>'Third Approx.'!$D$16*TAN('Third Approx.'!$D$29)+((0.5*(COS(RADIANS(ABS('Third Approx.'!$D$18*'Data 3rd Approx.'!N1674-'Third Approx.'!$D$19*'Data 3rd Approx.'!N1674))))+0.5)*('Third Approx.'!$D$16*TAN(2*'Third Approx.'!$D$29)-2*'Third Approx.'!$D$16*TAN('Third Approx.'!$D$29)))</f>
        <v>3.5135636608977627</v>
      </c>
    </row>
    <row r="1675" spans="1:15" x14ac:dyDescent="0.25">
      <c r="A1675" s="77">
        <v>836.5</v>
      </c>
      <c r="B1675" s="77" t="str">
        <f>IF(A1675&lt;='Third Approx.'!$D$20,A1675,"")</f>
        <v/>
      </c>
      <c r="C1675" s="48" t="e">
        <f>IF(B1675="",#N/A,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Approx.'!$D$18*B1675))+O1675*COS(RADIANS(B1675*'Third Approx.'!$D$19)+'Third Approx.'!$D$21))))))))))))</f>
        <v>#N/A</v>
      </c>
      <c r="D1675" s="7" t="e">
        <f>IF(B1675="",#N/A,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Approx.'!$D$18*B1675))+O1675*SIN(RADIANS(B1675*'Third Approx.'!$D$19)+'Third Approx.'!$D$21))))))))))))</f>
        <v>#N/A</v>
      </c>
      <c r="N1675" s="47">
        <v>836.5</v>
      </c>
      <c r="O1675" s="48">
        <f>'Third Approx.'!$D$16*TAN('Third Approx.'!$D$29)+((0.5*(COS(RADIANS(ABS('Third Approx.'!$D$18*'Data 3rd Approx.'!N1675-'Third Approx.'!$D$19*'Data 3rd Approx.'!N1675))))+0.5)*('Third Approx.'!$D$16*TAN(2*'Third Approx.'!$D$29)-2*'Third Approx.'!$D$16*TAN('Third Approx.'!$D$29)))</f>
        <v>3.5140333909973287</v>
      </c>
    </row>
    <row r="1676" spans="1:15" x14ac:dyDescent="0.25">
      <c r="A1676" s="48">
        <v>837</v>
      </c>
      <c r="B1676" s="77" t="str">
        <f>IF(A1676&lt;='Third Approx.'!$D$20,A1676,"")</f>
        <v/>
      </c>
      <c r="C1676" s="48" t="e">
        <f>IF(B1676="",#N/A,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Approx.'!$D$18*B1676))+O1676*COS(RADIANS(B1676*'Third Approx.'!$D$19)+'Third Approx.'!$D$21))))))))))))</f>
        <v>#N/A</v>
      </c>
      <c r="D1676" s="7" t="e">
        <f>IF(B1676="",#N/A,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Approx.'!$D$18*B1676))+O1676*SIN(RADIANS(B1676*'Third Approx.'!$D$19)+'Third Approx.'!$D$21))))))))))))</f>
        <v>#N/A</v>
      </c>
      <c r="N1676" s="18">
        <v>837</v>
      </c>
      <c r="O1676" s="48">
        <f>'Third Approx.'!$D$16*TAN('Third Approx.'!$D$29)+((0.5*(COS(RADIANS(ABS('Third Approx.'!$D$18*'Data 3rd Approx.'!N1676-'Third Approx.'!$D$19*'Data 3rd Approx.'!N1676))))+0.5)*('Third Approx.'!$D$16*TAN(2*'Third Approx.'!$D$29)-2*'Third Approx.'!$D$16*TAN('Third Approx.'!$D$29)))</f>
        <v>3.5144581350678266</v>
      </c>
    </row>
    <row r="1677" spans="1:15" x14ac:dyDescent="0.25">
      <c r="A1677" s="77">
        <v>837.5</v>
      </c>
      <c r="B1677" s="77" t="str">
        <f>IF(A1677&lt;='Third Approx.'!$D$20,A1677,"")</f>
        <v/>
      </c>
      <c r="C1677" s="48" t="e">
        <f>IF(B1677="",#N/A,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Approx.'!$D$18*B1677))+O1677*COS(RADIANS(B1677*'Third Approx.'!$D$19)+'Third Approx.'!$D$21))))))))))))</f>
        <v>#N/A</v>
      </c>
      <c r="D1677" s="7" t="e">
        <f>IF(B1677="",#N/A,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Approx.'!$D$18*B1677))+O1677*SIN(RADIANS(B1677*'Third Approx.'!$D$19)+'Third Approx.'!$D$21))))))))))))</f>
        <v>#N/A</v>
      </c>
      <c r="N1677" s="18">
        <v>837.5</v>
      </c>
      <c r="O1677" s="48">
        <f>'Third Approx.'!$D$16*TAN('Third Approx.'!$D$29)+((0.5*(COS(RADIANS(ABS('Third Approx.'!$D$18*'Data 3rd Approx.'!N1677-'Third Approx.'!$D$19*'Data 3rd Approx.'!N1677))))+0.5)*('Third Approx.'!$D$16*TAN(2*'Third Approx.'!$D$29)-2*'Third Approx.'!$D$16*TAN('Third Approx.'!$D$29)))</f>
        <v>3.5148306256204491</v>
      </c>
    </row>
    <row r="1678" spans="1:15" x14ac:dyDescent="0.25">
      <c r="A1678" s="48">
        <v>838</v>
      </c>
      <c r="B1678" s="77" t="str">
        <f>IF(A1678&lt;='Third Approx.'!$D$20,A1678,"")</f>
        <v/>
      </c>
      <c r="C1678" s="48" t="e">
        <f>IF(B1678="",#N/A,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Approx.'!$D$18*B1678))+O1678*COS(RADIANS(B1678*'Third Approx.'!$D$19)+'Third Approx.'!$D$21))))))))))))</f>
        <v>#N/A</v>
      </c>
      <c r="D1678" s="7" t="e">
        <f>IF(B1678="",#N/A,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Approx.'!$D$18*B1678))+O1678*SIN(RADIANS(B1678*'Third Approx.'!$D$19)+'Third Approx.'!$D$21))))))))))))</f>
        <v>#N/A</v>
      </c>
      <c r="N1678" s="47">
        <v>838</v>
      </c>
      <c r="O1678" s="48">
        <f>'Third Approx.'!$D$16*TAN('Third Approx.'!$D$29)+((0.5*(COS(RADIANS(ABS('Third Approx.'!$D$18*'Data 3rd Approx.'!N1678-'Third Approx.'!$D$19*'Data 3rd Approx.'!N1678))))+0.5)*('Third Approx.'!$D$16*TAN(2*'Third Approx.'!$D$29)-2*'Third Approx.'!$D$16*TAN('Third Approx.'!$D$29)))</f>
        <v>3.5151444892385664</v>
      </c>
    </row>
    <row r="1679" spans="1:15" x14ac:dyDescent="0.25">
      <c r="A1679" s="77">
        <v>838.5</v>
      </c>
      <c r="B1679" s="77" t="str">
        <f>IF(A1679&lt;='Third Approx.'!$D$20,A1679,"")</f>
        <v/>
      </c>
      <c r="C1679" s="48" t="e">
        <f>IF(B1679="",#N/A,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Approx.'!$D$18*B1679))+O1679*COS(RADIANS(B1679*'Third Approx.'!$D$19)+'Third Approx.'!$D$21))))))))))))</f>
        <v>#N/A</v>
      </c>
      <c r="D1679" s="7" t="e">
        <f>IF(B1679="",#N/A,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Approx.'!$D$18*B1679))+O1679*SIN(RADIANS(B1679*'Third Approx.'!$D$19)+'Third Approx.'!$D$21))))))))))))</f>
        <v>#N/A</v>
      </c>
      <c r="N1679" s="18">
        <v>838.5</v>
      </c>
      <c r="O1679" s="48">
        <f>'Third Approx.'!$D$16*TAN('Third Approx.'!$D$29)+((0.5*(COS(RADIANS(ABS('Third Approx.'!$D$18*'Data 3rd Approx.'!N1679-'Third Approx.'!$D$19*'Data 3rd Approx.'!N1679))))+0.5)*('Third Approx.'!$D$16*TAN(2*'Third Approx.'!$D$29)-2*'Third Approx.'!$D$16*TAN('Third Approx.'!$D$29)))</f>
        <v>3.5153943556286542</v>
      </c>
    </row>
    <row r="1680" spans="1:15" x14ac:dyDescent="0.25">
      <c r="A1680" s="48">
        <v>839</v>
      </c>
      <c r="B1680" s="77" t="str">
        <f>IF(A1680&lt;='Third Approx.'!$D$20,A1680,"")</f>
        <v/>
      </c>
      <c r="C1680" s="48" t="e">
        <f>IF(B1680="",#N/A,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Approx.'!$D$18*B1680))+O1680*COS(RADIANS(B1680*'Third Approx.'!$D$19)+'Third Approx.'!$D$21))))))))))))</f>
        <v>#N/A</v>
      </c>
      <c r="D1680" s="7" t="e">
        <f>IF(B1680="",#N/A,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Approx.'!$D$18*B1680))+O1680*SIN(RADIANS(B1680*'Third Approx.'!$D$19)+'Third Approx.'!$D$21))))))))))))</f>
        <v>#N/A</v>
      </c>
      <c r="N1680" s="18">
        <v>839</v>
      </c>
      <c r="O1680" s="48">
        <f>'Third Approx.'!$D$16*TAN('Third Approx.'!$D$29)+((0.5*(COS(RADIANS(ABS('Third Approx.'!$D$18*'Data 3rd Approx.'!N1680-'Third Approx.'!$D$19*'Data 3rd Approx.'!N1680))))+0.5)*('Third Approx.'!$D$16*TAN(2*'Third Approx.'!$D$29)-2*'Third Approx.'!$D$16*TAN('Third Approx.'!$D$29)))</f>
        <v>3.5155759495075007</v>
      </c>
    </row>
    <row r="1681" spans="1:15" x14ac:dyDescent="0.25">
      <c r="A1681" s="77">
        <v>839.5</v>
      </c>
      <c r="B1681" s="77" t="str">
        <f>IF(A1681&lt;='Third Approx.'!$D$20,A1681,"")</f>
        <v/>
      </c>
      <c r="C1681" s="48" t="e">
        <f>IF(B1681="",#N/A,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Approx.'!$D$18*B1681))+O1681*COS(RADIANS(B1681*'Third Approx.'!$D$19)+'Third Approx.'!$D$21))))))))))))</f>
        <v>#N/A</v>
      </c>
      <c r="D1681" s="7" t="e">
        <f>IF(B1681="",#N/A,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Approx.'!$D$18*B1681))+O1681*SIN(RADIANS(B1681*'Third Approx.'!$D$19)+'Third Approx.'!$D$21))))))))))))</f>
        <v>#N/A</v>
      </c>
      <c r="N1681" s="47">
        <v>839.5</v>
      </c>
      <c r="O1681" s="48">
        <f>'Third Approx.'!$D$16*TAN('Third Approx.'!$D$29)+((0.5*(COS(RADIANS(ABS('Third Approx.'!$D$18*'Data 3rd Approx.'!N1681-'Third Approx.'!$D$19*'Data 3rd Approx.'!N1681))))+0.5)*('Third Approx.'!$D$16*TAN(2*'Third Approx.'!$D$29)-2*'Third Approx.'!$D$16*TAN('Third Approx.'!$D$29)))</f>
        <v>3.5156861637534926</v>
      </c>
    </row>
    <row r="1682" spans="1:15" x14ac:dyDescent="0.25">
      <c r="A1682" s="48">
        <v>840</v>
      </c>
      <c r="B1682" s="77" t="str">
        <f>IF(A1682&lt;='Third Approx.'!$D$20,A1682,"")</f>
        <v/>
      </c>
      <c r="C1682" s="48" t="e">
        <f>IF(B1682="",#N/A,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Approx.'!$D$18*B1682))+O1682*COS(RADIANS(B1682*'Third Approx.'!$D$19)+'Third Approx.'!$D$21))))))))))))</f>
        <v>#N/A</v>
      </c>
      <c r="D1682" s="7" t="e">
        <f>IF(B1682="",#N/A,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Approx.'!$D$18*B1682))+O1682*SIN(RADIANS(B1682*'Third Approx.'!$D$19)+'Third Approx.'!$D$21))))))))))))</f>
        <v>#N/A</v>
      </c>
      <c r="N1682" s="18">
        <v>840</v>
      </c>
      <c r="O1682" s="48">
        <f>'Third Approx.'!$D$16*TAN('Third Approx.'!$D$29)+((0.5*(COS(RADIANS(ABS('Third Approx.'!$D$18*'Data 3rd Approx.'!N1682-'Third Approx.'!$D$19*'Data 3rd Approx.'!N1682))))+0.5)*('Third Approx.'!$D$16*TAN(2*'Third Approx.'!$D$29)-2*'Third Approx.'!$D$16*TAN('Third Approx.'!$D$29)))</f>
        <v>3.5157231125703232</v>
      </c>
    </row>
    <row r="1683" spans="1:15" x14ac:dyDescent="0.25">
      <c r="A1683" s="77">
        <v>840.5</v>
      </c>
      <c r="B1683" s="77" t="str">
        <f>IF(A1683&lt;='Third Approx.'!$D$20,A1683,"")</f>
        <v/>
      </c>
      <c r="C1683" s="48" t="e">
        <f>IF(B1683="",#N/A,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Approx.'!$D$18*B1683))+O1683*COS(RADIANS(B1683*'Third Approx.'!$D$19)+'Third Approx.'!$D$21))))))))))))</f>
        <v>#N/A</v>
      </c>
      <c r="D1683" s="7" t="e">
        <f>IF(B1683="",#N/A,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Approx.'!$D$18*B1683))+O1683*SIN(RADIANS(B1683*'Third Approx.'!$D$19)+'Third Approx.'!$D$21))))))))))))</f>
        <v>#N/A</v>
      </c>
      <c r="N1683" s="18">
        <v>840.5</v>
      </c>
      <c r="O1683" s="48">
        <f>'Third Approx.'!$D$16*TAN('Third Approx.'!$D$29)+((0.5*(COS(RADIANS(ABS('Third Approx.'!$D$18*'Data 3rd Approx.'!N1683-'Third Approx.'!$D$19*'Data 3rd Approx.'!N1683))))+0.5)*('Third Approx.'!$D$16*TAN(2*'Third Approx.'!$D$29)-2*'Third Approx.'!$D$16*TAN('Third Approx.'!$D$29)))</f>
        <v>3.5156861637534926</v>
      </c>
    </row>
    <row r="1684" spans="1:15" x14ac:dyDescent="0.25">
      <c r="A1684" s="48">
        <v>841</v>
      </c>
      <c r="B1684" s="77" t="str">
        <f>IF(A1684&lt;='Third Approx.'!$D$20,A1684,"")</f>
        <v/>
      </c>
      <c r="C1684" s="48" t="e">
        <f>IF(B1684="",#N/A,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Approx.'!$D$18*B1684))+O1684*COS(RADIANS(B1684*'Third Approx.'!$D$19)+'Third Approx.'!$D$21))))))))))))</f>
        <v>#N/A</v>
      </c>
      <c r="D1684" s="7" t="e">
        <f>IF(B1684="",#N/A,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Approx.'!$D$18*B1684))+O1684*SIN(RADIANS(B1684*'Third Approx.'!$D$19)+'Third Approx.'!$D$21))))))))))))</f>
        <v>#N/A</v>
      </c>
      <c r="N1684" s="47">
        <v>841</v>
      </c>
      <c r="O1684" s="48">
        <f>'Third Approx.'!$D$16*TAN('Third Approx.'!$D$29)+((0.5*(COS(RADIANS(ABS('Third Approx.'!$D$18*'Data 3rd Approx.'!N1684-'Third Approx.'!$D$19*'Data 3rd Approx.'!N1684))))+0.5)*('Third Approx.'!$D$16*TAN(2*'Third Approx.'!$D$29)-2*'Third Approx.'!$D$16*TAN('Third Approx.'!$D$29)))</f>
        <v>3.5155759495075007</v>
      </c>
    </row>
    <row r="1685" spans="1:15" x14ac:dyDescent="0.25">
      <c r="A1685" s="77">
        <v>841.5</v>
      </c>
      <c r="B1685" s="77" t="str">
        <f>IF(A1685&lt;='Third Approx.'!$D$20,A1685,"")</f>
        <v/>
      </c>
      <c r="C1685" s="48" t="e">
        <f>IF(B1685="",#N/A,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Approx.'!$D$18*B1685))+O1685*COS(RADIANS(B1685*'Third Approx.'!$D$19)+'Third Approx.'!$D$21))))))))))))</f>
        <v>#N/A</v>
      </c>
      <c r="D1685" s="7" t="e">
        <f>IF(B1685="",#N/A,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Approx.'!$D$18*B1685))+O1685*SIN(RADIANS(B1685*'Third Approx.'!$D$19)+'Third Approx.'!$D$21))))))))))))</f>
        <v>#N/A</v>
      </c>
      <c r="N1685" s="18">
        <v>841.5</v>
      </c>
      <c r="O1685" s="48">
        <f>'Third Approx.'!$D$16*TAN('Third Approx.'!$D$29)+((0.5*(COS(RADIANS(ABS('Third Approx.'!$D$18*'Data 3rd Approx.'!N1685-'Third Approx.'!$D$19*'Data 3rd Approx.'!N1685))))+0.5)*('Third Approx.'!$D$16*TAN(2*'Third Approx.'!$D$29)-2*'Third Approx.'!$D$16*TAN('Third Approx.'!$D$29)))</f>
        <v>3.5153943556286542</v>
      </c>
    </row>
    <row r="1686" spans="1:15" x14ac:dyDescent="0.25">
      <c r="A1686" s="48">
        <v>842</v>
      </c>
      <c r="B1686" s="77" t="str">
        <f>IF(A1686&lt;='Third Approx.'!$D$20,A1686,"")</f>
        <v/>
      </c>
      <c r="C1686" s="48" t="e">
        <f>IF(B1686="",#N/A,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Approx.'!$D$18*B1686))+O1686*COS(RADIANS(B1686*'Third Approx.'!$D$19)+'Third Approx.'!$D$21))))))))))))</f>
        <v>#N/A</v>
      </c>
      <c r="D1686" s="7" t="e">
        <f>IF(B1686="",#N/A,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Approx.'!$D$18*B1686))+O1686*SIN(RADIANS(B1686*'Third Approx.'!$D$19)+'Third Approx.'!$D$21))))))))))))</f>
        <v>#N/A</v>
      </c>
      <c r="N1686" s="18">
        <v>842</v>
      </c>
      <c r="O1686" s="48">
        <f>'Third Approx.'!$D$16*TAN('Third Approx.'!$D$29)+((0.5*(COS(RADIANS(ABS('Third Approx.'!$D$18*'Data 3rd Approx.'!N1686-'Third Approx.'!$D$19*'Data 3rd Approx.'!N1686))))+0.5)*('Third Approx.'!$D$16*TAN(2*'Third Approx.'!$D$29)-2*'Third Approx.'!$D$16*TAN('Third Approx.'!$D$29)))</f>
        <v>3.5151444892385664</v>
      </c>
    </row>
    <row r="1687" spans="1:15" x14ac:dyDescent="0.25">
      <c r="A1687" s="77">
        <v>842.5</v>
      </c>
      <c r="B1687" s="77" t="str">
        <f>IF(A1687&lt;='Third Approx.'!$D$20,A1687,"")</f>
        <v/>
      </c>
      <c r="C1687" s="48" t="e">
        <f>IF(B1687="",#N/A,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Approx.'!$D$18*B1687))+O1687*COS(RADIANS(B1687*'Third Approx.'!$D$19)+'Third Approx.'!$D$21))))))))))))</f>
        <v>#N/A</v>
      </c>
      <c r="D1687" s="7" t="e">
        <f>IF(B1687="",#N/A,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Approx.'!$D$18*B1687))+O1687*SIN(RADIANS(B1687*'Third Approx.'!$D$19)+'Third Approx.'!$D$21))))))))))))</f>
        <v>#N/A</v>
      </c>
      <c r="N1687" s="47">
        <v>842.5</v>
      </c>
      <c r="O1687" s="48">
        <f>'Third Approx.'!$D$16*TAN('Third Approx.'!$D$29)+((0.5*(COS(RADIANS(ABS('Third Approx.'!$D$18*'Data 3rd Approx.'!N1687-'Third Approx.'!$D$19*'Data 3rd Approx.'!N1687))))+0.5)*('Third Approx.'!$D$16*TAN(2*'Third Approx.'!$D$29)-2*'Third Approx.'!$D$16*TAN('Third Approx.'!$D$29)))</f>
        <v>3.5148306256204491</v>
      </c>
    </row>
    <row r="1688" spans="1:15" x14ac:dyDescent="0.25">
      <c r="A1688" s="48">
        <v>843</v>
      </c>
      <c r="B1688" s="77" t="str">
        <f>IF(A1688&lt;='Third Approx.'!$D$20,A1688,"")</f>
        <v/>
      </c>
      <c r="C1688" s="48" t="e">
        <f>IF(B1688="",#N/A,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Approx.'!$D$18*B1688))+O1688*COS(RADIANS(B1688*'Third Approx.'!$D$19)+'Third Approx.'!$D$21))))))))))))</f>
        <v>#N/A</v>
      </c>
      <c r="D1688" s="7" t="e">
        <f>IF(B1688="",#N/A,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Approx.'!$D$18*B1688))+O1688*SIN(RADIANS(B1688*'Third Approx.'!$D$19)+'Third Approx.'!$D$21))))))))))))</f>
        <v>#N/A</v>
      </c>
      <c r="N1688" s="18">
        <v>843</v>
      </c>
      <c r="O1688" s="48">
        <f>'Third Approx.'!$D$16*TAN('Third Approx.'!$D$29)+((0.5*(COS(RADIANS(ABS('Third Approx.'!$D$18*'Data 3rd Approx.'!N1688-'Third Approx.'!$D$19*'Data 3rd Approx.'!N1688))))+0.5)*('Third Approx.'!$D$16*TAN(2*'Third Approx.'!$D$29)-2*'Third Approx.'!$D$16*TAN('Third Approx.'!$D$29)))</f>
        <v>3.5144581350678266</v>
      </c>
    </row>
    <row r="1689" spans="1:15" x14ac:dyDescent="0.25">
      <c r="A1689" s="77">
        <v>843.5</v>
      </c>
      <c r="B1689" s="77" t="str">
        <f>IF(A1689&lt;='Third Approx.'!$D$20,A1689,"")</f>
        <v/>
      </c>
      <c r="C1689" s="48" t="e">
        <f>IF(B1689="",#N/A,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Approx.'!$D$18*B1689))+O1689*COS(RADIANS(B1689*'Third Approx.'!$D$19)+'Third Approx.'!$D$21))))))))))))</f>
        <v>#N/A</v>
      </c>
      <c r="D1689" s="7" t="e">
        <f>IF(B1689="",#N/A,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Approx.'!$D$18*B1689))+O1689*SIN(RADIANS(B1689*'Third Approx.'!$D$19)+'Third Approx.'!$D$21))))))))))))</f>
        <v>#N/A</v>
      </c>
      <c r="N1689" s="18">
        <v>843.5</v>
      </c>
      <c r="O1689" s="48">
        <f>'Third Approx.'!$D$16*TAN('Third Approx.'!$D$29)+((0.5*(COS(RADIANS(ABS('Third Approx.'!$D$18*'Data 3rd Approx.'!N1689-'Third Approx.'!$D$19*'Data 3rd Approx.'!N1689))))+0.5)*('Third Approx.'!$D$16*TAN(2*'Third Approx.'!$D$29)-2*'Third Approx.'!$D$16*TAN('Third Approx.'!$D$29)))</f>
        <v>3.5140333909973287</v>
      </c>
    </row>
    <row r="1690" spans="1:15" x14ac:dyDescent="0.25">
      <c r="A1690" s="48">
        <v>844</v>
      </c>
      <c r="B1690" s="77" t="str">
        <f>IF(A1690&lt;='Third Approx.'!$D$20,A1690,"")</f>
        <v/>
      </c>
      <c r="C1690" s="48" t="e">
        <f>IF(B1690="",#N/A,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Approx.'!$D$18*B1690))+O1690*COS(RADIANS(B1690*'Third Approx.'!$D$19)+'Third Approx.'!$D$21))))))))))))</f>
        <v>#N/A</v>
      </c>
      <c r="D1690" s="7" t="e">
        <f>IF(B1690="",#N/A,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Approx.'!$D$18*B1690))+O1690*SIN(RADIANS(B1690*'Third Approx.'!$D$19)+'Third Approx.'!$D$21))))))))))))</f>
        <v>#N/A</v>
      </c>
      <c r="N1690" s="47">
        <v>844</v>
      </c>
      <c r="O1690" s="48">
        <f>'Third Approx.'!$D$16*TAN('Third Approx.'!$D$29)+((0.5*(COS(RADIANS(ABS('Third Approx.'!$D$18*'Data 3rd Approx.'!N1690-'Third Approx.'!$D$19*'Data 3rd Approx.'!N1690))))+0.5)*('Third Approx.'!$D$16*TAN(2*'Third Approx.'!$D$29)-2*'Third Approx.'!$D$16*TAN('Third Approx.'!$D$29)))</f>
        <v>3.5135636608977627</v>
      </c>
    </row>
    <row r="1691" spans="1:15" x14ac:dyDescent="0.25">
      <c r="A1691" s="77">
        <v>844.5</v>
      </c>
      <c r="B1691" s="77" t="str">
        <f>IF(A1691&lt;='Third Approx.'!$D$20,A1691,"")</f>
        <v/>
      </c>
      <c r="C1691" s="48" t="e">
        <f>IF(B1691="",#N/A,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Approx.'!$D$18*B1691))+O1691*COS(RADIANS(B1691*'Third Approx.'!$D$19)+'Third Approx.'!$D$21))))))))))))</f>
        <v>#N/A</v>
      </c>
      <c r="D1691" s="7" t="e">
        <f>IF(B1691="",#N/A,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Approx.'!$D$18*B1691))+O1691*SIN(RADIANS(B1691*'Third Approx.'!$D$19)+'Third Approx.'!$D$21))))))))))))</f>
        <v>#N/A</v>
      </c>
      <c r="N1691" s="18">
        <v>844.5</v>
      </c>
      <c r="O1691" s="48">
        <f>'Third Approx.'!$D$16*TAN('Third Approx.'!$D$29)+((0.5*(COS(RADIANS(ABS('Third Approx.'!$D$18*'Data 3rd Approx.'!N1691-'Third Approx.'!$D$19*'Data 3rd Approx.'!N1691))))+0.5)*('Third Approx.'!$D$16*TAN(2*'Third Approx.'!$D$29)-2*'Third Approx.'!$D$16*TAN('Third Approx.'!$D$29)))</f>
        <v>3.5130569819813662</v>
      </c>
    </row>
    <row r="1692" spans="1:15" x14ac:dyDescent="0.25">
      <c r="A1692" s="48">
        <v>845</v>
      </c>
      <c r="B1692" s="77" t="str">
        <f>IF(A1692&lt;='Third Approx.'!$D$20,A1692,"")</f>
        <v/>
      </c>
      <c r="C1692" s="48" t="e">
        <f>IF(B1692="",#N/A,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Approx.'!$D$18*B1692))+O1692*COS(RADIANS(B1692*'Third Approx.'!$D$19)+'Third Approx.'!$D$21))))))))))))</f>
        <v>#N/A</v>
      </c>
      <c r="D1692" s="7" t="e">
        <f>IF(B1692="",#N/A,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Approx.'!$D$18*B1692))+O1692*SIN(RADIANS(B1692*'Third Approx.'!$D$19)+'Third Approx.'!$D$21))))))))))))</f>
        <v>#N/A</v>
      </c>
      <c r="N1692" s="18">
        <v>845</v>
      </c>
      <c r="O1692" s="48">
        <f>'Third Approx.'!$D$16*TAN('Third Approx.'!$D$29)+((0.5*(COS(RADIANS(ABS('Third Approx.'!$D$18*'Data 3rd Approx.'!N1692-'Third Approx.'!$D$19*'Data 3rd Approx.'!N1692))))+0.5)*('Third Approx.'!$D$16*TAN(2*'Third Approx.'!$D$29)-2*'Third Approx.'!$D$16*TAN('Third Approx.'!$D$29)))</f>
        <v>3.5125220236648764</v>
      </c>
    </row>
    <row r="1693" spans="1:15" x14ac:dyDescent="0.25">
      <c r="A1693" s="77">
        <v>845.5</v>
      </c>
      <c r="B1693" s="77" t="str">
        <f>IF(A1693&lt;='Third Approx.'!$D$20,A1693,"")</f>
        <v/>
      </c>
      <c r="C1693" s="48" t="e">
        <f>IF(B1693="",#N/A,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Approx.'!$D$18*B1693))+O1693*COS(RADIANS(B1693*'Third Approx.'!$D$19)+'Third Approx.'!$D$21))))))))))))</f>
        <v>#N/A</v>
      </c>
      <c r="D1693" s="7" t="e">
        <f>IF(B1693="",#N/A,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Approx.'!$D$18*B1693))+O1693*SIN(RADIANS(B1693*'Third Approx.'!$D$19)+'Third Approx.'!$D$21))))))))))))</f>
        <v>#N/A</v>
      </c>
      <c r="N1693" s="47">
        <v>845.5</v>
      </c>
      <c r="O1693" s="48">
        <f>'Third Approx.'!$D$16*TAN('Third Approx.'!$D$29)+((0.5*(COS(RADIANS(ABS('Third Approx.'!$D$18*'Data 3rd Approx.'!N1693-'Third Approx.'!$D$19*'Data 3rd Approx.'!N1693))))+0.5)*('Third Approx.'!$D$16*TAN(2*'Third Approx.'!$D$29)-2*'Third Approx.'!$D$16*TAN('Third Approx.'!$D$29)))</f>
        <v>3.5119679392334073</v>
      </c>
    </row>
    <row r="1694" spans="1:15" x14ac:dyDescent="0.25">
      <c r="A1694" s="48">
        <v>846</v>
      </c>
      <c r="B1694" s="77" t="str">
        <f>IF(A1694&lt;='Third Approx.'!$D$20,A1694,"")</f>
        <v/>
      </c>
      <c r="C1694" s="48" t="e">
        <f>IF(B1694="",#N/A,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Approx.'!$D$18*B1694))+O1694*COS(RADIANS(B1694*'Third Approx.'!$D$19)+'Third Approx.'!$D$21))))))))))))</f>
        <v>#N/A</v>
      </c>
      <c r="D1694" s="7" t="e">
        <f>IF(B1694="",#N/A,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Approx.'!$D$18*B1694))+O1694*SIN(RADIANS(B1694*'Third Approx.'!$D$19)+'Third Approx.'!$D$21))))))))))))</f>
        <v>#N/A</v>
      </c>
      <c r="N1694" s="18">
        <v>846</v>
      </c>
      <c r="O1694" s="48">
        <f>'Third Approx.'!$D$16*TAN('Third Approx.'!$D$29)+((0.5*(COS(RADIANS(ABS('Third Approx.'!$D$18*'Data 3rd Approx.'!N1694-'Third Approx.'!$D$19*'Data 3rd Approx.'!N1694))))+0.5)*('Third Approx.'!$D$16*TAN(2*'Third Approx.'!$D$29)-2*'Third Approx.'!$D$16*TAN('Third Approx.'!$D$29)))</f>
        <v>3.5114042092252022</v>
      </c>
    </row>
    <row r="1695" spans="1:15" x14ac:dyDescent="0.25">
      <c r="A1695" s="77">
        <v>846.5</v>
      </c>
      <c r="B1695" s="77" t="str">
        <f>IF(A1695&lt;='Third Approx.'!$D$20,A1695,"")</f>
        <v/>
      </c>
      <c r="C1695" s="48" t="e">
        <f>IF(B1695="",#N/A,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Approx.'!$D$18*B1695))+O1695*COS(RADIANS(B1695*'Third Approx.'!$D$19)+'Third Approx.'!$D$21))))))))))))</f>
        <v>#N/A</v>
      </c>
      <c r="D1695" s="7" t="e">
        <f>IF(B1695="",#N/A,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Approx.'!$D$18*B1695))+O1695*SIN(RADIANS(B1695*'Third Approx.'!$D$19)+'Third Approx.'!$D$21))))))))))))</f>
        <v>#N/A</v>
      </c>
      <c r="N1695" s="18">
        <v>846.5</v>
      </c>
      <c r="O1695" s="48">
        <f>'Third Approx.'!$D$16*TAN('Third Approx.'!$D$29)+((0.5*(COS(RADIANS(ABS('Third Approx.'!$D$18*'Data 3rd Approx.'!N1695-'Third Approx.'!$D$19*'Data 3rd Approx.'!N1695))))+0.5)*('Third Approx.'!$D$16*TAN(2*'Third Approx.'!$D$29)-2*'Third Approx.'!$D$16*TAN('Third Approx.'!$D$29)))</f>
        <v>3.5108404792169972</v>
      </c>
    </row>
    <row r="1696" spans="1:15" x14ac:dyDescent="0.25">
      <c r="A1696" s="48">
        <v>847</v>
      </c>
      <c r="B1696" s="77" t="str">
        <f>IF(A1696&lt;='Third Approx.'!$D$20,A1696,"")</f>
        <v/>
      </c>
      <c r="C1696" s="48" t="e">
        <f>IF(B1696="",#N/A,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Approx.'!$D$18*B1696))+O1696*COS(RADIANS(B1696*'Third Approx.'!$D$19)+'Third Approx.'!$D$21))))))))))))</f>
        <v>#N/A</v>
      </c>
      <c r="D1696" s="7" t="e">
        <f>IF(B1696="",#N/A,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Approx.'!$D$18*B1696))+O1696*SIN(RADIANS(B1696*'Third Approx.'!$D$19)+'Third Approx.'!$D$21))))))))))))</f>
        <v>#N/A</v>
      </c>
      <c r="N1696" s="47">
        <v>847</v>
      </c>
      <c r="O1696" s="48">
        <f>'Third Approx.'!$D$16*TAN('Third Approx.'!$D$29)+((0.5*(COS(RADIANS(ABS('Third Approx.'!$D$18*'Data 3rd Approx.'!N1696-'Third Approx.'!$D$19*'Data 3rd Approx.'!N1696))))+0.5)*('Third Approx.'!$D$16*TAN(2*'Third Approx.'!$D$29)-2*'Third Approx.'!$D$16*TAN('Third Approx.'!$D$29)))</f>
        <v>3.5102863947855281</v>
      </c>
    </row>
    <row r="1697" spans="1:15" x14ac:dyDescent="0.25">
      <c r="A1697" s="77">
        <v>847.5</v>
      </c>
      <c r="B1697" s="77" t="str">
        <f>IF(A1697&lt;='Third Approx.'!$D$20,A1697,"")</f>
        <v/>
      </c>
      <c r="C1697" s="48" t="e">
        <f>IF(B1697="",#N/A,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Approx.'!$D$18*B1697))+O1697*COS(RADIANS(B1697*'Third Approx.'!$D$19)+'Third Approx.'!$D$21))))))))))))</f>
        <v>#N/A</v>
      </c>
      <c r="D1697" s="7" t="e">
        <f>IF(B1697="",#N/A,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Approx.'!$D$18*B1697))+O1697*SIN(RADIANS(B1697*'Third Approx.'!$D$19)+'Third Approx.'!$D$21))))))))))))</f>
        <v>#N/A</v>
      </c>
      <c r="N1697" s="18">
        <v>847.5</v>
      </c>
      <c r="O1697" s="48">
        <f>'Third Approx.'!$D$16*TAN('Third Approx.'!$D$29)+((0.5*(COS(RADIANS(ABS('Third Approx.'!$D$18*'Data 3rd Approx.'!N1697-'Third Approx.'!$D$19*'Data 3rd Approx.'!N1697))))+0.5)*('Third Approx.'!$D$16*TAN(2*'Third Approx.'!$D$29)-2*'Third Approx.'!$D$16*TAN('Third Approx.'!$D$29)))</f>
        <v>3.5097514364690383</v>
      </c>
    </row>
    <row r="1698" spans="1:15" x14ac:dyDescent="0.25">
      <c r="A1698" s="48">
        <v>848</v>
      </c>
      <c r="B1698" s="77" t="str">
        <f>IF(A1698&lt;='Third Approx.'!$D$20,A1698,"")</f>
        <v/>
      </c>
      <c r="C1698" s="48" t="e">
        <f>IF(B1698="",#N/A,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Approx.'!$D$18*B1698))+O1698*COS(RADIANS(B1698*'Third Approx.'!$D$19)+'Third Approx.'!$D$21))))))))))))</f>
        <v>#N/A</v>
      </c>
      <c r="D1698" s="7" t="e">
        <f>IF(B1698="",#N/A,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Approx.'!$D$18*B1698))+O1698*SIN(RADIANS(B1698*'Third Approx.'!$D$19)+'Third Approx.'!$D$21))))))))))))</f>
        <v>#N/A</v>
      </c>
      <c r="N1698" s="18">
        <v>848</v>
      </c>
      <c r="O1698" s="48">
        <f>'Third Approx.'!$D$16*TAN('Third Approx.'!$D$29)+((0.5*(COS(RADIANS(ABS('Third Approx.'!$D$18*'Data 3rd Approx.'!N1698-'Third Approx.'!$D$19*'Data 3rd Approx.'!N1698))))+0.5)*('Third Approx.'!$D$16*TAN(2*'Third Approx.'!$D$29)-2*'Third Approx.'!$D$16*TAN('Third Approx.'!$D$29)))</f>
        <v>3.5092447575526418</v>
      </c>
    </row>
    <row r="1699" spans="1:15" x14ac:dyDescent="0.25">
      <c r="A1699" s="77">
        <v>848.5</v>
      </c>
      <c r="B1699" s="77" t="str">
        <f>IF(A1699&lt;='Third Approx.'!$D$20,A1699,"")</f>
        <v/>
      </c>
      <c r="C1699" s="48" t="e">
        <f>IF(B1699="",#N/A,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Approx.'!$D$18*B1699))+O1699*COS(RADIANS(B1699*'Third Approx.'!$D$19)+'Third Approx.'!$D$21))))))))))))</f>
        <v>#N/A</v>
      </c>
      <c r="D1699" s="7" t="e">
        <f>IF(B1699="",#N/A,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Approx.'!$D$18*B1699))+O1699*SIN(RADIANS(B1699*'Third Approx.'!$D$19)+'Third Approx.'!$D$21))))))))))))</f>
        <v>#N/A</v>
      </c>
      <c r="N1699" s="47">
        <v>848.5</v>
      </c>
      <c r="O1699" s="48">
        <f>'Third Approx.'!$D$16*TAN('Third Approx.'!$D$29)+((0.5*(COS(RADIANS(ABS('Third Approx.'!$D$18*'Data 3rd Approx.'!N1699-'Third Approx.'!$D$19*'Data 3rd Approx.'!N1699))))+0.5)*('Third Approx.'!$D$16*TAN(2*'Third Approx.'!$D$29)-2*'Third Approx.'!$D$16*TAN('Third Approx.'!$D$29)))</f>
        <v>3.5087750274530758</v>
      </c>
    </row>
    <row r="1700" spans="1:15" x14ac:dyDescent="0.25">
      <c r="A1700" s="48">
        <v>849</v>
      </c>
      <c r="B1700" s="77" t="str">
        <f>IF(A1700&lt;='Third Approx.'!$D$20,A1700,"")</f>
        <v/>
      </c>
      <c r="C1700" s="48" t="e">
        <f>IF(B1700="",#N/A,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Approx.'!$D$18*B1700))+O1700*COS(RADIANS(B1700*'Third Approx.'!$D$19)+'Third Approx.'!$D$21))))))))))))</f>
        <v>#N/A</v>
      </c>
      <c r="D1700" s="7" t="e">
        <f>IF(B1700="",#N/A,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Approx.'!$D$18*B1700))+O1700*SIN(RADIANS(B1700*'Third Approx.'!$D$19)+'Third Approx.'!$D$21))))))))))))</f>
        <v>#N/A</v>
      </c>
      <c r="N1700" s="18">
        <v>849</v>
      </c>
      <c r="O1700" s="48">
        <f>'Third Approx.'!$D$16*TAN('Third Approx.'!$D$29)+((0.5*(COS(RADIANS(ABS('Third Approx.'!$D$18*'Data 3rd Approx.'!N1700-'Third Approx.'!$D$19*'Data 3rd Approx.'!N1700))))+0.5)*('Third Approx.'!$D$16*TAN(2*'Third Approx.'!$D$29)-2*'Third Approx.'!$D$16*TAN('Third Approx.'!$D$29)))</f>
        <v>3.5083502833825779</v>
      </c>
    </row>
    <row r="1701" spans="1:15" x14ac:dyDescent="0.25">
      <c r="A1701" s="77">
        <v>849.5</v>
      </c>
      <c r="B1701" s="77" t="str">
        <f>IF(A1701&lt;='Third Approx.'!$D$20,A1701,"")</f>
        <v/>
      </c>
      <c r="C1701" s="48" t="e">
        <f>IF(B1701="",#N/A,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Approx.'!$D$18*B1701))+O1701*COS(RADIANS(B1701*'Third Approx.'!$D$19)+'Third Approx.'!$D$21))))))))))))</f>
        <v>#N/A</v>
      </c>
      <c r="D1701" s="7" t="e">
        <f>IF(B1701="",#N/A,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Approx.'!$D$18*B1701))+O1701*SIN(RADIANS(B1701*'Third Approx.'!$D$19)+'Third Approx.'!$D$21))))))))))))</f>
        <v>#N/A</v>
      </c>
      <c r="N1701" s="18">
        <v>849.5</v>
      </c>
      <c r="O1701" s="48">
        <f>'Third Approx.'!$D$16*TAN('Third Approx.'!$D$29)+((0.5*(COS(RADIANS(ABS('Third Approx.'!$D$18*'Data 3rd Approx.'!N1701-'Third Approx.'!$D$19*'Data 3rd Approx.'!N1701))))+0.5)*('Third Approx.'!$D$16*TAN(2*'Third Approx.'!$D$29)-2*'Third Approx.'!$D$16*TAN('Third Approx.'!$D$29)))</f>
        <v>3.5079777928299554</v>
      </c>
    </row>
    <row r="1702" spans="1:15" x14ac:dyDescent="0.25">
      <c r="A1702" s="48">
        <v>850</v>
      </c>
      <c r="B1702" s="77" t="str">
        <f>IF(A1702&lt;='Third Approx.'!$D$20,A1702,"")</f>
        <v/>
      </c>
      <c r="C1702" s="48" t="e">
        <f>IF(B1702="",#N/A,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Approx.'!$D$18*B1702))+O1702*COS(RADIANS(B1702*'Third Approx.'!$D$19)+'Third Approx.'!$D$21))))))))))))</f>
        <v>#N/A</v>
      </c>
      <c r="D1702" s="7" t="e">
        <f>IF(B1702="",#N/A,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Approx.'!$D$18*B1702))+O1702*SIN(RADIANS(B1702*'Third Approx.'!$D$19)+'Third Approx.'!$D$21))))))))))))</f>
        <v>#N/A</v>
      </c>
      <c r="N1702" s="47">
        <v>850</v>
      </c>
      <c r="O1702" s="48">
        <f>'Third Approx.'!$D$16*TAN('Third Approx.'!$D$29)+((0.5*(COS(RADIANS(ABS('Third Approx.'!$D$18*'Data 3rd Approx.'!N1702-'Third Approx.'!$D$19*'Data 3rd Approx.'!N1702))))+0.5)*('Third Approx.'!$D$16*TAN(2*'Third Approx.'!$D$29)-2*'Third Approx.'!$D$16*TAN('Third Approx.'!$D$29)))</f>
        <v>3.5076639292118381</v>
      </c>
    </row>
    <row r="1703" spans="1:15" x14ac:dyDescent="0.25">
      <c r="A1703" s="77">
        <v>850.5</v>
      </c>
      <c r="B1703" s="77" t="str">
        <f>IF(A1703&lt;='Third Approx.'!$D$20,A1703,"")</f>
        <v/>
      </c>
      <c r="C1703" s="48" t="e">
        <f>IF(B1703="",#N/A,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Approx.'!$D$18*B1703))+O1703*COS(RADIANS(B1703*'Third Approx.'!$D$19)+'Third Approx.'!$D$21))))))))))))</f>
        <v>#N/A</v>
      </c>
      <c r="D1703" s="7" t="e">
        <f>IF(B1703="",#N/A,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Approx.'!$D$18*B1703))+O1703*SIN(RADIANS(B1703*'Third Approx.'!$D$19)+'Third Approx.'!$D$21))))))))))))</f>
        <v>#N/A</v>
      </c>
      <c r="N1703" s="18">
        <v>850.5</v>
      </c>
      <c r="O1703" s="48">
        <f>'Third Approx.'!$D$16*TAN('Third Approx.'!$D$29)+((0.5*(COS(RADIANS(ABS('Third Approx.'!$D$18*'Data 3rd Approx.'!N1703-'Third Approx.'!$D$19*'Data 3rd Approx.'!N1703))))+0.5)*('Third Approx.'!$D$16*TAN(2*'Third Approx.'!$D$29)-2*'Third Approx.'!$D$16*TAN('Third Approx.'!$D$29)))</f>
        <v>3.5074140628217503</v>
      </c>
    </row>
    <row r="1704" spans="1:15" x14ac:dyDescent="0.25">
      <c r="A1704" s="48">
        <v>851</v>
      </c>
      <c r="B1704" s="77" t="str">
        <f>IF(A1704&lt;='Third Approx.'!$D$20,A1704,"")</f>
        <v/>
      </c>
      <c r="C1704" s="48" t="e">
        <f>IF(B1704="",#N/A,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Approx.'!$D$18*B1704))+O1704*COS(RADIANS(B1704*'Third Approx.'!$D$19)+'Third Approx.'!$D$21))))))))))))</f>
        <v>#N/A</v>
      </c>
      <c r="D1704" s="7" t="e">
        <f>IF(B1704="",#N/A,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Approx.'!$D$18*B1704))+O1704*SIN(RADIANS(B1704*'Third Approx.'!$D$19)+'Third Approx.'!$D$21))))))))))))</f>
        <v>#N/A</v>
      </c>
      <c r="N1704" s="18">
        <v>851</v>
      </c>
      <c r="O1704" s="48">
        <f>'Third Approx.'!$D$16*TAN('Third Approx.'!$D$29)+((0.5*(COS(RADIANS(ABS('Third Approx.'!$D$18*'Data 3rd Approx.'!N1704-'Third Approx.'!$D$19*'Data 3rd Approx.'!N1704))))+0.5)*('Third Approx.'!$D$16*TAN(2*'Third Approx.'!$D$29)-2*'Third Approx.'!$D$16*TAN('Third Approx.'!$D$29)))</f>
        <v>3.5072324689429037</v>
      </c>
    </row>
    <row r="1705" spans="1:15" x14ac:dyDescent="0.25">
      <c r="A1705" s="77">
        <v>851.5</v>
      </c>
      <c r="B1705" s="77" t="str">
        <f>IF(A1705&lt;='Third Approx.'!$D$20,A1705,"")</f>
        <v/>
      </c>
      <c r="C1705" s="48" t="e">
        <f>IF(B1705="",#N/A,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Approx.'!$D$18*B1705))+O1705*COS(RADIANS(B1705*'Third Approx.'!$D$19)+'Third Approx.'!$D$21))))))))))))</f>
        <v>#N/A</v>
      </c>
      <c r="D1705" s="7" t="e">
        <f>IF(B1705="",#N/A,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Approx.'!$D$18*B1705))+O1705*SIN(RADIANS(B1705*'Third Approx.'!$D$19)+'Third Approx.'!$D$21))))))))))))</f>
        <v>#N/A</v>
      </c>
      <c r="N1705" s="47">
        <v>851.5</v>
      </c>
      <c r="O1705" s="48">
        <f>'Third Approx.'!$D$16*TAN('Third Approx.'!$D$29)+((0.5*(COS(RADIANS(ABS('Third Approx.'!$D$18*'Data 3rd Approx.'!N1705-'Third Approx.'!$D$19*'Data 3rd Approx.'!N1705))))+0.5)*('Third Approx.'!$D$16*TAN(2*'Third Approx.'!$D$29)-2*'Third Approx.'!$D$16*TAN('Third Approx.'!$D$29)))</f>
        <v>3.5071222546969119</v>
      </c>
    </row>
    <row r="1706" spans="1:15" x14ac:dyDescent="0.25">
      <c r="A1706" s="48">
        <v>852</v>
      </c>
      <c r="B1706" s="77" t="str">
        <f>IF(A1706&lt;='Third Approx.'!$D$20,A1706,"")</f>
        <v/>
      </c>
      <c r="C1706" s="48" t="e">
        <f>IF(B1706="",#N/A,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Approx.'!$D$18*B1706))+O1706*COS(RADIANS(B1706*'Third Approx.'!$D$19)+'Third Approx.'!$D$21))))))))))))</f>
        <v>#N/A</v>
      </c>
      <c r="D1706" s="7" t="e">
        <f>IF(B1706="",#N/A,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Approx.'!$D$18*B1706))+O1706*SIN(RADIANS(B1706*'Third Approx.'!$D$19)+'Third Approx.'!$D$21))))))))))))</f>
        <v>#N/A</v>
      </c>
      <c r="N1706" s="18">
        <v>852</v>
      </c>
      <c r="O1706" s="48">
        <f>'Third Approx.'!$D$16*TAN('Third Approx.'!$D$29)+((0.5*(COS(RADIANS(ABS('Third Approx.'!$D$18*'Data 3rd Approx.'!N1706-'Third Approx.'!$D$19*'Data 3rd Approx.'!N1706))))+0.5)*('Third Approx.'!$D$16*TAN(2*'Third Approx.'!$D$29)-2*'Third Approx.'!$D$16*TAN('Third Approx.'!$D$29)))</f>
        <v>3.5070853058800813</v>
      </c>
    </row>
    <row r="1707" spans="1:15" x14ac:dyDescent="0.25">
      <c r="A1707" s="77">
        <v>852.5</v>
      </c>
      <c r="B1707" s="77" t="str">
        <f>IF(A1707&lt;='Third Approx.'!$D$20,A1707,"")</f>
        <v/>
      </c>
      <c r="C1707" s="48" t="e">
        <f>IF(B1707="",#N/A,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Approx.'!$D$18*B1707))+O1707*COS(RADIANS(B1707*'Third Approx.'!$D$19)+'Third Approx.'!$D$21))))))))))))</f>
        <v>#N/A</v>
      </c>
      <c r="D1707" s="7" t="e">
        <f>IF(B1707="",#N/A,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Approx.'!$D$18*B1707))+O1707*SIN(RADIANS(B1707*'Third Approx.'!$D$19)+'Third Approx.'!$D$21))))))))))))</f>
        <v>#N/A</v>
      </c>
      <c r="N1707" s="18">
        <v>852.5</v>
      </c>
      <c r="O1707" s="48">
        <f>'Third Approx.'!$D$16*TAN('Third Approx.'!$D$29)+((0.5*(COS(RADIANS(ABS('Third Approx.'!$D$18*'Data 3rd Approx.'!N1707-'Third Approx.'!$D$19*'Data 3rd Approx.'!N1707))))+0.5)*('Third Approx.'!$D$16*TAN(2*'Third Approx.'!$D$29)-2*'Third Approx.'!$D$16*TAN('Third Approx.'!$D$29)))</f>
        <v>3.5071222546969119</v>
      </c>
    </row>
    <row r="1708" spans="1:15" x14ac:dyDescent="0.25">
      <c r="A1708" s="48">
        <v>853</v>
      </c>
      <c r="B1708" s="77" t="str">
        <f>IF(A1708&lt;='Third Approx.'!$D$20,A1708,"")</f>
        <v/>
      </c>
      <c r="C1708" s="48" t="e">
        <f>IF(B1708="",#N/A,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Approx.'!$D$18*B1708))+O1708*COS(RADIANS(B1708*'Third Approx.'!$D$19)+'Third Approx.'!$D$21))))))))))))</f>
        <v>#N/A</v>
      </c>
      <c r="D1708" s="7" t="e">
        <f>IF(B1708="",#N/A,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Approx.'!$D$18*B1708))+O1708*SIN(RADIANS(B1708*'Third Approx.'!$D$19)+'Third Approx.'!$D$21))))))))))))</f>
        <v>#N/A</v>
      </c>
      <c r="N1708" s="47">
        <v>853</v>
      </c>
      <c r="O1708" s="48">
        <f>'Third Approx.'!$D$16*TAN('Third Approx.'!$D$29)+((0.5*(COS(RADIANS(ABS('Third Approx.'!$D$18*'Data 3rd Approx.'!N1708-'Third Approx.'!$D$19*'Data 3rd Approx.'!N1708))))+0.5)*('Third Approx.'!$D$16*TAN(2*'Third Approx.'!$D$29)-2*'Third Approx.'!$D$16*TAN('Third Approx.'!$D$29)))</f>
        <v>3.5072324689429037</v>
      </c>
    </row>
    <row r="1709" spans="1:15" x14ac:dyDescent="0.25">
      <c r="A1709" s="77">
        <v>853.5</v>
      </c>
      <c r="B1709" s="77" t="str">
        <f>IF(A1709&lt;='Third Approx.'!$D$20,A1709,"")</f>
        <v/>
      </c>
      <c r="C1709" s="48" t="e">
        <f>IF(B1709="",#N/A,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Approx.'!$D$18*B1709))+O1709*COS(RADIANS(B1709*'Third Approx.'!$D$19)+'Third Approx.'!$D$21))))))))))))</f>
        <v>#N/A</v>
      </c>
      <c r="D1709" s="7" t="e">
        <f>IF(B1709="",#N/A,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Approx.'!$D$18*B1709))+O1709*SIN(RADIANS(B1709*'Third Approx.'!$D$19)+'Third Approx.'!$D$21))))))))))))</f>
        <v>#N/A</v>
      </c>
      <c r="N1709" s="18">
        <v>853.5</v>
      </c>
      <c r="O1709" s="48">
        <f>'Third Approx.'!$D$16*TAN('Third Approx.'!$D$29)+((0.5*(COS(RADIANS(ABS('Third Approx.'!$D$18*'Data 3rd Approx.'!N1709-'Third Approx.'!$D$19*'Data 3rd Approx.'!N1709))))+0.5)*('Third Approx.'!$D$16*TAN(2*'Third Approx.'!$D$29)-2*'Third Approx.'!$D$16*TAN('Third Approx.'!$D$29)))</f>
        <v>3.5074140628217503</v>
      </c>
    </row>
    <row r="1710" spans="1:15" x14ac:dyDescent="0.25">
      <c r="A1710" s="48">
        <v>854</v>
      </c>
      <c r="B1710" s="77" t="str">
        <f>IF(A1710&lt;='Third Approx.'!$D$20,A1710,"")</f>
        <v/>
      </c>
      <c r="C1710" s="48" t="e">
        <f>IF(B1710="",#N/A,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Approx.'!$D$18*B1710))+O1710*COS(RADIANS(B1710*'Third Approx.'!$D$19)+'Third Approx.'!$D$21))))))))))))</f>
        <v>#N/A</v>
      </c>
      <c r="D1710" s="7" t="e">
        <f>IF(B1710="",#N/A,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Approx.'!$D$18*B1710))+O1710*SIN(RADIANS(B1710*'Third Approx.'!$D$19)+'Third Approx.'!$D$21))))))))))))</f>
        <v>#N/A</v>
      </c>
      <c r="N1710" s="18">
        <v>854</v>
      </c>
      <c r="O1710" s="48">
        <f>'Third Approx.'!$D$16*TAN('Third Approx.'!$D$29)+((0.5*(COS(RADIANS(ABS('Third Approx.'!$D$18*'Data 3rd Approx.'!N1710-'Third Approx.'!$D$19*'Data 3rd Approx.'!N1710))))+0.5)*('Third Approx.'!$D$16*TAN(2*'Third Approx.'!$D$29)-2*'Third Approx.'!$D$16*TAN('Third Approx.'!$D$29)))</f>
        <v>3.5076639292118377</v>
      </c>
    </row>
    <row r="1711" spans="1:15" x14ac:dyDescent="0.25">
      <c r="A1711" s="77">
        <v>854.5</v>
      </c>
      <c r="B1711" s="77" t="str">
        <f>IF(A1711&lt;='Third Approx.'!$D$20,A1711,"")</f>
        <v/>
      </c>
      <c r="C1711" s="48" t="e">
        <f>IF(B1711="",#N/A,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Approx.'!$D$18*B1711))+O1711*COS(RADIANS(B1711*'Third Approx.'!$D$19)+'Third Approx.'!$D$21))))))))))))</f>
        <v>#N/A</v>
      </c>
      <c r="D1711" s="7" t="e">
        <f>IF(B1711="",#N/A,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Approx.'!$D$18*B1711))+O1711*SIN(RADIANS(B1711*'Third Approx.'!$D$19)+'Third Approx.'!$D$21))))))))))))</f>
        <v>#N/A</v>
      </c>
      <c r="N1711" s="47">
        <v>854.5</v>
      </c>
      <c r="O1711" s="48">
        <f>'Third Approx.'!$D$16*TAN('Third Approx.'!$D$29)+((0.5*(COS(RADIANS(ABS('Third Approx.'!$D$18*'Data 3rd Approx.'!N1711-'Third Approx.'!$D$19*'Data 3rd Approx.'!N1711))))+0.5)*('Third Approx.'!$D$16*TAN(2*'Third Approx.'!$D$29)-2*'Third Approx.'!$D$16*TAN('Third Approx.'!$D$29)))</f>
        <v>3.5079777928299554</v>
      </c>
    </row>
    <row r="1712" spans="1:15" x14ac:dyDescent="0.25">
      <c r="A1712" s="48">
        <v>855</v>
      </c>
      <c r="B1712" s="77" t="str">
        <f>IF(A1712&lt;='Third Approx.'!$D$20,A1712,"")</f>
        <v/>
      </c>
      <c r="C1712" s="48" t="e">
        <f>IF(B1712="",#N/A,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Approx.'!$D$18*B1712))+O1712*COS(RADIANS(B1712*'Third Approx.'!$D$19)+'Third Approx.'!$D$21))))))))))))</f>
        <v>#N/A</v>
      </c>
      <c r="D1712" s="7" t="e">
        <f>IF(B1712="",#N/A,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Approx.'!$D$18*B1712))+O1712*SIN(RADIANS(B1712*'Third Approx.'!$D$19)+'Third Approx.'!$D$21))))))))))))</f>
        <v>#N/A</v>
      </c>
      <c r="N1712" s="18">
        <v>855</v>
      </c>
      <c r="O1712" s="48">
        <f>'Third Approx.'!$D$16*TAN('Third Approx.'!$D$29)+((0.5*(COS(RADIANS(ABS('Third Approx.'!$D$18*'Data 3rd Approx.'!N1712-'Third Approx.'!$D$19*'Data 3rd Approx.'!N1712))))+0.5)*('Third Approx.'!$D$16*TAN(2*'Third Approx.'!$D$29)-2*'Third Approx.'!$D$16*TAN('Third Approx.'!$D$29)))</f>
        <v>3.5083502833825779</v>
      </c>
    </row>
    <row r="1713" spans="1:15" x14ac:dyDescent="0.25">
      <c r="A1713" s="77">
        <v>855.5</v>
      </c>
      <c r="B1713" s="77" t="str">
        <f>IF(A1713&lt;='Third Approx.'!$D$20,A1713,"")</f>
        <v/>
      </c>
      <c r="C1713" s="48" t="e">
        <f>IF(B1713="",#N/A,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Approx.'!$D$18*B1713))+O1713*COS(RADIANS(B1713*'Third Approx.'!$D$19)+'Third Approx.'!$D$21))))))))))))</f>
        <v>#N/A</v>
      </c>
      <c r="D1713" s="7" t="e">
        <f>IF(B1713="",#N/A,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Approx.'!$D$18*B1713))+O1713*SIN(RADIANS(B1713*'Third Approx.'!$D$19)+'Third Approx.'!$D$21))))))))))))</f>
        <v>#N/A</v>
      </c>
      <c r="N1713" s="18">
        <v>855.5</v>
      </c>
      <c r="O1713" s="48">
        <f>'Third Approx.'!$D$16*TAN('Third Approx.'!$D$29)+((0.5*(COS(RADIANS(ABS('Third Approx.'!$D$18*'Data 3rd Approx.'!N1713-'Third Approx.'!$D$19*'Data 3rd Approx.'!N1713))))+0.5)*('Third Approx.'!$D$16*TAN(2*'Third Approx.'!$D$29)-2*'Third Approx.'!$D$16*TAN('Third Approx.'!$D$29)))</f>
        <v>3.5087750274530758</v>
      </c>
    </row>
    <row r="1714" spans="1:15" x14ac:dyDescent="0.25">
      <c r="A1714" s="48">
        <v>856</v>
      </c>
      <c r="B1714" s="77" t="str">
        <f>IF(A1714&lt;='Third Approx.'!$D$20,A1714,"")</f>
        <v/>
      </c>
      <c r="C1714" s="48" t="e">
        <f>IF(B1714="",#N/A,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Approx.'!$D$18*B1714))+O1714*COS(RADIANS(B1714*'Third Approx.'!$D$19)+'Third Approx.'!$D$21))))))))))))</f>
        <v>#N/A</v>
      </c>
      <c r="D1714" s="7" t="e">
        <f>IF(B1714="",#N/A,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Approx.'!$D$18*B1714))+O1714*SIN(RADIANS(B1714*'Third Approx.'!$D$19)+'Third Approx.'!$D$21))))))))))))</f>
        <v>#N/A</v>
      </c>
      <c r="N1714" s="47">
        <v>856</v>
      </c>
      <c r="O1714" s="48">
        <f>'Third Approx.'!$D$16*TAN('Third Approx.'!$D$29)+((0.5*(COS(RADIANS(ABS('Third Approx.'!$D$18*'Data 3rd Approx.'!N1714-'Third Approx.'!$D$19*'Data 3rd Approx.'!N1714))))+0.5)*('Third Approx.'!$D$16*TAN(2*'Third Approx.'!$D$29)-2*'Third Approx.'!$D$16*TAN('Third Approx.'!$D$29)))</f>
        <v>3.5092447575526418</v>
      </c>
    </row>
    <row r="1715" spans="1:15" x14ac:dyDescent="0.25">
      <c r="A1715" s="77">
        <v>856.5</v>
      </c>
      <c r="B1715" s="77" t="str">
        <f>IF(A1715&lt;='Third Approx.'!$D$20,A1715,"")</f>
        <v/>
      </c>
      <c r="C1715" s="48" t="e">
        <f>IF(B1715="",#N/A,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Approx.'!$D$18*B1715))+O1715*COS(RADIANS(B1715*'Third Approx.'!$D$19)+'Third Approx.'!$D$21))))))))))))</f>
        <v>#N/A</v>
      </c>
      <c r="D1715" s="7" t="e">
        <f>IF(B1715="",#N/A,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Approx.'!$D$18*B1715))+O1715*SIN(RADIANS(B1715*'Third Approx.'!$D$19)+'Third Approx.'!$D$21))))))))))))</f>
        <v>#N/A</v>
      </c>
      <c r="N1715" s="18">
        <v>856.5</v>
      </c>
      <c r="O1715" s="48">
        <f>'Third Approx.'!$D$16*TAN('Third Approx.'!$D$29)+((0.5*(COS(RADIANS(ABS('Third Approx.'!$D$18*'Data 3rd Approx.'!N1715-'Third Approx.'!$D$19*'Data 3rd Approx.'!N1715))))+0.5)*('Third Approx.'!$D$16*TAN(2*'Third Approx.'!$D$29)-2*'Third Approx.'!$D$16*TAN('Third Approx.'!$D$29)))</f>
        <v>3.5097514364690383</v>
      </c>
    </row>
    <row r="1716" spans="1:15" x14ac:dyDescent="0.25">
      <c r="A1716" s="48">
        <v>857</v>
      </c>
      <c r="B1716" s="77" t="str">
        <f>IF(A1716&lt;='Third Approx.'!$D$20,A1716,"")</f>
        <v/>
      </c>
      <c r="C1716" s="48" t="e">
        <f>IF(B1716="",#N/A,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Approx.'!$D$18*B1716))+O1716*COS(RADIANS(B1716*'Third Approx.'!$D$19)+'Third Approx.'!$D$21))))))))))))</f>
        <v>#N/A</v>
      </c>
      <c r="D1716" s="7" t="e">
        <f>IF(B1716="",#N/A,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Approx.'!$D$18*B1716))+O1716*SIN(RADIANS(B1716*'Third Approx.'!$D$19)+'Third Approx.'!$D$21))))))))))))</f>
        <v>#N/A</v>
      </c>
      <c r="N1716" s="18">
        <v>857</v>
      </c>
      <c r="O1716" s="48">
        <f>'Third Approx.'!$D$16*TAN('Third Approx.'!$D$29)+((0.5*(COS(RADIANS(ABS('Third Approx.'!$D$18*'Data 3rd Approx.'!N1716-'Third Approx.'!$D$19*'Data 3rd Approx.'!N1716))))+0.5)*('Third Approx.'!$D$16*TAN(2*'Third Approx.'!$D$29)-2*'Third Approx.'!$D$16*TAN('Third Approx.'!$D$29)))</f>
        <v>3.5102863947855281</v>
      </c>
    </row>
    <row r="1717" spans="1:15" x14ac:dyDescent="0.25">
      <c r="A1717" s="77">
        <v>857.5</v>
      </c>
      <c r="B1717" s="77" t="str">
        <f>IF(A1717&lt;='Third Approx.'!$D$20,A1717,"")</f>
        <v/>
      </c>
      <c r="C1717" s="48" t="e">
        <f>IF(B1717="",#N/A,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Approx.'!$D$18*B1717))+O1717*COS(RADIANS(B1717*'Third Approx.'!$D$19)+'Third Approx.'!$D$21))))))))))))</f>
        <v>#N/A</v>
      </c>
      <c r="D1717" s="7" t="e">
        <f>IF(B1717="",#N/A,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Approx.'!$D$18*B1717))+O1717*SIN(RADIANS(B1717*'Third Approx.'!$D$19)+'Third Approx.'!$D$21))))))))))))</f>
        <v>#N/A</v>
      </c>
      <c r="N1717" s="47">
        <v>857.5</v>
      </c>
      <c r="O1717" s="48">
        <f>'Third Approx.'!$D$16*TAN('Third Approx.'!$D$29)+((0.5*(COS(RADIANS(ABS('Third Approx.'!$D$18*'Data 3rd Approx.'!N1717-'Third Approx.'!$D$19*'Data 3rd Approx.'!N1717))))+0.5)*('Third Approx.'!$D$16*TAN(2*'Third Approx.'!$D$29)-2*'Third Approx.'!$D$16*TAN('Third Approx.'!$D$29)))</f>
        <v>3.5108404792169972</v>
      </c>
    </row>
    <row r="1718" spans="1:15" x14ac:dyDescent="0.25">
      <c r="A1718" s="48">
        <v>858</v>
      </c>
      <c r="B1718" s="77" t="str">
        <f>IF(A1718&lt;='Third Approx.'!$D$20,A1718,"")</f>
        <v/>
      </c>
      <c r="C1718" s="48" t="e">
        <f>IF(B1718="",#N/A,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Approx.'!$D$18*B1718))+O1718*COS(RADIANS(B1718*'Third Approx.'!$D$19)+'Third Approx.'!$D$21))))))))))))</f>
        <v>#N/A</v>
      </c>
      <c r="D1718" s="7" t="e">
        <f>IF(B1718="",#N/A,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Approx.'!$D$18*B1718))+O1718*SIN(RADIANS(B1718*'Third Approx.'!$D$19)+'Third Approx.'!$D$21))))))))))))</f>
        <v>#N/A</v>
      </c>
      <c r="N1718" s="18">
        <v>858</v>
      </c>
      <c r="O1718" s="48">
        <f>'Third Approx.'!$D$16*TAN('Third Approx.'!$D$29)+((0.5*(COS(RADIANS(ABS('Third Approx.'!$D$18*'Data 3rd Approx.'!N1718-'Third Approx.'!$D$19*'Data 3rd Approx.'!N1718))))+0.5)*('Third Approx.'!$D$16*TAN(2*'Third Approx.'!$D$29)-2*'Third Approx.'!$D$16*TAN('Third Approx.'!$D$29)))</f>
        <v>3.5114042092252022</v>
      </c>
    </row>
    <row r="1719" spans="1:15" x14ac:dyDescent="0.25">
      <c r="A1719" s="77">
        <v>858.5</v>
      </c>
      <c r="B1719" s="77" t="str">
        <f>IF(A1719&lt;='Third Approx.'!$D$20,A1719,"")</f>
        <v/>
      </c>
      <c r="C1719" s="48" t="e">
        <f>IF(B1719="",#N/A,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Approx.'!$D$18*B1719))+O1719*COS(RADIANS(B1719*'Third Approx.'!$D$19)+'Third Approx.'!$D$21))))))))))))</f>
        <v>#N/A</v>
      </c>
      <c r="D1719" s="7" t="e">
        <f>IF(B1719="",#N/A,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Approx.'!$D$18*B1719))+O1719*SIN(RADIANS(B1719*'Third Approx.'!$D$19)+'Third Approx.'!$D$21))))))))))))</f>
        <v>#N/A</v>
      </c>
      <c r="N1719" s="18">
        <v>858.5</v>
      </c>
      <c r="O1719" s="48">
        <f>'Third Approx.'!$D$16*TAN('Third Approx.'!$D$29)+((0.5*(COS(RADIANS(ABS('Third Approx.'!$D$18*'Data 3rd Approx.'!N1719-'Third Approx.'!$D$19*'Data 3rd Approx.'!N1719))))+0.5)*('Third Approx.'!$D$16*TAN(2*'Third Approx.'!$D$29)-2*'Third Approx.'!$D$16*TAN('Third Approx.'!$D$29)))</f>
        <v>3.5119679392334073</v>
      </c>
    </row>
    <row r="1720" spans="1:15" x14ac:dyDescent="0.25">
      <c r="A1720" s="48">
        <v>859</v>
      </c>
      <c r="B1720" s="77" t="str">
        <f>IF(A1720&lt;='Third Approx.'!$D$20,A1720,"")</f>
        <v/>
      </c>
      <c r="C1720" s="48" t="e">
        <f>IF(B1720="",#N/A,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Approx.'!$D$18*B1720))+O1720*COS(RADIANS(B1720*'Third Approx.'!$D$19)+'Third Approx.'!$D$21))))))))))))</f>
        <v>#N/A</v>
      </c>
      <c r="D1720" s="7" t="e">
        <f>IF(B1720="",#N/A,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Approx.'!$D$18*B1720))+O1720*SIN(RADIANS(B1720*'Third Approx.'!$D$19)+'Third Approx.'!$D$21))))))))))))</f>
        <v>#N/A</v>
      </c>
      <c r="N1720" s="47">
        <v>859</v>
      </c>
      <c r="O1720" s="48">
        <f>'Third Approx.'!$D$16*TAN('Third Approx.'!$D$29)+((0.5*(COS(RADIANS(ABS('Third Approx.'!$D$18*'Data 3rd Approx.'!N1720-'Third Approx.'!$D$19*'Data 3rd Approx.'!N1720))))+0.5)*('Third Approx.'!$D$16*TAN(2*'Third Approx.'!$D$29)-2*'Third Approx.'!$D$16*TAN('Third Approx.'!$D$29)))</f>
        <v>3.5125220236648764</v>
      </c>
    </row>
    <row r="1721" spans="1:15" x14ac:dyDescent="0.25">
      <c r="A1721" s="77">
        <v>859.5</v>
      </c>
      <c r="B1721" s="77" t="str">
        <f>IF(A1721&lt;='Third Approx.'!$D$20,A1721,"")</f>
        <v/>
      </c>
      <c r="C1721" s="48" t="e">
        <f>IF(B1721="",#N/A,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Approx.'!$D$18*B1721))+O1721*COS(RADIANS(B1721*'Third Approx.'!$D$19)+'Third Approx.'!$D$21))))))))))))</f>
        <v>#N/A</v>
      </c>
      <c r="D1721" s="7" t="e">
        <f>IF(B1721="",#N/A,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Approx.'!$D$18*B1721))+O1721*SIN(RADIANS(B1721*'Third Approx.'!$D$19)+'Third Approx.'!$D$21))))))))))))</f>
        <v>#N/A</v>
      </c>
      <c r="N1721" s="18">
        <v>859.5</v>
      </c>
      <c r="O1721" s="48">
        <f>'Third Approx.'!$D$16*TAN('Third Approx.'!$D$29)+((0.5*(COS(RADIANS(ABS('Third Approx.'!$D$18*'Data 3rd Approx.'!N1721-'Third Approx.'!$D$19*'Data 3rd Approx.'!N1721))))+0.5)*('Third Approx.'!$D$16*TAN(2*'Third Approx.'!$D$29)-2*'Third Approx.'!$D$16*TAN('Third Approx.'!$D$29)))</f>
        <v>3.5130569819813662</v>
      </c>
    </row>
    <row r="1722" spans="1:15" x14ac:dyDescent="0.25">
      <c r="A1722" s="48">
        <v>860</v>
      </c>
      <c r="B1722" s="77" t="str">
        <f>IF(A1722&lt;='Third Approx.'!$D$20,A1722,"")</f>
        <v/>
      </c>
      <c r="C1722" s="48" t="e">
        <f>IF(B1722="",#N/A,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Approx.'!$D$18*B1722))+O1722*COS(RADIANS(B1722*'Third Approx.'!$D$19)+'Third Approx.'!$D$21))))))))))))</f>
        <v>#N/A</v>
      </c>
      <c r="D1722" s="7" t="e">
        <f>IF(B1722="",#N/A,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Approx.'!$D$18*B1722))+O1722*SIN(RADIANS(B1722*'Third Approx.'!$D$19)+'Third Approx.'!$D$21))))))))))))</f>
        <v>#N/A</v>
      </c>
      <c r="N1722" s="18">
        <v>860</v>
      </c>
      <c r="O1722" s="48">
        <f>'Third Approx.'!$D$16*TAN('Third Approx.'!$D$29)+((0.5*(COS(RADIANS(ABS('Third Approx.'!$D$18*'Data 3rd Approx.'!N1722-'Third Approx.'!$D$19*'Data 3rd Approx.'!N1722))))+0.5)*('Third Approx.'!$D$16*TAN(2*'Third Approx.'!$D$29)-2*'Third Approx.'!$D$16*TAN('Third Approx.'!$D$29)))</f>
        <v>3.5135636608977627</v>
      </c>
    </row>
    <row r="1723" spans="1:15" x14ac:dyDescent="0.25">
      <c r="A1723" s="77">
        <v>860.5</v>
      </c>
      <c r="B1723" s="77" t="str">
        <f>IF(A1723&lt;='Third Approx.'!$D$20,A1723,"")</f>
        <v/>
      </c>
      <c r="C1723" s="48" t="e">
        <f>IF(B1723="",#N/A,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Approx.'!$D$18*B1723))+O1723*COS(RADIANS(B1723*'Third Approx.'!$D$19)+'Third Approx.'!$D$21))))))))))))</f>
        <v>#N/A</v>
      </c>
      <c r="D1723" s="7" t="e">
        <f>IF(B1723="",#N/A,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Approx.'!$D$18*B1723))+O1723*SIN(RADIANS(B1723*'Third Approx.'!$D$19)+'Third Approx.'!$D$21))))))))))))</f>
        <v>#N/A</v>
      </c>
      <c r="N1723" s="47">
        <v>860.5</v>
      </c>
      <c r="O1723" s="48">
        <f>'Third Approx.'!$D$16*TAN('Third Approx.'!$D$29)+((0.5*(COS(RADIANS(ABS('Third Approx.'!$D$18*'Data 3rd Approx.'!N1723-'Third Approx.'!$D$19*'Data 3rd Approx.'!N1723))))+0.5)*('Third Approx.'!$D$16*TAN(2*'Third Approx.'!$D$29)-2*'Third Approx.'!$D$16*TAN('Third Approx.'!$D$29)))</f>
        <v>3.5140333909973287</v>
      </c>
    </row>
    <row r="1724" spans="1:15" x14ac:dyDescent="0.25">
      <c r="A1724" s="48">
        <v>861</v>
      </c>
      <c r="B1724" s="77" t="str">
        <f>IF(A1724&lt;='Third Approx.'!$D$20,A1724,"")</f>
        <v/>
      </c>
      <c r="C1724" s="48" t="e">
        <f>IF(B1724="",#N/A,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Approx.'!$D$18*B1724))+O1724*COS(RADIANS(B1724*'Third Approx.'!$D$19)+'Third Approx.'!$D$21))))))))))))</f>
        <v>#N/A</v>
      </c>
      <c r="D1724" s="7" t="e">
        <f>IF(B1724="",#N/A,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Approx.'!$D$18*B1724))+O1724*SIN(RADIANS(B1724*'Third Approx.'!$D$19)+'Third Approx.'!$D$21))))))))))))</f>
        <v>#N/A</v>
      </c>
      <c r="N1724" s="18">
        <v>861</v>
      </c>
      <c r="O1724" s="48">
        <f>'Third Approx.'!$D$16*TAN('Third Approx.'!$D$29)+((0.5*(COS(RADIANS(ABS('Third Approx.'!$D$18*'Data 3rd Approx.'!N1724-'Third Approx.'!$D$19*'Data 3rd Approx.'!N1724))))+0.5)*('Third Approx.'!$D$16*TAN(2*'Third Approx.'!$D$29)-2*'Third Approx.'!$D$16*TAN('Third Approx.'!$D$29)))</f>
        <v>3.5144581350678266</v>
      </c>
    </row>
    <row r="1725" spans="1:15" x14ac:dyDescent="0.25">
      <c r="A1725" s="77">
        <v>861.5</v>
      </c>
      <c r="B1725" s="77" t="str">
        <f>IF(A1725&lt;='Third Approx.'!$D$20,A1725,"")</f>
        <v/>
      </c>
      <c r="C1725" s="48" t="e">
        <f>IF(B1725="",#N/A,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Approx.'!$D$18*B1725))+O1725*COS(RADIANS(B1725*'Third Approx.'!$D$19)+'Third Approx.'!$D$21))))))))))))</f>
        <v>#N/A</v>
      </c>
      <c r="D1725" s="7" t="e">
        <f>IF(B1725="",#N/A,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Approx.'!$D$18*B1725))+O1725*SIN(RADIANS(B1725*'Third Approx.'!$D$19)+'Third Approx.'!$D$21))))))))))))</f>
        <v>#N/A</v>
      </c>
      <c r="N1725" s="18">
        <v>861.5</v>
      </c>
      <c r="O1725" s="48">
        <f>'Third Approx.'!$D$16*TAN('Third Approx.'!$D$29)+((0.5*(COS(RADIANS(ABS('Third Approx.'!$D$18*'Data 3rd Approx.'!N1725-'Third Approx.'!$D$19*'Data 3rd Approx.'!N1725))))+0.5)*('Third Approx.'!$D$16*TAN(2*'Third Approx.'!$D$29)-2*'Third Approx.'!$D$16*TAN('Third Approx.'!$D$29)))</f>
        <v>3.5148306256204491</v>
      </c>
    </row>
    <row r="1726" spans="1:15" x14ac:dyDescent="0.25">
      <c r="A1726" s="48">
        <v>862</v>
      </c>
      <c r="B1726" s="77" t="str">
        <f>IF(A1726&lt;='Third Approx.'!$D$20,A1726,"")</f>
        <v/>
      </c>
      <c r="C1726" s="48" t="e">
        <f>IF(B1726="",#N/A,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Approx.'!$D$18*B1726))+O1726*COS(RADIANS(B1726*'Third Approx.'!$D$19)+'Third Approx.'!$D$21))))))))))))</f>
        <v>#N/A</v>
      </c>
      <c r="D1726" s="7" t="e">
        <f>IF(B1726="",#N/A,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Approx.'!$D$18*B1726))+O1726*SIN(RADIANS(B1726*'Third Approx.'!$D$19)+'Third Approx.'!$D$21))))))))))))</f>
        <v>#N/A</v>
      </c>
      <c r="N1726" s="47">
        <v>862</v>
      </c>
      <c r="O1726" s="48">
        <f>'Third Approx.'!$D$16*TAN('Third Approx.'!$D$29)+((0.5*(COS(RADIANS(ABS('Third Approx.'!$D$18*'Data 3rd Approx.'!N1726-'Third Approx.'!$D$19*'Data 3rd Approx.'!N1726))))+0.5)*('Third Approx.'!$D$16*TAN(2*'Third Approx.'!$D$29)-2*'Third Approx.'!$D$16*TAN('Third Approx.'!$D$29)))</f>
        <v>3.5151444892385668</v>
      </c>
    </row>
    <row r="1727" spans="1:15" x14ac:dyDescent="0.25">
      <c r="A1727" s="77">
        <v>862.5</v>
      </c>
      <c r="B1727" s="77" t="str">
        <f>IF(A1727&lt;='Third Approx.'!$D$20,A1727,"")</f>
        <v/>
      </c>
      <c r="C1727" s="48" t="e">
        <f>IF(B1727="",#N/A,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Approx.'!$D$18*B1727))+O1727*COS(RADIANS(B1727*'Third Approx.'!$D$19)+'Third Approx.'!$D$21))))))))))))</f>
        <v>#N/A</v>
      </c>
      <c r="D1727" s="7" t="e">
        <f>IF(B1727="",#N/A,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Approx.'!$D$18*B1727))+O1727*SIN(RADIANS(B1727*'Third Approx.'!$D$19)+'Third Approx.'!$D$21))))))))))))</f>
        <v>#N/A</v>
      </c>
      <c r="N1727" s="18">
        <v>862.5</v>
      </c>
      <c r="O1727" s="48">
        <f>'Third Approx.'!$D$16*TAN('Third Approx.'!$D$29)+((0.5*(COS(RADIANS(ABS('Third Approx.'!$D$18*'Data 3rd Approx.'!N1727-'Third Approx.'!$D$19*'Data 3rd Approx.'!N1727))))+0.5)*('Third Approx.'!$D$16*TAN(2*'Third Approx.'!$D$29)-2*'Third Approx.'!$D$16*TAN('Third Approx.'!$D$29)))</f>
        <v>3.5153943556286542</v>
      </c>
    </row>
    <row r="1728" spans="1:15" x14ac:dyDescent="0.25">
      <c r="A1728" s="48">
        <v>863</v>
      </c>
      <c r="B1728" s="77" t="str">
        <f>IF(A1728&lt;='Third Approx.'!$D$20,A1728,"")</f>
        <v/>
      </c>
      <c r="C1728" s="48" t="e">
        <f>IF(B1728="",#N/A,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Approx.'!$D$18*B1728))+O1728*COS(RADIANS(B1728*'Third Approx.'!$D$19)+'Third Approx.'!$D$21))))))))))))</f>
        <v>#N/A</v>
      </c>
      <c r="D1728" s="7" t="e">
        <f>IF(B1728="",#N/A,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Approx.'!$D$18*B1728))+O1728*SIN(RADIANS(B1728*'Third Approx.'!$D$19)+'Third Approx.'!$D$21))))))))))))</f>
        <v>#N/A</v>
      </c>
      <c r="N1728" s="18">
        <v>863</v>
      </c>
      <c r="O1728" s="48">
        <f>'Third Approx.'!$D$16*TAN('Third Approx.'!$D$29)+((0.5*(COS(RADIANS(ABS('Third Approx.'!$D$18*'Data 3rd Approx.'!N1728-'Third Approx.'!$D$19*'Data 3rd Approx.'!N1728))))+0.5)*('Third Approx.'!$D$16*TAN(2*'Third Approx.'!$D$29)-2*'Third Approx.'!$D$16*TAN('Third Approx.'!$D$29)))</f>
        <v>3.5155759495075007</v>
      </c>
    </row>
    <row r="1729" spans="1:15" x14ac:dyDescent="0.25">
      <c r="A1729" s="77">
        <v>863.5</v>
      </c>
      <c r="B1729" s="77" t="str">
        <f>IF(A1729&lt;='Third Approx.'!$D$20,A1729,"")</f>
        <v/>
      </c>
      <c r="C1729" s="48" t="e">
        <f>IF(B1729="",#N/A,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Approx.'!$D$18*B1729))+O1729*COS(RADIANS(B1729*'Third Approx.'!$D$19)+'Third Approx.'!$D$21))))))))))))</f>
        <v>#N/A</v>
      </c>
      <c r="D1729" s="7" t="e">
        <f>IF(B1729="",#N/A,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Approx.'!$D$18*B1729))+O1729*SIN(RADIANS(B1729*'Third Approx.'!$D$19)+'Third Approx.'!$D$21))))))))))))</f>
        <v>#N/A</v>
      </c>
      <c r="N1729" s="47">
        <v>863.5</v>
      </c>
      <c r="O1729" s="48">
        <f>'Third Approx.'!$D$16*TAN('Third Approx.'!$D$29)+((0.5*(COS(RADIANS(ABS('Third Approx.'!$D$18*'Data 3rd Approx.'!N1729-'Third Approx.'!$D$19*'Data 3rd Approx.'!N1729))))+0.5)*('Third Approx.'!$D$16*TAN(2*'Third Approx.'!$D$29)-2*'Third Approx.'!$D$16*TAN('Third Approx.'!$D$29)))</f>
        <v>3.5156861637534926</v>
      </c>
    </row>
    <row r="1730" spans="1:15" x14ac:dyDescent="0.25">
      <c r="A1730" s="48">
        <v>864</v>
      </c>
      <c r="B1730" s="77" t="str">
        <f>IF(A1730&lt;='Third Approx.'!$D$20,A1730,"")</f>
        <v/>
      </c>
      <c r="C1730" s="48" t="e">
        <f>IF(B1730="",#N/A,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Approx.'!$D$18*B1730))+O1730*COS(RADIANS(B1730*'Third Approx.'!$D$19)+'Third Approx.'!$D$21))))))))))))</f>
        <v>#N/A</v>
      </c>
      <c r="D1730" s="7" t="e">
        <f>IF(B1730="",#N/A,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Approx.'!$D$18*B1730))+O1730*SIN(RADIANS(B1730*'Third Approx.'!$D$19)+'Third Approx.'!$D$21))))))))))))</f>
        <v>#N/A</v>
      </c>
      <c r="N1730" s="18">
        <v>864</v>
      </c>
      <c r="O1730" s="48">
        <f>'Third Approx.'!$D$16*TAN('Third Approx.'!$D$29)+((0.5*(COS(RADIANS(ABS('Third Approx.'!$D$18*'Data 3rd Approx.'!N1730-'Third Approx.'!$D$19*'Data 3rd Approx.'!N1730))))+0.5)*('Third Approx.'!$D$16*TAN(2*'Third Approx.'!$D$29)-2*'Third Approx.'!$D$16*TAN('Third Approx.'!$D$29)))</f>
        <v>3.5157231125703232</v>
      </c>
    </row>
    <row r="1731" spans="1:15" x14ac:dyDescent="0.25">
      <c r="A1731" s="77">
        <v>864.5</v>
      </c>
      <c r="B1731" s="77" t="str">
        <f>IF(A1731&lt;='Third Approx.'!$D$20,A1731,"")</f>
        <v/>
      </c>
      <c r="C1731" s="48" t="e">
        <f>IF(B1731="",#N/A,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Approx.'!$D$18*B1731))+O1731*COS(RADIANS(B1731*'Third Approx.'!$D$19)+'Third Approx.'!$D$21))))))))))))</f>
        <v>#N/A</v>
      </c>
      <c r="D1731" s="7" t="e">
        <f>IF(B1731="",#N/A,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Approx.'!$D$18*B1731))+O1731*SIN(RADIANS(B1731*'Third Approx.'!$D$19)+'Third Approx.'!$D$21))))))))))))</f>
        <v>#N/A</v>
      </c>
      <c r="N1731" s="18">
        <v>864.5</v>
      </c>
      <c r="O1731" s="48">
        <f>'Third Approx.'!$D$16*TAN('Third Approx.'!$D$29)+((0.5*(COS(RADIANS(ABS('Third Approx.'!$D$18*'Data 3rd Approx.'!N1731-'Third Approx.'!$D$19*'Data 3rd Approx.'!N1731))))+0.5)*('Third Approx.'!$D$16*TAN(2*'Third Approx.'!$D$29)-2*'Third Approx.'!$D$16*TAN('Third Approx.'!$D$29)))</f>
        <v>3.5156861637534926</v>
      </c>
    </row>
    <row r="1732" spans="1:15" x14ac:dyDescent="0.25">
      <c r="A1732" s="48">
        <v>865</v>
      </c>
      <c r="B1732" s="77" t="str">
        <f>IF(A1732&lt;='Third Approx.'!$D$20,A1732,"")</f>
        <v/>
      </c>
      <c r="C1732" s="48" t="e">
        <f>IF(B1732="",#N/A,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Approx.'!$D$18*B1732))+O1732*COS(RADIANS(B1732*'Third Approx.'!$D$19)+'Third Approx.'!$D$21))))))))))))</f>
        <v>#N/A</v>
      </c>
      <c r="D1732" s="7" t="e">
        <f>IF(B1732="",#N/A,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Approx.'!$D$18*B1732))+O1732*SIN(RADIANS(B1732*'Third Approx.'!$D$19)+'Third Approx.'!$D$21))))))))))))</f>
        <v>#N/A</v>
      </c>
      <c r="N1732" s="47">
        <v>865</v>
      </c>
      <c r="O1732" s="48">
        <f>'Third Approx.'!$D$16*TAN('Third Approx.'!$D$29)+((0.5*(COS(RADIANS(ABS('Third Approx.'!$D$18*'Data 3rd Approx.'!N1732-'Third Approx.'!$D$19*'Data 3rd Approx.'!N1732))))+0.5)*('Third Approx.'!$D$16*TAN(2*'Third Approx.'!$D$29)-2*'Third Approx.'!$D$16*TAN('Third Approx.'!$D$29)))</f>
        <v>3.5155759495075007</v>
      </c>
    </row>
    <row r="1733" spans="1:15" x14ac:dyDescent="0.25">
      <c r="A1733" s="77">
        <v>865.5</v>
      </c>
      <c r="B1733" s="77" t="str">
        <f>IF(A1733&lt;='Third Approx.'!$D$20,A1733,"")</f>
        <v/>
      </c>
      <c r="C1733" s="48" t="e">
        <f>IF(B1733="",#N/A,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Approx.'!$D$18*B1733))+O1733*COS(RADIANS(B1733*'Third Approx.'!$D$19)+'Third Approx.'!$D$21))))))))))))</f>
        <v>#N/A</v>
      </c>
      <c r="D1733" s="7" t="e">
        <f>IF(B1733="",#N/A,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Approx.'!$D$18*B1733))+O1733*SIN(RADIANS(B1733*'Third Approx.'!$D$19)+'Third Approx.'!$D$21))))))))))))</f>
        <v>#N/A</v>
      </c>
      <c r="N1733" s="18">
        <v>865.5</v>
      </c>
      <c r="O1733" s="48">
        <f>'Third Approx.'!$D$16*TAN('Third Approx.'!$D$29)+((0.5*(COS(RADIANS(ABS('Third Approx.'!$D$18*'Data 3rd Approx.'!N1733-'Third Approx.'!$D$19*'Data 3rd Approx.'!N1733))))+0.5)*('Third Approx.'!$D$16*TAN(2*'Third Approx.'!$D$29)-2*'Third Approx.'!$D$16*TAN('Third Approx.'!$D$29)))</f>
        <v>3.5153943556286542</v>
      </c>
    </row>
    <row r="1734" spans="1:15" x14ac:dyDescent="0.25">
      <c r="A1734" s="48">
        <v>866</v>
      </c>
      <c r="B1734" s="77" t="str">
        <f>IF(A1734&lt;='Third Approx.'!$D$20,A1734,"")</f>
        <v/>
      </c>
      <c r="C1734" s="48" t="e">
        <f>IF(B1734="",#N/A,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Approx.'!$D$18*B1734))+O1734*COS(RADIANS(B1734*'Third Approx.'!$D$19)+'Third Approx.'!$D$21))))))))))))</f>
        <v>#N/A</v>
      </c>
      <c r="D1734" s="7" t="e">
        <f>IF(B1734="",#N/A,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Approx.'!$D$18*B1734))+O1734*SIN(RADIANS(B1734*'Third Approx.'!$D$19)+'Third Approx.'!$D$21))))))))))))</f>
        <v>#N/A</v>
      </c>
      <c r="N1734" s="18">
        <v>866</v>
      </c>
      <c r="O1734" s="48">
        <f>'Third Approx.'!$D$16*TAN('Third Approx.'!$D$29)+((0.5*(COS(RADIANS(ABS('Third Approx.'!$D$18*'Data 3rd Approx.'!N1734-'Third Approx.'!$D$19*'Data 3rd Approx.'!N1734))))+0.5)*('Third Approx.'!$D$16*TAN(2*'Third Approx.'!$D$29)-2*'Third Approx.'!$D$16*TAN('Third Approx.'!$D$29)))</f>
        <v>3.5151444892385664</v>
      </c>
    </row>
    <row r="1735" spans="1:15" x14ac:dyDescent="0.25">
      <c r="A1735" s="77">
        <v>866.5</v>
      </c>
      <c r="B1735" s="77" t="str">
        <f>IF(A1735&lt;='Third Approx.'!$D$20,A1735,"")</f>
        <v/>
      </c>
      <c r="C1735" s="48" t="e">
        <f>IF(B1735="",#N/A,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Approx.'!$D$18*B1735))+O1735*COS(RADIANS(B1735*'Third Approx.'!$D$19)+'Third Approx.'!$D$21))))))))))))</f>
        <v>#N/A</v>
      </c>
      <c r="D1735" s="7" t="e">
        <f>IF(B1735="",#N/A,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Approx.'!$D$18*B1735))+O1735*SIN(RADIANS(B1735*'Third Approx.'!$D$19)+'Third Approx.'!$D$21))))))))))))</f>
        <v>#N/A</v>
      </c>
      <c r="N1735" s="47">
        <v>866.5</v>
      </c>
      <c r="O1735" s="48">
        <f>'Third Approx.'!$D$16*TAN('Third Approx.'!$D$29)+((0.5*(COS(RADIANS(ABS('Third Approx.'!$D$18*'Data 3rd Approx.'!N1735-'Third Approx.'!$D$19*'Data 3rd Approx.'!N1735))))+0.5)*('Third Approx.'!$D$16*TAN(2*'Third Approx.'!$D$29)-2*'Third Approx.'!$D$16*TAN('Third Approx.'!$D$29)))</f>
        <v>3.5148306256204491</v>
      </c>
    </row>
    <row r="1736" spans="1:15" x14ac:dyDescent="0.25">
      <c r="A1736" s="48">
        <v>867</v>
      </c>
      <c r="B1736" s="77" t="str">
        <f>IF(A1736&lt;='Third Approx.'!$D$20,A1736,"")</f>
        <v/>
      </c>
      <c r="C1736" s="48" t="e">
        <f>IF(B1736="",#N/A,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Approx.'!$D$18*B1736))+O1736*COS(RADIANS(B1736*'Third Approx.'!$D$19)+'Third Approx.'!$D$21))))))))))))</f>
        <v>#N/A</v>
      </c>
      <c r="D1736" s="7" t="e">
        <f>IF(B1736="",#N/A,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Approx.'!$D$18*B1736))+O1736*SIN(RADIANS(B1736*'Third Approx.'!$D$19)+'Third Approx.'!$D$21))))))))))))</f>
        <v>#N/A</v>
      </c>
      <c r="N1736" s="18">
        <v>867</v>
      </c>
      <c r="O1736" s="48">
        <f>'Third Approx.'!$D$16*TAN('Third Approx.'!$D$29)+((0.5*(COS(RADIANS(ABS('Third Approx.'!$D$18*'Data 3rd Approx.'!N1736-'Third Approx.'!$D$19*'Data 3rd Approx.'!N1736))))+0.5)*('Third Approx.'!$D$16*TAN(2*'Third Approx.'!$D$29)-2*'Third Approx.'!$D$16*TAN('Third Approx.'!$D$29)))</f>
        <v>3.5144581350678266</v>
      </c>
    </row>
    <row r="1737" spans="1:15" x14ac:dyDescent="0.25">
      <c r="A1737" s="77">
        <v>867.5</v>
      </c>
      <c r="B1737" s="77" t="str">
        <f>IF(A1737&lt;='Third Approx.'!$D$20,A1737,"")</f>
        <v/>
      </c>
      <c r="C1737" s="48" t="e">
        <f>IF(B1737="",#N/A,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Approx.'!$D$18*B1737))+O1737*COS(RADIANS(B1737*'Third Approx.'!$D$19)+'Third Approx.'!$D$21))))))))))))</f>
        <v>#N/A</v>
      </c>
      <c r="D1737" s="7" t="e">
        <f>IF(B1737="",#N/A,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Approx.'!$D$18*B1737))+O1737*SIN(RADIANS(B1737*'Third Approx.'!$D$19)+'Third Approx.'!$D$21))))))))))))</f>
        <v>#N/A</v>
      </c>
      <c r="N1737" s="18">
        <v>867.5</v>
      </c>
      <c r="O1737" s="48">
        <f>'Third Approx.'!$D$16*TAN('Third Approx.'!$D$29)+((0.5*(COS(RADIANS(ABS('Third Approx.'!$D$18*'Data 3rd Approx.'!N1737-'Third Approx.'!$D$19*'Data 3rd Approx.'!N1737))))+0.5)*('Third Approx.'!$D$16*TAN(2*'Third Approx.'!$D$29)-2*'Third Approx.'!$D$16*TAN('Third Approx.'!$D$29)))</f>
        <v>3.5140333909973287</v>
      </c>
    </row>
    <row r="1738" spans="1:15" x14ac:dyDescent="0.25">
      <c r="A1738" s="48">
        <v>868</v>
      </c>
      <c r="B1738" s="77" t="str">
        <f>IF(A1738&lt;='Third Approx.'!$D$20,A1738,"")</f>
        <v/>
      </c>
      <c r="C1738" s="48" t="e">
        <f>IF(B1738="",#N/A,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Approx.'!$D$18*B1738))+O1738*COS(RADIANS(B1738*'Third Approx.'!$D$19)+'Third Approx.'!$D$21))))))))))))</f>
        <v>#N/A</v>
      </c>
      <c r="D1738" s="7" t="e">
        <f>IF(B1738="",#N/A,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Approx.'!$D$18*B1738))+O1738*SIN(RADIANS(B1738*'Third Approx.'!$D$19)+'Third Approx.'!$D$21))))))))))))</f>
        <v>#N/A</v>
      </c>
      <c r="N1738" s="47">
        <v>868</v>
      </c>
      <c r="O1738" s="48">
        <f>'Third Approx.'!$D$16*TAN('Third Approx.'!$D$29)+((0.5*(COS(RADIANS(ABS('Third Approx.'!$D$18*'Data 3rd Approx.'!N1738-'Third Approx.'!$D$19*'Data 3rd Approx.'!N1738))))+0.5)*('Third Approx.'!$D$16*TAN(2*'Third Approx.'!$D$29)-2*'Third Approx.'!$D$16*TAN('Third Approx.'!$D$29)))</f>
        <v>3.5135636608977627</v>
      </c>
    </row>
    <row r="1739" spans="1:15" x14ac:dyDescent="0.25">
      <c r="A1739" s="77">
        <v>868.5</v>
      </c>
      <c r="B1739" s="77" t="str">
        <f>IF(A1739&lt;='Third Approx.'!$D$20,A1739,"")</f>
        <v/>
      </c>
      <c r="C1739" s="48" t="e">
        <f>IF(B1739="",#N/A,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Approx.'!$D$18*B1739))+O1739*COS(RADIANS(B1739*'Third Approx.'!$D$19)+'Third Approx.'!$D$21))))))))))))</f>
        <v>#N/A</v>
      </c>
      <c r="D1739" s="7" t="e">
        <f>IF(B1739="",#N/A,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Approx.'!$D$18*B1739))+O1739*SIN(RADIANS(B1739*'Third Approx.'!$D$19)+'Third Approx.'!$D$21))))))))))))</f>
        <v>#N/A</v>
      </c>
      <c r="N1739" s="18">
        <v>868.5</v>
      </c>
      <c r="O1739" s="48">
        <f>'Third Approx.'!$D$16*TAN('Third Approx.'!$D$29)+((0.5*(COS(RADIANS(ABS('Third Approx.'!$D$18*'Data 3rd Approx.'!N1739-'Third Approx.'!$D$19*'Data 3rd Approx.'!N1739))))+0.5)*('Third Approx.'!$D$16*TAN(2*'Third Approx.'!$D$29)-2*'Third Approx.'!$D$16*TAN('Third Approx.'!$D$29)))</f>
        <v>3.5130569819813662</v>
      </c>
    </row>
    <row r="1740" spans="1:15" x14ac:dyDescent="0.25">
      <c r="A1740" s="48">
        <v>869</v>
      </c>
      <c r="B1740" s="77" t="str">
        <f>IF(A1740&lt;='Third Approx.'!$D$20,A1740,"")</f>
        <v/>
      </c>
      <c r="C1740" s="48" t="e">
        <f>IF(B1740="",#N/A,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Approx.'!$D$18*B1740))+O1740*COS(RADIANS(B1740*'Third Approx.'!$D$19)+'Third Approx.'!$D$21))))))))))))</f>
        <v>#N/A</v>
      </c>
      <c r="D1740" s="7" t="e">
        <f>IF(B1740="",#N/A,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Approx.'!$D$18*B1740))+O1740*SIN(RADIANS(B1740*'Third Approx.'!$D$19)+'Third Approx.'!$D$21))))))))))))</f>
        <v>#N/A</v>
      </c>
      <c r="N1740" s="18">
        <v>869</v>
      </c>
      <c r="O1740" s="48">
        <f>'Third Approx.'!$D$16*TAN('Third Approx.'!$D$29)+((0.5*(COS(RADIANS(ABS('Third Approx.'!$D$18*'Data 3rd Approx.'!N1740-'Third Approx.'!$D$19*'Data 3rd Approx.'!N1740))))+0.5)*('Third Approx.'!$D$16*TAN(2*'Third Approx.'!$D$29)-2*'Third Approx.'!$D$16*TAN('Third Approx.'!$D$29)))</f>
        <v>3.5125220236648764</v>
      </c>
    </row>
    <row r="1741" spans="1:15" x14ac:dyDescent="0.25">
      <c r="A1741" s="77">
        <v>869.5</v>
      </c>
      <c r="B1741" s="77" t="str">
        <f>IF(A1741&lt;='Third Approx.'!$D$20,A1741,"")</f>
        <v/>
      </c>
      <c r="C1741" s="48" t="e">
        <f>IF(B1741="",#N/A,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Approx.'!$D$18*B1741))+O1741*COS(RADIANS(B1741*'Third Approx.'!$D$19)+'Third Approx.'!$D$21))))))))))))</f>
        <v>#N/A</v>
      </c>
      <c r="D1741" s="7" t="e">
        <f>IF(B1741="",#N/A,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Approx.'!$D$18*B1741))+O1741*SIN(RADIANS(B1741*'Third Approx.'!$D$19)+'Third Approx.'!$D$21))))))))))))</f>
        <v>#N/A</v>
      </c>
      <c r="N1741" s="47">
        <v>869.5</v>
      </c>
      <c r="O1741" s="48">
        <f>'Third Approx.'!$D$16*TAN('Third Approx.'!$D$29)+((0.5*(COS(RADIANS(ABS('Third Approx.'!$D$18*'Data 3rd Approx.'!N1741-'Third Approx.'!$D$19*'Data 3rd Approx.'!N1741))))+0.5)*('Third Approx.'!$D$16*TAN(2*'Third Approx.'!$D$29)-2*'Third Approx.'!$D$16*TAN('Third Approx.'!$D$29)))</f>
        <v>3.5119679392334073</v>
      </c>
    </row>
    <row r="1742" spans="1:15" x14ac:dyDescent="0.25">
      <c r="A1742" s="48">
        <v>870</v>
      </c>
      <c r="B1742" s="77" t="str">
        <f>IF(A1742&lt;='Third Approx.'!$D$20,A1742,"")</f>
        <v/>
      </c>
      <c r="C1742" s="48" t="e">
        <f>IF(B1742="",#N/A,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Approx.'!$D$18*B1742))+O1742*COS(RADIANS(B1742*'Third Approx.'!$D$19)+'Third Approx.'!$D$21))))))))))))</f>
        <v>#N/A</v>
      </c>
      <c r="D1742" s="7" t="e">
        <f>IF(B1742="",#N/A,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Approx.'!$D$18*B1742))+O1742*SIN(RADIANS(B1742*'Third Approx.'!$D$19)+'Third Approx.'!$D$21))))))))))))</f>
        <v>#N/A</v>
      </c>
      <c r="N1742" s="18">
        <v>870</v>
      </c>
      <c r="O1742" s="48">
        <f>'Third Approx.'!$D$16*TAN('Third Approx.'!$D$29)+((0.5*(COS(RADIANS(ABS('Third Approx.'!$D$18*'Data 3rd Approx.'!N1742-'Third Approx.'!$D$19*'Data 3rd Approx.'!N1742))))+0.5)*('Third Approx.'!$D$16*TAN(2*'Third Approx.'!$D$29)-2*'Third Approx.'!$D$16*TAN('Third Approx.'!$D$29)))</f>
        <v>3.5114042092252022</v>
      </c>
    </row>
    <row r="1743" spans="1:15" x14ac:dyDescent="0.25">
      <c r="A1743" s="77">
        <v>870.5</v>
      </c>
      <c r="B1743" s="77" t="str">
        <f>IF(A1743&lt;='Third Approx.'!$D$20,A1743,"")</f>
        <v/>
      </c>
      <c r="C1743" s="48" t="e">
        <f>IF(B1743="",#N/A,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Approx.'!$D$18*B1743))+O1743*COS(RADIANS(B1743*'Third Approx.'!$D$19)+'Third Approx.'!$D$21))))))))))))</f>
        <v>#N/A</v>
      </c>
      <c r="D1743" s="7" t="e">
        <f>IF(B1743="",#N/A,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Approx.'!$D$18*B1743))+O1743*SIN(RADIANS(B1743*'Third Approx.'!$D$19)+'Third Approx.'!$D$21))))))))))))</f>
        <v>#N/A</v>
      </c>
      <c r="N1743" s="18">
        <v>870.5</v>
      </c>
      <c r="O1743" s="48">
        <f>'Third Approx.'!$D$16*TAN('Third Approx.'!$D$29)+((0.5*(COS(RADIANS(ABS('Third Approx.'!$D$18*'Data 3rd Approx.'!N1743-'Third Approx.'!$D$19*'Data 3rd Approx.'!N1743))))+0.5)*('Third Approx.'!$D$16*TAN(2*'Third Approx.'!$D$29)-2*'Third Approx.'!$D$16*TAN('Third Approx.'!$D$29)))</f>
        <v>3.5108404792169972</v>
      </c>
    </row>
    <row r="1744" spans="1:15" x14ac:dyDescent="0.25">
      <c r="A1744" s="48">
        <v>871</v>
      </c>
      <c r="B1744" s="77" t="str">
        <f>IF(A1744&lt;='Third Approx.'!$D$20,A1744,"")</f>
        <v/>
      </c>
      <c r="C1744" s="48" t="e">
        <f>IF(B1744="",#N/A,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Approx.'!$D$18*B1744))+O1744*COS(RADIANS(B1744*'Third Approx.'!$D$19)+'Third Approx.'!$D$21))))))))))))</f>
        <v>#N/A</v>
      </c>
      <c r="D1744" s="7" t="e">
        <f>IF(B1744="",#N/A,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Approx.'!$D$18*B1744))+O1744*SIN(RADIANS(B1744*'Third Approx.'!$D$19)+'Third Approx.'!$D$21))))))))))))</f>
        <v>#N/A</v>
      </c>
      <c r="N1744" s="47">
        <v>871</v>
      </c>
      <c r="O1744" s="48">
        <f>'Third Approx.'!$D$16*TAN('Third Approx.'!$D$29)+((0.5*(COS(RADIANS(ABS('Third Approx.'!$D$18*'Data 3rd Approx.'!N1744-'Third Approx.'!$D$19*'Data 3rd Approx.'!N1744))))+0.5)*('Third Approx.'!$D$16*TAN(2*'Third Approx.'!$D$29)-2*'Third Approx.'!$D$16*TAN('Third Approx.'!$D$29)))</f>
        <v>3.5102863947855281</v>
      </c>
    </row>
    <row r="1745" spans="1:15" x14ac:dyDescent="0.25">
      <c r="A1745" s="77">
        <v>871.5</v>
      </c>
      <c r="B1745" s="77" t="str">
        <f>IF(A1745&lt;='Third Approx.'!$D$20,A1745,"")</f>
        <v/>
      </c>
      <c r="C1745" s="48" t="e">
        <f>IF(B1745="",#N/A,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Approx.'!$D$18*B1745))+O1745*COS(RADIANS(B1745*'Third Approx.'!$D$19)+'Third Approx.'!$D$21))))))))))))</f>
        <v>#N/A</v>
      </c>
      <c r="D1745" s="7" t="e">
        <f>IF(B1745="",#N/A,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Approx.'!$D$18*B1745))+O1745*SIN(RADIANS(B1745*'Third Approx.'!$D$19)+'Third Approx.'!$D$21))))))))))))</f>
        <v>#N/A</v>
      </c>
      <c r="N1745" s="18">
        <v>871.5</v>
      </c>
      <c r="O1745" s="48">
        <f>'Third Approx.'!$D$16*TAN('Third Approx.'!$D$29)+((0.5*(COS(RADIANS(ABS('Third Approx.'!$D$18*'Data 3rd Approx.'!N1745-'Third Approx.'!$D$19*'Data 3rd Approx.'!N1745))))+0.5)*('Third Approx.'!$D$16*TAN(2*'Third Approx.'!$D$29)-2*'Third Approx.'!$D$16*TAN('Third Approx.'!$D$29)))</f>
        <v>3.5097514364690383</v>
      </c>
    </row>
    <row r="1746" spans="1:15" x14ac:dyDescent="0.25">
      <c r="A1746" s="48">
        <v>872</v>
      </c>
      <c r="B1746" s="77" t="str">
        <f>IF(A1746&lt;='Third Approx.'!$D$20,A1746,"")</f>
        <v/>
      </c>
      <c r="C1746" s="48" t="e">
        <f>IF(B1746="",#N/A,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Approx.'!$D$18*B1746))+O1746*COS(RADIANS(B1746*'Third Approx.'!$D$19)+'Third Approx.'!$D$21))))))))))))</f>
        <v>#N/A</v>
      </c>
      <c r="D1746" s="7" t="e">
        <f>IF(B1746="",#N/A,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Approx.'!$D$18*B1746))+O1746*SIN(RADIANS(B1746*'Third Approx.'!$D$19)+'Third Approx.'!$D$21))))))))))))</f>
        <v>#N/A</v>
      </c>
      <c r="N1746" s="18">
        <v>872</v>
      </c>
      <c r="O1746" s="48">
        <f>'Third Approx.'!$D$16*TAN('Third Approx.'!$D$29)+((0.5*(COS(RADIANS(ABS('Third Approx.'!$D$18*'Data 3rd Approx.'!N1746-'Third Approx.'!$D$19*'Data 3rd Approx.'!N1746))))+0.5)*('Third Approx.'!$D$16*TAN(2*'Third Approx.'!$D$29)-2*'Third Approx.'!$D$16*TAN('Third Approx.'!$D$29)))</f>
        <v>3.5092447575526418</v>
      </c>
    </row>
    <row r="1747" spans="1:15" x14ac:dyDescent="0.25">
      <c r="A1747" s="77">
        <v>872.5</v>
      </c>
      <c r="B1747" s="77" t="str">
        <f>IF(A1747&lt;='Third Approx.'!$D$20,A1747,"")</f>
        <v/>
      </c>
      <c r="C1747" s="48" t="e">
        <f>IF(B1747="",#N/A,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Approx.'!$D$18*B1747))+O1747*COS(RADIANS(B1747*'Third Approx.'!$D$19)+'Third Approx.'!$D$21))))))))))))</f>
        <v>#N/A</v>
      </c>
      <c r="D1747" s="7" t="e">
        <f>IF(B1747="",#N/A,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Approx.'!$D$18*B1747))+O1747*SIN(RADIANS(B1747*'Third Approx.'!$D$19)+'Third Approx.'!$D$21))))))))))))</f>
        <v>#N/A</v>
      </c>
      <c r="N1747" s="47">
        <v>872.5</v>
      </c>
      <c r="O1747" s="48">
        <f>'Third Approx.'!$D$16*TAN('Third Approx.'!$D$29)+((0.5*(COS(RADIANS(ABS('Third Approx.'!$D$18*'Data 3rd Approx.'!N1747-'Third Approx.'!$D$19*'Data 3rd Approx.'!N1747))))+0.5)*('Third Approx.'!$D$16*TAN(2*'Third Approx.'!$D$29)-2*'Third Approx.'!$D$16*TAN('Third Approx.'!$D$29)))</f>
        <v>3.5087750274530758</v>
      </c>
    </row>
    <row r="1748" spans="1:15" x14ac:dyDescent="0.25">
      <c r="A1748" s="48">
        <v>873</v>
      </c>
      <c r="B1748" s="77" t="str">
        <f>IF(A1748&lt;='Third Approx.'!$D$20,A1748,"")</f>
        <v/>
      </c>
      <c r="C1748" s="48" t="e">
        <f>IF(B1748="",#N/A,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Approx.'!$D$18*B1748))+O1748*COS(RADIANS(B1748*'Third Approx.'!$D$19)+'Third Approx.'!$D$21))))))))))))</f>
        <v>#N/A</v>
      </c>
      <c r="D1748" s="7" t="e">
        <f>IF(B1748="",#N/A,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Approx.'!$D$18*B1748))+O1748*SIN(RADIANS(B1748*'Third Approx.'!$D$19)+'Third Approx.'!$D$21))))))))))))</f>
        <v>#N/A</v>
      </c>
      <c r="N1748" s="18">
        <v>873</v>
      </c>
      <c r="O1748" s="48">
        <f>'Third Approx.'!$D$16*TAN('Third Approx.'!$D$29)+((0.5*(COS(RADIANS(ABS('Third Approx.'!$D$18*'Data 3rd Approx.'!N1748-'Third Approx.'!$D$19*'Data 3rd Approx.'!N1748))))+0.5)*('Third Approx.'!$D$16*TAN(2*'Third Approx.'!$D$29)-2*'Third Approx.'!$D$16*TAN('Third Approx.'!$D$29)))</f>
        <v>3.5083502833825779</v>
      </c>
    </row>
    <row r="1749" spans="1:15" x14ac:dyDescent="0.25">
      <c r="A1749" s="77">
        <v>873.5</v>
      </c>
      <c r="B1749" s="77" t="str">
        <f>IF(A1749&lt;='Third Approx.'!$D$20,A1749,"")</f>
        <v/>
      </c>
      <c r="C1749" s="48" t="e">
        <f>IF(B1749="",#N/A,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Approx.'!$D$18*B1749))+O1749*COS(RADIANS(B1749*'Third Approx.'!$D$19)+'Third Approx.'!$D$21))))))))))))</f>
        <v>#N/A</v>
      </c>
      <c r="D1749" s="7" t="e">
        <f>IF(B1749="",#N/A,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Approx.'!$D$18*B1749))+O1749*SIN(RADIANS(B1749*'Third Approx.'!$D$19)+'Third Approx.'!$D$21))))))))))))</f>
        <v>#N/A</v>
      </c>
      <c r="N1749" s="18">
        <v>873.5</v>
      </c>
      <c r="O1749" s="48">
        <f>'Third Approx.'!$D$16*TAN('Third Approx.'!$D$29)+((0.5*(COS(RADIANS(ABS('Third Approx.'!$D$18*'Data 3rd Approx.'!N1749-'Third Approx.'!$D$19*'Data 3rd Approx.'!N1749))))+0.5)*('Third Approx.'!$D$16*TAN(2*'Third Approx.'!$D$29)-2*'Third Approx.'!$D$16*TAN('Third Approx.'!$D$29)))</f>
        <v>3.5079777928299554</v>
      </c>
    </row>
    <row r="1750" spans="1:15" x14ac:dyDescent="0.25">
      <c r="A1750" s="48">
        <v>874</v>
      </c>
      <c r="B1750" s="77" t="str">
        <f>IF(A1750&lt;='Third Approx.'!$D$20,A1750,"")</f>
        <v/>
      </c>
      <c r="C1750" s="48" t="e">
        <f>IF(B1750="",#N/A,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Approx.'!$D$18*B1750))+O1750*COS(RADIANS(B1750*'Third Approx.'!$D$19)+'Third Approx.'!$D$21))))))))))))</f>
        <v>#N/A</v>
      </c>
      <c r="D1750" s="7" t="e">
        <f>IF(B1750="",#N/A,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Approx.'!$D$18*B1750))+O1750*SIN(RADIANS(B1750*'Third Approx.'!$D$19)+'Third Approx.'!$D$21))))))))))))</f>
        <v>#N/A</v>
      </c>
      <c r="N1750" s="47">
        <v>874</v>
      </c>
      <c r="O1750" s="48">
        <f>'Third Approx.'!$D$16*TAN('Third Approx.'!$D$29)+((0.5*(COS(RADIANS(ABS('Third Approx.'!$D$18*'Data 3rd Approx.'!N1750-'Third Approx.'!$D$19*'Data 3rd Approx.'!N1750))))+0.5)*('Third Approx.'!$D$16*TAN(2*'Third Approx.'!$D$29)-2*'Third Approx.'!$D$16*TAN('Third Approx.'!$D$29)))</f>
        <v>3.5076639292118381</v>
      </c>
    </row>
    <row r="1751" spans="1:15" x14ac:dyDescent="0.25">
      <c r="A1751" s="77">
        <v>874.5</v>
      </c>
      <c r="B1751" s="77" t="str">
        <f>IF(A1751&lt;='Third Approx.'!$D$20,A1751,"")</f>
        <v/>
      </c>
      <c r="C1751" s="48" t="e">
        <f>IF(B1751="",#N/A,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Approx.'!$D$18*B1751))+O1751*COS(RADIANS(B1751*'Third Approx.'!$D$19)+'Third Approx.'!$D$21))))))))))))</f>
        <v>#N/A</v>
      </c>
      <c r="D1751" s="7" t="e">
        <f>IF(B1751="",#N/A,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Approx.'!$D$18*B1751))+O1751*SIN(RADIANS(B1751*'Third Approx.'!$D$19)+'Third Approx.'!$D$21))))))))))))</f>
        <v>#N/A</v>
      </c>
      <c r="N1751" s="18">
        <v>874.5</v>
      </c>
      <c r="O1751" s="48">
        <f>'Third Approx.'!$D$16*TAN('Third Approx.'!$D$29)+((0.5*(COS(RADIANS(ABS('Third Approx.'!$D$18*'Data 3rd Approx.'!N1751-'Third Approx.'!$D$19*'Data 3rd Approx.'!N1751))))+0.5)*('Third Approx.'!$D$16*TAN(2*'Third Approx.'!$D$29)-2*'Third Approx.'!$D$16*TAN('Third Approx.'!$D$29)))</f>
        <v>3.5074140628217503</v>
      </c>
    </row>
    <row r="1752" spans="1:15" x14ac:dyDescent="0.25">
      <c r="A1752" s="48">
        <v>875</v>
      </c>
      <c r="B1752" s="77" t="str">
        <f>IF(A1752&lt;='Third Approx.'!$D$20,A1752,"")</f>
        <v/>
      </c>
      <c r="C1752" s="48" t="e">
        <f>IF(B1752="",#N/A,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Approx.'!$D$18*B1752))+O1752*COS(RADIANS(B1752*'Third Approx.'!$D$19)+'Third Approx.'!$D$21))))))))))))</f>
        <v>#N/A</v>
      </c>
      <c r="D1752" s="7" t="e">
        <f>IF(B1752="",#N/A,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Approx.'!$D$18*B1752))+O1752*SIN(RADIANS(B1752*'Third Approx.'!$D$19)+'Third Approx.'!$D$21))))))))))))</f>
        <v>#N/A</v>
      </c>
      <c r="N1752" s="18">
        <v>875</v>
      </c>
      <c r="O1752" s="48">
        <f>'Third Approx.'!$D$16*TAN('Third Approx.'!$D$29)+((0.5*(COS(RADIANS(ABS('Third Approx.'!$D$18*'Data 3rd Approx.'!N1752-'Third Approx.'!$D$19*'Data 3rd Approx.'!N1752))))+0.5)*('Third Approx.'!$D$16*TAN(2*'Third Approx.'!$D$29)-2*'Third Approx.'!$D$16*TAN('Third Approx.'!$D$29)))</f>
        <v>3.5072324689429037</v>
      </c>
    </row>
    <row r="1753" spans="1:15" x14ac:dyDescent="0.25">
      <c r="A1753" s="77">
        <v>875.5</v>
      </c>
      <c r="B1753" s="77" t="str">
        <f>IF(A1753&lt;='Third Approx.'!$D$20,A1753,"")</f>
        <v/>
      </c>
      <c r="C1753" s="48" t="e">
        <f>IF(B1753="",#N/A,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Approx.'!$D$18*B1753))+O1753*COS(RADIANS(B1753*'Third Approx.'!$D$19)+'Third Approx.'!$D$21))))))))))))</f>
        <v>#N/A</v>
      </c>
      <c r="D1753" s="7" t="e">
        <f>IF(B1753="",#N/A,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Approx.'!$D$18*B1753))+O1753*SIN(RADIANS(B1753*'Third Approx.'!$D$19)+'Third Approx.'!$D$21))))))))))))</f>
        <v>#N/A</v>
      </c>
      <c r="N1753" s="47">
        <v>875.5</v>
      </c>
      <c r="O1753" s="48">
        <f>'Third Approx.'!$D$16*TAN('Third Approx.'!$D$29)+((0.5*(COS(RADIANS(ABS('Third Approx.'!$D$18*'Data 3rd Approx.'!N1753-'Third Approx.'!$D$19*'Data 3rd Approx.'!N1753))))+0.5)*('Third Approx.'!$D$16*TAN(2*'Third Approx.'!$D$29)-2*'Third Approx.'!$D$16*TAN('Third Approx.'!$D$29)))</f>
        <v>3.5071222546969119</v>
      </c>
    </row>
    <row r="1754" spans="1:15" x14ac:dyDescent="0.25">
      <c r="A1754" s="48">
        <v>876</v>
      </c>
      <c r="B1754" s="77" t="str">
        <f>IF(A1754&lt;='Third Approx.'!$D$20,A1754,"")</f>
        <v/>
      </c>
      <c r="C1754" s="48" t="e">
        <f>IF(B1754="",#N/A,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Approx.'!$D$18*B1754))+O1754*COS(RADIANS(B1754*'Third Approx.'!$D$19)+'Third Approx.'!$D$21))))))))))))</f>
        <v>#N/A</v>
      </c>
      <c r="D1754" s="7" t="e">
        <f>IF(B1754="",#N/A,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Approx.'!$D$18*B1754))+O1754*SIN(RADIANS(B1754*'Third Approx.'!$D$19)+'Third Approx.'!$D$21))))))))))))</f>
        <v>#N/A</v>
      </c>
      <c r="N1754" s="18">
        <v>876</v>
      </c>
      <c r="O1754" s="48">
        <f>'Third Approx.'!$D$16*TAN('Third Approx.'!$D$29)+((0.5*(COS(RADIANS(ABS('Third Approx.'!$D$18*'Data 3rd Approx.'!N1754-'Third Approx.'!$D$19*'Data 3rd Approx.'!N1754))))+0.5)*('Third Approx.'!$D$16*TAN(2*'Third Approx.'!$D$29)-2*'Third Approx.'!$D$16*TAN('Third Approx.'!$D$29)))</f>
        <v>3.5070853058800813</v>
      </c>
    </row>
    <row r="1755" spans="1:15" x14ac:dyDescent="0.25">
      <c r="A1755" s="77">
        <v>876.5</v>
      </c>
      <c r="B1755" s="77" t="str">
        <f>IF(A1755&lt;='Third Approx.'!$D$20,A1755,"")</f>
        <v/>
      </c>
      <c r="C1755" s="48" t="e">
        <f>IF(B1755="",#N/A,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Approx.'!$D$18*B1755))+O1755*COS(RADIANS(B1755*'Third Approx.'!$D$19)+'Third Approx.'!$D$21))))))))))))</f>
        <v>#N/A</v>
      </c>
      <c r="D1755" s="7" t="e">
        <f>IF(B1755="",#N/A,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Approx.'!$D$18*B1755))+O1755*SIN(RADIANS(B1755*'Third Approx.'!$D$19)+'Third Approx.'!$D$21))))))))))))</f>
        <v>#N/A</v>
      </c>
      <c r="N1755" s="18">
        <v>876.5</v>
      </c>
      <c r="O1755" s="48">
        <f>'Third Approx.'!$D$16*TAN('Third Approx.'!$D$29)+((0.5*(COS(RADIANS(ABS('Third Approx.'!$D$18*'Data 3rd Approx.'!N1755-'Third Approx.'!$D$19*'Data 3rd Approx.'!N1755))))+0.5)*('Third Approx.'!$D$16*TAN(2*'Third Approx.'!$D$29)-2*'Third Approx.'!$D$16*TAN('Third Approx.'!$D$29)))</f>
        <v>3.5071222546969119</v>
      </c>
    </row>
    <row r="1756" spans="1:15" x14ac:dyDescent="0.25">
      <c r="A1756" s="48">
        <v>877</v>
      </c>
      <c r="B1756" s="77" t="str">
        <f>IF(A1756&lt;='Third Approx.'!$D$20,A1756,"")</f>
        <v/>
      </c>
      <c r="C1756" s="48" t="e">
        <f>IF(B1756="",#N/A,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Approx.'!$D$18*B1756))+O1756*COS(RADIANS(B1756*'Third Approx.'!$D$19)+'Third Approx.'!$D$21))))))))))))</f>
        <v>#N/A</v>
      </c>
      <c r="D1756" s="7" t="e">
        <f>IF(B1756="",#N/A,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Approx.'!$D$18*B1756))+O1756*SIN(RADIANS(B1756*'Third Approx.'!$D$19)+'Third Approx.'!$D$21))))))))))))</f>
        <v>#N/A</v>
      </c>
      <c r="N1756" s="47">
        <v>877</v>
      </c>
      <c r="O1756" s="48">
        <f>'Third Approx.'!$D$16*TAN('Third Approx.'!$D$29)+((0.5*(COS(RADIANS(ABS('Third Approx.'!$D$18*'Data 3rd Approx.'!N1756-'Third Approx.'!$D$19*'Data 3rd Approx.'!N1756))))+0.5)*('Third Approx.'!$D$16*TAN(2*'Third Approx.'!$D$29)-2*'Third Approx.'!$D$16*TAN('Third Approx.'!$D$29)))</f>
        <v>3.5072324689429037</v>
      </c>
    </row>
    <row r="1757" spans="1:15" x14ac:dyDescent="0.25">
      <c r="A1757" s="77">
        <v>877.5</v>
      </c>
      <c r="B1757" s="77" t="str">
        <f>IF(A1757&lt;='Third Approx.'!$D$20,A1757,"")</f>
        <v/>
      </c>
      <c r="C1757" s="48" t="e">
        <f>IF(B1757="",#N/A,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Approx.'!$D$18*B1757))+O1757*COS(RADIANS(B1757*'Third Approx.'!$D$19)+'Third Approx.'!$D$21))))))))))))</f>
        <v>#N/A</v>
      </c>
      <c r="D1757" s="7" t="e">
        <f>IF(B1757="",#N/A,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Approx.'!$D$18*B1757))+O1757*SIN(RADIANS(B1757*'Third Approx.'!$D$19)+'Third Approx.'!$D$21))))))))))))</f>
        <v>#N/A</v>
      </c>
      <c r="N1757" s="18">
        <v>877.5</v>
      </c>
      <c r="O1757" s="48">
        <f>'Third Approx.'!$D$16*TAN('Third Approx.'!$D$29)+((0.5*(COS(RADIANS(ABS('Third Approx.'!$D$18*'Data 3rd Approx.'!N1757-'Third Approx.'!$D$19*'Data 3rd Approx.'!N1757))))+0.5)*('Third Approx.'!$D$16*TAN(2*'Third Approx.'!$D$29)-2*'Third Approx.'!$D$16*TAN('Third Approx.'!$D$29)))</f>
        <v>3.5074140628217503</v>
      </c>
    </row>
    <row r="1758" spans="1:15" x14ac:dyDescent="0.25">
      <c r="A1758" s="48">
        <v>878</v>
      </c>
      <c r="B1758" s="77" t="str">
        <f>IF(A1758&lt;='Third Approx.'!$D$20,A1758,"")</f>
        <v/>
      </c>
      <c r="C1758" s="48" t="e">
        <f>IF(B1758="",#N/A,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Approx.'!$D$18*B1758))+O1758*COS(RADIANS(B1758*'Third Approx.'!$D$19)+'Third Approx.'!$D$21))))))))))))</f>
        <v>#N/A</v>
      </c>
      <c r="D1758" s="7" t="e">
        <f>IF(B1758="",#N/A,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Approx.'!$D$18*B1758))+O1758*SIN(RADIANS(B1758*'Third Approx.'!$D$19)+'Third Approx.'!$D$21))))))))))))</f>
        <v>#N/A</v>
      </c>
      <c r="N1758" s="18">
        <v>878</v>
      </c>
      <c r="O1758" s="48">
        <f>'Third Approx.'!$D$16*TAN('Third Approx.'!$D$29)+((0.5*(COS(RADIANS(ABS('Third Approx.'!$D$18*'Data 3rd Approx.'!N1758-'Third Approx.'!$D$19*'Data 3rd Approx.'!N1758))))+0.5)*('Third Approx.'!$D$16*TAN(2*'Third Approx.'!$D$29)-2*'Third Approx.'!$D$16*TAN('Third Approx.'!$D$29)))</f>
        <v>3.5076639292118377</v>
      </c>
    </row>
    <row r="1759" spans="1:15" x14ac:dyDescent="0.25">
      <c r="A1759" s="77">
        <v>878.5</v>
      </c>
      <c r="B1759" s="77" t="str">
        <f>IF(A1759&lt;='Third Approx.'!$D$20,A1759,"")</f>
        <v/>
      </c>
      <c r="C1759" s="48" t="e">
        <f>IF(B1759="",#N/A,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Approx.'!$D$18*B1759))+O1759*COS(RADIANS(B1759*'Third Approx.'!$D$19)+'Third Approx.'!$D$21))))))))))))</f>
        <v>#N/A</v>
      </c>
      <c r="D1759" s="7" t="e">
        <f>IF(B1759="",#N/A,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Approx.'!$D$18*B1759))+O1759*SIN(RADIANS(B1759*'Third Approx.'!$D$19)+'Third Approx.'!$D$21))))))))))))</f>
        <v>#N/A</v>
      </c>
      <c r="N1759" s="47">
        <v>878.5</v>
      </c>
      <c r="O1759" s="48">
        <f>'Third Approx.'!$D$16*TAN('Third Approx.'!$D$29)+((0.5*(COS(RADIANS(ABS('Third Approx.'!$D$18*'Data 3rd Approx.'!N1759-'Third Approx.'!$D$19*'Data 3rd Approx.'!N1759))))+0.5)*('Third Approx.'!$D$16*TAN(2*'Third Approx.'!$D$29)-2*'Third Approx.'!$D$16*TAN('Third Approx.'!$D$29)))</f>
        <v>3.5079777928299554</v>
      </c>
    </row>
    <row r="1760" spans="1:15" x14ac:dyDescent="0.25">
      <c r="A1760" s="48">
        <v>879</v>
      </c>
      <c r="B1760" s="77" t="str">
        <f>IF(A1760&lt;='Third Approx.'!$D$20,A1760,"")</f>
        <v/>
      </c>
      <c r="C1760" s="48" t="e">
        <f>IF(B1760="",#N/A,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Approx.'!$D$18*B1760))+O1760*COS(RADIANS(B1760*'Third Approx.'!$D$19)+'Third Approx.'!$D$21))))))))))))</f>
        <v>#N/A</v>
      </c>
      <c r="D1760" s="7" t="e">
        <f>IF(B1760="",#N/A,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Approx.'!$D$18*B1760))+O1760*SIN(RADIANS(B1760*'Third Approx.'!$D$19)+'Third Approx.'!$D$21))))))))))))</f>
        <v>#N/A</v>
      </c>
      <c r="N1760" s="18">
        <v>879</v>
      </c>
      <c r="O1760" s="48">
        <f>'Third Approx.'!$D$16*TAN('Third Approx.'!$D$29)+((0.5*(COS(RADIANS(ABS('Third Approx.'!$D$18*'Data 3rd Approx.'!N1760-'Third Approx.'!$D$19*'Data 3rd Approx.'!N1760))))+0.5)*('Third Approx.'!$D$16*TAN(2*'Third Approx.'!$D$29)-2*'Third Approx.'!$D$16*TAN('Third Approx.'!$D$29)))</f>
        <v>3.5083502833825779</v>
      </c>
    </row>
    <row r="1761" spans="1:15" x14ac:dyDescent="0.25">
      <c r="A1761" s="77">
        <v>879.5</v>
      </c>
      <c r="B1761" s="77" t="str">
        <f>IF(A1761&lt;='Third Approx.'!$D$20,A1761,"")</f>
        <v/>
      </c>
      <c r="C1761" s="48" t="e">
        <f>IF(B1761="",#N/A,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Approx.'!$D$18*B1761))+O1761*COS(RADIANS(B1761*'Third Approx.'!$D$19)+'Third Approx.'!$D$21))))))))))))</f>
        <v>#N/A</v>
      </c>
      <c r="D1761" s="7" t="e">
        <f>IF(B1761="",#N/A,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Approx.'!$D$18*B1761))+O1761*SIN(RADIANS(B1761*'Third Approx.'!$D$19)+'Third Approx.'!$D$21))))))))))))</f>
        <v>#N/A</v>
      </c>
      <c r="N1761" s="18">
        <v>879.5</v>
      </c>
      <c r="O1761" s="48">
        <f>'Third Approx.'!$D$16*TAN('Third Approx.'!$D$29)+((0.5*(COS(RADIANS(ABS('Third Approx.'!$D$18*'Data 3rd Approx.'!N1761-'Third Approx.'!$D$19*'Data 3rd Approx.'!N1761))))+0.5)*('Third Approx.'!$D$16*TAN(2*'Third Approx.'!$D$29)-2*'Third Approx.'!$D$16*TAN('Third Approx.'!$D$29)))</f>
        <v>3.5087750274530758</v>
      </c>
    </row>
    <row r="1762" spans="1:15" x14ac:dyDescent="0.25">
      <c r="A1762" s="48">
        <v>880</v>
      </c>
      <c r="B1762" s="77" t="str">
        <f>IF(A1762&lt;='Third Approx.'!$D$20,A1762,"")</f>
        <v/>
      </c>
      <c r="C1762" s="48" t="e">
        <f>IF(B1762="",#N/A,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Approx.'!$D$18*B1762))+O1762*COS(RADIANS(B1762*'Third Approx.'!$D$19)+'Third Approx.'!$D$21))))))))))))</f>
        <v>#N/A</v>
      </c>
      <c r="D1762" s="7" t="e">
        <f>IF(B1762="",#N/A,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Approx.'!$D$18*B1762))+O1762*SIN(RADIANS(B1762*'Third Approx.'!$D$19)+'Third Approx.'!$D$21))))))))))))</f>
        <v>#N/A</v>
      </c>
      <c r="N1762" s="47">
        <v>880</v>
      </c>
      <c r="O1762" s="48">
        <f>'Third Approx.'!$D$16*TAN('Third Approx.'!$D$29)+((0.5*(COS(RADIANS(ABS('Third Approx.'!$D$18*'Data 3rd Approx.'!N1762-'Third Approx.'!$D$19*'Data 3rd Approx.'!N1762))))+0.5)*('Third Approx.'!$D$16*TAN(2*'Third Approx.'!$D$29)-2*'Third Approx.'!$D$16*TAN('Third Approx.'!$D$29)))</f>
        <v>3.5092447575526418</v>
      </c>
    </row>
    <row r="1763" spans="1:15" x14ac:dyDescent="0.25">
      <c r="A1763" s="77">
        <v>880.5</v>
      </c>
      <c r="B1763" s="77" t="str">
        <f>IF(A1763&lt;='Third Approx.'!$D$20,A1763,"")</f>
        <v/>
      </c>
      <c r="C1763" s="48" t="e">
        <f>IF(B1763="",#N/A,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Approx.'!$D$18*B1763))+O1763*COS(RADIANS(B1763*'Third Approx.'!$D$19)+'Third Approx.'!$D$21))))))))))))</f>
        <v>#N/A</v>
      </c>
      <c r="D1763" s="7" t="e">
        <f>IF(B1763="",#N/A,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Approx.'!$D$18*B1763))+O1763*SIN(RADIANS(B1763*'Third Approx.'!$D$19)+'Third Approx.'!$D$21))))))))))))</f>
        <v>#N/A</v>
      </c>
      <c r="N1763" s="18">
        <v>880.5</v>
      </c>
      <c r="O1763" s="48">
        <f>'Third Approx.'!$D$16*TAN('Third Approx.'!$D$29)+((0.5*(COS(RADIANS(ABS('Third Approx.'!$D$18*'Data 3rd Approx.'!N1763-'Third Approx.'!$D$19*'Data 3rd Approx.'!N1763))))+0.5)*('Third Approx.'!$D$16*TAN(2*'Third Approx.'!$D$29)-2*'Third Approx.'!$D$16*TAN('Third Approx.'!$D$29)))</f>
        <v>3.5097514364690383</v>
      </c>
    </row>
    <row r="1764" spans="1:15" x14ac:dyDescent="0.25">
      <c r="A1764" s="48">
        <v>881</v>
      </c>
      <c r="B1764" s="77" t="str">
        <f>IF(A1764&lt;='Third Approx.'!$D$20,A1764,"")</f>
        <v/>
      </c>
      <c r="C1764" s="48" t="e">
        <f>IF(B1764="",#N/A,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Approx.'!$D$18*B1764))+O1764*COS(RADIANS(B1764*'Third Approx.'!$D$19)+'Third Approx.'!$D$21))))))))))))</f>
        <v>#N/A</v>
      </c>
      <c r="D1764" s="7" t="e">
        <f>IF(B1764="",#N/A,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Approx.'!$D$18*B1764))+O1764*SIN(RADIANS(B1764*'Third Approx.'!$D$19)+'Third Approx.'!$D$21))))))))))))</f>
        <v>#N/A</v>
      </c>
      <c r="N1764" s="18">
        <v>881</v>
      </c>
      <c r="O1764" s="48">
        <f>'Third Approx.'!$D$16*TAN('Third Approx.'!$D$29)+((0.5*(COS(RADIANS(ABS('Third Approx.'!$D$18*'Data 3rd Approx.'!N1764-'Third Approx.'!$D$19*'Data 3rd Approx.'!N1764))))+0.5)*('Third Approx.'!$D$16*TAN(2*'Third Approx.'!$D$29)-2*'Third Approx.'!$D$16*TAN('Third Approx.'!$D$29)))</f>
        <v>3.5102863947855281</v>
      </c>
    </row>
    <row r="1765" spans="1:15" x14ac:dyDescent="0.25">
      <c r="A1765" s="77">
        <v>881.5</v>
      </c>
      <c r="B1765" s="77" t="str">
        <f>IF(A1765&lt;='Third Approx.'!$D$20,A1765,"")</f>
        <v/>
      </c>
      <c r="C1765" s="48" t="e">
        <f>IF(B1765="",#N/A,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Approx.'!$D$18*B1765))+O1765*COS(RADIANS(B1765*'Third Approx.'!$D$19)+'Third Approx.'!$D$21))))))))))))</f>
        <v>#N/A</v>
      </c>
      <c r="D1765" s="7" t="e">
        <f>IF(B1765="",#N/A,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Approx.'!$D$18*B1765))+O1765*SIN(RADIANS(B1765*'Third Approx.'!$D$19)+'Third Approx.'!$D$21))))))))))))</f>
        <v>#N/A</v>
      </c>
      <c r="N1765" s="47">
        <v>881.5</v>
      </c>
      <c r="O1765" s="48">
        <f>'Third Approx.'!$D$16*TAN('Third Approx.'!$D$29)+((0.5*(COS(RADIANS(ABS('Third Approx.'!$D$18*'Data 3rd Approx.'!N1765-'Third Approx.'!$D$19*'Data 3rd Approx.'!N1765))))+0.5)*('Third Approx.'!$D$16*TAN(2*'Third Approx.'!$D$29)-2*'Third Approx.'!$D$16*TAN('Third Approx.'!$D$29)))</f>
        <v>3.5108404792169972</v>
      </c>
    </row>
    <row r="1766" spans="1:15" x14ac:dyDescent="0.25">
      <c r="A1766" s="48">
        <v>882</v>
      </c>
      <c r="B1766" s="77" t="str">
        <f>IF(A1766&lt;='Third Approx.'!$D$20,A1766,"")</f>
        <v/>
      </c>
      <c r="C1766" s="48" t="e">
        <f>IF(B1766="",#N/A,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Approx.'!$D$18*B1766))+O1766*COS(RADIANS(B1766*'Third Approx.'!$D$19)+'Third Approx.'!$D$21))))))))))))</f>
        <v>#N/A</v>
      </c>
      <c r="D1766" s="7" t="e">
        <f>IF(B1766="",#N/A,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Approx.'!$D$18*B1766))+O1766*SIN(RADIANS(B1766*'Third Approx.'!$D$19)+'Third Approx.'!$D$21))))))))))))</f>
        <v>#N/A</v>
      </c>
      <c r="N1766" s="18">
        <v>882</v>
      </c>
      <c r="O1766" s="48">
        <f>'Third Approx.'!$D$16*TAN('Third Approx.'!$D$29)+((0.5*(COS(RADIANS(ABS('Third Approx.'!$D$18*'Data 3rd Approx.'!N1766-'Third Approx.'!$D$19*'Data 3rd Approx.'!N1766))))+0.5)*('Third Approx.'!$D$16*TAN(2*'Third Approx.'!$D$29)-2*'Third Approx.'!$D$16*TAN('Third Approx.'!$D$29)))</f>
        <v>3.5114042092252022</v>
      </c>
    </row>
    <row r="1767" spans="1:15" x14ac:dyDescent="0.25">
      <c r="A1767" s="77">
        <v>882.5</v>
      </c>
      <c r="B1767" s="77" t="str">
        <f>IF(A1767&lt;='Third Approx.'!$D$20,A1767,"")</f>
        <v/>
      </c>
      <c r="C1767" s="48" t="e">
        <f>IF(B1767="",#N/A,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Approx.'!$D$18*B1767))+O1767*COS(RADIANS(B1767*'Third Approx.'!$D$19)+'Third Approx.'!$D$21))))))))))))</f>
        <v>#N/A</v>
      </c>
      <c r="D1767" s="7" t="e">
        <f>IF(B1767="",#N/A,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Approx.'!$D$18*B1767))+O1767*SIN(RADIANS(B1767*'Third Approx.'!$D$19)+'Third Approx.'!$D$21))))))))))))</f>
        <v>#N/A</v>
      </c>
      <c r="N1767" s="18">
        <v>882.5</v>
      </c>
      <c r="O1767" s="48">
        <f>'Third Approx.'!$D$16*TAN('Third Approx.'!$D$29)+((0.5*(COS(RADIANS(ABS('Third Approx.'!$D$18*'Data 3rd Approx.'!N1767-'Third Approx.'!$D$19*'Data 3rd Approx.'!N1767))))+0.5)*('Third Approx.'!$D$16*TAN(2*'Third Approx.'!$D$29)-2*'Third Approx.'!$D$16*TAN('Third Approx.'!$D$29)))</f>
        <v>3.5119679392334073</v>
      </c>
    </row>
    <row r="1768" spans="1:15" x14ac:dyDescent="0.25">
      <c r="A1768" s="48">
        <v>883</v>
      </c>
      <c r="B1768" s="77" t="str">
        <f>IF(A1768&lt;='Third Approx.'!$D$20,A1768,"")</f>
        <v/>
      </c>
      <c r="C1768" s="48" t="e">
        <f>IF(B1768="",#N/A,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Approx.'!$D$18*B1768))+O1768*COS(RADIANS(B1768*'Third Approx.'!$D$19)+'Third Approx.'!$D$21))))))))))))</f>
        <v>#N/A</v>
      </c>
      <c r="D1768" s="7" t="e">
        <f>IF(B1768="",#N/A,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Approx.'!$D$18*B1768))+O1768*SIN(RADIANS(B1768*'Third Approx.'!$D$19)+'Third Approx.'!$D$21))))))))))))</f>
        <v>#N/A</v>
      </c>
      <c r="N1768" s="47">
        <v>883</v>
      </c>
      <c r="O1768" s="48">
        <f>'Third Approx.'!$D$16*TAN('Third Approx.'!$D$29)+((0.5*(COS(RADIANS(ABS('Third Approx.'!$D$18*'Data 3rd Approx.'!N1768-'Third Approx.'!$D$19*'Data 3rd Approx.'!N1768))))+0.5)*('Third Approx.'!$D$16*TAN(2*'Third Approx.'!$D$29)-2*'Third Approx.'!$D$16*TAN('Third Approx.'!$D$29)))</f>
        <v>3.5125220236648764</v>
      </c>
    </row>
    <row r="1769" spans="1:15" x14ac:dyDescent="0.25">
      <c r="A1769" s="77">
        <v>883.5</v>
      </c>
      <c r="B1769" s="77" t="str">
        <f>IF(A1769&lt;='Third Approx.'!$D$20,A1769,"")</f>
        <v/>
      </c>
      <c r="C1769" s="48" t="e">
        <f>IF(B1769="",#N/A,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Approx.'!$D$18*B1769))+O1769*COS(RADIANS(B1769*'Third Approx.'!$D$19)+'Third Approx.'!$D$21))))))))))))</f>
        <v>#N/A</v>
      </c>
      <c r="D1769" s="7" t="e">
        <f>IF(B1769="",#N/A,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Approx.'!$D$18*B1769))+O1769*SIN(RADIANS(B1769*'Third Approx.'!$D$19)+'Third Approx.'!$D$21))))))))))))</f>
        <v>#N/A</v>
      </c>
      <c r="N1769" s="18">
        <v>883.5</v>
      </c>
      <c r="O1769" s="48">
        <f>'Third Approx.'!$D$16*TAN('Third Approx.'!$D$29)+((0.5*(COS(RADIANS(ABS('Third Approx.'!$D$18*'Data 3rd Approx.'!N1769-'Third Approx.'!$D$19*'Data 3rd Approx.'!N1769))))+0.5)*('Third Approx.'!$D$16*TAN(2*'Third Approx.'!$D$29)-2*'Third Approx.'!$D$16*TAN('Third Approx.'!$D$29)))</f>
        <v>3.5130569819813662</v>
      </c>
    </row>
    <row r="1770" spans="1:15" x14ac:dyDescent="0.25">
      <c r="A1770" s="48">
        <v>884</v>
      </c>
      <c r="B1770" s="77" t="str">
        <f>IF(A1770&lt;='Third Approx.'!$D$20,A1770,"")</f>
        <v/>
      </c>
      <c r="C1770" s="48" t="e">
        <f>IF(B1770="",#N/A,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Approx.'!$D$18*B1770))+O1770*COS(RADIANS(B1770*'Third Approx.'!$D$19)+'Third Approx.'!$D$21))))))))))))</f>
        <v>#N/A</v>
      </c>
      <c r="D1770" s="7" t="e">
        <f>IF(B1770="",#N/A,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Approx.'!$D$18*B1770))+O1770*SIN(RADIANS(B1770*'Third Approx.'!$D$19)+'Third Approx.'!$D$21))))))))))))</f>
        <v>#N/A</v>
      </c>
      <c r="N1770" s="18">
        <v>884</v>
      </c>
      <c r="O1770" s="48">
        <f>'Third Approx.'!$D$16*TAN('Third Approx.'!$D$29)+((0.5*(COS(RADIANS(ABS('Third Approx.'!$D$18*'Data 3rd Approx.'!N1770-'Third Approx.'!$D$19*'Data 3rd Approx.'!N1770))))+0.5)*('Third Approx.'!$D$16*TAN(2*'Third Approx.'!$D$29)-2*'Third Approx.'!$D$16*TAN('Third Approx.'!$D$29)))</f>
        <v>3.5135636608977627</v>
      </c>
    </row>
    <row r="1771" spans="1:15" x14ac:dyDescent="0.25">
      <c r="A1771" s="77">
        <v>884.5</v>
      </c>
      <c r="B1771" s="77" t="str">
        <f>IF(A1771&lt;='Third Approx.'!$D$20,A1771,"")</f>
        <v/>
      </c>
      <c r="C1771" s="48" t="e">
        <f>IF(B1771="",#N/A,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Approx.'!$D$18*B1771))+O1771*COS(RADIANS(B1771*'Third Approx.'!$D$19)+'Third Approx.'!$D$21))))))))))))</f>
        <v>#N/A</v>
      </c>
      <c r="D1771" s="7" t="e">
        <f>IF(B1771="",#N/A,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Approx.'!$D$18*B1771))+O1771*SIN(RADIANS(B1771*'Third Approx.'!$D$19)+'Third Approx.'!$D$21))))))))))))</f>
        <v>#N/A</v>
      </c>
      <c r="N1771" s="47">
        <v>884.5</v>
      </c>
      <c r="O1771" s="48">
        <f>'Third Approx.'!$D$16*TAN('Third Approx.'!$D$29)+((0.5*(COS(RADIANS(ABS('Third Approx.'!$D$18*'Data 3rd Approx.'!N1771-'Third Approx.'!$D$19*'Data 3rd Approx.'!N1771))))+0.5)*('Third Approx.'!$D$16*TAN(2*'Third Approx.'!$D$29)-2*'Third Approx.'!$D$16*TAN('Third Approx.'!$D$29)))</f>
        <v>3.5140333909973287</v>
      </c>
    </row>
    <row r="1772" spans="1:15" x14ac:dyDescent="0.25">
      <c r="A1772" s="48">
        <v>885</v>
      </c>
      <c r="B1772" s="77" t="str">
        <f>IF(A1772&lt;='Third Approx.'!$D$20,A1772,"")</f>
        <v/>
      </c>
      <c r="C1772" s="48" t="e">
        <f>IF(B1772="",#N/A,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Approx.'!$D$18*B1772))+O1772*COS(RADIANS(B1772*'Third Approx.'!$D$19)+'Third Approx.'!$D$21))))))))))))</f>
        <v>#N/A</v>
      </c>
      <c r="D1772" s="7" t="e">
        <f>IF(B1772="",#N/A,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Approx.'!$D$18*B1772))+O1772*SIN(RADIANS(B1772*'Third Approx.'!$D$19)+'Third Approx.'!$D$21))))))))))))</f>
        <v>#N/A</v>
      </c>
      <c r="N1772" s="18">
        <v>885</v>
      </c>
      <c r="O1772" s="48">
        <f>'Third Approx.'!$D$16*TAN('Third Approx.'!$D$29)+((0.5*(COS(RADIANS(ABS('Third Approx.'!$D$18*'Data 3rd Approx.'!N1772-'Third Approx.'!$D$19*'Data 3rd Approx.'!N1772))))+0.5)*('Third Approx.'!$D$16*TAN(2*'Third Approx.'!$D$29)-2*'Third Approx.'!$D$16*TAN('Third Approx.'!$D$29)))</f>
        <v>3.5144581350678266</v>
      </c>
    </row>
    <row r="1773" spans="1:15" x14ac:dyDescent="0.25">
      <c r="A1773" s="77">
        <v>885.5</v>
      </c>
      <c r="B1773" s="77" t="str">
        <f>IF(A1773&lt;='Third Approx.'!$D$20,A1773,"")</f>
        <v/>
      </c>
      <c r="C1773" s="48" t="e">
        <f>IF(B1773="",#N/A,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Approx.'!$D$18*B1773))+O1773*COS(RADIANS(B1773*'Third Approx.'!$D$19)+'Third Approx.'!$D$21))))))))))))</f>
        <v>#N/A</v>
      </c>
      <c r="D1773" s="7" t="e">
        <f>IF(B1773="",#N/A,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Approx.'!$D$18*B1773))+O1773*SIN(RADIANS(B1773*'Third Approx.'!$D$19)+'Third Approx.'!$D$21))))))))))))</f>
        <v>#N/A</v>
      </c>
      <c r="N1773" s="18">
        <v>885.5</v>
      </c>
      <c r="O1773" s="48">
        <f>'Third Approx.'!$D$16*TAN('Third Approx.'!$D$29)+((0.5*(COS(RADIANS(ABS('Third Approx.'!$D$18*'Data 3rd Approx.'!N1773-'Third Approx.'!$D$19*'Data 3rd Approx.'!N1773))))+0.5)*('Third Approx.'!$D$16*TAN(2*'Third Approx.'!$D$29)-2*'Third Approx.'!$D$16*TAN('Third Approx.'!$D$29)))</f>
        <v>3.5148306256204491</v>
      </c>
    </row>
    <row r="1774" spans="1:15" x14ac:dyDescent="0.25">
      <c r="A1774" s="48">
        <v>886</v>
      </c>
      <c r="B1774" s="77" t="str">
        <f>IF(A1774&lt;='Third Approx.'!$D$20,A1774,"")</f>
        <v/>
      </c>
      <c r="C1774" s="48" t="e">
        <f>IF(B1774="",#N/A,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Approx.'!$D$18*B1774))+O1774*COS(RADIANS(B1774*'Third Approx.'!$D$19)+'Third Approx.'!$D$21))))))))))))</f>
        <v>#N/A</v>
      </c>
      <c r="D1774" s="7" t="e">
        <f>IF(B1774="",#N/A,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Approx.'!$D$18*B1774))+O1774*SIN(RADIANS(B1774*'Third Approx.'!$D$19)+'Third Approx.'!$D$21))))))))))))</f>
        <v>#N/A</v>
      </c>
      <c r="N1774" s="47">
        <v>886</v>
      </c>
      <c r="O1774" s="48">
        <f>'Third Approx.'!$D$16*TAN('Third Approx.'!$D$29)+((0.5*(COS(RADIANS(ABS('Third Approx.'!$D$18*'Data 3rd Approx.'!N1774-'Third Approx.'!$D$19*'Data 3rd Approx.'!N1774))))+0.5)*('Third Approx.'!$D$16*TAN(2*'Third Approx.'!$D$29)-2*'Third Approx.'!$D$16*TAN('Third Approx.'!$D$29)))</f>
        <v>3.5151444892385668</v>
      </c>
    </row>
    <row r="1775" spans="1:15" x14ac:dyDescent="0.25">
      <c r="A1775" s="77">
        <v>886.5</v>
      </c>
      <c r="B1775" s="77" t="str">
        <f>IF(A1775&lt;='Third Approx.'!$D$20,A1775,"")</f>
        <v/>
      </c>
      <c r="C1775" s="48" t="e">
        <f>IF(B1775="",#N/A,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Approx.'!$D$18*B1775))+O1775*COS(RADIANS(B1775*'Third Approx.'!$D$19)+'Third Approx.'!$D$21))))))))))))</f>
        <v>#N/A</v>
      </c>
      <c r="D1775" s="7" t="e">
        <f>IF(B1775="",#N/A,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Approx.'!$D$18*B1775))+O1775*SIN(RADIANS(B1775*'Third Approx.'!$D$19)+'Third Approx.'!$D$21))))))))))))</f>
        <v>#N/A</v>
      </c>
      <c r="N1775" s="18">
        <v>886.5</v>
      </c>
      <c r="O1775" s="48">
        <f>'Third Approx.'!$D$16*TAN('Third Approx.'!$D$29)+((0.5*(COS(RADIANS(ABS('Third Approx.'!$D$18*'Data 3rd Approx.'!N1775-'Third Approx.'!$D$19*'Data 3rd Approx.'!N1775))))+0.5)*('Third Approx.'!$D$16*TAN(2*'Third Approx.'!$D$29)-2*'Third Approx.'!$D$16*TAN('Third Approx.'!$D$29)))</f>
        <v>3.5153943556286542</v>
      </c>
    </row>
    <row r="1776" spans="1:15" x14ac:dyDescent="0.25">
      <c r="A1776" s="48">
        <v>887</v>
      </c>
      <c r="B1776" s="77" t="str">
        <f>IF(A1776&lt;='Third Approx.'!$D$20,A1776,"")</f>
        <v/>
      </c>
      <c r="C1776" s="48" t="e">
        <f>IF(B1776="",#N/A,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Approx.'!$D$18*B1776))+O1776*COS(RADIANS(B1776*'Third Approx.'!$D$19)+'Third Approx.'!$D$21))))))))))))</f>
        <v>#N/A</v>
      </c>
      <c r="D1776" s="7" t="e">
        <f>IF(B1776="",#N/A,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Approx.'!$D$18*B1776))+O1776*SIN(RADIANS(B1776*'Third Approx.'!$D$19)+'Third Approx.'!$D$21))))))))))))</f>
        <v>#N/A</v>
      </c>
      <c r="N1776" s="18">
        <v>887</v>
      </c>
      <c r="O1776" s="48">
        <f>'Third Approx.'!$D$16*TAN('Third Approx.'!$D$29)+((0.5*(COS(RADIANS(ABS('Third Approx.'!$D$18*'Data 3rd Approx.'!N1776-'Third Approx.'!$D$19*'Data 3rd Approx.'!N1776))))+0.5)*('Third Approx.'!$D$16*TAN(2*'Third Approx.'!$D$29)-2*'Third Approx.'!$D$16*TAN('Third Approx.'!$D$29)))</f>
        <v>3.5155759495075007</v>
      </c>
    </row>
    <row r="1777" spans="1:15" x14ac:dyDescent="0.25">
      <c r="A1777" s="77">
        <v>887.5</v>
      </c>
      <c r="B1777" s="77" t="str">
        <f>IF(A1777&lt;='Third Approx.'!$D$20,A1777,"")</f>
        <v/>
      </c>
      <c r="C1777" s="48" t="e">
        <f>IF(B1777="",#N/A,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Approx.'!$D$18*B1777))+O1777*COS(RADIANS(B1777*'Third Approx.'!$D$19)+'Third Approx.'!$D$21))))))))))))</f>
        <v>#N/A</v>
      </c>
      <c r="D1777" s="7" t="e">
        <f>IF(B1777="",#N/A,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Approx.'!$D$18*B1777))+O1777*SIN(RADIANS(B1777*'Third Approx.'!$D$19)+'Third Approx.'!$D$21))))))))))))</f>
        <v>#N/A</v>
      </c>
      <c r="N1777" s="47">
        <v>887.5</v>
      </c>
      <c r="O1777" s="48">
        <f>'Third Approx.'!$D$16*TAN('Third Approx.'!$D$29)+((0.5*(COS(RADIANS(ABS('Third Approx.'!$D$18*'Data 3rd Approx.'!N1777-'Third Approx.'!$D$19*'Data 3rd Approx.'!N1777))))+0.5)*('Third Approx.'!$D$16*TAN(2*'Third Approx.'!$D$29)-2*'Third Approx.'!$D$16*TAN('Third Approx.'!$D$29)))</f>
        <v>3.5156861637534926</v>
      </c>
    </row>
    <row r="1778" spans="1:15" x14ac:dyDescent="0.25">
      <c r="A1778" s="48">
        <v>888</v>
      </c>
      <c r="B1778" s="77" t="str">
        <f>IF(A1778&lt;='Third Approx.'!$D$20,A1778,"")</f>
        <v/>
      </c>
      <c r="C1778" s="48" t="e">
        <f>IF(B1778="",#N/A,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Approx.'!$D$18*B1778))+O1778*COS(RADIANS(B1778*'Third Approx.'!$D$19)+'Third Approx.'!$D$21))))))))))))</f>
        <v>#N/A</v>
      </c>
      <c r="D1778" s="7" t="e">
        <f>IF(B1778="",#N/A,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Approx.'!$D$18*B1778))+O1778*SIN(RADIANS(B1778*'Third Approx.'!$D$19)+'Third Approx.'!$D$21))))))))))))</f>
        <v>#N/A</v>
      </c>
      <c r="N1778" s="18">
        <v>888</v>
      </c>
      <c r="O1778" s="48">
        <f>'Third Approx.'!$D$16*TAN('Third Approx.'!$D$29)+((0.5*(COS(RADIANS(ABS('Third Approx.'!$D$18*'Data 3rd Approx.'!N1778-'Third Approx.'!$D$19*'Data 3rd Approx.'!N1778))))+0.5)*('Third Approx.'!$D$16*TAN(2*'Third Approx.'!$D$29)-2*'Third Approx.'!$D$16*TAN('Third Approx.'!$D$29)))</f>
        <v>3.5157231125703232</v>
      </c>
    </row>
    <row r="1779" spans="1:15" x14ac:dyDescent="0.25">
      <c r="A1779" s="77">
        <v>888.5</v>
      </c>
      <c r="B1779" s="77" t="str">
        <f>IF(A1779&lt;='Third Approx.'!$D$20,A1779,"")</f>
        <v/>
      </c>
      <c r="C1779" s="48" t="e">
        <f>IF(B1779="",#N/A,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Approx.'!$D$18*B1779))+O1779*COS(RADIANS(B1779*'Third Approx.'!$D$19)+'Third Approx.'!$D$21))))))))))))</f>
        <v>#N/A</v>
      </c>
      <c r="D1779" s="7" t="e">
        <f>IF(B1779="",#N/A,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Approx.'!$D$18*B1779))+O1779*SIN(RADIANS(B1779*'Third Approx.'!$D$19)+'Third Approx.'!$D$21))))))))))))</f>
        <v>#N/A</v>
      </c>
      <c r="N1779" s="18">
        <v>888.5</v>
      </c>
      <c r="O1779" s="48">
        <f>'Third Approx.'!$D$16*TAN('Third Approx.'!$D$29)+((0.5*(COS(RADIANS(ABS('Third Approx.'!$D$18*'Data 3rd Approx.'!N1779-'Third Approx.'!$D$19*'Data 3rd Approx.'!N1779))))+0.5)*('Third Approx.'!$D$16*TAN(2*'Third Approx.'!$D$29)-2*'Third Approx.'!$D$16*TAN('Third Approx.'!$D$29)))</f>
        <v>3.5156861637534926</v>
      </c>
    </row>
    <row r="1780" spans="1:15" x14ac:dyDescent="0.25">
      <c r="A1780" s="48">
        <v>889</v>
      </c>
      <c r="B1780" s="77" t="str">
        <f>IF(A1780&lt;='Third Approx.'!$D$20,A1780,"")</f>
        <v/>
      </c>
      <c r="C1780" s="48" t="e">
        <f>IF(B1780="",#N/A,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Approx.'!$D$18*B1780))+O1780*COS(RADIANS(B1780*'Third Approx.'!$D$19)+'Third Approx.'!$D$21))))))))))))</f>
        <v>#N/A</v>
      </c>
      <c r="D1780" s="7" t="e">
        <f>IF(B1780="",#N/A,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Approx.'!$D$18*B1780))+O1780*SIN(RADIANS(B1780*'Third Approx.'!$D$19)+'Third Approx.'!$D$21))))))))))))</f>
        <v>#N/A</v>
      </c>
      <c r="N1780" s="47">
        <v>889</v>
      </c>
      <c r="O1780" s="48">
        <f>'Third Approx.'!$D$16*TAN('Third Approx.'!$D$29)+((0.5*(COS(RADIANS(ABS('Third Approx.'!$D$18*'Data 3rd Approx.'!N1780-'Third Approx.'!$D$19*'Data 3rd Approx.'!N1780))))+0.5)*('Third Approx.'!$D$16*TAN(2*'Third Approx.'!$D$29)-2*'Third Approx.'!$D$16*TAN('Third Approx.'!$D$29)))</f>
        <v>3.5155759495075007</v>
      </c>
    </row>
    <row r="1781" spans="1:15" x14ac:dyDescent="0.25">
      <c r="A1781" s="77">
        <v>889.5</v>
      </c>
      <c r="B1781" s="77" t="str">
        <f>IF(A1781&lt;='Third Approx.'!$D$20,A1781,"")</f>
        <v/>
      </c>
      <c r="C1781" s="48" t="e">
        <f>IF(B1781="",#N/A,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Approx.'!$D$18*B1781))+O1781*COS(RADIANS(B1781*'Third Approx.'!$D$19)+'Third Approx.'!$D$21))))))))))))</f>
        <v>#N/A</v>
      </c>
      <c r="D1781" s="7" t="e">
        <f>IF(B1781="",#N/A,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Approx.'!$D$18*B1781))+O1781*SIN(RADIANS(B1781*'Third Approx.'!$D$19)+'Third Approx.'!$D$21))))))))))))</f>
        <v>#N/A</v>
      </c>
      <c r="N1781" s="18">
        <v>889.5</v>
      </c>
      <c r="O1781" s="48">
        <f>'Third Approx.'!$D$16*TAN('Third Approx.'!$D$29)+((0.5*(COS(RADIANS(ABS('Third Approx.'!$D$18*'Data 3rd Approx.'!N1781-'Third Approx.'!$D$19*'Data 3rd Approx.'!N1781))))+0.5)*('Third Approx.'!$D$16*TAN(2*'Third Approx.'!$D$29)-2*'Third Approx.'!$D$16*TAN('Third Approx.'!$D$29)))</f>
        <v>3.5153943556286542</v>
      </c>
    </row>
    <row r="1782" spans="1:15" x14ac:dyDescent="0.25">
      <c r="A1782" s="48">
        <v>890</v>
      </c>
      <c r="B1782" s="77" t="str">
        <f>IF(A1782&lt;='Third Approx.'!$D$20,A1782,"")</f>
        <v/>
      </c>
      <c r="C1782" s="48" t="e">
        <f>IF(B1782="",#N/A,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Approx.'!$D$18*B1782))+O1782*COS(RADIANS(B1782*'Third Approx.'!$D$19)+'Third Approx.'!$D$21))))))))))))</f>
        <v>#N/A</v>
      </c>
      <c r="D1782" s="7" t="e">
        <f>IF(B1782="",#N/A,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Approx.'!$D$18*B1782))+O1782*SIN(RADIANS(B1782*'Third Approx.'!$D$19)+'Third Approx.'!$D$21))))))))))))</f>
        <v>#N/A</v>
      </c>
      <c r="N1782" s="18">
        <v>890</v>
      </c>
      <c r="O1782" s="48">
        <f>'Third Approx.'!$D$16*TAN('Third Approx.'!$D$29)+((0.5*(COS(RADIANS(ABS('Third Approx.'!$D$18*'Data 3rd Approx.'!N1782-'Third Approx.'!$D$19*'Data 3rd Approx.'!N1782))))+0.5)*('Third Approx.'!$D$16*TAN(2*'Third Approx.'!$D$29)-2*'Third Approx.'!$D$16*TAN('Third Approx.'!$D$29)))</f>
        <v>3.5151444892385668</v>
      </c>
    </row>
    <row r="1783" spans="1:15" x14ac:dyDescent="0.25">
      <c r="A1783" s="77">
        <v>890.5</v>
      </c>
      <c r="B1783" s="77" t="str">
        <f>IF(A1783&lt;='Third Approx.'!$D$20,A1783,"")</f>
        <v/>
      </c>
      <c r="C1783" s="48" t="e">
        <f>IF(B1783="",#N/A,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Approx.'!$D$18*B1783))+O1783*COS(RADIANS(B1783*'Third Approx.'!$D$19)+'Third Approx.'!$D$21))))))))))))</f>
        <v>#N/A</v>
      </c>
      <c r="D1783" s="7" t="e">
        <f>IF(B1783="",#N/A,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Approx.'!$D$18*B1783))+O1783*SIN(RADIANS(B1783*'Third Approx.'!$D$19)+'Third Approx.'!$D$21))))))))))))</f>
        <v>#N/A</v>
      </c>
      <c r="N1783" s="47">
        <v>890.5</v>
      </c>
      <c r="O1783" s="48">
        <f>'Third Approx.'!$D$16*TAN('Third Approx.'!$D$29)+((0.5*(COS(RADIANS(ABS('Third Approx.'!$D$18*'Data 3rd Approx.'!N1783-'Third Approx.'!$D$19*'Data 3rd Approx.'!N1783))))+0.5)*('Third Approx.'!$D$16*TAN(2*'Third Approx.'!$D$29)-2*'Third Approx.'!$D$16*TAN('Third Approx.'!$D$29)))</f>
        <v>3.5148306256204491</v>
      </c>
    </row>
    <row r="1784" spans="1:15" x14ac:dyDescent="0.25">
      <c r="A1784" s="48">
        <v>891</v>
      </c>
      <c r="B1784" s="77" t="str">
        <f>IF(A1784&lt;='Third Approx.'!$D$20,A1784,"")</f>
        <v/>
      </c>
      <c r="C1784" s="48" t="e">
        <f>IF(B1784="",#N/A,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Approx.'!$D$18*B1784))+O1784*COS(RADIANS(B1784*'Third Approx.'!$D$19)+'Third Approx.'!$D$21))))))))))))</f>
        <v>#N/A</v>
      </c>
      <c r="D1784" s="7" t="e">
        <f>IF(B1784="",#N/A,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Approx.'!$D$18*B1784))+O1784*SIN(RADIANS(B1784*'Third Approx.'!$D$19)+'Third Approx.'!$D$21))))))))))))</f>
        <v>#N/A</v>
      </c>
      <c r="N1784" s="18">
        <v>891</v>
      </c>
      <c r="O1784" s="48">
        <f>'Third Approx.'!$D$16*TAN('Third Approx.'!$D$29)+((0.5*(COS(RADIANS(ABS('Third Approx.'!$D$18*'Data 3rd Approx.'!N1784-'Third Approx.'!$D$19*'Data 3rd Approx.'!N1784))))+0.5)*('Third Approx.'!$D$16*TAN(2*'Third Approx.'!$D$29)-2*'Third Approx.'!$D$16*TAN('Third Approx.'!$D$29)))</f>
        <v>3.5144581350678266</v>
      </c>
    </row>
    <row r="1785" spans="1:15" x14ac:dyDescent="0.25">
      <c r="A1785" s="77">
        <v>891.5</v>
      </c>
      <c r="B1785" s="77" t="str">
        <f>IF(A1785&lt;='Third Approx.'!$D$20,A1785,"")</f>
        <v/>
      </c>
      <c r="C1785" s="48" t="e">
        <f>IF(B1785="",#N/A,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Approx.'!$D$18*B1785))+O1785*COS(RADIANS(B1785*'Third Approx.'!$D$19)+'Third Approx.'!$D$21))))))))))))</f>
        <v>#N/A</v>
      </c>
      <c r="D1785" s="7" t="e">
        <f>IF(B1785="",#N/A,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Approx.'!$D$18*B1785))+O1785*SIN(RADIANS(B1785*'Third Approx.'!$D$19)+'Third Approx.'!$D$21))))))))))))</f>
        <v>#N/A</v>
      </c>
      <c r="N1785" s="18">
        <v>891.5</v>
      </c>
      <c r="O1785" s="48">
        <f>'Third Approx.'!$D$16*TAN('Third Approx.'!$D$29)+((0.5*(COS(RADIANS(ABS('Third Approx.'!$D$18*'Data 3rd Approx.'!N1785-'Third Approx.'!$D$19*'Data 3rd Approx.'!N1785))))+0.5)*('Third Approx.'!$D$16*TAN(2*'Third Approx.'!$D$29)-2*'Third Approx.'!$D$16*TAN('Third Approx.'!$D$29)))</f>
        <v>3.5140333909973287</v>
      </c>
    </row>
    <row r="1786" spans="1:15" x14ac:dyDescent="0.25">
      <c r="A1786" s="48">
        <v>892</v>
      </c>
      <c r="B1786" s="77" t="str">
        <f>IF(A1786&lt;='Third Approx.'!$D$20,A1786,"")</f>
        <v/>
      </c>
      <c r="C1786" s="48" t="e">
        <f>IF(B1786="",#N/A,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Approx.'!$D$18*B1786))+O1786*COS(RADIANS(B1786*'Third Approx.'!$D$19)+'Third Approx.'!$D$21))))))))))))</f>
        <v>#N/A</v>
      </c>
      <c r="D1786" s="7" t="e">
        <f>IF(B1786="",#N/A,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Approx.'!$D$18*B1786))+O1786*SIN(RADIANS(B1786*'Third Approx.'!$D$19)+'Third Approx.'!$D$21))))))))))))</f>
        <v>#N/A</v>
      </c>
      <c r="N1786" s="47">
        <v>892</v>
      </c>
      <c r="O1786" s="48">
        <f>'Third Approx.'!$D$16*TAN('Third Approx.'!$D$29)+((0.5*(COS(RADIANS(ABS('Third Approx.'!$D$18*'Data 3rd Approx.'!N1786-'Third Approx.'!$D$19*'Data 3rd Approx.'!N1786))))+0.5)*('Third Approx.'!$D$16*TAN(2*'Third Approx.'!$D$29)-2*'Third Approx.'!$D$16*TAN('Third Approx.'!$D$29)))</f>
        <v>3.5135636608977627</v>
      </c>
    </row>
    <row r="1787" spans="1:15" x14ac:dyDescent="0.25">
      <c r="A1787" s="77">
        <v>892.5</v>
      </c>
      <c r="B1787" s="77" t="str">
        <f>IF(A1787&lt;='Third Approx.'!$D$20,A1787,"")</f>
        <v/>
      </c>
      <c r="C1787" s="48" t="e">
        <f>IF(B1787="",#N/A,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Approx.'!$D$18*B1787))+O1787*COS(RADIANS(B1787*'Third Approx.'!$D$19)+'Third Approx.'!$D$21))))))))))))</f>
        <v>#N/A</v>
      </c>
      <c r="D1787" s="7" t="e">
        <f>IF(B1787="",#N/A,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Approx.'!$D$18*B1787))+O1787*SIN(RADIANS(B1787*'Third Approx.'!$D$19)+'Third Approx.'!$D$21))))))))))))</f>
        <v>#N/A</v>
      </c>
      <c r="N1787" s="18">
        <v>892.5</v>
      </c>
      <c r="O1787" s="48">
        <f>'Third Approx.'!$D$16*TAN('Third Approx.'!$D$29)+((0.5*(COS(RADIANS(ABS('Third Approx.'!$D$18*'Data 3rd Approx.'!N1787-'Third Approx.'!$D$19*'Data 3rd Approx.'!N1787))))+0.5)*('Third Approx.'!$D$16*TAN(2*'Third Approx.'!$D$29)-2*'Third Approx.'!$D$16*TAN('Third Approx.'!$D$29)))</f>
        <v>3.5130569819813662</v>
      </c>
    </row>
    <row r="1788" spans="1:15" x14ac:dyDescent="0.25">
      <c r="A1788" s="48">
        <v>893</v>
      </c>
      <c r="B1788" s="77" t="str">
        <f>IF(A1788&lt;='Third Approx.'!$D$20,A1788,"")</f>
        <v/>
      </c>
      <c r="C1788" s="48" t="e">
        <f>IF(B1788="",#N/A,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Approx.'!$D$18*B1788))+O1788*COS(RADIANS(B1788*'Third Approx.'!$D$19)+'Third Approx.'!$D$21))))))))))))</f>
        <v>#N/A</v>
      </c>
      <c r="D1788" s="7" t="e">
        <f>IF(B1788="",#N/A,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Approx.'!$D$18*B1788))+O1788*SIN(RADIANS(B1788*'Third Approx.'!$D$19)+'Third Approx.'!$D$21))))))))))))</f>
        <v>#N/A</v>
      </c>
      <c r="N1788" s="18">
        <v>893</v>
      </c>
      <c r="O1788" s="48">
        <f>'Third Approx.'!$D$16*TAN('Third Approx.'!$D$29)+((0.5*(COS(RADIANS(ABS('Third Approx.'!$D$18*'Data 3rd Approx.'!N1788-'Third Approx.'!$D$19*'Data 3rd Approx.'!N1788))))+0.5)*('Third Approx.'!$D$16*TAN(2*'Third Approx.'!$D$29)-2*'Third Approx.'!$D$16*TAN('Third Approx.'!$D$29)))</f>
        <v>3.5125220236648764</v>
      </c>
    </row>
    <row r="1789" spans="1:15" x14ac:dyDescent="0.25">
      <c r="A1789" s="77">
        <v>893.5</v>
      </c>
      <c r="B1789" s="77" t="str">
        <f>IF(A1789&lt;='Third Approx.'!$D$20,A1789,"")</f>
        <v/>
      </c>
      <c r="C1789" s="48" t="e">
        <f>IF(B1789="",#N/A,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Approx.'!$D$18*B1789))+O1789*COS(RADIANS(B1789*'Third Approx.'!$D$19)+'Third Approx.'!$D$21))))))))))))</f>
        <v>#N/A</v>
      </c>
      <c r="D1789" s="7" t="e">
        <f>IF(B1789="",#N/A,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Approx.'!$D$18*B1789))+O1789*SIN(RADIANS(B1789*'Third Approx.'!$D$19)+'Third Approx.'!$D$21))))))))))))</f>
        <v>#N/A</v>
      </c>
      <c r="N1789" s="47">
        <v>893.5</v>
      </c>
      <c r="O1789" s="48">
        <f>'Third Approx.'!$D$16*TAN('Third Approx.'!$D$29)+((0.5*(COS(RADIANS(ABS('Third Approx.'!$D$18*'Data 3rd Approx.'!N1789-'Third Approx.'!$D$19*'Data 3rd Approx.'!N1789))))+0.5)*('Third Approx.'!$D$16*TAN(2*'Third Approx.'!$D$29)-2*'Third Approx.'!$D$16*TAN('Third Approx.'!$D$29)))</f>
        <v>3.5119679392334073</v>
      </c>
    </row>
    <row r="1790" spans="1:15" x14ac:dyDescent="0.25">
      <c r="A1790" s="48">
        <v>894</v>
      </c>
      <c r="B1790" s="77" t="str">
        <f>IF(A1790&lt;='Third Approx.'!$D$20,A1790,"")</f>
        <v/>
      </c>
      <c r="C1790" s="48" t="e">
        <f>IF(B1790="",#N/A,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Approx.'!$D$18*B1790))+O1790*COS(RADIANS(B1790*'Third Approx.'!$D$19)+'Third Approx.'!$D$21))))))))))))</f>
        <v>#N/A</v>
      </c>
      <c r="D1790" s="7" t="e">
        <f>IF(B1790="",#N/A,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Approx.'!$D$18*B1790))+O1790*SIN(RADIANS(B1790*'Third Approx.'!$D$19)+'Third Approx.'!$D$21))))))))))))</f>
        <v>#N/A</v>
      </c>
      <c r="N1790" s="18">
        <v>894</v>
      </c>
      <c r="O1790" s="48">
        <f>'Third Approx.'!$D$16*TAN('Third Approx.'!$D$29)+((0.5*(COS(RADIANS(ABS('Third Approx.'!$D$18*'Data 3rd Approx.'!N1790-'Third Approx.'!$D$19*'Data 3rd Approx.'!N1790))))+0.5)*('Third Approx.'!$D$16*TAN(2*'Third Approx.'!$D$29)-2*'Third Approx.'!$D$16*TAN('Third Approx.'!$D$29)))</f>
        <v>3.5114042092252022</v>
      </c>
    </row>
    <row r="1791" spans="1:15" x14ac:dyDescent="0.25">
      <c r="A1791" s="77">
        <v>894.5</v>
      </c>
      <c r="B1791" s="77" t="str">
        <f>IF(A1791&lt;='Third Approx.'!$D$20,A1791,"")</f>
        <v/>
      </c>
      <c r="C1791" s="48" t="e">
        <f>IF(B1791="",#N/A,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Approx.'!$D$18*B1791))+O1791*COS(RADIANS(B1791*'Third Approx.'!$D$19)+'Third Approx.'!$D$21))))))))))))</f>
        <v>#N/A</v>
      </c>
      <c r="D1791" s="7" t="e">
        <f>IF(B1791="",#N/A,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Approx.'!$D$18*B1791))+O1791*SIN(RADIANS(B1791*'Third Approx.'!$D$19)+'Third Approx.'!$D$21))))))))))))</f>
        <v>#N/A</v>
      </c>
      <c r="N1791" s="18">
        <v>894.5</v>
      </c>
      <c r="O1791" s="48">
        <f>'Third Approx.'!$D$16*TAN('Third Approx.'!$D$29)+((0.5*(COS(RADIANS(ABS('Third Approx.'!$D$18*'Data 3rd Approx.'!N1791-'Third Approx.'!$D$19*'Data 3rd Approx.'!N1791))))+0.5)*('Third Approx.'!$D$16*TAN(2*'Third Approx.'!$D$29)-2*'Third Approx.'!$D$16*TAN('Third Approx.'!$D$29)))</f>
        <v>3.5108404792169972</v>
      </c>
    </row>
    <row r="1792" spans="1:15" x14ac:dyDescent="0.25">
      <c r="A1792" s="48">
        <v>895</v>
      </c>
      <c r="B1792" s="77" t="str">
        <f>IF(A1792&lt;='Third Approx.'!$D$20,A1792,"")</f>
        <v/>
      </c>
      <c r="C1792" s="48" t="e">
        <f>IF(B1792="",#N/A,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Approx.'!$D$18*B1792))+O1792*COS(RADIANS(B1792*'Third Approx.'!$D$19)+'Third Approx.'!$D$21))))))))))))</f>
        <v>#N/A</v>
      </c>
      <c r="D1792" s="7" t="e">
        <f>IF(B1792="",#N/A,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Approx.'!$D$18*B1792))+O1792*SIN(RADIANS(B1792*'Third Approx.'!$D$19)+'Third Approx.'!$D$21))))))))))))</f>
        <v>#N/A</v>
      </c>
      <c r="N1792" s="47">
        <v>895</v>
      </c>
      <c r="O1792" s="48">
        <f>'Third Approx.'!$D$16*TAN('Third Approx.'!$D$29)+((0.5*(COS(RADIANS(ABS('Third Approx.'!$D$18*'Data 3rd Approx.'!N1792-'Third Approx.'!$D$19*'Data 3rd Approx.'!N1792))))+0.5)*('Third Approx.'!$D$16*TAN(2*'Third Approx.'!$D$29)-2*'Third Approx.'!$D$16*TAN('Third Approx.'!$D$29)))</f>
        <v>3.5102863947855281</v>
      </c>
    </row>
    <row r="1793" spans="1:15" x14ac:dyDescent="0.25">
      <c r="A1793" s="77">
        <v>895.5</v>
      </c>
      <c r="B1793" s="77" t="str">
        <f>IF(A1793&lt;='Third Approx.'!$D$20,A1793,"")</f>
        <v/>
      </c>
      <c r="C1793" s="48" t="e">
        <f>IF(B1793="",#N/A,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Approx.'!$D$18*B1793))+O1793*COS(RADIANS(B1793*'Third Approx.'!$D$19)+'Third Approx.'!$D$21))))))))))))</f>
        <v>#N/A</v>
      </c>
      <c r="D1793" s="7" t="e">
        <f>IF(B1793="",#N/A,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Approx.'!$D$18*B1793))+O1793*SIN(RADIANS(B1793*'Third Approx.'!$D$19)+'Third Approx.'!$D$21))))))))))))</f>
        <v>#N/A</v>
      </c>
      <c r="N1793" s="18">
        <v>895.5</v>
      </c>
      <c r="O1793" s="48">
        <f>'Third Approx.'!$D$16*TAN('Third Approx.'!$D$29)+((0.5*(COS(RADIANS(ABS('Third Approx.'!$D$18*'Data 3rd Approx.'!N1793-'Third Approx.'!$D$19*'Data 3rd Approx.'!N1793))))+0.5)*('Third Approx.'!$D$16*TAN(2*'Third Approx.'!$D$29)-2*'Third Approx.'!$D$16*TAN('Third Approx.'!$D$29)))</f>
        <v>3.5097514364690383</v>
      </c>
    </row>
    <row r="1794" spans="1:15" x14ac:dyDescent="0.25">
      <c r="A1794" s="48">
        <v>896</v>
      </c>
      <c r="B1794" s="77" t="str">
        <f>IF(A1794&lt;='Third Approx.'!$D$20,A1794,"")</f>
        <v/>
      </c>
      <c r="C1794" s="48" t="e">
        <f>IF(B1794="",#N/A,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Approx.'!$D$18*B1794))+O1794*COS(RADIANS(B1794*'Third Approx.'!$D$19)+'Third Approx.'!$D$21))))))))))))</f>
        <v>#N/A</v>
      </c>
      <c r="D1794" s="7" t="e">
        <f>IF(B1794="",#N/A,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Approx.'!$D$18*B1794))+O1794*SIN(RADIANS(B1794*'Third Approx.'!$D$19)+'Third Approx.'!$D$21))))))))))))</f>
        <v>#N/A</v>
      </c>
      <c r="N1794" s="18">
        <v>896</v>
      </c>
      <c r="O1794" s="48">
        <f>'Third Approx.'!$D$16*TAN('Third Approx.'!$D$29)+((0.5*(COS(RADIANS(ABS('Third Approx.'!$D$18*'Data 3rd Approx.'!N1794-'Third Approx.'!$D$19*'Data 3rd Approx.'!N1794))))+0.5)*('Third Approx.'!$D$16*TAN(2*'Third Approx.'!$D$29)-2*'Third Approx.'!$D$16*TAN('Third Approx.'!$D$29)))</f>
        <v>3.5092447575526418</v>
      </c>
    </row>
    <row r="1795" spans="1:15" x14ac:dyDescent="0.25">
      <c r="A1795" s="77">
        <v>896.5</v>
      </c>
      <c r="B1795" s="77" t="str">
        <f>IF(A1795&lt;='Third Approx.'!$D$20,A1795,"")</f>
        <v/>
      </c>
      <c r="C1795" s="48" t="e">
        <f>IF(B1795="",#N/A,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Approx.'!$D$18*B1795))+O1795*COS(RADIANS(B1795*'Third Approx.'!$D$19)+'Third Approx.'!$D$21))))))))))))</f>
        <v>#N/A</v>
      </c>
      <c r="D1795" s="7" t="e">
        <f>IF(B1795="",#N/A,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Approx.'!$D$18*B1795))+O1795*SIN(RADIANS(B1795*'Third Approx.'!$D$19)+'Third Approx.'!$D$21))))))))))))</f>
        <v>#N/A</v>
      </c>
      <c r="N1795" s="47">
        <v>896.5</v>
      </c>
      <c r="O1795" s="48">
        <f>'Third Approx.'!$D$16*TAN('Third Approx.'!$D$29)+((0.5*(COS(RADIANS(ABS('Third Approx.'!$D$18*'Data 3rd Approx.'!N1795-'Third Approx.'!$D$19*'Data 3rd Approx.'!N1795))))+0.5)*('Third Approx.'!$D$16*TAN(2*'Third Approx.'!$D$29)-2*'Third Approx.'!$D$16*TAN('Third Approx.'!$D$29)))</f>
        <v>3.5087750274530758</v>
      </c>
    </row>
    <row r="1796" spans="1:15" x14ac:dyDescent="0.25">
      <c r="A1796" s="48">
        <v>897</v>
      </c>
      <c r="B1796" s="77" t="str">
        <f>IF(A1796&lt;='Third Approx.'!$D$20,A1796,"")</f>
        <v/>
      </c>
      <c r="C1796" s="48" t="e">
        <f>IF(B1796="",#N/A,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Approx.'!$D$18*B1796))+O1796*COS(RADIANS(B1796*'Third Approx.'!$D$19)+'Third Approx.'!$D$21))))))))))))</f>
        <v>#N/A</v>
      </c>
      <c r="D1796" s="7" t="e">
        <f>IF(B1796="",#N/A,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Approx.'!$D$18*B1796))+O1796*SIN(RADIANS(B1796*'Third Approx.'!$D$19)+'Third Approx.'!$D$21))))))))))))</f>
        <v>#N/A</v>
      </c>
      <c r="N1796" s="18">
        <v>897</v>
      </c>
      <c r="O1796" s="48">
        <f>'Third Approx.'!$D$16*TAN('Third Approx.'!$D$29)+((0.5*(COS(RADIANS(ABS('Third Approx.'!$D$18*'Data 3rd Approx.'!N1796-'Third Approx.'!$D$19*'Data 3rd Approx.'!N1796))))+0.5)*('Third Approx.'!$D$16*TAN(2*'Third Approx.'!$D$29)-2*'Third Approx.'!$D$16*TAN('Third Approx.'!$D$29)))</f>
        <v>3.5083502833825779</v>
      </c>
    </row>
    <row r="1797" spans="1:15" x14ac:dyDescent="0.25">
      <c r="A1797" s="77">
        <v>897.5</v>
      </c>
      <c r="B1797" s="77" t="str">
        <f>IF(A1797&lt;='Third Approx.'!$D$20,A1797,"")</f>
        <v/>
      </c>
      <c r="C1797" s="48" t="e">
        <f>IF(B1797="",#N/A,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Approx.'!$D$18*B1797))+O1797*COS(RADIANS(B1797*'Third Approx.'!$D$19)+'Third Approx.'!$D$21))))))))))))</f>
        <v>#N/A</v>
      </c>
      <c r="D1797" s="7" t="e">
        <f>IF(B1797="",#N/A,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Approx.'!$D$18*B1797))+O1797*SIN(RADIANS(B1797*'Third Approx.'!$D$19)+'Third Approx.'!$D$21))))))))))))</f>
        <v>#N/A</v>
      </c>
      <c r="N1797" s="18">
        <v>897.5</v>
      </c>
      <c r="O1797" s="48">
        <f>'Third Approx.'!$D$16*TAN('Third Approx.'!$D$29)+((0.5*(COS(RADIANS(ABS('Third Approx.'!$D$18*'Data 3rd Approx.'!N1797-'Third Approx.'!$D$19*'Data 3rd Approx.'!N1797))))+0.5)*('Third Approx.'!$D$16*TAN(2*'Third Approx.'!$D$29)-2*'Third Approx.'!$D$16*TAN('Third Approx.'!$D$29)))</f>
        <v>3.5079777928299554</v>
      </c>
    </row>
    <row r="1798" spans="1:15" x14ac:dyDescent="0.25">
      <c r="A1798" s="48">
        <v>898</v>
      </c>
      <c r="B1798" s="77" t="str">
        <f>IF(A1798&lt;='Third Approx.'!$D$20,A1798,"")</f>
        <v/>
      </c>
      <c r="C1798" s="48" t="e">
        <f>IF(B1798="",#N/A,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Approx.'!$D$18*B1798))+O1798*COS(RADIANS(B1798*'Third Approx.'!$D$19)+'Third Approx.'!$D$21))))))))))))</f>
        <v>#N/A</v>
      </c>
      <c r="D1798" s="7" t="e">
        <f>IF(B1798="",#N/A,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Approx.'!$D$18*B1798))+O1798*SIN(RADIANS(B1798*'Third Approx.'!$D$19)+'Third Approx.'!$D$21))))))))))))</f>
        <v>#N/A</v>
      </c>
      <c r="N1798" s="47">
        <v>898</v>
      </c>
      <c r="O1798" s="48">
        <f>'Third Approx.'!$D$16*TAN('Third Approx.'!$D$29)+((0.5*(COS(RADIANS(ABS('Third Approx.'!$D$18*'Data 3rd Approx.'!N1798-'Third Approx.'!$D$19*'Data 3rd Approx.'!N1798))))+0.5)*('Third Approx.'!$D$16*TAN(2*'Third Approx.'!$D$29)-2*'Third Approx.'!$D$16*TAN('Third Approx.'!$D$29)))</f>
        <v>3.5076639292118381</v>
      </c>
    </row>
    <row r="1799" spans="1:15" x14ac:dyDescent="0.25">
      <c r="A1799" s="77">
        <v>898.5</v>
      </c>
      <c r="B1799" s="77" t="str">
        <f>IF(A1799&lt;='Third Approx.'!$D$20,A1799,"")</f>
        <v/>
      </c>
      <c r="C1799" s="48" t="e">
        <f>IF(B1799="",#N/A,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Approx.'!$D$18*B1799))+O1799*COS(RADIANS(B1799*'Third Approx.'!$D$19)+'Third Approx.'!$D$21))))))))))))</f>
        <v>#N/A</v>
      </c>
      <c r="D1799" s="7" t="e">
        <f>IF(B1799="",#N/A,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Approx.'!$D$18*B1799))+O1799*SIN(RADIANS(B1799*'Third Approx.'!$D$19)+'Third Approx.'!$D$21))))))))))))</f>
        <v>#N/A</v>
      </c>
      <c r="N1799" s="18">
        <v>898.5</v>
      </c>
      <c r="O1799" s="48">
        <f>'Third Approx.'!$D$16*TAN('Third Approx.'!$D$29)+((0.5*(COS(RADIANS(ABS('Third Approx.'!$D$18*'Data 3rd Approx.'!N1799-'Third Approx.'!$D$19*'Data 3rd Approx.'!N1799))))+0.5)*('Third Approx.'!$D$16*TAN(2*'Third Approx.'!$D$29)-2*'Third Approx.'!$D$16*TAN('Third Approx.'!$D$29)))</f>
        <v>3.5074140628217503</v>
      </c>
    </row>
    <row r="1800" spans="1:15" x14ac:dyDescent="0.25">
      <c r="A1800" s="48">
        <v>899</v>
      </c>
      <c r="B1800" s="77" t="str">
        <f>IF(A1800&lt;='Third Approx.'!$D$20,A1800,"")</f>
        <v/>
      </c>
      <c r="C1800" s="48" t="e">
        <f>IF(B1800="",#N/A,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Approx.'!$D$18*B1800))+O1800*COS(RADIANS(B1800*'Third Approx.'!$D$19)+'Third Approx.'!$D$21))))))))))))</f>
        <v>#N/A</v>
      </c>
      <c r="D1800" s="7" t="e">
        <f>IF(B1800="",#N/A,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Approx.'!$D$18*B1800))+O1800*SIN(RADIANS(B1800*'Third Approx.'!$D$19)+'Third Approx.'!$D$21))))))))))))</f>
        <v>#N/A</v>
      </c>
      <c r="N1800" s="18">
        <v>899</v>
      </c>
      <c r="O1800" s="48">
        <f>'Third Approx.'!$D$16*TAN('Third Approx.'!$D$29)+((0.5*(COS(RADIANS(ABS('Third Approx.'!$D$18*'Data 3rd Approx.'!N1800-'Third Approx.'!$D$19*'Data 3rd Approx.'!N1800))))+0.5)*('Third Approx.'!$D$16*TAN(2*'Third Approx.'!$D$29)-2*'Third Approx.'!$D$16*TAN('Third Approx.'!$D$29)))</f>
        <v>3.5072324689429037</v>
      </c>
    </row>
    <row r="1801" spans="1:15" x14ac:dyDescent="0.25">
      <c r="A1801" s="77">
        <v>899.5</v>
      </c>
      <c r="B1801" s="77" t="str">
        <f>IF(A1801&lt;='Third Approx.'!$D$20,A1801,"")</f>
        <v/>
      </c>
      <c r="C1801" s="48" t="e">
        <f>IF(B1801="",#N/A,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Approx.'!$D$18*B1801))+O1801*COS(RADIANS(B1801*'Third Approx.'!$D$19)+'Third Approx.'!$D$21))))))))))))</f>
        <v>#N/A</v>
      </c>
      <c r="D1801" s="7" t="e">
        <f>IF(B1801="",#N/A,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Approx.'!$D$18*B1801))+O1801*SIN(RADIANS(B1801*'Third Approx.'!$D$19)+'Third Approx.'!$D$21))))))))))))</f>
        <v>#N/A</v>
      </c>
      <c r="N1801" s="47">
        <v>899.5</v>
      </c>
      <c r="O1801" s="48">
        <f>'Third Approx.'!$D$16*TAN('Third Approx.'!$D$29)+((0.5*(COS(RADIANS(ABS('Third Approx.'!$D$18*'Data 3rd Approx.'!N1801-'Third Approx.'!$D$19*'Data 3rd Approx.'!N1801))))+0.5)*('Third Approx.'!$D$16*TAN(2*'Third Approx.'!$D$29)-2*'Third Approx.'!$D$16*TAN('Third Approx.'!$D$29)))</f>
        <v>3.5071222546969119</v>
      </c>
    </row>
    <row r="1802" spans="1:15" x14ac:dyDescent="0.25">
      <c r="A1802" s="48">
        <v>900</v>
      </c>
      <c r="B1802" s="77" t="str">
        <f>IF(A1802&lt;='Third Approx.'!$D$20,A1802,"")</f>
        <v/>
      </c>
      <c r="C1802" s="48" t="e">
        <f>IF(B1802="",#N/A,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Approx.'!$D$18*B1802))+O1802*COS(RADIANS(B1802*'Third Approx.'!$D$19)+'Third Approx.'!$D$21))))))))))))</f>
        <v>#N/A</v>
      </c>
      <c r="D1802" s="7" t="e">
        <f>IF(B1802="",#N/A,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Approx.'!$D$18*B1802))+O1802*SIN(RADIANS(B1802*'Third Approx.'!$D$19)+'Third Approx.'!$D$21))))))))))))</f>
        <v>#N/A</v>
      </c>
      <c r="N1802" s="18">
        <v>900</v>
      </c>
      <c r="O1802" s="48">
        <f>'Third Approx.'!$D$16*TAN('Third Approx.'!$D$29)+((0.5*(COS(RADIANS(ABS('Third Approx.'!$D$18*'Data 3rd Approx.'!N1802-'Third Approx.'!$D$19*'Data 3rd Approx.'!N1802))))+0.5)*('Third Approx.'!$D$16*TAN(2*'Third Approx.'!$D$29)-2*'Third Approx.'!$D$16*TAN('Third Approx.'!$D$29)))</f>
        <v>3.5070853058800813</v>
      </c>
    </row>
    <row r="1803" spans="1:15" x14ac:dyDescent="0.25">
      <c r="A1803" s="77">
        <v>900.5</v>
      </c>
      <c r="B1803" s="77" t="str">
        <f>IF(A1803&lt;='Third Approx.'!$D$20,A1803,"")</f>
        <v/>
      </c>
      <c r="C1803" s="48" t="e">
        <f>IF(B1803="",#N/A,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Approx.'!$D$18*B1803))+O1803*COS(RADIANS(B1803*'Third Approx.'!$D$19)+'Third Approx.'!$D$21))))))))))))</f>
        <v>#N/A</v>
      </c>
      <c r="D1803" s="7" t="e">
        <f>IF(B1803="",#N/A,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Approx.'!$D$18*B1803))+O1803*SIN(RADIANS(B1803*'Third Approx.'!$D$19)+'Third Approx.'!$D$21))))))))))))</f>
        <v>#N/A</v>
      </c>
      <c r="N1803" s="18">
        <v>900.5</v>
      </c>
      <c r="O1803" s="48">
        <f>'Third Approx.'!$D$16*TAN('Third Approx.'!$D$29)+((0.5*(COS(RADIANS(ABS('Third Approx.'!$D$18*'Data 3rd Approx.'!N1803-'Third Approx.'!$D$19*'Data 3rd Approx.'!N1803))))+0.5)*('Third Approx.'!$D$16*TAN(2*'Third Approx.'!$D$29)-2*'Third Approx.'!$D$16*TAN('Third Approx.'!$D$29)))</f>
        <v>3.5071222546969119</v>
      </c>
    </row>
    <row r="1804" spans="1:15" x14ac:dyDescent="0.25">
      <c r="A1804" s="48">
        <v>901</v>
      </c>
      <c r="B1804" s="77" t="str">
        <f>IF(A1804&lt;='Third Approx.'!$D$20,A1804,"")</f>
        <v/>
      </c>
      <c r="C1804" s="48" t="e">
        <f>IF(B1804="",#N/A,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Approx.'!$D$18*B1804))+O1804*COS(RADIANS(B1804*'Third Approx.'!$D$19)+'Third Approx.'!$D$21))))))))))))</f>
        <v>#N/A</v>
      </c>
      <c r="D1804" s="7" t="e">
        <f>IF(B1804="",#N/A,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Approx.'!$D$18*B1804))+O1804*SIN(RADIANS(B1804*'Third Approx.'!$D$19)+'Third Approx.'!$D$21))))))))))))</f>
        <v>#N/A</v>
      </c>
      <c r="N1804" s="47">
        <v>901</v>
      </c>
      <c r="O1804" s="48">
        <f>'Third Approx.'!$D$16*TAN('Third Approx.'!$D$29)+((0.5*(COS(RADIANS(ABS('Third Approx.'!$D$18*'Data 3rd Approx.'!N1804-'Third Approx.'!$D$19*'Data 3rd Approx.'!N1804))))+0.5)*('Third Approx.'!$D$16*TAN(2*'Third Approx.'!$D$29)-2*'Third Approx.'!$D$16*TAN('Third Approx.'!$D$29)))</f>
        <v>3.5072324689429037</v>
      </c>
    </row>
    <row r="1805" spans="1:15" x14ac:dyDescent="0.25">
      <c r="A1805" s="77">
        <v>901.5</v>
      </c>
      <c r="B1805" s="77" t="str">
        <f>IF(A1805&lt;='Third Approx.'!$D$20,A1805,"")</f>
        <v/>
      </c>
      <c r="C1805" s="48" t="e">
        <f>IF(B1805="",#N/A,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Approx.'!$D$18*B1805))+O1805*COS(RADIANS(B1805*'Third Approx.'!$D$19)+'Third Approx.'!$D$21))))))))))))</f>
        <v>#N/A</v>
      </c>
      <c r="D1805" s="7" t="e">
        <f>IF(B1805="",#N/A,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Approx.'!$D$18*B1805))+O1805*SIN(RADIANS(B1805*'Third Approx.'!$D$19)+'Third Approx.'!$D$21))))))))))))</f>
        <v>#N/A</v>
      </c>
      <c r="N1805" s="18">
        <v>901.5</v>
      </c>
      <c r="O1805" s="48">
        <f>'Third Approx.'!$D$16*TAN('Third Approx.'!$D$29)+((0.5*(COS(RADIANS(ABS('Third Approx.'!$D$18*'Data 3rd Approx.'!N1805-'Third Approx.'!$D$19*'Data 3rd Approx.'!N1805))))+0.5)*('Third Approx.'!$D$16*TAN(2*'Third Approx.'!$D$29)-2*'Third Approx.'!$D$16*TAN('Third Approx.'!$D$29)))</f>
        <v>3.5074140628217503</v>
      </c>
    </row>
    <row r="1806" spans="1:15" x14ac:dyDescent="0.25">
      <c r="A1806" s="48">
        <v>902</v>
      </c>
      <c r="B1806" s="77" t="str">
        <f>IF(A1806&lt;='Third Approx.'!$D$20,A1806,"")</f>
        <v/>
      </c>
      <c r="C1806" s="48" t="e">
        <f>IF(B1806="",#N/A,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Approx.'!$D$18*B1806))+O1806*COS(RADIANS(B1806*'Third Approx.'!$D$19)+'Third Approx.'!$D$21))))))))))))</f>
        <v>#N/A</v>
      </c>
      <c r="D1806" s="7" t="e">
        <f>IF(B1806="",#N/A,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Approx.'!$D$18*B1806))+O1806*SIN(RADIANS(B1806*'Third Approx.'!$D$19)+'Third Approx.'!$D$21))))))))))))</f>
        <v>#N/A</v>
      </c>
      <c r="N1806" s="18">
        <v>902</v>
      </c>
      <c r="O1806" s="48">
        <f>'Third Approx.'!$D$16*TAN('Third Approx.'!$D$29)+((0.5*(COS(RADIANS(ABS('Third Approx.'!$D$18*'Data 3rd Approx.'!N1806-'Third Approx.'!$D$19*'Data 3rd Approx.'!N1806))))+0.5)*('Third Approx.'!$D$16*TAN(2*'Third Approx.'!$D$29)-2*'Third Approx.'!$D$16*TAN('Third Approx.'!$D$29)))</f>
        <v>3.5076639292118381</v>
      </c>
    </row>
    <row r="1807" spans="1:15" x14ac:dyDescent="0.25">
      <c r="A1807" s="77">
        <v>902.5</v>
      </c>
      <c r="B1807" s="77" t="str">
        <f>IF(A1807&lt;='Third Approx.'!$D$20,A1807,"")</f>
        <v/>
      </c>
      <c r="C1807" s="48" t="e">
        <f>IF(B1807="",#N/A,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Approx.'!$D$18*B1807))+O1807*COS(RADIANS(B1807*'Third Approx.'!$D$19)+'Third Approx.'!$D$21))))))))))))</f>
        <v>#N/A</v>
      </c>
      <c r="D1807" s="7" t="e">
        <f>IF(B1807="",#N/A,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Approx.'!$D$18*B1807))+O1807*SIN(RADIANS(B1807*'Third Approx.'!$D$19)+'Third Approx.'!$D$21))))))))))))</f>
        <v>#N/A</v>
      </c>
      <c r="N1807" s="47">
        <v>902.5</v>
      </c>
      <c r="O1807" s="48">
        <f>'Third Approx.'!$D$16*TAN('Third Approx.'!$D$29)+((0.5*(COS(RADIANS(ABS('Third Approx.'!$D$18*'Data 3rd Approx.'!N1807-'Third Approx.'!$D$19*'Data 3rd Approx.'!N1807))))+0.5)*('Third Approx.'!$D$16*TAN(2*'Third Approx.'!$D$29)-2*'Third Approx.'!$D$16*TAN('Third Approx.'!$D$29)))</f>
        <v>3.5079777928299554</v>
      </c>
    </row>
    <row r="1808" spans="1:15" x14ac:dyDescent="0.25">
      <c r="A1808" s="48">
        <v>903</v>
      </c>
      <c r="B1808" s="77" t="str">
        <f>IF(A1808&lt;='Third Approx.'!$D$20,A1808,"")</f>
        <v/>
      </c>
      <c r="C1808" s="48" t="e">
        <f>IF(B1808="",#N/A,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Approx.'!$D$18*B1808))+O1808*COS(RADIANS(B1808*'Third Approx.'!$D$19)+'Third Approx.'!$D$21))))))))))))</f>
        <v>#N/A</v>
      </c>
      <c r="D1808" s="7" t="e">
        <f>IF(B1808="",#N/A,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Approx.'!$D$18*B1808))+O1808*SIN(RADIANS(B1808*'Third Approx.'!$D$19)+'Third Approx.'!$D$21))))))))))))</f>
        <v>#N/A</v>
      </c>
      <c r="N1808" s="18">
        <v>903</v>
      </c>
      <c r="O1808" s="48">
        <f>'Third Approx.'!$D$16*TAN('Third Approx.'!$D$29)+((0.5*(COS(RADIANS(ABS('Third Approx.'!$D$18*'Data 3rd Approx.'!N1808-'Third Approx.'!$D$19*'Data 3rd Approx.'!N1808))))+0.5)*('Third Approx.'!$D$16*TAN(2*'Third Approx.'!$D$29)-2*'Third Approx.'!$D$16*TAN('Third Approx.'!$D$29)))</f>
        <v>3.5083502833825779</v>
      </c>
    </row>
    <row r="1809" spans="1:15" x14ac:dyDescent="0.25">
      <c r="A1809" s="77">
        <v>903.5</v>
      </c>
      <c r="B1809" s="77" t="str">
        <f>IF(A1809&lt;='Third Approx.'!$D$20,A1809,"")</f>
        <v/>
      </c>
      <c r="C1809" s="48" t="e">
        <f>IF(B1809="",#N/A,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Approx.'!$D$18*B1809))+O1809*COS(RADIANS(B1809*'Third Approx.'!$D$19)+'Third Approx.'!$D$21))))))))))))</f>
        <v>#N/A</v>
      </c>
      <c r="D1809" s="7" t="e">
        <f>IF(B1809="",#N/A,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Approx.'!$D$18*B1809))+O1809*SIN(RADIANS(B1809*'Third Approx.'!$D$19)+'Third Approx.'!$D$21))))))))))))</f>
        <v>#N/A</v>
      </c>
      <c r="N1809" s="18">
        <v>903.5</v>
      </c>
      <c r="O1809" s="48">
        <f>'Third Approx.'!$D$16*TAN('Third Approx.'!$D$29)+((0.5*(COS(RADIANS(ABS('Third Approx.'!$D$18*'Data 3rd Approx.'!N1809-'Third Approx.'!$D$19*'Data 3rd Approx.'!N1809))))+0.5)*('Third Approx.'!$D$16*TAN(2*'Third Approx.'!$D$29)-2*'Third Approx.'!$D$16*TAN('Third Approx.'!$D$29)))</f>
        <v>3.5087750274530758</v>
      </c>
    </row>
    <row r="1810" spans="1:15" x14ac:dyDescent="0.25">
      <c r="A1810" s="48">
        <v>904</v>
      </c>
      <c r="B1810" s="77" t="str">
        <f>IF(A1810&lt;='Third Approx.'!$D$20,A1810,"")</f>
        <v/>
      </c>
      <c r="C1810" s="48" t="e">
        <f>IF(B1810="",#N/A,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Approx.'!$D$18*B1810))+O1810*COS(RADIANS(B1810*'Third Approx.'!$D$19)+'Third Approx.'!$D$21))))))))))))</f>
        <v>#N/A</v>
      </c>
      <c r="D1810" s="7" t="e">
        <f>IF(B1810="",#N/A,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Approx.'!$D$18*B1810))+O1810*SIN(RADIANS(B1810*'Third Approx.'!$D$19)+'Third Approx.'!$D$21))))))))))))</f>
        <v>#N/A</v>
      </c>
      <c r="N1810" s="47">
        <v>904</v>
      </c>
      <c r="O1810" s="48">
        <f>'Third Approx.'!$D$16*TAN('Third Approx.'!$D$29)+((0.5*(COS(RADIANS(ABS('Third Approx.'!$D$18*'Data 3rd Approx.'!N1810-'Third Approx.'!$D$19*'Data 3rd Approx.'!N1810))))+0.5)*('Third Approx.'!$D$16*TAN(2*'Third Approx.'!$D$29)-2*'Third Approx.'!$D$16*TAN('Third Approx.'!$D$29)))</f>
        <v>3.5092447575526418</v>
      </c>
    </row>
    <row r="1811" spans="1:15" x14ac:dyDescent="0.25">
      <c r="A1811" s="77">
        <v>904.5</v>
      </c>
      <c r="B1811" s="77" t="str">
        <f>IF(A1811&lt;='Third Approx.'!$D$20,A1811,"")</f>
        <v/>
      </c>
      <c r="C1811" s="48" t="e">
        <f>IF(B1811="",#N/A,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Approx.'!$D$18*B1811))+O1811*COS(RADIANS(B1811*'Third Approx.'!$D$19)+'Third Approx.'!$D$21))))))))))))</f>
        <v>#N/A</v>
      </c>
      <c r="D1811" s="7" t="e">
        <f>IF(B1811="",#N/A,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Approx.'!$D$18*B1811))+O1811*SIN(RADIANS(B1811*'Third Approx.'!$D$19)+'Third Approx.'!$D$21))))))))))))</f>
        <v>#N/A</v>
      </c>
      <c r="N1811" s="18">
        <v>904.5</v>
      </c>
      <c r="O1811" s="48">
        <f>'Third Approx.'!$D$16*TAN('Third Approx.'!$D$29)+((0.5*(COS(RADIANS(ABS('Third Approx.'!$D$18*'Data 3rd Approx.'!N1811-'Third Approx.'!$D$19*'Data 3rd Approx.'!N1811))))+0.5)*('Third Approx.'!$D$16*TAN(2*'Third Approx.'!$D$29)-2*'Third Approx.'!$D$16*TAN('Third Approx.'!$D$29)))</f>
        <v>3.5097514364690383</v>
      </c>
    </row>
    <row r="1812" spans="1:15" x14ac:dyDescent="0.25">
      <c r="A1812" s="48">
        <v>905</v>
      </c>
      <c r="B1812" s="77" t="str">
        <f>IF(A1812&lt;='Third Approx.'!$D$20,A1812,"")</f>
        <v/>
      </c>
      <c r="C1812" s="48" t="e">
        <f>IF(B1812="",#N/A,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Approx.'!$D$18*B1812))+O1812*COS(RADIANS(B1812*'Third Approx.'!$D$19)+'Third Approx.'!$D$21))))))))))))</f>
        <v>#N/A</v>
      </c>
      <c r="D1812" s="7" t="e">
        <f>IF(B1812="",#N/A,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Approx.'!$D$18*B1812))+O1812*SIN(RADIANS(B1812*'Third Approx.'!$D$19)+'Third Approx.'!$D$21))))))))))))</f>
        <v>#N/A</v>
      </c>
      <c r="N1812" s="18">
        <v>905</v>
      </c>
      <c r="O1812" s="48">
        <f>'Third Approx.'!$D$16*TAN('Third Approx.'!$D$29)+((0.5*(COS(RADIANS(ABS('Third Approx.'!$D$18*'Data 3rd Approx.'!N1812-'Third Approx.'!$D$19*'Data 3rd Approx.'!N1812))))+0.5)*('Third Approx.'!$D$16*TAN(2*'Third Approx.'!$D$29)-2*'Third Approx.'!$D$16*TAN('Third Approx.'!$D$29)))</f>
        <v>3.5102863947855281</v>
      </c>
    </row>
    <row r="1813" spans="1:15" x14ac:dyDescent="0.25">
      <c r="A1813" s="77">
        <v>905.5</v>
      </c>
      <c r="B1813" s="77" t="str">
        <f>IF(A1813&lt;='Third Approx.'!$D$20,A1813,"")</f>
        <v/>
      </c>
      <c r="C1813" s="48" t="e">
        <f>IF(B1813="",#N/A,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Approx.'!$D$18*B1813))+O1813*COS(RADIANS(B1813*'Third Approx.'!$D$19)+'Third Approx.'!$D$21))))))))))))</f>
        <v>#N/A</v>
      </c>
      <c r="D1813" s="7" t="e">
        <f>IF(B1813="",#N/A,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Approx.'!$D$18*B1813))+O1813*SIN(RADIANS(B1813*'Third Approx.'!$D$19)+'Third Approx.'!$D$21))))))))))))</f>
        <v>#N/A</v>
      </c>
      <c r="N1813" s="47">
        <v>905.5</v>
      </c>
      <c r="O1813" s="48">
        <f>'Third Approx.'!$D$16*TAN('Third Approx.'!$D$29)+((0.5*(COS(RADIANS(ABS('Third Approx.'!$D$18*'Data 3rd Approx.'!N1813-'Third Approx.'!$D$19*'Data 3rd Approx.'!N1813))))+0.5)*('Third Approx.'!$D$16*TAN(2*'Third Approx.'!$D$29)-2*'Third Approx.'!$D$16*TAN('Third Approx.'!$D$29)))</f>
        <v>3.5108404792169972</v>
      </c>
    </row>
    <row r="1814" spans="1:15" x14ac:dyDescent="0.25">
      <c r="A1814" s="48">
        <v>906</v>
      </c>
      <c r="B1814" s="77" t="str">
        <f>IF(A1814&lt;='Third Approx.'!$D$20,A1814,"")</f>
        <v/>
      </c>
      <c r="C1814" s="48" t="e">
        <f>IF(B1814="",#N/A,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Approx.'!$D$18*B1814))+O1814*COS(RADIANS(B1814*'Third Approx.'!$D$19)+'Third Approx.'!$D$21))))))))))))</f>
        <v>#N/A</v>
      </c>
      <c r="D1814" s="7" t="e">
        <f>IF(B1814="",#N/A,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Approx.'!$D$18*B1814))+O1814*SIN(RADIANS(B1814*'Third Approx.'!$D$19)+'Third Approx.'!$D$21))))))))))))</f>
        <v>#N/A</v>
      </c>
      <c r="N1814" s="18">
        <v>906</v>
      </c>
      <c r="O1814" s="48">
        <f>'Third Approx.'!$D$16*TAN('Third Approx.'!$D$29)+((0.5*(COS(RADIANS(ABS('Third Approx.'!$D$18*'Data 3rd Approx.'!N1814-'Third Approx.'!$D$19*'Data 3rd Approx.'!N1814))))+0.5)*('Third Approx.'!$D$16*TAN(2*'Third Approx.'!$D$29)-2*'Third Approx.'!$D$16*TAN('Third Approx.'!$D$29)))</f>
        <v>3.5114042092252022</v>
      </c>
    </row>
    <row r="1815" spans="1:15" x14ac:dyDescent="0.25">
      <c r="A1815" s="77">
        <v>906.5</v>
      </c>
      <c r="B1815" s="77" t="str">
        <f>IF(A1815&lt;='Third Approx.'!$D$20,A1815,"")</f>
        <v/>
      </c>
      <c r="C1815" s="48" t="e">
        <f>IF(B1815="",#N/A,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Approx.'!$D$18*B1815))+O1815*COS(RADIANS(B1815*'Third Approx.'!$D$19)+'Third Approx.'!$D$21))))))))))))</f>
        <v>#N/A</v>
      </c>
      <c r="D1815" s="7" t="e">
        <f>IF(B1815="",#N/A,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Approx.'!$D$18*B1815))+O1815*SIN(RADIANS(B1815*'Third Approx.'!$D$19)+'Third Approx.'!$D$21))))))))))))</f>
        <v>#N/A</v>
      </c>
      <c r="N1815" s="18">
        <v>906.5</v>
      </c>
      <c r="O1815" s="48">
        <f>'Third Approx.'!$D$16*TAN('Third Approx.'!$D$29)+((0.5*(COS(RADIANS(ABS('Third Approx.'!$D$18*'Data 3rd Approx.'!N1815-'Third Approx.'!$D$19*'Data 3rd Approx.'!N1815))))+0.5)*('Third Approx.'!$D$16*TAN(2*'Third Approx.'!$D$29)-2*'Third Approx.'!$D$16*TAN('Third Approx.'!$D$29)))</f>
        <v>3.5119679392334073</v>
      </c>
    </row>
    <row r="1816" spans="1:15" x14ac:dyDescent="0.25">
      <c r="A1816" s="48">
        <v>907</v>
      </c>
      <c r="B1816" s="77" t="str">
        <f>IF(A1816&lt;='Third Approx.'!$D$20,A1816,"")</f>
        <v/>
      </c>
      <c r="C1816" s="48" t="e">
        <f>IF(B1816="",#N/A,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Approx.'!$D$18*B1816))+O1816*COS(RADIANS(B1816*'Third Approx.'!$D$19)+'Third Approx.'!$D$21))))))))))))</f>
        <v>#N/A</v>
      </c>
      <c r="D1816" s="7" t="e">
        <f>IF(B1816="",#N/A,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Approx.'!$D$18*B1816))+O1816*SIN(RADIANS(B1816*'Third Approx.'!$D$19)+'Third Approx.'!$D$21))))))))))))</f>
        <v>#N/A</v>
      </c>
      <c r="N1816" s="47">
        <v>907</v>
      </c>
      <c r="O1816" s="48">
        <f>'Third Approx.'!$D$16*TAN('Third Approx.'!$D$29)+((0.5*(COS(RADIANS(ABS('Third Approx.'!$D$18*'Data 3rd Approx.'!N1816-'Third Approx.'!$D$19*'Data 3rd Approx.'!N1816))))+0.5)*('Third Approx.'!$D$16*TAN(2*'Third Approx.'!$D$29)-2*'Third Approx.'!$D$16*TAN('Third Approx.'!$D$29)))</f>
        <v>3.5125220236648764</v>
      </c>
    </row>
    <row r="1817" spans="1:15" x14ac:dyDescent="0.25">
      <c r="A1817" s="77">
        <v>907.5</v>
      </c>
      <c r="B1817" s="77" t="str">
        <f>IF(A1817&lt;='Third Approx.'!$D$20,A1817,"")</f>
        <v/>
      </c>
      <c r="C1817" s="48" t="e">
        <f>IF(B1817="",#N/A,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Approx.'!$D$18*B1817))+O1817*COS(RADIANS(B1817*'Third Approx.'!$D$19)+'Third Approx.'!$D$21))))))))))))</f>
        <v>#N/A</v>
      </c>
      <c r="D1817" s="7" t="e">
        <f>IF(B1817="",#N/A,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Approx.'!$D$18*B1817))+O1817*SIN(RADIANS(B1817*'Third Approx.'!$D$19)+'Third Approx.'!$D$21))))))))))))</f>
        <v>#N/A</v>
      </c>
      <c r="N1817" s="18">
        <v>907.5</v>
      </c>
      <c r="O1817" s="48">
        <f>'Third Approx.'!$D$16*TAN('Third Approx.'!$D$29)+((0.5*(COS(RADIANS(ABS('Third Approx.'!$D$18*'Data 3rd Approx.'!N1817-'Third Approx.'!$D$19*'Data 3rd Approx.'!N1817))))+0.5)*('Third Approx.'!$D$16*TAN(2*'Third Approx.'!$D$29)-2*'Third Approx.'!$D$16*TAN('Third Approx.'!$D$29)))</f>
        <v>3.5130569819813662</v>
      </c>
    </row>
    <row r="1818" spans="1:15" x14ac:dyDescent="0.25">
      <c r="A1818" s="48">
        <v>908</v>
      </c>
      <c r="B1818" s="77" t="str">
        <f>IF(A1818&lt;='Third Approx.'!$D$20,A1818,"")</f>
        <v/>
      </c>
      <c r="C1818" s="48" t="e">
        <f>IF(B1818="",#N/A,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Approx.'!$D$18*B1818))+O1818*COS(RADIANS(B1818*'Third Approx.'!$D$19)+'Third Approx.'!$D$21))))))))))))</f>
        <v>#N/A</v>
      </c>
      <c r="D1818" s="7" t="e">
        <f>IF(B1818="",#N/A,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Approx.'!$D$18*B1818))+O1818*SIN(RADIANS(B1818*'Third Approx.'!$D$19)+'Third Approx.'!$D$21))))))))))))</f>
        <v>#N/A</v>
      </c>
      <c r="N1818" s="18">
        <v>908</v>
      </c>
      <c r="O1818" s="48">
        <f>'Third Approx.'!$D$16*TAN('Third Approx.'!$D$29)+((0.5*(COS(RADIANS(ABS('Third Approx.'!$D$18*'Data 3rd Approx.'!N1818-'Third Approx.'!$D$19*'Data 3rd Approx.'!N1818))))+0.5)*('Third Approx.'!$D$16*TAN(2*'Third Approx.'!$D$29)-2*'Third Approx.'!$D$16*TAN('Third Approx.'!$D$29)))</f>
        <v>3.5135636608977627</v>
      </c>
    </row>
    <row r="1819" spans="1:15" x14ac:dyDescent="0.25">
      <c r="A1819" s="77">
        <v>908.5</v>
      </c>
      <c r="B1819" s="77" t="str">
        <f>IF(A1819&lt;='Third Approx.'!$D$20,A1819,"")</f>
        <v/>
      </c>
      <c r="C1819" s="48" t="e">
        <f>IF(B1819="",#N/A,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Approx.'!$D$18*B1819))+O1819*COS(RADIANS(B1819*'Third Approx.'!$D$19)+'Third Approx.'!$D$21))))))))))))</f>
        <v>#N/A</v>
      </c>
      <c r="D1819" s="7" t="e">
        <f>IF(B1819="",#N/A,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Approx.'!$D$18*B1819))+O1819*SIN(RADIANS(B1819*'Third Approx.'!$D$19)+'Third Approx.'!$D$21))))))))))))</f>
        <v>#N/A</v>
      </c>
      <c r="N1819" s="47">
        <v>908.5</v>
      </c>
      <c r="O1819" s="48">
        <f>'Third Approx.'!$D$16*TAN('Third Approx.'!$D$29)+((0.5*(COS(RADIANS(ABS('Third Approx.'!$D$18*'Data 3rd Approx.'!N1819-'Third Approx.'!$D$19*'Data 3rd Approx.'!N1819))))+0.5)*('Third Approx.'!$D$16*TAN(2*'Third Approx.'!$D$29)-2*'Third Approx.'!$D$16*TAN('Third Approx.'!$D$29)))</f>
        <v>3.5140333909973287</v>
      </c>
    </row>
    <row r="1820" spans="1:15" x14ac:dyDescent="0.25">
      <c r="A1820" s="48">
        <v>909</v>
      </c>
      <c r="B1820" s="77" t="str">
        <f>IF(A1820&lt;='Third Approx.'!$D$20,A1820,"")</f>
        <v/>
      </c>
      <c r="C1820" s="48" t="e">
        <f>IF(B1820="",#N/A,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Approx.'!$D$18*B1820))+O1820*COS(RADIANS(B1820*'Third Approx.'!$D$19)+'Third Approx.'!$D$21))))))))))))</f>
        <v>#N/A</v>
      </c>
      <c r="D1820" s="7" t="e">
        <f>IF(B1820="",#N/A,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Approx.'!$D$18*B1820))+O1820*SIN(RADIANS(B1820*'Third Approx.'!$D$19)+'Third Approx.'!$D$21))))))))))))</f>
        <v>#N/A</v>
      </c>
      <c r="N1820" s="18">
        <v>909</v>
      </c>
      <c r="O1820" s="48">
        <f>'Third Approx.'!$D$16*TAN('Third Approx.'!$D$29)+((0.5*(COS(RADIANS(ABS('Third Approx.'!$D$18*'Data 3rd Approx.'!N1820-'Third Approx.'!$D$19*'Data 3rd Approx.'!N1820))))+0.5)*('Third Approx.'!$D$16*TAN(2*'Third Approx.'!$D$29)-2*'Third Approx.'!$D$16*TAN('Third Approx.'!$D$29)))</f>
        <v>3.5144581350678266</v>
      </c>
    </row>
    <row r="1821" spans="1:15" x14ac:dyDescent="0.25">
      <c r="A1821" s="77">
        <v>909.5</v>
      </c>
      <c r="B1821" s="77" t="str">
        <f>IF(A1821&lt;='Third Approx.'!$D$20,A1821,"")</f>
        <v/>
      </c>
      <c r="C1821" s="48" t="e">
        <f>IF(B1821="",#N/A,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Approx.'!$D$18*B1821))+O1821*COS(RADIANS(B1821*'Third Approx.'!$D$19)+'Third Approx.'!$D$21))))))))))))</f>
        <v>#N/A</v>
      </c>
      <c r="D1821" s="7" t="e">
        <f>IF(B1821="",#N/A,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Approx.'!$D$18*B1821))+O1821*SIN(RADIANS(B1821*'Third Approx.'!$D$19)+'Third Approx.'!$D$21))))))))))))</f>
        <v>#N/A</v>
      </c>
      <c r="N1821" s="18">
        <v>909.5</v>
      </c>
      <c r="O1821" s="48">
        <f>'Third Approx.'!$D$16*TAN('Third Approx.'!$D$29)+((0.5*(COS(RADIANS(ABS('Third Approx.'!$D$18*'Data 3rd Approx.'!N1821-'Third Approx.'!$D$19*'Data 3rd Approx.'!N1821))))+0.5)*('Third Approx.'!$D$16*TAN(2*'Third Approx.'!$D$29)-2*'Third Approx.'!$D$16*TAN('Third Approx.'!$D$29)))</f>
        <v>3.5148306256204491</v>
      </c>
    </row>
    <row r="1822" spans="1:15" x14ac:dyDescent="0.25">
      <c r="A1822" s="48">
        <v>910</v>
      </c>
      <c r="B1822" s="77" t="str">
        <f>IF(A1822&lt;='Third Approx.'!$D$20,A1822,"")</f>
        <v/>
      </c>
      <c r="C1822" s="48" t="e">
        <f>IF(B1822="",#N/A,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Approx.'!$D$18*B1822))+O1822*COS(RADIANS(B1822*'Third Approx.'!$D$19)+'Third Approx.'!$D$21))))))))))))</f>
        <v>#N/A</v>
      </c>
      <c r="D1822" s="7" t="e">
        <f>IF(B1822="",#N/A,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Approx.'!$D$18*B1822))+O1822*SIN(RADIANS(B1822*'Third Approx.'!$D$19)+'Third Approx.'!$D$21))))))))))))</f>
        <v>#N/A</v>
      </c>
      <c r="N1822" s="47">
        <v>910</v>
      </c>
      <c r="O1822" s="48">
        <f>'Third Approx.'!$D$16*TAN('Third Approx.'!$D$29)+((0.5*(COS(RADIANS(ABS('Third Approx.'!$D$18*'Data 3rd Approx.'!N1822-'Third Approx.'!$D$19*'Data 3rd Approx.'!N1822))))+0.5)*('Third Approx.'!$D$16*TAN(2*'Third Approx.'!$D$29)-2*'Third Approx.'!$D$16*TAN('Third Approx.'!$D$29)))</f>
        <v>3.5151444892385664</v>
      </c>
    </row>
    <row r="1823" spans="1:15" x14ac:dyDescent="0.25">
      <c r="A1823" s="77">
        <v>910.5</v>
      </c>
      <c r="B1823" s="77" t="str">
        <f>IF(A1823&lt;='Third Approx.'!$D$20,A1823,"")</f>
        <v/>
      </c>
      <c r="C1823" s="48" t="e">
        <f>IF(B1823="",#N/A,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Approx.'!$D$18*B1823))+O1823*COS(RADIANS(B1823*'Third Approx.'!$D$19)+'Third Approx.'!$D$21))))))))))))</f>
        <v>#N/A</v>
      </c>
      <c r="D1823" s="7" t="e">
        <f>IF(B1823="",#N/A,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Approx.'!$D$18*B1823))+O1823*SIN(RADIANS(B1823*'Third Approx.'!$D$19)+'Third Approx.'!$D$21))))))))))))</f>
        <v>#N/A</v>
      </c>
      <c r="N1823" s="18">
        <v>910.5</v>
      </c>
      <c r="O1823" s="48">
        <f>'Third Approx.'!$D$16*TAN('Third Approx.'!$D$29)+((0.5*(COS(RADIANS(ABS('Third Approx.'!$D$18*'Data 3rd Approx.'!N1823-'Third Approx.'!$D$19*'Data 3rd Approx.'!N1823))))+0.5)*('Third Approx.'!$D$16*TAN(2*'Third Approx.'!$D$29)-2*'Third Approx.'!$D$16*TAN('Third Approx.'!$D$29)))</f>
        <v>3.5153943556286542</v>
      </c>
    </row>
    <row r="1824" spans="1:15" x14ac:dyDescent="0.25">
      <c r="A1824" s="48">
        <v>911</v>
      </c>
      <c r="B1824" s="77" t="str">
        <f>IF(A1824&lt;='Third Approx.'!$D$20,A1824,"")</f>
        <v/>
      </c>
      <c r="C1824" s="48" t="e">
        <f>IF(B1824="",#N/A,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Approx.'!$D$18*B1824))+O1824*COS(RADIANS(B1824*'Third Approx.'!$D$19)+'Third Approx.'!$D$21))))))))))))</f>
        <v>#N/A</v>
      </c>
      <c r="D1824" s="7" t="e">
        <f>IF(B1824="",#N/A,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Approx.'!$D$18*B1824))+O1824*SIN(RADIANS(B1824*'Third Approx.'!$D$19)+'Third Approx.'!$D$21))))))))))))</f>
        <v>#N/A</v>
      </c>
      <c r="N1824" s="18">
        <v>911</v>
      </c>
      <c r="O1824" s="48">
        <f>'Third Approx.'!$D$16*TAN('Third Approx.'!$D$29)+((0.5*(COS(RADIANS(ABS('Third Approx.'!$D$18*'Data 3rd Approx.'!N1824-'Third Approx.'!$D$19*'Data 3rd Approx.'!N1824))))+0.5)*('Third Approx.'!$D$16*TAN(2*'Third Approx.'!$D$29)-2*'Third Approx.'!$D$16*TAN('Third Approx.'!$D$29)))</f>
        <v>3.5155759495075007</v>
      </c>
    </row>
    <row r="1825" spans="1:15" x14ac:dyDescent="0.25">
      <c r="A1825" s="77">
        <v>911.5</v>
      </c>
      <c r="B1825" s="77" t="str">
        <f>IF(A1825&lt;='Third Approx.'!$D$20,A1825,"")</f>
        <v/>
      </c>
      <c r="C1825" s="48" t="e">
        <f>IF(B1825="",#N/A,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Approx.'!$D$18*B1825))+O1825*COS(RADIANS(B1825*'Third Approx.'!$D$19)+'Third Approx.'!$D$21))))))))))))</f>
        <v>#N/A</v>
      </c>
      <c r="D1825" s="7" t="e">
        <f>IF(B1825="",#N/A,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Approx.'!$D$18*B1825))+O1825*SIN(RADIANS(B1825*'Third Approx.'!$D$19)+'Third Approx.'!$D$21))))))))))))</f>
        <v>#N/A</v>
      </c>
      <c r="N1825" s="47">
        <v>911.5</v>
      </c>
      <c r="O1825" s="48">
        <f>'Third Approx.'!$D$16*TAN('Third Approx.'!$D$29)+((0.5*(COS(RADIANS(ABS('Third Approx.'!$D$18*'Data 3rd Approx.'!N1825-'Third Approx.'!$D$19*'Data 3rd Approx.'!N1825))))+0.5)*('Third Approx.'!$D$16*TAN(2*'Third Approx.'!$D$29)-2*'Third Approx.'!$D$16*TAN('Third Approx.'!$D$29)))</f>
        <v>3.5156861637534926</v>
      </c>
    </row>
    <row r="1826" spans="1:15" x14ac:dyDescent="0.25">
      <c r="A1826" s="48">
        <v>912</v>
      </c>
      <c r="B1826" s="77" t="str">
        <f>IF(A1826&lt;='Third Approx.'!$D$20,A1826,"")</f>
        <v/>
      </c>
      <c r="C1826" s="48" t="e">
        <f>IF(B1826="",#N/A,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Approx.'!$D$18*B1826))+O1826*COS(RADIANS(B1826*'Third Approx.'!$D$19)+'Third Approx.'!$D$21))))))))))))</f>
        <v>#N/A</v>
      </c>
      <c r="D1826" s="7" t="e">
        <f>IF(B1826="",#N/A,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Approx.'!$D$18*B1826))+O1826*SIN(RADIANS(B1826*'Third Approx.'!$D$19)+'Third Approx.'!$D$21))))))))))))</f>
        <v>#N/A</v>
      </c>
      <c r="N1826" s="18">
        <v>912</v>
      </c>
      <c r="O1826" s="48">
        <f>'Third Approx.'!$D$16*TAN('Third Approx.'!$D$29)+((0.5*(COS(RADIANS(ABS('Third Approx.'!$D$18*'Data 3rd Approx.'!N1826-'Third Approx.'!$D$19*'Data 3rd Approx.'!N1826))))+0.5)*('Third Approx.'!$D$16*TAN(2*'Third Approx.'!$D$29)-2*'Third Approx.'!$D$16*TAN('Third Approx.'!$D$29)))</f>
        <v>3.5157231125703232</v>
      </c>
    </row>
    <row r="1827" spans="1:15" x14ac:dyDescent="0.25">
      <c r="A1827" s="77">
        <v>912.5</v>
      </c>
      <c r="B1827" s="77" t="str">
        <f>IF(A1827&lt;='Third Approx.'!$D$20,A1827,"")</f>
        <v/>
      </c>
      <c r="C1827" s="48" t="e">
        <f>IF(B1827="",#N/A,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Approx.'!$D$18*B1827))+O1827*COS(RADIANS(B1827*'Third Approx.'!$D$19)+'Third Approx.'!$D$21))))))))))))</f>
        <v>#N/A</v>
      </c>
      <c r="D1827" s="7" t="e">
        <f>IF(B1827="",#N/A,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Approx.'!$D$18*B1827))+O1827*SIN(RADIANS(B1827*'Third Approx.'!$D$19)+'Third Approx.'!$D$21))))))))))))</f>
        <v>#N/A</v>
      </c>
      <c r="N1827" s="18">
        <v>912.5</v>
      </c>
      <c r="O1827" s="48">
        <f>'Third Approx.'!$D$16*TAN('Third Approx.'!$D$29)+((0.5*(COS(RADIANS(ABS('Third Approx.'!$D$18*'Data 3rd Approx.'!N1827-'Third Approx.'!$D$19*'Data 3rd Approx.'!N1827))))+0.5)*('Third Approx.'!$D$16*TAN(2*'Third Approx.'!$D$29)-2*'Third Approx.'!$D$16*TAN('Third Approx.'!$D$29)))</f>
        <v>3.5156861637534926</v>
      </c>
    </row>
    <row r="1828" spans="1:15" x14ac:dyDescent="0.25">
      <c r="A1828" s="48">
        <v>913</v>
      </c>
      <c r="B1828" s="77" t="str">
        <f>IF(A1828&lt;='Third Approx.'!$D$20,A1828,"")</f>
        <v/>
      </c>
      <c r="C1828" s="48" t="e">
        <f>IF(B1828="",#N/A,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Approx.'!$D$18*B1828))+O1828*COS(RADIANS(B1828*'Third Approx.'!$D$19)+'Third Approx.'!$D$21))))))))))))</f>
        <v>#N/A</v>
      </c>
      <c r="D1828" s="7" t="e">
        <f>IF(B1828="",#N/A,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Approx.'!$D$18*B1828))+O1828*SIN(RADIANS(B1828*'Third Approx.'!$D$19)+'Third Approx.'!$D$21))))))))))))</f>
        <v>#N/A</v>
      </c>
      <c r="N1828" s="47">
        <v>913</v>
      </c>
      <c r="O1828" s="48">
        <f>'Third Approx.'!$D$16*TAN('Third Approx.'!$D$29)+((0.5*(COS(RADIANS(ABS('Third Approx.'!$D$18*'Data 3rd Approx.'!N1828-'Third Approx.'!$D$19*'Data 3rd Approx.'!N1828))))+0.5)*('Third Approx.'!$D$16*TAN(2*'Third Approx.'!$D$29)-2*'Third Approx.'!$D$16*TAN('Third Approx.'!$D$29)))</f>
        <v>3.5155759495075007</v>
      </c>
    </row>
    <row r="1829" spans="1:15" x14ac:dyDescent="0.25">
      <c r="A1829" s="77">
        <v>913.5</v>
      </c>
      <c r="B1829" s="77" t="str">
        <f>IF(A1829&lt;='Third Approx.'!$D$20,A1829,"")</f>
        <v/>
      </c>
      <c r="C1829" s="48" t="e">
        <f>IF(B1829="",#N/A,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Approx.'!$D$18*B1829))+O1829*COS(RADIANS(B1829*'Third Approx.'!$D$19)+'Third Approx.'!$D$21))))))))))))</f>
        <v>#N/A</v>
      </c>
      <c r="D1829" s="7" t="e">
        <f>IF(B1829="",#N/A,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Approx.'!$D$18*B1829))+O1829*SIN(RADIANS(B1829*'Third Approx.'!$D$19)+'Third Approx.'!$D$21))))))))))))</f>
        <v>#N/A</v>
      </c>
      <c r="N1829" s="18">
        <v>913.5</v>
      </c>
      <c r="O1829" s="48">
        <f>'Third Approx.'!$D$16*TAN('Third Approx.'!$D$29)+((0.5*(COS(RADIANS(ABS('Third Approx.'!$D$18*'Data 3rd Approx.'!N1829-'Third Approx.'!$D$19*'Data 3rd Approx.'!N1829))))+0.5)*('Third Approx.'!$D$16*TAN(2*'Third Approx.'!$D$29)-2*'Third Approx.'!$D$16*TAN('Third Approx.'!$D$29)))</f>
        <v>3.5153943556286542</v>
      </c>
    </row>
    <row r="1830" spans="1:15" x14ac:dyDescent="0.25">
      <c r="A1830" s="48">
        <v>914</v>
      </c>
      <c r="B1830" s="77" t="str">
        <f>IF(A1830&lt;='Third Approx.'!$D$20,A1830,"")</f>
        <v/>
      </c>
      <c r="C1830" s="48" t="e">
        <f>IF(B1830="",#N/A,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Approx.'!$D$18*B1830))+O1830*COS(RADIANS(B1830*'Third Approx.'!$D$19)+'Third Approx.'!$D$21))))))))))))</f>
        <v>#N/A</v>
      </c>
      <c r="D1830" s="7" t="e">
        <f>IF(B1830="",#N/A,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Approx.'!$D$18*B1830))+O1830*SIN(RADIANS(B1830*'Third Approx.'!$D$19)+'Third Approx.'!$D$21))))))))))))</f>
        <v>#N/A</v>
      </c>
      <c r="N1830" s="18">
        <v>914</v>
      </c>
      <c r="O1830" s="48">
        <f>'Third Approx.'!$D$16*TAN('Third Approx.'!$D$29)+((0.5*(COS(RADIANS(ABS('Third Approx.'!$D$18*'Data 3rd Approx.'!N1830-'Third Approx.'!$D$19*'Data 3rd Approx.'!N1830))))+0.5)*('Third Approx.'!$D$16*TAN(2*'Third Approx.'!$D$29)-2*'Third Approx.'!$D$16*TAN('Third Approx.'!$D$29)))</f>
        <v>3.5151444892385668</v>
      </c>
    </row>
    <row r="1831" spans="1:15" x14ac:dyDescent="0.25">
      <c r="A1831" s="77">
        <v>914.5</v>
      </c>
      <c r="B1831" s="77" t="str">
        <f>IF(A1831&lt;='Third Approx.'!$D$20,A1831,"")</f>
        <v/>
      </c>
      <c r="C1831" s="48" t="e">
        <f>IF(B1831="",#N/A,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Approx.'!$D$18*B1831))+O1831*COS(RADIANS(B1831*'Third Approx.'!$D$19)+'Third Approx.'!$D$21))))))))))))</f>
        <v>#N/A</v>
      </c>
      <c r="D1831" s="7" t="e">
        <f>IF(B1831="",#N/A,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Approx.'!$D$18*B1831))+O1831*SIN(RADIANS(B1831*'Third Approx.'!$D$19)+'Third Approx.'!$D$21))))))))))))</f>
        <v>#N/A</v>
      </c>
      <c r="N1831" s="47">
        <v>914.5</v>
      </c>
      <c r="O1831" s="48">
        <f>'Third Approx.'!$D$16*TAN('Third Approx.'!$D$29)+((0.5*(COS(RADIANS(ABS('Third Approx.'!$D$18*'Data 3rd Approx.'!N1831-'Third Approx.'!$D$19*'Data 3rd Approx.'!N1831))))+0.5)*('Third Approx.'!$D$16*TAN(2*'Third Approx.'!$D$29)-2*'Third Approx.'!$D$16*TAN('Third Approx.'!$D$29)))</f>
        <v>3.5148306256204491</v>
      </c>
    </row>
    <row r="1832" spans="1:15" x14ac:dyDescent="0.25">
      <c r="A1832" s="48">
        <v>915</v>
      </c>
      <c r="B1832" s="77" t="str">
        <f>IF(A1832&lt;='Third Approx.'!$D$20,A1832,"")</f>
        <v/>
      </c>
      <c r="C1832" s="48" t="e">
        <f>IF(B1832="",#N/A,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Approx.'!$D$18*B1832))+O1832*COS(RADIANS(B1832*'Third Approx.'!$D$19)+'Third Approx.'!$D$21))))))))))))</f>
        <v>#N/A</v>
      </c>
      <c r="D1832" s="7" t="e">
        <f>IF(B1832="",#N/A,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Approx.'!$D$18*B1832))+O1832*SIN(RADIANS(B1832*'Third Approx.'!$D$19)+'Third Approx.'!$D$21))))))))))))</f>
        <v>#N/A</v>
      </c>
      <c r="N1832" s="18">
        <v>915</v>
      </c>
      <c r="O1832" s="48">
        <f>'Third Approx.'!$D$16*TAN('Third Approx.'!$D$29)+((0.5*(COS(RADIANS(ABS('Third Approx.'!$D$18*'Data 3rd Approx.'!N1832-'Third Approx.'!$D$19*'Data 3rd Approx.'!N1832))))+0.5)*('Third Approx.'!$D$16*TAN(2*'Third Approx.'!$D$29)-2*'Third Approx.'!$D$16*TAN('Third Approx.'!$D$29)))</f>
        <v>3.5144581350678266</v>
      </c>
    </row>
    <row r="1833" spans="1:15" x14ac:dyDescent="0.25">
      <c r="A1833" s="77">
        <v>915.5</v>
      </c>
      <c r="B1833" s="77" t="str">
        <f>IF(A1833&lt;='Third Approx.'!$D$20,A1833,"")</f>
        <v/>
      </c>
      <c r="C1833" s="48" t="e">
        <f>IF(B1833="",#N/A,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Approx.'!$D$18*B1833))+O1833*COS(RADIANS(B1833*'Third Approx.'!$D$19)+'Third Approx.'!$D$21))))))))))))</f>
        <v>#N/A</v>
      </c>
      <c r="D1833" s="7" t="e">
        <f>IF(B1833="",#N/A,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Approx.'!$D$18*B1833))+O1833*SIN(RADIANS(B1833*'Third Approx.'!$D$19)+'Third Approx.'!$D$21))))))))))))</f>
        <v>#N/A</v>
      </c>
      <c r="N1833" s="18">
        <v>915.5</v>
      </c>
      <c r="O1833" s="48">
        <f>'Third Approx.'!$D$16*TAN('Third Approx.'!$D$29)+((0.5*(COS(RADIANS(ABS('Third Approx.'!$D$18*'Data 3rd Approx.'!N1833-'Third Approx.'!$D$19*'Data 3rd Approx.'!N1833))))+0.5)*('Third Approx.'!$D$16*TAN(2*'Third Approx.'!$D$29)-2*'Third Approx.'!$D$16*TAN('Third Approx.'!$D$29)))</f>
        <v>3.5140333909973287</v>
      </c>
    </row>
    <row r="1834" spans="1:15" x14ac:dyDescent="0.25">
      <c r="A1834" s="48">
        <v>916</v>
      </c>
      <c r="B1834" s="77" t="str">
        <f>IF(A1834&lt;='Third Approx.'!$D$20,A1834,"")</f>
        <v/>
      </c>
      <c r="C1834" s="48" t="e">
        <f>IF(B1834="",#N/A,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Approx.'!$D$18*B1834))+O1834*COS(RADIANS(B1834*'Third Approx.'!$D$19)+'Third Approx.'!$D$21))))))))))))</f>
        <v>#N/A</v>
      </c>
      <c r="D1834" s="7" t="e">
        <f>IF(B1834="",#N/A,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Approx.'!$D$18*B1834))+O1834*SIN(RADIANS(B1834*'Third Approx.'!$D$19)+'Third Approx.'!$D$21))))))))))))</f>
        <v>#N/A</v>
      </c>
      <c r="N1834" s="47">
        <v>916</v>
      </c>
      <c r="O1834" s="48">
        <f>'Third Approx.'!$D$16*TAN('Third Approx.'!$D$29)+((0.5*(COS(RADIANS(ABS('Third Approx.'!$D$18*'Data 3rd Approx.'!N1834-'Third Approx.'!$D$19*'Data 3rd Approx.'!N1834))))+0.5)*('Third Approx.'!$D$16*TAN(2*'Third Approx.'!$D$29)-2*'Third Approx.'!$D$16*TAN('Third Approx.'!$D$29)))</f>
        <v>3.5135636608977627</v>
      </c>
    </row>
    <row r="1835" spans="1:15" x14ac:dyDescent="0.25">
      <c r="A1835" s="77">
        <v>916.5</v>
      </c>
      <c r="B1835" s="77" t="str">
        <f>IF(A1835&lt;='Third Approx.'!$D$20,A1835,"")</f>
        <v/>
      </c>
      <c r="C1835" s="48" t="e">
        <f>IF(B1835="",#N/A,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Approx.'!$D$18*B1835))+O1835*COS(RADIANS(B1835*'Third Approx.'!$D$19)+'Third Approx.'!$D$21))))))))))))</f>
        <v>#N/A</v>
      </c>
      <c r="D1835" s="7" t="e">
        <f>IF(B1835="",#N/A,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Approx.'!$D$18*B1835))+O1835*SIN(RADIANS(B1835*'Third Approx.'!$D$19)+'Third Approx.'!$D$21))))))))))))</f>
        <v>#N/A</v>
      </c>
      <c r="N1835" s="18">
        <v>916.5</v>
      </c>
      <c r="O1835" s="48">
        <f>'Third Approx.'!$D$16*TAN('Third Approx.'!$D$29)+((0.5*(COS(RADIANS(ABS('Third Approx.'!$D$18*'Data 3rd Approx.'!N1835-'Third Approx.'!$D$19*'Data 3rd Approx.'!N1835))))+0.5)*('Third Approx.'!$D$16*TAN(2*'Third Approx.'!$D$29)-2*'Third Approx.'!$D$16*TAN('Third Approx.'!$D$29)))</f>
        <v>3.5130569819813662</v>
      </c>
    </row>
    <row r="1836" spans="1:15" x14ac:dyDescent="0.25">
      <c r="A1836" s="48">
        <v>917</v>
      </c>
      <c r="B1836" s="77" t="str">
        <f>IF(A1836&lt;='Third Approx.'!$D$20,A1836,"")</f>
        <v/>
      </c>
      <c r="C1836" s="48" t="e">
        <f>IF(B1836="",#N/A,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Approx.'!$D$18*B1836))+O1836*COS(RADIANS(B1836*'Third Approx.'!$D$19)+'Third Approx.'!$D$21))))))))))))</f>
        <v>#N/A</v>
      </c>
      <c r="D1836" s="7" t="e">
        <f>IF(B1836="",#N/A,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Approx.'!$D$18*B1836))+O1836*SIN(RADIANS(B1836*'Third Approx.'!$D$19)+'Third Approx.'!$D$21))))))))))))</f>
        <v>#N/A</v>
      </c>
      <c r="N1836" s="18">
        <v>917</v>
      </c>
      <c r="O1836" s="48">
        <f>'Third Approx.'!$D$16*TAN('Third Approx.'!$D$29)+((0.5*(COS(RADIANS(ABS('Third Approx.'!$D$18*'Data 3rd Approx.'!N1836-'Third Approx.'!$D$19*'Data 3rd Approx.'!N1836))))+0.5)*('Third Approx.'!$D$16*TAN(2*'Third Approx.'!$D$29)-2*'Third Approx.'!$D$16*TAN('Third Approx.'!$D$29)))</f>
        <v>3.5125220236648764</v>
      </c>
    </row>
    <row r="1837" spans="1:15" x14ac:dyDescent="0.25">
      <c r="A1837" s="77">
        <v>917.5</v>
      </c>
      <c r="B1837" s="77" t="str">
        <f>IF(A1837&lt;='Third Approx.'!$D$20,A1837,"")</f>
        <v/>
      </c>
      <c r="C1837" s="48" t="e">
        <f>IF(B1837="",#N/A,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Approx.'!$D$18*B1837))+O1837*COS(RADIANS(B1837*'Third Approx.'!$D$19)+'Third Approx.'!$D$21))))))))))))</f>
        <v>#N/A</v>
      </c>
      <c r="D1837" s="7" t="e">
        <f>IF(B1837="",#N/A,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Approx.'!$D$18*B1837))+O1837*SIN(RADIANS(B1837*'Third Approx.'!$D$19)+'Third Approx.'!$D$21))))))))))))</f>
        <v>#N/A</v>
      </c>
      <c r="N1837" s="47">
        <v>917.5</v>
      </c>
      <c r="O1837" s="48">
        <f>'Third Approx.'!$D$16*TAN('Third Approx.'!$D$29)+((0.5*(COS(RADIANS(ABS('Third Approx.'!$D$18*'Data 3rd Approx.'!N1837-'Third Approx.'!$D$19*'Data 3rd Approx.'!N1837))))+0.5)*('Third Approx.'!$D$16*TAN(2*'Third Approx.'!$D$29)-2*'Third Approx.'!$D$16*TAN('Third Approx.'!$D$29)))</f>
        <v>3.5119679392334073</v>
      </c>
    </row>
    <row r="1838" spans="1:15" x14ac:dyDescent="0.25">
      <c r="A1838" s="48">
        <v>918</v>
      </c>
      <c r="B1838" s="77" t="str">
        <f>IF(A1838&lt;='Third Approx.'!$D$20,A1838,"")</f>
        <v/>
      </c>
      <c r="C1838" s="48" t="e">
        <f>IF(B1838="",#N/A,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Approx.'!$D$18*B1838))+O1838*COS(RADIANS(B1838*'Third Approx.'!$D$19)+'Third Approx.'!$D$21))))))))))))</f>
        <v>#N/A</v>
      </c>
      <c r="D1838" s="7" t="e">
        <f>IF(B1838="",#N/A,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Approx.'!$D$18*B1838))+O1838*SIN(RADIANS(B1838*'Third Approx.'!$D$19)+'Third Approx.'!$D$21))))))))))))</f>
        <v>#N/A</v>
      </c>
      <c r="N1838" s="18">
        <v>918</v>
      </c>
      <c r="O1838" s="48">
        <f>'Third Approx.'!$D$16*TAN('Third Approx.'!$D$29)+((0.5*(COS(RADIANS(ABS('Third Approx.'!$D$18*'Data 3rd Approx.'!N1838-'Third Approx.'!$D$19*'Data 3rd Approx.'!N1838))))+0.5)*('Third Approx.'!$D$16*TAN(2*'Third Approx.'!$D$29)-2*'Third Approx.'!$D$16*TAN('Third Approx.'!$D$29)))</f>
        <v>3.5114042092252022</v>
      </c>
    </row>
    <row r="1839" spans="1:15" x14ac:dyDescent="0.25">
      <c r="A1839" s="77">
        <v>918.5</v>
      </c>
      <c r="B1839" s="77" t="str">
        <f>IF(A1839&lt;='Third Approx.'!$D$20,A1839,"")</f>
        <v/>
      </c>
      <c r="C1839" s="48" t="e">
        <f>IF(B1839="",#N/A,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Approx.'!$D$18*B1839))+O1839*COS(RADIANS(B1839*'Third Approx.'!$D$19)+'Third Approx.'!$D$21))))))))))))</f>
        <v>#N/A</v>
      </c>
      <c r="D1839" s="7" t="e">
        <f>IF(B1839="",#N/A,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Approx.'!$D$18*B1839))+O1839*SIN(RADIANS(B1839*'Third Approx.'!$D$19)+'Third Approx.'!$D$21))))))))))))</f>
        <v>#N/A</v>
      </c>
      <c r="N1839" s="18">
        <v>918.5</v>
      </c>
      <c r="O1839" s="48">
        <f>'Third Approx.'!$D$16*TAN('Third Approx.'!$D$29)+((0.5*(COS(RADIANS(ABS('Third Approx.'!$D$18*'Data 3rd Approx.'!N1839-'Third Approx.'!$D$19*'Data 3rd Approx.'!N1839))))+0.5)*('Third Approx.'!$D$16*TAN(2*'Third Approx.'!$D$29)-2*'Third Approx.'!$D$16*TAN('Third Approx.'!$D$29)))</f>
        <v>3.5108404792169972</v>
      </c>
    </row>
    <row r="1840" spans="1:15" x14ac:dyDescent="0.25">
      <c r="A1840" s="48">
        <v>919</v>
      </c>
      <c r="B1840" s="77" t="str">
        <f>IF(A1840&lt;='Third Approx.'!$D$20,A1840,"")</f>
        <v/>
      </c>
      <c r="C1840" s="48" t="e">
        <f>IF(B1840="",#N/A,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Approx.'!$D$18*B1840))+O1840*COS(RADIANS(B1840*'Third Approx.'!$D$19)+'Third Approx.'!$D$21))))))))))))</f>
        <v>#N/A</v>
      </c>
      <c r="D1840" s="7" t="e">
        <f>IF(B1840="",#N/A,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Approx.'!$D$18*B1840))+O1840*SIN(RADIANS(B1840*'Third Approx.'!$D$19)+'Third Approx.'!$D$21))))))))))))</f>
        <v>#N/A</v>
      </c>
      <c r="N1840" s="47">
        <v>919</v>
      </c>
      <c r="O1840" s="48">
        <f>'Third Approx.'!$D$16*TAN('Third Approx.'!$D$29)+((0.5*(COS(RADIANS(ABS('Third Approx.'!$D$18*'Data 3rd Approx.'!N1840-'Third Approx.'!$D$19*'Data 3rd Approx.'!N1840))))+0.5)*('Third Approx.'!$D$16*TAN(2*'Third Approx.'!$D$29)-2*'Third Approx.'!$D$16*TAN('Third Approx.'!$D$29)))</f>
        <v>3.5102863947855281</v>
      </c>
    </row>
    <row r="1841" spans="1:15" x14ac:dyDescent="0.25">
      <c r="A1841" s="77">
        <v>919.5</v>
      </c>
      <c r="B1841" s="77" t="str">
        <f>IF(A1841&lt;='Third Approx.'!$D$20,A1841,"")</f>
        <v/>
      </c>
      <c r="C1841" s="48" t="e">
        <f>IF(B1841="",#N/A,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Approx.'!$D$18*B1841))+O1841*COS(RADIANS(B1841*'Third Approx.'!$D$19)+'Third Approx.'!$D$21))))))))))))</f>
        <v>#N/A</v>
      </c>
      <c r="D1841" s="7" t="e">
        <f>IF(B1841="",#N/A,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Approx.'!$D$18*B1841))+O1841*SIN(RADIANS(B1841*'Third Approx.'!$D$19)+'Third Approx.'!$D$21))))))))))))</f>
        <v>#N/A</v>
      </c>
      <c r="N1841" s="18">
        <v>919.5</v>
      </c>
      <c r="O1841" s="48">
        <f>'Third Approx.'!$D$16*TAN('Third Approx.'!$D$29)+((0.5*(COS(RADIANS(ABS('Third Approx.'!$D$18*'Data 3rd Approx.'!N1841-'Third Approx.'!$D$19*'Data 3rd Approx.'!N1841))))+0.5)*('Third Approx.'!$D$16*TAN(2*'Third Approx.'!$D$29)-2*'Third Approx.'!$D$16*TAN('Third Approx.'!$D$29)))</f>
        <v>3.5097514364690383</v>
      </c>
    </row>
    <row r="1842" spans="1:15" x14ac:dyDescent="0.25">
      <c r="A1842" s="48">
        <v>920</v>
      </c>
      <c r="B1842" s="77" t="str">
        <f>IF(A1842&lt;='Third Approx.'!$D$20,A1842,"")</f>
        <v/>
      </c>
      <c r="C1842" s="48" t="e">
        <f>IF(B1842="",#N/A,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Approx.'!$D$18*B1842))+O1842*COS(RADIANS(B1842*'Third Approx.'!$D$19)+'Third Approx.'!$D$21))))))))))))</f>
        <v>#N/A</v>
      </c>
      <c r="D1842" s="7" t="e">
        <f>IF(B1842="",#N/A,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Approx.'!$D$18*B1842))+O1842*SIN(RADIANS(B1842*'Third Approx.'!$D$19)+'Third Approx.'!$D$21))))))))))))</f>
        <v>#N/A</v>
      </c>
      <c r="N1842" s="18">
        <v>920</v>
      </c>
      <c r="O1842" s="48">
        <f>'Third Approx.'!$D$16*TAN('Third Approx.'!$D$29)+((0.5*(COS(RADIANS(ABS('Third Approx.'!$D$18*'Data 3rd Approx.'!N1842-'Third Approx.'!$D$19*'Data 3rd Approx.'!N1842))))+0.5)*('Third Approx.'!$D$16*TAN(2*'Third Approx.'!$D$29)-2*'Third Approx.'!$D$16*TAN('Third Approx.'!$D$29)))</f>
        <v>3.5092447575526418</v>
      </c>
    </row>
    <row r="1843" spans="1:15" x14ac:dyDescent="0.25">
      <c r="A1843" s="77">
        <v>920.5</v>
      </c>
      <c r="B1843" s="77" t="str">
        <f>IF(A1843&lt;='Third Approx.'!$D$20,A1843,"")</f>
        <v/>
      </c>
      <c r="C1843" s="48" t="e">
        <f>IF(B1843="",#N/A,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Approx.'!$D$18*B1843))+O1843*COS(RADIANS(B1843*'Third Approx.'!$D$19)+'Third Approx.'!$D$21))))))))))))</f>
        <v>#N/A</v>
      </c>
      <c r="D1843" s="7" t="e">
        <f>IF(B1843="",#N/A,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Approx.'!$D$18*B1843))+O1843*SIN(RADIANS(B1843*'Third Approx.'!$D$19)+'Third Approx.'!$D$21))))))))))))</f>
        <v>#N/A</v>
      </c>
      <c r="N1843" s="47">
        <v>920.5</v>
      </c>
      <c r="O1843" s="48">
        <f>'Third Approx.'!$D$16*TAN('Third Approx.'!$D$29)+((0.5*(COS(RADIANS(ABS('Third Approx.'!$D$18*'Data 3rd Approx.'!N1843-'Third Approx.'!$D$19*'Data 3rd Approx.'!N1843))))+0.5)*('Third Approx.'!$D$16*TAN(2*'Third Approx.'!$D$29)-2*'Third Approx.'!$D$16*TAN('Third Approx.'!$D$29)))</f>
        <v>3.5087750274530758</v>
      </c>
    </row>
    <row r="1844" spans="1:15" x14ac:dyDescent="0.25">
      <c r="A1844" s="48">
        <v>921</v>
      </c>
      <c r="B1844" s="77" t="str">
        <f>IF(A1844&lt;='Third Approx.'!$D$20,A1844,"")</f>
        <v/>
      </c>
      <c r="C1844" s="48" t="e">
        <f>IF(B1844="",#N/A,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Approx.'!$D$18*B1844))+O1844*COS(RADIANS(B1844*'Third Approx.'!$D$19)+'Third Approx.'!$D$21))))))))))))</f>
        <v>#N/A</v>
      </c>
      <c r="D1844" s="7" t="e">
        <f>IF(B1844="",#N/A,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Approx.'!$D$18*B1844))+O1844*SIN(RADIANS(B1844*'Third Approx.'!$D$19)+'Third Approx.'!$D$21))))))))))))</f>
        <v>#N/A</v>
      </c>
      <c r="N1844" s="18">
        <v>921</v>
      </c>
      <c r="O1844" s="48">
        <f>'Third Approx.'!$D$16*TAN('Third Approx.'!$D$29)+((0.5*(COS(RADIANS(ABS('Third Approx.'!$D$18*'Data 3rd Approx.'!N1844-'Third Approx.'!$D$19*'Data 3rd Approx.'!N1844))))+0.5)*('Third Approx.'!$D$16*TAN(2*'Third Approx.'!$D$29)-2*'Third Approx.'!$D$16*TAN('Third Approx.'!$D$29)))</f>
        <v>3.5083502833825779</v>
      </c>
    </row>
    <row r="1845" spans="1:15" x14ac:dyDescent="0.25">
      <c r="A1845" s="77">
        <v>921.5</v>
      </c>
      <c r="B1845" s="77" t="str">
        <f>IF(A1845&lt;='Third Approx.'!$D$20,A1845,"")</f>
        <v/>
      </c>
      <c r="C1845" s="48" t="e">
        <f>IF(B1845="",#N/A,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Approx.'!$D$18*B1845))+O1845*COS(RADIANS(B1845*'Third Approx.'!$D$19)+'Third Approx.'!$D$21))))))))))))</f>
        <v>#N/A</v>
      </c>
      <c r="D1845" s="7" t="e">
        <f>IF(B1845="",#N/A,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Approx.'!$D$18*B1845))+O1845*SIN(RADIANS(B1845*'Third Approx.'!$D$19)+'Third Approx.'!$D$21))))))))))))</f>
        <v>#N/A</v>
      </c>
      <c r="N1845" s="18">
        <v>921.5</v>
      </c>
      <c r="O1845" s="48">
        <f>'Third Approx.'!$D$16*TAN('Third Approx.'!$D$29)+((0.5*(COS(RADIANS(ABS('Third Approx.'!$D$18*'Data 3rd Approx.'!N1845-'Third Approx.'!$D$19*'Data 3rd Approx.'!N1845))))+0.5)*('Third Approx.'!$D$16*TAN(2*'Third Approx.'!$D$29)-2*'Third Approx.'!$D$16*TAN('Third Approx.'!$D$29)))</f>
        <v>3.5079777928299554</v>
      </c>
    </row>
    <row r="1846" spans="1:15" x14ac:dyDescent="0.25">
      <c r="A1846" s="48">
        <v>922</v>
      </c>
      <c r="B1846" s="77" t="str">
        <f>IF(A1846&lt;='Third Approx.'!$D$20,A1846,"")</f>
        <v/>
      </c>
      <c r="C1846" s="48" t="e">
        <f>IF(B1846="",#N/A,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Approx.'!$D$18*B1846))+O1846*COS(RADIANS(B1846*'Third Approx.'!$D$19)+'Third Approx.'!$D$21))))))))))))</f>
        <v>#N/A</v>
      </c>
      <c r="D1846" s="7" t="e">
        <f>IF(B1846="",#N/A,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Approx.'!$D$18*B1846))+O1846*SIN(RADIANS(B1846*'Third Approx.'!$D$19)+'Third Approx.'!$D$21))))))))))))</f>
        <v>#N/A</v>
      </c>
      <c r="N1846" s="47">
        <v>922</v>
      </c>
      <c r="O1846" s="48">
        <f>'Third Approx.'!$D$16*TAN('Third Approx.'!$D$29)+((0.5*(COS(RADIANS(ABS('Third Approx.'!$D$18*'Data 3rd Approx.'!N1846-'Third Approx.'!$D$19*'Data 3rd Approx.'!N1846))))+0.5)*('Third Approx.'!$D$16*TAN(2*'Third Approx.'!$D$29)-2*'Third Approx.'!$D$16*TAN('Third Approx.'!$D$29)))</f>
        <v>3.5076639292118377</v>
      </c>
    </row>
    <row r="1847" spans="1:15" x14ac:dyDescent="0.25">
      <c r="A1847" s="77">
        <v>922.5</v>
      </c>
      <c r="B1847" s="77" t="str">
        <f>IF(A1847&lt;='Third Approx.'!$D$20,A1847,"")</f>
        <v/>
      </c>
      <c r="C1847" s="48" t="e">
        <f>IF(B1847="",#N/A,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Approx.'!$D$18*B1847))+O1847*COS(RADIANS(B1847*'Third Approx.'!$D$19)+'Third Approx.'!$D$21))))))))))))</f>
        <v>#N/A</v>
      </c>
      <c r="D1847" s="7" t="e">
        <f>IF(B1847="",#N/A,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Approx.'!$D$18*B1847))+O1847*SIN(RADIANS(B1847*'Third Approx.'!$D$19)+'Third Approx.'!$D$21))))))))))))</f>
        <v>#N/A</v>
      </c>
      <c r="N1847" s="18">
        <v>922.5</v>
      </c>
      <c r="O1847" s="48">
        <f>'Third Approx.'!$D$16*TAN('Third Approx.'!$D$29)+((0.5*(COS(RADIANS(ABS('Third Approx.'!$D$18*'Data 3rd Approx.'!N1847-'Third Approx.'!$D$19*'Data 3rd Approx.'!N1847))))+0.5)*('Third Approx.'!$D$16*TAN(2*'Third Approx.'!$D$29)-2*'Third Approx.'!$D$16*TAN('Third Approx.'!$D$29)))</f>
        <v>3.5074140628217503</v>
      </c>
    </row>
    <row r="1848" spans="1:15" x14ac:dyDescent="0.25">
      <c r="A1848" s="48">
        <v>923</v>
      </c>
      <c r="B1848" s="77" t="str">
        <f>IF(A1848&lt;='Third Approx.'!$D$20,A1848,"")</f>
        <v/>
      </c>
      <c r="C1848" s="48" t="e">
        <f>IF(B1848="",#N/A,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Approx.'!$D$18*B1848))+O1848*COS(RADIANS(B1848*'Third Approx.'!$D$19)+'Third Approx.'!$D$21))))))))))))</f>
        <v>#N/A</v>
      </c>
      <c r="D1848" s="7" t="e">
        <f>IF(B1848="",#N/A,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Approx.'!$D$18*B1848))+O1848*SIN(RADIANS(B1848*'Third Approx.'!$D$19)+'Third Approx.'!$D$21))))))))))))</f>
        <v>#N/A</v>
      </c>
      <c r="N1848" s="18">
        <v>923</v>
      </c>
      <c r="O1848" s="48">
        <f>'Third Approx.'!$D$16*TAN('Third Approx.'!$D$29)+((0.5*(COS(RADIANS(ABS('Third Approx.'!$D$18*'Data 3rd Approx.'!N1848-'Third Approx.'!$D$19*'Data 3rd Approx.'!N1848))))+0.5)*('Third Approx.'!$D$16*TAN(2*'Third Approx.'!$D$29)-2*'Third Approx.'!$D$16*TAN('Third Approx.'!$D$29)))</f>
        <v>3.5072324689429037</v>
      </c>
    </row>
    <row r="1849" spans="1:15" x14ac:dyDescent="0.25">
      <c r="A1849" s="77">
        <v>923.5</v>
      </c>
      <c r="B1849" s="77" t="str">
        <f>IF(A1849&lt;='Third Approx.'!$D$20,A1849,"")</f>
        <v/>
      </c>
      <c r="C1849" s="48" t="e">
        <f>IF(B1849="",#N/A,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Approx.'!$D$18*B1849))+O1849*COS(RADIANS(B1849*'Third Approx.'!$D$19)+'Third Approx.'!$D$21))))))))))))</f>
        <v>#N/A</v>
      </c>
      <c r="D1849" s="7" t="e">
        <f>IF(B1849="",#N/A,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Approx.'!$D$18*B1849))+O1849*SIN(RADIANS(B1849*'Third Approx.'!$D$19)+'Third Approx.'!$D$21))))))))))))</f>
        <v>#N/A</v>
      </c>
      <c r="N1849" s="47">
        <v>923.5</v>
      </c>
      <c r="O1849" s="48">
        <f>'Third Approx.'!$D$16*TAN('Third Approx.'!$D$29)+((0.5*(COS(RADIANS(ABS('Third Approx.'!$D$18*'Data 3rd Approx.'!N1849-'Third Approx.'!$D$19*'Data 3rd Approx.'!N1849))))+0.5)*('Third Approx.'!$D$16*TAN(2*'Third Approx.'!$D$29)-2*'Third Approx.'!$D$16*TAN('Third Approx.'!$D$29)))</f>
        <v>3.5071222546969119</v>
      </c>
    </row>
    <row r="1850" spans="1:15" x14ac:dyDescent="0.25">
      <c r="A1850" s="48">
        <v>924</v>
      </c>
      <c r="B1850" s="77" t="str">
        <f>IF(A1850&lt;='Third Approx.'!$D$20,A1850,"")</f>
        <v/>
      </c>
      <c r="C1850" s="48" t="e">
        <f>IF(B1850="",#N/A,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Approx.'!$D$18*B1850))+O1850*COS(RADIANS(B1850*'Third Approx.'!$D$19)+'Third Approx.'!$D$21))))))))))))</f>
        <v>#N/A</v>
      </c>
      <c r="D1850" s="7" t="e">
        <f>IF(B1850="",#N/A,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Approx.'!$D$18*B1850))+O1850*SIN(RADIANS(B1850*'Third Approx.'!$D$19)+'Third Approx.'!$D$21))))))))))))</f>
        <v>#N/A</v>
      </c>
      <c r="N1850" s="18">
        <v>924</v>
      </c>
      <c r="O1850" s="48">
        <f>'Third Approx.'!$D$16*TAN('Third Approx.'!$D$29)+((0.5*(COS(RADIANS(ABS('Third Approx.'!$D$18*'Data 3rd Approx.'!N1850-'Third Approx.'!$D$19*'Data 3rd Approx.'!N1850))))+0.5)*('Third Approx.'!$D$16*TAN(2*'Third Approx.'!$D$29)-2*'Third Approx.'!$D$16*TAN('Third Approx.'!$D$29)))</f>
        <v>3.5070853058800813</v>
      </c>
    </row>
    <row r="1851" spans="1:15" x14ac:dyDescent="0.25">
      <c r="A1851" s="77">
        <v>924.5</v>
      </c>
      <c r="B1851" s="77" t="str">
        <f>IF(A1851&lt;='Third Approx.'!$D$20,A1851,"")</f>
        <v/>
      </c>
      <c r="C1851" s="48" t="e">
        <f>IF(B1851="",#N/A,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Approx.'!$D$18*B1851))+O1851*COS(RADIANS(B1851*'Third Approx.'!$D$19)+'Third Approx.'!$D$21))))))))))))</f>
        <v>#N/A</v>
      </c>
      <c r="D1851" s="7" t="e">
        <f>IF(B1851="",#N/A,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Approx.'!$D$18*B1851))+O1851*SIN(RADIANS(B1851*'Third Approx.'!$D$19)+'Third Approx.'!$D$21))))))))))))</f>
        <v>#N/A</v>
      </c>
      <c r="N1851" s="18">
        <v>924.5</v>
      </c>
      <c r="O1851" s="48">
        <f>'Third Approx.'!$D$16*TAN('Third Approx.'!$D$29)+((0.5*(COS(RADIANS(ABS('Third Approx.'!$D$18*'Data 3rd Approx.'!N1851-'Third Approx.'!$D$19*'Data 3rd Approx.'!N1851))))+0.5)*('Third Approx.'!$D$16*TAN(2*'Third Approx.'!$D$29)-2*'Third Approx.'!$D$16*TAN('Third Approx.'!$D$29)))</f>
        <v>3.5071222546969119</v>
      </c>
    </row>
    <row r="1852" spans="1:15" x14ac:dyDescent="0.25">
      <c r="A1852" s="48">
        <v>925</v>
      </c>
      <c r="B1852" s="77" t="str">
        <f>IF(A1852&lt;='Third Approx.'!$D$20,A1852,"")</f>
        <v/>
      </c>
      <c r="C1852" s="48" t="e">
        <f>IF(B1852="",#N/A,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Approx.'!$D$18*B1852))+O1852*COS(RADIANS(B1852*'Third Approx.'!$D$19)+'Third Approx.'!$D$21))))))))))))</f>
        <v>#N/A</v>
      </c>
      <c r="D1852" s="7" t="e">
        <f>IF(B1852="",#N/A,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Approx.'!$D$18*B1852))+O1852*SIN(RADIANS(B1852*'Third Approx.'!$D$19)+'Third Approx.'!$D$21))))))))))))</f>
        <v>#N/A</v>
      </c>
      <c r="N1852" s="47">
        <v>925</v>
      </c>
      <c r="O1852" s="48">
        <f>'Third Approx.'!$D$16*TAN('Third Approx.'!$D$29)+((0.5*(COS(RADIANS(ABS('Third Approx.'!$D$18*'Data 3rd Approx.'!N1852-'Third Approx.'!$D$19*'Data 3rd Approx.'!N1852))))+0.5)*('Third Approx.'!$D$16*TAN(2*'Third Approx.'!$D$29)-2*'Third Approx.'!$D$16*TAN('Third Approx.'!$D$29)))</f>
        <v>3.5072324689429037</v>
      </c>
    </row>
    <row r="1853" spans="1:15" x14ac:dyDescent="0.25">
      <c r="A1853" s="77">
        <v>925.5</v>
      </c>
      <c r="B1853" s="77" t="str">
        <f>IF(A1853&lt;='Third Approx.'!$D$20,A1853,"")</f>
        <v/>
      </c>
      <c r="C1853" s="48" t="e">
        <f>IF(B1853="",#N/A,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Approx.'!$D$18*B1853))+O1853*COS(RADIANS(B1853*'Third Approx.'!$D$19)+'Third Approx.'!$D$21))))))))))))</f>
        <v>#N/A</v>
      </c>
      <c r="D1853" s="7" t="e">
        <f>IF(B1853="",#N/A,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Approx.'!$D$18*B1853))+O1853*SIN(RADIANS(B1853*'Third Approx.'!$D$19)+'Third Approx.'!$D$21))))))))))))</f>
        <v>#N/A</v>
      </c>
      <c r="N1853" s="18">
        <v>925.5</v>
      </c>
      <c r="O1853" s="48">
        <f>'Third Approx.'!$D$16*TAN('Third Approx.'!$D$29)+((0.5*(COS(RADIANS(ABS('Third Approx.'!$D$18*'Data 3rd Approx.'!N1853-'Third Approx.'!$D$19*'Data 3rd Approx.'!N1853))))+0.5)*('Third Approx.'!$D$16*TAN(2*'Third Approx.'!$D$29)-2*'Third Approx.'!$D$16*TAN('Third Approx.'!$D$29)))</f>
        <v>3.5074140628217503</v>
      </c>
    </row>
    <row r="1854" spans="1:15" x14ac:dyDescent="0.25">
      <c r="A1854" s="48">
        <v>926</v>
      </c>
      <c r="B1854" s="77" t="str">
        <f>IF(A1854&lt;='Third Approx.'!$D$20,A1854,"")</f>
        <v/>
      </c>
      <c r="C1854" s="48" t="e">
        <f>IF(B1854="",#N/A,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Approx.'!$D$18*B1854))+O1854*COS(RADIANS(B1854*'Third Approx.'!$D$19)+'Third Approx.'!$D$21))))))))))))</f>
        <v>#N/A</v>
      </c>
      <c r="D1854" s="7" t="e">
        <f>IF(B1854="",#N/A,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Approx.'!$D$18*B1854))+O1854*SIN(RADIANS(B1854*'Third Approx.'!$D$19)+'Third Approx.'!$D$21))))))))))))</f>
        <v>#N/A</v>
      </c>
      <c r="N1854" s="18">
        <v>926</v>
      </c>
      <c r="O1854" s="48">
        <f>'Third Approx.'!$D$16*TAN('Third Approx.'!$D$29)+((0.5*(COS(RADIANS(ABS('Third Approx.'!$D$18*'Data 3rd Approx.'!N1854-'Third Approx.'!$D$19*'Data 3rd Approx.'!N1854))))+0.5)*('Third Approx.'!$D$16*TAN(2*'Third Approx.'!$D$29)-2*'Third Approx.'!$D$16*TAN('Third Approx.'!$D$29)))</f>
        <v>3.5076639292118377</v>
      </c>
    </row>
    <row r="1855" spans="1:15" x14ac:dyDescent="0.25">
      <c r="A1855" s="77">
        <v>926.5</v>
      </c>
      <c r="B1855" s="77" t="str">
        <f>IF(A1855&lt;='Third Approx.'!$D$20,A1855,"")</f>
        <v/>
      </c>
      <c r="C1855" s="48" t="e">
        <f>IF(B1855="",#N/A,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Approx.'!$D$18*B1855))+O1855*COS(RADIANS(B1855*'Third Approx.'!$D$19)+'Third Approx.'!$D$21))))))))))))</f>
        <v>#N/A</v>
      </c>
      <c r="D1855" s="7" t="e">
        <f>IF(B1855="",#N/A,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Approx.'!$D$18*B1855))+O1855*SIN(RADIANS(B1855*'Third Approx.'!$D$19)+'Third Approx.'!$D$21))))))))))))</f>
        <v>#N/A</v>
      </c>
      <c r="N1855" s="47">
        <v>926.5</v>
      </c>
      <c r="O1855" s="48">
        <f>'Third Approx.'!$D$16*TAN('Third Approx.'!$D$29)+((0.5*(COS(RADIANS(ABS('Third Approx.'!$D$18*'Data 3rd Approx.'!N1855-'Third Approx.'!$D$19*'Data 3rd Approx.'!N1855))))+0.5)*('Third Approx.'!$D$16*TAN(2*'Third Approx.'!$D$29)-2*'Third Approx.'!$D$16*TAN('Third Approx.'!$D$29)))</f>
        <v>3.5079777928299554</v>
      </c>
    </row>
    <row r="1856" spans="1:15" x14ac:dyDescent="0.25">
      <c r="A1856" s="48">
        <v>927</v>
      </c>
      <c r="B1856" s="77" t="str">
        <f>IF(A1856&lt;='Third Approx.'!$D$20,A1856,"")</f>
        <v/>
      </c>
      <c r="C1856" s="48" t="e">
        <f>IF(B1856="",#N/A,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Approx.'!$D$18*B1856))+O1856*COS(RADIANS(B1856*'Third Approx.'!$D$19)+'Third Approx.'!$D$21))))))))))))</f>
        <v>#N/A</v>
      </c>
      <c r="D1856" s="7" t="e">
        <f>IF(B1856="",#N/A,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Approx.'!$D$18*B1856))+O1856*SIN(RADIANS(B1856*'Third Approx.'!$D$19)+'Third Approx.'!$D$21))))))))))))</f>
        <v>#N/A</v>
      </c>
      <c r="N1856" s="18">
        <v>927</v>
      </c>
      <c r="O1856" s="48">
        <f>'Third Approx.'!$D$16*TAN('Third Approx.'!$D$29)+((0.5*(COS(RADIANS(ABS('Third Approx.'!$D$18*'Data 3rd Approx.'!N1856-'Third Approx.'!$D$19*'Data 3rd Approx.'!N1856))))+0.5)*('Third Approx.'!$D$16*TAN(2*'Third Approx.'!$D$29)-2*'Third Approx.'!$D$16*TAN('Third Approx.'!$D$29)))</f>
        <v>3.5083502833825779</v>
      </c>
    </row>
    <row r="1857" spans="1:15" x14ac:dyDescent="0.25">
      <c r="A1857" s="77">
        <v>927.5</v>
      </c>
      <c r="B1857" s="77" t="str">
        <f>IF(A1857&lt;='Third Approx.'!$D$20,A1857,"")</f>
        <v/>
      </c>
      <c r="C1857" s="48" t="e">
        <f>IF(B1857="",#N/A,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Approx.'!$D$18*B1857))+O1857*COS(RADIANS(B1857*'Third Approx.'!$D$19)+'Third Approx.'!$D$21))))))))))))</f>
        <v>#N/A</v>
      </c>
      <c r="D1857" s="7" t="e">
        <f>IF(B1857="",#N/A,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Approx.'!$D$18*B1857))+O1857*SIN(RADIANS(B1857*'Third Approx.'!$D$19)+'Third Approx.'!$D$21))))))))))))</f>
        <v>#N/A</v>
      </c>
      <c r="N1857" s="18">
        <v>927.5</v>
      </c>
      <c r="O1857" s="48">
        <f>'Third Approx.'!$D$16*TAN('Third Approx.'!$D$29)+((0.5*(COS(RADIANS(ABS('Third Approx.'!$D$18*'Data 3rd Approx.'!N1857-'Third Approx.'!$D$19*'Data 3rd Approx.'!N1857))))+0.5)*('Third Approx.'!$D$16*TAN(2*'Third Approx.'!$D$29)-2*'Third Approx.'!$D$16*TAN('Third Approx.'!$D$29)))</f>
        <v>3.5087750274530758</v>
      </c>
    </row>
    <row r="1858" spans="1:15" x14ac:dyDescent="0.25">
      <c r="A1858" s="48">
        <v>928</v>
      </c>
      <c r="B1858" s="77" t="str">
        <f>IF(A1858&lt;='Third Approx.'!$D$20,A1858,"")</f>
        <v/>
      </c>
      <c r="C1858" s="48" t="e">
        <f>IF(B1858="",#N/A,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Approx.'!$D$18*B1858))+O1858*COS(RADIANS(B1858*'Third Approx.'!$D$19)+'Third Approx.'!$D$21))))))))))))</f>
        <v>#N/A</v>
      </c>
      <c r="D1858" s="7" t="e">
        <f>IF(B1858="",#N/A,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Approx.'!$D$18*B1858))+O1858*SIN(RADIANS(B1858*'Third Approx.'!$D$19)+'Third Approx.'!$D$21))))))))))))</f>
        <v>#N/A</v>
      </c>
      <c r="N1858" s="47">
        <v>928</v>
      </c>
      <c r="O1858" s="48">
        <f>'Third Approx.'!$D$16*TAN('Third Approx.'!$D$29)+((0.5*(COS(RADIANS(ABS('Third Approx.'!$D$18*'Data 3rd Approx.'!N1858-'Third Approx.'!$D$19*'Data 3rd Approx.'!N1858))))+0.5)*('Third Approx.'!$D$16*TAN(2*'Third Approx.'!$D$29)-2*'Third Approx.'!$D$16*TAN('Third Approx.'!$D$29)))</f>
        <v>3.5092447575526418</v>
      </c>
    </row>
    <row r="1859" spans="1:15" x14ac:dyDescent="0.25">
      <c r="A1859" s="77">
        <v>928.5</v>
      </c>
      <c r="B1859" s="77" t="str">
        <f>IF(A1859&lt;='Third Approx.'!$D$20,A1859,"")</f>
        <v/>
      </c>
      <c r="C1859" s="48" t="e">
        <f>IF(B1859="",#N/A,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Approx.'!$D$18*B1859))+O1859*COS(RADIANS(B1859*'Third Approx.'!$D$19)+'Third Approx.'!$D$21))))))))))))</f>
        <v>#N/A</v>
      </c>
      <c r="D1859" s="7" t="e">
        <f>IF(B1859="",#N/A,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Approx.'!$D$18*B1859))+O1859*SIN(RADIANS(B1859*'Third Approx.'!$D$19)+'Third Approx.'!$D$21))))))))))))</f>
        <v>#N/A</v>
      </c>
      <c r="N1859" s="18">
        <v>928.5</v>
      </c>
      <c r="O1859" s="48">
        <f>'Third Approx.'!$D$16*TAN('Third Approx.'!$D$29)+((0.5*(COS(RADIANS(ABS('Third Approx.'!$D$18*'Data 3rd Approx.'!N1859-'Third Approx.'!$D$19*'Data 3rd Approx.'!N1859))))+0.5)*('Third Approx.'!$D$16*TAN(2*'Third Approx.'!$D$29)-2*'Third Approx.'!$D$16*TAN('Third Approx.'!$D$29)))</f>
        <v>3.5097514364690383</v>
      </c>
    </row>
    <row r="1860" spans="1:15" x14ac:dyDescent="0.25">
      <c r="A1860" s="48">
        <v>929</v>
      </c>
      <c r="B1860" s="77" t="str">
        <f>IF(A1860&lt;='Third Approx.'!$D$20,A1860,"")</f>
        <v/>
      </c>
      <c r="C1860" s="48" t="e">
        <f>IF(B1860="",#N/A,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Approx.'!$D$18*B1860))+O1860*COS(RADIANS(B1860*'Third Approx.'!$D$19)+'Third Approx.'!$D$21))))))))))))</f>
        <v>#N/A</v>
      </c>
      <c r="D1860" s="7" t="e">
        <f>IF(B1860="",#N/A,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Approx.'!$D$18*B1860))+O1860*SIN(RADIANS(B1860*'Third Approx.'!$D$19)+'Third Approx.'!$D$21))))))))))))</f>
        <v>#N/A</v>
      </c>
      <c r="N1860" s="18">
        <v>929</v>
      </c>
      <c r="O1860" s="48">
        <f>'Third Approx.'!$D$16*TAN('Third Approx.'!$D$29)+((0.5*(COS(RADIANS(ABS('Third Approx.'!$D$18*'Data 3rd Approx.'!N1860-'Third Approx.'!$D$19*'Data 3rd Approx.'!N1860))))+0.5)*('Third Approx.'!$D$16*TAN(2*'Third Approx.'!$D$29)-2*'Third Approx.'!$D$16*TAN('Third Approx.'!$D$29)))</f>
        <v>3.5102863947855281</v>
      </c>
    </row>
    <row r="1861" spans="1:15" x14ac:dyDescent="0.25">
      <c r="A1861" s="77">
        <v>929.5</v>
      </c>
      <c r="B1861" s="77" t="str">
        <f>IF(A1861&lt;='Third Approx.'!$D$20,A1861,"")</f>
        <v/>
      </c>
      <c r="C1861" s="48" t="e">
        <f>IF(B1861="",#N/A,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Approx.'!$D$18*B1861))+O1861*COS(RADIANS(B1861*'Third Approx.'!$D$19)+'Third Approx.'!$D$21))))))))))))</f>
        <v>#N/A</v>
      </c>
      <c r="D1861" s="7" t="e">
        <f>IF(B1861="",#N/A,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Approx.'!$D$18*B1861))+O1861*SIN(RADIANS(B1861*'Third Approx.'!$D$19)+'Third Approx.'!$D$21))))))))))))</f>
        <v>#N/A</v>
      </c>
      <c r="N1861" s="47">
        <v>929.5</v>
      </c>
      <c r="O1861" s="48">
        <f>'Third Approx.'!$D$16*TAN('Third Approx.'!$D$29)+((0.5*(COS(RADIANS(ABS('Third Approx.'!$D$18*'Data 3rd Approx.'!N1861-'Third Approx.'!$D$19*'Data 3rd Approx.'!N1861))))+0.5)*('Third Approx.'!$D$16*TAN(2*'Third Approx.'!$D$29)-2*'Third Approx.'!$D$16*TAN('Third Approx.'!$D$29)))</f>
        <v>3.5108404792169972</v>
      </c>
    </row>
    <row r="1862" spans="1:15" x14ac:dyDescent="0.25">
      <c r="A1862" s="48">
        <v>930</v>
      </c>
      <c r="B1862" s="77" t="str">
        <f>IF(A1862&lt;='Third Approx.'!$D$20,A1862,"")</f>
        <v/>
      </c>
      <c r="C1862" s="48" t="e">
        <f>IF(B1862="",#N/A,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Approx.'!$D$18*B1862))+O1862*COS(RADIANS(B1862*'Third Approx.'!$D$19)+'Third Approx.'!$D$21))))))))))))</f>
        <v>#N/A</v>
      </c>
      <c r="D1862" s="7" t="e">
        <f>IF(B1862="",#N/A,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Approx.'!$D$18*B1862))+O1862*SIN(RADIANS(B1862*'Third Approx.'!$D$19)+'Third Approx.'!$D$21))))))))))))</f>
        <v>#N/A</v>
      </c>
      <c r="N1862" s="18">
        <v>930</v>
      </c>
      <c r="O1862" s="48">
        <f>'Third Approx.'!$D$16*TAN('Third Approx.'!$D$29)+((0.5*(COS(RADIANS(ABS('Third Approx.'!$D$18*'Data 3rd Approx.'!N1862-'Third Approx.'!$D$19*'Data 3rd Approx.'!N1862))))+0.5)*('Third Approx.'!$D$16*TAN(2*'Third Approx.'!$D$29)-2*'Third Approx.'!$D$16*TAN('Third Approx.'!$D$29)))</f>
        <v>3.5114042092252022</v>
      </c>
    </row>
    <row r="1863" spans="1:15" x14ac:dyDescent="0.25">
      <c r="A1863" s="77">
        <v>930.5</v>
      </c>
      <c r="B1863" s="77" t="str">
        <f>IF(A1863&lt;='Third Approx.'!$D$20,A1863,"")</f>
        <v/>
      </c>
      <c r="C1863" s="48" t="e">
        <f>IF(B1863="",#N/A,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Approx.'!$D$18*B1863))+O1863*COS(RADIANS(B1863*'Third Approx.'!$D$19)+'Third Approx.'!$D$21))))))))))))</f>
        <v>#N/A</v>
      </c>
      <c r="D1863" s="7" t="e">
        <f>IF(B1863="",#N/A,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Approx.'!$D$18*B1863))+O1863*SIN(RADIANS(B1863*'Third Approx.'!$D$19)+'Third Approx.'!$D$21))))))))))))</f>
        <v>#N/A</v>
      </c>
      <c r="N1863" s="18">
        <v>930.5</v>
      </c>
      <c r="O1863" s="48">
        <f>'Third Approx.'!$D$16*TAN('Third Approx.'!$D$29)+((0.5*(COS(RADIANS(ABS('Third Approx.'!$D$18*'Data 3rd Approx.'!N1863-'Third Approx.'!$D$19*'Data 3rd Approx.'!N1863))))+0.5)*('Third Approx.'!$D$16*TAN(2*'Third Approx.'!$D$29)-2*'Third Approx.'!$D$16*TAN('Third Approx.'!$D$29)))</f>
        <v>3.5119679392334073</v>
      </c>
    </row>
    <row r="1864" spans="1:15" x14ac:dyDescent="0.25">
      <c r="A1864" s="48">
        <v>931</v>
      </c>
      <c r="B1864" s="77" t="str">
        <f>IF(A1864&lt;='Third Approx.'!$D$20,A1864,"")</f>
        <v/>
      </c>
      <c r="C1864" s="48" t="e">
        <f>IF(B1864="",#N/A,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Approx.'!$D$18*B1864))+O1864*COS(RADIANS(B1864*'Third Approx.'!$D$19)+'Third Approx.'!$D$21))))))))))))</f>
        <v>#N/A</v>
      </c>
      <c r="D1864" s="7" t="e">
        <f>IF(B1864="",#N/A,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Approx.'!$D$18*B1864))+O1864*SIN(RADIANS(B1864*'Third Approx.'!$D$19)+'Third Approx.'!$D$21))))))))))))</f>
        <v>#N/A</v>
      </c>
      <c r="N1864" s="47">
        <v>931</v>
      </c>
      <c r="O1864" s="48">
        <f>'Third Approx.'!$D$16*TAN('Third Approx.'!$D$29)+((0.5*(COS(RADIANS(ABS('Third Approx.'!$D$18*'Data 3rd Approx.'!N1864-'Third Approx.'!$D$19*'Data 3rd Approx.'!N1864))))+0.5)*('Third Approx.'!$D$16*TAN(2*'Third Approx.'!$D$29)-2*'Third Approx.'!$D$16*TAN('Third Approx.'!$D$29)))</f>
        <v>3.5125220236648764</v>
      </c>
    </row>
    <row r="1865" spans="1:15" x14ac:dyDescent="0.25">
      <c r="A1865" s="77">
        <v>931.5</v>
      </c>
      <c r="B1865" s="77" t="str">
        <f>IF(A1865&lt;='Third Approx.'!$D$20,A1865,"")</f>
        <v/>
      </c>
      <c r="C1865" s="48" t="e">
        <f>IF(B1865="",#N/A,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Approx.'!$D$18*B1865))+O1865*COS(RADIANS(B1865*'Third Approx.'!$D$19)+'Third Approx.'!$D$21))))))))))))</f>
        <v>#N/A</v>
      </c>
      <c r="D1865" s="7" t="e">
        <f>IF(B1865="",#N/A,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Approx.'!$D$18*B1865))+O1865*SIN(RADIANS(B1865*'Third Approx.'!$D$19)+'Third Approx.'!$D$21))))))))))))</f>
        <v>#N/A</v>
      </c>
      <c r="N1865" s="18">
        <v>931.5</v>
      </c>
      <c r="O1865" s="48">
        <f>'Third Approx.'!$D$16*TAN('Third Approx.'!$D$29)+((0.5*(COS(RADIANS(ABS('Third Approx.'!$D$18*'Data 3rd Approx.'!N1865-'Third Approx.'!$D$19*'Data 3rd Approx.'!N1865))))+0.5)*('Third Approx.'!$D$16*TAN(2*'Third Approx.'!$D$29)-2*'Third Approx.'!$D$16*TAN('Third Approx.'!$D$29)))</f>
        <v>3.5130569819813662</v>
      </c>
    </row>
    <row r="1866" spans="1:15" x14ac:dyDescent="0.25">
      <c r="A1866" s="48">
        <v>932</v>
      </c>
      <c r="B1866" s="77" t="str">
        <f>IF(A1866&lt;='Third Approx.'!$D$20,A1866,"")</f>
        <v/>
      </c>
      <c r="C1866" s="48" t="e">
        <f>IF(B1866="",#N/A,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Approx.'!$D$18*B1866))+O1866*COS(RADIANS(B1866*'Third Approx.'!$D$19)+'Third Approx.'!$D$21))))))))))))</f>
        <v>#N/A</v>
      </c>
      <c r="D1866" s="7" t="e">
        <f>IF(B1866="",#N/A,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Approx.'!$D$18*B1866))+O1866*SIN(RADIANS(B1866*'Third Approx.'!$D$19)+'Third Approx.'!$D$21))))))))))))</f>
        <v>#N/A</v>
      </c>
      <c r="N1866" s="18">
        <v>932</v>
      </c>
      <c r="O1866" s="48">
        <f>'Third Approx.'!$D$16*TAN('Third Approx.'!$D$29)+((0.5*(COS(RADIANS(ABS('Third Approx.'!$D$18*'Data 3rd Approx.'!N1866-'Third Approx.'!$D$19*'Data 3rd Approx.'!N1866))))+0.5)*('Third Approx.'!$D$16*TAN(2*'Third Approx.'!$D$29)-2*'Third Approx.'!$D$16*TAN('Third Approx.'!$D$29)))</f>
        <v>3.5135636608977627</v>
      </c>
    </row>
    <row r="1867" spans="1:15" x14ac:dyDescent="0.25">
      <c r="A1867" s="77">
        <v>932.5</v>
      </c>
      <c r="B1867" s="77" t="str">
        <f>IF(A1867&lt;='Third Approx.'!$D$20,A1867,"")</f>
        <v/>
      </c>
      <c r="C1867" s="48" t="e">
        <f>IF(B1867="",#N/A,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Approx.'!$D$18*B1867))+O1867*COS(RADIANS(B1867*'Third Approx.'!$D$19)+'Third Approx.'!$D$21))))))))))))</f>
        <v>#N/A</v>
      </c>
      <c r="D1867" s="7" t="e">
        <f>IF(B1867="",#N/A,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Approx.'!$D$18*B1867))+O1867*SIN(RADIANS(B1867*'Third Approx.'!$D$19)+'Third Approx.'!$D$21))))))))))))</f>
        <v>#N/A</v>
      </c>
      <c r="N1867" s="47">
        <v>932.5</v>
      </c>
      <c r="O1867" s="48">
        <f>'Third Approx.'!$D$16*TAN('Third Approx.'!$D$29)+((0.5*(COS(RADIANS(ABS('Third Approx.'!$D$18*'Data 3rd Approx.'!N1867-'Third Approx.'!$D$19*'Data 3rd Approx.'!N1867))))+0.5)*('Third Approx.'!$D$16*TAN(2*'Third Approx.'!$D$29)-2*'Third Approx.'!$D$16*TAN('Third Approx.'!$D$29)))</f>
        <v>3.5140333909973287</v>
      </c>
    </row>
    <row r="1868" spans="1:15" x14ac:dyDescent="0.25">
      <c r="A1868" s="48">
        <v>933</v>
      </c>
      <c r="B1868" s="77" t="str">
        <f>IF(A1868&lt;='Third Approx.'!$D$20,A1868,"")</f>
        <v/>
      </c>
      <c r="C1868" s="48" t="e">
        <f>IF(B1868="",#N/A,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Approx.'!$D$18*B1868))+O1868*COS(RADIANS(B1868*'Third Approx.'!$D$19)+'Third Approx.'!$D$21))))))))))))</f>
        <v>#N/A</v>
      </c>
      <c r="D1868" s="7" t="e">
        <f>IF(B1868="",#N/A,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Approx.'!$D$18*B1868))+O1868*SIN(RADIANS(B1868*'Third Approx.'!$D$19)+'Third Approx.'!$D$21))))))))))))</f>
        <v>#N/A</v>
      </c>
      <c r="N1868" s="18">
        <v>933</v>
      </c>
      <c r="O1868" s="48">
        <f>'Third Approx.'!$D$16*TAN('Third Approx.'!$D$29)+((0.5*(COS(RADIANS(ABS('Third Approx.'!$D$18*'Data 3rd Approx.'!N1868-'Third Approx.'!$D$19*'Data 3rd Approx.'!N1868))))+0.5)*('Third Approx.'!$D$16*TAN(2*'Third Approx.'!$D$29)-2*'Third Approx.'!$D$16*TAN('Third Approx.'!$D$29)))</f>
        <v>3.5144581350678266</v>
      </c>
    </row>
    <row r="1869" spans="1:15" x14ac:dyDescent="0.25">
      <c r="A1869" s="77">
        <v>933.5</v>
      </c>
      <c r="B1869" s="77" t="str">
        <f>IF(A1869&lt;='Third Approx.'!$D$20,A1869,"")</f>
        <v/>
      </c>
      <c r="C1869" s="48" t="e">
        <f>IF(B1869="",#N/A,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Approx.'!$D$18*B1869))+O1869*COS(RADIANS(B1869*'Third Approx.'!$D$19)+'Third Approx.'!$D$21))))))))))))</f>
        <v>#N/A</v>
      </c>
      <c r="D1869" s="7" t="e">
        <f>IF(B1869="",#N/A,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Approx.'!$D$18*B1869))+O1869*SIN(RADIANS(B1869*'Third Approx.'!$D$19)+'Third Approx.'!$D$21))))))))))))</f>
        <v>#N/A</v>
      </c>
      <c r="N1869" s="18">
        <v>933.5</v>
      </c>
      <c r="O1869" s="48">
        <f>'Third Approx.'!$D$16*TAN('Third Approx.'!$D$29)+((0.5*(COS(RADIANS(ABS('Third Approx.'!$D$18*'Data 3rd Approx.'!N1869-'Third Approx.'!$D$19*'Data 3rd Approx.'!N1869))))+0.5)*('Third Approx.'!$D$16*TAN(2*'Third Approx.'!$D$29)-2*'Third Approx.'!$D$16*TAN('Third Approx.'!$D$29)))</f>
        <v>3.5148306256204491</v>
      </c>
    </row>
    <row r="1870" spans="1:15" x14ac:dyDescent="0.25">
      <c r="A1870" s="48">
        <v>934</v>
      </c>
      <c r="B1870" s="77" t="str">
        <f>IF(A1870&lt;='Third Approx.'!$D$20,A1870,"")</f>
        <v/>
      </c>
      <c r="C1870" s="48" t="e">
        <f>IF(B1870="",#N/A,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Approx.'!$D$18*B1870))+O1870*COS(RADIANS(B1870*'Third Approx.'!$D$19)+'Third Approx.'!$D$21))))))))))))</f>
        <v>#N/A</v>
      </c>
      <c r="D1870" s="7" t="e">
        <f>IF(B1870="",#N/A,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Approx.'!$D$18*B1870))+O1870*SIN(RADIANS(B1870*'Third Approx.'!$D$19)+'Third Approx.'!$D$21))))))))))))</f>
        <v>#N/A</v>
      </c>
      <c r="N1870" s="47">
        <v>934</v>
      </c>
      <c r="O1870" s="48">
        <f>'Third Approx.'!$D$16*TAN('Third Approx.'!$D$29)+((0.5*(COS(RADIANS(ABS('Third Approx.'!$D$18*'Data 3rd Approx.'!N1870-'Third Approx.'!$D$19*'Data 3rd Approx.'!N1870))))+0.5)*('Third Approx.'!$D$16*TAN(2*'Third Approx.'!$D$29)-2*'Third Approx.'!$D$16*TAN('Third Approx.'!$D$29)))</f>
        <v>3.5151444892385664</v>
      </c>
    </row>
    <row r="1871" spans="1:15" x14ac:dyDescent="0.25">
      <c r="A1871" s="77">
        <v>934.5</v>
      </c>
      <c r="B1871" s="77" t="str">
        <f>IF(A1871&lt;='Third Approx.'!$D$20,A1871,"")</f>
        <v/>
      </c>
      <c r="C1871" s="48" t="e">
        <f>IF(B1871="",#N/A,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Approx.'!$D$18*B1871))+O1871*COS(RADIANS(B1871*'Third Approx.'!$D$19)+'Third Approx.'!$D$21))))))))))))</f>
        <v>#N/A</v>
      </c>
      <c r="D1871" s="7" t="e">
        <f>IF(B1871="",#N/A,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Approx.'!$D$18*B1871))+O1871*SIN(RADIANS(B1871*'Third Approx.'!$D$19)+'Third Approx.'!$D$21))))))))))))</f>
        <v>#N/A</v>
      </c>
      <c r="N1871" s="18">
        <v>934.5</v>
      </c>
      <c r="O1871" s="48">
        <f>'Third Approx.'!$D$16*TAN('Third Approx.'!$D$29)+((0.5*(COS(RADIANS(ABS('Third Approx.'!$D$18*'Data 3rd Approx.'!N1871-'Third Approx.'!$D$19*'Data 3rd Approx.'!N1871))))+0.5)*('Third Approx.'!$D$16*TAN(2*'Third Approx.'!$D$29)-2*'Third Approx.'!$D$16*TAN('Third Approx.'!$D$29)))</f>
        <v>3.5153943556286542</v>
      </c>
    </row>
    <row r="1872" spans="1:15" x14ac:dyDescent="0.25">
      <c r="A1872" s="48">
        <v>935</v>
      </c>
      <c r="B1872" s="77" t="str">
        <f>IF(A1872&lt;='Third Approx.'!$D$20,A1872,"")</f>
        <v/>
      </c>
      <c r="C1872" s="48" t="e">
        <f>IF(B1872="",#N/A,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Approx.'!$D$18*B1872))+O1872*COS(RADIANS(B1872*'Third Approx.'!$D$19)+'Third Approx.'!$D$21))))))))))))</f>
        <v>#N/A</v>
      </c>
      <c r="D1872" s="7" t="e">
        <f>IF(B1872="",#N/A,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Approx.'!$D$18*B1872))+O1872*SIN(RADIANS(B1872*'Third Approx.'!$D$19)+'Third Approx.'!$D$21))))))))))))</f>
        <v>#N/A</v>
      </c>
      <c r="N1872" s="18">
        <v>935</v>
      </c>
      <c r="O1872" s="48">
        <f>'Third Approx.'!$D$16*TAN('Third Approx.'!$D$29)+((0.5*(COS(RADIANS(ABS('Third Approx.'!$D$18*'Data 3rd Approx.'!N1872-'Third Approx.'!$D$19*'Data 3rd Approx.'!N1872))))+0.5)*('Third Approx.'!$D$16*TAN(2*'Third Approx.'!$D$29)-2*'Third Approx.'!$D$16*TAN('Third Approx.'!$D$29)))</f>
        <v>3.5155759495075007</v>
      </c>
    </row>
    <row r="1873" spans="1:15" x14ac:dyDescent="0.25">
      <c r="A1873" s="77">
        <v>935.5</v>
      </c>
      <c r="B1873" s="77" t="str">
        <f>IF(A1873&lt;='Third Approx.'!$D$20,A1873,"")</f>
        <v/>
      </c>
      <c r="C1873" s="48" t="e">
        <f>IF(B1873="",#N/A,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Approx.'!$D$18*B1873))+O1873*COS(RADIANS(B1873*'Third Approx.'!$D$19)+'Third Approx.'!$D$21))))))))))))</f>
        <v>#N/A</v>
      </c>
      <c r="D1873" s="7" t="e">
        <f>IF(B1873="",#N/A,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Approx.'!$D$18*B1873))+O1873*SIN(RADIANS(B1873*'Third Approx.'!$D$19)+'Third Approx.'!$D$21))))))))))))</f>
        <v>#N/A</v>
      </c>
      <c r="N1873" s="47">
        <v>935.5</v>
      </c>
      <c r="O1873" s="48">
        <f>'Third Approx.'!$D$16*TAN('Third Approx.'!$D$29)+((0.5*(COS(RADIANS(ABS('Third Approx.'!$D$18*'Data 3rd Approx.'!N1873-'Third Approx.'!$D$19*'Data 3rd Approx.'!N1873))))+0.5)*('Third Approx.'!$D$16*TAN(2*'Third Approx.'!$D$29)-2*'Third Approx.'!$D$16*TAN('Third Approx.'!$D$29)))</f>
        <v>3.5156861637534926</v>
      </c>
    </row>
    <row r="1874" spans="1:15" x14ac:dyDescent="0.25">
      <c r="A1874" s="48">
        <v>936</v>
      </c>
      <c r="B1874" s="77" t="str">
        <f>IF(A1874&lt;='Third Approx.'!$D$20,A1874,"")</f>
        <v/>
      </c>
      <c r="C1874" s="48" t="e">
        <f>IF(B1874="",#N/A,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Approx.'!$D$18*B1874))+O1874*COS(RADIANS(B1874*'Third Approx.'!$D$19)+'Third Approx.'!$D$21))))))))))))</f>
        <v>#N/A</v>
      </c>
      <c r="D1874" s="7" t="e">
        <f>IF(B1874="",#N/A,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Approx.'!$D$18*B1874))+O1874*SIN(RADIANS(B1874*'Third Approx.'!$D$19)+'Third Approx.'!$D$21))))))))))))</f>
        <v>#N/A</v>
      </c>
      <c r="N1874" s="18">
        <v>936</v>
      </c>
      <c r="O1874" s="48">
        <f>'Third Approx.'!$D$16*TAN('Third Approx.'!$D$29)+((0.5*(COS(RADIANS(ABS('Third Approx.'!$D$18*'Data 3rd Approx.'!N1874-'Third Approx.'!$D$19*'Data 3rd Approx.'!N1874))))+0.5)*('Third Approx.'!$D$16*TAN(2*'Third Approx.'!$D$29)-2*'Third Approx.'!$D$16*TAN('Third Approx.'!$D$29)))</f>
        <v>3.5157231125703232</v>
      </c>
    </row>
    <row r="1875" spans="1:15" x14ac:dyDescent="0.25">
      <c r="A1875" s="77">
        <v>936.5</v>
      </c>
      <c r="B1875" s="77" t="str">
        <f>IF(A1875&lt;='Third Approx.'!$D$20,A1875,"")</f>
        <v/>
      </c>
      <c r="C1875" s="48" t="e">
        <f>IF(B1875="",#N/A,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Approx.'!$D$18*B1875))+O1875*COS(RADIANS(B1875*'Third Approx.'!$D$19)+'Third Approx.'!$D$21))))))))))))</f>
        <v>#N/A</v>
      </c>
      <c r="D1875" s="7" t="e">
        <f>IF(B1875="",#N/A,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Approx.'!$D$18*B1875))+O1875*SIN(RADIANS(B1875*'Third Approx.'!$D$19)+'Third Approx.'!$D$21))))))))))))</f>
        <v>#N/A</v>
      </c>
      <c r="N1875" s="18">
        <v>936.5</v>
      </c>
      <c r="O1875" s="48">
        <f>'Third Approx.'!$D$16*TAN('Third Approx.'!$D$29)+((0.5*(COS(RADIANS(ABS('Third Approx.'!$D$18*'Data 3rd Approx.'!N1875-'Third Approx.'!$D$19*'Data 3rd Approx.'!N1875))))+0.5)*('Third Approx.'!$D$16*TAN(2*'Third Approx.'!$D$29)-2*'Third Approx.'!$D$16*TAN('Third Approx.'!$D$29)))</f>
        <v>3.5156861637534926</v>
      </c>
    </row>
    <row r="1876" spans="1:15" x14ac:dyDescent="0.25">
      <c r="A1876" s="48">
        <v>937</v>
      </c>
      <c r="B1876" s="77" t="str">
        <f>IF(A1876&lt;='Third Approx.'!$D$20,A1876,"")</f>
        <v/>
      </c>
      <c r="C1876" s="48" t="e">
        <f>IF(B1876="",#N/A,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Approx.'!$D$18*B1876))+O1876*COS(RADIANS(B1876*'Third Approx.'!$D$19)+'Third Approx.'!$D$21))))))))))))</f>
        <v>#N/A</v>
      </c>
      <c r="D1876" s="7" t="e">
        <f>IF(B1876="",#N/A,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Approx.'!$D$18*B1876))+O1876*SIN(RADIANS(B1876*'Third Approx.'!$D$19)+'Third Approx.'!$D$21))))))))))))</f>
        <v>#N/A</v>
      </c>
      <c r="N1876" s="47">
        <v>937</v>
      </c>
      <c r="O1876" s="48">
        <f>'Third Approx.'!$D$16*TAN('Third Approx.'!$D$29)+((0.5*(COS(RADIANS(ABS('Third Approx.'!$D$18*'Data 3rd Approx.'!N1876-'Third Approx.'!$D$19*'Data 3rd Approx.'!N1876))))+0.5)*('Third Approx.'!$D$16*TAN(2*'Third Approx.'!$D$29)-2*'Third Approx.'!$D$16*TAN('Third Approx.'!$D$29)))</f>
        <v>3.5155759495075007</v>
      </c>
    </row>
    <row r="1877" spans="1:15" x14ac:dyDescent="0.25">
      <c r="A1877" s="77">
        <v>937.5</v>
      </c>
      <c r="B1877" s="77" t="str">
        <f>IF(A1877&lt;='Third Approx.'!$D$20,A1877,"")</f>
        <v/>
      </c>
      <c r="C1877" s="48" t="e">
        <f>IF(B1877="",#N/A,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Approx.'!$D$18*B1877))+O1877*COS(RADIANS(B1877*'Third Approx.'!$D$19)+'Third Approx.'!$D$21))))))))))))</f>
        <v>#N/A</v>
      </c>
      <c r="D1877" s="7" t="e">
        <f>IF(B1877="",#N/A,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Approx.'!$D$18*B1877))+O1877*SIN(RADIANS(B1877*'Third Approx.'!$D$19)+'Third Approx.'!$D$21))))))))))))</f>
        <v>#N/A</v>
      </c>
      <c r="N1877" s="18">
        <v>937.5</v>
      </c>
      <c r="O1877" s="48">
        <f>'Third Approx.'!$D$16*TAN('Third Approx.'!$D$29)+((0.5*(COS(RADIANS(ABS('Third Approx.'!$D$18*'Data 3rd Approx.'!N1877-'Third Approx.'!$D$19*'Data 3rd Approx.'!N1877))))+0.5)*('Third Approx.'!$D$16*TAN(2*'Third Approx.'!$D$29)-2*'Third Approx.'!$D$16*TAN('Third Approx.'!$D$29)))</f>
        <v>3.5153943556286542</v>
      </c>
    </row>
    <row r="1878" spans="1:15" x14ac:dyDescent="0.25">
      <c r="A1878" s="48">
        <v>938</v>
      </c>
      <c r="B1878" s="77" t="str">
        <f>IF(A1878&lt;='Third Approx.'!$D$20,A1878,"")</f>
        <v/>
      </c>
      <c r="C1878" s="48" t="e">
        <f>IF(B1878="",#N/A,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Approx.'!$D$18*B1878))+O1878*COS(RADIANS(B1878*'Third Approx.'!$D$19)+'Third Approx.'!$D$21))))))))))))</f>
        <v>#N/A</v>
      </c>
      <c r="D1878" s="7" t="e">
        <f>IF(B1878="",#N/A,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Approx.'!$D$18*B1878))+O1878*SIN(RADIANS(B1878*'Third Approx.'!$D$19)+'Third Approx.'!$D$21))))))))))))</f>
        <v>#N/A</v>
      </c>
      <c r="N1878" s="18">
        <v>938</v>
      </c>
      <c r="O1878" s="48">
        <f>'Third Approx.'!$D$16*TAN('Third Approx.'!$D$29)+((0.5*(COS(RADIANS(ABS('Third Approx.'!$D$18*'Data 3rd Approx.'!N1878-'Third Approx.'!$D$19*'Data 3rd Approx.'!N1878))))+0.5)*('Third Approx.'!$D$16*TAN(2*'Third Approx.'!$D$29)-2*'Third Approx.'!$D$16*TAN('Third Approx.'!$D$29)))</f>
        <v>3.5151444892385668</v>
      </c>
    </row>
    <row r="1879" spans="1:15" x14ac:dyDescent="0.25">
      <c r="A1879" s="77">
        <v>938.5</v>
      </c>
      <c r="B1879" s="77" t="str">
        <f>IF(A1879&lt;='Third Approx.'!$D$20,A1879,"")</f>
        <v/>
      </c>
      <c r="C1879" s="48" t="e">
        <f>IF(B1879="",#N/A,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Approx.'!$D$18*B1879))+O1879*COS(RADIANS(B1879*'Third Approx.'!$D$19)+'Third Approx.'!$D$21))))))))))))</f>
        <v>#N/A</v>
      </c>
      <c r="D1879" s="7" t="e">
        <f>IF(B1879="",#N/A,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Approx.'!$D$18*B1879))+O1879*SIN(RADIANS(B1879*'Third Approx.'!$D$19)+'Third Approx.'!$D$21))))))))))))</f>
        <v>#N/A</v>
      </c>
      <c r="N1879" s="47">
        <v>938.5</v>
      </c>
      <c r="O1879" s="48">
        <f>'Third Approx.'!$D$16*TAN('Third Approx.'!$D$29)+((0.5*(COS(RADIANS(ABS('Third Approx.'!$D$18*'Data 3rd Approx.'!N1879-'Third Approx.'!$D$19*'Data 3rd Approx.'!N1879))))+0.5)*('Third Approx.'!$D$16*TAN(2*'Third Approx.'!$D$29)-2*'Third Approx.'!$D$16*TAN('Third Approx.'!$D$29)))</f>
        <v>3.5148306256204491</v>
      </c>
    </row>
    <row r="1880" spans="1:15" x14ac:dyDescent="0.25">
      <c r="A1880" s="48">
        <v>939</v>
      </c>
      <c r="B1880" s="77" t="str">
        <f>IF(A1880&lt;='Third Approx.'!$D$20,A1880,"")</f>
        <v/>
      </c>
      <c r="C1880" s="48" t="e">
        <f>IF(B1880="",#N/A,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Approx.'!$D$18*B1880))+O1880*COS(RADIANS(B1880*'Third Approx.'!$D$19)+'Third Approx.'!$D$21))))))))))))</f>
        <v>#N/A</v>
      </c>
      <c r="D1880" s="7" t="e">
        <f>IF(B1880="",#N/A,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Approx.'!$D$18*B1880))+O1880*SIN(RADIANS(B1880*'Third Approx.'!$D$19)+'Third Approx.'!$D$21))))))))))))</f>
        <v>#N/A</v>
      </c>
      <c r="N1880" s="18">
        <v>939</v>
      </c>
      <c r="O1880" s="48">
        <f>'Third Approx.'!$D$16*TAN('Third Approx.'!$D$29)+((0.5*(COS(RADIANS(ABS('Third Approx.'!$D$18*'Data 3rd Approx.'!N1880-'Third Approx.'!$D$19*'Data 3rd Approx.'!N1880))))+0.5)*('Third Approx.'!$D$16*TAN(2*'Third Approx.'!$D$29)-2*'Third Approx.'!$D$16*TAN('Third Approx.'!$D$29)))</f>
        <v>3.5144581350678266</v>
      </c>
    </row>
    <row r="1881" spans="1:15" x14ac:dyDescent="0.25">
      <c r="A1881" s="77">
        <v>939.5</v>
      </c>
      <c r="B1881" s="77" t="str">
        <f>IF(A1881&lt;='Third Approx.'!$D$20,A1881,"")</f>
        <v/>
      </c>
      <c r="C1881" s="48" t="e">
        <f>IF(B1881="",#N/A,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Approx.'!$D$18*B1881))+O1881*COS(RADIANS(B1881*'Third Approx.'!$D$19)+'Third Approx.'!$D$21))))))))))))</f>
        <v>#N/A</v>
      </c>
      <c r="D1881" s="7" t="e">
        <f>IF(B1881="",#N/A,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Approx.'!$D$18*B1881))+O1881*SIN(RADIANS(B1881*'Third Approx.'!$D$19)+'Third Approx.'!$D$21))))))))))))</f>
        <v>#N/A</v>
      </c>
      <c r="N1881" s="18">
        <v>939.5</v>
      </c>
      <c r="O1881" s="48">
        <f>'Third Approx.'!$D$16*TAN('Third Approx.'!$D$29)+((0.5*(COS(RADIANS(ABS('Third Approx.'!$D$18*'Data 3rd Approx.'!N1881-'Third Approx.'!$D$19*'Data 3rd Approx.'!N1881))))+0.5)*('Third Approx.'!$D$16*TAN(2*'Third Approx.'!$D$29)-2*'Third Approx.'!$D$16*TAN('Third Approx.'!$D$29)))</f>
        <v>3.5140333909973287</v>
      </c>
    </row>
    <row r="1882" spans="1:15" x14ac:dyDescent="0.25">
      <c r="A1882" s="48">
        <v>940</v>
      </c>
      <c r="B1882" s="77" t="str">
        <f>IF(A1882&lt;='Third Approx.'!$D$20,A1882,"")</f>
        <v/>
      </c>
      <c r="C1882" s="48" t="e">
        <f>IF(B1882="",#N/A,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Approx.'!$D$18*B1882))+O1882*COS(RADIANS(B1882*'Third Approx.'!$D$19)+'Third Approx.'!$D$21))))))))))))</f>
        <v>#N/A</v>
      </c>
      <c r="D1882" s="7" t="e">
        <f>IF(B1882="",#N/A,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Approx.'!$D$18*B1882))+O1882*SIN(RADIANS(B1882*'Third Approx.'!$D$19)+'Third Approx.'!$D$21))))))))))))</f>
        <v>#N/A</v>
      </c>
      <c r="N1882" s="47">
        <v>940</v>
      </c>
      <c r="O1882" s="48">
        <f>'Third Approx.'!$D$16*TAN('Third Approx.'!$D$29)+((0.5*(COS(RADIANS(ABS('Third Approx.'!$D$18*'Data 3rd Approx.'!N1882-'Third Approx.'!$D$19*'Data 3rd Approx.'!N1882))))+0.5)*('Third Approx.'!$D$16*TAN(2*'Third Approx.'!$D$29)-2*'Third Approx.'!$D$16*TAN('Third Approx.'!$D$29)))</f>
        <v>3.5135636608977627</v>
      </c>
    </row>
    <row r="1883" spans="1:15" x14ac:dyDescent="0.25">
      <c r="A1883" s="77">
        <v>940.5</v>
      </c>
      <c r="B1883" s="77" t="str">
        <f>IF(A1883&lt;='Third Approx.'!$D$20,A1883,"")</f>
        <v/>
      </c>
      <c r="C1883" s="48" t="e">
        <f>IF(B1883="",#N/A,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Approx.'!$D$18*B1883))+O1883*COS(RADIANS(B1883*'Third Approx.'!$D$19)+'Third Approx.'!$D$21))))))))))))</f>
        <v>#N/A</v>
      </c>
      <c r="D1883" s="7" t="e">
        <f>IF(B1883="",#N/A,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Approx.'!$D$18*B1883))+O1883*SIN(RADIANS(B1883*'Third Approx.'!$D$19)+'Third Approx.'!$D$21))))))))))))</f>
        <v>#N/A</v>
      </c>
      <c r="N1883" s="18">
        <v>940.5</v>
      </c>
      <c r="O1883" s="48">
        <f>'Third Approx.'!$D$16*TAN('Third Approx.'!$D$29)+((0.5*(COS(RADIANS(ABS('Third Approx.'!$D$18*'Data 3rd Approx.'!N1883-'Third Approx.'!$D$19*'Data 3rd Approx.'!N1883))))+0.5)*('Third Approx.'!$D$16*TAN(2*'Third Approx.'!$D$29)-2*'Third Approx.'!$D$16*TAN('Third Approx.'!$D$29)))</f>
        <v>3.5130569819813662</v>
      </c>
    </row>
    <row r="1884" spans="1:15" x14ac:dyDescent="0.25">
      <c r="A1884" s="48">
        <v>941</v>
      </c>
      <c r="B1884" s="77" t="str">
        <f>IF(A1884&lt;='Third Approx.'!$D$20,A1884,"")</f>
        <v/>
      </c>
      <c r="C1884" s="48" t="e">
        <f>IF(B1884="",#N/A,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Approx.'!$D$18*B1884))+O1884*COS(RADIANS(B1884*'Third Approx.'!$D$19)+'Third Approx.'!$D$21))))))))))))</f>
        <v>#N/A</v>
      </c>
      <c r="D1884" s="7" t="e">
        <f>IF(B1884="",#N/A,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Approx.'!$D$18*B1884))+O1884*SIN(RADIANS(B1884*'Third Approx.'!$D$19)+'Third Approx.'!$D$21))))))))))))</f>
        <v>#N/A</v>
      </c>
      <c r="N1884" s="18">
        <v>941</v>
      </c>
      <c r="O1884" s="48">
        <f>'Third Approx.'!$D$16*TAN('Third Approx.'!$D$29)+((0.5*(COS(RADIANS(ABS('Third Approx.'!$D$18*'Data 3rd Approx.'!N1884-'Third Approx.'!$D$19*'Data 3rd Approx.'!N1884))))+0.5)*('Third Approx.'!$D$16*TAN(2*'Third Approx.'!$D$29)-2*'Third Approx.'!$D$16*TAN('Third Approx.'!$D$29)))</f>
        <v>3.5125220236648764</v>
      </c>
    </row>
    <row r="1885" spans="1:15" x14ac:dyDescent="0.25">
      <c r="A1885" s="77">
        <v>941.5</v>
      </c>
      <c r="B1885" s="77" t="str">
        <f>IF(A1885&lt;='Third Approx.'!$D$20,A1885,"")</f>
        <v/>
      </c>
      <c r="C1885" s="48" t="e">
        <f>IF(B1885="",#N/A,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Approx.'!$D$18*B1885))+O1885*COS(RADIANS(B1885*'Third Approx.'!$D$19)+'Third Approx.'!$D$21))))))))))))</f>
        <v>#N/A</v>
      </c>
      <c r="D1885" s="7" t="e">
        <f>IF(B1885="",#N/A,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Approx.'!$D$18*B1885))+O1885*SIN(RADIANS(B1885*'Third Approx.'!$D$19)+'Third Approx.'!$D$21))))))))))))</f>
        <v>#N/A</v>
      </c>
      <c r="N1885" s="47">
        <v>941.5</v>
      </c>
      <c r="O1885" s="48">
        <f>'Third Approx.'!$D$16*TAN('Third Approx.'!$D$29)+((0.5*(COS(RADIANS(ABS('Third Approx.'!$D$18*'Data 3rd Approx.'!N1885-'Third Approx.'!$D$19*'Data 3rd Approx.'!N1885))))+0.5)*('Third Approx.'!$D$16*TAN(2*'Third Approx.'!$D$29)-2*'Third Approx.'!$D$16*TAN('Third Approx.'!$D$29)))</f>
        <v>3.5119679392334073</v>
      </c>
    </row>
    <row r="1886" spans="1:15" x14ac:dyDescent="0.25">
      <c r="A1886" s="48">
        <v>942</v>
      </c>
      <c r="B1886" s="77" t="str">
        <f>IF(A1886&lt;='Third Approx.'!$D$20,A1886,"")</f>
        <v/>
      </c>
      <c r="C1886" s="48" t="e">
        <f>IF(B1886="",#N/A,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Approx.'!$D$18*B1886))+O1886*COS(RADIANS(B1886*'Third Approx.'!$D$19)+'Third Approx.'!$D$21))))))))))))</f>
        <v>#N/A</v>
      </c>
      <c r="D1886" s="7" t="e">
        <f>IF(B1886="",#N/A,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Approx.'!$D$18*B1886))+O1886*SIN(RADIANS(B1886*'Third Approx.'!$D$19)+'Third Approx.'!$D$21))))))))))))</f>
        <v>#N/A</v>
      </c>
      <c r="N1886" s="18">
        <v>942</v>
      </c>
      <c r="O1886" s="48">
        <f>'Third Approx.'!$D$16*TAN('Third Approx.'!$D$29)+((0.5*(COS(RADIANS(ABS('Third Approx.'!$D$18*'Data 3rd Approx.'!N1886-'Third Approx.'!$D$19*'Data 3rd Approx.'!N1886))))+0.5)*('Third Approx.'!$D$16*TAN(2*'Third Approx.'!$D$29)-2*'Third Approx.'!$D$16*TAN('Third Approx.'!$D$29)))</f>
        <v>3.5114042092252022</v>
      </c>
    </row>
    <row r="1887" spans="1:15" x14ac:dyDescent="0.25">
      <c r="A1887" s="77">
        <v>942.5</v>
      </c>
      <c r="B1887" s="77" t="str">
        <f>IF(A1887&lt;='Third Approx.'!$D$20,A1887,"")</f>
        <v/>
      </c>
      <c r="C1887" s="48" t="e">
        <f>IF(B1887="",#N/A,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Approx.'!$D$18*B1887))+O1887*COS(RADIANS(B1887*'Third Approx.'!$D$19)+'Third Approx.'!$D$21))))))))))))</f>
        <v>#N/A</v>
      </c>
      <c r="D1887" s="7" t="e">
        <f>IF(B1887="",#N/A,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Approx.'!$D$18*B1887))+O1887*SIN(RADIANS(B1887*'Third Approx.'!$D$19)+'Third Approx.'!$D$21))))))))))))</f>
        <v>#N/A</v>
      </c>
      <c r="N1887" s="18">
        <v>942.5</v>
      </c>
      <c r="O1887" s="48">
        <f>'Third Approx.'!$D$16*TAN('Third Approx.'!$D$29)+((0.5*(COS(RADIANS(ABS('Third Approx.'!$D$18*'Data 3rd Approx.'!N1887-'Third Approx.'!$D$19*'Data 3rd Approx.'!N1887))))+0.5)*('Third Approx.'!$D$16*TAN(2*'Third Approx.'!$D$29)-2*'Third Approx.'!$D$16*TAN('Third Approx.'!$D$29)))</f>
        <v>3.5108404792169972</v>
      </c>
    </row>
    <row r="1888" spans="1:15" x14ac:dyDescent="0.25">
      <c r="A1888" s="48">
        <v>943</v>
      </c>
      <c r="B1888" s="77" t="str">
        <f>IF(A1888&lt;='Third Approx.'!$D$20,A1888,"")</f>
        <v/>
      </c>
      <c r="C1888" s="48" t="e">
        <f>IF(B1888="",#N/A,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Approx.'!$D$18*B1888))+O1888*COS(RADIANS(B1888*'Third Approx.'!$D$19)+'Third Approx.'!$D$21))))))))))))</f>
        <v>#N/A</v>
      </c>
      <c r="D1888" s="7" t="e">
        <f>IF(B1888="",#N/A,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Approx.'!$D$18*B1888))+O1888*SIN(RADIANS(B1888*'Third Approx.'!$D$19)+'Third Approx.'!$D$21))))))))))))</f>
        <v>#N/A</v>
      </c>
      <c r="N1888" s="47">
        <v>943</v>
      </c>
      <c r="O1888" s="48">
        <f>'Third Approx.'!$D$16*TAN('Third Approx.'!$D$29)+((0.5*(COS(RADIANS(ABS('Third Approx.'!$D$18*'Data 3rd Approx.'!N1888-'Third Approx.'!$D$19*'Data 3rd Approx.'!N1888))))+0.5)*('Third Approx.'!$D$16*TAN(2*'Third Approx.'!$D$29)-2*'Third Approx.'!$D$16*TAN('Third Approx.'!$D$29)))</f>
        <v>3.5102863947855281</v>
      </c>
    </row>
    <row r="1889" spans="1:15" x14ac:dyDescent="0.25">
      <c r="A1889" s="77">
        <v>943.5</v>
      </c>
      <c r="B1889" s="77" t="str">
        <f>IF(A1889&lt;='Third Approx.'!$D$20,A1889,"")</f>
        <v/>
      </c>
      <c r="C1889" s="48" t="e">
        <f>IF(B1889="",#N/A,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Approx.'!$D$18*B1889))+O1889*COS(RADIANS(B1889*'Third Approx.'!$D$19)+'Third Approx.'!$D$21))))))))))))</f>
        <v>#N/A</v>
      </c>
      <c r="D1889" s="7" t="e">
        <f>IF(B1889="",#N/A,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Approx.'!$D$18*B1889))+O1889*SIN(RADIANS(B1889*'Third Approx.'!$D$19)+'Third Approx.'!$D$21))))))))))))</f>
        <v>#N/A</v>
      </c>
      <c r="N1889" s="18">
        <v>943.5</v>
      </c>
      <c r="O1889" s="48">
        <f>'Third Approx.'!$D$16*TAN('Third Approx.'!$D$29)+((0.5*(COS(RADIANS(ABS('Third Approx.'!$D$18*'Data 3rd Approx.'!N1889-'Third Approx.'!$D$19*'Data 3rd Approx.'!N1889))))+0.5)*('Third Approx.'!$D$16*TAN(2*'Third Approx.'!$D$29)-2*'Third Approx.'!$D$16*TAN('Third Approx.'!$D$29)))</f>
        <v>3.5097514364690383</v>
      </c>
    </row>
    <row r="1890" spans="1:15" x14ac:dyDescent="0.25">
      <c r="A1890" s="48">
        <v>944</v>
      </c>
      <c r="B1890" s="77" t="str">
        <f>IF(A1890&lt;='Third Approx.'!$D$20,A1890,"")</f>
        <v/>
      </c>
      <c r="C1890" s="48" t="e">
        <f>IF(B1890="",#N/A,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Approx.'!$D$18*B1890))+O1890*COS(RADIANS(B1890*'Third Approx.'!$D$19)+'Third Approx.'!$D$21))))))))))))</f>
        <v>#N/A</v>
      </c>
      <c r="D1890" s="7" t="e">
        <f>IF(B1890="",#N/A,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Approx.'!$D$18*B1890))+O1890*SIN(RADIANS(B1890*'Third Approx.'!$D$19)+'Third Approx.'!$D$21))))))))))))</f>
        <v>#N/A</v>
      </c>
      <c r="N1890" s="18">
        <v>944</v>
      </c>
      <c r="O1890" s="48">
        <f>'Third Approx.'!$D$16*TAN('Third Approx.'!$D$29)+((0.5*(COS(RADIANS(ABS('Third Approx.'!$D$18*'Data 3rd Approx.'!N1890-'Third Approx.'!$D$19*'Data 3rd Approx.'!N1890))))+0.5)*('Third Approx.'!$D$16*TAN(2*'Third Approx.'!$D$29)-2*'Third Approx.'!$D$16*TAN('Third Approx.'!$D$29)))</f>
        <v>3.5092447575526418</v>
      </c>
    </row>
    <row r="1891" spans="1:15" x14ac:dyDescent="0.25">
      <c r="A1891" s="77">
        <v>944.5</v>
      </c>
      <c r="B1891" s="77" t="str">
        <f>IF(A1891&lt;='Third Approx.'!$D$20,A1891,"")</f>
        <v/>
      </c>
      <c r="C1891" s="48" t="e">
        <f>IF(B1891="",#N/A,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Approx.'!$D$18*B1891))+O1891*COS(RADIANS(B1891*'Third Approx.'!$D$19)+'Third Approx.'!$D$21))))))))))))</f>
        <v>#N/A</v>
      </c>
      <c r="D1891" s="7" t="e">
        <f>IF(B1891="",#N/A,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Approx.'!$D$18*B1891))+O1891*SIN(RADIANS(B1891*'Third Approx.'!$D$19)+'Third Approx.'!$D$21))))))))))))</f>
        <v>#N/A</v>
      </c>
      <c r="N1891" s="47">
        <v>944.5</v>
      </c>
      <c r="O1891" s="48">
        <f>'Third Approx.'!$D$16*TAN('Third Approx.'!$D$29)+((0.5*(COS(RADIANS(ABS('Third Approx.'!$D$18*'Data 3rd Approx.'!N1891-'Third Approx.'!$D$19*'Data 3rd Approx.'!N1891))))+0.5)*('Third Approx.'!$D$16*TAN(2*'Third Approx.'!$D$29)-2*'Third Approx.'!$D$16*TAN('Third Approx.'!$D$29)))</f>
        <v>3.5087750274530758</v>
      </c>
    </row>
    <row r="1892" spans="1:15" x14ac:dyDescent="0.25">
      <c r="A1892" s="48">
        <v>945</v>
      </c>
      <c r="B1892" s="77" t="str">
        <f>IF(A1892&lt;='Third Approx.'!$D$20,A1892,"")</f>
        <v/>
      </c>
      <c r="C1892" s="48" t="e">
        <f>IF(B1892="",#N/A,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Approx.'!$D$18*B1892))+O1892*COS(RADIANS(B1892*'Third Approx.'!$D$19)+'Third Approx.'!$D$21))))))))))))</f>
        <v>#N/A</v>
      </c>
      <c r="D1892" s="7" t="e">
        <f>IF(B1892="",#N/A,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Approx.'!$D$18*B1892))+O1892*SIN(RADIANS(B1892*'Third Approx.'!$D$19)+'Third Approx.'!$D$21))))))))))))</f>
        <v>#N/A</v>
      </c>
      <c r="N1892" s="18">
        <v>945</v>
      </c>
      <c r="O1892" s="48">
        <f>'Third Approx.'!$D$16*TAN('Third Approx.'!$D$29)+((0.5*(COS(RADIANS(ABS('Third Approx.'!$D$18*'Data 3rd Approx.'!N1892-'Third Approx.'!$D$19*'Data 3rd Approx.'!N1892))))+0.5)*('Third Approx.'!$D$16*TAN(2*'Third Approx.'!$D$29)-2*'Third Approx.'!$D$16*TAN('Third Approx.'!$D$29)))</f>
        <v>3.5083502833825779</v>
      </c>
    </row>
    <row r="1893" spans="1:15" x14ac:dyDescent="0.25">
      <c r="A1893" s="77">
        <v>945.5</v>
      </c>
      <c r="B1893" s="77" t="str">
        <f>IF(A1893&lt;='Third Approx.'!$D$20,A1893,"")</f>
        <v/>
      </c>
      <c r="C1893" s="48" t="e">
        <f>IF(B1893="",#N/A,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Approx.'!$D$18*B1893))+O1893*COS(RADIANS(B1893*'Third Approx.'!$D$19)+'Third Approx.'!$D$21))))))))))))</f>
        <v>#N/A</v>
      </c>
      <c r="D1893" s="7" t="e">
        <f>IF(B1893="",#N/A,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Approx.'!$D$18*B1893))+O1893*SIN(RADIANS(B1893*'Third Approx.'!$D$19)+'Third Approx.'!$D$21))))))))))))</f>
        <v>#N/A</v>
      </c>
      <c r="N1893" s="18">
        <v>945.5</v>
      </c>
      <c r="O1893" s="48">
        <f>'Third Approx.'!$D$16*TAN('Third Approx.'!$D$29)+((0.5*(COS(RADIANS(ABS('Third Approx.'!$D$18*'Data 3rd Approx.'!N1893-'Third Approx.'!$D$19*'Data 3rd Approx.'!N1893))))+0.5)*('Third Approx.'!$D$16*TAN(2*'Third Approx.'!$D$29)-2*'Third Approx.'!$D$16*TAN('Third Approx.'!$D$29)))</f>
        <v>3.5079777928299554</v>
      </c>
    </row>
    <row r="1894" spans="1:15" x14ac:dyDescent="0.25">
      <c r="A1894" s="48">
        <v>946</v>
      </c>
      <c r="B1894" s="77" t="str">
        <f>IF(A1894&lt;='Third Approx.'!$D$20,A1894,"")</f>
        <v/>
      </c>
      <c r="C1894" s="48" t="e">
        <f>IF(B1894="",#N/A,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Approx.'!$D$18*B1894))+O1894*COS(RADIANS(B1894*'Third Approx.'!$D$19)+'Third Approx.'!$D$21))))))))))))</f>
        <v>#N/A</v>
      </c>
      <c r="D1894" s="7" t="e">
        <f>IF(B1894="",#N/A,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Approx.'!$D$18*B1894))+O1894*SIN(RADIANS(B1894*'Third Approx.'!$D$19)+'Third Approx.'!$D$21))))))))))))</f>
        <v>#N/A</v>
      </c>
      <c r="N1894" s="47">
        <v>946</v>
      </c>
      <c r="O1894" s="48">
        <f>'Third Approx.'!$D$16*TAN('Third Approx.'!$D$29)+((0.5*(COS(RADIANS(ABS('Third Approx.'!$D$18*'Data 3rd Approx.'!N1894-'Third Approx.'!$D$19*'Data 3rd Approx.'!N1894))))+0.5)*('Third Approx.'!$D$16*TAN(2*'Third Approx.'!$D$29)-2*'Third Approx.'!$D$16*TAN('Third Approx.'!$D$29)))</f>
        <v>3.5076639292118381</v>
      </c>
    </row>
    <row r="1895" spans="1:15" x14ac:dyDescent="0.25">
      <c r="A1895" s="77">
        <v>946.5</v>
      </c>
      <c r="B1895" s="77" t="str">
        <f>IF(A1895&lt;='Third Approx.'!$D$20,A1895,"")</f>
        <v/>
      </c>
      <c r="C1895" s="48" t="e">
        <f>IF(B1895="",#N/A,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Approx.'!$D$18*B1895))+O1895*COS(RADIANS(B1895*'Third Approx.'!$D$19)+'Third Approx.'!$D$21))))))))))))</f>
        <v>#N/A</v>
      </c>
      <c r="D1895" s="7" t="e">
        <f>IF(B1895="",#N/A,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Approx.'!$D$18*B1895))+O1895*SIN(RADIANS(B1895*'Third Approx.'!$D$19)+'Third Approx.'!$D$21))))))))))))</f>
        <v>#N/A</v>
      </c>
      <c r="N1895" s="18">
        <v>946.5</v>
      </c>
      <c r="O1895" s="48">
        <f>'Third Approx.'!$D$16*TAN('Third Approx.'!$D$29)+((0.5*(COS(RADIANS(ABS('Third Approx.'!$D$18*'Data 3rd Approx.'!N1895-'Third Approx.'!$D$19*'Data 3rd Approx.'!N1895))))+0.5)*('Third Approx.'!$D$16*TAN(2*'Third Approx.'!$D$29)-2*'Third Approx.'!$D$16*TAN('Third Approx.'!$D$29)))</f>
        <v>3.5074140628217503</v>
      </c>
    </row>
    <row r="1896" spans="1:15" x14ac:dyDescent="0.25">
      <c r="A1896" s="48">
        <v>947</v>
      </c>
      <c r="B1896" s="77" t="str">
        <f>IF(A1896&lt;='Third Approx.'!$D$20,A1896,"")</f>
        <v/>
      </c>
      <c r="C1896" s="48" t="e">
        <f>IF(B1896="",#N/A,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Approx.'!$D$18*B1896))+O1896*COS(RADIANS(B1896*'Third Approx.'!$D$19)+'Third Approx.'!$D$21))))))))))))</f>
        <v>#N/A</v>
      </c>
      <c r="D1896" s="7" t="e">
        <f>IF(B1896="",#N/A,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Approx.'!$D$18*B1896))+O1896*SIN(RADIANS(B1896*'Third Approx.'!$D$19)+'Third Approx.'!$D$21))))))))))))</f>
        <v>#N/A</v>
      </c>
      <c r="N1896" s="18">
        <v>947</v>
      </c>
      <c r="O1896" s="48">
        <f>'Third Approx.'!$D$16*TAN('Third Approx.'!$D$29)+((0.5*(COS(RADIANS(ABS('Third Approx.'!$D$18*'Data 3rd Approx.'!N1896-'Third Approx.'!$D$19*'Data 3rd Approx.'!N1896))))+0.5)*('Third Approx.'!$D$16*TAN(2*'Third Approx.'!$D$29)-2*'Third Approx.'!$D$16*TAN('Third Approx.'!$D$29)))</f>
        <v>3.5072324689429037</v>
      </c>
    </row>
    <row r="1897" spans="1:15" x14ac:dyDescent="0.25">
      <c r="A1897" s="77">
        <v>947.5</v>
      </c>
      <c r="B1897" s="77" t="str">
        <f>IF(A1897&lt;='Third Approx.'!$D$20,A1897,"")</f>
        <v/>
      </c>
      <c r="C1897" s="48" t="e">
        <f>IF(B1897="",#N/A,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Approx.'!$D$18*B1897))+O1897*COS(RADIANS(B1897*'Third Approx.'!$D$19)+'Third Approx.'!$D$21))))))))))))</f>
        <v>#N/A</v>
      </c>
      <c r="D1897" s="7" t="e">
        <f>IF(B1897="",#N/A,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Approx.'!$D$18*B1897))+O1897*SIN(RADIANS(B1897*'Third Approx.'!$D$19)+'Third Approx.'!$D$21))))))))))))</f>
        <v>#N/A</v>
      </c>
      <c r="N1897" s="47">
        <v>947.5</v>
      </c>
      <c r="O1897" s="48">
        <f>'Third Approx.'!$D$16*TAN('Third Approx.'!$D$29)+((0.5*(COS(RADIANS(ABS('Third Approx.'!$D$18*'Data 3rd Approx.'!N1897-'Third Approx.'!$D$19*'Data 3rd Approx.'!N1897))))+0.5)*('Third Approx.'!$D$16*TAN(2*'Third Approx.'!$D$29)-2*'Third Approx.'!$D$16*TAN('Third Approx.'!$D$29)))</f>
        <v>3.5071222546969119</v>
      </c>
    </row>
    <row r="1898" spans="1:15" x14ac:dyDescent="0.25">
      <c r="A1898" s="48">
        <v>948</v>
      </c>
      <c r="B1898" s="77" t="str">
        <f>IF(A1898&lt;='Third Approx.'!$D$20,A1898,"")</f>
        <v/>
      </c>
      <c r="C1898" s="48" t="e">
        <f>IF(B1898="",#N/A,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Approx.'!$D$18*B1898))+O1898*COS(RADIANS(B1898*'Third Approx.'!$D$19)+'Third Approx.'!$D$21))))))))))))</f>
        <v>#N/A</v>
      </c>
      <c r="D1898" s="7" t="e">
        <f>IF(B1898="",#N/A,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Approx.'!$D$18*B1898))+O1898*SIN(RADIANS(B1898*'Third Approx.'!$D$19)+'Third Approx.'!$D$21))))))))))))</f>
        <v>#N/A</v>
      </c>
      <c r="N1898" s="18">
        <v>948</v>
      </c>
      <c r="O1898" s="48">
        <f>'Third Approx.'!$D$16*TAN('Third Approx.'!$D$29)+((0.5*(COS(RADIANS(ABS('Third Approx.'!$D$18*'Data 3rd Approx.'!N1898-'Third Approx.'!$D$19*'Data 3rd Approx.'!N1898))))+0.5)*('Third Approx.'!$D$16*TAN(2*'Third Approx.'!$D$29)-2*'Third Approx.'!$D$16*TAN('Third Approx.'!$D$29)))</f>
        <v>3.5070853058800813</v>
      </c>
    </row>
    <row r="1899" spans="1:15" x14ac:dyDescent="0.25">
      <c r="A1899" s="77">
        <v>948.5</v>
      </c>
      <c r="B1899" s="77" t="str">
        <f>IF(A1899&lt;='Third Approx.'!$D$20,A1899,"")</f>
        <v/>
      </c>
      <c r="C1899" s="48" t="e">
        <f>IF(B1899="",#N/A,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Approx.'!$D$18*B1899))+O1899*COS(RADIANS(B1899*'Third Approx.'!$D$19)+'Third Approx.'!$D$21))))))))))))</f>
        <v>#N/A</v>
      </c>
      <c r="D1899" s="7" t="e">
        <f>IF(B1899="",#N/A,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Approx.'!$D$18*B1899))+O1899*SIN(RADIANS(B1899*'Third Approx.'!$D$19)+'Third Approx.'!$D$21))))))))))))</f>
        <v>#N/A</v>
      </c>
      <c r="N1899" s="18">
        <v>948.5</v>
      </c>
      <c r="O1899" s="48">
        <f>'Third Approx.'!$D$16*TAN('Third Approx.'!$D$29)+((0.5*(COS(RADIANS(ABS('Third Approx.'!$D$18*'Data 3rd Approx.'!N1899-'Third Approx.'!$D$19*'Data 3rd Approx.'!N1899))))+0.5)*('Third Approx.'!$D$16*TAN(2*'Third Approx.'!$D$29)-2*'Third Approx.'!$D$16*TAN('Third Approx.'!$D$29)))</f>
        <v>3.5071222546969119</v>
      </c>
    </row>
    <row r="1900" spans="1:15" x14ac:dyDescent="0.25">
      <c r="A1900" s="48">
        <v>949</v>
      </c>
      <c r="B1900" s="77" t="str">
        <f>IF(A1900&lt;='Third Approx.'!$D$20,A1900,"")</f>
        <v/>
      </c>
      <c r="C1900" s="48" t="e">
        <f>IF(B1900="",#N/A,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Approx.'!$D$18*B1900))+O1900*COS(RADIANS(B1900*'Third Approx.'!$D$19)+'Third Approx.'!$D$21))))))))))))</f>
        <v>#N/A</v>
      </c>
      <c r="D1900" s="7" t="e">
        <f>IF(B1900="",#N/A,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Approx.'!$D$18*B1900))+O1900*SIN(RADIANS(B1900*'Third Approx.'!$D$19)+'Third Approx.'!$D$21))))))))))))</f>
        <v>#N/A</v>
      </c>
      <c r="N1900" s="47">
        <v>949</v>
      </c>
      <c r="O1900" s="48">
        <f>'Third Approx.'!$D$16*TAN('Third Approx.'!$D$29)+((0.5*(COS(RADIANS(ABS('Third Approx.'!$D$18*'Data 3rd Approx.'!N1900-'Third Approx.'!$D$19*'Data 3rd Approx.'!N1900))))+0.5)*('Third Approx.'!$D$16*TAN(2*'Third Approx.'!$D$29)-2*'Third Approx.'!$D$16*TAN('Third Approx.'!$D$29)))</f>
        <v>3.5072324689429037</v>
      </c>
    </row>
    <row r="1901" spans="1:15" x14ac:dyDescent="0.25">
      <c r="A1901" s="77">
        <v>949.5</v>
      </c>
      <c r="B1901" s="77" t="str">
        <f>IF(A1901&lt;='Third Approx.'!$D$20,A1901,"")</f>
        <v/>
      </c>
      <c r="C1901" s="48" t="e">
        <f>IF(B1901="",#N/A,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Approx.'!$D$18*B1901))+O1901*COS(RADIANS(B1901*'Third Approx.'!$D$19)+'Third Approx.'!$D$21))))))))))))</f>
        <v>#N/A</v>
      </c>
      <c r="D1901" s="7" t="e">
        <f>IF(B1901="",#N/A,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Approx.'!$D$18*B1901))+O1901*SIN(RADIANS(B1901*'Third Approx.'!$D$19)+'Third Approx.'!$D$21))))))))))))</f>
        <v>#N/A</v>
      </c>
      <c r="N1901" s="18">
        <v>949.5</v>
      </c>
      <c r="O1901" s="48">
        <f>'Third Approx.'!$D$16*TAN('Third Approx.'!$D$29)+((0.5*(COS(RADIANS(ABS('Third Approx.'!$D$18*'Data 3rd Approx.'!N1901-'Third Approx.'!$D$19*'Data 3rd Approx.'!N1901))))+0.5)*('Third Approx.'!$D$16*TAN(2*'Third Approx.'!$D$29)-2*'Third Approx.'!$D$16*TAN('Third Approx.'!$D$29)))</f>
        <v>3.5074140628217503</v>
      </c>
    </row>
    <row r="1902" spans="1:15" x14ac:dyDescent="0.25">
      <c r="A1902" s="48">
        <v>950</v>
      </c>
      <c r="B1902" s="77" t="str">
        <f>IF(A1902&lt;='Third Approx.'!$D$20,A1902,"")</f>
        <v/>
      </c>
      <c r="C1902" s="48" t="e">
        <f>IF(B1902="",#N/A,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Approx.'!$D$18*B1902))+O1902*COS(RADIANS(B1902*'Third Approx.'!$D$19)+'Third Approx.'!$D$21))))))))))))</f>
        <v>#N/A</v>
      </c>
      <c r="D1902" s="7" t="e">
        <f>IF(B1902="",#N/A,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Approx.'!$D$18*B1902))+O1902*SIN(RADIANS(B1902*'Third Approx.'!$D$19)+'Third Approx.'!$D$21))))))))))))</f>
        <v>#N/A</v>
      </c>
      <c r="N1902" s="18">
        <v>950</v>
      </c>
      <c r="O1902" s="48">
        <f>'Third Approx.'!$D$16*TAN('Third Approx.'!$D$29)+((0.5*(COS(RADIANS(ABS('Third Approx.'!$D$18*'Data 3rd Approx.'!N1902-'Third Approx.'!$D$19*'Data 3rd Approx.'!N1902))))+0.5)*('Third Approx.'!$D$16*TAN(2*'Third Approx.'!$D$29)-2*'Third Approx.'!$D$16*TAN('Third Approx.'!$D$29)))</f>
        <v>3.5076639292118377</v>
      </c>
    </row>
    <row r="1903" spans="1:15" x14ac:dyDescent="0.25">
      <c r="A1903" s="77">
        <v>950.5</v>
      </c>
      <c r="B1903" s="77" t="str">
        <f>IF(A1903&lt;='Third Approx.'!$D$20,A1903,"")</f>
        <v/>
      </c>
      <c r="C1903" s="48" t="e">
        <f>IF(B1903="",#N/A,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Approx.'!$D$18*B1903))+O1903*COS(RADIANS(B1903*'Third Approx.'!$D$19)+'Third Approx.'!$D$21))))))))))))</f>
        <v>#N/A</v>
      </c>
      <c r="D1903" s="7" t="e">
        <f>IF(B1903="",#N/A,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Approx.'!$D$18*B1903))+O1903*SIN(RADIANS(B1903*'Third Approx.'!$D$19)+'Third Approx.'!$D$21))))))))))))</f>
        <v>#N/A</v>
      </c>
      <c r="N1903" s="47">
        <v>950.5</v>
      </c>
      <c r="O1903" s="48">
        <f>'Third Approx.'!$D$16*TAN('Third Approx.'!$D$29)+((0.5*(COS(RADIANS(ABS('Third Approx.'!$D$18*'Data 3rd Approx.'!N1903-'Third Approx.'!$D$19*'Data 3rd Approx.'!N1903))))+0.5)*('Third Approx.'!$D$16*TAN(2*'Third Approx.'!$D$29)-2*'Third Approx.'!$D$16*TAN('Third Approx.'!$D$29)))</f>
        <v>3.5079777928299554</v>
      </c>
    </row>
    <row r="1904" spans="1:15" x14ac:dyDescent="0.25">
      <c r="A1904" s="48">
        <v>951</v>
      </c>
      <c r="B1904" s="77" t="str">
        <f>IF(A1904&lt;='Third Approx.'!$D$20,A1904,"")</f>
        <v/>
      </c>
      <c r="C1904" s="48" t="e">
        <f>IF(B1904="",#N/A,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Approx.'!$D$18*B1904))+O1904*COS(RADIANS(B1904*'Third Approx.'!$D$19)+'Third Approx.'!$D$21))))))))))))</f>
        <v>#N/A</v>
      </c>
      <c r="D1904" s="7" t="e">
        <f>IF(B1904="",#N/A,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Approx.'!$D$18*B1904))+O1904*SIN(RADIANS(B1904*'Third Approx.'!$D$19)+'Third Approx.'!$D$21))))))))))))</f>
        <v>#N/A</v>
      </c>
      <c r="N1904" s="18">
        <v>951</v>
      </c>
      <c r="O1904" s="48">
        <f>'Third Approx.'!$D$16*TAN('Third Approx.'!$D$29)+((0.5*(COS(RADIANS(ABS('Third Approx.'!$D$18*'Data 3rd Approx.'!N1904-'Third Approx.'!$D$19*'Data 3rd Approx.'!N1904))))+0.5)*('Third Approx.'!$D$16*TAN(2*'Third Approx.'!$D$29)-2*'Third Approx.'!$D$16*TAN('Third Approx.'!$D$29)))</f>
        <v>3.5083502833825779</v>
      </c>
    </row>
    <row r="1905" spans="1:15" x14ac:dyDescent="0.25">
      <c r="A1905" s="77">
        <v>951.5</v>
      </c>
      <c r="B1905" s="77" t="str">
        <f>IF(A1905&lt;='Third Approx.'!$D$20,A1905,"")</f>
        <v/>
      </c>
      <c r="C1905" s="48" t="e">
        <f>IF(B1905="",#N/A,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Approx.'!$D$18*B1905))+O1905*COS(RADIANS(B1905*'Third Approx.'!$D$19)+'Third Approx.'!$D$21))))))))))))</f>
        <v>#N/A</v>
      </c>
      <c r="D1905" s="7" t="e">
        <f>IF(B1905="",#N/A,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Approx.'!$D$18*B1905))+O1905*SIN(RADIANS(B1905*'Third Approx.'!$D$19)+'Third Approx.'!$D$21))))))))))))</f>
        <v>#N/A</v>
      </c>
      <c r="N1905" s="18">
        <v>951.5</v>
      </c>
      <c r="O1905" s="48">
        <f>'Third Approx.'!$D$16*TAN('Third Approx.'!$D$29)+((0.5*(COS(RADIANS(ABS('Third Approx.'!$D$18*'Data 3rd Approx.'!N1905-'Third Approx.'!$D$19*'Data 3rd Approx.'!N1905))))+0.5)*('Third Approx.'!$D$16*TAN(2*'Third Approx.'!$D$29)-2*'Third Approx.'!$D$16*TAN('Third Approx.'!$D$29)))</f>
        <v>3.5087750274530758</v>
      </c>
    </row>
    <row r="1906" spans="1:15" x14ac:dyDescent="0.25">
      <c r="A1906" s="48">
        <v>952</v>
      </c>
      <c r="B1906" s="77" t="str">
        <f>IF(A1906&lt;='Third Approx.'!$D$20,A1906,"")</f>
        <v/>
      </c>
      <c r="C1906" s="48" t="e">
        <f>IF(B1906="",#N/A,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Approx.'!$D$18*B1906))+O1906*COS(RADIANS(B1906*'Third Approx.'!$D$19)+'Third Approx.'!$D$21))))))))))))</f>
        <v>#N/A</v>
      </c>
      <c r="D1906" s="7" t="e">
        <f>IF(B1906="",#N/A,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Approx.'!$D$18*B1906))+O1906*SIN(RADIANS(B1906*'Third Approx.'!$D$19)+'Third Approx.'!$D$21))))))))))))</f>
        <v>#N/A</v>
      </c>
      <c r="N1906" s="47">
        <v>952</v>
      </c>
      <c r="O1906" s="48">
        <f>'Third Approx.'!$D$16*TAN('Third Approx.'!$D$29)+((0.5*(COS(RADIANS(ABS('Third Approx.'!$D$18*'Data 3rd Approx.'!N1906-'Third Approx.'!$D$19*'Data 3rd Approx.'!N1906))))+0.5)*('Third Approx.'!$D$16*TAN(2*'Third Approx.'!$D$29)-2*'Third Approx.'!$D$16*TAN('Third Approx.'!$D$29)))</f>
        <v>3.5092447575526418</v>
      </c>
    </row>
    <row r="1907" spans="1:15" x14ac:dyDescent="0.25">
      <c r="A1907" s="77">
        <v>952.5</v>
      </c>
      <c r="B1907" s="77" t="str">
        <f>IF(A1907&lt;='Third Approx.'!$D$20,A1907,"")</f>
        <v/>
      </c>
      <c r="C1907" s="48" t="e">
        <f>IF(B1907="",#N/A,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Approx.'!$D$18*B1907))+O1907*COS(RADIANS(B1907*'Third Approx.'!$D$19)+'Third Approx.'!$D$21))))))))))))</f>
        <v>#N/A</v>
      </c>
      <c r="D1907" s="7" t="e">
        <f>IF(B1907="",#N/A,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Approx.'!$D$18*B1907))+O1907*SIN(RADIANS(B1907*'Third Approx.'!$D$19)+'Third Approx.'!$D$21))))))))))))</f>
        <v>#N/A</v>
      </c>
      <c r="N1907" s="18">
        <v>952.5</v>
      </c>
      <c r="O1907" s="48">
        <f>'Third Approx.'!$D$16*TAN('Third Approx.'!$D$29)+((0.5*(COS(RADIANS(ABS('Third Approx.'!$D$18*'Data 3rd Approx.'!N1907-'Third Approx.'!$D$19*'Data 3rd Approx.'!N1907))))+0.5)*('Third Approx.'!$D$16*TAN(2*'Third Approx.'!$D$29)-2*'Third Approx.'!$D$16*TAN('Third Approx.'!$D$29)))</f>
        <v>3.5097514364690383</v>
      </c>
    </row>
    <row r="1908" spans="1:15" x14ac:dyDescent="0.25">
      <c r="A1908" s="48">
        <v>953</v>
      </c>
      <c r="B1908" s="77" t="str">
        <f>IF(A1908&lt;='Third Approx.'!$D$20,A1908,"")</f>
        <v/>
      </c>
      <c r="C1908" s="48" t="e">
        <f>IF(B1908="",#N/A,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Approx.'!$D$18*B1908))+O1908*COS(RADIANS(B1908*'Third Approx.'!$D$19)+'Third Approx.'!$D$21))))))))))))</f>
        <v>#N/A</v>
      </c>
      <c r="D1908" s="7" t="e">
        <f>IF(B1908="",#N/A,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Approx.'!$D$18*B1908))+O1908*SIN(RADIANS(B1908*'Third Approx.'!$D$19)+'Third Approx.'!$D$21))))))))))))</f>
        <v>#N/A</v>
      </c>
      <c r="N1908" s="18">
        <v>953</v>
      </c>
      <c r="O1908" s="48">
        <f>'Third Approx.'!$D$16*TAN('Third Approx.'!$D$29)+((0.5*(COS(RADIANS(ABS('Third Approx.'!$D$18*'Data 3rd Approx.'!N1908-'Third Approx.'!$D$19*'Data 3rd Approx.'!N1908))))+0.5)*('Third Approx.'!$D$16*TAN(2*'Third Approx.'!$D$29)-2*'Third Approx.'!$D$16*TAN('Third Approx.'!$D$29)))</f>
        <v>3.5102863947855281</v>
      </c>
    </row>
    <row r="1909" spans="1:15" x14ac:dyDescent="0.25">
      <c r="A1909" s="77">
        <v>953.5</v>
      </c>
      <c r="B1909" s="77" t="str">
        <f>IF(A1909&lt;='Third Approx.'!$D$20,A1909,"")</f>
        <v/>
      </c>
      <c r="C1909" s="48" t="e">
        <f>IF(B1909="",#N/A,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Approx.'!$D$18*B1909))+O1909*COS(RADIANS(B1909*'Third Approx.'!$D$19)+'Third Approx.'!$D$21))))))))))))</f>
        <v>#N/A</v>
      </c>
      <c r="D1909" s="7" t="e">
        <f>IF(B1909="",#N/A,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Approx.'!$D$18*B1909))+O1909*SIN(RADIANS(B1909*'Third Approx.'!$D$19)+'Third Approx.'!$D$21))))))))))))</f>
        <v>#N/A</v>
      </c>
      <c r="N1909" s="47">
        <v>953.5</v>
      </c>
      <c r="O1909" s="48">
        <f>'Third Approx.'!$D$16*TAN('Third Approx.'!$D$29)+((0.5*(COS(RADIANS(ABS('Third Approx.'!$D$18*'Data 3rd Approx.'!N1909-'Third Approx.'!$D$19*'Data 3rd Approx.'!N1909))))+0.5)*('Third Approx.'!$D$16*TAN(2*'Third Approx.'!$D$29)-2*'Third Approx.'!$D$16*TAN('Third Approx.'!$D$29)))</f>
        <v>3.5108404792169972</v>
      </c>
    </row>
    <row r="1910" spans="1:15" x14ac:dyDescent="0.25">
      <c r="A1910" s="48">
        <v>954</v>
      </c>
      <c r="B1910" s="77" t="str">
        <f>IF(A1910&lt;='Third Approx.'!$D$20,A1910,"")</f>
        <v/>
      </c>
      <c r="C1910" s="48" t="e">
        <f>IF(B1910="",#N/A,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Approx.'!$D$18*B1910))+O1910*COS(RADIANS(B1910*'Third Approx.'!$D$19)+'Third Approx.'!$D$21))))))))))))</f>
        <v>#N/A</v>
      </c>
      <c r="D1910" s="7" t="e">
        <f>IF(B1910="",#N/A,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Approx.'!$D$18*B1910))+O1910*SIN(RADIANS(B1910*'Third Approx.'!$D$19)+'Third Approx.'!$D$21))))))))))))</f>
        <v>#N/A</v>
      </c>
      <c r="N1910" s="18">
        <v>954</v>
      </c>
      <c r="O1910" s="48">
        <f>'Third Approx.'!$D$16*TAN('Third Approx.'!$D$29)+((0.5*(COS(RADIANS(ABS('Third Approx.'!$D$18*'Data 3rd Approx.'!N1910-'Third Approx.'!$D$19*'Data 3rd Approx.'!N1910))))+0.5)*('Third Approx.'!$D$16*TAN(2*'Third Approx.'!$D$29)-2*'Third Approx.'!$D$16*TAN('Third Approx.'!$D$29)))</f>
        <v>3.5114042092252022</v>
      </c>
    </row>
    <row r="1911" spans="1:15" x14ac:dyDescent="0.25">
      <c r="A1911" s="77">
        <v>954.5</v>
      </c>
      <c r="B1911" s="77" t="str">
        <f>IF(A1911&lt;='Third Approx.'!$D$20,A1911,"")</f>
        <v/>
      </c>
      <c r="C1911" s="48" t="e">
        <f>IF(B1911="",#N/A,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Approx.'!$D$18*B1911))+O1911*COS(RADIANS(B1911*'Third Approx.'!$D$19)+'Third Approx.'!$D$21))))))))))))</f>
        <v>#N/A</v>
      </c>
      <c r="D1911" s="7" t="e">
        <f>IF(B1911="",#N/A,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Approx.'!$D$18*B1911))+O1911*SIN(RADIANS(B1911*'Third Approx.'!$D$19)+'Third Approx.'!$D$21))))))))))))</f>
        <v>#N/A</v>
      </c>
      <c r="N1911" s="18">
        <v>954.5</v>
      </c>
      <c r="O1911" s="48">
        <f>'Third Approx.'!$D$16*TAN('Third Approx.'!$D$29)+((0.5*(COS(RADIANS(ABS('Third Approx.'!$D$18*'Data 3rd Approx.'!N1911-'Third Approx.'!$D$19*'Data 3rd Approx.'!N1911))))+0.5)*('Third Approx.'!$D$16*TAN(2*'Third Approx.'!$D$29)-2*'Third Approx.'!$D$16*TAN('Third Approx.'!$D$29)))</f>
        <v>3.5119679392334073</v>
      </c>
    </row>
    <row r="1912" spans="1:15" x14ac:dyDescent="0.25">
      <c r="A1912" s="48">
        <v>955</v>
      </c>
      <c r="B1912" s="77" t="str">
        <f>IF(A1912&lt;='Third Approx.'!$D$20,A1912,"")</f>
        <v/>
      </c>
      <c r="C1912" s="48" t="e">
        <f>IF(B1912="",#N/A,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Approx.'!$D$18*B1912))+O1912*COS(RADIANS(B1912*'Third Approx.'!$D$19)+'Third Approx.'!$D$21))))))))))))</f>
        <v>#N/A</v>
      </c>
      <c r="D1912" s="7" t="e">
        <f>IF(B1912="",#N/A,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Approx.'!$D$18*B1912))+O1912*SIN(RADIANS(B1912*'Third Approx.'!$D$19)+'Third Approx.'!$D$21))))))))))))</f>
        <v>#N/A</v>
      </c>
      <c r="N1912" s="47">
        <v>955</v>
      </c>
      <c r="O1912" s="48">
        <f>'Third Approx.'!$D$16*TAN('Third Approx.'!$D$29)+((0.5*(COS(RADIANS(ABS('Third Approx.'!$D$18*'Data 3rd Approx.'!N1912-'Third Approx.'!$D$19*'Data 3rd Approx.'!N1912))))+0.5)*('Third Approx.'!$D$16*TAN(2*'Third Approx.'!$D$29)-2*'Third Approx.'!$D$16*TAN('Third Approx.'!$D$29)))</f>
        <v>3.5125220236648764</v>
      </c>
    </row>
    <row r="1913" spans="1:15" x14ac:dyDescent="0.25">
      <c r="A1913" s="77">
        <v>955.5</v>
      </c>
      <c r="B1913" s="77" t="str">
        <f>IF(A1913&lt;='Third Approx.'!$D$20,A1913,"")</f>
        <v/>
      </c>
      <c r="C1913" s="48" t="e">
        <f>IF(B1913="",#N/A,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Approx.'!$D$18*B1913))+O1913*COS(RADIANS(B1913*'Third Approx.'!$D$19)+'Third Approx.'!$D$21))))))))))))</f>
        <v>#N/A</v>
      </c>
      <c r="D1913" s="7" t="e">
        <f>IF(B1913="",#N/A,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Approx.'!$D$18*B1913))+O1913*SIN(RADIANS(B1913*'Third Approx.'!$D$19)+'Third Approx.'!$D$21))))))))))))</f>
        <v>#N/A</v>
      </c>
      <c r="N1913" s="18">
        <v>955.5</v>
      </c>
      <c r="O1913" s="48">
        <f>'Third Approx.'!$D$16*TAN('Third Approx.'!$D$29)+((0.5*(COS(RADIANS(ABS('Third Approx.'!$D$18*'Data 3rd Approx.'!N1913-'Third Approx.'!$D$19*'Data 3rd Approx.'!N1913))))+0.5)*('Third Approx.'!$D$16*TAN(2*'Third Approx.'!$D$29)-2*'Third Approx.'!$D$16*TAN('Third Approx.'!$D$29)))</f>
        <v>3.5130569819813662</v>
      </c>
    </row>
    <row r="1914" spans="1:15" x14ac:dyDescent="0.25">
      <c r="A1914" s="48">
        <v>956</v>
      </c>
      <c r="B1914" s="77" t="str">
        <f>IF(A1914&lt;='Third Approx.'!$D$20,A1914,"")</f>
        <v/>
      </c>
      <c r="C1914" s="48" t="e">
        <f>IF(B1914="",#N/A,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Approx.'!$D$18*B1914))+O1914*COS(RADIANS(B1914*'Third Approx.'!$D$19)+'Third Approx.'!$D$21))))))))))))</f>
        <v>#N/A</v>
      </c>
      <c r="D1914" s="7" t="e">
        <f>IF(B1914="",#N/A,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Approx.'!$D$18*B1914))+O1914*SIN(RADIANS(B1914*'Third Approx.'!$D$19)+'Third Approx.'!$D$21))))))))))))</f>
        <v>#N/A</v>
      </c>
      <c r="N1914" s="18">
        <v>956</v>
      </c>
      <c r="O1914" s="48">
        <f>'Third Approx.'!$D$16*TAN('Third Approx.'!$D$29)+((0.5*(COS(RADIANS(ABS('Third Approx.'!$D$18*'Data 3rd Approx.'!N1914-'Third Approx.'!$D$19*'Data 3rd Approx.'!N1914))))+0.5)*('Third Approx.'!$D$16*TAN(2*'Third Approx.'!$D$29)-2*'Third Approx.'!$D$16*TAN('Third Approx.'!$D$29)))</f>
        <v>3.5135636608977627</v>
      </c>
    </row>
    <row r="1915" spans="1:15" x14ac:dyDescent="0.25">
      <c r="A1915" s="77">
        <v>956.5</v>
      </c>
      <c r="B1915" s="77" t="str">
        <f>IF(A1915&lt;='Third Approx.'!$D$20,A1915,"")</f>
        <v/>
      </c>
      <c r="C1915" s="48" t="e">
        <f>IF(B1915="",#N/A,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Approx.'!$D$18*B1915))+O1915*COS(RADIANS(B1915*'Third Approx.'!$D$19)+'Third Approx.'!$D$21))))))))))))</f>
        <v>#N/A</v>
      </c>
      <c r="D1915" s="7" t="e">
        <f>IF(B1915="",#N/A,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Approx.'!$D$18*B1915))+O1915*SIN(RADIANS(B1915*'Third Approx.'!$D$19)+'Third Approx.'!$D$21))))))))))))</f>
        <v>#N/A</v>
      </c>
      <c r="N1915" s="47">
        <v>956.5</v>
      </c>
      <c r="O1915" s="48">
        <f>'Third Approx.'!$D$16*TAN('Third Approx.'!$D$29)+((0.5*(COS(RADIANS(ABS('Third Approx.'!$D$18*'Data 3rd Approx.'!N1915-'Third Approx.'!$D$19*'Data 3rd Approx.'!N1915))))+0.5)*('Third Approx.'!$D$16*TAN(2*'Third Approx.'!$D$29)-2*'Third Approx.'!$D$16*TAN('Third Approx.'!$D$29)))</f>
        <v>3.5140333909973287</v>
      </c>
    </row>
    <row r="1916" spans="1:15" x14ac:dyDescent="0.25">
      <c r="A1916" s="48">
        <v>957</v>
      </c>
      <c r="B1916" s="77" t="str">
        <f>IF(A1916&lt;='Third Approx.'!$D$20,A1916,"")</f>
        <v/>
      </c>
      <c r="C1916" s="48" t="e">
        <f>IF(B1916="",#N/A,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Approx.'!$D$18*B1916))+O1916*COS(RADIANS(B1916*'Third Approx.'!$D$19)+'Third Approx.'!$D$21))))))))))))</f>
        <v>#N/A</v>
      </c>
      <c r="D1916" s="7" t="e">
        <f>IF(B1916="",#N/A,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Approx.'!$D$18*B1916))+O1916*SIN(RADIANS(B1916*'Third Approx.'!$D$19)+'Third Approx.'!$D$21))))))))))))</f>
        <v>#N/A</v>
      </c>
      <c r="N1916" s="18">
        <v>957</v>
      </c>
      <c r="O1916" s="48">
        <f>'Third Approx.'!$D$16*TAN('Third Approx.'!$D$29)+((0.5*(COS(RADIANS(ABS('Third Approx.'!$D$18*'Data 3rd Approx.'!N1916-'Third Approx.'!$D$19*'Data 3rd Approx.'!N1916))))+0.5)*('Third Approx.'!$D$16*TAN(2*'Third Approx.'!$D$29)-2*'Third Approx.'!$D$16*TAN('Third Approx.'!$D$29)))</f>
        <v>3.5144581350678266</v>
      </c>
    </row>
    <row r="1917" spans="1:15" x14ac:dyDescent="0.25">
      <c r="A1917" s="77">
        <v>957.5</v>
      </c>
      <c r="B1917" s="77" t="str">
        <f>IF(A1917&lt;='Third Approx.'!$D$20,A1917,"")</f>
        <v/>
      </c>
      <c r="C1917" s="48" t="e">
        <f>IF(B1917="",#N/A,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Approx.'!$D$18*B1917))+O1917*COS(RADIANS(B1917*'Third Approx.'!$D$19)+'Third Approx.'!$D$21))))))))))))</f>
        <v>#N/A</v>
      </c>
      <c r="D1917" s="7" t="e">
        <f>IF(B1917="",#N/A,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Approx.'!$D$18*B1917))+O1917*SIN(RADIANS(B1917*'Third Approx.'!$D$19)+'Third Approx.'!$D$21))))))))))))</f>
        <v>#N/A</v>
      </c>
      <c r="N1917" s="18">
        <v>957.5</v>
      </c>
      <c r="O1917" s="48">
        <f>'Third Approx.'!$D$16*TAN('Third Approx.'!$D$29)+((0.5*(COS(RADIANS(ABS('Third Approx.'!$D$18*'Data 3rd Approx.'!N1917-'Third Approx.'!$D$19*'Data 3rd Approx.'!N1917))))+0.5)*('Third Approx.'!$D$16*TAN(2*'Third Approx.'!$D$29)-2*'Third Approx.'!$D$16*TAN('Third Approx.'!$D$29)))</f>
        <v>3.5148306256204491</v>
      </c>
    </row>
    <row r="1918" spans="1:15" x14ac:dyDescent="0.25">
      <c r="A1918" s="48">
        <v>958</v>
      </c>
      <c r="B1918" s="77" t="str">
        <f>IF(A1918&lt;='Third Approx.'!$D$20,A1918,"")</f>
        <v/>
      </c>
      <c r="C1918" s="48" t="e">
        <f>IF(B1918="",#N/A,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Approx.'!$D$18*B1918))+O1918*COS(RADIANS(B1918*'Third Approx.'!$D$19)+'Third Approx.'!$D$21))))))))))))</f>
        <v>#N/A</v>
      </c>
      <c r="D1918" s="7" t="e">
        <f>IF(B1918="",#N/A,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Approx.'!$D$18*B1918))+O1918*SIN(RADIANS(B1918*'Third Approx.'!$D$19)+'Third Approx.'!$D$21))))))))))))</f>
        <v>#N/A</v>
      </c>
      <c r="N1918" s="47">
        <v>958</v>
      </c>
      <c r="O1918" s="48">
        <f>'Third Approx.'!$D$16*TAN('Third Approx.'!$D$29)+((0.5*(COS(RADIANS(ABS('Third Approx.'!$D$18*'Data 3rd Approx.'!N1918-'Third Approx.'!$D$19*'Data 3rd Approx.'!N1918))))+0.5)*('Third Approx.'!$D$16*TAN(2*'Third Approx.'!$D$29)-2*'Third Approx.'!$D$16*TAN('Third Approx.'!$D$29)))</f>
        <v>3.5151444892385668</v>
      </c>
    </row>
    <row r="1919" spans="1:15" x14ac:dyDescent="0.25">
      <c r="A1919" s="77">
        <v>958.5</v>
      </c>
      <c r="B1919" s="77" t="str">
        <f>IF(A1919&lt;='Third Approx.'!$D$20,A1919,"")</f>
        <v/>
      </c>
      <c r="C1919" s="48" t="e">
        <f>IF(B1919="",#N/A,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Approx.'!$D$18*B1919))+O1919*COS(RADIANS(B1919*'Third Approx.'!$D$19)+'Third Approx.'!$D$21))))))))))))</f>
        <v>#N/A</v>
      </c>
      <c r="D1919" s="7" t="e">
        <f>IF(B1919="",#N/A,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Approx.'!$D$18*B1919))+O1919*SIN(RADIANS(B1919*'Third Approx.'!$D$19)+'Third Approx.'!$D$21))))))))))))</f>
        <v>#N/A</v>
      </c>
      <c r="N1919" s="18">
        <v>958.5</v>
      </c>
      <c r="O1919" s="48">
        <f>'Third Approx.'!$D$16*TAN('Third Approx.'!$D$29)+((0.5*(COS(RADIANS(ABS('Third Approx.'!$D$18*'Data 3rd Approx.'!N1919-'Third Approx.'!$D$19*'Data 3rd Approx.'!N1919))))+0.5)*('Third Approx.'!$D$16*TAN(2*'Third Approx.'!$D$29)-2*'Third Approx.'!$D$16*TAN('Third Approx.'!$D$29)))</f>
        <v>3.5153943556286542</v>
      </c>
    </row>
    <row r="1920" spans="1:15" x14ac:dyDescent="0.25">
      <c r="A1920" s="48">
        <v>959</v>
      </c>
      <c r="B1920" s="77" t="str">
        <f>IF(A1920&lt;='Third Approx.'!$D$20,A1920,"")</f>
        <v/>
      </c>
      <c r="C1920" s="48" t="e">
        <f>IF(B1920="",#N/A,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Approx.'!$D$18*B1920))+O1920*COS(RADIANS(B1920*'Third Approx.'!$D$19)+'Third Approx.'!$D$21))))))))))))</f>
        <v>#N/A</v>
      </c>
      <c r="D1920" s="7" t="e">
        <f>IF(B1920="",#N/A,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Approx.'!$D$18*B1920))+O1920*SIN(RADIANS(B1920*'Third Approx.'!$D$19)+'Third Approx.'!$D$21))))))))))))</f>
        <v>#N/A</v>
      </c>
      <c r="N1920" s="18">
        <v>959</v>
      </c>
      <c r="O1920" s="48">
        <f>'Third Approx.'!$D$16*TAN('Third Approx.'!$D$29)+((0.5*(COS(RADIANS(ABS('Third Approx.'!$D$18*'Data 3rd Approx.'!N1920-'Third Approx.'!$D$19*'Data 3rd Approx.'!N1920))))+0.5)*('Third Approx.'!$D$16*TAN(2*'Third Approx.'!$D$29)-2*'Third Approx.'!$D$16*TAN('Third Approx.'!$D$29)))</f>
        <v>3.5155759495075007</v>
      </c>
    </row>
    <row r="1921" spans="1:15" x14ac:dyDescent="0.25">
      <c r="A1921" s="77">
        <v>959.5</v>
      </c>
      <c r="B1921" s="77" t="str">
        <f>IF(A1921&lt;='Third Approx.'!$D$20,A1921,"")</f>
        <v/>
      </c>
      <c r="C1921" s="48" t="e">
        <f>IF(B1921="",#N/A,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Approx.'!$D$18*B1921))+O1921*COS(RADIANS(B1921*'Third Approx.'!$D$19)+'Third Approx.'!$D$21))))))))))))</f>
        <v>#N/A</v>
      </c>
      <c r="D1921" s="7" t="e">
        <f>IF(B1921="",#N/A,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Approx.'!$D$18*B1921))+O1921*SIN(RADIANS(B1921*'Third Approx.'!$D$19)+'Third Approx.'!$D$21))))))))))))</f>
        <v>#N/A</v>
      </c>
      <c r="N1921" s="47">
        <v>959.5</v>
      </c>
      <c r="O1921" s="48">
        <f>'Third Approx.'!$D$16*TAN('Third Approx.'!$D$29)+((0.5*(COS(RADIANS(ABS('Third Approx.'!$D$18*'Data 3rd Approx.'!N1921-'Third Approx.'!$D$19*'Data 3rd Approx.'!N1921))))+0.5)*('Third Approx.'!$D$16*TAN(2*'Third Approx.'!$D$29)-2*'Third Approx.'!$D$16*TAN('Third Approx.'!$D$29)))</f>
        <v>3.5156861637534926</v>
      </c>
    </row>
    <row r="1922" spans="1:15" x14ac:dyDescent="0.25">
      <c r="A1922" s="48">
        <v>960</v>
      </c>
      <c r="B1922" s="77" t="str">
        <f>IF(A1922&lt;='Third Approx.'!$D$20,A1922,"")</f>
        <v/>
      </c>
      <c r="C1922" s="48" t="e">
        <f>IF(B1922="",#N/A,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Approx.'!$D$18*B1922))+O1922*COS(RADIANS(B1922*'Third Approx.'!$D$19)+'Third Approx.'!$D$21))))))))))))</f>
        <v>#N/A</v>
      </c>
      <c r="D1922" s="7" t="e">
        <f>IF(B1922="",#N/A,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Approx.'!$D$18*B1922))+O1922*SIN(RADIANS(B1922*'Third Approx.'!$D$19)+'Third Approx.'!$D$21))))))))))))</f>
        <v>#N/A</v>
      </c>
      <c r="N1922" s="18">
        <v>960</v>
      </c>
      <c r="O1922" s="48">
        <f>'Third Approx.'!$D$16*TAN('Third Approx.'!$D$29)+((0.5*(COS(RADIANS(ABS('Third Approx.'!$D$18*'Data 3rd Approx.'!N1922-'Third Approx.'!$D$19*'Data 3rd Approx.'!N1922))))+0.5)*('Third Approx.'!$D$16*TAN(2*'Third Approx.'!$D$29)-2*'Third Approx.'!$D$16*TAN('Third Approx.'!$D$29)))</f>
        <v>3.5157231125703232</v>
      </c>
    </row>
    <row r="1923" spans="1:15" x14ac:dyDescent="0.25">
      <c r="A1923" s="77">
        <v>960.5</v>
      </c>
      <c r="B1923" s="77" t="str">
        <f>IF(A1923&lt;='Third Approx.'!$D$20,A1923,"")</f>
        <v/>
      </c>
      <c r="C1923" s="48" t="e">
        <f>IF(B1923="",#N/A,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Approx.'!$D$18*B1923))+O1923*COS(RADIANS(B1923*'Third Approx.'!$D$19)+'Third Approx.'!$D$21))))))))))))</f>
        <v>#N/A</v>
      </c>
      <c r="D1923" s="7" t="e">
        <f>IF(B1923="",#N/A,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Approx.'!$D$18*B1923))+O1923*SIN(RADIANS(B1923*'Third Approx.'!$D$19)+'Third Approx.'!$D$21))))))))))))</f>
        <v>#N/A</v>
      </c>
      <c r="N1923" s="18">
        <v>960.5</v>
      </c>
      <c r="O1923" s="48">
        <f>'Third Approx.'!$D$16*TAN('Third Approx.'!$D$29)+((0.5*(COS(RADIANS(ABS('Third Approx.'!$D$18*'Data 3rd Approx.'!N1923-'Third Approx.'!$D$19*'Data 3rd Approx.'!N1923))))+0.5)*('Third Approx.'!$D$16*TAN(2*'Third Approx.'!$D$29)-2*'Third Approx.'!$D$16*TAN('Third Approx.'!$D$29)))</f>
        <v>3.5156861637534926</v>
      </c>
    </row>
    <row r="1924" spans="1:15" x14ac:dyDescent="0.25">
      <c r="A1924" s="48">
        <v>961</v>
      </c>
      <c r="B1924" s="77" t="str">
        <f>IF(A1924&lt;='Third Approx.'!$D$20,A1924,"")</f>
        <v/>
      </c>
      <c r="C1924" s="48" t="e">
        <f>IF(B1924="",#N/A,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Approx.'!$D$18*B1924))+O1924*COS(RADIANS(B1924*'Third Approx.'!$D$19)+'Third Approx.'!$D$21))))))))))))</f>
        <v>#N/A</v>
      </c>
      <c r="D1924" s="7" t="e">
        <f>IF(B1924="",#N/A,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Approx.'!$D$18*B1924))+O1924*SIN(RADIANS(B1924*'Third Approx.'!$D$19)+'Third Approx.'!$D$21))))))))))))</f>
        <v>#N/A</v>
      </c>
      <c r="N1924" s="47">
        <v>961</v>
      </c>
      <c r="O1924" s="48">
        <f>'Third Approx.'!$D$16*TAN('Third Approx.'!$D$29)+((0.5*(COS(RADIANS(ABS('Third Approx.'!$D$18*'Data 3rd Approx.'!N1924-'Third Approx.'!$D$19*'Data 3rd Approx.'!N1924))))+0.5)*('Third Approx.'!$D$16*TAN(2*'Third Approx.'!$D$29)-2*'Third Approx.'!$D$16*TAN('Third Approx.'!$D$29)))</f>
        <v>3.5155759495075007</v>
      </c>
    </row>
    <row r="1925" spans="1:15" x14ac:dyDescent="0.25">
      <c r="A1925" s="77">
        <v>961.5</v>
      </c>
      <c r="B1925" s="77" t="str">
        <f>IF(A1925&lt;='Third Approx.'!$D$20,A1925,"")</f>
        <v/>
      </c>
      <c r="C1925" s="48" t="e">
        <f>IF(B1925="",#N/A,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Approx.'!$D$18*B1925))+O1925*COS(RADIANS(B1925*'Third Approx.'!$D$19)+'Third Approx.'!$D$21))))))))))))</f>
        <v>#N/A</v>
      </c>
      <c r="D1925" s="7" t="e">
        <f>IF(B1925="",#N/A,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Approx.'!$D$18*B1925))+O1925*SIN(RADIANS(B1925*'Third Approx.'!$D$19)+'Third Approx.'!$D$21))))))))))))</f>
        <v>#N/A</v>
      </c>
      <c r="N1925" s="18">
        <v>961.5</v>
      </c>
      <c r="O1925" s="48">
        <f>'Third Approx.'!$D$16*TAN('Third Approx.'!$D$29)+((0.5*(COS(RADIANS(ABS('Third Approx.'!$D$18*'Data 3rd Approx.'!N1925-'Third Approx.'!$D$19*'Data 3rd Approx.'!N1925))))+0.5)*('Third Approx.'!$D$16*TAN(2*'Third Approx.'!$D$29)-2*'Third Approx.'!$D$16*TAN('Third Approx.'!$D$29)))</f>
        <v>3.5153943556286542</v>
      </c>
    </row>
    <row r="1926" spans="1:15" x14ac:dyDescent="0.25">
      <c r="A1926" s="48">
        <v>962</v>
      </c>
      <c r="B1926" s="77" t="str">
        <f>IF(A1926&lt;='Third Approx.'!$D$20,A1926,"")</f>
        <v/>
      </c>
      <c r="C1926" s="48" t="e">
        <f>IF(B1926="",#N/A,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Approx.'!$D$18*B1926))+O1926*COS(RADIANS(B1926*'Third Approx.'!$D$19)+'Third Approx.'!$D$21))))))))))))</f>
        <v>#N/A</v>
      </c>
      <c r="D1926" s="7" t="e">
        <f>IF(B1926="",#N/A,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Approx.'!$D$18*B1926))+O1926*SIN(RADIANS(B1926*'Third Approx.'!$D$19)+'Third Approx.'!$D$21))))))))))))</f>
        <v>#N/A</v>
      </c>
      <c r="N1926" s="18">
        <v>962</v>
      </c>
      <c r="O1926" s="48">
        <f>'Third Approx.'!$D$16*TAN('Third Approx.'!$D$29)+((0.5*(COS(RADIANS(ABS('Third Approx.'!$D$18*'Data 3rd Approx.'!N1926-'Third Approx.'!$D$19*'Data 3rd Approx.'!N1926))))+0.5)*('Third Approx.'!$D$16*TAN(2*'Third Approx.'!$D$29)-2*'Third Approx.'!$D$16*TAN('Third Approx.'!$D$29)))</f>
        <v>3.5151444892385664</v>
      </c>
    </row>
    <row r="1927" spans="1:15" x14ac:dyDescent="0.25">
      <c r="A1927" s="77">
        <v>962.5</v>
      </c>
      <c r="B1927" s="77" t="str">
        <f>IF(A1927&lt;='Third Approx.'!$D$20,A1927,"")</f>
        <v/>
      </c>
      <c r="C1927" s="48" t="e">
        <f>IF(B1927="",#N/A,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Approx.'!$D$18*B1927))+O1927*COS(RADIANS(B1927*'Third Approx.'!$D$19)+'Third Approx.'!$D$21))))))))))))</f>
        <v>#N/A</v>
      </c>
      <c r="D1927" s="7" t="e">
        <f>IF(B1927="",#N/A,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Approx.'!$D$18*B1927))+O1927*SIN(RADIANS(B1927*'Third Approx.'!$D$19)+'Third Approx.'!$D$21))))))))))))</f>
        <v>#N/A</v>
      </c>
      <c r="N1927" s="47">
        <v>962.5</v>
      </c>
      <c r="O1927" s="48">
        <f>'Third Approx.'!$D$16*TAN('Third Approx.'!$D$29)+((0.5*(COS(RADIANS(ABS('Third Approx.'!$D$18*'Data 3rd Approx.'!N1927-'Third Approx.'!$D$19*'Data 3rd Approx.'!N1927))))+0.5)*('Third Approx.'!$D$16*TAN(2*'Third Approx.'!$D$29)-2*'Third Approx.'!$D$16*TAN('Third Approx.'!$D$29)))</f>
        <v>3.5148306256204491</v>
      </c>
    </row>
    <row r="1928" spans="1:15" x14ac:dyDescent="0.25">
      <c r="A1928" s="48">
        <v>963</v>
      </c>
      <c r="B1928" s="77" t="str">
        <f>IF(A1928&lt;='Third Approx.'!$D$20,A1928,"")</f>
        <v/>
      </c>
      <c r="C1928" s="48" t="e">
        <f>IF(B1928="",#N/A,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Approx.'!$D$18*B1928))+O1928*COS(RADIANS(B1928*'Third Approx.'!$D$19)+'Third Approx.'!$D$21))))))))))))</f>
        <v>#N/A</v>
      </c>
      <c r="D1928" s="7" t="e">
        <f>IF(B1928="",#N/A,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Approx.'!$D$18*B1928))+O1928*SIN(RADIANS(B1928*'Third Approx.'!$D$19)+'Third Approx.'!$D$21))))))))))))</f>
        <v>#N/A</v>
      </c>
      <c r="N1928" s="18">
        <v>963</v>
      </c>
      <c r="O1928" s="48">
        <f>'Third Approx.'!$D$16*TAN('Third Approx.'!$D$29)+((0.5*(COS(RADIANS(ABS('Third Approx.'!$D$18*'Data 3rd Approx.'!N1928-'Third Approx.'!$D$19*'Data 3rd Approx.'!N1928))))+0.5)*('Third Approx.'!$D$16*TAN(2*'Third Approx.'!$D$29)-2*'Third Approx.'!$D$16*TAN('Third Approx.'!$D$29)))</f>
        <v>3.5144581350678266</v>
      </c>
    </row>
    <row r="1929" spans="1:15" x14ac:dyDescent="0.25">
      <c r="A1929" s="77">
        <v>963.5</v>
      </c>
      <c r="B1929" s="77" t="str">
        <f>IF(A1929&lt;='Third Approx.'!$D$20,A1929,"")</f>
        <v/>
      </c>
      <c r="C1929" s="48" t="e">
        <f>IF(B1929="",#N/A,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Approx.'!$D$18*B1929))+O1929*COS(RADIANS(B1929*'Third Approx.'!$D$19)+'Third Approx.'!$D$21))))))))))))</f>
        <v>#N/A</v>
      </c>
      <c r="D1929" s="7" t="e">
        <f>IF(B1929="",#N/A,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Approx.'!$D$18*B1929))+O1929*SIN(RADIANS(B1929*'Third Approx.'!$D$19)+'Third Approx.'!$D$21))))))))))))</f>
        <v>#N/A</v>
      </c>
      <c r="N1929" s="18">
        <v>963.5</v>
      </c>
      <c r="O1929" s="48">
        <f>'Third Approx.'!$D$16*TAN('Third Approx.'!$D$29)+((0.5*(COS(RADIANS(ABS('Third Approx.'!$D$18*'Data 3rd Approx.'!N1929-'Third Approx.'!$D$19*'Data 3rd Approx.'!N1929))))+0.5)*('Third Approx.'!$D$16*TAN(2*'Third Approx.'!$D$29)-2*'Third Approx.'!$D$16*TAN('Third Approx.'!$D$29)))</f>
        <v>3.5140333909973287</v>
      </c>
    </row>
    <row r="1930" spans="1:15" x14ac:dyDescent="0.25">
      <c r="A1930" s="48">
        <v>964</v>
      </c>
      <c r="B1930" s="77" t="str">
        <f>IF(A1930&lt;='Third Approx.'!$D$20,A1930,"")</f>
        <v/>
      </c>
      <c r="C1930" s="48" t="e">
        <f>IF(B1930="",#N/A,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Approx.'!$D$18*B1930))+O1930*COS(RADIANS(B1930*'Third Approx.'!$D$19)+'Third Approx.'!$D$21))))))))))))</f>
        <v>#N/A</v>
      </c>
      <c r="D1930" s="7" t="e">
        <f>IF(B1930="",#N/A,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Approx.'!$D$18*B1930))+O1930*SIN(RADIANS(B1930*'Third Approx.'!$D$19)+'Third Approx.'!$D$21))))))))))))</f>
        <v>#N/A</v>
      </c>
      <c r="N1930" s="47">
        <v>964</v>
      </c>
      <c r="O1930" s="48">
        <f>'Third Approx.'!$D$16*TAN('Third Approx.'!$D$29)+((0.5*(COS(RADIANS(ABS('Third Approx.'!$D$18*'Data 3rd Approx.'!N1930-'Third Approx.'!$D$19*'Data 3rd Approx.'!N1930))))+0.5)*('Third Approx.'!$D$16*TAN(2*'Third Approx.'!$D$29)-2*'Third Approx.'!$D$16*TAN('Third Approx.'!$D$29)))</f>
        <v>3.5135636608977627</v>
      </c>
    </row>
    <row r="1931" spans="1:15" x14ac:dyDescent="0.25">
      <c r="A1931" s="77">
        <v>964.5</v>
      </c>
      <c r="B1931" s="77" t="str">
        <f>IF(A1931&lt;='Third Approx.'!$D$20,A1931,"")</f>
        <v/>
      </c>
      <c r="C1931" s="48" t="e">
        <f>IF(B1931="",#N/A,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Approx.'!$D$18*B1931))+O1931*COS(RADIANS(B1931*'Third Approx.'!$D$19)+'Third Approx.'!$D$21))))))))))))</f>
        <v>#N/A</v>
      </c>
      <c r="D1931" s="7" t="e">
        <f>IF(B1931="",#N/A,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Approx.'!$D$18*B1931))+O1931*SIN(RADIANS(B1931*'Third Approx.'!$D$19)+'Third Approx.'!$D$21))))))))))))</f>
        <v>#N/A</v>
      </c>
      <c r="N1931" s="18">
        <v>964.5</v>
      </c>
      <c r="O1931" s="48">
        <f>'Third Approx.'!$D$16*TAN('Third Approx.'!$D$29)+((0.5*(COS(RADIANS(ABS('Third Approx.'!$D$18*'Data 3rd Approx.'!N1931-'Third Approx.'!$D$19*'Data 3rd Approx.'!N1931))))+0.5)*('Third Approx.'!$D$16*TAN(2*'Third Approx.'!$D$29)-2*'Third Approx.'!$D$16*TAN('Third Approx.'!$D$29)))</f>
        <v>3.5130569819813662</v>
      </c>
    </row>
    <row r="1932" spans="1:15" x14ac:dyDescent="0.25">
      <c r="A1932" s="48">
        <v>965</v>
      </c>
      <c r="B1932" s="77" t="str">
        <f>IF(A1932&lt;='Third Approx.'!$D$20,A1932,"")</f>
        <v/>
      </c>
      <c r="C1932" s="48" t="e">
        <f>IF(B1932="",#N/A,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Approx.'!$D$18*B1932))+O1932*COS(RADIANS(B1932*'Third Approx.'!$D$19)+'Third Approx.'!$D$21))))))))))))</f>
        <v>#N/A</v>
      </c>
      <c r="D1932" s="7" t="e">
        <f>IF(B1932="",#N/A,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Approx.'!$D$18*B1932))+O1932*SIN(RADIANS(B1932*'Third Approx.'!$D$19)+'Third Approx.'!$D$21))))))))))))</f>
        <v>#N/A</v>
      </c>
      <c r="N1932" s="18">
        <v>965</v>
      </c>
      <c r="O1932" s="48">
        <f>'Third Approx.'!$D$16*TAN('Third Approx.'!$D$29)+((0.5*(COS(RADIANS(ABS('Third Approx.'!$D$18*'Data 3rd Approx.'!N1932-'Third Approx.'!$D$19*'Data 3rd Approx.'!N1932))))+0.5)*('Third Approx.'!$D$16*TAN(2*'Third Approx.'!$D$29)-2*'Third Approx.'!$D$16*TAN('Third Approx.'!$D$29)))</f>
        <v>3.5125220236648764</v>
      </c>
    </row>
    <row r="1933" spans="1:15" x14ac:dyDescent="0.25">
      <c r="A1933" s="77">
        <v>965.5</v>
      </c>
      <c r="B1933" s="77" t="str">
        <f>IF(A1933&lt;='Third Approx.'!$D$20,A1933,"")</f>
        <v/>
      </c>
      <c r="C1933" s="48" t="e">
        <f>IF(B1933="",#N/A,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Approx.'!$D$18*B1933))+O1933*COS(RADIANS(B1933*'Third Approx.'!$D$19)+'Third Approx.'!$D$21))))))))))))</f>
        <v>#N/A</v>
      </c>
      <c r="D1933" s="7" t="e">
        <f>IF(B1933="",#N/A,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Approx.'!$D$18*B1933))+O1933*SIN(RADIANS(B1933*'Third Approx.'!$D$19)+'Third Approx.'!$D$21))))))))))))</f>
        <v>#N/A</v>
      </c>
      <c r="N1933" s="47">
        <v>965.5</v>
      </c>
      <c r="O1933" s="48">
        <f>'Third Approx.'!$D$16*TAN('Third Approx.'!$D$29)+((0.5*(COS(RADIANS(ABS('Third Approx.'!$D$18*'Data 3rd Approx.'!N1933-'Third Approx.'!$D$19*'Data 3rd Approx.'!N1933))))+0.5)*('Third Approx.'!$D$16*TAN(2*'Third Approx.'!$D$29)-2*'Third Approx.'!$D$16*TAN('Third Approx.'!$D$29)))</f>
        <v>3.5119679392334073</v>
      </c>
    </row>
    <row r="1934" spans="1:15" x14ac:dyDescent="0.25">
      <c r="A1934" s="48">
        <v>966</v>
      </c>
      <c r="B1934" s="77" t="str">
        <f>IF(A1934&lt;='Third Approx.'!$D$20,A1934,"")</f>
        <v/>
      </c>
      <c r="C1934" s="48" t="e">
        <f>IF(B1934="",#N/A,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Approx.'!$D$18*B1934))+O1934*COS(RADIANS(B1934*'Third Approx.'!$D$19)+'Third Approx.'!$D$21))))))))))))</f>
        <v>#N/A</v>
      </c>
      <c r="D1934" s="7" t="e">
        <f>IF(B1934="",#N/A,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Approx.'!$D$18*B1934))+O1934*SIN(RADIANS(B1934*'Third Approx.'!$D$19)+'Third Approx.'!$D$21))))))))))))</f>
        <v>#N/A</v>
      </c>
      <c r="N1934" s="18">
        <v>966</v>
      </c>
      <c r="O1934" s="48">
        <f>'Third Approx.'!$D$16*TAN('Third Approx.'!$D$29)+((0.5*(COS(RADIANS(ABS('Third Approx.'!$D$18*'Data 3rd Approx.'!N1934-'Third Approx.'!$D$19*'Data 3rd Approx.'!N1934))))+0.5)*('Third Approx.'!$D$16*TAN(2*'Third Approx.'!$D$29)-2*'Third Approx.'!$D$16*TAN('Third Approx.'!$D$29)))</f>
        <v>3.5114042092252022</v>
      </c>
    </row>
    <row r="1935" spans="1:15" x14ac:dyDescent="0.25">
      <c r="A1935" s="77">
        <v>966.5</v>
      </c>
      <c r="B1935" s="77" t="str">
        <f>IF(A1935&lt;='Third Approx.'!$D$20,A1935,"")</f>
        <v/>
      </c>
      <c r="C1935" s="48" t="e">
        <f>IF(B1935="",#N/A,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Approx.'!$D$18*B1935))+O1935*COS(RADIANS(B1935*'Third Approx.'!$D$19)+'Third Approx.'!$D$21))))))))))))</f>
        <v>#N/A</v>
      </c>
      <c r="D1935" s="7" t="e">
        <f>IF(B1935="",#N/A,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Approx.'!$D$18*B1935))+O1935*SIN(RADIANS(B1935*'Third Approx.'!$D$19)+'Third Approx.'!$D$21))))))))))))</f>
        <v>#N/A</v>
      </c>
      <c r="N1935" s="18">
        <v>966.5</v>
      </c>
      <c r="O1935" s="48">
        <f>'Third Approx.'!$D$16*TAN('Third Approx.'!$D$29)+((0.5*(COS(RADIANS(ABS('Third Approx.'!$D$18*'Data 3rd Approx.'!N1935-'Third Approx.'!$D$19*'Data 3rd Approx.'!N1935))))+0.5)*('Third Approx.'!$D$16*TAN(2*'Third Approx.'!$D$29)-2*'Third Approx.'!$D$16*TAN('Third Approx.'!$D$29)))</f>
        <v>3.5108404792169972</v>
      </c>
    </row>
    <row r="1936" spans="1:15" x14ac:dyDescent="0.25">
      <c r="A1936" s="48">
        <v>967</v>
      </c>
      <c r="B1936" s="77" t="str">
        <f>IF(A1936&lt;='Third Approx.'!$D$20,A1936,"")</f>
        <v/>
      </c>
      <c r="C1936" s="48" t="e">
        <f>IF(B1936="",#N/A,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Approx.'!$D$18*B1936))+O1936*COS(RADIANS(B1936*'Third Approx.'!$D$19)+'Third Approx.'!$D$21))))))))))))</f>
        <v>#N/A</v>
      </c>
      <c r="D1936" s="7" t="e">
        <f>IF(B1936="",#N/A,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Approx.'!$D$18*B1936))+O1936*SIN(RADIANS(B1936*'Third Approx.'!$D$19)+'Third Approx.'!$D$21))))))))))))</f>
        <v>#N/A</v>
      </c>
      <c r="N1936" s="47">
        <v>967</v>
      </c>
      <c r="O1936" s="48">
        <f>'Third Approx.'!$D$16*TAN('Third Approx.'!$D$29)+((0.5*(COS(RADIANS(ABS('Third Approx.'!$D$18*'Data 3rd Approx.'!N1936-'Third Approx.'!$D$19*'Data 3rd Approx.'!N1936))))+0.5)*('Third Approx.'!$D$16*TAN(2*'Third Approx.'!$D$29)-2*'Third Approx.'!$D$16*TAN('Third Approx.'!$D$29)))</f>
        <v>3.5102863947855281</v>
      </c>
    </row>
    <row r="1937" spans="1:15" x14ac:dyDescent="0.25">
      <c r="A1937" s="77">
        <v>967.5</v>
      </c>
      <c r="B1937" s="77" t="str">
        <f>IF(A1937&lt;='Third Approx.'!$D$20,A1937,"")</f>
        <v/>
      </c>
      <c r="C1937" s="48" t="e">
        <f>IF(B1937="",#N/A,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Approx.'!$D$18*B1937))+O1937*COS(RADIANS(B1937*'Third Approx.'!$D$19)+'Third Approx.'!$D$21))))))))))))</f>
        <v>#N/A</v>
      </c>
      <c r="D1937" s="7" t="e">
        <f>IF(B1937="",#N/A,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Approx.'!$D$18*B1937))+O1937*SIN(RADIANS(B1937*'Third Approx.'!$D$19)+'Third Approx.'!$D$21))))))))))))</f>
        <v>#N/A</v>
      </c>
      <c r="N1937" s="18">
        <v>967.5</v>
      </c>
      <c r="O1937" s="48">
        <f>'Third Approx.'!$D$16*TAN('Third Approx.'!$D$29)+((0.5*(COS(RADIANS(ABS('Third Approx.'!$D$18*'Data 3rd Approx.'!N1937-'Third Approx.'!$D$19*'Data 3rd Approx.'!N1937))))+0.5)*('Third Approx.'!$D$16*TAN(2*'Third Approx.'!$D$29)-2*'Third Approx.'!$D$16*TAN('Third Approx.'!$D$29)))</f>
        <v>3.5097514364690383</v>
      </c>
    </row>
    <row r="1938" spans="1:15" x14ac:dyDescent="0.25">
      <c r="A1938" s="48">
        <v>968</v>
      </c>
      <c r="B1938" s="77" t="str">
        <f>IF(A1938&lt;='Third Approx.'!$D$20,A1938,"")</f>
        <v/>
      </c>
      <c r="C1938" s="48" t="e">
        <f>IF(B1938="",#N/A,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Approx.'!$D$18*B1938))+O1938*COS(RADIANS(B1938*'Third Approx.'!$D$19)+'Third Approx.'!$D$21))))))))))))</f>
        <v>#N/A</v>
      </c>
      <c r="D1938" s="7" t="e">
        <f>IF(B1938="",#N/A,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Approx.'!$D$18*B1938))+O1938*SIN(RADIANS(B1938*'Third Approx.'!$D$19)+'Third Approx.'!$D$21))))))))))))</f>
        <v>#N/A</v>
      </c>
      <c r="N1938" s="18">
        <v>968</v>
      </c>
      <c r="O1938" s="48">
        <f>'Third Approx.'!$D$16*TAN('Third Approx.'!$D$29)+((0.5*(COS(RADIANS(ABS('Third Approx.'!$D$18*'Data 3rd Approx.'!N1938-'Third Approx.'!$D$19*'Data 3rd Approx.'!N1938))))+0.5)*('Third Approx.'!$D$16*TAN(2*'Third Approx.'!$D$29)-2*'Third Approx.'!$D$16*TAN('Third Approx.'!$D$29)))</f>
        <v>3.5092447575526418</v>
      </c>
    </row>
    <row r="1939" spans="1:15" x14ac:dyDescent="0.25">
      <c r="A1939" s="77">
        <v>968.5</v>
      </c>
      <c r="B1939" s="77" t="str">
        <f>IF(A1939&lt;='Third Approx.'!$D$20,A1939,"")</f>
        <v/>
      </c>
      <c r="C1939" s="48" t="e">
        <f>IF(B1939="",#N/A,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Approx.'!$D$18*B1939))+O1939*COS(RADIANS(B1939*'Third Approx.'!$D$19)+'Third Approx.'!$D$21))))))))))))</f>
        <v>#N/A</v>
      </c>
      <c r="D1939" s="7" t="e">
        <f>IF(B1939="",#N/A,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Approx.'!$D$18*B1939))+O1939*SIN(RADIANS(B1939*'Third Approx.'!$D$19)+'Third Approx.'!$D$21))))))))))))</f>
        <v>#N/A</v>
      </c>
      <c r="N1939" s="47">
        <v>968.5</v>
      </c>
      <c r="O1939" s="48">
        <f>'Third Approx.'!$D$16*TAN('Third Approx.'!$D$29)+((0.5*(COS(RADIANS(ABS('Third Approx.'!$D$18*'Data 3rd Approx.'!N1939-'Third Approx.'!$D$19*'Data 3rd Approx.'!N1939))))+0.5)*('Third Approx.'!$D$16*TAN(2*'Third Approx.'!$D$29)-2*'Third Approx.'!$D$16*TAN('Third Approx.'!$D$29)))</f>
        <v>3.5087750274530758</v>
      </c>
    </row>
    <row r="1940" spans="1:15" x14ac:dyDescent="0.25">
      <c r="A1940" s="48">
        <v>969</v>
      </c>
      <c r="B1940" s="77" t="str">
        <f>IF(A1940&lt;='Third Approx.'!$D$20,A1940,"")</f>
        <v/>
      </c>
      <c r="C1940" s="48" t="e">
        <f>IF(B1940="",#N/A,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Approx.'!$D$18*B1940))+O1940*COS(RADIANS(B1940*'Third Approx.'!$D$19)+'Third Approx.'!$D$21))))))))))))</f>
        <v>#N/A</v>
      </c>
      <c r="D1940" s="7" t="e">
        <f>IF(B1940="",#N/A,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Approx.'!$D$18*B1940))+O1940*SIN(RADIANS(B1940*'Third Approx.'!$D$19)+'Third Approx.'!$D$21))))))))))))</f>
        <v>#N/A</v>
      </c>
      <c r="N1940" s="18">
        <v>969</v>
      </c>
      <c r="O1940" s="48">
        <f>'Third Approx.'!$D$16*TAN('Third Approx.'!$D$29)+((0.5*(COS(RADIANS(ABS('Third Approx.'!$D$18*'Data 3rd Approx.'!N1940-'Third Approx.'!$D$19*'Data 3rd Approx.'!N1940))))+0.5)*('Third Approx.'!$D$16*TAN(2*'Third Approx.'!$D$29)-2*'Third Approx.'!$D$16*TAN('Third Approx.'!$D$29)))</f>
        <v>3.5083502833825779</v>
      </c>
    </row>
    <row r="1941" spans="1:15" x14ac:dyDescent="0.25">
      <c r="A1941" s="77">
        <v>969.5</v>
      </c>
      <c r="B1941" s="77" t="str">
        <f>IF(A1941&lt;='Third Approx.'!$D$20,A1941,"")</f>
        <v/>
      </c>
      <c r="C1941" s="48" t="e">
        <f>IF(B1941="",#N/A,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Approx.'!$D$18*B1941))+O1941*COS(RADIANS(B1941*'Third Approx.'!$D$19)+'Third Approx.'!$D$21))))))))))))</f>
        <v>#N/A</v>
      </c>
      <c r="D1941" s="7" t="e">
        <f>IF(B1941="",#N/A,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Approx.'!$D$18*B1941))+O1941*SIN(RADIANS(B1941*'Third Approx.'!$D$19)+'Third Approx.'!$D$21))))))))))))</f>
        <v>#N/A</v>
      </c>
      <c r="N1941" s="18">
        <v>969.5</v>
      </c>
      <c r="O1941" s="48">
        <f>'Third Approx.'!$D$16*TAN('Third Approx.'!$D$29)+((0.5*(COS(RADIANS(ABS('Third Approx.'!$D$18*'Data 3rd Approx.'!N1941-'Third Approx.'!$D$19*'Data 3rd Approx.'!N1941))))+0.5)*('Third Approx.'!$D$16*TAN(2*'Third Approx.'!$D$29)-2*'Third Approx.'!$D$16*TAN('Third Approx.'!$D$29)))</f>
        <v>3.5079777928299554</v>
      </c>
    </row>
    <row r="1942" spans="1:15" x14ac:dyDescent="0.25">
      <c r="A1942" s="48">
        <v>970</v>
      </c>
      <c r="B1942" s="77" t="str">
        <f>IF(A1942&lt;='Third Approx.'!$D$20,A1942,"")</f>
        <v/>
      </c>
      <c r="C1942" s="48" t="e">
        <f>IF(B1942="",#N/A,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Approx.'!$D$18*B1942))+O1942*COS(RADIANS(B1942*'Third Approx.'!$D$19)+'Third Approx.'!$D$21))))))))))))</f>
        <v>#N/A</v>
      </c>
      <c r="D1942" s="7" t="e">
        <f>IF(B1942="",#N/A,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Approx.'!$D$18*B1942))+O1942*SIN(RADIANS(B1942*'Third Approx.'!$D$19)+'Third Approx.'!$D$21))))))))))))</f>
        <v>#N/A</v>
      </c>
      <c r="N1942" s="47">
        <v>970</v>
      </c>
      <c r="O1942" s="48">
        <f>'Third Approx.'!$D$16*TAN('Third Approx.'!$D$29)+((0.5*(COS(RADIANS(ABS('Third Approx.'!$D$18*'Data 3rd Approx.'!N1942-'Third Approx.'!$D$19*'Data 3rd Approx.'!N1942))))+0.5)*('Third Approx.'!$D$16*TAN(2*'Third Approx.'!$D$29)-2*'Third Approx.'!$D$16*TAN('Third Approx.'!$D$29)))</f>
        <v>3.5076639292118381</v>
      </c>
    </row>
    <row r="1943" spans="1:15" x14ac:dyDescent="0.25">
      <c r="A1943" s="77">
        <v>970.5</v>
      </c>
      <c r="B1943" s="77" t="str">
        <f>IF(A1943&lt;='Third Approx.'!$D$20,A1943,"")</f>
        <v/>
      </c>
      <c r="C1943" s="48" t="e">
        <f>IF(B1943="",#N/A,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Approx.'!$D$18*B1943))+O1943*COS(RADIANS(B1943*'Third Approx.'!$D$19)+'Third Approx.'!$D$21))))))))))))</f>
        <v>#N/A</v>
      </c>
      <c r="D1943" s="7" t="e">
        <f>IF(B1943="",#N/A,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Approx.'!$D$18*B1943))+O1943*SIN(RADIANS(B1943*'Third Approx.'!$D$19)+'Third Approx.'!$D$21))))))))))))</f>
        <v>#N/A</v>
      </c>
      <c r="N1943" s="18">
        <v>970.5</v>
      </c>
      <c r="O1943" s="48">
        <f>'Third Approx.'!$D$16*TAN('Third Approx.'!$D$29)+((0.5*(COS(RADIANS(ABS('Third Approx.'!$D$18*'Data 3rd Approx.'!N1943-'Third Approx.'!$D$19*'Data 3rd Approx.'!N1943))))+0.5)*('Third Approx.'!$D$16*TAN(2*'Third Approx.'!$D$29)-2*'Third Approx.'!$D$16*TAN('Third Approx.'!$D$29)))</f>
        <v>3.5074140628217503</v>
      </c>
    </row>
    <row r="1944" spans="1:15" x14ac:dyDescent="0.25">
      <c r="A1944" s="48">
        <v>971</v>
      </c>
      <c r="B1944" s="77" t="str">
        <f>IF(A1944&lt;='Third Approx.'!$D$20,A1944,"")</f>
        <v/>
      </c>
      <c r="C1944" s="48" t="e">
        <f>IF(B1944="",#N/A,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Approx.'!$D$18*B1944))+O1944*COS(RADIANS(B1944*'Third Approx.'!$D$19)+'Third Approx.'!$D$21))))))))))))</f>
        <v>#N/A</v>
      </c>
      <c r="D1944" s="7" t="e">
        <f>IF(B1944="",#N/A,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Approx.'!$D$18*B1944))+O1944*SIN(RADIANS(B1944*'Third Approx.'!$D$19)+'Third Approx.'!$D$21))))))))))))</f>
        <v>#N/A</v>
      </c>
      <c r="N1944" s="18">
        <v>971</v>
      </c>
      <c r="O1944" s="48">
        <f>'Third Approx.'!$D$16*TAN('Third Approx.'!$D$29)+((0.5*(COS(RADIANS(ABS('Third Approx.'!$D$18*'Data 3rd Approx.'!N1944-'Third Approx.'!$D$19*'Data 3rd Approx.'!N1944))))+0.5)*('Third Approx.'!$D$16*TAN(2*'Third Approx.'!$D$29)-2*'Third Approx.'!$D$16*TAN('Third Approx.'!$D$29)))</f>
        <v>3.5072324689429037</v>
      </c>
    </row>
    <row r="1945" spans="1:15" x14ac:dyDescent="0.25">
      <c r="A1945" s="77">
        <v>971.5</v>
      </c>
      <c r="B1945" s="77" t="str">
        <f>IF(A1945&lt;='Third Approx.'!$D$20,A1945,"")</f>
        <v/>
      </c>
      <c r="C1945" s="48" t="e">
        <f>IF(B1945="",#N/A,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Approx.'!$D$18*B1945))+O1945*COS(RADIANS(B1945*'Third Approx.'!$D$19)+'Third Approx.'!$D$21))))))))))))</f>
        <v>#N/A</v>
      </c>
      <c r="D1945" s="7" t="e">
        <f>IF(B1945="",#N/A,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Approx.'!$D$18*B1945))+O1945*SIN(RADIANS(B1945*'Third Approx.'!$D$19)+'Third Approx.'!$D$21))))))))))))</f>
        <v>#N/A</v>
      </c>
      <c r="N1945" s="47">
        <v>971.5</v>
      </c>
      <c r="O1945" s="48">
        <f>'Third Approx.'!$D$16*TAN('Third Approx.'!$D$29)+((0.5*(COS(RADIANS(ABS('Third Approx.'!$D$18*'Data 3rd Approx.'!N1945-'Third Approx.'!$D$19*'Data 3rd Approx.'!N1945))))+0.5)*('Third Approx.'!$D$16*TAN(2*'Third Approx.'!$D$29)-2*'Third Approx.'!$D$16*TAN('Third Approx.'!$D$29)))</f>
        <v>3.5071222546969119</v>
      </c>
    </row>
    <row r="1946" spans="1:15" x14ac:dyDescent="0.25">
      <c r="A1946" s="48">
        <v>972</v>
      </c>
      <c r="B1946" s="77" t="str">
        <f>IF(A1946&lt;='Third Approx.'!$D$20,A1946,"")</f>
        <v/>
      </c>
      <c r="C1946" s="48" t="e">
        <f>IF(B1946="",#N/A,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Approx.'!$D$18*B1946))+O1946*COS(RADIANS(B1946*'Third Approx.'!$D$19)+'Third Approx.'!$D$21))))))))))))</f>
        <v>#N/A</v>
      </c>
      <c r="D1946" s="7" t="e">
        <f>IF(B1946="",#N/A,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Approx.'!$D$18*B1946))+O1946*SIN(RADIANS(B1946*'Third Approx.'!$D$19)+'Third Approx.'!$D$21))))))))))))</f>
        <v>#N/A</v>
      </c>
      <c r="N1946" s="18">
        <v>972</v>
      </c>
      <c r="O1946" s="48">
        <f>'Third Approx.'!$D$16*TAN('Third Approx.'!$D$29)+((0.5*(COS(RADIANS(ABS('Third Approx.'!$D$18*'Data 3rd Approx.'!N1946-'Third Approx.'!$D$19*'Data 3rd Approx.'!N1946))))+0.5)*('Third Approx.'!$D$16*TAN(2*'Third Approx.'!$D$29)-2*'Third Approx.'!$D$16*TAN('Third Approx.'!$D$29)))</f>
        <v>3.5070853058800813</v>
      </c>
    </row>
    <row r="1947" spans="1:15" x14ac:dyDescent="0.25">
      <c r="A1947" s="77">
        <v>972.5</v>
      </c>
      <c r="B1947" s="77" t="str">
        <f>IF(A1947&lt;='Third Approx.'!$D$20,A1947,"")</f>
        <v/>
      </c>
      <c r="C1947" s="48" t="e">
        <f>IF(B1947="",#N/A,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Approx.'!$D$18*B1947))+O1947*COS(RADIANS(B1947*'Third Approx.'!$D$19)+'Third Approx.'!$D$21))))))))))))</f>
        <v>#N/A</v>
      </c>
      <c r="D1947" s="7" t="e">
        <f>IF(B1947="",#N/A,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Approx.'!$D$18*B1947))+O1947*SIN(RADIANS(B1947*'Third Approx.'!$D$19)+'Third Approx.'!$D$21))))))))))))</f>
        <v>#N/A</v>
      </c>
      <c r="N1947" s="18">
        <v>972.5</v>
      </c>
      <c r="O1947" s="48">
        <f>'Third Approx.'!$D$16*TAN('Third Approx.'!$D$29)+((0.5*(COS(RADIANS(ABS('Third Approx.'!$D$18*'Data 3rd Approx.'!N1947-'Third Approx.'!$D$19*'Data 3rd Approx.'!N1947))))+0.5)*('Third Approx.'!$D$16*TAN(2*'Third Approx.'!$D$29)-2*'Third Approx.'!$D$16*TAN('Third Approx.'!$D$29)))</f>
        <v>3.5071222546969119</v>
      </c>
    </row>
    <row r="1948" spans="1:15" x14ac:dyDescent="0.25">
      <c r="A1948" s="48">
        <v>973</v>
      </c>
      <c r="B1948" s="77" t="str">
        <f>IF(A1948&lt;='Third Approx.'!$D$20,A1948,"")</f>
        <v/>
      </c>
      <c r="C1948" s="48" t="e">
        <f>IF(B1948="",#N/A,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Approx.'!$D$18*B1948))+O1948*COS(RADIANS(B1948*'Third Approx.'!$D$19)+'Third Approx.'!$D$21))))))))))))</f>
        <v>#N/A</v>
      </c>
      <c r="D1948" s="7" t="e">
        <f>IF(B1948="",#N/A,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Approx.'!$D$18*B1948))+O1948*SIN(RADIANS(B1948*'Third Approx.'!$D$19)+'Third Approx.'!$D$21))))))))))))</f>
        <v>#N/A</v>
      </c>
      <c r="N1948" s="47">
        <v>973</v>
      </c>
      <c r="O1948" s="48">
        <f>'Third Approx.'!$D$16*TAN('Third Approx.'!$D$29)+((0.5*(COS(RADIANS(ABS('Third Approx.'!$D$18*'Data 3rd Approx.'!N1948-'Third Approx.'!$D$19*'Data 3rd Approx.'!N1948))))+0.5)*('Third Approx.'!$D$16*TAN(2*'Third Approx.'!$D$29)-2*'Third Approx.'!$D$16*TAN('Third Approx.'!$D$29)))</f>
        <v>3.5072324689429037</v>
      </c>
    </row>
    <row r="1949" spans="1:15" x14ac:dyDescent="0.25">
      <c r="A1949" s="77">
        <v>973.5</v>
      </c>
      <c r="B1949" s="77" t="str">
        <f>IF(A1949&lt;='Third Approx.'!$D$20,A1949,"")</f>
        <v/>
      </c>
      <c r="C1949" s="48" t="e">
        <f>IF(B1949="",#N/A,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Approx.'!$D$18*B1949))+O1949*COS(RADIANS(B1949*'Third Approx.'!$D$19)+'Third Approx.'!$D$21))))))))))))</f>
        <v>#N/A</v>
      </c>
      <c r="D1949" s="7" t="e">
        <f>IF(B1949="",#N/A,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Approx.'!$D$18*B1949))+O1949*SIN(RADIANS(B1949*'Third Approx.'!$D$19)+'Third Approx.'!$D$21))))))))))))</f>
        <v>#N/A</v>
      </c>
      <c r="N1949" s="18">
        <v>973.5</v>
      </c>
      <c r="O1949" s="48">
        <f>'Third Approx.'!$D$16*TAN('Third Approx.'!$D$29)+((0.5*(COS(RADIANS(ABS('Third Approx.'!$D$18*'Data 3rd Approx.'!N1949-'Third Approx.'!$D$19*'Data 3rd Approx.'!N1949))))+0.5)*('Third Approx.'!$D$16*TAN(2*'Third Approx.'!$D$29)-2*'Third Approx.'!$D$16*TAN('Third Approx.'!$D$29)))</f>
        <v>3.5074140628217503</v>
      </c>
    </row>
    <row r="1950" spans="1:15" x14ac:dyDescent="0.25">
      <c r="A1950" s="48">
        <v>974</v>
      </c>
      <c r="B1950" s="77" t="str">
        <f>IF(A1950&lt;='Third Approx.'!$D$20,A1950,"")</f>
        <v/>
      </c>
      <c r="C1950" s="48" t="e">
        <f>IF(B1950="",#N/A,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Approx.'!$D$18*B1950))+O1950*COS(RADIANS(B1950*'Third Approx.'!$D$19)+'Third Approx.'!$D$21))))))))))))</f>
        <v>#N/A</v>
      </c>
      <c r="D1950" s="7" t="e">
        <f>IF(B1950="",#N/A,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Approx.'!$D$18*B1950))+O1950*SIN(RADIANS(B1950*'Third Approx.'!$D$19)+'Third Approx.'!$D$21))))))))))))</f>
        <v>#N/A</v>
      </c>
      <c r="N1950" s="18">
        <v>974</v>
      </c>
      <c r="O1950" s="48">
        <f>'Third Approx.'!$D$16*TAN('Third Approx.'!$D$29)+((0.5*(COS(RADIANS(ABS('Third Approx.'!$D$18*'Data 3rd Approx.'!N1950-'Third Approx.'!$D$19*'Data 3rd Approx.'!N1950))))+0.5)*('Third Approx.'!$D$16*TAN(2*'Third Approx.'!$D$29)-2*'Third Approx.'!$D$16*TAN('Third Approx.'!$D$29)))</f>
        <v>3.5076639292118377</v>
      </c>
    </row>
    <row r="1951" spans="1:15" x14ac:dyDescent="0.25">
      <c r="A1951" s="77">
        <v>974.5</v>
      </c>
      <c r="B1951" s="77" t="str">
        <f>IF(A1951&lt;='Third Approx.'!$D$20,A1951,"")</f>
        <v/>
      </c>
      <c r="C1951" s="48" t="e">
        <f>IF(B1951="",#N/A,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Approx.'!$D$18*B1951))+O1951*COS(RADIANS(B1951*'Third Approx.'!$D$19)+'Third Approx.'!$D$21))))))))))))</f>
        <v>#N/A</v>
      </c>
      <c r="D1951" s="7" t="e">
        <f>IF(B1951="",#N/A,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Approx.'!$D$18*B1951))+O1951*SIN(RADIANS(B1951*'Third Approx.'!$D$19)+'Third Approx.'!$D$21))))))))))))</f>
        <v>#N/A</v>
      </c>
      <c r="N1951" s="47">
        <v>974.5</v>
      </c>
      <c r="O1951" s="48">
        <f>'Third Approx.'!$D$16*TAN('Third Approx.'!$D$29)+((0.5*(COS(RADIANS(ABS('Third Approx.'!$D$18*'Data 3rd Approx.'!N1951-'Third Approx.'!$D$19*'Data 3rd Approx.'!N1951))))+0.5)*('Third Approx.'!$D$16*TAN(2*'Third Approx.'!$D$29)-2*'Third Approx.'!$D$16*TAN('Third Approx.'!$D$29)))</f>
        <v>3.5079777928299554</v>
      </c>
    </row>
    <row r="1952" spans="1:15" x14ac:dyDescent="0.25">
      <c r="A1952" s="48">
        <v>975</v>
      </c>
      <c r="B1952" s="77" t="str">
        <f>IF(A1952&lt;='Third Approx.'!$D$20,A1952,"")</f>
        <v/>
      </c>
      <c r="C1952" s="48" t="e">
        <f>IF(B1952="",#N/A,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Approx.'!$D$18*B1952))+O1952*COS(RADIANS(B1952*'Third Approx.'!$D$19)+'Third Approx.'!$D$21))))))))))))</f>
        <v>#N/A</v>
      </c>
      <c r="D1952" s="7" t="e">
        <f>IF(B1952="",#N/A,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Approx.'!$D$18*B1952))+O1952*SIN(RADIANS(B1952*'Third Approx.'!$D$19)+'Third Approx.'!$D$21))))))))))))</f>
        <v>#N/A</v>
      </c>
      <c r="N1952" s="18">
        <v>975</v>
      </c>
      <c r="O1952" s="48">
        <f>'Third Approx.'!$D$16*TAN('Third Approx.'!$D$29)+((0.5*(COS(RADIANS(ABS('Third Approx.'!$D$18*'Data 3rd Approx.'!N1952-'Third Approx.'!$D$19*'Data 3rd Approx.'!N1952))))+0.5)*('Third Approx.'!$D$16*TAN(2*'Third Approx.'!$D$29)-2*'Third Approx.'!$D$16*TAN('Third Approx.'!$D$29)))</f>
        <v>3.5083502833825779</v>
      </c>
    </row>
    <row r="1953" spans="1:15" x14ac:dyDescent="0.25">
      <c r="A1953" s="77">
        <v>975.5</v>
      </c>
      <c r="B1953" s="77" t="str">
        <f>IF(A1953&lt;='Third Approx.'!$D$20,A1953,"")</f>
        <v/>
      </c>
      <c r="C1953" s="48" t="e">
        <f>IF(B1953="",#N/A,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Approx.'!$D$18*B1953))+O1953*COS(RADIANS(B1953*'Third Approx.'!$D$19)+'Third Approx.'!$D$21))))))))))))</f>
        <v>#N/A</v>
      </c>
      <c r="D1953" s="7" t="e">
        <f>IF(B1953="",#N/A,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Approx.'!$D$18*B1953))+O1953*SIN(RADIANS(B1953*'Third Approx.'!$D$19)+'Third Approx.'!$D$21))))))))))))</f>
        <v>#N/A</v>
      </c>
      <c r="N1953" s="18">
        <v>975.5</v>
      </c>
      <c r="O1953" s="48">
        <f>'Third Approx.'!$D$16*TAN('Third Approx.'!$D$29)+((0.5*(COS(RADIANS(ABS('Third Approx.'!$D$18*'Data 3rd Approx.'!N1953-'Third Approx.'!$D$19*'Data 3rd Approx.'!N1953))))+0.5)*('Third Approx.'!$D$16*TAN(2*'Third Approx.'!$D$29)-2*'Third Approx.'!$D$16*TAN('Third Approx.'!$D$29)))</f>
        <v>3.5087750274530758</v>
      </c>
    </row>
    <row r="1954" spans="1:15" x14ac:dyDescent="0.25">
      <c r="A1954" s="48">
        <v>976</v>
      </c>
      <c r="B1954" s="77" t="str">
        <f>IF(A1954&lt;='Third Approx.'!$D$20,A1954,"")</f>
        <v/>
      </c>
      <c r="C1954" s="48" t="e">
        <f>IF(B1954="",#N/A,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Approx.'!$D$18*B1954))+O1954*COS(RADIANS(B1954*'Third Approx.'!$D$19)+'Third Approx.'!$D$21))))))))))))</f>
        <v>#N/A</v>
      </c>
      <c r="D1954" s="7" t="e">
        <f>IF(B1954="",#N/A,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Approx.'!$D$18*B1954))+O1954*SIN(RADIANS(B1954*'Third Approx.'!$D$19)+'Third Approx.'!$D$21))))))))))))</f>
        <v>#N/A</v>
      </c>
      <c r="N1954" s="47">
        <v>976</v>
      </c>
      <c r="O1954" s="48">
        <f>'Third Approx.'!$D$16*TAN('Third Approx.'!$D$29)+((0.5*(COS(RADIANS(ABS('Third Approx.'!$D$18*'Data 3rd Approx.'!N1954-'Third Approx.'!$D$19*'Data 3rd Approx.'!N1954))))+0.5)*('Third Approx.'!$D$16*TAN(2*'Third Approx.'!$D$29)-2*'Third Approx.'!$D$16*TAN('Third Approx.'!$D$29)))</f>
        <v>3.5092447575526418</v>
      </c>
    </row>
    <row r="1955" spans="1:15" x14ac:dyDescent="0.25">
      <c r="A1955" s="77">
        <v>976.5</v>
      </c>
      <c r="B1955" s="77" t="str">
        <f>IF(A1955&lt;='Third Approx.'!$D$20,A1955,"")</f>
        <v/>
      </c>
      <c r="C1955" s="48" t="e">
        <f>IF(B1955="",#N/A,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Approx.'!$D$18*B1955))+O1955*COS(RADIANS(B1955*'Third Approx.'!$D$19)+'Third Approx.'!$D$21))))))))))))</f>
        <v>#N/A</v>
      </c>
      <c r="D1955" s="7" t="e">
        <f>IF(B1955="",#N/A,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Approx.'!$D$18*B1955))+O1955*SIN(RADIANS(B1955*'Third Approx.'!$D$19)+'Third Approx.'!$D$21))))))))))))</f>
        <v>#N/A</v>
      </c>
      <c r="N1955" s="18">
        <v>976.5</v>
      </c>
      <c r="O1955" s="48">
        <f>'Third Approx.'!$D$16*TAN('Third Approx.'!$D$29)+((0.5*(COS(RADIANS(ABS('Third Approx.'!$D$18*'Data 3rd Approx.'!N1955-'Third Approx.'!$D$19*'Data 3rd Approx.'!N1955))))+0.5)*('Third Approx.'!$D$16*TAN(2*'Third Approx.'!$D$29)-2*'Third Approx.'!$D$16*TAN('Third Approx.'!$D$29)))</f>
        <v>3.5097514364690383</v>
      </c>
    </row>
    <row r="1956" spans="1:15" x14ac:dyDescent="0.25">
      <c r="A1956" s="48">
        <v>977</v>
      </c>
      <c r="B1956" s="77" t="str">
        <f>IF(A1956&lt;='Third Approx.'!$D$20,A1956,"")</f>
        <v/>
      </c>
      <c r="C1956" s="48" t="e">
        <f>IF(B1956="",#N/A,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Approx.'!$D$18*B1956))+O1956*COS(RADIANS(B1956*'Third Approx.'!$D$19)+'Third Approx.'!$D$21))))))))))))</f>
        <v>#N/A</v>
      </c>
      <c r="D1956" s="7" t="e">
        <f>IF(B1956="",#N/A,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Approx.'!$D$18*B1956))+O1956*SIN(RADIANS(B1956*'Third Approx.'!$D$19)+'Third Approx.'!$D$21))))))))))))</f>
        <v>#N/A</v>
      </c>
      <c r="N1956" s="18">
        <v>977</v>
      </c>
      <c r="O1956" s="48">
        <f>'Third Approx.'!$D$16*TAN('Third Approx.'!$D$29)+((0.5*(COS(RADIANS(ABS('Third Approx.'!$D$18*'Data 3rd Approx.'!N1956-'Third Approx.'!$D$19*'Data 3rd Approx.'!N1956))))+0.5)*('Third Approx.'!$D$16*TAN(2*'Third Approx.'!$D$29)-2*'Third Approx.'!$D$16*TAN('Third Approx.'!$D$29)))</f>
        <v>3.5102863947855281</v>
      </c>
    </row>
    <row r="1957" spans="1:15" x14ac:dyDescent="0.25">
      <c r="A1957" s="77">
        <v>977.5</v>
      </c>
      <c r="B1957" s="77" t="str">
        <f>IF(A1957&lt;='Third Approx.'!$D$20,A1957,"")</f>
        <v/>
      </c>
      <c r="C1957" s="48" t="e">
        <f>IF(B1957="",#N/A,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Approx.'!$D$18*B1957))+O1957*COS(RADIANS(B1957*'Third Approx.'!$D$19)+'Third Approx.'!$D$21))))))))))))</f>
        <v>#N/A</v>
      </c>
      <c r="D1957" s="7" t="e">
        <f>IF(B1957="",#N/A,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Approx.'!$D$18*B1957))+O1957*SIN(RADIANS(B1957*'Third Approx.'!$D$19)+'Third Approx.'!$D$21))))))))))))</f>
        <v>#N/A</v>
      </c>
      <c r="N1957" s="47">
        <v>977.5</v>
      </c>
      <c r="O1957" s="48">
        <f>'Third Approx.'!$D$16*TAN('Third Approx.'!$D$29)+((0.5*(COS(RADIANS(ABS('Third Approx.'!$D$18*'Data 3rd Approx.'!N1957-'Third Approx.'!$D$19*'Data 3rd Approx.'!N1957))))+0.5)*('Third Approx.'!$D$16*TAN(2*'Third Approx.'!$D$29)-2*'Third Approx.'!$D$16*TAN('Third Approx.'!$D$29)))</f>
        <v>3.5108404792169972</v>
      </c>
    </row>
    <row r="1958" spans="1:15" x14ac:dyDescent="0.25">
      <c r="A1958" s="48">
        <v>978</v>
      </c>
      <c r="B1958" s="77" t="str">
        <f>IF(A1958&lt;='Third Approx.'!$D$20,A1958,"")</f>
        <v/>
      </c>
      <c r="C1958" s="48" t="e">
        <f>IF(B1958="",#N/A,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Approx.'!$D$18*B1958))+O1958*COS(RADIANS(B1958*'Third Approx.'!$D$19)+'Third Approx.'!$D$21))))))))))))</f>
        <v>#N/A</v>
      </c>
      <c r="D1958" s="7" t="e">
        <f>IF(B1958="",#N/A,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Approx.'!$D$18*B1958))+O1958*SIN(RADIANS(B1958*'Third Approx.'!$D$19)+'Third Approx.'!$D$21))))))))))))</f>
        <v>#N/A</v>
      </c>
      <c r="N1958" s="18">
        <v>978</v>
      </c>
      <c r="O1958" s="48">
        <f>'Third Approx.'!$D$16*TAN('Third Approx.'!$D$29)+((0.5*(COS(RADIANS(ABS('Third Approx.'!$D$18*'Data 3rd Approx.'!N1958-'Third Approx.'!$D$19*'Data 3rd Approx.'!N1958))))+0.5)*('Third Approx.'!$D$16*TAN(2*'Third Approx.'!$D$29)-2*'Third Approx.'!$D$16*TAN('Third Approx.'!$D$29)))</f>
        <v>3.5114042092252022</v>
      </c>
    </row>
    <row r="1959" spans="1:15" x14ac:dyDescent="0.25">
      <c r="A1959" s="77">
        <v>978.5</v>
      </c>
      <c r="B1959" s="77" t="str">
        <f>IF(A1959&lt;='Third Approx.'!$D$20,A1959,"")</f>
        <v/>
      </c>
      <c r="C1959" s="48" t="e">
        <f>IF(B1959="",#N/A,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Approx.'!$D$18*B1959))+O1959*COS(RADIANS(B1959*'Third Approx.'!$D$19)+'Third Approx.'!$D$21))))))))))))</f>
        <v>#N/A</v>
      </c>
      <c r="D1959" s="7" t="e">
        <f>IF(B1959="",#N/A,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Approx.'!$D$18*B1959))+O1959*SIN(RADIANS(B1959*'Third Approx.'!$D$19)+'Third Approx.'!$D$21))))))))))))</f>
        <v>#N/A</v>
      </c>
      <c r="N1959" s="18">
        <v>978.5</v>
      </c>
      <c r="O1959" s="48">
        <f>'Third Approx.'!$D$16*TAN('Third Approx.'!$D$29)+((0.5*(COS(RADIANS(ABS('Third Approx.'!$D$18*'Data 3rd Approx.'!N1959-'Third Approx.'!$D$19*'Data 3rd Approx.'!N1959))))+0.5)*('Third Approx.'!$D$16*TAN(2*'Third Approx.'!$D$29)-2*'Third Approx.'!$D$16*TAN('Third Approx.'!$D$29)))</f>
        <v>3.5119679392334073</v>
      </c>
    </row>
    <row r="1960" spans="1:15" x14ac:dyDescent="0.25">
      <c r="A1960" s="48">
        <v>979</v>
      </c>
      <c r="B1960" s="77" t="str">
        <f>IF(A1960&lt;='Third Approx.'!$D$20,A1960,"")</f>
        <v/>
      </c>
      <c r="C1960" s="48" t="e">
        <f>IF(B1960="",#N/A,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Approx.'!$D$18*B1960))+O1960*COS(RADIANS(B1960*'Third Approx.'!$D$19)+'Third Approx.'!$D$21))))))))))))</f>
        <v>#N/A</v>
      </c>
      <c r="D1960" s="7" t="e">
        <f>IF(B1960="",#N/A,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Approx.'!$D$18*B1960))+O1960*SIN(RADIANS(B1960*'Third Approx.'!$D$19)+'Third Approx.'!$D$21))))))))))))</f>
        <v>#N/A</v>
      </c>
      <c r="N1960" s="47">
        <v>979</v>
      </c>
      <c r="O1960" s="48">
        <f>'Third Approx.'!$D$16*TAN('Third Approx.'!$D$29)+((0.5*(COS(RADIANS(ABS('Third Approx.'!$D$18*'Data 3rd Approx.'!N1960-'Third Approx.'!$D$19*'Data 3rd Approx.'!N1960))))+0.5)*('Third Approx.'!$D$16*TAN(2*'Third Approx.'!$D$29)-2*'Third Approx.'!$D$16*TAN('Third Approx.'!$D$29)))</f>
        <v>3.5125220236648764</v>
      </c>
    </row>
    <row r="1961" spans="1:15" x14ac:dyDescent="0.25">
      <c r="A1961" s="77">
        <v>979.5</v>
      </c>
      <c r="B1961" s="77" t="str">
        <f>IF(A1961&lt;='Third Approx.'!$D$20,A1961,"")</f>
        <v/>
      </c>
      <c r="C1961" s="48" t="e">
        <f>IF(B1961="",#N/A,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Approx.'!$D$18*B1961))+O1961*COS(RADIANS(B1961*'Third Approx.'!$D$19)+'Third Approx.'!$D$21))))))))))))</f>
        <v>#N/A</v>
      </c>
      <c r="D1961" s="7" t="e">
        <f>IF(B1961="",#N/A,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Approx.'!$D$18*B1961))+O1961*SIN(RADIANS(B1961*'Third Approx.'!$D$19)+'Third Approx.'!$D$21))))))))))))</f>
        <v>#N/A</v>
      </c>
      <c r="N1961" s="18">
        <v>979.5</v>
      </c>
      <c r="O1961" s="48">
        <f>'Third Approx.'!$D$16*TAN('Third Approx.'!$D$29)+((0.5*(COS(RADIANS(ABS('Third Approx.'!$D$18*'Data 3rd Approx.'!N1961-'Third Approx.'!$D$19*'Data 3rd Approx.'!N1961))))+0.5)*('Third Approx.'!$D$16*TAN(2*'Third Approx.'!$D$29)-2*'Third Approx.'!$D$16*TAN('Third Approx.'!$D$29)))</f>
        <v>3.5130569819813662</v>
      </c>
    </row>
    <row r="1962" spans="1:15" x14ac:dyDescent="0.25">
      <c r="A1962" s="48">
        <v>980</v>
      </c>
      <c r="B1962" s="77" t="str">
        <f>IF(A1962&lt;='Third Approx.'!$D$20,A1962,"")</f>
        <v/>
      </c>
      <c r="C1962" s="48" t="e">
        <f>IF(B1962="",#N/A,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Approx.'!$D$18*B1962))+O1962*COS(RADIANS(B1962*'Third Approx.'!$D$19)+'Third Approx.'!$D$21))))))))))))</f>
        <v>#N/A</v>
      </c>
      <c r="D1962" s="7" t="e">
        <f>IF(B1962="",#N/A,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Approx.'!$D$18*B1962))+O1962*SIN(RADIANS(B1962*'Third Approx.'!$D$19)+'Third Approx.'!$D$21))))))))))))</f>
        <v>#N/A</v>
      </c>
      <c r="N1962" s="18">
        <v>980</v>
      </c>
      <c r="O1962" s="48">
        <f>'Third Approx.'!$D$16*TAN('Third Approx.'!$D$29)+((0.5*(COS(RADIANS(ABS('Third Approx.'!$D$18*'Data 3rd Approx.'!N1962-'Third Approx.'!$D$19*'Data 3rd Approx.'!N1962))))+0.5)*('Third Approx.'!$D$16*TAN(2*'Third Approx.'!$D$29)-2*'Third Approx.'!$D$16*TAN('Third Approx.'!$D$29)))</f>
        <v>3.5135636608977627</v>
      </c>
    </row>
    <row r="1963" spans="1:15" x14ac:dyDescent="0.25">
      <c r="A1963" s="77">
        <v>980.5</v>
      </c>
      <c r="B1963" s="77" t="str">
        <f>IF(A1963&lt;='Third Approx.'!$D$20,A1963,"")</f>
        <v/>
      </c>
      <c r="C1963" s="48" t="e">
        <f>IF(B1963="",#N/A,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Approx.'!$D$18*B1963))+O1963*COS(RADIANS(B1963*'Third Approx.'!$D$19)+'Third Approx.'!$D$21))))))))))))</f>
        <v>#N/A</v>
      </c>
      <c r="D1963" s="7" t="e">
        <f>IF(B1963="",#N/A,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Approx.'!$D$18*B1963))+O1963*SIN(RADIANS(B1963*'Third Approx.'!$D$19)+'Third Approx.'!$D$21))))))))))))</f>
        <v>#N/A</v>
      </c>
      <c r="N1963" s="47">
        <v>980.5</v>
      </c>
      <c r="O1963" s="48">
        <f>'Third Approx.'!$D$16*TAN('Third Approx.'!$D$29)+((0.5*(COS(RADIANS(ABS('Third Approx.'!$D$18*'Data 3rd Approx.'!N1963-'Third Approx.'!$D$19*'Data 3rd Approx.'!N1963))))+0.5)*('Third Approx.'!$D$16*TAN(2*'Third Approx.'!$D$29)-2*'Third Approx.'!$D$16*TAN('Third Approx.'!$D$29)))</f>
        <v>3.5140333909973287</v>
      </c>
    </row>
    <row r="1964" spans="1:15" x14ac:dyDescent="0.25">
      <c r="A1964" s="48">
        <v>981</v>
      </c>
      <c r="B1964" s="77" t="str">
        <f>IF(A1964&lt;='Third Approx.'!$D$20,A1964,"")</f>
        <v/>
      </c>
      <c r="C1964" s="48" t="e">
        <f>IF(B1964="",#N/A,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Approx.'!$D$18*B1964))+O1964*COS(RADIANS(B1964*'Third Approx.'!$D$19)+'Third Approx.'!$D$21))))))))))))</f>
        <v>#N/A</v>
      </c>
      <c r="D1964" s="7" t="e">
        <f>IF(B1964="",#N/A,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Approx.'!$D$18*B1964))+O1964*SIN(RADIANS(B1964*'Third Approx.'!$D$19)+'Third Approx.'!$D$21))))))))))))</f>
        <v>#N/A</v>
      </c>
      <c r="N1964" s="18">
        <v>981</v>
      </c>
      <c r="O1964" s="48">
        <f>'Third Approx.'!$D$16*TAN('Third Approx.'!$D$29)+((0.5*(COS(RADIANS(ABS('Third Approx.'!$D$18*'Data 3rd Approx.'!N1964-'Third Approx.'!$D$19*'Data 3rd Approx.'!N1964))))+0.5)*('Third Approx.'!$D$16*TAN(2*'Third Approx.'!$D$29)-2*'Third Approx.'!$D$16*TAN('Third Approx.'!$D$29)))</f>
        <v>3.5144581350678266</v>
      </c>
    </row>
    <row r="1965" spans="1:15" x14ac:dyDescent="0.25">
      <c r="A1965" s="77">
        <v>981.5</v>
      </c>
      <c r="B1965" s="77" t="str">
        <f>IF(A1965&lt;='Third Approx.'!$D$20,A1965,"")</f>
        <v/>
      </c>
      <c r="C1965" s="48" t="e">
        <f>IF(B1965="",#N/A,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Approx.'!$D$18*B1965))+O1965*COS(RADIANS(B1965*'Third Approx.'!$D$19)+'Third Approx.'!$D$21))))))))))))</f>
        <v>#N/A</v>
      </c>
      <c r="D1965" s="7" t="e">
        <f>IF(B1965="",#N/A,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Approx.'!$D$18*B1965))+O1965*SIN(RADIANS(B1965*'Third Approx.'!$D$19)+'Third Approx.'!$D$21))))))))))))</f>
        <v>#N/A</v>
      </c>
      <c r="N1965" s="18">
        <v>981.5</v>
      </c>
      <c r="O1965" s="48">
        <f>'Third Approx.'!$D$16*TAN('Third Approx.'!$D$29)+((0.5*(COS(RADIANS(ABS('Third Approx.'!$D$18*'Data 3rd Approx.'!N1965-'Third Approx.'!$D$19*'Data 3rd Approx.'!N1965))))+0.5)*('Third Approx.'!$D$16*TAN(2*'Third Approx.'!$D$29)-2*'Third Approx.'!$D$16*TAN('Third Approx.'!$D$29)))</f>
        <v>3.5148306256204487</v>
      </c>
    </row>
    <row r="1966" spans="1:15" x14ac:dyDescent="0.25">
      <c r="A1966" s="48">
        <v>982</v>
      </c>
      <c r="B1966" s="77" t="str">
        <f>IF(A1966&lt;='Third Approx.'!$D$20,A1966,"")</f>
        <v/>
      </c>
      <c r="C1966" s="48" t="e">
        <f>IF(B1966="",#N/A,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Approx.'!$D$18*B1966))+O1966*COS(RADIANS(B1966*'Third Approx.'!$D$19)+'Third Approx.'!$D$21))))))))))))</f>
        <v>#N/A</v>
      </c>
      <c r="D1966" s="7" t="e">
        <f>IF(B1966="",#N/A,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Approx.'!$D$18*B1966))+O1966*SIN(RADIANS(B1966*'Third Approx.'!$D$19)+'Third Approx.'!$D$21))))))))))))</f>
        <v>#N/A</v>
      </c>
      <c r="N1966" s="47">
        <v>982</v>
      </c>
      <c r="O1966" s="48">
        <f>'Third Approx.'!$D$16*TAN('Third Approx.'!$D$29)+((0.5*(COS(RADIANS(ABS('Third Approx.'!$D$18*'Data 3rd Approx.'!N1966-'Third Approx.'!$D$19*'Data 3rd Approx.'!N1966))))+0.5)*('Third Approx.'!$D$16*TAN(2*'Third Approx.'!$D$29)-2*'Third Approx.'!$D$16*TAN('Third Approx.'!$D$29)))</f>
        <v>3.5151444892385668</v>
      </c>
    </row>
    <row r="1967" spans="1:15" x14ac:dyDescent="0.25">
      <c r="A1967" s="77">
        <v>982.5</v>
      </c>
      <c r="B1967" s="77" t="str">
        <f>IF(A1967&lt;='Third Approx.'!$D$20,A1967,"")</f>
        <v/>
      </c>
      <c r="C1967" s="48" t="e">
        <f>IF(B1967="",#N/A,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Approx.'!$D$18*B1967))+O1967*COS(RADIANS(B1967*'Third Approx.'!$D$19)+'Third Approx.'!$D$21))))))))))))</f>
        <v>#N/A</v>
      </c>
      <c r="D1967" s="7" t="e">
        <f>IF(B1967="",#N/A,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Approx.'!$D$18*B1967))+O1967*SIN(RADIANS(B1967*'Third Approx.'!$D$19)+'Third Approx.'!$D$21))))))))))))</f>
        <v>#N/A</v>
      </c>
      <c r="N1967" s="18">
        <v>982.5</v>
      </c>
      <c r="O1967" s="48">
        <f>'Third Approx.'!$D$16*TAN('Third Approx.'!$D$29)+((0.5*(COS(RADIANS(ABS('Third Approx.'!$D$18*'Data 3rd Approx.'!N1967-'Third Approx.'!$D$19*'Data 3rd Approx.'!N1967))))+0.5)*('Third Approx.'!$D$16*TAN(2*'Third Approx.'!$D$29)-2*'Third Approx.'!$D$16*TAN('Third Approx.'!$D$29)))</f>
        <v>3.5153943556286542</v>
      </c>
    </row>
    <row r="1968" spans="1:15" x14ac:dyDescent="0.25">
      <c r="A1968" s="48">
        <v>983</v>
      </c>
      <c r="B1968" s="77" t="str">
        <f>IF(A1968&lt;='Third Approx.'!$D$20,A1968,"")</f>
        <v/>
      </c>
      <c r="C1968" s="48" t="e">
        <f>IF(B1968="",#N/A,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Approx.'!$D$18*B1968))+O1968*COS(RADIANS(B1968*'Third Approx.'!$D$19)+'Third Approx.'!$D$21))))))))))))</f>
        <v>#N/A</v>
      </c>
      <c r="D1968" s="7" t="e">
        <f>IF(B1968="",#N/A,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Approx.'!$D$18*B1968))+O1968*SIN(RADIANS(B1968*'Third Approx.'!$D$19)+'Third Approx.'!$D$21))))))))))))</f>
        <v>#N/A</v>
      </c>
      <c r="N1968" s="18">
        <v>983</v>
      </c>
      <c r="O1968" s="48">
        <f>'Third Approx.'!$D$16*TAN('Third Approx.'!$D$29)+((0.5*(COS(RADIANS(ABS('Third Approx.'!$D$18*'Data 3rd Approx.'!N1968-'Third Approx.'!$D$19*'Data 3rd Approx.'!N1968))))+0.5)*('Third Approx.'!$D$16*TAN(2*'Third Approx.'!$D$29)-2*'Third Approx.'!$D$16*TAN('Third Approx.'!$D$29)))</f>
        <v>3.5155759495075007</v>
      </c>
    </row>
    <row r="1969" spans="1:15" x14ac:dyDescent="0.25">
      <c r="A1969" s="77">
        <v>983.5</v>
      </c>
      <c r="B1969" s="77" t="str">
        <f>IF(A1969&lt;='Third Approx.'!$D$20,A1969,"")</f>
        <v/>
      </c>
      <c r="C1969" s="48" t="e">
        <f>IF(B1969="",#N/A,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Approx.'!$D$18*B1969))+O1969*COS(RADIANS(B1969*'Third Approx.'!$D$19)+'Third Approx.'!$D$21))))))))))))</f>
        <v>#N/A</v>
      </c>
      <c r="D1969" s="7" t="e">
        <f>IF(B1969="",#N/A,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Approx.'!$D$18*B1969))+O1969*SIN(RADIANS(B1969*'Third Approx.'!$D$19)+'Third Approx.'!$D$21))))))))))))</f>
        <v>#N/A</v>
      </c>
      <c r="N1969" s="47">
        <v>983.5</v>
      </c>
      <c r="O1969" s="48">
        <f>'Third Approx.'!$D$16*TAN('Third Approx.'!$D$29)+((0.5*(COS(RADIANS(ABS('Third Approx.'!$D$18*'Data 3rd Approx.'!N1969-'Third Approx.'!$D$19*'Data 3rd Approx.'!N1969))))+0.5)*('Third Approx.'!$D$16*TAN(2*'Third Approx.'!$D$29)-2*'Third Approx.'!$D$16*TAN('Third Approx.'!$D$29)))</f>
        <v>3.5156861637534926</v>
      </c>
    </row>
    <row r="1970" spans="1:15" x14ac:dyDescent="0.25">
      <c r="A1970" s="48">
        <v>984</v>
      </c>
      <c r="B1970" s="77" t="str">
        <f>IF(A1970&lt;='Third Approx.'!$D$20,A1970,"")</f>
        <v/>
      </c>
      <c r="C1970" s="48" t="e">
        <f>IF(B1970="",#N/A,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Approx.'!$D$18*B1970))+O1970*COS(RADIANS(B1970*'Third Approx.'!$D$19)+'Third Approx.'!$D$21))))))))))))</f>
        <v>#N/A</v>
      </c>
      <c r="D1970" s="7" t="e">
        <f>IF(B1970="",#N/A,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Approx.'!$D$18*B1970))+O1970*SIN(RADIANS(B1970*'Third Approx.'!$D$19)+'Third Approx.'!$D$21))))))))))))</f>
        <v>#N/A</v>
      </c>
      <c r="N1970" s="18">
        <v>984</v>
      </c>
      <c r="O1970" s="48">
        <f>'Third Approx.'!$D$16*TAN('Third Approx.'!$D$29)+((0.5*(COS(RADIANS(ABS('Third Approx.'!$D$18*'Data 3rd Approx.'!N1970-'Third Approx.'!$D$19*'Data 3rd Approx.'!N1970))))+0.5)*('Third Approx.'!$D$16*TAN(2*'Third Approx.'!$D$29)-2*'Third Approx.'!$D$16*TAN('Third Approx.'!$D$29)))</f>
        <v>3.5157231125703232</v>
      </c>
    </row>
    <row r="1971" spans="1:15" x14ac:dyDescent="0.25">
      <c r="A1971" s="77">
        <v>984.5</v>
      </c>
      <c r="B1971" s="77" t="str">
        <f>IF(A1971&lt;='Third Approx.'!$D$20,A1971,"")</f>
        <v/>
      </c>
      <c r="C1971" s="48" t="e">
        <f>IF(B1971="",#N/A,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Approx.'!$D$18*B1971))+O1971*COS(RADIANS(B1971*'Third Approx.'!$D$19)+'Third Approx.'!$D$21))))))))))))</f>
        <v>#N/A</v>
      </c>
      <c r="D1971" s="7" t="e">
        <f>IF(B1971="",#N/A,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Approx.'!$D$18*B1971))+O1971*SIN(RADIANS(B1971*'Third Approx.'!$D$19)+'Third Approx.'!$D$21))))))))))))</f>
        <v>#N/A</v>
      </c>
      <c r="N1971" s="18">
        <v>984.5</v>
      </c>
      <c r="O1971" s="48">
        <f>'Third Approx.'!$D$16*TAN('Third Approx.'!$D$29)+((0.5*(COS(RADIANS(ABS('Third Approx.'!$D$18*'Data 3rd Approx.'!N1971-'Third Approx.'!$D$19*'Data 3rd Approx.'!N1971))))+0.5)*('Third Approx.'!$D$16*TAN(2*'Third Approx.'!$D$29)-2*'Third Approx.'!$D$16*TAN('Third Approx.'!$D$29)))</f>
        <v>3.5156861637534926</v>
      </c>
    </row>
    <row r="1972" spans="1:15" x14ac:dyDescent="0.25">
      <c r="A1972" s="48">
        <v>985</v>
      </c>
      <c r="B1972" s="77" t="str">
        <f>IF(A1972&lt;='Third Approx.'!$D$20,A1972,"")</f>
        <v/>
      </c>
      <c r="C1972" s="48" t="e">
        <f>IF(B1972="",#N/A,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Approx.'!$D$18*B1972))+O1972*COS(RADIANS(B1972*'Third Approx.'!$D$19)+'Third Approx.'!$D$21))))))))))))</f>
        <v>#N/A</v>
      </c>
      <c r="D1972" s="7" t="e">
        <f>IF(B1972="",#N/A,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Approx.'!$D$18*B1972))+O1972*SIN(RADIANS(B1972*'Third Approx.'!$D$19)+'Third Approx.'!$D$21))))))))))))</f>
        <v>#N/A</v>
      </c>
      <c r="N1972" s="47">
        <v>985</v>
      </c>
      <c r="O1972" s="48">
        <f>'Third Approx.'!$D$16*TAN('Third Approx.'!$D$29)+((0.5*(COS(RADIANS(ABS('Third Approx.'!$D$18*'Data 3rd Approx.'!N1972-'Third Approx.'!$D$19*'Data 3rd Approx.'!N1972))))+0.5)*('Third Approx.'!$D$16*TAN(2*'Third Approx.'!$D$29)-2*'Third Approx.'!$D$16*TAN('Third Approx.'!$D$29)))</f>
        <v>3.5155759495075007</v>
      </c>
    </row>
    <row r="1973" spans="1:15" x14ac:dyDescent="0.25">
      <c r="A1973" s="77">
        <v>985.5</v>
      </c>
      <c r="B1973" s="77" t="str">
        <f>IF(A1973&lt;='Third Approx.'!$D$20,A1973,"")</f>
        <v/>
      </c>
      <c r="C1973" s="48" t="e">
        <f>IF(B1973="",#N/A,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Approx.'!$D$18*B1973))+O1973*COS(RADIANS(B1973*'Third Approx.'!$D$19)+'Third Approx.'!$D$21))))))))))))</f>
        <v>#N/A</v>
      </c>
      <c r="D1973" s="7" t="e">
        <f>IF(B1973="",#N/A,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Approx.'!$D$18*B1973))+O1973*SIN(RADIANS(B1973*'Third Approx.'!$D$19)+'Third Approx.'!$D$21))))))))))))</f>
        <v>#N/A</v>
      </c>
      <c r="N1973" s="18">
        <v>985.5</v>
      </c>
      <c r="O1973" s="48">
        <f>'Third Approx.'!$D$16*TAN('Third Approx.'!$D$29)+((0.5*(COS(RADIANS(ABS('Third Approx.'!$D$18*'Data 3rd Approx.'!N1973-'Third Approx.'!$D$19*'Data 3rd Approx.'!N1973))))+0.5)*('Third Approx.'!$D$16*TAN(2*'Third Approx.'!$D$29)-2*'Third Approx.'!$D$16*TAN('Third Approx.'!$D$29)))</f>
        <v>3.5153943556286542</v>
      </c>
    </row>
    <row r="1974" spans="1:15" x14ac:dyDescent="0.25">
      <c r="A1974" s="48">
        <v>986</v>
      </c>
      <c r="B1974" s="77" t="str">
        <f>IF(A1974&lt;='Third Approx.'!$D$20,A1974,"")</f>
        <v/>
      </c>
      <c r="C1974" s="48" t="e">
        <f>IF(B1974="",#N/A,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Approx.'!$D$18*B1974))+O1974*COS(RADIANS(B1974*'Third Approx.'!$D$19)+'Third Approx.'!$D$21))))))))))))</f>
        <v>#N/A</v>
      </c>
      <c r="D1974" s="7" t="e">
        <f>IF(B1974="",#N/A,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Approx.'!$D$18*B1974))+O1974*SIN(RADIANS(B1974*'Third Approx.'!$D$19)+'Third Approx.'!$D$21))))))))))))</f>
        <v>#N/A</v>
      </c>
      <c r="N1974" s="18">
        <v>986</v>
      </c>
      <c r="O1974" s="48">
        <f>'Third Approx.'!$D$16*TAN('Third Approx.'!$D$29)+((0.5*(COS(RADIANS(ABS('Third Approx.'!$D$18*'Data 3rd Approx.'!N1974-'Third Approx.'!$D$19*'Data 3rd Approx.'!N1974))))+0.5)*('Third Approx.'!$D$16*TAN(2*'Third Approx.'!$D$29)-2*'Third Approx.'!$D$16*TAN('Third Approx.'!$D$29)))</f>
        <v>3.5151444892385668</v>
      </c>
    </row>
    <row r="1975" spans="1:15" x14ac:dyDescent="0.25">
      <c r="A1975" s="77">
        <v>986.5</v>
      </c>
      <c r="B1975" s="77" t="str">
        <f>IF(A1975&lt;='Third Approx.'!$D$20,A1975,"")</f>
        <v/>
      </c>
      <c r="C1975" s="48" t="e">
        <f>IF(B1975="",#N/A,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Approx.'!$D$18*B1975))+O1975*COS(RADIANS(B1975*'Third Approx.'!$D$19)+'Third Approx.'!$D$21))))))))))))</f>
        <v>#N/A</v>
      </c>
      <c r="D1975" s="7" t="e">
        <f>IF(B1975="",#N/A,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Approx.'!$D$18*B1975))+O1975*SIN(RADIANS(B1975*'Third Approx.'!$D$19)+'Third Approx.'!$D$21))))))))))))</f>
        <v>#N/A</v>
      </c>
      <c r="N1975" s="47">
        <v>986.5</v>
      </c>
      <c r="O1975" s="48">
        <f>'Third Approx.'!$D$16*TAN('Third Approx.'!$D$29)+((0.5*(COS(RADIANS(ABS('Third Approx.'!$D$18*'Data 3rd Approx.'!N1975-'Third Approx.'!$D$19*'Data 3rd Approx.'!N1975))))+0.5)*('Third Approx.'!$D$16*TAN(2*'Third Approx.'!$D$29)-2*'Third Approx.'!$D$16*TAN('Third Approx.'!$D$29)))</f>
        <v>3.5148306256204491</v>
      </c>
    </row>
    <row r="1976" spans="1:15" x14ac:dyDescent="0.25">
      <c r="A1976" s="48">
        <v>987</v>
      </c>
      <c r="B1976" s="77" t="str">
        <f>IF(A1976&lt;='Third Approx.'!$D$20,A1976,"")</f>
        <v/>
      </c>
      <c r="C1976" s="48" t="e">
        <f>IF(B1976="",#N/A,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Approx.'!$D$18*B1976))+O1976*COS(RADIANS(B1976*'Third Approx.'!$D$19)+'Third Approx.'!$D$21))))))))))))</f>
        <v>#N/A</v>
      </c>
      <c r="D1976" s="7" t="e">
        <f>IF(B1976="",#N/A,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Approx.'!$D$18*B1976))+O1976*SIN(RADIANS(B1976*'Third Approx.'!$D$19)+'Third Approx.'!$D$21))))))))))))</f>
        <v>#N/A</v>
      </c>
      <c r="N1976" s="18">
        <v>987</v>
      </c>
      <c r="O1976" s="48">
        <f>'Third Approx.'!$D$16*TAN('Third Approx.'!$D$29)+((0.5*(COS(RADIANS(ABS('Third Approx.'!$D$18*'Data 3rd Approx.'!N1976-'Third Approx.'!$D$19*'Data 3rd Approx.'!N1976))))+0.5)*('Third Approx.'!$D$16*TAN(2*'Third Approx.'!$D$29)-2*'Third Approx.'!$D$16*TAN('Third Approx.'!$D$29)))</f>
        <v>3.5144581350678266</v>
      </c>
    </row>
    <row r="1977" spans="1:15" x14ac:dyDescent="0.25">
      <c r="A1977" s="77">
        <v>987.5</v>
      </c>
      <c r="B1977" s="77" t="str">
        <f>IF(A1977&lt;='Third Approx.'!$D$20,A1977,"")</f>
        <v/>
      </c>
      <c r="C1977" s="48" t="e">
        <f>IF(B1977="",#N/A,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Approx.'!$D$18*B1977))+O1977*COS(RADIANS(B1977*'Third Approx.'!$D$19)+'Third Approx.'!$D$21))))))))))))</f>
        <v>#N/A</v>
      </c>
      <c r="D1977" s="7" t="e">
        <f>IF(B1977="",#N/A,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Approx.'!$D$18*B1977))+O1977*SIN(RADIANS(B1977*'Third Approx.'!$D$19)+'Third Approx.'!$D$21))))))))))))</f>
        <v>#N/A</v>
      </c>
      <c r="N1977" s="18">
        <v>987.5</v>
      </c>
      <c r="O1977" s="48">
        <f>'Third Approx.'!$D$16*TAN('Third Approx.'!$D$29)+((0.5*(COS(RADIANS(ABS('Third Approx.'!$D$18*'Data 3rd Approx.'!N1977-'Third Approx.'!$D$19*'Data 3rd Approx.'!N1977))))+0.5)*('Third Approx.'!$D$16*TAN(2*'Third Approx.'!$D$29)-2*'Third Approx.'!$D$16*TAN('Third Approx.'!$D$29)))</f>
        <v>3.5140333909973287</v>
      </c>
    </row>
    <row r="1978" spans="1:15" x14ac:dyDescent="0.25">
      <c r="A1978" s="48">
        <v>988</v>
      </c>
      <c r="B1978" s="77" t="str">
        <f>IF(A1978&lt;='Third Approx.'!$D$20,A1978,"")</f>
        <v/>
      </c>
      <c r="C1978" s="48" t="e">
        <f>IF(B1978="",#N/A,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Approx.'!$D$18*B1978))+O1978*COS(RADIANS(B1978*'Third Approx.'!$D$19)+'Third Approx.'!$D$21))))))))))))</f>
        <v>#N/A</v>
      </c>
      <c r="D1978" s="7" t="e">
        <f>IF(B1978="",#N/A,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Approx.'!$D$18*B1978))+O1978*SIN(RADIANS(B1978*'Third Approx.'!$D$19)+'Third Approx.'!$D$21))))))))))))</f>
        <v>#N/A</v>
      </c>
      <c r="N1978" s="47">
        <v>988</v>
      </c>
      <c r="O1978" s="48">
        <f>'Third Approx.'!$D$16*TAN('Third Approx.'!$D$29)+((0.5*(COS(RADIANS(ABS('Third Approx.'!$D$18*'Data 3rd Approx.'!N1978-'Third Approx.'!$D$19*'Data 3rd Approx.'!N1978))))+0.5)*('Third Approx.'!$D$16*TAN(2*'Third Approx.'!$D$29)-2*'Third Approx.'!$D$16*TAN('Third Approx.'!$D$29)))</f>
        <v>3.5135636608977627</v>
      </c>
    </row>
    <row r="1979" spans="1:15" x14ac:dyDescent="0.25">
      <c r="A1979" s="77">
        <v>988.5</v>
      </c>
      <c r="B1979" s="77" t="str">
        <f>IF(A1979&lt;='Third Approx.'!$D$20,A1979,"")</f>
        <v/>
      </c>
      <c r="C1979" s="48" t="e">
        <f>IF(B1979="",#N/A,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Approx.'!$D$18*B1979))+O1979*COS(RADIANS(B1979*'Third Approx.'!$D$19)+'Third Approx.'!$D$21))))))))))))</f>
        <v>#N/A</v>
      </c>
      <c r="D1979" s="7" t="e">
        <f>IF(B1979="",#N/A,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Approx.'!$D$18*B1979))+O1979*SIN(RADIANS(B1979*'Third Approx.'!$D$19)+'Third Approx.'!$D$21))))))))))))</f>
        <v>#N/A</v>
      </c>
      <c r="N1979" s="18">
        <v>988.5</v>
      </c>
      <c r="O1979" s="48">
        <f>'Third Approx.'!$D$16*TAN('Third Approx.'!$D$29)+((0.5*(COS(RADIANS(ABS('Third Approx.'!$D$18*'Data 3rd Approx.'!N1979-'Third Approx.'!$D$19*'Data 3rd Approx.'!N1979))))+0.5)*('Third Approx.'!$D$16*TAN(2*'Third Approx.'!$D$29)-2*'Third Approx.'!$D$16*TAN('Third Approx.'!$D$29)))</f>
        <v>3.5130569819813662</v>
      </c>
    </row>
    <row r="1980" spans="1:15" x14ac:dyDescent="0.25">
      <c r="A1980" s="48">
        <v>989</v>
      </c>
      <c r="B1980" s="77" t="str">
        <f>IF(A1980&lt;='Third Approx.'!$D$20,A1980,"")</f>
        <v/>
      </c>
      <c r="C1980" s="48" t="e">
        <f>IF(B1980="",#N/A,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Approx.'!$D$18*B1980))+O1980*COS(RADIANS(B1980*'Third Approx.'!$D$19)+'Third Approx.'!$D$21))))))))))))</f>
        <v>#N/A</v>
      </c>
      <c r="D1980" s="7" t="e">
        <f>IF(B1980="",#N/A,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Approx.'!$D$18*B1980))+O1980*SIN(RADIANS(B1980*'Third Approx.'!$D$19)+'Third Approx.'!$D$21))))))))))))</f>
        <v>#N/A</v>
      </c>
      <c r="N1980" s="18">
        <v>989</v>
      </c>
      <c r="O1980" s="48">
        <f>'Third Approx.'!$D$16*TAN('Third Approx.'!$D$29)+((0.5*(COS(RADIANS(ABS('Third Approx.'!$D$18*'Data 3rd Approx.'!N1980-'Third Approx.'!$D$19*'Data 3rd Approx.'!N1980))))+0.5)*('Third Approx.'!$D$16*TAN(2*'Third Approx.'!$D$29)-2*'Third Approx.'!$D$16*TAN('Third Approx.'!$D$29)))</f>
        <v>3.5125220236648764</v>
      </c>
    </row>
    <row r="1981" spans="1:15" x14ac:dyDescent="0.25">
      <c r="A1981" s="77">
        <v>989.5</v>
      </c>
      <c r="B1981" s="77" t="str">
        <f>IF(A1981&lt;='Third Approx.'!$D$20,A1981,"")</f>
        <v/>
      </c>
      <c r="C1981" s="48" t="e">
        <f>IF(B1981="",#N/A,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Approx.'!$D$18*B1981))+O1981*COS(RADIANS(B1981*'Third Approx.'!$D$19)+'Third Approx.'!$D$21))))))))))))</f>
        <v>#N/A</v>
      </c>
      <c r="D1981" s="7" t="e">
        <f>IF(B1981="",#N/A,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Approx.'!$D$18*B1981))+O1981*SIN(RADIANS(B1981*'Third Approx.'!$D$19)+'Third Approx.'!$D$21))))))))))))</f>
        <v>#N/A</v>
      </c>
      <c r="N1981" s="47">
        <v>989.5</v>
      </c>
      <c r="O1981" s="48">
        <f>'Third Approx.'!$D$16*TAN('Third Approx.'!$D$29)+((0.5*(COS(RADIANS(ABS('Third Approx.'!$D$18*'Data 3rd Approx.'!N1981-'Third Approx.'!$D$19*'Data 3rd Approx.'!N1981))))+0.5)*('Third Approx.'!$D$16*TAN(2*'Third Approx.'!$D$29)-2*'Third Approx.'!$D$16*TAN('Third Approx.'!$D$29)))</f>
        <v>3.5119679392334073</v>
      </c>
    </row>
    <row r="1982" spans="1:15" x14ac:dyDescent="0.25">
      <c r="A1982" s="48">
        <v>990</v>
      </c>
      <c r="B1982" s="77" t="str">
        <f>IF(A1982&lt;='Third Approx.'!$D$20,A1982,"")</f>
        <v/>
      </c>
      <c r="C1982" s="48" t="e">
        <f>IF(B1982="",#N/A,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Approx.'!$D$18*B1982))+O1982*COS(RADIANS(B1982*'Third Approx.'!$D$19)+'Third Approx.'!$D$21))))))))))))</f>
        <v>#N/A</v>
      </c>
      <c r="D1982" s="7" t="e">
        <f>IF(B1982="",#N/A,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Approx.'!$D$18*B1982))+O1982*SIN(RADIANS(B1982*'Third Approx.'!$D$19)+'Third Approx.'!$D$21))))))))))))</f>
        <v>#N/A</v>
      </c>
      <c r="N1982" s="18">
        <v>990</v>
      </c>
      <c r="O1982" s="48">
        <f>'Third Approx.'!$D$16*TAN('Third Approx.'!$D$29)+((0.5*(COS(RADIANS(ABS('Third Approx.'!$D$18*'Data 3rd Approx.'!N1982-'Third Approx.'!$D$19*'Data 3rd Approx.'!N1982))))+0.5)*('Third Approx.'!$D$16*TAN(2*'Third Approx.'!$D$29)-2*'Third Approx.'!$D$16*TAN('Third Approx.'!$D$29)))</f>
        <v>3.5114042092252022</v>
      </c>
    </row>
    <row r="1983" spans="1:15" x14ac:dyDescent="0.25">
      <c r="A1983" s="77">
        <v>990.5</v>
      </c>
      <c r="B1983" s="77" t="str">
        <f>IF(A1983&lt;='Third Approx.'!$D$20,A1983,"")</f>
        <v/>
      </c>
      <c r="C1983" s="48" t="e">
        <f>IF(B1983="",#N/A,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Approx.'!$D$18*B1983))+O1983*COS(RADIANS(B1983*'Third Approx.'!$D$19)+'Third Approx.'!$D$21))))))))))))</f>
        <v>#N/A</v>
      </c>
      <c r="D1983" s="7" t="e">
        <f>IF(B1983="",#N/A,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Approx.'!$D$18*B1983))+O1983*SIN(RADIANS(B1983*'Third Approx.'!$D$19)+'Third Approx.'!$D$21))))))))))))</f>
        <v>#N/A</v>
      </c>
      <c r="N1983" s="18">
        <v>990.5</v>
      </c>
      <c r="O1983" s="48">
        <f>'Third Approx.'!$D$16*TAN('Third Approx.'!$D$29)+((0.5*(COS(RADIANS(ABS('Third Approx.'!$D$18*'Data 3rd Approx.'!N1983-'Third Approx.'!$D$19*'Data 3rd Approx.'!N1983))))+0.5)*('Third Approx.'!$D$16*TAN(2*'Third Approx.'!$D$29)-2*'Third Approx.'!$D$16*TAN('Third Approx.'!$D$29)))</f>
        <v>3.5108404792169972</v>
      </c>
    </row>
    <row r="1984" spans="1:15" x14ac:dyDescent="0.25">
      <c r="A1984" s="48">
        <v>991</v>
      </c>
      <c r="B1984" s="77" t="str">
        <f>IF(A1984&lt;='Third Approx.'!$D$20,A1984,"")</f>
        <v/>
      </c>
      <c r="C1984" s="48" t="e">
        <f>IF(B1984="",#N/A,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Approx.'!$D$18*B1984))+O1984*COS(RADIANS(B1984*'Third Approx.'!$D$19)+'Third Approx.'!$D$21))))))))))))</f>
        <v>#N/A</v>
      </c>
      <c r="D1984" s="7" t="e">
        <f>IF(B1984="",#N/A,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Approx.'!$D$18*B1984))+O1984*SIN(RADIANS(B1984*'Third Approx.'!$D$19)+'Third Approx.'!$D$21))))))))))))</f>
        <v>#N/A</v>
      </c>
      <c r="N1984" s="47">
        <v>991</v>
      </c>
      <c r="O1984" s="48">
        <f>'Third Approx.'!$D$16*TAN('Third Approx.'!$D$29)+((0.5*(COS(RADIANS(ABS('Third Approx.'!$D$18*'Data 3rd Approx.'!N1984-'Third Approx.'!$D$19*'Data 3rd Approx.'!N1984))))+0.5)*('Third Approx.'!$D$16*TAN(2*'Third Approx.'!$D$29)-2*'Third Approx.'!$D$16*TAN('Third Approx.'!$D$29)))</f>
        <v>3.5102863947855281</v>
      </c>
    </row>
    <row r="1985" spans="1:15" x14ac:dyDescent="0.25">
      <c r="A1985" s="77">
        <v>991.5</v>
      </c>
      <c r="B1985" s="77" t="str">
        <f>IF(A1985&lt;='Third Approx.'!$D$20,A1985,"")</f>
        <v/>
      </c>
      <c r="C1985" s="48" t="e">
        <f>IF(B1985="",#N/A,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Approx.'!$D$18*B1985))+O1985*COS(RADIANS(B1985*'Third Approx.'!$D$19)+'Third Approx.'!$D$21))))))))))))</f>
        <v>#N/A</v>
      </c>
      <c r="D1985" s="7" t="e">
        <f>IF(B1985="",#N/A,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Approx.'!$D$18*B1985))+O1985*SIN(RADIANS(B1985*'Third Approx.'!$D$19)+'Third Approx.'!$D$21))))))))))))</f>
        <v>#N/A</v>
      </c>
      <c r="N1985" s="18">
        <v>991.5</v>
      </c>
      <c r="O1985" s="48">
        <f>'Third Approx.'!$D$16*TAN('Third Approx.'!$D$29)+((0.5*(COS(RADIANS(ABS('Third Approx.'!$D$18*'Data 3rd Approx.'!N1985-'Third Approx.'!$D$19*'Data 3rd Approx.'!N1985))))+0.5)*('Third Approx.'!$D$16*TAN(2*'Third Approx.'!$D$29)-2*'Third Approx.'!$D$16*TAN('Third Approx.'!$D$29)))</f>
        <v>3.5097514364690383</v>
      </c>
    </row>
    <row r="1986" spans="1:15" x14ac:dyDescent="0.25">
      <c r="A1986" s="48">
        <v>992</v>
      </c>
      <c r="B1986" s="77" t="str">
        <f>IF(A1986&lt;='Third Approx.'!$D$20,A1986,"")</f>
        <v/>
      </c>
      <c r="C1986" s="48" t="e">
        <f>IF(B1986="",#N/A,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Approx.'!$D$18*B1986))+O1986*COS(RADIANS(B1986*'Third Approx.'!$D$19)+'Third Approx.'!$D$21))))))))))))</f>
        <v>#N/A</v>
      </c>
      <c r="D1986" s="7" t="e">
        <f>IF(B1986="",#N/A,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Approx.'!$D$18*B1986))+O1986*SIN(RADIANS(B1986*'Third Approx.'!$D$19)+'Third Approx.'!$D$21))))))))))))</f>
        <v>#N/A</v>
      </c>
      <c r="N1986" s="18">
        <v>992</v>
      </c>
      <c r="O1986" s="48">
        <f>'Third Approx.'!$D$16*TAN('Third Approx.'!$D$29)+((0.5*(COS(RADIANS(ABS('Third Approx.'!$D$18*'Data 3rd Approx.'!N1986-'Third Approx.'!$D$19*'Data 3rd Approx.'!N1986))))+0.5)*('Third Approx.'!$D$16*TAN(2*'Third Approx.'!$D$29)-2*'Third Approx.'!$D$16*TAN('Third Approx.'!$D$29)))</f>
        <v>3.5092447575526418</v>
      </c>
    </row>
    <row r="1987" spans="1:15" x14ac:dyDescent="0.25">
      <c r="A1987" s="77">
        <v>992.5</v>
      </c>
      <c r="B1987" s="77" t="str">
        <f>IF(A1987&lt;='Third Approx.'!$D$20,A1987,"")</f>
        <v/>
      </c>
      <c r="C1987" s="48" t="e">
        <f>IF(B1987="",#N/A,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Approx.'!$D$18*B1987))+O1987*COS(RADIANS(B1987*'Third Approx.'!$D$19)+'Third Approx.'!$D$21))))))))))))</f>
        <v>#N/A</v>
      </c>
      <c r="D1987" s="7" t="e">
        <f>IF(B1987="",#N/A,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Approx.'!$D$18*B1987))+O1987*SIN(RADIANS(B1987*'Third Approx.'!$D$19)+'Third Approx.'!$D$21))))))))))))</f>
        <v>#N/A</v>
      </c>
      <c r="N1987" s="47">
        <v>992.5</v>
      </c>
      <c r="O1987" s="48">
        <f>'Third Approx.'!$D$16*TAN('Third Approx.'!$D$29)+((0.5*(COS(RADIANS(ABS('Third Approx.'!$D$18*'Data 3rd Approx.'!N1987-'Third Approx.'!$D$19*'Data 3rd Approx.'!N1987))))+0.5)*('Third Approx.'!$D$16*TAN(2*'Third Approx.'!$D$29)-2*'Third Approx.'!$D$16*TAN('Third Approx.'!$D$29)))</f>
        <v>3.5087750274530758</v>
      </c>
    </row>
    <row r="1988" spans="1:15" x14ac:dyDescent="0.25">
      <c r="A1988" s="48">
        <v>993</v>
      </c>
      <c r="B1988" s="77" t="str">
        <f>IF(A1988&lt;='Third Approx.'!$D$20,A1988,"")</f>
        <v/>
      </c>
      <c r="C1988" s="48" t="e">
        <f>IF(B1988="",#N/A,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Approx.'!$D$18*B1988))+O1988*COS(RADIANS(B1988*'Third Approx.'!$D$19)+'Third Approx.'!$D$21))))))))))))</f>
        <v>#N/A</v>
      </c>
      <c r="D1988" s="7" t="e">
        <f>IF(B1988="",#N/A,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Approx.'!$D$18*B1988))+O1988*SIN(RADIANS(B1988*'Third Approx.'!$D$19)+'Third Approx.'!$D$21))))))))))))</f>
        <v>#N/A</v>
      </c>
      <c r="N1988" s="18">
        <v>993</v>
      </c>
      <c r="O1988" s="48">
        <f>'Third Approx.'!$D$16*TAN('Third Approx.'!$D$29)+((0.5*(COS(RADIANS(ABS('Third Approx.'!$D$18*'Data 3rd Approx.'!N1988-'Third Approx.'!$D$19*'Data 3rd Approx.'!N1988))))+0.5)*('Third Approx.'!$D$16*TAN(2*'Third Approx.'!$D$29)-2*'Third Approx.'!$D$16*TAN('Third Approx.'!$D$29)))</f>
        <v>3.5083502833825779</v>
      </c>
    </row>
    <row r="1989" spans="1:15" x14ac:dyDescent="0.25">
      <c r="A1989" s="77">
        <v>993.5</v>
      </c>
      <c r="B1989" s="77" t="str">
        <f>IF(A1989&lt;='Third Approx.'!$D$20,A1989,"")</f>
        <v/>
      </c>
      <c r="C1989" s="48" t="e">
        <f>IF(B1989="",#N/A,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Approx.'!$D$18*B1989))+O1989*COS(RADIANS(B1989*'Third Approx.'!$D$19)+'Third Approx.'!$D$21))))))))))))</f>
        <v>#N/A</v>
      </c>
      <c r="D1989" s="7" t="e">
        <f>IF(B1989="",#N/A,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Approx.'!$D$18*B1989))+O1989*SIN(RADIANS(B1989*'Third Approx.'!$D$19)+'Third Approx.'!$D$21))))))))))))</f>
        <v>#N/A</v>
      </c>
      <c r="N1989" s="18">
        <v>993.5</v>
      </c>
      <c r="O1989" s="48">
        <f>'Third Approx.'!$D$16*TAN('Third Approx.'!$D$29)+((0.5*(COS(RADIANS(ABS('Third Approx.'!$D$18*'Data 3rd Approx.'!N1989-'Third Approx.'!$D$19*'Data 3rd Approx.'!N1989))))+0.5)*('Third Approx.'!$D$16*TAN(2*'Third Approx.'!$D$29)-2*'Third Approx.'!$D$16*TAN('Third Approx.'!$D$29)))</f>
        <v>3.5079777928299554</v>
      </c>
    </row>
    <row r="1990" spans="1:15" x14ac:dyDescent="0.25">
      <c r="A1990" s="48">
        <v>994</v>
      </c>
      <c r="B1990" s="77" t="str">
        <f>IF(A1990&lt;='Third Approx.'!$D$20,A1990,"")</f>
        <v/>
      </c>
      <c r="C1990" s="48" t="e">
        <f>IF(B1990="",#N/A,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Approx.'!$D$18*B1990))+O1990*COS(RADIANS(B1990*'Third Approx.'!$D$19)+'Third Approx.'!$D$21))))))))))))</f>
        <v>#N/A</v>
      </c>
      <c r="D1990" s="7" t="e">
        <f>IF(B1990="",#N/A,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Approx.'!$D$18*B1990))+O1990*SIN(RADIANS(B1990*'Third Approx.'!$D$19)+'Third Approx.'!$D$21))))))))))))</f>
        <v>#N/A</v>
      </c>
      <c r="N1990" s="47">
        <v>994</v>
      </c>
      <c r="O1990" s="48">
        <f>'Third Approx.'!$D$16*TAN('Third Approx.'!$D$29)+((0.5*(COS(RADIANS(ABS('Third Approx.'!$D$18*'Data 3rd Approx.'!N1990-'Third Approx.'!$D$19*'Data 3rd Approx.'!N1990))))+0.5)*('Third Approx.'!$D$16*TAN(2*'Third Approx.'!$D$29)-2*'Third Approx.'!$D$16*TAN('Third Approx.'!$D$29)))</f>
        <v>3.5076639292118381</v>
      </c>
    </row>
    <row r="1991" spans="1:15" x14ac:dyDescent="0.25">
      <c r="A1991" s="77">
        <v>994.5</v>
      </c>
      <c r="B1991" s="77" t="str">
        <f>IF(A1991&lt;='Third Approx.'!$D$20,A1991,"")</f>
        <v/>
      </c>
      <c r="C1991" s="48" t="e">
        <f>IF(B1991="",#N/A,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Approx.'!$D$18*B1991))+O1991*COS(RADIANS(B1991*'Third Approx.'!$D$19)+'Third Approx.'!$D$21))))))))))))</f>
        <v>#N/A</v>
      </c>
      <c r="D1991" s="7" t="e">
        <f>IF(B1991="",#N/A,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Approx.'!$D$18*B1991))+O1991*SIN(RADIANS(B1991*'Third Approx.'!$D$19)+'Third Approx.'!$D$21))))))))))))</f>
        <v>#N/A</v>
      </c>
      <c r="N1991" s="18">
        <v>994.5</v>
      </c>
      <c r="O1991" s="48">
        <f>'Third Approx.'!$D$16*TAN('Third Approx.'!$D$29)+((0.5*(COS(RADIANS(ABS('Third Approx.'!$D$18*'Data 3rd Approx.'!N1991-'Third Approx.'!$D$19*'Data 3rd Approx.'!N1991))))+0.5)*('Third Approx.'!$D$16*TAN(2*'Third Approx.'!$D$29)-2*'Third Approx.'!$D$16*TAN('Third Approx.'!$D$29)))</f>
        <v>3.5074140628217503</v>
      </c>
    </row>
    <row r="1992" spans="1:15" x14ac:dyDescent="0.25">
      <c r="A1992" s="48">
        <v>995</v>
      </c>
      <c r="B1992" s="77" t="str">
        <f>IF(A1992&lt;='Third Approx.'!$D$20,A1992,"")</f>
        <v/>
      </c>
      <c r="C1992" s="48" t="e">
        <f>IF(B1992="",#N/A,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Approx.'!$D$18*B1992))+O1992*COS(RADIANS(B1992*'Third Approx.'!$D$19)+'Third Approx.'!$D$21))))))))))))</f>
        <v>#N/A</v>
      </c>
      <c r="D1992" s="7" t="e">
        <f>IF(B1992="",#N/A,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Approx.'!$D$18*B1992))+O1992*SIN(RADIANS(B1992*'Third Approx.'!$D$19)+'Third Approx.'!$D$21))))))))))))</f>
        <v>#N/A</v>
      </c>
      <c r="N1992" s="18">
        <v>995</v>
      </c>
      <c r="O1992" s="48">
        <f>'Third Approx.'!$D$16*TAN('Third Approx.'!$D$29)+((0.5*(COS(RADIANS(ABS('Third Approx.'!$D$18*'Data 3rd Approx.'!N1992-'Third Approx.'!$D$19*'Data 3rd Approx.'!N1992))))+0.5)*('Third Approx.'!$D$16*TAN(2*'Third Approx.'!$D$29)-2*'Third Approx.'!$D$16*TAN('Third Approx.'!$D$29)))</f>
        <v>3.5072324689429037</v>
      </c>
    </row>
    <row r="1993" spans="1:15" x14ac:dyDescent="0.25">
      <c r="A1993" s="77">
        <v>995.5</v>
      </c>
      <c r="B1993" s="77" t="str">
        <f>IF(A1993&lt;='Third Approx.'!$D$20,A1993,"")</f>
        <v/>
      </c>
      <c r="C1993" s="48" t="e">
        <f>IF(B1993="",#N/A,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Approx.'!$D$18*B1993))+O1993*COS(RADIANS(B1993*'Third Approx.'!$D$19)+'Third Approx.'!$D$21))))))))))))</f>
        <v>#N/A</v>
      </c>
      <c r="D1993" s="7" t="e">
        <f>IF(B1993="",#N/A,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Approx.'!$D$18*B1993))+O1993*SIN(RADIANS(B1993*'Third Approx.'!$D$19)+'Third Approx.'!$D$21))))))))))))</f>
        <v>#N/A</v>
      </c>
      <c r="N1993" s="47">
        <v>995.5</v>
      </c>
      <c r="O1993" s="48">
        <f>'Third Approx.'!$D$16*TAN('Third Approx.'!$D$29)+((0.5*(COS(RADIANS(ABS('Third Approx.'!$D$18*'Data 3rd Approx.'!N1993-'Third Approx.'!$D$19*'Data 3rd Approx.'!N1993))))+0.5)*('Third Approx.'!$D$16*TAN(2*'Third Approx.'!$D$29)-2*'Third Approx.'!$D$16*TAN('Third Approx.'!$D$29)))</f>
        <v>3.5071222546969119</v>
      </c>
    </row>
    <row r="1994" spans="1:15" x14ac:dyDescent="0.25">
      <c r="A1994" s="48">
        <v>996</v>
      </c>
      <c r="B1994" s="77" t="str">
        <f>IF(A1994&lt;='Third Approx.'!$D$20,A1994,"")</f>
        <v/>
      </c>
      <c r="C1994" s="48" t="e">
        <f>IF(B1994="",#N/A,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Approx.'!$D$18*B1994))+O1994*COS(RADIANS(B1994*'Third Approx.'!$D$19)+'Third Approx.'!$D$21))))))))))))</f>
        <v>#N/A</v>
      </c>
      <c r="D1994" s="7" t="e">
        <f>IF(B1994="",#N/A,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Approx.'!$D$18*B1994))+O1994*SIN(RADIANS(B1994*'Third Approx.'!$D$19)+'Third Approx.'!$D$21))))))))))))</f>
        <v>#N/A</v>
      </c>
      <c r="N1994" s="18">
        <v>996</v>
      </c>
      <c r="O1994" s="48">
        <f>'Third Approx.'!$D$16*TAN('Third Approx.'!$D$29)+((0.5*(COS(RADIANS(ABS('Third Approx.'!$D$18*'Data 3rd Approx.'!N1994-'Third Approx.'!$D$19*'Data 3rd Approx.'!N1994))))+0.5)*('Third Approx.'!$D$16*TAN(2*'Third Approx.'!$D$29)-2*'Third Approx.'!$D$16*TAN('Third Approx.'!$D$29)))</f>
        <v>3.5070853058800813</v>
      </c>
    </row>
    <row r="1995" spans="1:15" x14ac:dyDescent="0.25">
      <c r="A1995" s="77">
        <v>996.5</v>
      </c>
      <c r="B1995" s="77" t="str">
        <f>IF(A1995&lt;='Third Approx.'!$D$20,A1995,"")</f>
        <v/>
      </c>
      <c r="C1995" s="48" t="e">
        <f>IF(B1995="",#N/A,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Approx.'!$D$18*B1995))+O1995*COS(RADIANS(B1995*'Third Approx.'!$D$19)+'Third Approx.'!$D$21))))))))))))</f>
        <v>#N/A</v>
      </c>
      <c r="D1995" s="7" t="e">
        <f>IF(B1995="",#N/A,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Approx.'!$D$18*B1995))+O1995*SIN(RADIANS(B1995*'Third Approx.'!$D$19)+'Third Approx.'!$D$21))))))))))))</f>
        <v>#N/A</v>
      </c>
      <c r="N1995" s="18">
        <v>996.5</v>
      </c>
      <c r="O1995" s="48">
        <f>'Third Approx.'!$D$16*TAN('Third Approx.'!$D$29)+((0.5*(COS(RADIANS(ABS('Third Approx.'!$D$18*'Data 3rd Approx.'!N1995-'Third Approx.'!$D$19*'Data 3rd Approx.'!N1995))))+0.5)*('Third Approx.'!$D$16*TAN(2*'Third Approx.'!$D$29)-2*'Third Approx.'!$D$16*TAN('Third Approx.'!$D$29)))</f>
        <v>3.5071222546969119</v>
      </c>
    </row>
    <row r="1996" spans="1:15" x14ac:dyDescent="0.25">
      <c r="A1996" s="48">
        <v>997</v>
      </c>
      <c r="B1996" s="77" t="str">
        <f>IF(A1996&lt;='Third Approx.'!$D$20,A1996,"")</f>
        <v/>
      </c>
      <c r="C1996" s="48" t="e">
        <f>IF(B1996="",#N/A,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Approx.'!$D$18*B1996))+O1996*COS(RADIANS(B1996*'Third Approx.'!$D$19)+'Third Approx.'!$D$21))))))))))))</f>
        <v>#N/A</v>
      </c>
      <c r="D1996" s="7" t="e">
        <f>IF(B1996="",#N/A,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Approx.'!$D$18*B1996))+O1996*SIN(RADIANS(B1996*'Third Approx.'!$D$19)+'Third Approx.'!$D$21))))))))))))</f>
        <v>#N/A</v>
      </c>
      <c r="N1996" s="47">
        <v>997</v>
      </c>
      <c r="O1996" s="48">
        <f>'Third Approx.'!$D$16*TAN('Third Approx.'!$D$29)+((0.5*(COS(RADIANS(ABS('Third Approx.'!$D$18*'Data 3rd Approx.'!N1996-'Third Approx.'!$D$19*'Data 3rd Approx.'!N1996))))+0.5)*('Third Approx.'!$D$16*TAN(2*'Third Approx.'!$D$29)-2*'Third Approx.'!$D$16*TAN('Third Approx.'!$D$29)))</f>
        <v>3.5072324689429037</v>
      </c>
    </row>
    <row r="1997" spans="1:15" x14ac:dyDescent="0.25">
      <c r="A1997" s="77">
        <v>997.5</v>
      </c>
      <c r="B1997" s="77" t="str">
        <f>IF(A1997&lt;='Third Approx.'!$D$20,A1997,"")</f>
        <v/>
      </c>
      <c r="C1997" s="48" t="e">
        <f>IF(B1997="",#N/A,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Approx.'!$D$18*B1997))+O1997*COS(RADIANS(B1997*'Third Approx.'!$D$19)+'Third Approx.'!$D$21))))))))))))</f>
        <v>#N/A</v>
      </c>
      <c r="D1997" s="7" t="e">
        <f>IF(B1997="",#N/A,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Approx.'!$D$18*B1997))+O1997*SIN(RADIANS(B1997*'Third Approx.'!$D$19)+'Third Approx.'!$D$21))))))))))))</f>
        <v>#N/A</v>
      </c>
      <c r="N1997" s="18">
        <v>997.5</v>
      </c>
      <c r="O1997" s="48">
        <f>'Third Approx.'!$D$16*TAN('Third Approx.'!$D$29)+((0.5*(COS(RADIANS(ABS('Third Approx.'!$D$18*'Data 3rd Approx.'!N1997-'Third Approx.'!$D$19*'Data 3rd Approx.'!N1997))))+0.5)*('Third Approx.'!$D$16*TAN(2*'Third Approx.'!$D$29)-2*'Third Approx.'!$D$16*TAN('Third Approx.'!$D$29)))</f>
        <v>3.5074140628217503</v>
      </c>
    </row>
    <row r="1998" spans="1:15" x14ac:dyDescent="0.25">
      <c r="A1998" s="48">
        <v>998</v>
      </c>
      <c r="B1998" s="77" t="str">
        <f>IF(A1998&lt;='Third Approx.'!$D$20,A1998,"")</f>
        <v/>
      </c>
      <c r="C1998" s="48" t="e">
        <f>IF(B1998="",#N/A,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Approx.'!$D$18*B1998))+O1998*COS(RADIANS(B1998*'Third Approx.'!$D$19)+'Third Approx.'!$D$21))))))))))))</f>
        <v>#N/A</v>
      </c>
      <c r="D1998" s="7" t="e">
        <f>IF(B1998="",#N/A,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Approx.'!$D$18*B1998))+O1998*SIN(RADIANS(B1998*'Third Approx.'!$D$19)+'Third Approx.'!$D$21))))))))))))</f>
        <v>#N/A</v>
      </c>
      <c r="N1998" s="18">
        <v>998</v>
      </c>
      <c r="O1998" s="48">
        <f>'Third Approx.'!$D$16*TAN('Third Approx.'!$D$29)+((0.5*(COS(RADIANS(ABS('Third Approx.'!$D$18*'Data 3rd Approx.'!N1998-'Third Approx.'!$D$19*'Data 3rd Approx.'!N1998))))+0.5)*('Third Approx.'!$D$16*TAN(2*'Third Approx.'!$D$29)-2*'Third Approx.'!$D$16*TAN('Third Approx.'!$D$29)))</f>
        <v>3.5076639292118377</v>
      </c>
    </row>
    <row r="1999" spans="1:15" x14ac:dyDescent="0.25">
      <c r="A1999" s="77">
        <v>998.5</v>
      </c>
      <c r="B1999" s="77" t="str">
        <f>IF(A1999&lt;='Third Approx.'!$D$20,A1999,"")</f>
        <v/>
      </c>
      <c r="C1999" s="48" t="e">
        <f>IF(B1999="",#N/A,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Approx.'!$D$18*B1999))+O1999*COS(RADIANS(B1999*'Third Approx.'!$D$19)+'Third Approx.'!$D$21))))))))))))</f>
        <v>#N/A</v>
      </c>
      <c r="D1999" s="7" t="e">
        <f>IF(B1999="",#N/A,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Approx.'!$D$18*B1999))+O1999*SIN(RADIANS(B1999*'Third Approx.'!$D$19)+'Third Approx.'!$D$21))))))))))))</f>
        <v>#N/A</v>
      </c>
      <c r="N1999" s="47">
        <v>998.5</v>
      </c>
      <c r="O1999" s="48">
        <f>'Third Approx.'!$D$16*TAN('Third Approx.'!$D$29)+((0.5*(COS(RADIANS(ABS('Third Approx.'!$D$18*'Data 3rd Approx.'!N1999-'Third Approx.'!$D$19*'Data 3rd Approx.'!N1999))))+0.5)*('Third Approx.'!$D$16*TAN(2*'Third Approx.'!$D$29)-2*'Third Approx.'!$D$16*TAN('Third Approx.'!$D$29)))</f>
        <v>3.5079777928299554</v>
      </c>
    </row>
    <row r="2000" spans="1:15" x14ac:dyDescent="0.25">
      <c r="A2000" s="48">
        <v>999</v>
      </c>
      <c r="B2000" s="77" t="str">
        <f>IF(A2000&lt;='Third Approx.'!$D$20,A2000,"")</f>
        <v/>
      </c>
      <c r="C2000" s="48" t="e">
        <f>IF(B2000="",#N/A,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Approx.'!$D$18*B2000))+O2000*COS(RADIANS(B2000*'Third Approx.'!$D$19)+'Third Approx.'!$D$21))))))))))))</f>
        <v>#N/A</v>
      </c>
      <c r="D2000" s="7" t="e">
        <f>IF(B2000="",#N/A,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Approx.'!$D$18*B2000))+O2000*SIN(RADIANS(B2000*'Third Approx.'!$D$19)+'Third Approx.'!$D$21))))))))))))</f>
        <v>#N/A</v>
      </c>
      <c r="N2000" s="18">
        <v>999</v>
      </c>
      <c r="O2000" s="48">
        <f>'Third Approx.'!$D$16*TAN('Third Approx.'!$D$29)+((0.5*(COS(RADIANS(ABS('Third Approx.'!$D$18*'Data 3rd Approx.'!N2000-'Third Approx.'!$D$19*'Data 3rd Approx.'!N2000))))+0.5)*('Third Approx.'!$D$16*TAN(2*'Third Approx.'!$D$29)-2*'Third Approx.'!$D$16*TAN('Third Approx.'!$D$29)))</f>
        <v>3.5083502833825779</v>
      </c>
    </row>
    <row r="2001" spans="1:15" x14ac:dyDescent="0.25">
      <c r="A2001" s="77">
        <v>999.5</v>
      </c>
      <c r="B2001" s="77" t="str">
        <f>IF(A2001&lt;='Third Approx.'!$D$20,A2001,"")</f>
        <v/>
      </c>
      <c r="C2001" s="48" t="e">
        <f>IF(B2001="",#N/A,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Approx.'!$D$18*B2001))+O2001*COS(RADIANS(B2001*'Third Approx.'!$D$19)+'Third Approx.'!$D$21))))))))))))</f>
        <v>#N/A</v>
      </c>
      <c r="D2001" s="7" t="e">
        <f>IF(B2001="",#N/A,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Approx.'!$D$18*B2001))+O2001*SIN(RADIANS(B2001*'Third Approx.'!$D$19)+'Third Approx.'!$D$21))))))))))))</f>
        <v>#N/A</v>
      </c>
      <c r="N2001" s="18">
        <v>999.5</v>
      </c>
      <c r="O2001" s="48">
        <f>'Third Approx.'!$D$16*TAN('Third Approx.'!$D$29)+((0.5*(COS(RADIANS(ABS('Third Approx.'!$D$18*'Data 3rd Approx.'!N2001-'Third Approx.'!$D$19*'Data 3rd Approx.'!N2001))))+0.5)*('Third Approx.'!$D$16*TAN(2*'Third Approx.'!$D$29)-2*'Third Approx.'!$D$16*TAN('Third Approx.'!$D$29)))</f>
        <v>3.5087750274530758</v>
      </c>
    </row>
    <row r="2002" spans="1:15" x14ac:dyDescent="0.25">
      <c r="A2002" s="48">
        <v>1000</v>
      </c>
      <c r="B2002" s="77" t="str">
        <f>IF(A2002&lt;='Third Approx.'!$D$20,A2002,"")</f>
        <v/>
      </c>
      <c r="C2002" s="48" t="e">
        <f>IF(B2002="",#N/A,
IF('Third Approx.'!$G$15="Error",#N/A,
IF('Third Approx.'!$G$16="Error",#N/A,
IF('Third Approx.'!$G$17="Error",#N/A,
IF('Third Approx.'!$G$18="Error",#N/A,
IF('Third Approx.'!$G$19="Error",#N/A,
IF('Third Approx.'!$G$20="Error",#N/A,
IF('Third Approx.'!$G$29="Error",#N/A,
IF('Third Approx.'!$G$30="Error",#N/A,
IF('Third Approx.'!$G$31="Error",#N/A,
IF('Third Approx.'!$G$32="Error",#N/A,
'Third Approx.'!$D$38*COS(RADIANS('Third Approx.'!$D$18*B2002))+O2002*COS(RADIANS(B2002*'Third Approx.'!$D$19)+'Third Approx.'!$D$21))))))))))))</f>
        <v>#N/A</v>
      </c>
      <c r="D2002" s="7" t="e">
        <f>IF(B2002="",#N/A,
IF('Third Approx.'!$G$15="Error",#N/A,
IF('Third Approx.'!$G$16="Error",#N/A,
IF('Third Approx.'!$G$17="Error",#N/A,
IF('Third Approx.'!$G$18="Error",#N/A,
IF('Third Approx.'!$G$19="Error",#N/A,
IF('Third Approx.'!$G$20="Error",#N/A,
IF('Third Approx.'!$G$29="Error",#N/A,
IF('Third Approx.'!$G$30="Error",#N/A,
IF('Third Approx.'!$G$31="Error",#N/A,
IF('Third Approx.'!$G$32="Error",#N/A,
'Third Approx.'!$D$38*SIN(RADIANS('Third Approx.'!$D$18*B2002))+O2002*SIN(RADIANS(B2002*'Third Approx.'!$D$19)+'Third Approx.'!$D$21))))))))))))</f>
        <v>#N/A</v>
      </c>
      <c r="N2002" s="47">
        <v>1000</v>
      </c>
      <c r="O2002" s="48">
        <f>'Third Approx.'!$D$16*TAN('Third Approx.'!$D$29)+((0.5*(COS(RADIANS(ABS('Third Approx.'!$D$18*'Data 3rd Approx.'!N2002-'Third Approx.'!$D$19*'Data 3rd Approx.'!N2002))))+0.5)*('Third Approx.'!$D$16*TAN(2*'Third Approx.'!$D$29)-2*'Third Approx.'!$D$16*TAN('Third Approx.'!$D$29)))</f>
        <v>3.5092447575526418</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
  <sheetViews>
    <sheetView workbookViewId="0">
      <selection activeCell="F5" sqref="F5"/>
    </sheetView>
  </sheetViews>
  <sheetFormatPr defaultRowHeight="15" x14ac:dyDescent="0.25"/>
  <cols>
    <col min="1" max="1" width="15.28515625" customWidth="1"/>
    <col min="2" max="2" width="14.140625" customWidth="1"/>
    <col min="3" max="3" width="11.42578125" customWidth="1"/>
    <col min="4" max="4" width="16" customWidth="1"/>
  </cols>
  <sheetData>
    <row r="1" spans="1:4" x14ac:dyDescent="0.25">
      <c r="A1" t="s">
        <v>129</v>
      </c>
      <c r="B1" t="s">
        <v>130</v>
      </c>
      <c r="C1" t="s">
        <v>118</v>
      </c>
      <c r="D1" t="s">
        <v>131</v>
      </c>
    </row>
    <row r="2" spans="1:4" x14ac:dyDescent="0.25">
      <c r="A2" t="s">
        <v>125</v>
      </c>
      <c r="B2">
        <f>3+53/60</f>
        <v>3.8833333333333333</v>
      </c>
      <c r="C2">
        <v>25.4</v>
      </c>
      <c r="D2">
        <v>4.72</v>
      </c>
    </row>
    <row r="3" spans="1:4" x14ac:dyDescent="0.25">
      <c r="A3" t="s">
        <v>126</v>
      </c>
      <c r="B3">
        <f>7+41/60</f>
        <v>7.6833333333333336</v>
      </c>
      <c r="C3">
        <v>25.4</v>
      </c>
      <c r="D3">
        <v>6.43</v>
      </c>
    </row>
    <row r="4" spans="1:4" x14ac:dyDescent="0.25">
      <c r="A4" t="s">
        <v>127</v>
      </c>
      <c r="B4">
        <f>11+22/60</f>
        <v>11.366666666666667</v>
      </c>
      <c r="C4">
        <v>25.4</v>
      </c>
      <c r="D4">
        <v>8.11</v>
      </c>
    </row>
    <row r="5" spans="1:4" x14ac:dyDescent="0.25">
      <c r="A5" t="s">
        <v>128</v>
      </c>
      <c r="B5">
        <f>18+9/60</f>
        <v>18.149999999999999</v>
      </c>
      <c r="C5">
        <v>25.4</v>
      </c>
      <c r="D5">
        <v>11.33</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02"/>
  <sheetViews>
    <sheetView topLeftCell="A2167" workbookViewId="0">
      <selection activeCell="I10" sqref="I10"/>
    </sheetView>
  </sheetViews>
  <sheetFormatPr defaultRowHeight="15" x14ac:dyDescent="0.25"/>
  <cols>
    <col min="2" max="2" width="11.85546875" customWidth="1"/>
  </cols>
  <sheetData>
    <row r="1" spans="1:4" x14ac:dyDescent="0.25">
      <c r="A1" t="s">
        <v>132</v>
      </c>
      <c r="B1" t="s">
        <v>133</v>
      </c>
      <c r="C1" t="s">
        <v>134</v>
      </c>
      <c r="D1" t="s">
        <v>135</v>
      </c>
    </row>
    <row r="2" spans="1:4" x14ac:dyDescent="0.25">
      <c r="A2">
        <v>300</v>
      </c>
      <c r="B2">
        <v>0.3</v>
      </c>
      <c r="C2">
        <f>SQRT(1+(1.03961212*B2^2)/(B2^2-0.00600069867)+(0.231792344*B2^2)/(B2^2-0.0200179144)+(1.01046945*B2^2)/(B2^2-103.560653))</f>
        <v>1.5527702635738705</v>
      </c>
      <c r="D2" t="s">
        <v>136</v>
      </c>
    </row>
    <row r="3" spans="1:4" x14ac:dyDescent="0.25">
      <c r="A3">
        <v>301</v>
      </c>
      <c r="B3">
        <v>0.30099999999999999</v>
      </c>
      <c r="C3">
        <f t="shared" ref="C3:C66" si="0">SQRT(1+(1.03961212*B3^2)/(B3^2-0.00600069867)+(0.231792344*B3^2)/(B3^2-0.0200179144)+(1.01046945*B3^2)/(B3^2-103.560653))</f>
        <v>1.5524166546562037</v>
      </c>
    </row>
    <row r="4" spans="1:4" x14ac:dyDescent="0.25">
      <c r="A4">
        <v>302</v>
      </c>
      <c r="B4">
        <v>0.30199999999999999</v>
      </c>
      <c r="C4">
        <f t="shared" si="0"/>
        <v>1.5520672840802503</v>
      </c>
    </row>
    <row r="5" spans="1:4" x14ac:dyDescent="0.25">
      <c r="A5">
        <v>303</v>
      </c>
      <c r="B5">
        <v>0.30299999999999999</v>
      </c>
      <c r="C5">
        <f t="shared" si="0"/>
        <v>1.5517220800438194</v>
      </c>
    </row>
    <row r="6" spans="1:4" x14ac:dyDescent="0.25">
      <c r="A6">
        <v>304</v>
      </c>
      <c r="B6">
        <v>0.30399999999999999</v>
      </c>
      <c r="C6">
        <f t="shared" si="0"/>
        <v>1.5513809723361904</v>
      </c>
    </row>
    <row r="7" spans="1:4" x14ac:dyDescent="0.25">
      <c r="A7">
        <v>305</v>
      </c>
      <c r="B7">
        <v>0.30499999999999999</v>
      </c>
      <c r="C7">
        <f t="shared" si="0"/>
        <v>1.5510438922939473</v>
      </c>
    </row>
    <row r="8" spans="1:4" x14ac:dyDescent="0.25">
      <c r="A8">
        <v>306</v>
      </c>
      <c r="B8">
        <v>0.30599999999999999</v>
      </c>
      <c r="C8">
        <f t="shared" si="0"/>
        <v>1.5507107727582956</v>
      </c>
    </row>
    <row r="9" spans="1:4" x14ac:dyDescent="0.25">
      <c r="A9">
        <v>307</v>
      </c>
      <c r="B9">
        <v>0.307</v>
      </c>
      <c r="C9">
        <f t="shared" si="0"/>
        <v>1.5503815480338019</v>
      </c>
    </row>
    <row r="10" spans="1:4" x14ac:dyDescent="0.25">
      <c r="A10">
        <v>308</v>
      </c>
      <c r="B10">
        <v>0.308</v>
      </c>
      <c r="C10">
        <f t="shared" si="0"/>
        <v>1.5500561538485051</v>
      </c>
    </row>
    <row r="11" spans="1:4" x14ac:dyDescent="0.25">
      <c r="A11">
        <v>309</v>
      </c>
      <c r="B11">
        <v>0.309</v>
      </c>
      <c r="C11">
        <f t="shared" si="0"/>
        <v>1.5497345273153398</v>
      </c>
    </row>
    <row r="12" spans="1:4" x14ac:dyDescent="0.25">
      <c r="A12">
        <v>310</v>
      </c>
      <c r="B12">
        <v>0.31</v>
      </c>
      <c r="C12">
        <f t="shared" si="0"/>
        <v>1.549416606894825</v>
      </c>
    </row>
    <row r="13" spans="1:4" x14ac:dyDescent="0.25">
      <c r="A13">
        <v>311</v>
      </c>
      <c r="B13">
        <v>0.311</v>
      </c>
      <c r="C13">
        <f t="shared" si="0"/>
        <v>1.5491023323589672</v>
      </c>
    </row>
    <row r="14" spans="1:4" x14ac:dyDescent="0.25">
      <c r="A14">
        <v>312</v>
      </c>
      <c r="B14">
        <v>0.312</v>
      </c>
      <c r="C14">
        <f t="shared" si="0"/>
        <v>1.5487916447563346</v>
      </c>
    </row>
    <row r="15" spans="1:4" x14ac:dyDescent="0.25">
      <c r="A15">
        <v>313</v>
      </c>
      <c r="B15">
        <v>0.313</v>
      </c>
      <c r="C15">
        <f t="shared" si="0"/>
        <v>1.5484844863782496</v>
      </c>
    </row>
    <row r="16" spans="1:4" x14ac:dyDescent="0.25">
      <c r="A16">
        <v>314</v>
      </c>
      <c r="B16">
        <v>0.314</v>
      </c>
      <c r="C16">
        <f t="shared" si="0"/>
        <v>1.5481808007260709</v>
      </c>
    </row>
    <row r="17" spans="1:3" x14ac:dyDescent="0.25">
      <c r="A17">
        <v>315</v>
      </c>
      <c r="B17">
        <v>0.315</v>
      </c>
      <c r="C17">
        <f t="shared" si="0"/>
        <v>1.5478805324795089</v>
      </c>
    </row>
    <row r="18" spans="1:3" x14ac:dyDescent="0.25">
      <c r="A18">
        <v>316</v>
      </c>
      <c r="B18">
        <v>0.316</v>
      </c>
      <c r="C18">
        <f t="shared" si="0"/>
        <v>1.5475836274659478</v>
      </c>
    </row>
    <row r="19" spans="1:3" x14ac:dyDescent="0.25">
      <c r="A19">
        <v>317</v>
      </c>
      <c r="B19">
        <v>0.317</v>
      </c>
      <c r="C19">
        <f t="shared" si="0"/>
        <v>1.5472900326307306</v>
      </c>
    </row>
    <row r="20" spans="1:3" x14ac:dyDescent="0.25">
      <c r="A20">
        <v>318</v>
      </c>
      <c r="B20">
        <v>0.318</v>
      </c>
      <c r="C20">
        <f t="shared" si="0"/>
        <v>1.5469996960083727</v>
      </c>
    </row>
    <row r="21" spans="1:3" x14ac:dyDescent="0.25">
      <c r="A21">
        <v>319</v>
      </c>
      <c r="B21">
        <v>0.31900000000000001</v>
      </c>
      <c r="C21">
        <f t="shared" si="0"/>
        <v>1.5467125666946706</v>
      </c>
    </row>
    <row r="22" spans="1:3" x14ac:dyDescent="0.25">
      <c r="A22">
        <v>320</v>
      </c>
      <c r="B22">
        <v>0.32</v>
      </c>
      <c r="C22">
        <f t="shared" si="0"/>
        <v>1.546428594819673</v>
      </c>
    </row>
    <row r="23" spans="1:3" x14ac:dyDescent="0.25">
      <c r="A23">
        <v>321</v>
      </c>
      <c r="B23">
        <v>0.32100000000000001</v>
      </c>
      <c r="C23">
        <f t="shared" si="0"/>
        <v>1.5461477315214824</v>
      </c>
    </row>
    <row r="24" spans="1:3" x14ac:dyDescent="0.25">
      <c r="A24">
        <v>322</v>
      </c>
      <c r="B24">
        <v>0.32200000000000001</v>
      </c>
      <c r="C24">
        <f t="shared" si="0"/>
        <v>1.5458699289208575</v>
      </c>
    </row>
    <row r="25" spans="1:3" x14ac:dyDescent="0.25">
      <c r="A25">
        <v>323</v>
      </c>
      <c r="B25">
        <v>0.32300000000000001</v>
      </c>
      <c r="C25">
        <f t="shared" si="0"/>
        <v>1.5455951400965857</v>
      </c>
    </row>
    <row r="26" spans="1:3" x14ac:dyDescent="0.25">
      <c r="A26">
        <v>324</v>
      </c>
      <c r="B26">
        <v>0.32400000000000001</v>
      </c>
      <c r="C26">
        <f t="shared" si="0"/>
        <v>1.5453233190616047</v>
      </c>
    </row>
    <row r="27" spans="1:3" x14ac:dyDescent="0.25">
      <c r="A27">
        <v>325</v>
      </c>
      <c r="B27">
        <v>0.32500000000000001</v>
      </c>
      <c r="C27">
        <f t="shared" si="0"/>
        <v>1.545054420739836</v>
      </c>
    </row>
    <row r="28" spans="1:3" x14ac:dyDescent="0.25">
      <c r="A28">
        <v>326</v>
      </c>
      <c r="B28">
        <v>0.32600000000000001</v>
      </c>
      <c r="C28">
        <f t="shared" si="0"/>
        <v>1.5447884009437147</v>
      </c>
    </row>
    <row r="29" spans="1:3" x14ac:dyDescent="0.25">
      <c r="A29">
        <v>327</v>
      </c>
      <c r="B29">
        <v>0.32700000000000001</v>
      </c>
      <c r="C29">
        <f t="shared" si="0"/>
        <v>1.5445252163523879</v>
      </c>
    </row>
    <row r="30" spans="1:3" x14ac:dyDescent="0.25">
      <c r="A30">
        <v>328</v>
      </c>
      <c r="B30">
        <v>0.32800000000000001</v>
      </c>
      <c r="C30">
        <f t="shared" si="0"/>
        <v>1.544264824490555</v>
      </c>
    </row>
    <row r="31" spans="1:3" x14ac:dyDescent="0.25">
      <c r="A31">
        <v>329</v>
      </c>
      <c r="B31">
        <v>0.32900000000000001</v>
      </c>
      <c r="C31">
        <f t="shared" si="0"/>
        <v>1.5440071837079321</v>
      </c>
    </row>
    <row r="32" spans="1:3" x14ac:dyDescent="0.25">
      <c r="A32">
        <v>330</v>
      </c>
      <c r="B32">
        <v>0.33</v>
      </c>
      <c r="C32">
        <f t="shared" si="0"/>
        <v>1.5437522531593189</v>
      </c>
    </row>
    <row r="33" spans="1:3" x14ac:dyDescent="0.25">
      <c r="A33">
        <v>331</v>
      </c>
      <c r="B33">
        <v>0.33100000000000002</v>
      </c>
      <c r="C33">
        <f t="shared" si="0"/>
        <v>1.543499992785242</v>
      </c>
    </row>
    <row r="34" spans="1:3" x14ac:dyDescent="0.25">
      <c r="A34">
        <v>332</v>
      </c>
      <c r="B34">
        <v>0.33200000000000002</v>
      </c>
      <c r="C34">
        <f t="shared" si="0"/>
        <v>1.5432503632931631</v>
      </c>
    </row>
    <row r="35" spans="1:3" x14ac:dyDescent="0.25">
      <c r="A35">
        <v>333</v>
      </c>
      <c r="B35">
        <v>0.33300000000000002</v>
      </c>
      <c r="C35">
        <f t="shared" si="0"/>
        <v>1.5430033261392251</v>
      </c>
    </row>
    <row r="36" spans="1:3" x14ac:dyDescent="0.25">
      <c r="A36">
        <v>334</v>
      </c>
      <c r="B36">
        <v>0.33400000000000002</v>
      </c>
      <c r="C36">
        <f t="shared" si="0"/>
        <v>1.5427588435105224</v>
      </c>
    </row>
    <row r="37" spans="1:3" x14ac:dyDescent="0.25">
      <c r="A37">
        <v>335</v>
      </c>
      <c r="B37">
        <v>0.33500000000000002</v>
      </c>
      <c r="C37">
        <f t="shared" si="0"/>
        <v>1.5425168783078775</v>
      </c>
    </row>
    <row r="38" spans="1:3" x14ac:dyDescent="0.25">
      <c r="A38">
        <v>336</v>
      </c>
      <c r="B38">
        <v>0.33600000000000002</v>
      </c>
      <c r="C38">
        <f t="shared" si="0"/>
        <v>1.5422773941291046</v>
      </c>
    </row>
    <row r="39" spans="1:3" x14ac:dyDescent="0.25">
      <c r="A39">
        <v>337</v>
      </c>
      <c r="B39">
        <v>0.33700000000000002</v>
      </c>
      <c r="C39">
        <f t="shared" si="0"/>
        <v>1.5420403552527469</v>
      </c>
    </row>
    <row r="40" spans="1:3" x14ac:dyDescent="0.25">
      <c r="A40">
        <v>338</v>
      </c>
      <c r="B40">
        <v>0.33800000000000002</v>
      </c>
      <c r="C40">
        <f t="shared" si="0"/>
        <v>1.5418057266222687</v>
      </c>
    </row>
    <row r="41" spans="1:3" x14ac:dyDescent="0.25">
      <c r="A41">
        <v>339</v>
      </c>
      <c r="B41">
        <v>0.33900000000000002</v>
      </c>
      <c r="C41">
        <f t="shared" si="0"/>
        <v>1.5415734738306919</v>
      </c>
    </row>
    <row r="42" spans="1:3" x14ac:dyDescent="0.25">
      <c r="A42">
        <v>340</v>
      </c>
      <c r="B42">
        <v>0.34</v>
      </c>
      <c r="C42">
        <f t="shared" si="0"/>
        <v>1.5413435631056569</v>
      </c>
    </row>
    <row r="43" spans="1:3" x14ac:dyDescent="0.25">
      <c r="A43">
        <v>341</v>
      </c>
      <c r="B43">
        <v>0.34100000000000003</v>
      </c>
      <c r="C43">
        <f t="shared" si="0"/>
        <v>1.5411159612948968</v>
      </c>
    </row>
    <row r="44" spans="1:3" x14ac:dyDescent="0.25">
      <c r="A44">
        <v>342</v>
      </c>
      <c r="B44">
        <v>0.34200000000000003</v>
      </c>
      <c r="C44">
        <f t="shared" si="0"/>
        <v>1.5408906358521144</v>
      </c>
    </row>
    <row r="45" spans="1:3" x14ac:dyDescent="0.25">
      <c r="A45">
        <v>343</v>
      </c>
      <c r="B45">
        <v>0.34300000000000003</v>
      </c>
      <c r="C45">
        <f t="shared" si="0"/>
        <v>1.5406675548232414</v>
      </c>
    </row>
    <row r="46" spans="1:3" x14ac:dyDescent="0.25">
      <c r="A46">
        <v>344</v>
      </c>
      <c r="B46">
        <v>0.34399999999999997</v>
      </c>
      <c r="C46">
        <f t="shared" si="0"/>
        <v>1.5404466868330764</v>
      </c>
    </row>
    <row r="47" spans="1:3" x14ac:dyDescent="0.25">
      <c r="A47">
        <v>345</v>
      </c>
      <c r="B47">
        <v>0.34499999999999997</v>
      </c>
      <c r="C47">
        <f t="shared" si="0"/>
        <v>1.5402280010722822</v>
      </c>
    </row>
    <row r="48" spans="1:3" x14ac:dyDescent="0.25">
      <c r="A48">
        <v>346</v>
      </c>
      <c r="B48">
        <v>0.34599999999999997</v>
      </c>
      <c r="C48">
        <f t="shared" si="0"/>
        <v>1.5400114672847354</v>
      </c>
    </row>
    <row r="49" spans="1:3" x14ac:dyDescent="0.25">
      <c r="A49">
        <v>347</v>
      </c>
      <c r="B49">
        <v>0.34699999999999998</v>
      </c>
      <c r="C49">
        <f t="shared" si="0"/>
        <v>1.5397970557552161</v>
      </c>
    </row>
    <row r="50" spans="1:3" x14ac:dyDescent="0.25">
      <c r="A50">
        <v>348</v>
      </c>
      <c r="B50">
        <v>0.34799999999999998</v>
      </c>
      <c r="C50">
        <f t="shared" si="0"/>
        <v>1.5395847372974256</v>
      </c>
    </row>
    <row r="51" spans="1:3" x14ac:dyDescent="0.25">
      <c r="A51">
        <v>349</v>
      </c>
      <c r="B51">
        <v>0.34899999999999998</v>
      </c>
      <c r="C51">
        <f t="shared" si="0"/>
        <v>1.5393744832423235</v>
      </c>
    </row>
    <row r="52" spans="1:3" x14ac:dyDescent="0.25">
      <c r="A52">
        <v>350</v>
      </c>
      <c r="B52">
        <v>0.35</v>
      </c>
      <c r="C52">
        <f t="shared" si="0"/>
        <v>1.5391662654267746</v>
      </c>
    </row>
    <row r="53" spans="1:3" x14ac:dyDescent="0.25">
      <c r="A53">
        <v>351</v>
      </c>
      <c r="B53">
        <v>0.35099999999999998</v>
      </c>
      <c r="C53">
        <f t="shared" si="0"/>
        <v>1.5389600561824921</v>
      </c>
    </row>
    <row r="54" spans="1:3" x14ac:dyDescent="0.25">
      <c r="A54">
        <v>352</v>
      </c>
      <c r="B54">
        <v>0.35199999999999998</v>
      </c>
      <c r="C54">
        <f t="shared" si="0"/>
        <v>1.5387558283252751</v>
      </c>
    </row>
    <row r="55" spans="1:3" x14ac:dyDescent="0.25">
      <c r="A55">
        <v>353</v>
      </c>
      <c r="B55">
        <v>0.35299999999999998</v>
      </c>
      <c r="C55">
        <f t="shared" si="0"/>
        <v>1.5385535551445233</v>
      </c>
    </row>
    <row r="56" spans="1:3" x14ac:dyDescent="0.25">
      <c r="A56">
        <v>354</v>
      </c>
      <c r="B56">
        <v>0.35399999999999998</v>
      </c>
      <c r="C56">
        <f t="shared" si="0"/>
        <v>1.5383532103930262</v>
      </c>
    </row>
    <row r="57" spans="1:3" x14ac:dyDescent="0.25">
      <c r="A57">
        <v>355</v>
      </c>
      <c r="B57">
        <v>0.35499999999999998</v>
      </c>
      <c r="C57">
        <f t="shared" si="0"/>
        <v>1.5381547682770154</v>
      </c>
    </row>
    <row r="58" spans="1:3" x14ac:dyDescent="0.25">
      <c r="A58">
        <v>356</v>
      </c>
      <c r="B58">
        <v>0.35599999999999998</v>
      </c>
      <c r="C58">
        <f t="shared" si="0"/>
        <v>1.5379582034464754</v>
      </c>
    </row>
    <row r="59" spans="1:3" x14ac:dyDescent="0.25">
      <c r="A59">
        <v>357</v>
      </c>
      <c r="B59">
        <v>0.35699999999999998</v>
      </c>
      <c r="C59">
        <f t="shared" si="0"/>
        <v>1.5377634909856999</v>
      </c>
    </row>
    <row r="60" spans="1:3" x14ac:dyDescent="0.25">
      <c r="A60">
        <v>358</v>
      </c>
      <c r="B60">
        <v>0.35799999999999998</v>
      </c>
      <c r="C60">
        <f t="shared" si="0"/>
        <v>1.5375706064040897</v>
      </c>
    </row>
    <row r="61" spans="1:3" x14ac:dyDescent="0.25">
      <c r="A61">
        <v>359</v>
      </c>
      <c r="B61">
        <v>0.35899999999999999</v>
      </c>
      <c r="C61">
        <f t="shared" si="0"/>
        <v>1.5373795256271869</v>
      </c>
    </row>
    <row r="62" spans="1:3" x14ac:dyDescent="0.25">
      <c r="A62">
        <v>360</v>
      </c>
      <c r="B62">
        <v>0.36</v>
      </c>
      <c r="C62">
        <f t="shared" si="0"/>
        <v>1.5371902249879335</v>
      </c>
    </row>
    <row r="63" spans="1:3" x14ac:dyDescent="0.25">
      <c r="A63">
        <v>361</v>
      </c>
      <c r="B63">
        <v>0.36099999999999999</v>
      </c>
      <c r="C63">
        <f t="shared" si="0"/>
        <v>1.5370026812181485</v>
      </c>
    </row>
    <row r="64" spans="1:3" x14ac:dyDescent="0.25">
      <c r="A64">
        <v>362</v>
      </c>
      <c r="B64">
        <v>0.36199999999999999</v>
      </c>
      <c r="C64">
        <f t="shared" si="0"/>
        <v>1.5368168714402244</v>
      </c>
    </row>
    <row r="65" spans="1:3" x14ac:dyDescent="0.25">
      <c r="A65">
        <v>363</v>
      </c>
      <c r="B65">
        <v>0.36299999999999999</v>
      </c>
      <c r="C65">
        <f t="shared" si="0"/>
        <v>1.5366327731590255</v>
      </c>
    </row>
    <row r="66" spans="1:3" x14ac:dyDescent="0.25">
      <c r="A66">
        <v>364</v>
      </c>
      <c r="B66">
        <v>0.36399999999999999</v>
      </c>
      <c r="C66">
        <f t="shared" si="0"/>
        <v>1.5364503642539882</v>
      </c>
    </row>
    <row r="67" spans="1:3" x14ac:dyDescent="0.25">
      <c r="A67">
        <v>365</v>
      </c>
      <c r="B67">
        <v>0.36499999999999999</v>
      </c>
      <c r="C67">
        <f t="shared" ref="C67:C130" si="1">SQRT(1+(1.03961212*B67^2)/(B67^2-0.00600069867)+(0.231792344*B67^2)/(B67^2-0.0200179144)+(1.01046945*B67^2)/(B67^2-103.560653))</f>
        <v>1.536269622971421</v>
      </c>
    </row>
    <row r="68" spans="1:3" x14ac:dyDescent="0.25">
      <c r="A68">
        <v>366</v>
      </c>
      <c r="B68">
        <v>0.36599999999999999</v>
      </c>
      <c r="C68">
        <f t="shared" si="1"/>
        <v>1.5360905279169894</v>
      </c>
    </row>
    <row r="69" spans="1:3" x14ac:dyDescent="0.25">
      <c r="A69">
        <v>367</v>
      </c>
      <c r="B69">
        <v>0.36699999999999999</v>
      </c>
      <c r="C69">
        <f t="shared" si="1"/>
        <v>1.5359130580483868</v>
      </c>
    </row>
    <row r="70" spans="1:3" x14ac:dyDescent="0.25">
      <c r="A70">
        <v>368</v>
      </c>
      <c r="B70">
        <v>0.36799999999999999</v>
      </c>
      <c r="C70">
        <f t="shared" si="1"/>
        <v>1.5357371926681853</v>
      </c>
    </row>
    <row r="71" spans="1:3" x14ac:dyDescent="0.25">
      <c r="A71">
        <v>369</v>
      </c>
      <c r="B71">
        <v>0.36899999999999999</v>
      </c>
      <c r="C71">
        <f t="shared" si="1"/>
        <v>1.5355629114168592</v>
      </c>
    </row>
    <row r="72" spans="1:3" x14ac:dyDescent="0.25">
      <c r="A72">
        <v>370</v>
      </c>
      <c r="B72">
        <v>0.37</v>
      </c>
      <c r="C72">
        <f t="shared" si="1"/>
        <v>1.5353901942659787</v>
      </c>
    </row>
    <row r="73" spans="1:3" x14ac:dyDescent="0.25">
      <c r="A73">
        <v>371</v>
      </c>
      <c r="B73">
        <v>0.371</v>
      </c>
      <c r="C73">
        <f t="shared" si="1"/>
        <v>1.5352190215115655</v>
      </c>
    </row>
    <row r="74" spans="1:3" x14ac:dyDescent="0.25">
      <c r="A74">
        <v>372</v>
      </c>
      <c r="B74">
        <v>0.372</v>
      </c>
      <c r="C74">
        <f t="shared" si="1"/>
        <v>1.5350493737676116</v>
      </c>
    </row>
    <row r="75" spans="1:3" x14ac:dyDescent="0.25">
      <c r="A75">
        <v>373</v>
      </c>
      <c r="B75">
        <v>0.373</v>
      </c>
      <c r="C75">
        <f t="shared" si="1"/>
        <v>1.5348812319597489</v>
      </c>
    </row>
    <row r="76" spans="1:3" x14ac:dyDescent="0.25">
      <c r="A76">
        <v>374</v>
      </c>
      <c r="B76">
        <v>0.374</v>
      </c>
      <c r="C76">
        <f t="shared" si="1"/>
        <v>1.5347145773190725</v>
      </c>
    </row>
    <row r="77" spans="1:3" x14ac:dyDescent="0.25">
      <c r="A77">
        <v>375</v>
      </c>
      <c r="B77">
        <v>0.375</v>
      </c>
      <c r="C77">
        <f t="shared" si="1"/>
        <v>1.5345493913761099</v>
      </c>
    </row>
    <row r="78" spans="1:3" x14ac:dyDescent="0.25">
      <c r="A78">
        <v>376</v>
      </c>
      <c r="B78">
        <v>0.376</v>
      </c>
      <c r="C78">
        <f t="shared" si="1"/>
        <v>1.5343856559549316</v>
      </c>
    </row>
    <row r="79" spans="1:3" x14ac:dyDescent="0.25">
      <c r="A79">
        <v>377</v>
      </c>
      <c r="B79">
        <v>0.377</v>
      </c>
      <c r="C79">
        <f t="shared" si="1"/>
        <v>1.5342233531674017</v>
      </c>
    </row>
    <row r="80" spans="1:3" x14ac:dyDescent="0.25">
      <c r="A80">
        <v>378</v>
      </c>
      <c r="B80">
        <v>0.378</v>
      </c>
      <c r="C80">
        <f t="shared" si="1"/>
        <v>1.5340624654075623</v>
      </c>
    </row>
    <row r="81" spans="1:3" x14ac:dyDescent="0.25">
      <c r="A81">
        <v>379</v>
      </c>
      <c r="B81">
        <v>0.379</v>
      </c>
      <c r="C81">
        <f t="shared" si="1"/>
        <v>1.5339029753461484</v>
      </c>
    </row>
    <row r="82" spans="1:3" x14ac:dyDescent="0.25">
      <c r="A82">
        <v>380</v>
      </c>
      <c r="B82">
        <v>0.38</v>
      </c>
      <c r="C82">
        <f t="shared" si="1"/>
        <v>1.5337448659252324</v>
      </c>
    </row>
    <row r="83" spans="1:3" x14ac:dyDescent="0.25">
      <c r="A83">
        <v>381</v>
      </c>
      <c r="B83">
        <v>0.38100000000000001</v>
      </c>
      <c r="C83">
        <f t="shared" si="1"/>
        <v>1.5335881203529902</v>
      </c>
    </row>
    <row r="84" spans="1:3" x14ac:dyDescent="0.25">
      <c r="A84">
        <v>382</v>
      </c>
      <c r="B84">
        <v>0.38200000000000001</v>
      </c>
      <c r="C84">
        <f t="shared" si="1"/>
        <v>1.5334327220985882</v>
      </c>
    </row>
    <row r="85" spans="1:3" x14ac:dyDescent="0.25">
      <c r="A85">
        <v>383</v>
      </c>
      <c r="B85">
        <v>0.38300000000000001</v>
      </c>
      <c r="C85">
        <f t="shared" si="1"/>
        <v>1.5332786548871902</v>
      </c>
    </row>
    <row r="86" spans="1:3" x14ac:dyDescent="0.25">
      <c r="A86">
        <v>384</v>
      </c>
      <c r="B86">
        <v>0.38400000000000001</v>
      </c>
      <c r="C86">
        <f t="shared" si="1"/>
        <v>1.5331259026950759</v>
      </c>
    </row>
    <row r="87" spans="1:3" x14ac:dyDescent="0.25">
      <c r="A87">
        <v>385</v>
      </c>
      <c r="B87">
        <v>0.38500000000000001</v>
      </c>
      <c r="C87">
        <f t="shared" si="1"/>
        <v>1.5329744497448703</v>
      </c>
    </row>
    <row r="88" spans="1:3" x14ac:dyDescent="0.25">
      <c r="A88">
        <v>386</v>
      </c>
      <c r="B88">
        <v>0.38600000000000001</v>
      </c>
      <c r="C88">
        <f t="shared" si="1"/>
        <v>1.5328242805008838</v>
      </c>
    </row>
    <row r="89" spans="1:3" x14ac:dyDescent="0.25">
      <c r="A89">
        <v>387</v>
      </c>
      <c r="B89">
        <v>0.38700000000000001</v>
      </c>
      <c r="C89">
        <f t="shared" si="1"/>
        <v>1.5326753796645565</v>
      </c>
    </row>
    <row r="90" spans="1:3" x14ac:dyDescent="0.25">
      <c r="A90">
        <v>388</v>
      </c>
      <c r="B90">
        <v>0.38800000000000001</v>
      </c>
      <c r="C90">
        <f t="shared" si="1"/>
        <v>1.5325277321700042</v>
      </c>
    </row>
    <row r="91" spans="1:3" x14ac:dyDescent="0.25">
      <c r="A91">
        <v>389</v>
      </c>
      <c r="B91">
        <v>0.38900000000000001</v>
      </c>
      <c r="C91">
        <f t="shared" si="1"/>
        <v>1.5323813231796637</v>
      </c>
    </row>
    <row r="92" spans="1:3" x14ac:dyDescent="0.25">
      <c r="A92">
        <v>390</v>
      </c>
      <c r="B92">
        <v>0.39</v>
      </c>
      <c r="C92">
        <f t="shared" si="1"/>
        <v>1.53223613808004</v>
      </c>
    </row>
    <row r="93" spans="1:3" x14ac:dyDescent="0.25">
      <c r="A93">
        <v>391</v>
      </c>
      <c r="B93">
        <v>0.39100000000000001</v>
      </c>
      <c r="C93">
        <f t="shared" si="1"/>
        <v>1.5320921624775414</v>
      </c>
    </row>
    <row r="94" spans="1:3" x14ac:dyDescent="0.25">
      <c r="A94">
        <v>392</v>
      </c>
      <c r="B94">
        <v>0.39200000000000002</v>
      </c>
      <c r="C94">
        <f t="shared" si="1"/>
        <v>1.5319493821944126</v>
      </c>
    </row>
    <row r="95" spans="1:3" x14ac:dyDescent="0.25">
      <c r="A95">
        <v>393</v>
      </c>
      <c r="B95">
        <v>0.39300000000000002</v>
      </c>
      <c r="C95">
        <f t="shared" si="1"/>
        <v>1.5318077832647534</v>
      </c>
    </row>
    <row r="96" spans="1:3" x14ac:dyDescent="0.25">
      <c r="A96">
        <v>394</v>
      </c>
      <c r="B96">
        <v>0.39400000000000002</v>
      </c>
      <c r="C96">
        <f t="shared" si="1"/>
        <v>1.5316673519306299</v>
      </c>
    </row>
    <row r="97" spans="1:3" x14ac:dyDescent="0.25">
      <c r="A97">
        <v>395</v>
      </c>
      <c r="B97">
        <v>0.39500000000000002</v>
      </c>
      <c r="C97">
        <f t="shared" si="1"/>
        <v>1.5315280746382649</v>
      </c>
    </row>
    <row r="98" spans="1:3" x14ac:dyDescent="0.25">
      <c r="A98">
        <v>396</v>
      </c>
      <c r="B98">
        <v>0.39600000000000002</v>
      </c>
      <c r="C98">
        <f t="shared" si="1"/>
        <v>1.5313899380343163</v>
      </c>
    </row>
    <row r="99" spans="1:3" x14ac:dyDescent="0.25">
      <c r="A99">
        <v>397</v>
      </c>
      <c r="B99">
        <v>0.39700000000000002</v>
      </c>
      <c r="C99">
        <f t="shared" si="1"/>
        <v>1.5312529289622356</v>
      </c>
    </row>
    <row r="100" spans="1:3" x14ac:dyDescent="0.25">
      <c r="A100">
        <v>398</v>
      </c>
      <c r="B100">
        <v>0.39800000000000002</v>
      </c>
      <c r="C100">
        <f t="shared" si="1"/>
        <v>1.5311170344587017</v>
      </c>
    </row>
    <row r="101" spans="1:3" x14ac:dyDescent="0.25">
      <c r="A101">
        <v>399</v>
      </c>
      <c r="B101">
        <v>0.39900000000000002</v>
      </c>
      <c r="C101">
        <f t="shared" si="1"/>
        <v>1.5309822417501384</v>
      </c>
    </row>
    <row r="102" spans="1:3" x14ac:dyDescent="0.25">
      <c r="A102">
        <v>400</v>
      </c>
      <c r="B102">
        <v>0.4</v>
      </c>
      <c r="C102">
        <f t="shared" si="1"/>
        <v>1.5308485382492993</v>
      </c>
    </row>
    <row r="103" spans="1:3" x14ac:dyDescent="0.25">
      <c r="A103">
        <v>401</v>
      </c>
      <c r="B103">
        <v>0.40100000000000002</v>
      </c>
      <c r="C103">
        <f t="shared" si="1"/>
        <v>1.5307159115519331</v>
      </c>
    </row>
    <row r="104" spans="1:3" x14ac:dyDescent="0.25">
      <c r="A104">
        <v>402</v>
      </c>
      <c r="B104">
        <v>0.40200000000000002</v>
      </c>
      <c r="C104">
        <f t="shared" si="1"/>
        <v>1.5305843494335136</v>
      </c>
    </row>
    <row r="105" spans="1:3" x14ac:dyDescent="0.25">
      <c r="A105">
        <v>403</v>
      </c>
      <c r="B105">
        <v>0.40300000000000002</v>
      </c>
      <c r="C105">
        <f t="shared" si="1"/>
        <v>1.5304538398460443</v>
      </c>
    </row>
    <row r="106" spans="1:3" x14ac:dyDescent="0.25">
      <c r="A106">
        <v>404</v>
      </c>
      <c r="B106">
        <v>0.40400000000000003</v>
      </c>
      <c r="C106">
        <f t="shared" si="1"/>
        <v>1.530324370914929</v>
      </c>
    </row>
    <row r="107" spans="1:3" x14ac:dyDescent="0.25">
      <c r="A107">
        <v>405</v>
      </c>
      <c r="B107">
        <v>0.40500000000000003</v>
      </c>
      <c r="C107">
        <f t="shared" si="1"/>
        <v>1.5301959309359068</v>
      </c>
    </row>
    <row r="108" spans="1:3" x14ac:dyDescent="0.25">
      <c r="A108">
        <v>406</v>
      </c>
      <c r="B108">
        <v>0.40600000000000003</v>
      </c>
      <c r="C108">
        <f t="shared" si="1"/>
        <v>1.5300685083720544</v>
      </c>
    </row>
    <row r="109" spans="1:3" x14ac:dyDescent="0.25">
      <c r="A109">
        <v>407</v>
      </c>
      <c r="B109">
        <v>0.40699999999999997</v>
      </c>
      <c r="C109">
        <f t="shared" si="1"/>
        <v>1.5299420918508506</v>
      </c>
    </row>
    <row r="110" spans="1:3" x14ac:dyDescent="0.25">
      <c r="A110">
        <v>408</v>
      </c>
      <c r="B110">
        <v>0.40799999999999997</v>
      </c>
      <c r="C110">
        <f t="shared" si="1"/>
        <v>1.5298166701612996</v>
      </c>
    </row>
    <row r="111" spans="1:3" x14ac:dyDescent="0.25">
      <c r="A111">
        <v>409</v>
      </c>
      <c r="B111">
        <v>0.40899999999999997</v>
      </c>
      <c r="C111">
        <f t="shared" si="1"/>
        <v>1.5296922322511193</v>
      </c>
    </row>
    <row r="112" spans="1:3" x14ac:dyDescent="0.25">
      <c r="A112">
        <v>410</v>
      </c>
      <c r="B112">
        <v>0.41</v>
      </c>
      <c r="C112">
        <f t="shared" si="1"/>
        <v>1.5295687672239824</v>
      </c>
    </row>
    <row r="113" spans="1:3" x14ac:dyDescent="0.25">
      <c r="A113">
        <v>411</v>
      </c>
      <c r="B113">
        <v>0.41099999999999998</v>
      </c>
      <c r="C113">
        <f t="shared" si="1"/>
        <v>1.5294462643368176</v>
      </c>
    </row>
    <row r="114" spans="1:3" x14ac:dyDescent="0.25">
      <c r="A114">
        <v>412</v>
      </c>
      <c r="B114">
        <v>0.41199999999999998</v>
      </c>
      <c r="C114">
        <f t="shared" si="1"/>
        <v>1.5293247129971681</v>
      </c>
    </row>
    <row r="115" spans="1:3" x14ac:dyDescent="0.25">
      <c r="A115">
        <v>413</v>
      </c>
      <c r="B115">
        <v>0.41299999999999998</v>
      </c>
      <c r="C115">
        <f t="shared" si="1"/>
        <v>1.5292041027605998</v>
      </c>
    </row>
    <row r="116" spans="1:3" x14ac:dyDescent="0.25">
      <c r="A116">
        <v>414</v>
      </c>
      <c r="B116">
        <v>0.41399999999999998</v>
      </c>
      <c r="C116">
        <f t="shared" si="1"/>
        <v>1.5290844233281657</v>
      </c>
    </row>
    <row r="117" spans="1:3" x14ac:dyDescent="0.25">
      <c r="A117">
        <v>415</v>
      </c>
      <c r="B117">
        <v>0.41499999999999998</v>
      </c>
      <c r="C117">
        <f t="shared" si="1"/>
        <v>1.5289656645439222</v>
      </c>
    </row>
    <row r="118" spans="1:3" x14ac:dyDescent="0.25">
      <c r="A118">
        <v>416</v>
      </c>
      <c r="B118">
        <v>0.41599999999999998</v>
      </c>
      <c r="C118">
        <f t="shared" si="1"/>
        <v>1.5288478163924943</v>
      </c>
    </row>
    <row r="119" spans="1:3" x14ac:dyDescent="0.25">
      <c r="A119">
        <v>417</v>
      </c>
      <c r="B119">
        <v>0.41699999999999998</v>
      </c>
      <c r="C119">
        <f t="shared" si="1"/>
        <v>1.5287308689966908</v>
      </c>
    </row>
    <row r="120" spans="1:3" x14ac:dyDescent="0.25">
      <c r="A120">
        <v>418</v>
      </c>
      <c r="B120">
        <v>0.41799999999999998</v>
      </c>
      <c r="C120">
        <f t="shared" si="1"/>
        <v>1.5286148126151677</v>
      </c>
    </row>
    <row r="121" spans="1:3" x14ac:dyDescent="0.25">
      <c r="A121">
        <v>419</v>
      </c>
      <c r="B121">
        <v>0.41899999999999998</v>
      </c>
      <c r="C121">
        <f t="shared" si="1"/>
        <v>1.5284996376401401</v>
      </c>
    </row>
    <row r="122" spans="1:3" x14ac:dyDescent="0.25">
      <c r="A122">
        <v>420</v>
      </c>
      <c r="B122">
        <v>0.42</v>
      </c>
      <c r="C122">
        <f t="shared" si="1"/>
        <v>1.5283853345951357</v>
      </c>
    </row>
    <row r="123" spans="1:3" x14ac:dyDescent="0.25">
      <c r="A123">
        <v>421</v>
      </c>
      <c r="B123">
        <v>0.42099999999999999</v>
      </c>
      <c r="C123">
        <f t="shared" si="1"/>
        <v>1.5282718941327991</v>
      </c>
    </row>
    <row r="124" spans="1:3" x14ac:dyDescent="0.25">
      <c r="A124">
        <v>422</v>
      </c>
      <c r="B124">
        <v>0.42199999999999999</v>
      </c>
      <c r="C124">
        <f t="shared" si="1"/>
        <v>1.5281593070327348</v>
      </c>
    </row>
    <row r="125" spans="1:3" x14ac:dyDescent="0.25">
      <c r="A125">
        <v>423</v>
      </c>
      <c r="B125">
        <v>0.42299999999999999</v>
      </c>
      <c r="C125">
        <f t="shared" si="1"/>
        <v>1.5280475641993965</v>
      </c>
    </row>
    <row r="126" spans="1:3" x14ac:dyDescent="0.25">
      <c r="A126">
        <v>424</v>
      </c>
      <c r="B126">
        <v>0.42399999999999999</v>
      </c>
      <c r="C126">
        <f t="shared" si="1"/>
        <v>1.5279366566600145</v>
      </c>
    </row>
    <row r="127" spans="1:3" x14ac:dyDescent="0.25">
      <c r="A127">
        <v>425</v>
      </c>
      <c r="B127">
        <v>0.42499999999999999</v>
      </c>
      <c r="C127">
        <f t="shared" si="1"/>
        <v>1.5278265755625691</v>
      </c>
    </row>
    <row r="128" spans="1:3" x14ac:dyDescent="0.25">
      <c r="A128">
        <v>426</v>
      </c>
      <c r="B128">
        <v>0.42599999999999999</v>
      </c>
      <c r="C128">
        <f t="shared" si="1"/>
        <v>1.5277173121737981</v>
      </c>
    </row>
    <row r="129" spans="1:3" x14ac:dyDescent="0.25">
      <c r="A129">
        <v>427</v>
      </c>
      <c r="B129">
        <v>0.42699999999999999</v>
      </c>
      <c r="C129">
        <f t="shared" si="1"/>
        <v>1.5276088578772491</v>
      </c>
    </row>
    <row r="130" spans="1:3" x14ac:dyDescent="0.25">
      <c r="A130">
        <v>428</v>
      </c>
      <c r="B130">
        <v>0.42799999999999999</v>
      </c>
      <c r="C130">
        <f t="shared" si="1"/>
        <v>1.5275012041713636</v>
      </c>
    </row>
    <row r="131" spans="1:3" x14ac:dyDescent="0.25">
      <c r="A131">
        <v>429</v>
      </c>
      <c r="B131">
        <v>0.42899999999999999</v>
      </c>
      <c r="C131">
        <f t="shared" ref="C131:C194" si="2">SQRT(1+(1.03961212*B131^2)/(B131^2-0.00600069867)+(0.231792344*B131^2)/(B131^2-0.0200179144)+(1.01046945*B131^2)/(B131^2-103.560653))</f>
        <v>1.5273943426676047</v>
      </c>
    </row>
    <row r="132" spans="1:3" x14ac:dyDescent="0.25">
      <c r="A132">
        <v>430</v>
      </c>
      <c r="B132">
        <v>0.43</v>
      </c>
      <c r="C132">
        <f t="shared" si="2"/>
        <v>1.5272882650886159</v>
      </c>
    </row>
    <row r="133" spans="1:3" x14ac:dyDescent="0.25">
      <c r="A133">
        <v>431</v>
      </c>
      <c r="B133">
        <v>0.43099999999999999</v>
      </c>
      <c r="C133">
        <f t="shared" si="2"/>
        <v>1.5271829632664204</v>
      </c>
    </row>
    <row r="134" spans="1:3" x14ac:dyDescent="0.25">
      <c r="A134">
        <v>432</v>
      </c>
      <c r="B134">
        <v>0.432</v>
      </c>
      <c r="C134">
        <f t="shared" si="2"/>
        <v>1.527078429140649</v>
      </c>
    </row>
    <row r="135" spans="1:3" x14ac:dyDescent="0.25">
      <c r="A135">
        <v>433</v>
      </c>
      <c r="B135">
        <v>0.433</v>
      </c>
      <c r="C135">
        <f t="shared" si="2"/>
        <v>1.5269746547568084</v>
      </c>
    </row>
    <row r="136" spans="1:3" x14ac:dyDescent="0.25">
      <c r="A136">
        <v>434</v>
      </c>
      <c r="B136">
        <v>0.434</v>
      </c>
      <c r="C136">
        <f t="shared" si="2"/>
        <v>1.5268716322645786</v>
      </c>
    </row>
    <row r="137" spans="1:3" x14ac:dyDescent="0.25">
      <c r="A137">
        <v>435</v>
      </c>
      <c r="B137">
        <v>0.435</v>
      </c>
      <c r="C137">
        <f t="shared" si="2"/>
        <v>1.5267693539161435</v>
      </c>
    </row>
    <row r="138" spans="1:3" x14ac:dyDescent="0.25">
      <c r="A138">
        <v>436</v>
      </c>
      <c r="B138">
        <v>0.436</v>
      </c>
      <c r="C138">
        <f t="shared" si="2"/>
        <v>1.5266678120645563</v>
      </c>
    </row>
    <row r="139" spans="1:3" x14ac:dyDescent="0.25">
      <c r="A139">
        <v>437</v>
      </c>
      <c r="B139">
        <v>0.437</v>
      </c>
      <c r="C139">
        <f t="shared" si="2"/>
        <v>1.5265669991621296</v>
      </c>
    </row>
    <row r="140" spans="1:3" x14ac:dyDescent="0.25">
      <c r="A140">
        <v>438</v>
      </c>
      <c r="B140">
        <v>0.438</v>
      </c>
      <c r="C140">
        <f t="shared" si="2"/>
        <v>1.5264669077588631</v>
      </c>
    </row>
    <row r="141" spans="1:3" x14ac:dyDescent="0.25">
      <c r="A141">
        <v>439</v>
      </c>
      <c r="B141">
        <v>0.439</v>
      </c>
      <c r="C141">
        <f t="shared" si="2"/>
        <v>1.5263675305008959</v>
      </c>
    </row>
    <row r="142" spans="1:3" x14ac:dyDescent="0.25">
      <c r="A142">
        <v>440</v>
      </c>
      <c r="B142">
        <v>0.44</v>
      </c>
      <c r="C142">
        <f t="shared" si="2"/>
        <v>1.5262688601289898</v>
      </c>
    </row>
    <row r="143" spans="1:3" x14ac:dyDescent="0.25">
      <c r="A143">
        <v>441</v>
      </c>
      <c r="B143">
        <v>0.441</v>
      </c>
      <c r="C143">
        <f t="shared" si="2"/>
        <v>1.5261708894770414</v>
      </c>
    </row>
    <row r="144" spans="1:3" x14ac:dyDescent="0.25">
      <c r="A144">
        <v>442</v>
      </c>
      <c r="B144">
        <v>0.442</v>
      </c>
      <c r="C144">
        <f t="shared" si="2"/>
        <v>1.5260736114706208</v>
      </c>
    </row>
    <row r="145" spans="1:3" x14ac:dyDescent="0.25">
      <c r="A145">
        <v>443</v>
      </c>
      <c r="B145">
        <v>0.443</v>
      </c>
      <c r="C145">
        <f t="shared" si="2"/>
        <v>1.5259770191255384</v>
      </c>
    </row>
    <row r="146" spans="1:3" x14ac:dyDescent="0.25">
      <c r="A146">
        <v>444</v>
      </c>
      <c r="B146">
        <v>0.44400000000000001</v>
      </c>
      <c r="C146">
        <f t="shared" si="2"/>
        <v>1.5258811055464387</v>
      </c>
    </row>
    <row r="147" spans="1:3" x14ac:dyDescent="0.25">
      <c r="A147">
        <v>445</v>
      </c>
      <c r="B147">
        <v>0.44500000000000001</v>
      </c>
      <c r="C147">
        <f t="shared" si="2"/>
        <v>1.5257858639254178</v>
      </c>
    </row>
    <row r="148" spans="1:3" x14ac:dyDescent="0.25">
      <c r="A148">
        <v>446</v>
      </c>
      <c r="B148">
        <v>0.44600000000000001</v>
      </c>
      <c r="C148">
        <f t="shared" si="2"/>
        <v>1.5256912875406701</v>
      </c>
    </row>
    <row r="149" spans="1:3" x14ac:dyDescent="0.25">
      <c r="A149">
        <v>447</v>
      </c>
      <c r="B149">
        <v>0.44700000000000001</v>
      </c>
      <c r="C149">
        <f t="shared" si="2"/>
        <v>1.5255973697551555</v>
      </c>
    </row>
    <row r="150" spans="1:3" x14ac:dyDescent="0.25">
      <c r="A150">
        <v>448</v>
      </c>
      <c r="B150">
        <v>0.44800000000000001</v>
      </c>
      <c r="C150">
        <f t="shared" si="2"/>
        <v>1.525504104015297</v>
      </c>
    </row>
    <row r="151" spans="1:3" x14ac:dyDescent="0.25">
      <c r="A151">
        <v>449</v>
      </c>
      <c r="B151">
        <v>0.44900000000000001</v>
      </c>
      <c r="C151">
        <f t="shared" si="2"/>
        <v>1.5254114838496937</v>
      </c>
    </row>
    <row r="152" spans="1:3" x14ac:dyDescent="0.25">
      <c r="A152">
        <v>450</v>
      </c>
      <c r="B152">
        <v>0.45</v>
      </c>
      <c r="C152">
        <f t="shared" si="2"/>
        <v>1.5253195028678677</v>
      </c>
    </row>
    <row r="153" spans="1:3" x14ac:dyDescent="0.25">
      <c r="A153">
        <v>451</v>
      </c>
      <c r="B153">
        <v>0.45100000000000001</v>
      </c>
      <c r="C153">
        <f t="shared" si="2"/>
        <v>1.5252281547590227</v>
      </c>
    </row>
    <row r="154" spans="1:3" x14ac:dyDescent="0.25">
      <c r="A154">
        <v>452</v>
      </c>
      <c r="B154">
        <v>0.45200000000000001</v>
      </c>
      <c r="C154">
        <f t="shared" si="2"/>
        <v>1.5251374332908343</v>
      </c>
    </row>
    <row r="155" spans="1:3" x14ac:dyDescent="0.25">
      <c r="A155">
        <v>453</v>
      </c>
      <c r="B155">
        <v>0.45300000000000001</v>
      </c>
      <c r="C155">
        <f t="shared" si="2"/>
        <v>1.5250473323082578</v>
      </c>
    </row>
    <row r="156" spans="1:3" x14ac:dyDescent="0.25">
      <c r="A156">
        <v>454</v>
      </c>
      <c r="B156">
        <v>0.45400000000000001</v>
      </c>
      <c r="C156">
        <f t="shared" si="2"/>
        <v>1.5249578457323558</v>
      </c>
    </row>
    <row r="157" spans="1:3" x14ac:dyDescent="0.25">
      <c r="A157">
        <v>455</v>
      </c>
      <c r="B157">
        <v>0.45500000000000002</v>
      </c>
      <c r="C157">
        <f t="shared" si="2"/>
        <v>1.5248689675591531</v>
      </c>
    </row>
    <row r="158" spans="1:3" x14ac:dyDescent="0.25">
      <c r="A158">
        <v>456</v>
      </c>
      <c r="B158">
        <v>0.45600000000000002</v>
      </c>
      <c r="C158">
        <f t="shared" si="2"/>
        <v>1.5247806918585043</v>
      </c>
    </row>
    <row r="159" spans="1:3" x14ac:dyDescent="0.25">
      <c r="A159">
        <v>457</v>
      </c>
      <c r="B159">
        <v>0.45700000000000002</v>
      </c>
      <c r="C159">
        <f t="shared" si="2"/>
        <v>1.5246930127729879</v>
      </c>
    </row>
    <row r="160" spans="1:3" x14ac:dyDescent="0.25">
      <c r="A160">
        <v>458</v>
      </c>
      <c r="B160">
        <v>0.45800000000000002</v>
      </c>
      <c r="C160">
        <f t="shared" si="2"/>
        <v>1.5246059245168173</v>
      </c>
    </row>
    <row r="161" spans="1:3" x14ac:dyDescent="0.25">
      <c r="A161">
        <v>459</v>
      </c>
      <c r="B161">
        <v>0.45900000000000002</v>
      </c>
      <c r="C161">
        <f t="shared" si="2"/>
        <v>1.5245194213747706</v>
      </c>
    </row>
    <row r="162" spans="1:3" x14ac:dyDescent="0.25">
      <c r="A162">
        <v>460</v>
      </c>
      <c r="B162">
        <v>0.46</v>
      </c>
      <c r="C162">
        <f t="shared" si="2"/>
        <v>1.5244334977011411</v>
      </c>
    </row>
    <row r="163" spans="1:3" x14ac:dyDescent="0.25">
      <c r="A163">
        <v>461</v>
      </c>
      <c r="B163">
        <v>0.46100000000000002</v>
      </c>
      <c r="C163">
        <f t="shared" si="2"/>
        <v>1.5243481479187051</v>
      </c>
    </row>
    <row r="164" spans="1:3" x14ac:dyDescent="0.25">
      <c r="A164">
        <v>462</v>
      </c>
      <c r="B164">
        <v>0.46200000000000002</v>
      </c>
      <c r="C164">
        <f t="shared" si="2"/>
        <v>1.524263366517709</v>
      </c>
    </row>
    <row r="165" spans="1:3" x14ac:dyDescent="0.25">
      <c r="A165">
        <v>463</v>
      </c>
      <c r="B165">
        <v>0.46300000000000002</v>
      </c>
      <c r="C165">
        <f t="shared" si="2"/>
        <v>1.5241791480548714</v>
      </c>
    </row>
    <row r="166" spans="1:3" x14ac:dyDescent="0.25">
      <c r="A166">
        <v>464</v>
      </c>
      <c r="B166">
        <v>0.46400000000000002</v>
      </c>
      <c r="C166">
        <f t="shared" si="2"/>
        <v>1.5240954871524077</v>
      </c>
    </row>
    <row r="167" spans="1:3" x14ac:dyDescent="0.25">
      <c r="A167">
        <v>465</v>
      </c>
      <c r="B167">
        <v>0.46500000000000002</v>
      </c>
      <c r="C167">
        <f t="shared" si="2"/>
        <v>1.5240123784970663</v>
      </c>
    </row>
    <row r="168" spans="1:3" x14ac:dyDescent="0.25">
      <c r="A168">
        <v>466</v>
      </c>
      <c r="B168">
        <v>0.46600000000000003</v>
      </c>
      <c r="C168">
        <f t="shared" si="2"/>
        <v>1.5239298168391842</v>
      </c>
    </row>
    <row r="169" spans="1:3" x14ac:dyDescent="0.25">
      <c r="A169">
        <v>467</v>
      </c>
      <c r="B169">
        <v>0.46700000000000003</v>
      </c>
      <c r="C169">
        <f t="shared" si="2"/>
        <v>1.5238477969917599</v>
      </c>
    </row>
    <row r="170" spans="1:3" x14ac:dyDescent="0.25">
      <c r="A170">
        <v>468</v>
      </c>
      <c r="B170">
        <v>0.46800000000000003</v>
      </c>
      <c r="C170">
        <f t="shared" si="2"/>
        <v>1.5237663138295405</v>
      </c>
    </row>
    <row r="171" spans="1:3" x14ac:dyDescent="0.25">
      <c r="A171">
        <v>469</v>
      </c>
      <c r="B171">
        <v>0.46899999999999997</v>
      </c>
      <c r="C171">
        <f t="shared" si="2"/>
        <v>1.5236853622881252</v>
      </c>
    </row>
    <row r="172" spans="1:3" x14ac:dyDescent="0.25">
      <c r="A172">
        <v>470</v>
      </c>
      <c r="B172">
        <v>0.47</v>
      </c>
      <c r="C172">
        <f t="shared" si="2"/>
        <v>1.5236049373630844</v>
      </c>
    </row>
    <row r="173" spans="1:3" x14ac:dyDescent="0.25">
      <c r="A173">
        <v>471</v>
      </c>
      <c r="B173">
        <v>0.47099999999999997</v>
      </c>
      <c r="C173">
        <f t="shared" si="2"/>
        <v>1.5235250341090929</v>
      </c>
    </row>
    <row r="174" spans="1:3" x14ac:dyDescent="0.25">
      <c r="A174">
        <v>472</v>
      </c>
      <c r="B174">
        <v>0.47199999999999998</v>
      </c>
      <c r="C174">
        <f t="shared" si="2"/>
        <v>1.523445647639081</v>
      </c>
    </row>
    <row r="175" spans="1:3" x14ac:dyDescent="0.25">
      <c r="A175">
        <v>473</v>
      </c>
      <c r="B175">
        <v>0.47299999999999998</v>
      </c>
      <c r="C175">
        <f t="shared" si="2"/>
        <v>1.5233667731233949</v>
      </c>
    </row>
    <row r="176" spans="1:3" x14ac:dyDescent="0.25">
      <c r="A176">
        <v>474</v>
      </c>
      <c r="B176">
        <v>0.47399999999999998</v>
      </c>
      <c r="C176">
        <f t="shared" si="2"/>
        <v>1.5232884057889773</v>
      </c>
    </row>
    <row r="177" spans="1:3" x14ac:dyDescent="0.25">
      <c r="A177">
        <v>475</v>
      </c>
      <c r="B177">
        <v>0.47499999999999998</v>
      </c>
      <c r="C177">
        <f t="shared" si="2"/>
        <v>1.5232105409185566</v>
      </c>
    </row>
    <row r="178" spans="1:3" x14ac:dyDescent="0.25">
      <c r="A178">
        <v>476</v>
      </c>
      <c r="B178">
        <v>0.47599999999999998</v>
      </c>
      <c r="C178">
        <f t="shared" si="2"/>
        <v>1.523133173849853</v>
      </c>
    </row>
    <row r="179" spans="1:3" x14ac:dyDescent="0.25">
      <c r="A179">
        <v>477</v>
      </c>
      <c r="B179">
        <v>0.47699999999999998</v>
      </c>
      <c r="C179">
        <f t="shared" si="2"/>
        <v>1.5230562999747983</v>
      </c>
    </row>
    <row r="180" spans="1:3" x14ac:dyDescent="0.25">
      <c r="A180">
        <v>478</v>
      </c>
      <c r="B180">
        <v>0.47799999999999998</v>
      </c>
      <c r="C180">
        <f t="shared" si="2"/>
        <v>1.5229799147387659</v>
      </c>
    </row>
    <row r="181" spans="1:3" x14ac:dyDescent="0.25">
      <c r="A181">
        <v>479</v>
      </c>
      <c r="B181">
        <v>0.47899999999999998</v>
      </c>
      <c r="C181">
        <f t="shared" si="2"/>
        <v>1.5229040136398158</v>
      </c>
    </row>
    <row r="182" spans="1:3" x14ac:dyDescent="0.25">
      <c r="A182">
        <v>480</v>
      </c>
      <c r="B182">
        <v>0.48</v>
      </c>
      <c r="C182">
        <f t="shared" si="2"/>
        <v>1.5228285922279536</v>
      </c>
    </row>
    <row r="183" spans="1:3" x14ac:dyDescent="0.25">
      <c r="A183">
        <v>481</v>
      </c>
      <c r="B183">
        <v>0.48099999999999998</v>
      </c>
      <c r="C183">
        <f t="shared" si="2"/>
        <v>1.522753646104398</v>
      </c>
    </row>
    <row r="184" spans="1:3" x14ac:dyDescent="0.25">
      <c r="A184">
        <v>482</v>
      </c>
      <c r="B184">
        <v>0.48199999999999998</v>
      </c>
      <c r="C184">
        <f t="shared" si="2"/>
        <v>1.5226791709208642</v>
      </c>
    </row>
    <row r="185" spans="1:3" x14ac:dyDescent="0.25">
      <c r="A185">
        <v>483</v>
      </c>
      <c r="B185">
        <v>0.48299999999999998</v>
      </c>
      <c r="C185">
        <f t="shared" si="2"/>
        <v>1.5226051623788577</v>
      </c>
    </row>
    <row r="186" spans="1:3" x14ac:dyDescent="0.25">
      <c r="A186">
        <v>484</v>
      </c>
      <c r="B186">
        <v>0.48399999999999999</v>
      </c>
      <c r="C186">
        <f t="shared" si="2"/>
        <v>1.5225316162289781</v>
      </c>
    </row>
    <row r="187" spans="1:3" x14ac:dyDescent="0.25">
      <c r="A187">
        <v>485</v>
      </c>
      <c r="B187">
        <v>0.48499999999999999</v>
      </c>
      <c r="C187">
        <f t="shared" si="2"/>
        <v>1.5224585282702381</v>
      </c>
    </row>
    <row r="188" spans="1:3" x14ac:dyDescent="0.25">
      <c r="A188">
        <v>486</v>
      </c>
      <c r="B188">
        <v>0.48599999999999999</v>
      </c>
      <c r="C188">
        <f t="shared" si="2"/>
        <v>1.5223858943493911</v>
      </c>
    </row>
    <row r="189" spans="1:3" x14ac:dyDescent="0.25">
      <c r="A189">
        <v>487</v>
      </c>
      <c r="B189">
        <v>0.48699999999999999</v>
      </c>
      <c r="C189">
        <f t="shared" si="2"/>
        <v>1.5223137103602695</v>
      </c>
    </row>
    <row r="190" spans="1:3" x14ac:dyDescent="0.25">
      <c r="A190">
        <v>488</v>
      </c>
      <c r="B190">
        <v>0.48799999999999999</v>
      </c>
      <c r="C190">
        <f t="shared" si="2"/>
        <v>1.5222419722431357</v>
      </c>
    </row>
    <row r="191" spans="1:3" x14ac:dyDescent="0.25">
      <c r="A191">
        <v>489</v>
      </c>
      <c r="B191">
        <v>0.48899999999999999</v>
      </c>
      <c r="C191">
        <f t="shared" si="2"/>
        <v>1.5221706759840432</v>
      </c>
    </row>
    <row r="192" spans="1:3" x14ac:dyDescent="0.25">
      <c r="A192">
        <v>490</v>
      </c>
      <c r="B192">
        <v>0.49</v>
      </c>
      <c r="C192">
        <f t="shared" si="2"/>
        <v>1.522099817614206</v>
      </c>
    </row>
    <row r="193" spans="1:3" x14ac:dyDescent="0.25">
      <c r="A193">
        <v>491</v>
      </c>
      <c r="B193">
        <v>0.49099999999999999</v>
      </c>
      <c r="C193">
        <f t="shared" si="2"/>
        <v>1.522029393209382</v>
      </c>
    </row>
    <row r="194" spans="1:3" x14ac:dyDescent="0.25">
      <c r="A194">
        <v>492</v>
      </c>
      <c r="B194">
        <v>0.49199999999999999</v>
      </c>
      <c r="C194">
        <f t="shared" si="2"/>
        <v>1.5219593988892628</v>
      </c>
    </row>
    <row r="195" spans="1:3" x14ac:dyDescent="0.25">
      <c r="A195">
        <v>493</v>
      </c>
      <c r="B195">
        <v>0.49299999999999999</v>
      </c>
      <c r="C195">
        <f t="shared" ref="C195:C258" si="3">SQRT(1+(1.03961212*B195^2)/(B195^2-0.00600069867)+(0.231792344*B195^2)/(B195^2-0.0200179144)+(1.01046945*B195^2)/(B195^2-103.560653))</f>
        <v>1.5218898308168749</v>
      </c>
    </row>
    <row r="196" spans="1:3" x14ac:dyDescent="0.25">
      <c r="A196">
        <v>494</v>
      </c>
      <c r="B196">
        <v>0.49399999999999999</v>
      </c>
      <c r="C196">
        <f t="shared" si="3"/>
        <v>1.5218206851979921</v>
      </c>
    </row>
    <row r="197" spans="1:3" x14ac:dyDescent="0.25">
      <c r="A197">
        <v>495</v>
      </c>
      <c r="B197">
        <v>0.495</v>
      </c>
      <c r="C197">
        <f t="shared" si="3"/>
        <v>1.5217519582805541</v>
      </c>
    </row>
    <row r="198" spans="1:3" x14ac:dyDescent="0.25">
      <c r="A198">
        <v>496</v>
      </c>
      <c r="B198">
        <v>0.496</v>
      </c>
      <c r="C198">
        <f t="shared" si="3"/>
        <v>1.5216836463540968</v>
      </c>
    </row>
    <row r="199" spans="1:3" x14ac:dyDescent="0.25">
      <c r="A199">
        <v>497</v>
      </c>
      <c r="B199">
        <v>0.497</v>
      </c>
      <c r="C199">
        <f t="shared" si="3"/>
        <v>1.5216157457491912</v>
      </c>
    </row>
    <row r="200" spans="1:3" x14ac:dyDescent="0.25">
      <c r="A200">
        <v>498</v>
      </c>
      <c r="B200">
        <v>0.498</v>
      </c>
      <c r="C200">
        <f t="shared" si="3"/>
        <v>1.5215482528368902</v>
      </c>
    </row>
    <row r="201" spans="1:3" x14ac:dyDescent="0.25">
      <c r="A201">
        <v>499</v>
      </c>
      <c r="B201">
        <v>0.499</v>
      </c>
      <c r="C201">
        <f t="shared" si="3"/>
        <v>1.5214811640281865</v>
      </c>
    </row>
    <row r="202" spans="1:3" x14ac:dyDescent="0.25">
      <c r="A202">
        <v>500</v>
      </c>
      <c r="B202">
        <v>0.5</v>
      </c>
      <c r="C202">
        <f t="shared" si="3"/>
        <v>1.5214144757734767</v>
      </c>
    </row>
    <row r="203" spans="1:3" x14ac:dyDescent="0.25">
      <c r="A203">
        <v>501</v>
      </c>
      <c r="B203">
        <v>0.501</v>
      </c>
      <c r="C203">
        <f t="shared" si="3"/>
        <v>1.5213481845620354</v>
      </c>
    </row>
    <row r="204" spans="1:3" x14ac:dyDescent="0.25">
      <c r="A204">
        <v>502</v>
      </c>
      <c r="B204">
        <v>0.502</v>
      </c>
      <c r="C204">
        <f t="shared" si="3"/>
        <v>1.5212822869214959</v>
      </c>
    </row>
    <row r="205" spans="1:3" x14ac:dyDescent="0.25">
      <c r="A205">
        <v>503</v>
      </c>
      <c r="B205">
        <v>0.503</v>
      </c>
      <c r="C205">
        <f t="shared" si="3"/>
        <v>1.5212167794173423</v>
      </c>
    </row>
    <row r="206" spans="1:3" x14ac:dyDescent="0.25">
      <c r="A206">
        <v>504</v>
      </c>
      <c r="B206">
        <v>0.504</v>
      </c>
      <c r="C206">
        <f t="shared" si="3"/>
        <v>1.5211516586524059</v>
      </c>
    </row>
    <row r="207" spans="1:3" x14ac:dyDescent="0.25">
      <c r="A207">
        <v>505</v>
      </c>
      <c r="B207">
        <v>0.505</v>
      </c>
      <c r="C207">
        <f t="shared" si="3"/>
        <v>1.5210869212663716</v>
      </c>
    </row>
    <row r="208" spans="1:3" x14ac:dyDescent="0.25">
      <c r="A208">
        <v>506</v>
      </c>
      <c r="B208">
        <v>0.50600000000000001</v>
      </c>
      <c r="C208">
        <f t="shared" si="3"/>
        <v>1.5210225639352917</v>
      </c>
    </row>
    <row r="209" spans="1:3" x14ac:dyDescent="0.25">
      <c r="A209">
        <v>507</v>
      </c>
      <c r="B209">
        <v>0.50700000000000001</v>
      </c>
      <c r="C209">
        <f t="shared" si="3"/>
        <v>1.5209585833711079</v>
      </c>
    </row>
    <row r="210" spans="1:3" x14ac:dyDescent="0.25">
      <c r="A210">
        <v>508</v>
      </c>
      <c r="B210">
        <v>0.50800000000000001</v>
      </c>
      <c r="C210">
        <f t="shared" si="3"/>
        <v>1.5208949763211779</v>
      </c>
    </row>
    <row r="211" spans="1:3" x14ac:dyDescent="0.25">
      <c r="A211">
        <v>509</v>
      </c>
      <c r="B211">
        <v>0.50900000000000001</v>
      </c>
      <c r="C211">
        <f t="shared" si="3"/>
        <v>1.5208317395678135</v>
      </c>
    </row>
    <row r="212" spans="1:3" x14ac:dyDescent="0.25">
      <c r="A212">
        <v>510</v>
      </c>
      <c r="B212">
        <v>0.51</v>
      </c>
      <c r="C212">
        <f t="shared" si="3"/>
        <v>1.5207688699278228</v>
      </c>
    </row>
    <row r="213" spans="1:3" x14ac:dyDescent="0.25">
      <c r="A213">
        <v>511</v>
      </c>
      <c r="B213">
        <v>0.51100000000000001</v>
      </c>
      <c r="C213">
        <f t="shared" si="3"/>
        <v>1.5207063642520611</v>
      </c>
    </row>
    <row r="214" spans="1:3" x14ac:dyDescent="0.25">
      <c r="A214">
        <v>512</v>
      </c>
      <c r="B214">
        <v>0.51200000000000001</v>
      </c>
      <c r="C214">
        <f t="shared" si="3"/>
        <v>1.520644219424987</v>
      </c>
    </row>
    <row r="215" spans="1:3" x14ac:dyDescent="0.25">
      <c r="A215">
        <v>513</v>
      </c>
      <c r="B215">
        <v>0.51300000000000001</v>
      </c>
      <c r="C215">
        <f t="shared" si="3"/>
        <v>1.520582432364227</v>
      </c>
    </row>
    <row r="216" spans="1:3" x14ac:dyDescent="0.25">
      <c r="A216">
        <v>514</v>
      </c>
      <c r="B216">
        <v>0.51400000000000001</v>
      </c>
      <c r="C216">
        <f t="shared" si="3"/>
        <v>1.520521000020147</v>
      </c>
    </row>
    <row r="217" spans="1:3" x14ac:dyDescent="0.25">
      <c r="A217">
        <v>515</v>
      </c>
      <c r="B217">
        <v>0.51500000000000001</v>
      </c>
      <c r="C217">
        <f t="shared" si="3"/>
        <v>1.5204599193754282</v>
      </c>
    </row>
    <row r="218" spans="1:3" x14ac:dyDescent="0.25">
      <c r="A218">
        <v>516</v>
      </c>
      <c r="B218">
        <v>0.51600000000000001</v>
      </c>
      <c r="C218">
        <f t="shared" si="3"/>
        <v>1.5203991874446512</v>
      </c>
    </row>
    <row r="219" spans="1:3" x14ac:dyDescent="0.25">
      <c r="A219">
        <v>517</v>
      </c>
      <c r="B219">
        <v>0.51700000000000002</v>
      </c>
      <c r="C219">
        <f t="shared" si="3"/>
        <v>1.5203388012738863</v>
      </c>
    </row>
    <row r="220" spans="1:3" x14ac:dyDescent="0.25">
      <c r="A220">
        <v>518</v>
      </c>
      <c r="B220">
        <v>0.51800000000000002</v>
      </c>
      <c r="C220">
        <f t="shared" si="3"/>
        <v>1.5202787579402903</v>
      </c>
    </row>
    <row r="221" spans="1:3" x14ac:dyDescent="0.25">
      <c r="A221">
        <v>519</v>
      </c>
      <c r="B221">
        <v>0.51900000000000002</v>
      </c>
      <c r="C221">
        <f t="shared" si="3"/>
        <v>1.5202190545517063</v>
      </c>
    </row>
    <row r="222" spans="1:3" x14ac:dyDescent="0.25">
      <c r="A222">
        <v>520</v>
      </c>
      <c r="B222">
        <v>0.52</v>
      </c>
      <c r="C222">
        <f t="shared" si="3"/>
        <v>1.5201596882462758</v>
      </c>
    </row>
    <row r="223" spans="1:3" x14ac:dyDescent="0.25">
      <c r="A223">
        <v>521</v>
      </c>
      <c r="B223">
        <v>0.52100000000000002</v>
      </c>
      <c r="C223">
        <f t="shared" si="3"/>
        <v>1.52010065619205</v>
      </c>
    </row>
    <row r="224" spans="1:3" x14ac:dyDescent="0.25">
      <c r="A224">
        <v>522</v>
      </c>
      <c r="B224">
        <v>0.52200000000000002</v>
      </c>
      <c r="C224">
        <f t="shared" si="3"/>
        <v>1.5200419555866114</v>
      </c>
    </row>
    <row r="225" spans="1:3" x14ac:dyDescent="0.25">
      <c r="A225">
        <v>523</v>
      </c>
      <c r="B225">
        <v>0.52300000000000002</v>
      </c>
      <c r="C225">
        <f t="shared" si="3"/>
        <v>1.5199835836566991</v>
      </c>
    </row>
    <row r="226" spans="1:3" x14ac:dyDescent="0.25">
      <c r="A226">
        <v>524</v>
      </c>
      <c r="B226">
        <v>0.52400000000000002</v>
      </c>
      <c r="C226">
        <f t="shared" si="3"/>
        <v>1.51992553765784</v>
      </c>
    </row>
    <row r="227" spans="1:3" x14ac:dyDescent="0.25">
      <c r="A227">
        <v>525</v>
      </c>
      <c r="B227">
        <v>0.52500000000000002</v>
      </c>
      <c r="C227">
        <f t="shared" si="3"/>
        <v>1.5198678148739859</v>
      </c>
    </row>
    <row r="228" spans="1:3" x14ac:dyDescent="0.25">
      <c r="A228">
        <v>526</v>
      </c>
      <c r="B228">
        <v>0.52600000000000002</v>
      </c>
      <c r="C228">
        <f t="shared" si="3"/>
        <v>1.5198104126171557</v>
      </c>
    </row>
    <row r="229" spans="1:3" x14ac:dyDescent="0.25">
      <c r="A229">
        <v>527</v>
      </c>
      <c r="B229">
        <v>0.52700000000000002</v>
      </c>
      <c r="C229">
        <f t="shared" si="3"/>
        <v>1.5197533282270834</v>
      </c>
    </row>
    <row r="230" spans="1:3" x14ac:dyDescent="0.25">
      <c r="A230">
        <v>528</v>
      </c>
      <c r="B230">
        <v>0.52800000000000002</v>
      </c>
      <c r="C230">
        <f t="shared" si="3"/>
        <v>1.5196965590708702</v>
      </c>
    </row>
    <row r="231" spans="1:3" x14ac:dyDescent="0.25">
      <c r="A231">
        <v>529</v>
      </c>
      <c r="B231">
        <v>0.52900000000000003</v>
      </c>
      <c r="C231">
        <f t="shared" si="3"/>
        <v>1.5196401025426423</v>
      </c>
    </row>
    <row r="232" spans="1:3" x14ac:dyDescent="0.25">
      <c r="A232">
        <v>530</v>
      </c>
      <c r="B232">
        <v>0.53</v>
      </c>
      <c r="C232">
        <f t="shared" si="3"/>
        <v>1.5195839560632156</v>
      </c>
    </row>
    <row r="233" spans="1:3" x14ac:dyDescent="0.25">
      <c r="A233">
        <v>531</v>
      </c>
      <c r="B233">
        <v>0.53100000000000003</v>
      </c>
      <c r="C233">
        <f t="shared" si="3"/>
        <v>1.5195281170797617</v>
      </c>
    </row>
    <row r="234" spans="1:3" x14ac:dyDescent="0.25">
      <c r="A234">
        <v>532</v>
      </c>
      <c r="B234">
        <v>0.53200000000000003</v>
      </c>
      <c r="C234">
        <f t="shared" si="3"/>
        <v>1.5194725830654814</v>
      </c>
    </row>
    <row r="235" spans="1:3" x14ac:dyDescent="0.25">
      <c r="A235">
        <v>533</v>
      </c>
      <c r="B235">
        <v>0.53300000000000003</v>
      </c>
      <c r="C235">
        <f t="shared" si="3"/>
        <v>1.5194173515192826</v>
      </c>
    </row>
    <row r="236" spans="1:3" x14ac:dyDescent="0.25">
      <c r="A236">
        <v>534</v>
      </c>
      <c r="B236">
        <v>0.53400000000000003</v>
      </c>
      <c r="C236">
        <f t="shared" si="3"/>
        <v>1.5193624199654627</v>
      </c>
    </row>
    <row r="237" spans="1:3" x14ac:dyDescent="0.25">
      <c r="A237">
        <v>535</v>
      </c>
      <c r="B237">
        <v>0.53500000000000003</v>
      </c>
      <c r="C237">
        <f t="shared" si="3"/>
        <v>1.5193077859533948</v>
      </c>
    </row>
    <row r="238" spans="1:3" x14ac:dyDescent="0.25">
      <c r="A238">
        <v>536</v>
      </c>
      <c r="B238">
        <v>0.53600000000000003</v>
      </c>
      <c r="C238">
        <f t="shared" si="3"/>
        <v>1.5192534470572208</v>
      </c>
    </row>
    <row r="239" spans="1:3" x14ac:dyDescent="0.25">
      <c r="A239">
        <v>537</v>
      </c>
      <c r="B239">
        <v>0.53700000000000003</v>
      </c>
      <c r="C239">
        <f t="shared" si="3"/>
        <v>1.5191994008755449</v>
      </c>
    </row>
    <row r="240" spans="1:3" x14ac:dyDescent="0.25">
      <c r="A240">
        <v>538</v>
      </c>
      <c r="B240">
        <v>0.53800000000000003</v>
      </c>
      <c r="C240">
        <f t="shared" si="3"/>
        <v>1.5191456450311367</v>
      </c>
    </row>
    <row r="241" spans="1:3" x14ac:dyDescent="0.25">
      <c r="A241">
        <v>539</v>
      </c>
      <c r="B241">
        <v>0.53900000000000003</v>
      </c>
      <c r="C241">
        <f t="shared" si="3"/>
        <v>1.5190921771706343</v>
      </c>
    </row>
    <row r="242" spans="1:3" x14ac:dyDescent="0.25">
      <c r="A242">
        <v>540</v>
      </c>
      <c r="B242">
        <v>0.54</v>
      </c>
      <c r="C242">
        <f t="shared" si="3"/>
        <v>1.5190389949642533</v>
      </c>
    </row>
    <row r="243" spans="1:3" x14ac:dyDescent="0.25">
      <c r="A243">
        <v>541</v>
      </c>
      <c r="B243">
        <v>0.54100000000000004</v>
      </c>
      <c r="C243">
        <f t="shared" si="3"/>
        <v>1.5189860961055015</v>
      </c>
    </row>
    <row r="244" spans="1:3" x14ac:dyDescent="0.25">
      <c r="A244">
        <v>542</v>
      </c>
      <c r="B244">
        <v>0.54200000000000004</v>
      </c>
      <c r="C244">
        <f t="shared" si="3"/>
        <v>1.5189334783108939</v>
      </c>
    </row>
    <row r="245" spans="1:3" x14ac:dyDescent="0.25">
      <c r="A245">
        <v>543</v>
      </c>
      <c r="B245">
        <v>0.54300000000000004</v>
      </c>
      <c r="C245">
        <f t="shared" si="3"/>
        <v>1.5188811393196759</v>
      </c>
    </row>
    <row r="246" spans="1:3" x14ac:dyDescent="0.25">
      <c r="A246">
        <v>544</v>
      </c>
      <c r="B246">
        <v>0.54400000000000004</v>
      </c>
      <c r="C246">
        <f t="shared" si="3"/>
        <v>1.5188290768935475</v>
      </c>
    </row>
    <row r="247" spans="1:3" x14ac:dyDescent="0.25">
      <c r="A247">
        <v>545</v>
      </c>
      <c r="B247">
        <v>0.54500000000000004</v>
      </c>
      <c r="C247">
        <f t="shared" si="3"/>
        <v>1.5187772888163942</v>
      </c>
    </row>
    <row r="248" spans="1:3" x14ac:dyDescent="0.25">
      <c r="A248">
        <v>546</v>
      </c>
      <c r="B248">
        <v>0.54600000000000004</v>
      </c>
      <c r="C248">
        <f t="shared" si="3"/>
        <v>1.5187257728940171</v>
      </c>
    </row>
    <row r="249" spans="1:3" x14ac:dyDescent="0.25">
      <c r="A249">
        <v>547</v>
      </c>
      <c r="B249">
        <v>0.54700000000000004</v>
      </c>
      <c r="C249">
        <f t="shared" si="3"/>
        <v>1.5186745269538728</v>
      </c>
    </row>
    <row r="250" spans="1:3" x14ac:dyDescent="0.25">
      <c r="A250">
        <v>548</v>
      </c>
      <c r="B250">
        <v>0.54800000000000004</v>
      </c>
      <c r="C250">
        <f t="shared" si="3"/>
        <v>1.5186235488448128</v>
      </c>
    </row>
    <row r="251" spans="1:3" x14ac:dyDescent="0.25">
      <c r="A251">
        <v>549</v>
      </c>
      <c r="B251">
        <v>0.54900000000000004</v>
      </c>
      <c r="C251">
        <f t="shared" si="3"/>
        <v>1.5185728364368269</v>
      </c>
    </row>
    <row r="252" spans="1:3" x14ac:dyDescent="0.25">
      <c r="A252">
        <v>550</v>
      </c>
      <c r="B252">
        <v>0.55000000000000004</v>
      </c>
      <c r="C252">
        <f t="shared" si="3"/>
        <v>1.5185223876207927</v>
      </c>
    </row>
    <row r="253" spans="1:3" x14ac:dyDescent="0.25">
      <c r="A253">
        <v>551</v>
      </c>
      <c r="B253">
        <v>0.55100000000000005</v>
      </c>
      <c r="C253">
        <f t="shared" si="3"/>
        <v>1.5184722003082263</v>
      </c>
    </row>
    <row r="254" spans="1:3" x14ac:dyDescent="0.25">
      <c r="A254">
        <v>552</v>
      </c>
      <c r="B254">
        <v>0.55200000000000005</v>
      </c>
      <c r="C254">
        <f t="shared" si="3"/>
        <v>1.5184222724310368</v>
      </c>
    </row>
    <row r="255" spans="1:3" x14ac:dyDescent="0.25">
      <c r="A255">
        <v>553</v>
      </c>
      <c r="B255">
        <v>0.55300000000000005</v>
      </c>
      <c r="C255">
        <f t="shared" si="3"/>
        <v>1.5183726019412851</v>
      </c>
    </row>
    <row r="256" spans="1:3" x14ac:dyDescent="0.25">
      <c r="A256">
        <v>554</v>
      </c>
      <c r="B256">
        <v>0.55400000000000005</v>
      </c>
      <c r="C256">
        <f t="shared" si="3"/>
        <v>1.5183231868109452</v>
      </c>
    </row>
    <row r="257" spans="1:3" x14ac:dyDescent="0.25">
      <c r="A257">
        <v>555</v>
      </c>
      <c r="B257">
        <v>0.55500000000000005</v>
      </c>
      <c r="C257">
        <f t="shared" si="3"/>
        <v>1.5182740250316704</v>
      </c>
    </row>
    <row r="258" spans="1:3" x14ac:dyDescent="0.25">
      <c r="A258">
        <v>556</v>
      </c>
      <c r="B258">
        <v>0.55600000000000005</v>
      </c>
      <c r="C258">
        <f t="shared" si="3"/>
        <v>1.5182251146145602</v>
      </c>
    </row>
    <row r="259" spans="1:3" x14ac:dyDescent="0.25">
      <c r="A259">
        <v>557</v>
      </c>
      <c r="B259">
        <v>0.55700000000000005</v>
      </c>
      <c r="C259">
        <f t="shared" ref="C259:C322" si="4">SQRT(1+(1.03961212*B259^2)/(B259^2-0.00600069867)+(0.231792344*B259^2)/(B259^2-0.0200179144)+(1.01046945*B259^2)/(B259^2-103.560653))</f>
        <v>1.5181764535899323</v>
      </c>
    </row>
    <row r="260" spans="1:3" x14ac:dyDescent="0.25">
      <c r="A260">
        <v>558</v>
      </c>
      <c r="B260">
        <v>0.55800000000000005</v>
      </c>
      <c r="C260">
        <f t="shared" si="4"/>
        <v>1.5181280400070976</v>
      </c>
    </row>
    <row r="261" spans="1:3" x14ac:dyDescent="0.25">
      <c r="A261">
        <v>559</v>
      </c>
      <c r="B261">
        <v>0.55900000000000005</v>
      </c>
      <c r="C261">
        <f t="shared" si="4"/>
        <v>1.5180798719341377</v>
      </c>
    </row>
    <row r="262" spans="1:3" x14ac:dyDescent="0.25">
      <c r="A262">
        <v>560</v>
      </c>
      <c r="B262">
        <v>0.56000000000000005</v>
      </c>
      <c r="C262">
        <f t="shared" si="4"/>
        <v>1.5180319474576864</v>
      </c>
    </row>
    <row r="263" spans="1:3" x14ac:dyDescent="0.25">
      <c r="A263">
        <v>561</v>
      </c>
      <c r="B263">
        <v>0.56100000000000005</v>
      </c>
      <c r="C263">
        <f t="shared" si="4"/>
        <v>1.5179842646827124</v>
      </c>
    </row>
    <row r="264" spans="1:3" x14ac:dyDescent="0.25">
      <c r="A264">
        <v>562</v>
      </c>
      <c r="B264">
        <v>0.56200000000000006</v>
      </c>
      <c r="C264">
        <f t="shared" si="4"/>
        <v>1.517936821732307</v>
      </c>
    </row>
    <row r="265" spans="1:3" x14ac:dyDescent="0.25">
      <c r="A265">
        <v>563</v>
      </c>
      <c r="B265">
        <v>0.56299999999999994</v>
      </c>
      <c r="C265">
        <f t="shared" si="4"/>
        <v>1.5178896167474736</v>
      </c>
    </row>
    <row r="266" spans="1:3" x14ac:dyDescent="0.25">
      <c r="A266">
        <v>564</v>
      </c>
      <c r="B266">
        <v>0.56399999999999995</v>
      </c>
      <c r="C266">
        <f t="shared" si="4"/>
        <v>1.5178426478869202</v>
      </c>
    </row>
    <row r="267" spans="1:3" x14ac:dyDescent="0.25">
      <c r="A267">
        <v>565</v>
      </c>
      <c r="B267">
        <v>0.56499999999999995</v>
      </c>
      <c r="C267">
        <f t="shared" si="4"/>
        <v>1.5177959133268559</v>
      </c>
    </row>
    <row r="268" spans="1:3" x14ac:dyDescent="0.25">
      <c r="A268">
        <v>566</v>
      </c>
      <c r="B268">
        <v>0.56599999999999995</v>
      </c>
      <c r="C268">
        <f t="shared" si="4"/>
        <v>1.5177494112607879</v>
      </c>
    </row>
    <row r="269" spans="1:3" x14ac:dyDescent="0.25">
      <c r="A269">
        <v>567</v>
      </c>
      <c r="B269">
        <v>0.56699999999999995</v>
      </c>
      <c r="C269">
        <f t="shared" si="4"/>
        <v>1.5177031398993222</v>
      </c>
    </row>
    <row r="270" spans="1:3" x14ac:dyDescent="0.25">
      <c r="A270">
        <v>568</v>
      </c>
      <c r="B270">
        <v>0.56799999999999995</v>
      </c>
      <c r="C270">
        <f t="shared" si="4"/>
        <v>1.5176570974699695</v>
      </c>
    </row>
    <row r="271" spans="1:3" x14ac:dyDescent="0.25">
      <c r="A271">
        <v>569</v>
      </c>
      <c r="B271">
        <v>0.56899999999999995</v>
      </c>
      <c r="C271">
        <f t="shared" si="4"/>
        <v>1.517611282216949</v>
      </c>
    </row>
    <row r="272" spans="1:3" x14ac:dyDescent="0.25">
      <c r="A272">
        <v>570</v>
      </c>
      <c r="B272">
        <v>0.56999999999999995</v>
      </c>
      <c r="C272">
        <f t="shared" si="4"/>
        <v>1.5175656924009988</v>
      </c>
    </row>
    <row r="273" spans="1:3" x14ac:dyDescent="0.25">
      <c r="A273">
        <v>571</v>
      </c>
      <c r="B273">
        <v>0.57099999999999995</v>
      </c>
      <c r="C273">
        <f t="shared" si="4"/>
        <v>1.5175203262991872</v>
      </c>
    </row>
    <row r="274" spans="1:3" x14ac:dyDescent="0.25">
      <c r="A274">
        <v>572</v>
      </c>
      <c r="B274">
        <v>0.57199999999999995</v>
      </c>
      <c r="C274">
        <f t="shared" si="4"/>
        <v>1.5174751822047268</v>
      </c>
    </row>
    <row r="275" spans="1:3" x14ac:dyDescent="0.25">
      <c r="A275">
        <v>573</v>
      </c>
      <c r="B275">
        <v>0.57299999999999995</v>
      </c>
      <c r="C275">
        <f t="shared" si="4"/>
        <v>1.5174302584267905</v>
      </c>
    </row>
    <row r="276" spans="1:3" x14ac:dyDescent="0.25">
      <c r="A276">
        <v>574</v>
      </c>
      <c r="B276">
        <v>0.57399999999999995</v>
      </c>
      <c r="C276">
        <f t="shared" si="4"/>
        <v>1.5173855532903313</v>
      </c>
    </row>
    <row r="277" spans="1:3" x14ac:dyDescent="0.25">
      <c r="A277">
        <v>575</v>
      </c>
      <c r="B277">
        <v>0.57499999999999996</v>
      </c>
      <c r="C277">
        <f t="shared" si="4"/>
        <v>1.5173410651359041</v>
      </c>
    </row>
    <row r="278" spans="1:3" x14ac:dyDescent="0.25">
      <c r="A278">
        <v>576</v>
      </c>
      <c r="B278">
        <v>0.57599999999999996</v>
      </c>
      <c r="C278">
        <f t="shared" si="4"/>
        <v>1.5172967923194869</v>
      </c>
    </row>
    <row r="279" spans="1:3" x14ac:dyDescent="0.25">
      <c r="A279">
        <v>577</v>
      </c>
      <c r="B279">
        <v>0.57699999999999996</v>
      </c>
      <c r="C279">
        <f t="shared" si="4"/>
        <v>1.5172527332123111</v>
      </c>
    </row>
    <row r="280" spans="1:3" x14ac:dyDescent="0.25">
      <c r="A280">
        <v>578</v>
      </c>
      <c r="B280">
        <v>0.57799999999999996</v>
      </c>
      <c r="C280">
        <f t="shared" si="4"/>
        <v>1.5172088862006863</v>
      </c>
    </row>
    <row r="281" spans="1:3" x14ac:dyDescent="0.25">
      <c r="A281">
        <v>579</v>
      </c>
      <c r="B281">
        <v>0.57899999999999996</v>
      </c>
      <c r="C281">
        <f t="shared" si="4"/>
        <v>1.5171652496858332</v>
      </c>
    </row>
    <row r="282" spans="1:3" x14ac:dyDescent="0.25">
      <c r="A282">
        <v>580</v>
      </c>
      <c r="B282">
        <v>0.57999999999999996</v>
      </c>
      <c r="C282">
        <f t="shared" si="4"/>
        <v>1.5171218220837157</v>
      </c>
    </row>
    <row r="283" spans="1:3" x14ac:dyDescent="0.25">
      <c r="A283">
        <v>581</v>
      </c>
      <c r="B283">
        <v>0.58099999999999996</v>
      </c>
      <c r="C283">
        <f t="shared" si="4"/>
        <v>1.5170786018248765</v>
      </c>
    </row>
    <row r="284" spans="1:3" x14ac:dyDescent="0.25">
      <c r="A284">
        <v>582</v>
      </c>
      <c r="B284">
        <v>0.58199999999999996</v>
      </c>
      <c r="C284">
        <f t="shared" si="4"/>
        <v>1.517035587354274</v>
      </c>
    </row>
    <row r="285" spans="1:3" x14ac:dyDescent="0.25">
      <c r="A285">
        <v>583</v>
      </c>
      <c r="B285">
        <v>0.58299999999999996</v>
      </c>
      <c r="C285">
        <f t="shared" si="4"/>
        <v>1.516992777131122</v>
      </c>
    </row>
    <row r="286" spans="1:3" x14ac:dyDescent="0.25">
      <c r="A286">
        <v>584</v>
      </c>
      <c r="B286">
        <v>0.58399999999999996</v>
      </c>
      <c r="C286">
        <f t="shared" si="4"/>
        <v>1.5169501696287315</v>
      </c>
    </row>
    <row r="287" spans="1:3" x14ac:dyDescent="0.25">
      <c r="A287">
        <v>585</v>
      </c>
      <c r="B287">
        <v>0.58499999999999996</v>
      </c>
      <c r="C287">
        <f t="shared" si="4"/>
        <v>1.5169077633343544</v>
      </c>
    </row>
    <row r="288" spans="1:3" x14ac:dyDescent="0.25">
      <c r="A288">
        <v>586</v>
      </c>
      <c r="B288">
        <v>0.58599999999999997</v>
      </c>
      <c r="C288">
        <f t="shared" si="4"/>
        <v>1.5168655567490283</v>
      </c>
    </row>
    <row r="289" spans="1:3" x14ac:dyDescent="0.25">
      <c r="A289">
        <v>587</v>
      </c>
      <c r="B289">
        <v>0.58699999999999997</v>
      </c>
      <c r="C289">
        <f t="shared" si="4"/>
        <v>1.5168235483874264</v>
      </c>
    </row>
    <row r="290" spans="1:3" x14ac:dyDescent="0.25">
      <c r="A290">
        <v>588</v>
      </c>
      <c r="B290">
        <v>0.58799999999999997</v>
      </c>
      <c r="C290">
        <f t="shared" si="4"/>
        <v>1.5167817367777034</v>
      </c>
    </row>
    <row r="291" spans="1:3" x14ac:dyDescent="0.25">
      <c r="A291">
        <v>589</v>
      </c>
      <c r="B291">
        <v>0.58899999999999997</v>
      </c>
      <c r="C291">
        <f t="shared" si="4"/>
        <v>1.5167401204613524</v>
      </c>
    </row>
    <row r="292" spans="1:3" x14ac:dyDescent="0.25">
      <c r="A292">
        <v>590</v>
      </c>
      <c r="B292">
        <v>0.59</v>
      </c>
      <c r="C292">
        <f t="shared" si="4"/>
        <v>1.516698697993053</v>
      </c>
    </row>
    <row r="293" spans="1:3" x14ac:dyDescent="0.25">
      <c r="A293">
        <v>591</v>
      </c>
      <c r="B293">
        <v>0.59099999999999997</v>
      </c>
      <c r="C293">
        <f t="shared" si="4"/>
        <v>1.5166574679405305</v>
      </c>
    </row>
    <row r="294" spans="1:3" x14ac:dyDescent="0.25">
      <c r="A294">
        <v>592</v>
      </c>
      <c r="B294">
        <v>0.59199999999999997</v>
      </c>
      <c r="C294">
        <f t="shared" si="4"/>
        <v>1.5166164288844124</v>
      </c>
    </row>
    <row r="295" spans="1:3" x14ac:dyDescent="0.25">
      <c r="A295">
        <v>593</v>
      </c>
      <c r="B295">
        <v>0.59299999999999997</v>
      </c>
      <c r="C295">
        <f t="shared" si="4"/>
        <v>1.5165755794180864</v>
      </c>
    </row>
    <row r="296" spans="1:3" x14ac:dyDescent="0.25">
      <c r="A296">
        <v>594</v>
      </c>
      <c r="B296">
        <v>0.59399999999999997</v>
      </c>
      <c r="C296">
        <f t="shared" si="4"/>
        <v>1.5165349181475634</v>
      </c>
    </row>
    <row r="297" spans="1:3" x14ac:dyDescent="0.25">
      <c r="A297">
        <v>595</v>
      </c>
      <c r="B297">
        <v>0.59499999999999997</v>
      </c>
      <c r="C297">
        <f t="shared" si="4"/>
        <v>1.5164944436913375</v>
      </c>
    </row>
    <row r="298" spans="1:3" x14ac:dyDescent="0.25">
      <c r="A298">
        <v>596</v>
      </c>
      <c r="B298">
        <v>0.59599999999999997</v>
      </c>
      <c r="C298">
        <f t="shared" si="4"/>
        <v>1.516454154680253</v>
      </c>
    </row>
    <row r="299" spans="1:3" x14ac:dyDescent="0.25">
      <c r="A299">
        <v>597</v>
      </c>
      <c r="B299">
        <v>0.59699999999999998</v>
      </c>
      <c r="C299">
        <f t="shared" si="4"/>
        <v>1.5164140497573702</v>
      </c>
    </row>
    <row r="300" spans="1:3" x14ac:dyDescent="0.25">
      <c r="A300">
        <v>598</v>
      </c>
      <c r="B300">
        <v>0.59799999999999998</v>
      </c>
      <c r="C300">
        <f t="shared" si="4"/>
        <v>1.5163741275778322</v>
      </c>
    </row>
    <row r="301" spans="1:3" x14ac:dyDescent="0.25">
      <c r="A301">
        <v>599</v>
      </c>
      <c r="B301">
        <v>0.59899999999999998</v>
      </c>
      <c r="C301">
        <f t="shared" si="4"/>
        <v>1.5163343868087353</v>
      </c>
    </row>
    <row r="302" spans="1:3" x14ac:dyDescent="0.25">
      <c r="A302">
        <v>600</v>
      </c>
      <c r="B302">
        <v>0.6</v>
      </c>
      <c r="C302">
        <f t="shared" si="4"/>
        <v>1.5162948261290008</v>
      </c>
    </row>
    <row r="303" spans="1:3" x14ac:dyDescent="0.25">
      <c r="A303">
        <v>601</v>
      </c>
      <c r="B303">
        <v>0.60099999999999998</v>
      </c>
      <c r="C303">
        <f t="shared" si="4"/>
        <v>1.5162554442292466</v>
      </c>
    </row>
    <row r="304" spans="1:3" x14ac:dyDescent="0.25">
      <c r="A304">
        <v>602</v>
      </c>
      <c r="B304">
        <v>0.60199999999999998</v>
      </c>
      <c r="C304">
        <f t="shared" si="4"/>
        <v>1.5162162398116632</v>
      </c>
    </row>
    <row r="305" spans="1:3" x14ac:dyDescent="0.25">
      <c r="A305">
        <v>603</v>
      </c>
      <c r="B305">
        <v>0.60299999999999998</v>
      </c>
      <c r="C305">
        <f t="shared" si="4"/>
        <v>1.5161772115898882</v>
      </c>
    </row>
    <row r="306" spans="1:3" x14ac:dyDescent="0.25">
      <c r="A306">
        <v>604</v>
      </c>
      <c r="B306">
        <v>0.60399999999999998</v>
      </c>
      <c r="C306">
        <f t="shared" si="4"/>
        <v>1.5161383582888859</v>
      </c>
    </row>
    <row r="307" spans="1:3" x14ac:dyDescent="0.25">
      <c r="A307">
        <v>605</v>
      </c>
      <c r="B307">
        <v>0.60499999999999998</v>
      </c>
      <c r="C307">
        <f t="shared" si="4"/>
        <v>1.5160996786448249</v>
      </c>
    </row>
    <row r="308" spans="1:3" x14ac:dyDescent="0.25">
      <c r="A308">
        <v>606</v>
      </c>
      <c r="B308">
        <v>0.60599999999999998</v>
      </c>
      <c r="C308">
        <f t="shared" si="4"/>
        <v>1.5160611714049592</v>
      </c>
    </row>
    <row r="309" spans="1:3" x14ac:dyDescent="0.25">
      <c r="A309">
        <v>607</v>
      </c>
      <c r="B309">
        <v>0.60699999999999998</v>
      </c>
      <c r="C309">
        <f t="shared" si="4"/>
        <v>1.5160228353275114</v>
      </c>
    </row>
    <row r="310" spans="1:3" x14ac:dyDescent="0.25">
      <c r="A310">
        <v>608</v>
      </c>
      <c r="B310">
        <v>0.60799999999999998</v>
      </c>
      <c r="C310">
        <f t="shared" si="4"/>
        <v>1.5159846691815551</v>
      </c>
    </row>
    <row r="311" spans="1:3" x14ac:dyDescent="0.25">
      <c r="A311">
        <v>609</v>
      </c>
      <c r="B311">
        <v>0.60899999999999999</v>
      </c>
      <c r="C311">
        <f t="shared" si="4"/>
        <v>1.5159466717469003</v>
      </c>
    </row>
    <row r="312" spans="1:3" x14ac:dyDescent="0.25">
      <c r="A312">
        <v>610</v>
      </c>
      <c r="B312">
        <v>0.61</v>
      </c>
      <c r="C312">
        <f t="shared" si="4"/>
        <v>1.515908841813981</v>
      </c>
    </row>
    <row r="313" spans="1:3" x14ac:dyDescent="0.25">
      <c r="A313">
        <v>611</v>
      </c>
      <c r="B313">
        <v>0.61099999999999999</v>
      </c>
      <c r="C313">
        <f t="shared" si="4"/>
        <v>1.5158711781837417</v>
      </c>
    </row>
    <row r="314" spans="1:3" x14ac:dyDescent="0.25">
      <c r="A314">
        <v>612</v>
      </c>
      <c r="B314">
        <v>0.61199999999999999</v>
      </c>
      <c r="C314">
        <f t="shared" si="4"/>
        <v>1.515833679667528</v>
      </c>
    </row>
    <row r="315" spans="1:3" x14ac:dyDescent="0.25">
      <c r="A315">
        <v>613</v>
      </c>
      <c r="B315">
        <v>0.61299999999999999</v>
      </c>
      <c r="C315">
        <f t="shared" si="4"/>
        <v>1.5157963450869769</v>
      </c>
    </row>
    <row r="316" spans="1:3" x14ac:dyDescent="0.25">
      <c r="A316">
        <v>614</v>
      </c>
      <c r="B316">
        <v>0.61399999999999999</v>
      </c>
      <c r="C316">
        <f t="shared" si="4"/>
        <v>1.515759173273908</v>
      </c>
    </row>
    <row r="317" spans="1:3" x14ac:dyDescent="0.25">
      <c r="A317">
        <v>615</v>
      </c>
      <c r="B317">
        <v>0.61499999999999999</v>
      </c>
      <c r="C317">
        <f t="shared" si="4"/>
        <v>1.5157221630702193</v>
      </c>
    </row>
    <row r="318" spans="1:3" x14ac:dyDescent="0.25">
      <c r="A318">
        <v>616</v>
      </c>
      <c r="B318">
        <v>0.61599999999999999</v>
      </c>
      <c r="C318">
        <f t="shared" si="4"/>
        <v>1.5156853133277788</v>
      </c>
    </row>
    <row r="319" spans="1:3" x14ac:dyDescent="0.25">
      <c r="A319">
        <v>617</v>
      </c>
      <c r="B319">
        <v>0.61699999999999999</v>
      </c>
      <c r="C319">
        <f t="shared" si="4"/>
        <v>1.5156486229083226</v>
      </c>
    </row>
    <row r="320" spans="1:3" x14ac:dyDescent="0.25">
      <c r="A320">
        <v>618</v>
      </c>
      <c r="B320">
        <v>0.61799999999999999</v>
      </c>
      <c r="C320">
        <f t="shared" si="4"/>
        <v>1.515612090683353</v>
      </c>
    </row>
    <row r="321" spans="1:3" x14ac:dyDescent="0.25">
      <c r="A321">
        <v>619</v>
      </c>
      <c r="B321">
        <v>0.61899999999999999</v>
      </c>
      <c r="C321">
        <f t="shared" si="4"/>
        <v>1.5155757155340341</v>
      </c>
    </row>
    <row r="322" spans="1:3" x14ac:dyDescent="0.25">
      <c r="A322">
        <v>620</v>
      </c>
      <c r="B322">
        <v>0.62</v>
      </c>
      <c r="C322">
        <f t="shared" si="4"/>
        <v>1.515539496351094</v>
      </c>
    </row>
    <row r="323" spans="1:3" x14ac:dyDescent="0.25">
      <c r="A323">
        <v>621</v>
      </c>
      <c r="B323">
        <v>0.621</v>
      </c>
      <c r="C323">
        <f t="shared" ref="C323:C386" si="5">SQRT(1+(1.03961212*B323^2)/(B323^2-0.00600069867)+(0.231792344*B323^2)/(B323^2-0.0200179144)+(1.01046945*B323^2)/(B323^2-103.560653))</f>
        <v>1.5155034320347252</v>
      </c>
    </row>
    <row r="324" spans="1:3" x14ac:dyDescent="0.25">
      <c r="A324">
        <v>622</v>
      </c>
      <c r="B324">
        <v>0.622</v>
      </c>
      <c r="C324">
        <f t="shared" si="5"/>
        <v>1.515467521494487</v>
      </c>
    </row>
    <row r="325" spans="1:3" x14ac:dyDescent="0.25">
      <c r="A325">
        <v>623</v>
      </c>
      <c r="B325">
        <v>0.623</v>
      </c>
      <c r="C325">
        <f t="shared" si="5"/>
        <v>1.5154317636492083</v>
      </c>
    </row>
    <row r="326" spans="1:3" x14ac:dyDescent="0.25">
      <c r="A326">
        <v>624</v>
      </c>
      <c r="B326">
        <v>0.624</v>
      </c>
      <c r="C326">
        <f t="shared" si="5"/>
        <v>1.5153961574268924</v>
      </c>
    </row>
    <row r="327" spans="1:3" x14ac:dyDescent="0.25">
      <c r="A327">
        <v>625</v>
      </c>
      <c r="B327">
        <v>0.625</v>
      </c>
      <c r="C327">
        <f t="shared" si="5"/>
        <v>1.5153607017646236</v>
      </c>
    </row>
    <row r="328" spans="1:3" x14ac:dyDescent="0.25">
      <c r="A328">
        <v>626</v>
      </c>
      <c r="B328">
        <v>0.626</v>
      </c>
      <c r="C328">
        <f t="shared" si="5"/>
        <v>1.5153253956084725</v>
      </c>
    </row>
    <row r="329" spans="1:3" x14ac:dyDescent="0.25">
      <c r="A329">
        <v>627</v>
      </c>
      <c r="B329">
        <v>0.627</v>
      </c>
      <c r="C329">
        <f t="shared" si="5"/>
        <v>1.5152902379134057</v>
      </c>
    </row>
    <row r="330" spans="1:3" x14ac:dyDescent="0.25">
      <c r="A330">
        <v>628</v>
      </c>
      <c r="B330">
        <v>0.628</v>
      </c>
      <c r="C330">
        <f t="shared" si="5"/>
        <v>1.5152552276431936</v>
      </c>
    </row>
    <row r="331" spans="1:3" x14ac:dyDescent="0.25">
      <c r="A331">
        <v>629</v>
      </c>
      <c r="B331">
        <v>0.629</v>
      </c>
      <c r="C331">
        <f t="shared" si="5"/>
        <v>1.5152203637703214</v>
      </c>
    </row>
    <row r="332" spans="1:3" x14ac:dyDescent="0.25">
      <c r="A332">
        <v>630</v>
      </c>
      <c r="B332">
        <v>0.63</v>
      </c>
      <c r="C332">
        <f t="shared" si="5"/>
        <v>1.5151856452759003</v>
      </c>
    </row>
    <row r="333" spans="1:3" x14ac:dyDescent="0.25">
      <c r="A333">
        <v>631</v>
      </c>
      <c r="B333">
        <v>0.63100000000000001</v>
      </c>
      <c r="C333">
        <f t="shared" si="5"/>
        <v>1.515151071149579</v>
      </c>
    </row>
    <row r="334" spans="1:3" x14ac:dyDescent="0.25">
      <c r="A334">
        <v>632</v>
      </c>
      <c r="B334">
        <v>0.63200000000000001</v>
      </c>
      <c r="C334">
        <f t="shared" si="5"/>
        <v>1.5151166403894583</v>
      </c>
    </row>
    <row r="335" spans="1:3" x14ac:dyDescent="0.25">
      <c r="A335">
        <v>633</v>
      </c>
      <c r="B335">
        <v>0.63300000000000001</v>
      </c>
      <c r="C335">
        <f t="shared" si="5"/>
        <v>1.5150823520020043</v>
      </c>
    </row>
    <row r="336" spans="1:3" x14ac:dyDescent="0.25">
      <c r="A336">
        <v>634</v>
      </c>
      <c r="B336">
        <v>0.63400000000000001</v>
      </c>
      <c r="C336">
        <f t="shared" si="5"/>
        <v>1.5150482050019654</v>
      </c>
    </row>
    <row r="337" spans="1:3" x14ac:dyDescent="0.25">
      <c r="A337">
        <v>635</v>
      </c>
      <c r="B337">
        <v>0.63500000000000001</v>
      </c>
      <c r="C337">
        <f t="shared" si="5"/>
        <v>1.5150141984122871</v>
      </c>
    </row>
    <row r="338" spans="1:3" x14ac:dyDescent="0.25">
      <c r="A338">
        <v>636</v>
      </c>
      <c r="B338">
        <v>0.63600000000000001</v>
      </c>
      <c r="C338">
        <f t="shared" si="5"/>
        <v>1.5149803312640306</v>
      </c>
    </row>
    <row r="339" spans="1:3" x14ac:dyDescent="0.25">
      <c r="A339">
        <v>637</v>
      </c>
      <c r="B339">
        <v>0.63700000000000001</v>
      </c>
      <c r="C339">
        <f t="shared" si="5"/>
        <v>1.514946602596291</v>
      </c>
    </row>
    <row r="340" spans="1:3" x14ac:dyDescent="0.25">
      <c r="A340">
        <v>638</v>
      </c>
      <c r="B340">
        <v>0.63800000000000001</v>
      </c>
      <c r="C340">
        <f t="shared" si="5"/>
        <v>1.5149130114561158</v>
      </c>
    </row>
    <row r="341" spans="1:3" x14ac:dyDescent="0.25">
      <c r="A341">
        <v>639</v>
      </c>
      <c r="B341">
        <v>0.63900000000000001</v>
      </c>
      <c r="C341">
        <f t="shared" si="5"/>
        <v>1.5148795568984259</v>
      </c>
    </row>
    <row r="342" spans="1:3" x14ac:dyDescent="0.25">
      <c r="A342">
        <v>640</v>
      </c>
      <c r="B342">
        <v>0.64</v>
      </c>
      <c r="C342">
        <f t="shared" si="5"/>
        <v>1.514846237985938</v>
      </c>
    </row>
    <row r="343" spans="1:3" x14ac:dyDescent="0.25">
      <c r="A343">
        <v>641</v>
      </c>
      <c r="B343">
        <v>0.64100000000000001</v>
      </c>
      <c r="C343">
        <f t="shared" si="5"/>
        <v>1.5148130537890845</v>
      </c>
    </row>
    <row r="344" spans="1:3" x14ac:dyDescent="0.25">
      <c r="A344">
        <v>642</v>
      </c>
      <c r="B344">
        <v>0.64200000000000002</v>
      </c>
      <c r="C344">
        <f t="shared" si="5"/>
        <v>1.514780003385938</v>
      </c>
    </row>
    <row r="345" spans="1:3" x14ac:dyDescent="0.25">
      <c r="A345">
        <v>643</v>
      </c>
      <c r="B345">
        <v>0.64300000000000002</v>
      </c>
      <c r="C345">
        <f t="shared" si="5"/>
        <v>1.5147470858621355</v>
      </c>
    </row>
    <row r="346" spans="1:3" x14ac:dyDescent="0.25">
      <c r="A346">
        <v>644</v>
      </c>
      <c r="B346">
        <v>0.64400000000000002</v>
      </c>
      <c r="C346">
        <f t="shared" si="5"/>
        <v>1.5147143003108026</v>
      </c>
    </row>
    <row r="347" spans="1:3" x14ac:dyDescent="0.25">
      <c r="A347">
        <v>645</v>
      </c>
      <c r="B347">
        <v>0.64500000000000002</v>
      </c>
      <c r="C347">
        <f t="shared" si="5"/>
        <v>1.5146816458324797</v>
      </c>
    </row>
    <row r="348" spans="1:3" x14ac:dyDescent="0.25">
      <c r="A348">
        <v>646</v>
      </c>
      <c r="B348">
        <v>0.64600000000000002</v>
      </c>
      <c r="C348">
        <f t="shared" si="5"/>
        <v>1.5146491215350484</v>
      </c>
    </row>
    <row r="349" spans="1:3" x14ac:dyDescent="0.25">
      <c r="A349">
        <v>647</v>
      </c>
      <c r="B349">
        <v>0.64700000000000002</v>
      </c>
      <c r="C349">
        <f t="shared" si="5"/>
        <v>1.514616726533659</v>
      </c>
    </row>
    <row r="350" spans="1:3" x14ac:dyDescent="0.25">
      <c r="A350">
        <v>648</v>
      </c>
      <c r="B350">
        <v>0.64800000000000002</v>
      </c>
      <c r="C350">
        <f t="shared" si="5"/>
        <v>1.5145844599506595</v>
      </c>
    </row>
    <row r="351" spans="1:3" x14ac:dyDescent="0.25">
      <c r="A351">
        <v>649</v>
      </c>
      <c r="B351">
        <v>0.64900000000000002</v>
      </c>
      <c r="C351">
        <f t="shared" si="5"/>
        <v>1.5145523209155229</v>
      </c>
    </row>
    <row r="352" spans="1:3" x14ac:dyDescent="0.25">
      <c r="A352">
        <v>650</v>
      </c>
      <c r="B352">
        <v>0.65</v>
      </c>
      <c r="C352">
        <f t="shared" si="5"/>
        <v>1.5145203085647796</v>
      </c>
    </row>
    <row r="353" spans="1:3" x14ac:dyDescent="0.25">
      <c r="A353">
        <v>651</v>
      </c>
      <c r="B353">
        <v>0.65100000000000002</v>
      </c>
      <c r="C353">
        <f t="shared" si="5"/>
        <v>1.5144884220419468</v>
      </c>
    </row>
    <row r="354" spans="1:3" x14ac:dyDescent="0.25">
      <c r="A354">
        <v>652</v>
      </c>
      <c r="B354">
        <v>0.65200000000000002</v>
      </c>
      <c r="C354">
        <f t="shared" si="5"/>
        <v>1.5144566604974601</v>
      </c>
    </row>
    <row r="355" spans="1:3" x14ac:dyDescent="0.25">
      <c r="A355">
        <v>653</v>
      </c>
      <c r="B355">
        <v>0.65300000000000002</v>
      </c>
      <c r="C355">
        <f t="shared" si="5"/>
        <v>1.5144250230886063</v>
      </c>
    </row>
    <row r="356" spans="1:3" x14ac:dyDescent="0.25">
      <c r="A356">
        <v>654</v>
      </c>
      <c r="B356">
        <v>0.65400000000000003</v>
      </c>
      <c r="C356">
        <f t="shared" si="5"/>
        <v>1.5143935089794565</v>
      </c>
    </row>
    <row r="357" spans="1:3" x14ac:dyDescent="0.25">
      <c r="A357">
        <v>655</v>
      </c>
      <c r="B357">
        <v>0.65500000000000003</v>
      </c>
      <c r="C357">
        <f t="shared" si="5"/>
        <v>1.5143621173407993</v>
      </c>
    </row>
    <row r="358" spans="1:3" x14ac:dyDescent="0.25">
      <c r="A358">
        <v>656</v>
      </c>
      <c r="B358">
        <v>0.65600000000000003</v>
      </c>
      <c r="C358">
        <f t="shared" si="5"/>
        <v>1.5143308473500767</v>
      </c>
    </row>
    <row r="359" spans="1:3" x14ac:dyDescent="0.25">
      <c r="A359">
        <v>657</v>
      </c>
      <c r="B359">
        <v>0.65700000000000003</v>
      </c>
      <c r="C359">
        <f t="shared" si="5"/>
        <v>1.5142996981913188</v>
      </c>
    </row>
    <row r="360" spans="1:3" x14ac:dyDescent="0.25">
      <c r="A360">
        <v>658</v>
      </c>
      <c r="B360">
        <v>0.65800000000000003</v>
      </c>
      <c r="C360">
        <f t="shared" si="5"/>
        <v>1.5142686690550795</v>
      </c>
    </row>
    <row r="361" spans="1:3" x14ac:dyDescent="0.25">
      <c r="A361">
        <v>659</v>
      </c>
      <c r="B361">
        <v>0.65900000000000003</v>
      </c>
      <c r="C361">
        <f t="shared" si="5"/>
        <v>1.5142377591383749</v>
      </c>
    </row>
    <row r="362" spans="1:3" x14ac:dyDescent="0.25">
      <c r="A362">
        <v>660</v>
      </c>
      <c r="B362">
        <v>0.66</v>
      </c>
      <c r="C362">
        <f t="shared" si="5"/>
        <v>1.5142069676446184</v>
      </c>
    </row>
    <row r="363" spans="1:3" x14ac:dyDescent="0.25">
      <c r="A363">
        <v>661</v>
      </c>
      <c r="B363">
        <v>0.66100000000000003</v>
      </c>
      <c r="C363">
        <f t="shared" si="5"/>
        <v>1.5141762937835621</v>
      </c>
    </row>
    <row r="364" spans="1:3" x14ac:dyDescent="0.25">
      <c r="A364">
        <v>662</v>
      </c>
      <c r="B364">
        <v>0.66200000000000003</v>
      </c>
      <c r="C364">
        <f t="shared" si="5"/>
        <v>1.5141457367712337</v>
      </c>
    </row>
    <row r="365" spans="1:3" x14ac:dyDescent="0.25">
      <c r="A365">
        <v>663</v>
      </c>
      <c r="B365">
        <v>0.66300000000000003</v>
      </c>
      <c r="C365">
        <f t="shared" si="5"/>
        <v>1.5141152958298763</v>
      </c>
    </row>
    <row r="366" spans="1:3" x14ac:dyDescent="0.25">
      <c r="A366">
        <v>664</v>
      </c>
      <c r="B366">
        <v>0.66400000000000003</v>
      </c>
      <c r="C366">
        <f t="shared" si="5"/>
        <v>1.5140849701878896</v>
      </c>
    </row>
    <row r="367" spans="1:3" x14ac:dyDescent="0.25">
      <c r="A367">
        <v>665</v>
      </c>
      <c r="B367">
        <v>0.66500000000000004</v>
      </c>
      <c r="C367">
        <f t="shared" si="5"/>
        <v>1.5140547590797706</v>
      </c>
    </row>
    <row r="368" spans="1:3" x14ac:dyDescent="0.25">
      <c r="A368">
        <v>666</v>
      </c>
      <c r="B368">
        <v>0.66600000000000004</v>
      </c>
      <c r="C368">
        <f t="shared" si="5"/>
        <v>1.5140246617460549</v>
      </c>
    </row>
    <row r="369" spans="1:3" x14ac:dyDescent="0.25">
      <c r="A369">
        <v>667</v>
      </c>
      <c r="B369">
        <v>0.66700000000000004</v>
      </c>
      <c r="C369">
        <f t="shared" si="5"/>
        <v>1.5139946774332602</v>
      </c>
    </row>
    <row r="370" spans="1:3" x14ac:dyDescent="0.25">
      <c r="A370">
        <v>668</v>
      </c>
      <c r="B370">
        <v>0.66800000000000004</v>
      </c>
      <c r="C370">
        <f t="shared" si="5"/>
        <v>1.5139648053938277</v>
      </c>
    </row>
    <row r="371" spans="1:3" x14ac:dyDescent="0.25">
      <c r="A371">
        <v>669</v>
      </c>
      <c r="B371">
        <v>0.66900000000000004</v>
      </c>
      <c r="C371">
        <f t="shared" si="5"/>
        <v>1.5139350448860673</v>
      </c>
    </row>
    <row r="372" spans="1:3" x14ac:dyDescent="0.25">
      <c r="A372">
        <v>670</v>
      </c>
      <c r="B372">
        <v>0.67</v>
      </c>
      <c r="C372">
        <f t="shared" si="5"/>
        <v>1.5139053951741006</v>
      </c>
    </row>
    <row r="373" spans="1:3" x14ac:dyDescent="0.25">
      <c r="A373">
        <v>671</v>
      </c>
      <c r="B373">
        <v>0.67100000000000004</v>
      </c>
      <c r="C373">
        <f t="shared" si="5"/>
        <v>1.5138758555278069</v>
      </c>
    </row>
    <row r="374" spans="1:3" x14ac:dyDescent="0.25">
      <c r="A374">
        <v>672</v>
      </c>
      <c r="B374">
        <v>0.67200000000000004</v>
      </c>
      <c r="C374">
        <f t="shared" si="5"/>
        <v>1.5138464252227677</v>
      </c>
    </row>
    <row r="375" spans="1:3" x14ac:dyDescent="0.25">
      <c r="A375">
        <v>673</v>
      </c>
      <c r="B375">
        <v>0.67300000000000004</v>
      </c>
      <c r="C375">
        <f t="shared" si="5"/>
        <v>1.5138171035402139</v>
      </c>
    </row>
    <row r="376" spans="1:3" x14ac:dyDescent="0.25">
      <c r="A376">
        <v>674</v>
      </c>
      <c r="B376">
        <v>0.67400000000000004</v>
      </c>
      <c r="C376">
        <f t="shared" si="5"/>
        <v>1.5137878897669721</v>
      </c>
    </row>
    <row r="377" spans="1:3" x14ac:dyDescent="0.25">
      <c r="A377">
        <v>675</v>
      </c>
      <c r="B377">
        <v>0.67500000000000004</v>
      </c>
      <c r="C377">
        <f t="shared" si="5"/>
        <v>1.5137587831954107</v>
      </c>
    </row>
    <row r="378" spans="1:3" x14ac:dyDescent="0.25">
      <c r="A378">
        <v>676</v>
      </c>
      <c r="B378">
        <v>0.67600000000000005</v>
      </c>
      <c r="C378">
        <f t="shared" si="5"/>
        <v>1.5137297831233896</v>
      </c>
    </row>
    <row r="379" spans="1:3" x14ac:dyDescent="0.25">
      <c r="A379">
        <v>677</v>
      </c>
      <c r="B379">
        <v>0.67700000000000005</v>
      </c>
      <c r="C379">
        <f t="shared" si="5"/>
        <v>1.5137008888542078</v>
      </c>
    </row>
    <row r="380" spans="1:3" x14ac:dyDescent="0.25">
      <c r="A380">
        <v>678</v>
      </c>
      <c r="B380">
        <v>0.67800000000000005</v>
      </c>
      <c r="C380">
        <f t="shared" si="5"/>
        <v>1.5136720996965531</v>
      </c>
    </row>
    <row r="381" spans="1:3" x14ac:dyDescent="0.25">
      <c r="A381">
        <v>679</v>
      </c>
      <c r="B381">
        <v>0.67900000000000005</v>
      </c>
      <c r="C381">
        <f t="shared" si="5"/>
        <v>1.51364341496445</v>
      </c>
    </row>
    <row r="382" spans="1:3" x14ac:dyDescent="0.25">
      <c r="A382">
        <v>680</v>
      </c>
      <c r="B382">
        <v>0.68</v>
      </c>
      <c r="C382">
        <f t="shared" si="5"/>
        <v>1.5136148339772117</v>
      </c>
    </row>
    <row r="383" spans="1:3" x14ac:dyDescent="0.25">
      <c r="A383">
        <v>681</v>
      </c>
      <c r="B383">
        <v>0.68100000000000005</v>
      </c>
      <c r="C383">
        <f t="shared" si="5"/>
        <v>1.5135863560593903</v>
      </c>
    </row>
    <row r="384" spans="1:3" x14ac:dyDescent="0.25">
      <c r="A384">
        <v>682</v>
      </c>
      <c r="B384">
        <v>0.68200000000000005</v>
      </c>
      <c r="C384">
        <f t="shared" si="5"/>
        <v>1.5135579805407275</v>
      </c>
    </row>
    <row r="385" spans="1:3" x14ac:dyDescent="0.25">
      <c r="A385">
        <v>683</v>
      </c>
      <c r="B385">
        <v>0.68300000000000005</v>
      </c>
      <c r="C385">
        <f t="shared" si="5"/>
        <v>1.5135297067561067</v>
      </c>
    </row>
    <row r="386" spans="1:3" x14ac:dyDescent="0.25">
      <c r="A386">
        <v>684</v>
      </c>
      <c r="B386">
        <v>0.68400000000000005</v>
      </c>
      <c r="C386">
        <f t="shared" si="5"/>
        <v>1.5135015340455054</v>
      </c>
    </row>
    <row r="387" spans="1:3" x14ac:dyDescent="0.25">
      <c r="A387">
        <v>685</v>
      </c>
      <c r="B387">
        <v>0.68500000000000005</v>
      </c>
      <c r="C387">
        <f t="shared" ref="C387:C450" si="6">SQRT(1+(1.03961212*B387^2)/(B387^2-0.00600069867)+(0.231792344*B387^2)/(B387^2-0.0200179144)+(1.01046945*B387^2)/(B387^2-103.560653))</f>
        <v>1.5134734617539476</v>
      </c>
    </row>
    <row r="388" spans="1:3" x14ac:dyDescent="0.25">
      <c r="A388">
        <v>686</v>
      </c>
      <c r="B388">
        <v>0.68600000000000005</v>
      </c>
      <c r="C388">
        <f t="shared" si="6"/>
        <v>1.5134454892314579</v>
      </c>
    </row>
    <row r="389" spans="1:3" x14ac:dyDescent="0.25">
      <c r="A389">
        <v>687</v>
      </c>
      <c r="B389">
        <v>0.68700000000000006</v>
      </c>
      <c r="C389">
        <f t="shared" si="6"/>
        <v>1.5134176158330148</v>
      </c>
    </row>
    <row r="390" spans="1:3" x14ac:dyDescent="0.25">
      <c r="A390">
        <v>688</v>
      </c>
      <c r="B390">
        <v>0.68799999999999994</v>
      </c>
      <c r="C390">
        <f t="shared" si="6"/>
        <v>1.5133898409185049</v>
      </c>
    </row>
    <row r="391" spans="1:3" x14ac:dyDescent="0.25">
      <c r="A391">
        <v>689</v>
      </c>
      <c r="B391">
        <v>0.68899999999999995</v>
      </c>
      <c r="C391">
        <f t="shared" si="6"/>
        <v>1.5133621638526782</v>
      </c>
    </row>
    <row r="392" spans="1:3" x14ac:dyDescent="0.25">
      <c r="A392">
        <v>690</v>
      </c>
      <c r="B392">
        <v>0.69</v>
      </c>
      <c r="C392">
        <f t="shared" si="6"/>
        <v>1.5133345840051022</v>
      </c>
    </row>
    <row r="393" spans="1:3" x14ac:dyDescent="0.25">
      <c r="A393">
        <v>691</v>
      </c>
      <c r="B393">
        <v>0.69099999999999995</v>
      </c>
      <c r="C393">
        <f t="shared" si="6"/>
        <v>1.5133071007501209</v>
      </c>
    </row>
    <row r="394" spans="1:3" x14ac:dyDescent="0.25">
      <c r="A394">
        <v>692</v>
      </c>
      <c r="B394">
        <v>0.69199999999999995</v>
      </c>
      <c r="C394">
        <f t="shared" si="6"/>
        <v>1.5132797134668061</v>
      </c>
    </row>
    <row r="395" spans="1:3" x14ac:dyDescent="0.25">
      <c r="A395">
        <v>693</v>
      </c>
      <c r="B395">
        <v>0.69299999999999995</v>
      </c>
      <c r="C395">
        <f t="shared" si="6"/>
        <v>1.5132524215389185</v>
      </c>
    </row>
    <row r="396" spans="1:3" x14ac:dyDescent="0.25">
      <c r="A396">
        <v>694</v>
      </c>
      <c r="B396">
        <v>0.69399999999999995</v>
      </c>
      <c r="C396">
        <f t="shared" si="6"/>
        <v>1.5132252243548636</v>
      </c>
    </row>
    <row r="397" spans="1:3" x14ac:dyDescent="0.25">
      <c r="A397">
        <v>695</v>
      </c>
      <c r="B397">
        <v>0.69499999999999995</v>
      </c>
      <c r="C397">
        <f t="shared" si="6"/>
        <v>1.5131981213076473</v>
      </c>
    </row>
    <row r="398" spans="1:3" x14ac:dyDescent="0.25">
      <c r="A398">
        <v>696</v>
      </c>
      <c r="B398">
        <v>0.69599999999999995</v>
      </c>
      <c r="C398">
        <f t="shared" si="6"/>
        <v>1.5131711117948377</v>
      </c>
    </row>
    <row r="399" spans="1:3" x14ac:dyDescent="0.25">
      <c r="A399">
        <v>697</v>
      </c>
      <c r="B399">
        <v>0.69699999999999995</v>
      </c>
      <c r="C399">
        <f t="shared" si="6"/>
        <v>1.5131441952185207</v>
      </c>
    </row>
    <row r="400" spans="1:3" x14ac:dyDescent="0.25">
      <c r="A400">
        <v>698</v>
      </c>
      <c r="B400">
        <v>0.69799999999999995</v>
      </c>
      <c r="C400">
        <f t="shared" si="6"/>
        <v>1.5131173709852601</v>
      </c>
    </row>
    <row r="401" spans="1:3" x14ac:dyDescent="0.25">
      <c r="A401">
        <v>699</v>
      </c>
      <c r="B401">
        <v>0.69899999999999995</v>
      </c>
      <c r="C401">
        <f t="shared" si="6"/>
        <v>1.5130906385060574</v>
      </c>
    </row>
    <row r="402" spans="1:3" x14ac:dyDescent="0.25">
      <c r="A402">
        <v>700</v>
      </c>
      <c r="B402">
        <v>0.7</v>
      </c>
      <c r="C402">
        <f t="shared" si="6"/>
        <v>1.5130639971963109</v>
      </c>
    </row>
    <row r="403" spans="1:3" x14ac:dyDescent="0.25">
      <c r="A403">
        <v>701</v>
      </c>
      <c r="B403">
        <v>0.70099999999999996</v>
      </c>
      <c r="C403">
        <f t="shared" si="6"/>
        <v>1.5130374464757768</v>
      </c>
    </row>
    <row r="404" spans="1:3" x14ac:dyDescent="0.25">
      <c r="A404">
        <v>702</v>
      </c>
      <c r="B404">
        <v>0.70199999999999996</v>
      </c>
      <c r="C404">
        <f t="shared" si="6"/>
        <v>1.513010985768529</v>
      </c>
    </row>
    <row r="405" spans="1:3" x14ac:dyDescent="0.25">
      <c r="A405">
        <v>703</v>
      </c>
      <c r="B405">
        <v>0.70299999999999996</v>
      </c>
      <c r="C405">
        <f t="shared" si="6"/>
        <v>1.5129846145029209</v>
      </c>
    </row>
    <row r="406" spans="1:3" x14ac:dyDescent="0.25">
      <c r="A406">
        <v>704</v>
      </c>
      <c r="B406">
        <v>0.70399999999999996</v>
      </c>
      <c r="C406">
        <f t="shared" si="6"/>
        <v>1.5129583321115472</v>
      </c>
    </row>
    <row r="407" spans="1:3" x14ac:dyDescent="0.25">
      <c r="A407">
        <v>705</v>
      </c>
      <c r="B407">
        <v>0.70499999999999996</v>
      </c>
      <c r="C407">
        <f t="shared" si="6"/>
        <v>1.5129321380312049</v>
      </c>
    </row>
    <row r="408" spans="1:3" x14ac:dyDescent="0.25">
      <c r="A408">
        <v>706</v>
      </c>
      <c r="B408">
        <v>0.70599999999999996</v>
      </c>
      <c r="C408">
        <f t="shared" si="6"/>
        <v>1.5129060317028571</v>
      </c>
    </row>
    <row r="409" spans="1:3" x14ac:dyDescent="0.25">
      <c r="A409">
        <v>707</v>
      </c>
      <c r="B409">
        <v>0.70699999999999996</v>
      </c>
      <c r="C409">
        <f t="shared" si="6"/>
        <v>1.5128800125715933</v>
      </c>
    </row>
    <row r="410" spans="1:3" x14ac:dyDescent="0.25">
      <c r="A410">
        <v>708</v>
      </c>
      <c r="B410">
        <v>0.70799999999999996</v>
      </c>
      <c r="C410">
        <f t="shared" si="6"/>
        <v>1.5128540800865953</v>
      </c>
    </row>
    <row r="411" spans="1:3" x14ac:dyDescent="0.25">
      <c r="A411">
        <v>709</v>
      </c>
      <c r="B411">
        <v>0.70899999999999996</v>
      </c>
      <c r="C411">
        <f t="shared" si="6"/>
        <v>1.5128282337010994</v>
      </c>
    </row>
    <row r="412" spans="1:3" x14ac:dyDescent="0.25">
      <c r="A412">
        <v>710</v>
      </c>
      <c r="B412">
        <v>0.71</v>
      </c>
      <c r="C412">
        <f t="shared" si="6"/>
        <v>1.5128024728723604</v>
      </c>
    </row>
    <row r="413" spans="1:3" x14ac:dyDescent="0.25">
      <c r="A413">
        <v>711</v>
      </c>
      <c r="B413">
        <v>0.71099999999999997</v>
      </c>
      <c r="C413">
        <f t="shared" si="6"/>
        <v>1.5127767970616159</v>
      </c>
    </row>
    <row r="414" spans="1:3" x14ac:dyDescent="0.25">
      <c r="A414">
        <v>712</v>
      </c>
      <c r="B414">
        <v>0.71199999999999997</v>
      </c>
      <c r="C414">
        <f t="shared" si="6"/>
        <v>1.5127512057340504</v>
      </c>
    </row>
    <row r="415" spans="1:3" x14ac:dyDescent="0.25">
      <c r="A415">
        <v>713</v>
      </c>
      <c r="B415">
        <v>0.71299999999999997</v>
      </c>
      <c r="C415">
        <f t="shared" si="6"/>
        <v>1.5127256983587618</v>
      </c>
    </row>
    <row r="416" spans="1:3" x14ac:dyDescent="0.25">
      <c r="A416">
        <v>714</v>
      </c>
      <c r="B416">
        <v>0.71399999999999997</v>
      </c>
      <c r="C416">
        <f t="shared" si="6"/>
        <v>1.5127002744087255</v>
      </c>
    </row>
    <row r="417" spans="1:3" x14ac:dyDescent="0.25">
      <c r="A417">
        <v>715</v>
      </c>
      <c r="B417">
        <v>0.71499999999999997</v>
      </c>
      <c r="C417">
        <f t="shared" si="6"/>
        <v>1.5126749333607603</v>
      </c>
    </row>
    <row r="418" spans="1:3" x14ac:dyDescent="0.25">
      <c r="A418">
        <v>716</v>
      </c>
      <c r="B418">
        <v>0.71599999999999997</v>
      </c>
      <c r="C418">
        <f t="shared" si="6"/>
        <v>1.5126496746954954</v>
      </c>
    </row>
    <row r="419" spans="1:3" x14ac:dyDescent="0.25">
      <c r="A419">
        <v>717</v>
      </c>
      <c r="B419">
        <v>0.71699999999999997</v>
      </c>
      <c r="C419">
        <f t="shared" si="6"/>
        <v>1.5126244978973358</v>
      </c>
    </row>
    <row r="420" spans="1:3" x14ac:dyDescent="0.25">
      <c r="A420">
        <v>718</v>
      </c>
      <c r="B420">
        <v>0.71799999999999997</v>
      </c>
      <c r="C420">
        <f t="shared" si="6"/>
        <v>1.5125994024544296</v>
      </c>
    </row>
    <row r="421" spans="1:3" x14ac:dyDescent="0.25">
      <c r="A421">
        <v>719</v>
      </c>
      <c r="B421">
        <v>0.71899999999999997</v>
      </c>
      <c r="C421">
        <f t="shared" si="6"/>
        <v>1.5125743878586349</v>
      </c>
    </row>
    <row r="422" spans="1:3" x14ac:dyDescent="0.25">
      <c r="A422">
        <v>720</v>
      </c>
      <c r="B422">
        <v>0.72</v>
      </c>
      <c r="C422">
        <f t="shared" si="6"/>
        <v>1.5125494536054878</v>
      </c>
    </row>
    <row r="423" spans="1:3" x14ac:dyDescent="0.25">
      <c r="A423">
        <v>721</v>
      </c>
      <c r="B423">
        <v>0.72099999999999997</v>
      </c>
      <c r="C423">
        <f t="shared" si="6"/>
        <v>1.5125245991941694</v>
      </c>
    </row>
    <row r="424" spans="1:3" x14ac:dyDescent="0.25">
      <c r="A424">
        <v>722</v>
      </c>
      <c r="B424">
        <v>0.72199999999999998</v>
      </c>
      <c r="C424">
        <f t="shared" si="6"/>
        <v>1.5124998241274747</v>
      </c>
    </row>
    <row r="425" spans="1:3" x14ac:dyDescent="0.25">
      <c r="A425">
        <v>723</v>
      </c>
      <c r="B425">
        <v>0.72299999999999998</v>
      </c>
      <c r="C425">
        <f t="shared" si="6"/>
        <v>1.5124751279117814</v>
      </c>
    </row>
    <row r="426" spans="1:3" x14ac:dyDescent="0.25">
      <c r="A426">
        <v>724</v>
      </c>
      <c r="B426">
        <v>0.72399999999999998</v>
      </c>
      <c r="C426">
        <f t="shared" si="6"/>
        <v>1.5124505100570165</v>
      </c>
    </row>
    <row r="427" spans="1:3" x14ac:dyDescent="0.25">
      <c r="A427">
        <v>725</v>
      </c>
      <c r="B427">
        <v>0.72499999999999998</v>
      </c>
      <c r="C427">
        <f t="shared" si="6"/>
        <v>1.5124259700766285</v>
      </c>
    </row>
    <row r="428" spans="1:3" x14ac:dyDescent="0.25">
      <c r="A428">
        <v>726</v>
      </c>
      <c r="B428">
        <v>0.72599999999999998</v>
      </c>
      <c r="C428">
        <f t="shared" si="6"/>
        <v>1.5124015074875548</v>
      </c>
    </row>
    <row r="429" spans="1:3" x14ac:dyDescent="0.25">
      <c r="A429">
        <v>727</v>
      </c>
      <c r="B429">
        <v>0.72699999999999998</v>
      </c>
      <c r="C429">
        <f t="shared" si="6"/>
        <v>1.5123771218101916</v>
      </c>
    </row>
    <row r="430" spans="1:3" x14ac:dyDescent="0.25">
      <c r="A430">
        <v>728</v>
      </c>
      <c r="B430">
        <v>0.72799999999999998</v>
      </c>
      <c r="C430">
        <f t="shared" si="6"/>
        <v>1.512352812568365</v>
      </c>
    </row>
    <row r="431" spans="1:3" x14ac:dyDescent="0.25">
      <c r="A431">
        <v>729</v>
      </c>
      <c r="B431">
        <v>0.72899999999999998</v>
      </c>
      <c r="C431">
        <f t="shared" si="6"/>
        <v>1.5123285792893006</v>
      </c>
    </row>
    <row r="432" spans="1:3" x14ac:dyDescent="0.25">
      <c r="A432">
        <v>730</v>
      </c>
      <c r="B432">
        <v>0.73</v>
      </c>
      <c r="C432">
        <f t="shared" si="6"/>
        <v>1.512304421503593</v>
      </c>
    </row>
    <row r="433" spans="1:3" x14ac:dyDescent="0.25">
      <c r="A433">
        <v>731</v>
      </c>
      <c r="B433">
        <v>0.73099999999999998</v>
      </c>
      <c r="C433">
        <f t="shared" si="6"/>
        <v>1.51228033874518</v>
      </c>
    </row>
    <row r="434" spans="1:3" x14ac:dyDescent="0.25">
      <c r="A434">
        <v>732</v>
      </c>
      <c r="B434">
        <v>0.73199999999999998</v>
      </c>
      <c r="C434">
        <f t="shared" si="6"/>
        <v>1.5122563305513101</v>
      </c>
    </row>
    <row r="435" spans="1:3" x14ac:dyDescent="0.25">
      <c r="A435">
        <v>733</v>
      </c>
      <c r="B435">
        <v>0.73299999999999998</v>
      </c>
      <c r="C435">
        <f t="shared" si="6"/>
        <v>1.5122323964625173</v>
      </c>
    </row>
    <row r="436" spans="1:3" x14ac:dyDescent="0.25">
      <c r="A436">
        <v>734</v>
      </c>
      <c r="B436">
        <v>0.73399999999999999</v>
      </c>
      <c r="C436">
        <f t="shared" si="6"/>
        <v>1.5122085360225896</v>
      </c>
    </row>
    <row r="437" spans="1:3" x14ac:dyDescent="0.25">
      <c r="A437">
        <v>735</v>
      </c>
      <c r="B437">
        <v>0.73499999999999999</v>
      </c>
      <c r="C437">
        <f t="shared" si="6"/>
        <v>1.5121847487785443</v>
      </c>
    </row>
    <row r="438" spans="1:3" x14ac:dyDescent="0.25">
      <c r="A438">
        <v>736</v>
      </c>
      <c r="B438">
        <v>0.73599999999999999</v>
      </c>
      <c r="C438">
        <f t="shared" si="6"/>
        <v>1.5121610342805987</v>
      </c>
    </row>
    <row r="439" spans="1:3" x14ac:dyDescent="0.25">
      <c r="A439">
        <v>737</v>
      </c>
      <c r="B439">
        <v>0.73699999999999999</v>
      </c>
      <c r="C439">
        <f t="shared" si="6"/>
        <v>1.5121373920821424</v>
      </c>
    </row>
    <row r="440" spans="1:3" x14ac:dyDescent="0.25">
      <c r="A440">
        <v>738</v>
      </c>
      <c r="B440">
        <v>0.73799999999999999</v>
      </c>
      <c r="C440">
        <f t="shared" si="6"/>
        <v>1.5121138217397116</v>
      </c>
    </row>
    <row r="441" spans="1:3" x14ac:dyDescent="0.25">
      <c r="A441">
        <v>739</v>
      </c>
      <c r="B441">
        <v>0.73899999999999999</v>
      </c>
      <c r="C441">
        <f t="shared" si="6"/>
        <v>1.5120903228129616</v>
      </c>
    </row>
    <row r="442" spans="1:3" x14ac:dyDescent="0.25">
      <c r="A442">
        <v>740</v>
      </c>
      <c r="B442">
        <v>0.74</v>
      </c>
      <c r="C442">
        <f t="shared" si="6"/>
        <v>1.5120668948646394</v>
      </c>
    </row>
    <row r="443" spans="1:3" x14ac:dyDescent="0.25">
      <c r="A443">
        <v>741</v>
      </c>
      <c r="B443">
        <v>0.74099999999999999</v>
      </c>
      <c r="C443">
        <f t="shared" si="6"/>
        <v>1.5120435374605596</v>
      </c>
    </row>
    <row r="444" spans="1:3" x14ac:dyDescent="0.25">
      <c r="A444">
        <v>742</v>
      </c>
      <c r="B444">
        <v>0.74199999999999999</v>
      </c>
      <c r="C444">
        <f t="shared" si="6"/>
        <v>1.5120202501695759</v>
      </c>
    </row>
    <row r="445" spans="1:3" x14ac:dyDescent="0.25">
      <c r="A445">
        <v>743</v>
      </c>
      <c r="B445">
        <v>0.74299999999999999</v>
      </c>
      <c r="C445">
        <f t="shared" si="6"/>
        <v>1.5119970325635572</v>
      </c>
    </row>
    <row r="446" spans="1:3" x14ac:dyDescent="0.25">
      <c r="A446">
        <v>744</v>
      </c>
      <c r="B446">
        <v>0.74399999999999999</v>
      </c>
      <c r="C446">
        <f t="shared" si="6"/>
        <v>1.5119738842173613</v>
      </c>
    </row>
    <row r="447" spans="1:3" x14ac:dyDescent="0.25">
      <c r="A447">
        <v>745</v>
      </c>
      <c r="B447">
        <v>0.745</v>
      </c>
      <c r="C447">
        <f t="shared" si="6"/>
        <v>1.5119508047088102</v>
      </c>
    </row>
    <row r="448" spans="1:3" x14ac:dyDescent="0.25">
      <c r="A448">
        <v>746</v>
      </c>
      <c r="B448">
        <v>0.746</v>
      </c>
      <c r="C448">
        <f t="shared" si="6"/>
        <v>1.5119277936186644</v>
      </c>
    </row>
    <row r="449" spans="1:3" x14ac:dyDescent="0.25">
      <c r="A449">
        <v>747</v>
      </c>
      <c r="B449">
        <v>0.747</v>
      </c>
      <c r="C449">
        <f t="shared" si="6"/>
        <v>1.5119048505305985</v>
      </c>
    </row>
    <row r="450" spans="1:3" x14ac:dyDescent="0.25">
      <c r="A450">
        <v>748</v>
      </c>
      <c r="B450">
        <v>0.748</v>
      </c>
      <c r="C450">
        <f t="shared" si="6"/>
        <v>1.5118819750311765</v>
      </c>
    </row>
    <row r="451" spans="1:3" x14ac:dyDescent="0.25">
      <c r="A451">
        <v>749</v>
      </c>
      <c r="B451">
        <v>0.749</v>
      </c>
      <c r="C451">
        <f t="shared" ref="C451:C514" si="7">SQRT(1+(1.03961212*B451^2)/(B451^2-0.00600069867)+(0.231792344*B451^2)/(B451^2-0.0200179144)+(1.01046945*B451^2)/(B451^2-103.560653))</f>
        <v>1.5118591667098291</v>
      </c>
    </row>
    <row r="452" spans="1:3" x14ac:dyDescent="0.25">
      <c r="A452">
        <v>750</v>
      </c>
      <c r="B452">
        <v>0.75</v>
      </c>
      <c r="C452">
        <f t="shared" si="7"/>
        <v>1.5118364251588265</v>
      </c>
    </row>
    <row r="453" spans="1:3" x14ac:dyDescent="0.25">
      <c r="A453">
        <v>751</v>
      </c>
      <c r="B453">
        <v>0.751</v>
      </c>
      <c r="C453">
        <f t="shared" si="7"/>
        <v>1.511813749973258</v>
      </c>
    </row>
    <row r="454" spans="1:3" x14ac:dyDescent="0.25">
      <c r="A454">
        <v>752</v>
      </c>
      <c r="B454">
        <v>0.752</v>
      </c>
      <c r="C454">
        <f t="shared" si="7"/>
        <v>1.5117911407510058</v>
      </c>
    </row>
    <row r="455" spans="1:3" x14ac:dyDescent="0.25">
      <c r="A455">
        <v>753</v>
      </c>
      <c r="B455">
        <v>0.753</v>
      </c>
      <c r="C455">
        <f t="shared" si="7"/>
        <v>1.5117685970927244</v>
      </c>
    </row>
    <row r="456" spans="1:3" x14ac:dyDescent="0.25">
      <c r="A456">
        <v>754</v>
      </c>
      <c r="B456">
        <v>0.754</v>
      </c>
      <c r="C456">
        <f t="shared" si="7"/>
        <v>1.5117461186018142</v>
      </c>
    </row>
    <row r="457" spans="1:3" x14ac:dyDescent="0.25">
      <c r="A457">
        <v>755</v>
      </c>
      <c r="B457">
        <v>0.755</v>
      </c>
      <c r="C457">
        <f t="shared" si="7"/>
        <v>1.5117237048844014</v>
      </c>
    </row>
    <row r="458" spans="1:3" x14ac:dyDescent="0.25">
      <c r="A458">
        <v>756</v>
      </c>
      <c r="B458">
        <v>0.75600000000000001</v>
      </c>
      <c r="C458">
        <f t="shared" si="7"/>
        <v>1.5117013555493148</v>
      </c>
    </row>
    <row r="459" spans="1:3" x14ac:dyDescent="0.25">
      <c r="A459">
        <v>757</v>
      </c>
      <c r="B459">
        <v>0.75700000000000001</v>
      </c>
      <c r="C459">
        <f t="shared" si="7"/>
        <v>1.5116790702080618</v>
      </c>
    </row>
    <row r="460" spans="1:3" x14ac:dyDescent="0.25">
      <c r="A460">
        <v>758</v>
      </c>
      <c r="B460">
        <v>0.75800000000000001</v>
      </c>
      <c r="C460">
        <f t="shared" si="7"/>
        <v>1.5116568484748079</v>
      </c>
    </row>
    <row r="461" spans="1:3" x14ac:dyDescent="0.25">
      <c r="A461">
        <v>759</v>
      </c>
      <c r="B461">
        <v>0.75900000000000001</v>
      </c>
      <c r="C461">
        <f t="shared" si="7"/>
        <v>1.5116346899663544</v>
      </c>
    </row>
    <row r="462" spans="1:3" x14ac:dyDescent="0.25">
      <c r="A462">
        <v>760</v>
      </c>
      <c r="B462">
        <v>0.76</v>
      </c>
      <c r="C462">
        <f t="shared" si="7"/>
        <v>1.5116125943021159</v>
      </c>
    </row>
    <row r="463" spans="1:3" x14ac:dyDescent="0.25">
      <c r="A463">
        <v>761</v>
      </c>
      <c r="B463">
        <v>0.76100000000000001</v>
      </c>
      <c r="C463">
        <f t="shared" si="7"/>
        <v>1.5115905611041003</v>
      </c>
    </row>
    <row r="464" spans="1:3" x14ac:dyDescent="0.25">
      <c r="A464">
        <v>762</v>
      </c>
      <c r="B464">
        <v>0.76200000000000001</v>
      </c>
      <c r="C464">
        <f t="shared" si="7"/>
        <v>1.5115685899968854</v>
      </c>
    </row>
    <row r="465" spans="1:3" x14ac:dyDescent="0.25">
      <c r="A465">
        <v>763</v>
      </c>
      <c r="B465">
        <v>0.76300000000000001</v>
      </c>
      <c r="C465">
        <f t="shared" si="7"/>
        <v>1.511546680607599</v>
      </c>
    </row>
    <row r="466" spans="1:3" x14ac:dyDescent="0.25">
      <c r="A466">
        <v>764</v>
      </c>
      <c r="B466">
        <v>0.76400000000000001</v>
      </c>
      <c r="C466">
        <f t="shared" si="7"/>
        <v>1.5115248325658976</v>
      </c>
    </row>
    <row r="467" spans="1:3" x14ac:dyDescent="0.25">
      <c r="A467">
        <v>765</v>
      </c>
      <c r="B467">
        <v>0.76500000000000001</v>
      </c>
      <c r="C467">
        <f t="shared" si="7"/>
        <v>1.5115030455039462</v>
      </c>
    </row>
    <row r="468" spans="1:3" x14ac:dyDescent="0.25">
      <c r="A468">
        <v>766</v>
      </c>
      <c r="B468">
        <v>0.76600000000000001</v>
      </c>
      <c r="C468">
        <f t="shared" si="7"/>
        <v>1.5114813190563976</v>
      </c>
    </row>
    <row r="469" spans="1:3" x14ac:dyDescent="0.25">
      <c r="A469">
        <v>767</v>
      </c>
      <c r="B469">
        <v>0.76700000000000002</v>
      </c>
      <c r="C469">
        <f t="shared" si="7"/>
        <v>1.5114596528603705</v>
      </c>
    </row>
    <row r="470" spans="1:3" x14ac:dyDescent="0.25">
      <c r="A470">
        <v>768</v>
      </c>
      <c r="B470">
        <v>0.76800000000000002</v>
      </c>
      <c r="C470">
        <f t="shared" si="7"/>
        <v>1.5114380465554325</v>
      </c>
    </row>
    <row r="471" spans="1:3" x14ac:dyDescent="0.25">
      <c r="A471">
        <v>769</v>
      </c>
      <c r="B471">
        <v>0.76900000000000002</v>
      </c>
      <c r="C471">
        <f t="shared" si="7"/>
        <v>1.5114164997835764</v>
      </c>
    </row>
    <row r="472" spans="1:3" x14ac:dyDescent="0.25">
      <c r="A472">
        <v>770</v>
      </c>
      <c r="B472">
        <v>0.77</v>
      </c>
      <c r="C472">
        <f t="shared" si="7"/>
        <v>1.5113950121892039</v>
      </c>
    </row>
    <row r="473" spans="1:3" x14ac:dyDescent="0.25">
      <c r="A473">
        <v>771</v>
      </c>
      <c r="B473">
        <v>0.77100000000000002</v>
      </c>
      <c r="C473">
        <f t="shared" si="7"/>
        <v>1.5113735834191036</v>
      </c>
    </row>
    <row r="474" spans="1:3" x14ac:dyDescent="0.25">
      <c r="A474">
        <v>772</v>
      </c>
      <c r="B474">
        <v>0.77200000000000002</v>
      </c>
      <c r="C474">
        <f t="shared" si="7"/>
        <v>1.5113522131224331</v>
      </c>
    </row>
    <row r="475" spans="1:3" x14ac:dyDescent="0.25">
      <c r="A475">
        <v>773</v>
      </c>
      <c r="B475">
        <v>0.77300000000000002</v>
      </c>
      <c r="C475">
        <f t="shared" si="7"/>
        <v>1.5113309009506986</v>
      </c>
    </row>
    <row r="476" spans="1:3" x14ac:dyDescent="0.25">
      <c r="A476">
        <v>774</v>
      </c>
      <c r="B476">
        <v>0.77400000000000002</v>
      </c>
      <c r="C476">
        <f t="shared" si="7"/>
        <v>1.5113096465577365</v>
      </c>
    </row>
    <row r="477" spans="1:3" x14ac:dyDescent="0.25">
      <c r="A477">
        <v>775</v>
      </c>
      <c r="B477">
        <v>0.77500000000000002</v>
      </c>
      <c r="C477">
        <f t="shared" si="7"/>
        <v>1.5112884495996954</v>
      </c>
    </row>
    <row r="478" spans="1:3" x14ac:dyDescent="0.25">
      <c r="A478">
        <v>776</v>
      </c>
      <c r="B478">
        <v>0.77600000000000002</v>
      </c>
      <c r="C478">
        <f t="shared" si="7"/>
        <v>1.5112673097350151</v>
      </c>
    </row>
    <row r="479" spans="1:3" x14ac:dyDescent="0.25">
      <c r="A479">
        <v>777</v>
      </c>
      <c r="B479">
        <v>0.77700000000000002</v>
      </c>
      <c r="C479">
        <f t="shared" si="7"/>
        <v>1.5112462266244113</v>
      </c>
    </row>
    <row r="480" spans="1:3" x14ac:dyDescent="0.25">
      <c r="A480">
        <v>778</v>
      </c>
      <c r="B480">
        <v>0.77800000000000002</v>
      </c>
      <c r="C480">
        <f t="shared" si="7"/>
        <v>1.5112251999308539</v>
      </c>
    </row>
    <row r="481" spans="1:3" x14ac:dyDescent="0.25">
      <c r="A481">
        <v>779</v>
      </c>
      <c r="B481">
        <v>0.77900000000000003</v>
      </c>
      <c r="C481">
        <f t="shared" si="7"/>
        <v>1.5112042293195518</v>
      </c>
    </row>
    <row r="482" spans="1:3" x14ac:dyDescent="0.25">
      <c r="A482">
        <v>780</v>
      </c>
      <c r="B482">
        <v>0.78</v>
      </c>
      <c r="C482">
        <f t="shared" si="7"/>
        <v>1.5111833144579327</v>
      </c>
    </row>
    <row r="483" spans="1:3" x14ac:dyDescent="0.25">
      <c r="A483">
        <v>781</v>
      </c>
      <c r="B483">
        <v>0.78100000000000003</v>
      </c>
      <c r="C483">
        <f t="shared" si="7"/>
        <v>1.5111624550156271</v>
      </c>
    </row>
    <row r="484" spans="1:3" x14ac:dyDescent="0.25">
      <c r="A484">
        <v>782</v>
      </c>
      <c r="B484">
        <v>0.78200000000000003</v>
      </c>
      <c r="C484">
        <f t="shared" si="7"/>
        <v>1.5111416506644495</v>
      </c>
    </row>
    <row r="485" spans="1:3" x14ac:dyDescent="0.25">
      <c r="A485">
        <v>783</v>
      </c>
      <c r="B485">
        <v>0.78300000000000003</v>
      </c>
      <c r="C485">
        <f t="shared" si="7"/>
        <v>1.511120901078381</v>
      </c>
    </row>
    <row r="486" spans="1:3" x14ac:dyDescent="0.25">
      <c r="A486">
        <v>784</v>
      </c>
      <c r="B486">
        <v>0.78400000000000003</v>
      </c>
      <c r="C486">
        <f t="shared" si="7"/>
        <v>1.5111002059335525</v>
      </c>
    </row>
    <row r="487" spans="1:3" x14ac:dyDescent="0.25">
      <c r="A487">
        <v>785</v>
      </c>
      <c r="B487">
        <v>0.78500000000000003</v>
      </c>
      <c r="C487">
        <f t="shared" si="7"/>
        <v>1.5110795649082278</v>
      </c>
    </row>
    <row r="488" spans="1:3" x14ac:dyDescent="0.25">
      <c r="A488">
        <v>786</v>
      </c>
      <c r="B488">
        <v>0.78600000000000003</v>
      </c>
      <c r="C488">
        <f t="shared" si="7"/>
        <v>1.5110589776827852</v>
      </c>
    </row>
    <row r="489" spans="1:3" x14ac:dyDescent="0.25">
      <c r="A489">
        <v>787</v>
      </c>
      <c r="B489">
        <v>0.78700000000000003</v>
      </c>
      <c r="C489">
        <f t="shared" si="7"/>
        <v>1.5110384439397024</v>
      </c>
    </row>
    <row r="490" spans="1:3" x14ac:dyDescent="0.25">
      <c r="A490">
        <v>788</v>
      </c>
      <c r="B490">
        <v>0.78800000000000003</v>
      </c>
      <c r="C490">
        <f t="shared" si="7"/>
        <v>1.5110179633635386</v>
      </c>
    </row>
    <row r="491" spans="1:3" x14ac:dyDescent="0.25">
      <c r="A491">
        <v>789</v>
      </c>
      <c r="B491">
        <v>0.78900000000000003</v>
      </c>
      <c r="C491">
        <f t="shared" si="7"/>
        <v>1.5109975356409187</v>
      </c>
    </row>
    <row r="492" spans="1:3" x14ac:dyDescent="0.25">
      <c r="A492">
        <v>790</v>
      </c>
      <c r="B492">
        <v>0.79</v>
      </c>
      <c r="C492">
        <f t="shared" si="7"/>
        <v>1.5109771604605169</v>
      </c>
    </row>
    <row r="493" spans="1:3" x14ac:dyDescent="0.25">
      <c r="A493">
        <v>791</v>
      </c>
      <c r="B493">
        <v>0.79100000000000004</v>
      </c>
      <c r="C493">
        <f t="shared" si="7"/>
        <v>1.5109568375130402</v>
      </c>
    </row>
    <row r="494" spans="1:3" x14ac:dyDescent="0.25">
      <c r="A494">
        <v>792</v>
      </c>
      <c r="B494">
        <v>0.79200000000000004</v>
      </c>
      <c r="C494">
        <f t="shared" si="7"/>
        <v>1.5109365664912116</v>
      </c>
    </row>
    <row r="495" spans="1:3" x14ac:dyDescent="0.25">
      <c r="A495">
        <v>793</v>
      </c>
      <c r="B495">
        <v>0.79300000000000004</v>
      </c>
      <c r="C495">
        <f t="shared" si="7"/>
        <v>1.5109163470897566</v>
      </c>
    </row>
    <row r="496" spans="1:3" x14ac:dyDescent="0.25">
      <c r="A496">
        <v>794</v>
      </c>
      <c r="B496">
        <v>0.79400000000000004</v>
      </c>
      <c r="C496">
        <f t="shared" si="7"/>
        <v>1.5108961790053843</v>
      </c>
    </row>
    <row r="497" spans="1:3" x14ac:dyDescent="0.25">
      <c r="A497">
        <v>795</v>
      </c>
      <c r="B497">
        <v>0.79500000000000004</v>
      </c>
      <c r="C497">
        <f t="shared" si="7"/>
        <v>1.5108760619367747</v>
      </c>
    </row>
    <row r="498" spans="1:3" x14ac:dyDescent="0.25">
      <c r="A498">
        <v>796</v>
      </c>
      <c r="B498">
        <v>0.79600000000000004</v>
      </c>
      <c r="C498">
        <f t="shared" si="7"/>
        <v>1.5108559955845611</v>
      </c>
    </row>
    <row r="499" spans="1:3" x14ac:dyDescent="0.25">
      <c r="A499">
        <v>797</v>
      </c>
      <c r="B499">
        <v>0.79700000000000004</v>
      </c>
      <c r="C499">
        <f t="shared" si="7"/>
        <v>1.5108359796513153</v>
      </c>
    </row>
    <row r="500" spans="1:3" x14ac:dyDescent="0.25">
      <c r="A500">
        <v>798</v>
      </c>
      <c r="B500">
        <v>0.79800000000000004</v>
      </c>
      <c r="C500">
        <f t="shared" si="7"/>
        <v>1.5108160138415339</v>
      </c>
    </row>
    <row r="501" spans="1:3" x14ac:dyDescent="0.25">
      <c r="A501">
        <v>799</v>
      </c>
      <c r="B501">
        <v>0.79900000000000004</v>
      </c>
      <c r="C501">
        <f t="shared" si="7"/>
        <v>1.5107960978616211</v>
      </c>
    </row>
    <row r="502" spans="1:3" x14ac:dyDescent="0.25">
      <c r="A502">
        <v>800</v>
      </c>
      <c r="B502">
        <v>0.8</v>
      </c>
      <c r="C502">
        <f t="shared" si="7"/>
        <v>1.5107762314198743</v>
      </c>
    </row>
    <row r="503" spans="1:3" x14ac:dyDescent="0.25">
      <c r="A503">
        <v>801</v>
      </c>
      <c r="B503">
        <v>0.80100000000000005</v>
      </c>
      <c r="C503">
        <f t="shared" si="7"/>
        <v>1.5107564142264716</v>
      </c>
    </row>
    <row r="504" spans="1:3" x14ac:dyDescent="0.25">
      <c r="A504">
        <v>802</v>
      </c>
      <c r="B504">
        <v>0.80200000000000005</v>
      </c>
      <c r="C504">
        <f t="shared" si="7"/>
        <v>1.5107366459934528</v>
      </c>
    </row>
    <row r="505" spans="1:3" x14ac:dyDescent="0.25">
      <c r="A505">
        <v>803</v>
      </c>
      <c r="B505">
        <v>0.80300000000000005</v>
      </c>
      <c r="C505">
        <f t="shared" si="7"/>
        <v>1.5107169264347096</v>
      </c>
    </row>
    <row r="506" spans="1:3" x14ac:dyDescent="0.25">
      <c r="A506">
        <v>804</v>
      </c>
      <c r="B506">
        <v>0.80400000000000005</v>
      </c>
      <c r="C506">
        <f t="shared" si="7"/>
        <v>1.5106972552659677</v>
      </c>
    </row>
    <row r="507" spans="1:3" x14ac:dyDescent="0.25">
      <c r="A507">
        <v>805</v>
      </c>
      <c r="B507">
        <v>0.80500000000000005</v>
      </c>
      <c r="C507">
        <f t="shared" si="7"/>
        <v>1.5106776322047746</v>
      </c>
    </row>
    <row r="508" spans="1:3" x14ac:dyDescent="0.25">
      <c r="A508">
        <v>806</v>
      </c>
      <c r="B508">
        <v>0.80600000000000005</v>
      </c>
      <c r="C508">
        <f t="shared" si="7"/>
        <v>1.5106580569704846</v>
      </c>
    </row>
    <row r="509" spans="1:3" x14ac:dyDescent="0.25">
      <c r="A509">
        <v>807</v>
      </c>
      <c r="B509">
        <v>0.80700000000000005</v>
      </c>
      <c r="C509">
        <f t="shared" si="7"/>
        <v>1.5106385292842448</v>
      </c>
    </row>
    <row r="510" spans="1:3" x14ac:dyDescent="0.25">
      <c r="A510">
        <v>808</v>
      </c>
      <c r="B510">
        <v>0.80800000000000005</v>
      </c>
      <c r="C510">
        <f t="shared" si="7"/>
        <v>1.5106190488689819</v>
      </c>
    </row>
    <row r="511" spans="1:3" x14ac:dyDescent="0.25">
      <c r="A511">
        <v>809</v>
      </c>
      <c r="B511">
        <v>0.80900000000000005</v>
      </c>
      <c r="C511">
        <f t="shared" si="7"/>
        <v>1.5105996154493875</v>
      </c>
    </row>
    <row r="512" spans="1:3" x14ac:dyDescent="0.25">
      <c r="A512">
        <v>810</v>
      </c>
      <c r="B512">
        <v>0.81</v>
      </c>
      <c r="C512">
        <f t="shared" si="7"/>
        <v>1.5105802287519055</v>
      </c>
    </row>
    <row r="513" spans="1:3" x14ac:dyDescent="0.25">
      <c r="A513">
        <v>811</v>
      </c>
      <c r="B513">
        <v>0.81100000000000005</v>
      </c>
      <c r="C513">
        <f t="shared" si="7"/>
        <v>1.5105608885047175</v>
      </c>
    </row>
    <row r="514" spans="1:3" x14ac:dyDescent="0.25">
      <c r="A514">
        <v>812</v>
      </c>
      <c r="B514">
        <v>0.81200000000000006</v>
      </c>
      <c r="C514">
        <f t="shared" si="7"/>
        <v>1.5105415944377307</v>
      </c>
    </row>
    <row r="515" spans="1:3" x14ac:dyDescent="0.25">
      <c r="A515">
        <v>813</v>
      </c>
      <c r="B515">
        <v>0.81299999999999994</v>
      </c>
      <c r="C515">
        <f t="shared" ref="C515:C578" si="8">SQRT(1+(1.03961212*B515^2)/(B515^2-0.00600069867)+(0.231792344*B515^2)/(B515^2-0.0200179144)+(1.01046945*B515^2)/(B515^2-103.560653))</f>
        <v>1.5105223462825637</v>
      </c>
    </row>
    <row r="516" spans="1:3" x14ac:dyDescent="0.25">
      <c r="A516">
        <v>814</v>
      </c>
      <c r="B516">
        <v>0.81399999999999995</v>
      </c>
      <c r="C516">
        <f t="shared" si="8"/>
        <v>1.510503143772534</v>
      </c>
    </row>
    <row r="517" spans="1:3" x14ac:dyDescent="0.25">
      <c r="A517">
        <v>815</v>
      </c>
      <c r="B517">
        <v>0.81499999999999995</v>
      </c>
      <c r="C517">
        <f t="shared" si="8"/>
        <v>1.510483986642644</v>
      </c>
    </row>
    <row r="518" spans="1:3" x14ac:dyDescent="0.25">
      <c r="A518">
        <v>816</v>
      </c>
      <c r="B518">
        <v>0.81599999999999995</v>
      </c>
      <c r="C518">
        <f t="shared" si="8"/>
        <v>1.5104648746295701</v>
      </c>
    </row>
    <row r="519" spans="1:3" x14ac:dyDescent="0.25">
      <c r="A519">
        <v>817</v>
      </c>
      <c r="B519">
        <v>0.81699999999999995</v>
      </c>
      <c r="C519">
        <f t="shared" si="8"/>
        <v>1.5104458074716469</v>
      </c>
    </row>
    <row r="520" spans="1:3" x14ac:dyDescent="0.25">
      <c r="A520">
        <v>818</v>
      </c>
      <c r="B520">
        <v>0.81799999999999995</v>
      </c>
      <c r="C520">
        <f t="shared" si="8"/>
        <v>1.5104267849088577</v>
      </c>
    </row>
    <row r="521" spans="1:3" x14ac:dyDescent="0.25">
      <c r="A521">
        <v>819</v>
      </c>
      <c r="B521">
        <v>0.81899999999999995</v>
      </c>
      <c r="C521">
        <f t="shared" si="8"/>
        <v>1.5104078066828199</v>
      </c>
    </row>
    <row r="522" spans="1:3" x14ac:dyDescent="0.25">
      <c r="A522">
        <v>820</v>
      </c>
      <c r="B522">
        <v>0.82</v>
      </c>
      <c r="C522">
        <f t="shared" si="8"/>
        <v>1.5103888725367733</v>
      </c>
    </row>
    <row r="523" spans="1:3" x14ac:dyDescent="0.25">
      <c r="A523">
        <v>821</v>
      </c>
      <c r="B523">
        <v>0.82099999999999995</v>
      </c>
      <c r="C523">
        <f t="shared" si="8"/>
        <v>1.5103699822155681</v>
      </c>
    </row>
    <row r="524" spans="1:3" x14ac:dyDescent="0.25">
      <c r="A524">
        <v>822</v>
      </c>
      <c r="B524">
        <v>0.82199999999999995</v>
      </c>
      <c r="C524">
        <f t="shared" si="8"/>
        <v>1.5103511354656507</v>
      </c>
    </row>
    <row r="525" spans="1:3" x14ac:dyDescent="0.25">
      <c r="A525">
        <v>823</v>
      </c>
      <c r="B525">
        <v>0.82299999999999995</v>
      </c>
      <c r="C525">
        <f t="shared" si="8"/>
        <v>1.5103323320350557</v>
      </c>
    </row>
    <row r="526" spans="1:3" x14ac:dyDescent="0.25">
      <c r="A526">
        <v>824</v>
      </c>
      <c r="B526">
        <v>0.82399999999999995</v>
      </c>
      <c r="C526">
        <f t="shared" si="8"/>
        <v>1.5103135716733886</v>
      </c>
    </row>
    <row r="527" spans="1:3" x14ac:dyDescent="0.25">
      <c r="A527">
        <v>825</v>
      </c>
      <c r="B527">
        <v>0.82499999999999996</v>
      </c>
      <c r="C527">
        <f t="shared" si="8"/>
        <v>1.5102948541318191</v>
      </c>
    </row>
    <row r="528" spans="1:3" x14ac:dyDescent="0.25">
      <c r="A528">
        <v>826</v>
      </c>
      <c r="B528">
        <v>0.82599999999999996</v>
      </c>
      <c r="C528">
        <f t="shared" si="8"/>
        <v>1.510276179163065</v>
      </c>
    </row>
    <row r="529" spans="1:3" x14ac:dyDescent="0.25">
      <c r="A529">
        <v>827</v>
      </c>
      <c r="B529">
        <v>0.82699999999999996</v>
      </c>
      <c r="C529">
        <f t="shared" si="8"/>
        <v>1.5102575465213834</v>
      </c>
    </row>
    <row r="530" spans="1:3" x14ac:dyDescent="0.25">
      <c r="A530">
        <v>828</v>
      </c>
      <c r="B530">
        <v>0.82799999999999996</v>
      </c>
      <c r="C530">
        <f t="shared" si="8"/>
        <v>1.510238955962558</v>
      </c>
    </row>
    <row r="531" spans="1:3" x14ac:dyDescent="0.25">
      <c r="A531">
        <v>829</v>
      </c>
      <c r="B531">
        <v>0.82899999999999996</v>
      </c>
      <c r="C531">
        <f t="shared" si="8"/>
        <v>1.5102204072438874</v>
      </c>
    </row>
    <row r="532" spans="1:3" x14ac:dyDescent="0.25">
      <c r="A532">
        <v>830</v>
      </c>
      <c r="B532">
        <v>0.83</v>
      </c>
      <c r="C532">
        <f t="shared" si="8"/>
        <v>1.5102019001241744</v>
      </c>
    </row>
    <row r="533" spans="1:3" x14ac:dyDescent="0.25">
      <c r="A533">
        <v>831</v>
      </c>
      <c r="B533">
        <v>0.83099999999999996</v>
      </c>
      <c r="C533">
        <f t="shared" si="8"/>
        <v>1.5101834343637144</v>
      </c>
    </row>
    <row r="534" spans="1:3" x14ac:dyDescent="0.25">
      <c r="A534">
        <v>832</v>
      </c>
      <c r="B534">
        <v>0.83199999999999996</v>
      </c>
      <c r="C534">
        <f t="shared" si="8"/>
        <v>1.5101650097242834</v>
      </c>
    </row>
    <row r="535" spans="1:3" x14ac:dyDescent="0.25">
      <c r="A535">
        <v>833</v>
      </c>
      <c r="B535">
        <v>0.83299999999999996</v>
      </c>
      <c r="C535">
        <f t="shared" si="8"/>
        <v>1.5101466259691287</v>
      </c>
    </row>
    <row r="536" spans="1:3" x14ac:dyDescent="0.25">
      <c r="A536">
        <v>834</v>
      </c>
      <c r="B536">
        <v>0.83399999999999996</v>
      </c>
      <c r="C536">
        <f t="shared" si="8"/>
        <v>1.510128282862957</v>
      </c>
    </row>
    <row r="537" spans="1:3" x14ac:dyDescent="0.25">
      <c r="A537">
        <v>835</v>
      </c>
      <c r="B537">
        <v>0.83499999999999996</v>
      </c>
      <c r="C537">
        <f t="shared" si="8"/>
        <v>1.5101099801719227</v>
      </c>
    </row>
    <row r="538" spans="1:3" x14ac:dyDescent="0.25">
      <c r="A538">
        <v>836</v>
      </c>
      <c r="B538">
        <v>0.83599999999999997</v>
      </c>
      <c r="C538">
        <f t="shared" si="8"/>
        <v>1.5100917176636177</v>
      </c>
    </row>
    <row r="539" spans="1:3" x14ac:dyDescent="0.25">
      <c r="A539">
        <v>837</v>
      </c>
      <c r="B539">
        <v>0.83699999999999997</v>
      </c>
      <c r="C539">
        <f t="shared" si="8"/>
        <v>1.5100734951070627</v>
      </c>
    </row>
    <row r="540" spans="1:3" x14ac:dyDescent="0.25">
      <c r="A540">
        <v>838</v>
      </c>
      <c r="B540">
        <v>0.83799999999999997</v>
      </c>
      <c r="C540">
        <f t="shared" si="8"/>
        <v>1.5100553122726921</v>
      </c>
    </row>
    <row r="541" spans="1:3" x14ac:dyDescent="0.25">
      <c r="A541">
        <v>839</v>
      </c>
      <c r="B541">
        <v>0.83899999999999997</v>
      </c>
      <c r="C541">
        <f t="shared" si="8"/>
        <v>1.5100371689323482</v>
      </c>
    </row>
    <row r="542" spans="1:3" x14ac:dyDescent="0.25">
      <c r="A542">
        <v>840</v>
      </c>
      <c r="B542">
        <v>0.84</v>
      </c>
      <c r="C542">
        <f t="shared" si="8"/>
        <v>1.510019064859268</v>
      </c>
    </row>
    <row r="543" spans="1:3" x14ac:dyDescent="0.25">
      <c r="A543">
        <v>841</v>
      </c>
      <c r="B543">
        <v>0.84099999999999997</v>
      </c>
      <c r="C543">
        <f t="shared" si="8"/>
        <v>1.5100009998280735</v>
      </c>
    </row>
    <row r="544" spans="1:3" x14ac:dyDescent="0.25">
      <c r="A544">
        <v>842</v>
      </c>
      <c r="B544">
        <v>0.84199999999999997</v>
      </c>
      <c r="C544">
        <f t="shared" si="8"/>
        <v>1.5099829736147619</v>
      </c>
    </row>
    <row r="545" spans="1:3" x14ac:dyDescent="0.25">
      <c r="A545">
        <v>843</v>
      </c>
      <c r="B545">
        <v>0.84299999999999997</v>
      </c>
      <c r="C545">
        <f t="shared" si="8"/>
        <v>1.5099649859966942</v>
      </c>
    </row>
    <row r="546" spans="1:3" x14ac:dyDescent="0.25">
      <c r="A546">
        <v>844</v>
      </c>
      <c r="B546">
        <v>0.84399999999999997</v>
      </c>
      <c r="C546">
        <f t="shared" si="8"/>
        <v>1.5099470367525876</v>
      </c>
    </row>
    <row r="547" spans="1:3" x14ac:dyDescent="0.25">
      <c r="A547">
        <v>845</v>
      </c>
      <c r="B547">
        <v>0.84499999999999997</v>
      </c>
      <c r="C547">
        <f t="shared" si="8"/>
        <v>1.5099291256625029</v>
      </c>
    </row>
    <row r="548" spans="1:3" x14ac:dyDescent="0.25">
      <c r="A548">
        <v>846</v>
      </c>
      <c r="B548">
        <v>0.84599999999999997</v>
      </c>
      <c r="C548">
        <f t="shared" si="8"/>
        <v>1.5099112525078358</v>
      </c>
    </row>
    <row r="549" spans="1:3" x14ac:dyDescent="0.25">
      <c r="A549">
        <v>847</v>
      </c>
      <c r="B549">
        <v>0.84699999999999998</v>
      </c>
      <c r="C549">
        <f t="shared" si="8"/>
        <v>1.5098934170713068</v>
      </c>
    </row>
    <row r="550" spans="1:3" x14ac:dyDescent="0.25">
      <c r="A550">
        <v>848</v>
      </c>
      <c r="B550">
        <v>0.84799999999999998</v>
      </c>
      <c r="C550">
        <f t="shared" si="8"/>
        <v>1.5098756191369522</v>
      </c>
    </row>
    <row r="551" spans="1:3" x14ac:dyDescent="0.25">
      <c r="A551">
        <v>849</v>
      </c>
      <c r="B551">
        <v>0.84899999999999998</v>
      </c>
      <c r="C551">
        <f t="shared" si="8"/>
        <v>1.5098578584901134</v>
      </c>
    </row>
    <row r="552" spans="1:3" x14ac:dyDescent="0.25">
      <c r="A552">
        <v>850</v>
      </c>
      <c r="B552">
        <v>0.85</v>
      </c>
      <c r="C552">
        <f t="shared" si="8"/>
        <v>1.5098401349174286</v>
      </c>
    </row>
    <row r="553" spans="1:3" x14ac:dyDescent="0.25">
      <c r="A553">
        <v>851</v>
      </c>
      <c r="B553">
        <v>0.85099999999999998</v>
      </c>
      <c r="C553">
        <f t="shared" si="8"/>
        <v>1.5098224482068217</v>
      </c>
    </row>
    <row r="554" spans="1:3" x14ac:dyDescent="0.25">
      <c r="A554">
        <v>852</v>
      </c>
      <c r="B554">
        <v>0.85199999999999998</v>
      </c>
      <c r="C554">
        <f t="shared" si="8"/>
        <v>1.5098047981474938</v>
      </c>
    </row>
    <row r="555" spans="1:3" x14ac:dyDescent="0.25">
      <c r="A555">
        <v>853</v>
      </c>
      <c r="B555">
        <v>0.85299999999999998</v>
      </c>
      <c r="C555">
        <f t="shared" si="8"/>
        <v>1.5097871845299147</v>
      </c>
    </row>
    <row r="556" spans="1:3" x14ac:dyDescent="0.25">
      <c r="A556">
        <v>854</v>
      </c>
      <c r="B556">
        <v>0.85399999999999998</v>
      </c>
      <c r="C556">
        <f t="shared" si="8"/>
        <v>1.509769607145812</v>
      </c>
    </row>
    <row r="557" spans="1:3" x14ac:dyDescent="0.25">
      <c r="A557">
        <v>855</v>
      </c>
      <c r="B557">
        <v>0.85499999999999998</v>
      </c>
      <c r="C557">
        <f t="shared" si="8"/>
        <v>1.5097520657881636</v>
      </c>
    </row>
    <row r="558" spans="1:3" x14ac:dyDescent="0.25">
      <c r="A558">
        <v>856</v>
      </c>
      <c r="B558">
        <v>0.85599999999999998</v>
      </c>
      <c r="C558">
        <f t="shared" si="8"/>
        <v>1.5097345602511871</v>
      </c>
    </row>
    <row r="559" spans="1:3" x14ac:dyDescent="0.25">
      <c r="A559">
        <v>857</v>
      </c>
      <c r="B559">
        <v>0.85699999999999998</v>
      </c>
      <c r="C559">
        <f t="shared" si="8"/>
        <v>1.5097170903303319</v>
      </c>
    </row>
    <row r="560" spans="1:3" x14ac:dyDescent="0.25">
      <c r="A560">
        <v>858</v>
      </c>
      <c r="B560">
        <v>0.85799999999999998</v>
      </c>
      <c r="C560">
        <f t="shared" si="8"/>
        <v>1.5096996558222693</v>
      </c>
    </row>
    <row r="561" spans="1:3" x14ac:dyDescent="0.25">
      <c r="A561">
        <v>859</v>
      </c>
      <c r="B561">
        <v>0.85899999999999999</v>
      </c>
      <c r="C561">
        <f t="shared" si="8"/>
        <v>1.5096822565248853</v>
      </c>
    </row>
    <row r="562" spans="1:3" x14ac:dyDescent="0.25">
      <c r="A562">
        <v>860</v>
      </c>
      <c r="B562">
        <v>0.86</v>
      </c>
      <c r="C562">
        <f t="shared" si="8"/>
        <v>1.5096648922372697</v>
      </c>
    </row>
    <row r="563" spans="1:3" x14ac:dyDescent="0.25">
      <c r="A563">
        <v>861</v>
      </c>
      <c r="B563">
        <v>0.86099999999999999</v>
      </c>
      <c r="C563">
        <f t="shared" si="8"/>
        <v>1.5096475627597095</v>
      </c>
    </row>
    <row r="564" spans="1:3" x14ac:dyDescent="0.25">
      <c r="A564">
        <v>862</v>
      </c>
      <c r="B564">
        <v>0.86199999999999999</v>
      </c>
      <c r="C564">
        <f t="shared" si="8"/>
        <v>1.5096302678936779</v>
      </c>
    </row>
    <row r="565" spans="1:3" x14ac:dyDescent="0.25">
      <c r="A565">
        <v>863</v>
      </c>
      <c r="B565">
        <v>0.86300000000000099</v>
      </c>
      <c r="C565">
        <f t="shared" si="8"/>
        <v>1.5096130074418288</v>
      </c>
    </row>
    <row r="566" spans="1:3" x14ac:dyDescent="0.25">
      <c r="A566">
        <v>864</v>
      </c>
      <c r="B566">
        <v>0.86400000000000099</v>
      </c>
      <c r="C566">
        <f t="shared" si="8"/>
        <v>1.5095957812079848</v>
      </c>
    </row>
    <row r="567" spans="1:3" x14ac:dyDescent="0.25">
      <c r="A567">
        <v>865</v>
      </c>
      <c r="B567">
        <v>0.86500000000000099</v>
      </c>
      <c r="C567">
        <f t="shared" si="8"/>
        <v>1.509578588997132</v>
      </c>
    </row>
    <row r="568" spans="1:3" x14ac:dyDescent="0.25">
      <c r="A568">
        <v>866</v>
      </c>
      <c r="B568">
        <v>0.86600000000000099</v>
      </c>
      <c r="C568">
        <f t="shared" si="8"/>
        <v>1.5095614306154101</v>
      </c>
    </row>
    <row r="569" spans="1:3" x14ac:dyDescent="0.25">
      <c r="A569">
        <v>867</v>
      </c>
      <c r="B569">
        <v>0.86700000000000099</v>
      </c>
      <c r="C569">
        <f t="shared" si="8"/>
        <v>1.5095443058701035</v>
      </c>
    </row>
    <row r="570" spans="1:3" x14ac:dyDescent="0.25">
      <c r="A570">
        <v>868</v>
      </c>
      <c r="B570">
        <v>0.86800000000000099</v>
      </c>
      <c r="C570">
        <f t="shared" si="8"/>
        <v>1.5095272145696343</v>
      </c>
    </row>
    <row r="571" spans="1:3" x14ac:dyDescent="0.25">
      <c r="A571">
        <v>869</v>
      </c>
      <c r="B571">
        <v>0.86900000000000099</v>
      </c>
      <c r="C571">
        <f t="shared" si="8"/>
        <v>1.5095101565235542</v>
      </c>
    </row>
    <row r="572" spans="1:3" x14ac:dyDescent="0.25">
      <c r="A572">
        <v>870</v>
      </c>
      <c r="B572">
        <v>0.87000000000000099</v>
      </c>
      <c r="C572">
        <f t="shared" si="8"/>
        <v>1.5094931315425357</v>
      </c>
    </row>
    <row r="573" spans="1:3" x14ac:dyDescent="0.25">
      <c r="A573">
        <v>871</v>
      </c>
      <c r="B573">
        <v>0.871000000000001</v>
      </c>
      <c r="C573">
        <f t="shared" si="8"/>
        <v>1.509476139438364</v>
      </c>
    </row>
    <row r="574" spans="1:3" x14ac:dyDescent="0.25">
      <c r="A574">
        <v>872</v>
      </c>
      <c r="B574">
        <v>0.872000000000001</v>
      </c>
      <c r="C574">
        <f t="shared" si="8"/>
        <v>1.5094591800239303</v>
      </c>
    </row>
    <row r="575" spans="1:3" x14ac:dyDescent="0.25">
      <c r="A575">
        <v>873</v>
      </c>
      <c r="B575">
        <v>0.873000000000001</v>
      </c>
      <c r="C575">
        <f t="shared" si="8"/>
        <v>1.5094422531132228</v>
      </c>
    </row>
    <row r="576" spans="1:3" x14ac:dyDescent="0.25">
      <c r="A576">
        <v>874</v>
      </c>
      <c r="B576">
        <v>0.874000000000001</v>
      </c>
      <c r="C576">
        <f t="shared" si="8"/>
        <v>1.5094253585213184</v>
      </c>
    </row>
    <row r="577" spans="1:3" x14ac:dyDescent="0.25">
      <c r="A577">
        <v>875</v>
      </c>
      <c r="B577">
        <v>0.875000000000001</v>
      </c>
      <c r="C577">
        <f t="shared" si="8"/>
        <v>1.5094084960643772</v>
      </c>
    </row>
    <row r="578" spans="1:3" x14ac:dyDescent="0.25">
      <c r="A578">
        <v>876</v>
      </c>
      <c r="B578">
        <v>0.876000000000001</v>
      </c>
      <c r="C578">
        <f t="shared" si="8"/>
        <v>1.5093916655596327</v>
      </c>
    </row>
    <row r="579" spans="1:3" x14ac:dyDescent="0.25">
      <c r="A579">
        <v>877</v>
      </c>
      <c r="B579">
        <v>0.877000000000001</v>
      </c>
      <c r="C579">
        <f t="shared" ref="C579:C642" si="9">SQRT(1+(1.03961212*B579^2)/(B579^2-0.00600069867)+(0.231792344*B579^2)/(B579^2-0.0200179144)+(1.01046945*B579^2)/(B579^2-103.560653))</f>
        <v>1.5093748668253848</v>
      </c>
    </row>
    <row r="580" spans="1:3" x14ac:dyDescent="0.25">
      <c r="A580">
        <v>878</v>
      </c>
      <c r="B580">
        <v>0.878000000000001</v>
      </c>
      <c r="C580">
        <f t="shared" si="9"/>
        <v>1.509358099680993</v>
      </c>
    </row>
    <row r="581" spans="1:3" x14ac:dyDescent="0.25">
      <c r="A581">
        <v>879</v>
      </c>
      <c r="B581">
        <v>0.879000000000001</v>
      </c>
      <c r="C581">
        <f t="shared" si="9"/>
        <v>1.5093413639468674</v>
      </c>
    </row>
    <row r="582" spans="1:3" x14ac:dyDescent="0.25">
      <c r="A582">
        <v>880</v>
      </c>
      <c r="B582">
        <v>0.880000000000001</v>
      </c>
      <c r="C582">
        <f t="shared" si="9"/>
        <v>1.5093246594444627</v>
      </c>
    </row>
    <row r="583" spans="1:3" x14ac:dyDescent="0.25">
      <c r="A583">
        <v>881</v>
      </c>
      <c r="B583">
        <v>0.881000000000001</v>
      </c>
      <c r="C583">
        <f t="shared" si="9"/>
        <v>1.5093079859962708</v>
      </c>
    </row>
    <row r="584" spans="1:3" x14ac:dyDescent="0.25">
      <c r="A584">
        <v>882</v>
      </c>
      <c r="B584">
        <v>0.88200000000000101</v>
      </c>
      <c r="C584">
        <f t="shared" si="9"/>
        <v>1.5092913434258124</v>
      </c>
    </row>
    <row r="585" spans="1:3" x14ac:dyDescent="0.25">
      <c r="A585">
        <v>883</v>
      </c>
      <c r="B585">
        <v>0.88300000000000101</v>
      </c>
      <c r="C585">
        <f t="shared" si="9"/>
        <v>1.5092747315576307</v>
      </c>
    </row>
    <row r="586" spans="1:3" x14ac:dyDescent="0.25">
      <c r="A586">
        <v>884</v>
      </c>
      <c r="B586">
        <v>0.88400000000000101</v>
      </c>
      <c r="C586">
        <f t="shared" si="9"/>
        <v>1.5092581502172833</v>
      </c>
    </row>
    <row r="587" spans="1:3" x14ac:dyDescent="0.25">
      <c r="A587">
        <v>885</v>
      </c>
      <c r="B587">
        <v>0.88500000000000101</v>
      </c>
      <c r="C587">
        <f t="shared" si="9"/>
        <v>1.5092415992313368</v>
      </c>
    </row>
    <row r="588" spans="1:3" x14ac:dyDescent="0.25">
      <c r="A588">
        <v>886</v>
      </c>
      <c r="B588">
        <v>0.88600000000000101</v>
      </c>
      <c r="C588">
        <f t="shared" si="9"/>
        <v>1.5092250784273578</v>
      </c>
    </row>
    <row r="589" spans="1:3" x14ac:dyDescent="0.25">
      <c r="A589">
        <v>887</v>
      </c>
      <c r="B589">
        <v>0.88700000000000101</v>
      </c>
      <c r="C589">
        <f t="shared" si="9"/>
        <v>1.5092085876339072</v>
      </c>
    </row>
    <row r="590" spans="1:3" x14ac:dyDescent="0.25">
      <c r="A590">
        <v>888</v>
      </c>
      <c r="B590">
        <v>0.88800000000000101</v>
      </c>
      <c r="C590">
        <f t="shared" si="9"/>
        <v>1.5091921266805328</v>
      </c>
    </row>
    <row r="591" spans="1:3" x14ac:dyDescent="0.25">
      <c r="A591">
        <v>889</v>
      </c>
      <c r="B591">
        <v>0.88900000000000101</v>
      </c>
      <c r="C591">
        <f t="shared" si="9"/>
        <v>1.5091756953977622</v>
      </c>
    </row>
    <row r="592" spans="1:3" x14ac:dyDescent="0.25">
      <c r="A592">
        <v>890</v>
      </c>
      <c r="B592">
        <v>0.89000000000000101</v>
      </c>
      <c r="C592">
        <f t="shared" si="9"/>
        <v>1.5091592936170963</v>
      </c>
    </row>
    <row r="593" spans="1:3" x14ac:dyDescent="0.25">
      <c r="A593">
        <v>891</v>
      </c>
      <c r="B593">
        <v>0.89100000000000101</v>
      </c>
      <c r="C593">
        <f t="shared" si="9"/>
        <v>1.5091429211710021</v>
      </c>
    </row>
    <row r="594" spans="1:3" x14ac:dyDescent="0.25">
      <c r="A594">
        <v>892</v>
      </c>
      <c r="B594">
        <v>0.89200000000000101</v>
      </c>
      <c r="C594">
        <f t="shared" si="9"/>
        <v>1.5091265778929075</v>
      </c>
    </row>
    <row r="595" spans="1:3" x14ac:dyDescent="0.25">
      <c r="A595">
        <v>893</v>
      </c>
      <c r="B595">
        <v>0.89300000000000102</v>
      </c>
      <c r="C595">
        <f t="shared" si="9"/>
        <v>1.5091102636171918</v>
      </c>
    </row>
    <row r="596" spans="1:3" x14ac:dyDescent="0.25">
      <c r="A596">
        <v>894</v>
      </c>
      <c r="B596">
        <v>0.89400000000000102</v>
      </c>
      <c r="C596">
        <f t="shared" si="9"/>
        <v>1.5090939781791815</v>
      </c>
    </row>
    <row r="597" spans="1:3" x14ac:dyDescent="0.25">
      <c r="A597">
        <v>895</v>
      </c>
      <c r="B597">
        <v>0.89500000000000102</v>
      </c>
      <c r="C597">
        <f t="shared" si="9"/>
        <v>1.5090777214151436</v>
      </c>
    </row>
    <row r="598" spans="1:3" x14ac:dyDescent="0.25">
      <c r="A598">
        <v>896</v>
      </c>
      <c r="B598">
        <v>0.89600000000000102</v>
      </c>
      <c r="C598">
        <f t="shared" si="9"/>
        <v>1.5090614931622774</v>
      </c>
    </row>
    <row r="599" spans="1:3" x14ac:dyDescent="0.25">
      <c r="A599">
        <v>897</v>
      </c>
      <c r="B599">
        <v>0.89700000000000102</v>
      </c>
      <c r="C599">
        <f t="shared" si="9"/>
        <v>1.5090452932587097</v>
      </c>
    </row>
    <row r="600" spans="1:3" x14ac:dyDescent="0.25">
      <c r="A600">
        <v>898</v>
      </c>
      <c r="B600">
        <v>0.89800000000000102</v>
      </c>
      <c r="C600">
        <f t="shared" si="9"/>
        <v>1.5090291215434879</v>
      </c>
    </row>
    <row r="601" spans="1:3" x14ac:dyDescent="0.25">
      <c r="A601">
        <v>899</v>
      </c>
      <c r="B601">
        <v>0.89900000000000102</v>
      </c>
      <c r="C601">
        <f t="shared" si="9"/>
        <v>1.5090129778565728</v>
      </c>
    </row>
    <row r="602" spans="1:3" x14ac:dyDescent="0.25">
      <c r="A602">
        <v>900</v>
      </c>
      <c r="B602">
        <v>0.90000000000000102</v>
      </c>
      <c r="C602">
        <f t="shared" si="9"/>
        <v>1.5089968620388341</v>
      </c>
    </row>
    <row r="603" spans="1:3" x14ac:dyDescent="0.25">
      <c r="A603">
        <v>901</v>
      </c>
      <c r="B603">
        <v>0.90100000000000102</v>
      </c>
      <c r="C603">
        <f t="shared" si="9"/>
        <v>1.5089807739320429</v>
      </c>
    </row>
    <row r="604" spans="1:3" x14ac:dyDescent="0.25">
      <c r="A604">
        <v>902</v>
      </c>
      <c r="B604">
        <v>0.90200000000000102</v>
      </c>
      <c r="C604">
        <f t="shared" si="9"/>
        <v>1.5089647133788653</v>
      </c>
    </row>
    <row r="605" spans="1:3" x14ac:dyDescent="0.25">
      <c r="A605">
        <v>903</v>
      </c>
      <c r="B605">
        <v>0.90300000000000102</v>
      </c>
      <c r="C605">
        <f t="shared" si="9"/>
        <v>1.5089486802228567</v>
      </c>
    </row>
    <row r="606" spans="1:3" x14ac:dyDescent="0.25">
      <c r="A606">
        <v>904</v>
      </c>
      <c r="B606">
        <v>0.90400000000000102</v>
      </c>
      <c r="C606">
        <f t="shared" si="9"/>
        <v>1.5089326743084561</v>
      </c>
    </row>
    <row r="607" spans="1:3" x14ac:dyDescent="0.25">
      <c r="A607">
        <v>905</v>
      </c>
      <c r="B607">
        <v>0.90500000000000103</v>
      </c>
      <c r="C607">
        <f t="shared" si="9"/>
        <v>1.5089166954809796</v>
      </c>
    </row>
    <row r="608" spans="1:3" x14ac:dyDescent="0.25">
      <c r="A608">
        <v>906</v>
      </c>
      <c r="B608">
        <v>0.90600000000000103</v>
      </c>
      <c r="C608">
        <f t="shared" si="9"/>
        <v>1.508900743586614</v>
      </c>
    </row>
    <row r="609" spans="1:3" x14ac:dyDescent="0.25">
      <c r="A609">
        <v>907</v>
      </c>
      <c r="B609">
        <v>0.90700000000000103</v>
      </c>
      <c r="C609">
        <f t="shared" si="9"/>
        <v>1.508884818472412</v>
      </c>
    </row>
    <row r="610" spans="1:3" x14ac:dyDescent="0.25">
      <c r="A610">
        <v>908</v>
      </c>
      <c r="B610">
        <v>0.90800000000000103</v>
      </c>
      <c r="C610">
        <f t="shared" si="9"/>
        <v>1.5088689199862848</v>
      </c>
    </row>
    <row r="611" spans="1:3" x14ac:dyDescent="0.25">
      <c r="A611">
        <v>909</v>
      </c>
      <c r="B611">
        <v>0.90900000000000103</v>
      </c>
      <c r="C611">
        <f t="shared" si="9"/>
        <v>1.5088530479769977</v>
      </c>
    </row>
    <row r="612" spans="1:3" x14ac:dyDescent="0.25">
      <c r="A612">
        <v>910</v>
      </c>
      <c r="B612">
        <v>0.91000000000000103</v>
      </c>
      <c r="C612">
        <f t="shared" si="9"/>
        <v>1.5088372022941634</v>
      </c>
    </row>
    <row r="613" spans="1:3" x14ac:dyDescent="0.25">
      <c r="A613">
        <v>911</v>
      </c>
      <c r="B613">
        <v>0.91100000000000103</v>
      </c>
      <c r="C613">
        <f t="shared" si="9"/>
        <v>1.508821382788236</v>
      </c>
    </row>
    <row r="614" spans="1:3" x14ac:dyDescent="0.25">
      <c r="A614">
        <v>912</v>
      </c>
      <c r="B614">
        <v>0.91200000000000103</v>
      </c>
      <c r="C614">
        <f t="shared" si="9"/>
        <v>1.508805589310507</v>
      </c>
    </row>
    <row r="615" spans="1:3" x14ac:dyDescent="0.25">
      <c r="A615">
        <v>913</v>
      </c>
      <c r="B615">
        <v>0.91300000000000103</v>
      </c>
      <c r="C615">
        <f t="shared" si="9"/>
        <v>1.5087898217130968</v>
      </c>
    </row>
    <row r="616" spans="1:3" x14ac:dyDescent="0.25">
      <c r="A616">
        <v>914</v>
      </c>
      <c r="B616">
        <v>0.91400000000000103</v>
      </c>
      <c r="C616">
        <f t="shared" si="9"/>
        <v>1.5087740798489522</v>
      </c>
    </row>
    <row r="617" spans="1:3" x14ac:dyDescent="0.25">
      <c r="A617">
        <v>915</v>
      </c>
      <c r="B617">
        <v>0.91500000000000103</v>
      </c>
      <c r="C617">
        <f t="shared" si="9"/>
        <v>1.5087583635718378</v>
      </c>
    </row>
    <row r="618" spans="1:3" x14ac:dyDescent="0.25">
      <c r="A618">
        <v>916</v>
      </c>
      <c r="B618">
        <v>0.91600000000000104</v>
      </c>
      <c r="C618">
        <f t="shared" si="9"/>
        <v>1.5087426727363327</v>
      </c>
    </row>
    <row r="619" spans="1:3" x14ac:dyDescent="0.25">
      <c r="A619">
        <v>917</v>
      </c>
      <c r="B619">
        <v>0.91700000000000104</v>
      </c>
      <c r="C619">
        <f t="shared" si="9"/>
        <v>1.5087270071978245</v>
      </c>
    </row>
    <row r="620" spans="1:3" x14ac:dyDescent="0.25">
      <c r="A620">
        <v>918</v>
      </c>
      <c r="B620">
        <v>0.91800000000000104</v>
      </c>
      <c r="C620">
        <f t="shared" si="9"/>
        <v>1.508711366812503</v>
      </c>
    </row>
    <row r="621" spans="1:3" x14ac:dyDescent="0.25">
      <c r="A621">
        <v>919</v>
      </c>
      <c r="B621">
        <v>0.91900000000000104</v>
      </c>
      <c r="C621">
        <f t="shared" si="9"/>
        <v>1.5086957514373558</v>
      </c>
    </row>
    <row r="622" spans="1:3" x14ac:dyDescent="0.25">
      <c r="A622">
        <v>920</v>
      </c>
      <c r="B622">
        <v>0.92000000000000104</v>
      </c>
      <c r="C622">
        <f t="shared" si="9"/>
        <v>1.5086801609301621</v>
      </c>
    </row>
    <row r="623" spans="1:3" x14ac:dyDescent="0.25">
      <c r="A623">
        <v>921</v>
      </c>
      <c r="B623">
        <v>0.92100000000000104</v>
      </c>
      <c r="C623">
        <f t="shared" si="9"/>
        <v>1.5086645951494879</v>
      </c>
    </row>
    <row r="624" spans="1:3" x14ac:dyDescent="0.25">
      <c r="A624">
        <v>922</v>
      </c>
      <c r="B624">
        <v>0.92200000000000104</v>
      </c>
      <c r="C624">
        <f t="shared" si="9"/>
        <v>1.5086490539546811</v>
      </c>
    </row>
    <row r="625" spans="1:3" x14ac:dyDescent="0.25">
      <c r="A625">
        <v>923</v>
      </c>
      <c r="B625">
        <v>0.92300000000000104</v>
      </c>
      <c r="C625">
        <f t="shared" si="9"/>
        <v>1.5086335372058652</v>
      </c>
    </row>
    <row r="626" spans="1:3" x14ac:dyDescent="0.25">
      <c r="A626">
        <v>924</v>
      </c>
      <c r="B626">
        <v>0.92400000000000104</v>
      </c>
      <c r="C626">
        <f t="shared" si="9"/>
        <v>1.5086180447639348</v>
      </c>
    </row>
    <row r="627" spans="1:3" x14ac:dyDescent="0.25">
      <c r="A627">
        <v>925</v>
      </c>
      <c r="B627">
        <v>0.92500000000000104</v>
      </c>
      <c r="C627">
        <f t="shared" si="9"/>
        <v>1.5086025764905506</v>
      </c>
    </row>
    <row r="628" spans="1:3" x14ac:dyDescent="0.25">
      <c r="A628">
        <v>926</v>
      </c>
      <c r="B628">
        <v>0.92600000000000104</v>
      </c>
      <c r="C628">
        <f t="shared" si="9"/>
        <v>1.5085871322481332</v>
      </c>
    </row>
    <row r="629" spans="1:3" x14ac:dyDescent="0.25">
      <c r="A629">
        <v>927</v>
      </c>
      <c r="B629">
        <v>0.92700000000000105</v>
      </c>
      <c r="C629">
        <f t="shared" si="9"/>
        <v>1.5085717118998598</v>
      </c>
    </row>
    <row r="630" spans="1:3" x14ac:dyDescent="0.25">
      <c r="A630">
        <v>928</v>
      </c>
      <c r="B630">
        <v>0.92800000000000105</v>
      </c>
      <c r="C630">
        <f t="shared" si="9"/>
        <v>1.5085563153096577</v>
      </c>
    </row>
    <row r="631" spans="1:3" x14ac:dyDescent="0.25">
      <c r="A631">
        <v>929</v>
      </c>
      <c r="B631">
        <v>0.92900000000000105</v>
      </c>
      <c r="C631">
        <f t="shared" si="9"/>
        <v>1.5085409423421998</v>
      </c>
    </row>
    <row r="632" spans="1:3" x14ac:dyDescent="0.25">
      <c r="A632">
        <v>930</v>
      </c>
      <c r="B632">
        <v>0.93000000000000105</v>
      </c>
      <c r="C632">
        <f t="shared" si="9"/>
        <v>1.5085255928628993</v>
      </c>
    </row>
    <row r="633" spans="1:3" x14ac:dyDescent="0.25">
      <c r="A633">
        <v>931</v>
      </c>
      <c r="B633">
        <v>0.93100000000000105</v>
      </c>
      <c r="C633">
        <f t="shared" si="9"/>
        <v>1.5085102667379058</v>
      </c>
    </row>
    <row r="634" spans="1:3" x14ac:dyDescent="0.25">
      <c r="A634">
        <v>932</v>
      </c>
      <c r="B634">
        <v>0.93200000000000105</v>
      </c>
      <c r="C634">
        <f t="shared" si="9"/>
        <v>1.508494963834099</v>
      </c>
    </row>
    <row r="635" spans="1:3" x14ac:dyDescent="0.25">
      <c r="A635">
        <v>933</v>
      </c>
      <c r="B635">
        <v>0.93300000000000105</v>
      </c>
      <c r="C635">
        <f t="shared" si="9"/>
        <v>1.5084796840190853</v>
      </c>
    </row>
    <row r="636" spans="1:3" x14ac:dyDescent="0.25">
      <c r="A636">
        <v>934</v>
      </c>
      <c r="B636">
        <v>0.93400000000000105</v>
      </c>
      <c r="C636">
        <f t="shared" si="9"/>
        <v>1.5084644271611911</v>
      </c>
    </row>
    <row r="637" spans="1:3" x14ac:dyDescent="0.25">
      <c r="A637">
        <v>935</v>
      </c>
      <c r="B637">
        <v>0.93500000000000105</v>
      </c>
      <c r="C637">
        <f t="shared" si="9"/>
        <v>1.5084491931294608</v>
      </c>
    </row>
    <row r="638" spans="1:3" x14ac:dyDescent="0.25">
      <c r="A638">
        <v>936</v>
      </c>
      <c r="B638">
        <v>0.93600000000000105</v>
      </c>
      <c r="C638">
        <f t="shared" si="9"/>
        <v>1.5084339817936485</v>
      </c>
    </row>
    <row r="639" spans="1:3" x14ac:dyDescent="0.25">
      <c r="A639">
        <v>937</v>
      </c>
      <c r="B639">
        <v>0.93700000000000105</v>
      </c>
      <c r="C639">
        <f t="shared" si="9"/>
        <v>1.5084187930242177</v>
      </c>
    </row>
    <row r="640" spans="1:3" x14ac:dyDescent="0.25">
      <c r="A640">
        <v>938</v>
      </c>
      <c r="B640">
        <v>0.93800000000000106</v>
      </c>
      <c r="C640">
        <f t="shared" si="9"/>
        <v>1.5084036266923315</v>
      </c>
    </row>
    <row r="641" spans="1:3" x14ac:dyDescent="0.25">
      <c r="A641">
        <v>939</v>
      </c>
      <c r="B641">
        <v>0.93900000000000095</v>
      </c>
      <c r="C641">
        <f t="shared" si="9"/>
        <v>1.5083884826698524</v>
      </c>
    </row>
    <row r="642" spans="1:3" x14ac:dyDescent="0.25">
      <c r="A642">
        <v>940</v>
      </c>
      <c r="B642">
        <v>0.94000000000000095</v>
      </c>
      <c r="C642">
        <f t="shared" si="9"/>
        <v>1.5083733608293362</v>
      </c>
    </row>
    <row r="643" spans="1:3" x14ac:dyDescent="0.25">
      <c r="A643">
        <v>941</v>
      </c>
      <c r="B643">
        <v>0.94100000000000095</v>
      </c>
      <c r="C643">
        <f t="shared" ref="C643:C706" si="10">SQRT(1+(1.03961212*B643^2)/(B643^2-0.00600069867)+(0.231792344*B643^2)/(B643^2-0.0200179144)+(1.01046945*B643^2)/(B643^2-103.560653))</f>
        <v>1.5083582610440256</v>
      </c>
    </row>
    <row r="644" spans="1:3" x14ac:dyDescent="0.25">
      <c r="A644">
        <v>942</v>
      </c>
      <c r="B644">
        <v>0.94200000000000095</v>
      </c>
      <c r="C644">
        <f t="shared" si="10"/>
        <v>1.5083431831878489</v>
      </c>
    </row>
    <row r="645" spans="1:3" x14ac:dyDescent="0.25">
      <c r="A645">
        <v>943</v>
      </c>
      <c r="B645">
        <v>0.94300000000000095</v>
      </c>
      <c r="C645">
        <f t="shared" si="10"/>
        <v>1.508328127135413</v>
      </c>
    </row>
    <row r="646" spans="1:3" x14ac:dyDescent="0.25">
      <c r="A646">
        <v>944</v>
      </c>
      <c r="B646">
        <v>0.94400000000000095</v>
      </c>
      <c r="C646">
        <f t="shared" si="10"/>
        <v>1.5083130927619999</v>
      </c>
    </row>
    <row r="647" spans="1:3" x14ac:dyDescent="0.25">
      <c r="A647">
        <v>945</v>
      </c>
      <c r="B647">
        <v>0.94500000000000095</v>
      </c>
      <c r="C647">
        <f t="shared" si="10"/>
        <v>1.5082980799435632</v>
      </c>
    </row>
    <row r="648" spans="1:3" x14ac:dyDescent="0.25">
      <c r="A648">
        <v>946</v>
      </c>
      <c r="B648">
        <v>0.94600000000000095</v>
      </c>
      <c r="C648">
        <f t="shared" si="10"/>
        <v>1.5082830885567216</v>
      </c>
    </row>
    <row r="649" spans="1:3" x14ac:dyDescent="0.25">
      <c r="A649">
        <v>947</v>
      </c>
      <c r="B649">
        <v>0.94700000000000095</v>
      </c>
      <c r="C649">
        <f t="shared" si="10"/>
        <v>1.5082681184787561</v>
      </c>
    </row>
    <row r="650" spans="1:3" x14ac:dyDescent="0.25">
      <c r="A650">
        <v>948</v>
      </c>
      <c r="B650">
        <v>0.94800000000000095</v>
      </c>
      <c r="C650">
        <f t="shared" si="10"/>
        <v>1.508253169587606</v>
      </c>
    </row>
    <row r="651" spans="1:3" x14ac:dyDescent="0.25">
      <c r="A651">
        <v>949</v>
      </c>
      <c r="B651">
        <v>0.94900000000000095</v>
      </c>
      <c r="C651">
        <f t="shared" si="10"/>
        <v>1.5082382417618627</v>
      </c>
    </row>
    <row r="652" spans="1:3" x14ac:dyDescent="0.25">
      <c r="A652">
        <v>950</v>
      </c>
      <c r="B652">
        <v>0.95000000000000095</v>
      </c>
      <c r="C652">
        <f t="shared" si="10"/>
        <v>1.5082233348807677</v>
      </c>
    </row>
    <row r="653" spans="1:3" x14ac:dyDescent="0.25">
      <c r="A653">
        <v>951</v>
      </c>
      <c r="B653">
        <v>0.95100000000000096</v>
      </c>
      <c r="C653">
        <f t="shared" si="10"/>
        <v>1.5082084488242065</v>
      </c>
    </row>
    <row r="654" spans="1:3" x14ac:dyDescent="0.25">
      <c r="A654">
        <v>952</v>
      </c>
      <c r="B654">
        <v>0.95200000000000096</v>
      </c>
      <c r="C654">
        <f t="shared" si="10"/>
        <v>1.508193583472706</v>
      </c>
    </row>
    <row r="655" spans="1:3" x14ac:dyDescent="0.25">
      <c r="A655">
        <v>953</v>
      </c>
      <c r="B655">
        <v>0.95300000000000096</v>
      </c>
      <c r="C655">
        <f t="shared" si="10"/>
        <v>1.5081787387074295</v>
      </c>
    </row>
    <row r="656" spans="1:3" x14ac:dyDescent="0.25">
      <c r="A656">
        <v>954</v>
      </c>
      <c r="B656">
        <v>0.95400000000000096</v>
      </c>
      <c r="C656">
        <f t="shared" si="10"/>
        <v>1.5081639144101722</v>
      </c>
    </row>
    <row r="657" spans="1:3" x14ac:dyDescent="0.25">
      <c r="A657">
        <v>955</v>
      </c>
      <c r="B657">
        <v>0.95500000000000096</v>
      </c>
      <c r="C657">
        <f t="shared" si="10"/>
        <v>1.5081491104633578</v>
      </c>
    </row>
    <row r="658" spans="1:3" x14ac:dyDescent="0.25">
      <c r="A658">
        <v>956</v>
      </c>
      <c r="B658">
        <v>0.95600000000000096</v>
      </c>
      <c r="C658">
        <f t="shared" si="10"/>
        <v>1.5081343267500344</v>
      </c>
    </row>
    <row r="659" spans="1:3" x14ac:dyDescent="0.25">
      <c r="A659">
        <v>957</v>
      </c>
      <c r="B659">
        <v>0.95700000000000096</v>
      </c>
      <c r="C659">
        <f t="shared" si="10"/>
        <v>1.5081195631538711</v>
      </c>
    </row>
    <row r="660" spans="1:3" x14ac:dyDescent="0.25">
      <c r="A660">
        <v>958</v>
      </c>
      <c r="B660">
        <v>0.95800000000000096</v>
      </c>
      <c r="C660">
        <f t="shared" si="10"/>
        <v>1.5081048195591511</v>
      </c>
    </row>
    <row r="661" spans="1:3" x14ac:dyDescent="0.25">
      <c r="A661">
        <v>959</v>
      </c>
      <c r="B661">
        <v>0.95900000000000096</v>
      </c>
      <c r="C661">
        <f t="shared" si="10"/>
        <v>1.5080900958507715</v>
      </c>
    </row>
    <row r="662" spans="1:3" x14ac:dyDescent="0.25">
      <c r="A662">
        <v>960</v>
      </c>
      <c r="B662">
        <v>0.96000000000000096</v>
      </c>
      <c r="C662">
        <f t="shared" si="10"/>
        <v>1.5080753919142378</v>
      </c>
    </row>
    <row r="663" spans="1:3" x14ac:dyDescent="0.25">
      <c r="A663">
        <v>961</v>
      </c>
      <c r="B663">
        <v>0.96100000000000096</v>
      </c>
      <c r="C663">
        <f t="shared" si="10"/>
        <v>1.5080607076356587</v>
      </c>
    </row>
    <row r="664" spans="1:3" x14ac:dyDescent="0.25">
      <c r="A664">
        <v>962</v>
      </c>
      <c r="B664">
        <v>0.96200000000000097</v>
      </c>
      <c r="C664">
        <f t="shared" si="10"/>
        <v>1.5080460429017444</v>
      </c>
    </row>
    <row r="665" spans="1:3" x14ac:dyDescent="0.25">
      <c r="A665">
        <v>963</v>
      </c>
      <c r="B665">
        <v>0.96300000000000097</v>
      </c>
      <c r="C665">
        <f t="shared" si="10"/>
        <v>1.5080313975998016</v>
      </c>
    </row>
    <row r="666" spans="1:3" x14ac:dyDescent="0.25">
      <c r="A666">
        <v>964</v>
      </c>
      <c r="B666">
        <v>0.96400000000000097</v>
      </c>
      <c r="C666">
        <f t="shared" si="10"/>
        <v>1.5080167716177293</v>
      </c>
    </row>
    <row r="667" spans="1:3" x14ac:dyDescent="0.25">
      <c r="A667">
        <v>965</v>
      </c>
      <c r="B667">
        <v>0.96500000000000097</v>
      </c>
      <c r="C667">
        <f t="shared" si="10"/>
        <v>1.5080021648440158</v>
      </c>
    </row>
    <row r="668" spans="1:3" x14ac:dyDescent="0.25">
      <c r="A668">
        <v>966</v>
      </c>
      <c r="B668">
        <v>0.96600000000000097</v>
      </c>
      <c r="C668">
        <f t="shared" si="10"/>
        <v>1.5079875771677351</v>
      </c>
    </row>
    <row r="669" spans="1:3" x14ac:dyDescent="0.25">
      <c r="A669">
        <v>967</v>
      </c>
      <c r="B669">
        <v>0.96700000000000097</v>
      </c>
      <c r="C669">
        <f t="shared" si="10"/>
        <v>1.507973008478543</v>
      </c>
    </row>
    <row r="670" spans="1:3" x14ac:dyDescent="0.25">
      <c r="A670">
        <v>968</v>
      </c>
      <c r="B670">
        <v>0.96800000000000097</v>
      </c>
      <c r="C670">
        <f t="shared" si="10"/>
        <v>1.507958458666671</v>
      </c>
    </row>
    <row r="671" spans="1:3" x14ac:dyDescent="0.25">
      <c r="A671">
        <v>969</v>
      </c>
      <c r="B671">
        <v>0.96900000000000097</v>
      </c>
      <c r="C671">
        <f t="shared" si="10"/>
        <v>1.5079439276229274</v>
      </c>
    </row>
    <row r="672" spans="1:3" x14ac:dyDescent="0.25">
      <c r="A672">
        <v>970</v>
      </c>
      <c r="B672">
        <v>0.97000000000000097</v>
      </c>
      <c r="C672">
        <f t="shared" si="10"/>
        <v>1.50792941523869</v>
      </c>
    </row>
    <row r="673" spans="1:3" x14ac:dyDescent="0.25">
      <c r="A673">
        <v>971</v>
      </c>
      <c r="B673">
        <v>0.97100000000000097</v>
      </c>
      <c r="C673">
        <f t="shared" si="10"/>
        <v>1.5079149214059024</v>
      </c>
    </row>
    <row r="674" spans="1:3" x14ac:dyDescent="0.25">
      <c r="A674">
        <v>972</v>
      </c>
      <c r="B674">
        <v>0.97200000000000097</v>
      </c>
      <c r="C674">
        <f t="shared" si="10"/>
        <v>1.5079004460170733</v>
      </c>
    </row>
    <row r="675" spans="1:3" x14ac:dyDescent="0.25">
      <c r="A675">
        <v>973</v>
      </c>
      <c r="B675">
        <v>0.97300000000000098</v>
      </c>
      <c r="C675">
        <f t="shared" si="10"/>
        <v>1.5078859889652696</v>
      </c>
    </row>
    <row r="676" spans="1:3" x14ac:dyDescent="0.25">
      <c r="A676">
        <v>974</v>
      </c>
      <c r="B676">
        <v>0.97400000000000098</v>
      </c>
      <c r="C676">
        <f t="shared" si="10"/>
        <v>1.5078715501441151</v>
      </c>
    </row>
    <row r="677" spans="1:3" x14ac:dyDescent="0.25">
      <c r="A677">
        <v>975</v>
      </c>
      <c r="B677">
        <v>0.97500000000000098</v>
      </c>
      <c r="C677">
        <f t="shared" si="10"/>
        <v>1.5078571294477856</v>
      </c>
    </row>
    <row r="678" spans="1:3" x14ac:dyDescent="0.25">
      <c r="A678">
        <v>976</v>
      </c>
      <c r="B678">
        <v>0.97600000000000098</v>
      </c>
      <c r="C678">
        <f t="shared" si="10"/>
        <v>1.5078427267710073</v>
      </c>
    </row>
    <row r="679" spans="1:3" x14ac:dyDescent="0.25">
      <c r="A679">
        <v>977</v>
      </c>
      <c r="B679">
        <v>0.97700000000000098</v>
      </c>
      <c r="C679">
        <f t="shared" si="10"/>
        <v>1.5078283420090504</v>
      </c>
    </row>
    <row r="680" spans="1:3" x14ac:dyDescent="0.25">
      <c r="A680">
        <v>978</v>
      </c>
      <c r="B680">
        <v>0.97800000000000098</v>
      </c>
      <c r="C680">
        <f t="shared" si="10"/>
        <v>1.5078139750577284</v>
      </c>
    </row>
    <row r="681" spans="1:3" x14ac:dyDescent="0.25">
      <c r="A681">
        <v>979</v>
      </c>
      <c r="B681">
        <v>0.97900000000000098</v>
      </c>
      <c r="C681">
        <f t="shared" si="10"/>
        <v>1.5077996258133934</v>
      </c>
    </row>
    <row r="682" spans="1:3" x14ac:dyDescent="0.25">
      <c r="A682">
        <v>980</v>
      </c>
      <c r="B682">
        <v>0.98000000000000098</v>
      </c>
      <c r="C682">
        <f t="shared" si="10"/>
        <v>1.5077852941729328</v>
      </c>
    </row>
    <row r="683" spans="1:3" x14ac:dyDescent="0.25">
      <c r="A683">
        <v>981</v>
      </c>
      <c r="B683">
        <v>0.98100000000000098</v>
      </c>
      <c r="C683">
        <f t="shared" si="10"/>
        <v>1.507770980033766</v>
      </c>
    </row>
    <row r="684" spans="1:3" x14ac:dyDescent="0.25">
      <c r="A684">
        <v>982</v>
      </c>
      <c r="B684">
        <v>0.98200000000000098</v>
      </c>
      <c r="C684">
        <f t="shared" si="10"/>
        <v>1.5077566832938405</v>
      </c>
    </row>
    <row r="685" spans="1:3" x14ac:dyDescent="0.25">
      <c r="A685">
        <v>983</v>
      </c>
      <c r="B685">
        <v>0.98300000000000098</v>
      </c>
      <c r="C685">
        <f t="shared" si="10"/>
        <v>1.5077424038516303</v>
      </c>
    </row>
    <row r="686" spans="1:3" x14ac:dyDescent="0.25">
      <c r="A686">
        <v>984</v>
      </c>
      <c r="B686">
        <v>0.98400000000000098</v>
      </c>
      <c r="C686">
        <f t="shared" si="10"/>
        <v>1.507728141606131</v>
      </c>
    </row>
    <row r="687" spans="1:3" x14ac:dyDescent="0.25">
      <c r="A687">
        <v>985</v>
      </c>
      <c r="B687">
        <v>0.98500000000000099</v>
      </c>
      <c r="C687">
        <f t="shared" si="10"/>
        <v>1.5077138964568568</v>
      </c>
    </row>
    <row r="688" spans="1:3" x14ac:dyDescent="0.25">
      <c r="A688">
        <v>986</v>
      </c>
      <c r="B688">
        <v>0.98600000000000099</v>
      </c>
      <c r="C688">
        <f t="shared" si="10"/>
        <v>1.5076996683038375</v>
      </c>
    </row>
    <row r="689" spans="1:3" x14ac:dyDescent="0.25">
      <c r="A689">
        <v>987</v>
      </c>
      <c r="B689">
        <v>0.98700000000000099</v>
      </c>
      <c r="C689">
        <f t="shared" si="10"/>
        <v>1.5076854570476155</v>
      </c>
    </row>
    <row r="690" spans="1:3" x14ac:dyDescent="0.25">
      <c r="A690">
        <v>988</v>
      </c>
      <c r="B690">
        <v>0.98800000000000099</v>
      </c>
      <c r="C690">
        <f t="shared" si="10"/>
        <v>1.5076712625892421</v>
      </c>
    </row>
    <row r="691" spans="1:3" x14ac:dyDescent="0.25">
      <c r="A691">
        <v>989</v>
      </c>
      <c r="B691">
        <v>0.98900000000000099</v>
      </c>
      <c r="C691">
        <f t="shared" si="10"/>
        <v>1.5076570848302744</v>
      </c>
    </row>
    <row r="692" spans="1:3" x14ac:dyDescent="0.25">
      <c r="A692">
        <v>990</v>
      </c>
      <c r="B692">
        <v>0.99000000000000099</v>
      </c>
      <c r="C692">
        <f t="shared" si="10"/>
        <v>1.5076429236727724</v>
      </c>
    </row>
    <row r="693" spans="1:3" x14ac:dyDescent="0.25">
      <c r="A693">
        <v>991</v>
      </c>
      <c r="B693">
        <v>0.99100000000000099</v>
      </c>
      <c r="C693">
        <f t="shared" si="10"/>
        <v>1.5076287790192966</v>
      </c>
    </row>
    <row r="694" spans="1:3" x14ac:dyDescent="0.25">
      <c r="A694">
        <v>992</v>
      </c>
      <c r="B694">
        <v>0.99200000000000099</v>
      </c>
      <c r="C694">
        <f t="shared" si="10"/>
        <v>1.5076146507729022</v>
      </c>
    </row>
    <row r="695" spans="1:3" x14ac:dyDescent="0.25">
      <c r="A695">
        <v>993</v>
      </c>
      <c r="B695">
        <v>0.99300000000000099</v>
      </c>
      <c r="C695">
        <f t="shared" si="10"/>
        <v>1.5076005388371401</v>
      </c>
    </row>
    <row r="696" spans="1:3" x14ac:dyDescent="0.25">
      <c r="A696">
        <v>994</v>
      </c>
      <c r="B696">
        <v>0.99400000000000099</v>
      </c>
      <c r="C696">
        <f t="shared" si="10"/>
        <v>1.5075864431160502</v>
      </c>
    </row>
    <row r="697" spans="1:3" x14ac:dyDescent="0.25">
      <c r="A697">
        <v>995</v>
      </c>
      <c r="B697">
        <v>0.99500000000000099</v>
      </c>
      <c r="C697">
        <f t="shared" si="10"/>
        <v>1.5075723635141598</v>
      </c>
    </row>
    <row r="698" spans="1:3" x14ac:dyDescent="0.25">
      <c r="A698">
        <v>996</v>
      </c>
      <c r="B698">
        <v>0.996000000000001</v>
      </c>
      <c r="C698">
        <f t="shared" si="10"/>
        <v>1.5075582999364809</v>
      </c>
    </row>
    <row r="699" spans="1:3" x14ac:dyDescent="0.25">
      <c r="A699">
        <v>997</v>
      </c>
      <c r="B699">
        <v>0.997000000000001</v>
      </c>
      <c r="C699">
        <f t="shared" si="10"/>
        <v>1.5075442522885074</v>
      </c>
    </row>
    <row r="700" spans="1:3" x14ac:dyDescent="0.25">
      <c r="A700">
        <v>998</v>
      </c>
      <c r="B700">
        <v>0.998000000000001</v>
      </c>
      <c r="C700">
        <f t="shared" si="10"/>
        <v>1.5075302204762104</v>
      </c>
    </row>
    <row r="701" spans="1:3" x14ac:dyDescent="0.25">
      <c r="A701">
        <v>999</v>
      </c>
      <c r="B701">
        <v>0.999000000000001</v>
      </c>
      <c r="C701">
        <f t="shared" si="10"/>
        <v>1.5075162044060375</v>
      </c>
    </row>
    <row r="702" spans="1:3" x14ac:dyDescent="0.25">
      <c r="A702">
        <v>1000</v>
      </c>
      <c r="B702">
        <v>1</v>
      </c>
      <c r="C702">
        <f t="shared" si="10"/>
        <v>1.507502203984908</v>
      </c>
    </row>
    <row r="703" spans="1:3" x14ac:dyDescent="0.25">
      <c r="A703">
        <v>1001</v>
      </c>
      <c r="B703">
        <v>1.0009999999999999</v>
      </c>
      <c r="C703">
        <f t="shared" si="10"/>
        <v>1.5074882191202112</v>
      </c>
    </row>
    <row r="704" spans="1:3" x14ac:dyDescent="0.25">
      <c r="A704">
        <v>1002</v>
      </c>
      <c r="B704">
        <v>1.002</v>
      </c>
      <c r="C704">
        <f t="shared" si="10"/>
        <v>1.5074742497198035</v>
      </c>
    </row>
    <row r="705" spans="1:3" x14ac:dyDescent="0.25">
      <c r="A705">
        <v>1003</v>
      </c>
      <c r="B705">
        <v>1.0029999999999999</v>
      </c>
      <c r="C705">
        <f t="shared" si="10"/>
        <v>1.507460295692004</v>
      </c>
    </row>
    <row r="706" spans="1:3" x14ac:dyDescent="0.25">
      <c r="A706">
        <v>1004</v>
      </c>
      <c r="B706">
        <v>1.004</v>
      </c>
      <c r="C706">
        <f t="shared" si="10"/>
        <v>1.5074463569455943</v>
      </c>
    </row>
    <row r="707" spans="1:3" x14ac:dyDescent="0.25">
      <c r="A707">
        <v>1005</v>
      </c>
      <c r="B707">
        <v>1.0049999999999999</v>
      </c>
      <c r="C707">
        <f t="shared" ref="C707:C770" si="11">SQRT(1+(1.03961212*B707^2)/(B707^2-0.00600069867)+(0.231792344*B707^2)/(B707^2-0.0200179144)+(1.01046945*B707^2)/(B707^2-103.560653))</f>
        <v>1.5074324333898126</v>
      </c>
    </row>
    <row r="708" spans="1:3" x14ac:dyDescent="0.25">
      <c r="A708">
        <v>1006</v>
      </c>
      <c r="B708">
        <v>1.006</v>
      </c>
      <c r="C708">
        <f t="shared" si="11"/>
        <v>1.5074185249343532</v>
      </c>
    </row>
    <row r="709" spans="1:3" x14ac:dyDescent="0.25">
      <c r="A709">
        <v>1007</v>
      </c>
      <c r="B709">
        <v>1.0069999999999999</v>
      </c>
      <c r="C709">
        <f t="shared" si="11"/>
        <v>1.5074046314893634</v>
      </c>
    </row>
    <row r="710" spans="1:3" x14ac:dyDescent="0.25">
      <c r="A710">
        <v>1008</v>
      </c>
      <c r="B710">
        <v>1.008</v>
      </c>
      <c r="C710">
        <f t="shared" si="11"/>
        <v>1.5073907529654396</v>
      </c>
    </row>
    <row r="711" spans="1:3" x14ac:dyDescent="0.25">
      <c r="A711">
        <v>1009</v>
      </c>
      <c r="B711">
        <v>1.0089999999999999</v>
      </c>
      <c r="C711">
        <f t="shared" si="11"/>
        <v>1.5073768892736257</v>
      </c>
    </row>
    <row r="712" spans="1:3" x14ac:dyDescent="0.25">
      <c r="A712">
        <v>1010</v>
      </c>
      <c r="B712">
        <v>1.01</v>
      </c>
      <c r="C712">
        <f t="shared" si="11"/>
        <v>1.507363040325409</v>
      </c>
    </row>
    <row r="713" spans="1:3" x14ac:dyDescent="0.25">
      <c r="A713">
        <v>1011</v>
      </c>
      <c r="B713">
        <v>1.0109999999999999</v>
      </c>
      <c r="C713">
        <f t="shared" si="11"/>
        <v>1.5073492060327198</v>
      </c>
    </row>
    <row r="714" spans="1:3" x14ac:dyDescent="0.25">
      <c r="A714">
        <v>1012</v>
      </c>
      <c r="B714">
        <v>1.012</v>
      </c>
      <c r="C714">
        <f t="shared" si="11"/>
        <v>1.5073353863079268</v>
      </c>
    </row>
    <row r="715" spans="1:3" x14ac:dyDescent="0.25">
      <c r="A715">
        <v>1013</v>
      </c>
      <c r="B715">
        <v>1.0129999999999999</v>
      </c>
      <c r="C715">
        <f t="shared" si="11"/>
        <v>1.5073215810638338</v>
      </c>
    </row>
    <row r="716" spans="1:3" x14ac:dyDescent="0.25">
      <c r="A716">
        <v>1014</v>
      </c>
      <c r="B716">
        <v>1.014</v>
      </c>
      <c r="C716">
        <f t="shared" si="11"/>
        <v>1.5073077902136802</v>
      </c>
    </row>
    <row r="717" spans="1:3" x14ac:dyDescent="0.25">
      <c r="A717">
        <v>1015</v>
      </c>
      <c r="B717">
        <v>1.0149999999999999</v>
      </c>
      <c r="C717">
        <f t="shared" si="11"/>
        <v>1.5072940136711344</v>
      </c>
    </row>
    <row r="718" spans="1:3" x14ac:dyDescent="0.25">
      <c r="A718">
        <v>1016</v>
      </c>
      <c r="B718">
        <v>1.016</v>
      </c>
      <c r="C718">
        <f t="shared" si="11"/>
        <v>1.5072802513502948</v>
      </c>
    </row>
    <row r="719" spans="1:3" x14ac:dyDescent="0.25">
      <c r="A719">
        <v>1017</v>
      </c>
      <c r="B719">
        <v>1.0169999999999999</v>
      </c>
      <c r="C719">
        <f t="shared" si="11"/>
        <v>1.5072665031656844</v>
      </c>
    </row>
    <row r="720" spans="1:3" x14ac:dyDescent="0.25">
      <c r="A720">
        <v>1018</v>
      </c>
      <c r="B720">
        <v>1.018</v>
      </c>
      <c r="C720">
        <f t="shared" si="11"/>
        <v>1.5072527690322499</v>
      </c>
    </row>
    <row r="721" spans="1:3" x14ac:dyDescent="0.25">
      <c r="A721">
        <v>1019</v>
      </c>
      <c r="B721">
        <v>1.0189999999999999</v>
      </c>
      <c r="C721">
        <f t="shared" si="11"/>
        <v>1.5072390488653584</v>
      </c>
    </row>
    <row r="722" spans="1:3" x14ac:dyDescent="0.25">
      <c r="A722">
        <v>1020</v>
      </c>
      <c r="B722">
        <v>1.02</v>
      </c>
      <c r="C722">
        <f t="shared" si="11"/>
        <v>1.5072253425807955</v>
      </c>
    </row>
    <row r="723" spans="1:3" x14ac:dyDescent="0.25">
      <c r="A723">
        <v>1021</v>
      </c>
      <c r="B723">
        <v>1.0209999999999999</v>
      </c>
      <c r="C723">
        <f t="shared" si="11"/>
        <v>1.5072116500947612</v>
      </c>
    </row>
    <row r="724" spans="1:3" x14ac:dyDescent="0.25">
      <c r="A724">
        <v>1022</v>
      </c>
      <c r="B724">
        <v>1.022</v>
      </c>
      <c r="C724">
        <f t="shared" si="11"/>
        <v>1.5071979713238708</v>
      </c>
    </row>
    <row r="725" spans="1:3" x14ac:dyDescent="0.25">
      <c r="A725">
        <v>1023</v>
      </c>
      <c r="B725">
        <v>1.0229999999999999</v>
      </c>
      <c r="C725">
        <f t="shared" si="11"/>
        <v>1.5071843061851473</v>
      </c>
    </row>
    <row r="726" spans="1:3" x14ac:dyDescent="0.25">
      <c r="A726">
        <v>1024</v>
      </c>
      <c r="B726">
        <v>1.024</v>
      </c>
      <c r="C726">
        <f t="shared" si="11"/>
        <v>1.5071706545960242</v>
      </c>
    </row>
    <row r="727" spans="1:3" x14ac:dyDescent="0.25">
      <c r="A727">
        <v>1025</v>
      </c>
      <c r="B727">
        <v>1.0249999999999999</v>
      </c>
      <c r="C727">
        <f t="shared" si="11"/>
        <v>1.5071570164743391</v>
      </c>
    </row>
    <row r="728" spans="1:3" x14ac:dyDescent="0.25">
      <c r="A728">
        <v>1026</v>
      </c>
      <c r="B728">
        <v>1.026</v>
      </c>
      <c r="C728">
        <f t="shared" si="11"/>
        <v>1.5071433917383332</v>
      </c>
    </row>
    <row r="729" spans="1:3" x14ac:dyDescent="0.25">
      <c r="A729">
        <v>1027</v>
      </c>
      <c r="B729">
        <v>1.0269999999999999</v>
      </c>
      <c r="C729">
        <f t="shared" si="11"/>
        <v>1.5071297803066492</v>
      </c>
    </row>
    <row r="730" spans="1:3" x14ac:dyDescent="0.25">
      <c r="A730">
        <v>1028</v>
      </c>
      <c r="B730">
        <v>1.028</v>
      </c>
      <c r="C730">
        <f t="shared" si="11"/>
        <v>1.5071161820983274</v>
      </c>
    </row>
    <row r="731" spans="1:3" x14ac:dyDescent="0.25">
      <c r="A731">
        <v>1029</v>
      </c>
      <c r="B731">
        <v>1.0289999999999999</v>
      </c>
      <c r="C731">
        <f t="shared" si="11"/>
        <v>1.5071025970328038</v>
      </c>
    </row>
    <row r="732" spans="1:3" x14ac:dyDescent="0.25">
      <c r="A732">
        <v>1030</v>
      </c>
      <c r="B732">
        <v>1.03</v>
      </c>
      <c r="C732">
        <f t="shared" si="11"/>
        <v>1.5070890250299092</v>
      </c>
    </row>
    <row r="733" spans="1:3" x14ac:dyDescent="0.25">
      <c r="A733">
        <v>1031</v>
      </c>
      <c r="B733">
        <v>1.0309999999999999</v>
      </c>
      <c r="C733">
        <f t="shared" si="11"/>
        <v>1.5070754660098646</v>
      </c>
    </row>
    <row r="734" spans="1:3" x14ac:dyDescent="0.25">
      <c r="A734">
        <v>1032</v>
      </c>
      <c r="B734">
        <v>1.032</v>
      </c>
      <c r="C734">
        <f t="shared" si="11"/>
        <v>1.5070619198932806</v>
      </c>
    </row>
    <row r="735" spans="1:3" x14ac:dyDescent="0.25">
      <c r="A735">
        <v>1033</v>
      </c>
      <c r="B735">
        <v>1.0329999999999999</v>
      </c>
      <c r="C735">
        <f t="shared" si="11"/>
        <v>1.5070483866011535</v>
      </c>
    </row>
    <row r="736" spans="1:3" x14ac:dyDescent="0.25">
      <c r="A736">
        <v>1034</v>
      </c>
      <c r="B736">
        <v>1.034</v>
      </c>
      <c r="C736">
        <f t="shared" si="11"/>
        <v>1.5070348660548651</v>
      </c>
    </row>
    <row r="737" spans="1:3" x14ac:dyDescent="0.25">
      <c r="A737">
        <v>1035</v>
      </c>
      <c r="B737">
        <v>1.0349999999999999</v>
      </c>
      <c r="C737">
        <f t="shared" si="11"/>
        <v>1.5070213581761787</v>
      </c>
    </row>
    <row r="738" spans="1:3" x14ac:dyDescent="0.25">
      <c r="A738">
        <v>1036</v>
      </c>
      <c r="B738">
        <v>1.036</v>
      </c>
      <c r="C738">
        <f t="shared" si="11"/>
        <v>1.507007862887237</v>
      </c>
    </row>
    <row r="739" spans="1:3" x14ac:dyDescent="0.25">
      <c r="A739">
        <v>1037</v>
      </c>
      <c r="B739">
        <v>1.0369999999999999</v>
      </c>
      <c r="C739">
        <f t="shared" si="11"/>
        <v>1.5069943801105607</v>
      </c>
    </row>
    <row r="740" spans="1:3" x14ac:dyDescent="0.25">
      <c r="A740">
        <v>1038</v>
      </c>
      <c r="B740">
        <v>1.038</v>
      </c>
      <c r="C740">
        <f t="shared" si="11"/>
        <v>1.5069809097690454</v>
      </c>
    </row>
    <row r="741" spans="1:3" x14ac:dyDescent="0.25">
      <c r="A741">
        <v>1039</v>
      </c>
      <c r="B741">
        <v>1.0389999999999999</v>
      </c>
      <c r="C741">
        <f t="shared" si="11"/>
        <v>1.5069674517859604</v>
      </c>
    </row>
    <row r="742" spans="1:3" x14ac:dyDescent="0.25">
      <c r="A742">
        <v>1040</v>
      </c>
      <c r="B742">
        <v>1.04</v>
      </c>
      <c r="C742">
        <f t="shared" si="11"/>
        <v>1.5069540060849449</v>
      </c>
    </row>
    <row r="743" spans="1:3" x14ac:dyDescent="0.25">
      <c r="A743">
        <v>1041</v>
      </c>
      <c r="B743">
        <v>1.0409999999999999</v>
      </c>
      <c r="C743">
        <f t="shared" si="11"/>
        <v>1.5069405725900071</v>
      </c>
    </row>
    <row r="744" spans="1:3" x14ac:dyDescent="0.25">
      <c r="A744">
        <v>1042</v>
      </c>
      <c r="B744">
        <v>1.042</v>
      </c>
      <c r="C744">
        <f t="shared" si="11"/>
        <v>1.506927151225522</v>
      </c>
    </row>
    <row r="745" spans="1:3" x14ac:dyDescent="0.25">
      <c r="A745">
        <v>1043</v>
      </c>
      <c r="B745">
        <v>1.0429999999999999</v>
      </c>
      <c r="C745">
        <f t="shared" si="11"/>
        <v>1.5069137419162284</v>
      </c>
    </row>
    <row r="746" spans="1:3" x14ac:dyDescent="0.25">
      <c r="A746">
        <v>1044</v>
      </c>
      <c r="B746">
        <v>1.044</v>
      </c>
      <c r="C746">
        <f t="shared" si="11"/>
        <v>1.5069003445872278</v>
      </c>
    </row>
    <row r="747" spans="1:3" x14ac:dyDescent="0.25">
      <c r="A747">
        <v>1045</v>
      </c>
      <c r="B747">
        <v>1.0449999999999999</v>
      </c>
      <c r="C747">
        <f t="shared" si="11"/>
        <v>1.5068869591639806</v>
      </c>
    </row>
    <row r="748" spans="1:3" x14ac:dyDescent="0.25">
      <c r="A748">
        <v>1046</v>
      </c>
      <c r="B748">
        <v>1.046</v>
      </c>
      <c r="C748">
        <f t="shared" si="11"/>
        <v>1.5068735855723068</v>
      </c>
    </row>
    <row r="749" spans="1:3" x14ac:dyDescent="0.25">
      <c r="A749">
        <v>1047</v>
      </c>
      <c r="B749">
        <v>1.0469999999999999</v>
      </c>
      <c r="C749">
        <f t="shared" si="11"/>
        <v>1.5068602237383808</v>
      </c>
    </row>
    <row r="750" spans="1:3" x14ac:dyDescent="0.25">
      <c r="A750">
        <v>1048</v>
      </c>
      <c r="B750">
        <v>1.048</v>
      </c>
      <c r="C750">
        <f t="shared" si="11"/>
        <v>1.506846873588731</v>
      </c>
    </row>
    <row r="751" spans="1:3" x14ac:dyDescent="0.25">
      <c r="A751">
        <v>1049</v>
      </c>
      <c r="B751">
        <v>1.0489999999999999</v>
      </c>
      <c r="C751">
        <f t="shared" si="11"/>
        <v>1.5068335350502375</v>
      </c>
    </row>
    <row r="752" spans="1:3" x14ac:dyDescent="0.25">
      <c r="A752">
        <v>1050</v>
      </c>
      <c r="B752">
        <v>1.05</v>
      </c>
      <c r="C752">
        <f t="shared" si="11"/>
        <v>1.5068202080501303</v>
      </c>
    </row>
    <row r="753" spans="1:3" x14ac:dyDescent="0.25">
      <c r="A753">
        <v>1051</v>
      </c>
      <c r="B753">
        <v>1.0509999999999999</v>
      </c>
      <c r="C753">
        <f t="shared" si="11"/>
        <v>1.5068068925159865</v>
      </c>
    </row>
    <row r="754" spans="1:3" x14ac:dyDescent="0.25">
      <c r="A754">
        <v>1052</v>
      </c>
      <c r="B754">
        <v>1.052</v>
      </c>
      <c r="C754">
        <f t="shared" si="11"/>
        <v>1.5067935883757284</v>
      </c>
    </row>
    <row r="755" spans="1:3" x14ac:dyDescent="0.25">
      <c r="A755">
        <v>1053</v>
      </c>
      <c r="B755">
        <v>1.0529999999999999</v>
      </c>
      <c r="C755">
        <f t="shared" si="11"/>
        <v>1.5067802955576226</v>
      </c>
    </row>
    <row r="756" spans="1:3" x14ac:dyDescent="0.25">
      <c r="A756">
        <v>1054</v>
      </c>
      <c r="B756">
        <v>1.054</v>
      </c>
      <c r="C756">
        <f t="shared" si="11"/>
        <v>1.5067670139902765</v>
      </c>
    </row>
    <row r="757" spans="1:3" x14ac:dyDescent="0.25">
      <c r="A757">
        <v>1055</v>
      </c>
      <c r="B757">
        <v>1.0549999999999999</v>
      </c>
      <c r="C757">
        <f t="shared" si="11"/>
        <v>1.506753743602637</v>
      </c>
    </row>
    <row r="758" spans="1:3" x14ac:dyDescent="0.25">
      <c r="A758">
        <v>1056</v>
      </c>
      <c r="B758">
        <v>1.056</v>
      </c>
      <c r="C758">
        <f t="shared" si="11"/>
        <v>1.5067404843239887</v>
      </c>
    </row>
    <row r="759" spans="1:3" x14ac:dyDescent="0.25">
      <c r="A759">
        <v>1057</v>
      </c>
      <c r="B759">
        <v>1.0569999999999999</v>
      </c>
      <c r="C759">
        <f t="shared" si="11"/>
        <v>1.5067272360839516</v>
      </c>
    </row>
    <row r="760" spans="1:3" x14ac:dyDescent="0.25">
      <c r="A760">
        <v>1058</v>
      </c>
      <c r="B760">
        <v>1.0580000000000001</v>
      </c>
      <c r="C760">
        <f t="shared" si="11"/>
        <v>1.5067139988124796</v>
      </c>
    </row>
    <row r="761" spans="1:3" x14ac:dyDescent="0.25">
      <c r="A761">
        <v>1059</v>
      </c>
      <c r="B761">
        <v>1.0589999999999999</v>
      </c>
      <c r="C761">
        <f t="shared" si="11"/>
        <v>1.5067007724398571</v>
      </c>
    </row>
    <row r="762" spans="1:3" x14ac:dyDescent="0.25">
      <c r="A762">
        <v>1060</v>
      </c>
      <c r="B762">
        <v>1.06</v>
      </c>
      <c r="C762">
        <f t="shared" si="11"/>
        <v>1.5066875568966998</v>
      </c>
    </row>
    <row r="763" spans="1:3" x14ac:dyDescent="0.25">
      <c r="A763">
        <v>1061</v>
      </c>
      <c r="B763">
        <v>1.0609999999999999</v>
      </c>
      <c r="C763">
        <f t="shared" si="11"/>
        <v>1.5066743521139494</v>
      </c>
    </row>
    <row r="764" spans="1:3" x14ac:dyDescent="0.25">
      <c r="A764">
        <v>1062</v>
      </c>
      <c r="B764">
        <v>1.0620000000000001</v>
      </c>
      <c r="C764">
        <f t="shared" si="11"/>
        <v>1.5066611580228757</v>
      </c>
    </row>
    <row r="765" spans="1:3" x14ac:dyDescent="0.25">
      <c r="A765">
        <v>1063</v>
      </c>
      <c r="B765">
        <v>1.0629999999999999</v>
      </c>
      <c r="C765">
        <f t="shared" si="11"/>
        <v>1.50664797455507</v>
      </c>
    </row>
    <row r="766" spans="1:3" x14ac:dyDescent="0.25">
      <c r="A766">
        <v>1064</v>
      </c>
      <c r="B766">
        <v>1.0640000000000001</v>
      </c>
      <c r="C766">
        <f t="shared" si="11"/>
        <v>1.506634801642448</v>
      </c>
    </row>
    <row r="767" spans="1:3" x14ac:dyDescent="0.25">
      <c r="A767">
        <v>1065</v>
      </c>
      <c r="B767">
        <v>1.0649999999999999</v>
      </c>
      <c r="C767">
        <f t="shared" si="11"/>
        <v>1.5066216392172438</v>
      </c>
    </row>
    <row r="768" spans="1:3" x14ac:dyDescent="0.25">
      <c r="A768">
        <v>1066</v>
      </c>
      <c r="B768">
        <v>1.0660000000000001</v>
      </c>
      <c r="C768">
        <f t="shared" si="11"/>
        <v>1.5066084872120111</v>
      </c>
    </row>
    <row r="769" spans="1:3" x14ac:dyDescent="0.25">
      <c r="A769">
        <v>1067</v>
      </c>
      <c r="B769">
        <v>1.0669999999999999</v>
      </c>
      <c r="C769">
        <f t="shared" si="11"/>
        <v>1.5065953455596199</v>
      </c>
    </row>
    <row r="770" spans="1:3" x14ac:dyDescent="0.25">
      <c r="A770">
        <v>1068</v>
      </c>
      <c r="B770">
        <v>1.0680000000000001</v>
      </c>
      <c r="C770">
        <f t="shared" si="11"/>
        <v>1.5065822141932546</v>
      </c>
    </row>
    <row r="771" spans="1:3" x14ac:dyDescent="0.25">
      <c r="A771">
        <v>1069</v>
      </c>
      <c r="B771">
        <v>1.069</v>
      </c>
      <c r="C771">
        <f t="shared" ref="C771:C834" si="12">SQRT(1+(1.03961212*B771^2)/(B771^2-0.00600069867)+(0.231792344*B771^2)/(B771^2-0.0200179144)+(1.01046945*B771^2)/(B771^2-103.560653))</f>
        <v>1.5065690930464126</v>
      </c>
    </row>
    <row r="772" spans="1:3" x14ac:dyDescent="0.25">
      <c r="A772">
        <v>1070</v>
      </c>
      <c r="B772">
        <v>1.07</v>
      </c>
      <c r="C772">
        <f t="shared" si="12"/>
        <v>1.5065559820529031</v>
      </c>
    </row>
    <row r="773" spans="1:3" x14ac:dyDescent="0.25">
      <c r="A773">
        <v>1071</v>
      </c>
      <c r="B773">
        <v>1.071</v>
      </c>
      <c r="C773">
        <f t="shared" si="12"/>
        <v>1.5065428811468438</v>
      </c>
    </row>
    <row r="774" spans="1:3" x14ac:dyDescent="0.25">
      <c r="A774">
        <v>1072</v>
      </c>
      <c r="B774">
        <v>1.0720000000000001</v>
      </c>
      <c r="C774">
        <f t="shared" si="12"/>
        <v>1.5065297902626607</v>
      </c>
    </row>
    <row r="775" spans="1:3" x14ac:dyDescent="0.25">
      <c r="A775">
        <v>1073</v>
      </c>
      <c r="B775">
        <v>1.073</v>
      </c>
      <c r="C775">
        <f t="shared" si="12"/>
        <v>1.5065167093350846</v>
      </c>
    </row>
    <row r="776" spans="1:3" x14ac:dyDescent="0.25">
      <c r="A776">
        <v>1074</v>
      </c>
      <c r="B776">
        <v>1.0740000000000001</v>
      </c>
      <c r="C776">
        <f t="shared" si="12"/>
        <v>1.5065036382991517</v>
      </c>
    </row>
    <row r="777" spans="1:3" x14ac:dyDescent="0.25">
      <c r="A777">
        <v>1075</v>
      </c>
      <c r="B777">
        <v>1.075</v>
      </c>
      <c r="C777">
        <f t="shared" si="12"/>
        <v>1.5064905770901995</v>
      </c>
    </row>
    <row r="778" spans="1:3" x14ac:dyDescent="0.25">
      <c r="A778">
        <v>1076</v>
      </c>
      <c r="B778">
        <v>1.0760000000000001</v>
      </c>
      <c r="C778">
        <f t="shared" si="12"/>
        <v>1.5064775256438665</v>
      </c>
    </row>
    <row r="779" spans="1:3" x14ac:dyDescent="0.25">
      <c r="A779">
        <v>1077</v>
      </c>
      <c r="B779">
        <v>1.077</v>
      </c>
      <c r="C779">
        <f t="shared" si="12"/>
        <v>1.5064644838960897</v>
      </c>
    </row>
    <row r="780" spans="1:3" x14ac:dyDescent="0.25">
      <c r="A780">
        <v>1078</v>
      </c>
      <c r="B780">
        <v>1.0780000000000001</v>
      </c>
      <c r="C780">
        <f t="shared" si="12"/>
        <v>1.5064514517831036</v>
      </c>
    </row>
    <row r="781" spans="1:3" x14ac:dyDescent="0.25">
      <c r="A781">
        <v>1079</v>
      </c>
      <c r="B781">
        <v>1.079</v>
      </c>
      <c r="C781">
        <f t="shared" si="12"/>
        <v>1.5064384292414383</v>
      </c>
    </row>
    <row r="782" spans="1:3" x14ac:dyDescent="0.25">
      <c r="A782">
        <v>1080</v>
      </c>
      <c r="B782">
        <v>1.08</v>
      </c>
      <c r="C782">
        <f t="shared" si="12"/>
        <v>1.5064254162079176</v>
      </c>
    </row>
    <row r="783" spans="1:3" x14ac:dyDescent="0.25">
      <c r="A783">
        <v>1081</v>
      </c>
      <c r="B783">
        <v>1.081</v>
      </c>
      <c r="C783">
        <f t="shared" si="12"/>
        <v>1.5064124126196572</v>
      </c>
    </row>
    <row r="784" spans="1:3" x14ac:dyDescent="0.25">
      <c r="A784">
        <v>1082</v>
      </c>
      <c r="B784">
        <v>1.0820000000000001</v>
      </c>
      <c r="C784">
        <f t="shared" si="12"/>
        <v>1.5063994184140632</v>
      </c>
    </row>
    <row r="785" spans="1:3" x14ac:dyDescent="0.25">
      <c r="A785">
        <v>1083</v>
      </c>
      <c r="B785">
        <v>1.083</v>
      </c>
      <c r="C785">
        <f t="shared" si="12"/>
        <v>1.5063864335288306</v>
      </c>
    </row>
    <row r="786" spans="1:3" x14ac:dyDescent="0.25">
      <c r="A786">
        <v>1084</v>
      </c>
      <c r="B786">
        <v>1.0840000000000001</v>
      </c>
      <c r="C786">
        <f t="shared" si="12"/>
        <v>1.5063734579019421</v>
      </c>
    </row>
    <row r="787" spans="1:3" x14ac:dyDescent="0.25">
      <c r="A787">
        <v>1085</v>
      </c>
      <c r="B787">
        <v>1.085</v>
      </c>
      <c r="C787">
        <f t="shared" si="12"/>
        <v>1.5063604914716651</v>
      </c>
    </row>
    <row r="788" spans="1:3" x14ac:dyDescent="0.25">
      <c r="A788">
        <v>1086</v>
      </c>
      <c r="B788">
        <v>1.0860000000000001</v>
      </c>
      <c r="C788">
        <f t="shared" si="12"/>
        <v>1.5063475341765511</v>
      </c>
    </row>
    <row r="789" spans="1:3" x14ac:dyDescent="0.25">
      <c r="A789">
        <v>1087</v>
      </c>
      <c r="B789">
        <v>1.087</v>
      </c>
      <c r="C789">
        <f t="shared" si="12"/>
        <v>1.5063345859554345</v>
      </c>
    </row>
    <row r="790" spans="1:3" x14ac:dyDescent="0.25">
      <c r="A790">
        <v>1088</v>
      </c>
      <c r="B790">
        <v>1.0880000000000001</v>
      </c>
      <c r="C790">
        <f t="shared" si="12"/>
        <v>1.5063216467474296</v>
      </c>
    </row>
    <row r="791" spans="1:3" x14ac:dyDescent="0.25">
      <c r="A791">
        <v>1089</v>
      </c>
      <c r="B791">
        <v>1.089</v>
      </c>
      <c r="C791">
        <f t="shared" si="12"/>
        <v>1.5063087164919307</v>
      </c>
    </row>
    <row r="792" spans="1:3" x14ac:dyDescent="0.25">
      <c r="A792">
        <v>1090</v>
      </c>
      <c r="B792">
        <v>1.0900000000000001</v>
      </c>
      <c r="C792">
        <f t="shared" si="12"/>
        <v>1.5062957951286089</v>
      </c>
    </row>
    <row r="793" spans="1:3" x14ac:dyDescent="0.25">
      <c r="A793">
        <v>1091</v>
      </c>
      <c r="B793">
        <v>1.091</v>
      </c>
      <c r="C793">
        <f t="shared" si="12"/>
        <v>1.5062828825974115</v>
      </c>
    </row>
    <row r="794" spans="1:3" x14ac:dyDescent="0.25">
      <c r="A794">
        <v>1092</v>
      </c>
      <c r="B794">
        <v>1.0920000000000001</v>
      </c>
      <c r="C794">
        <f t="shared" si="12"/>
        <v>1.506269978838561</v>
      </c>
    </row>
    <row r="795" spans="1:3" x14ac:dyDescent="0.25">
      <c r="A795">
        <v>1093</v>
      </c>
      <c r="B795">
        <v>1.093</v>
      </c>
      <c r="C795">
        <f t="shared" si="12"/>
        <v>1.5062570837925511</v>
      </c>
    </row>
    <row r="796" spans="1:3" x14ac:dyDescent="0.25">
      <c r="A796">
        <v>1094</v>
      </c>
      <c r="B796">
        <v>1.0940000000000001</v>
      </c>
      <c r="C796">
        <f t="shared" si="12"/>
        <v>1.5062441974001484</v>
      </c>
    </row>
    <row r="797" spans="1:3" x14ac:dyDescent="0.25">
      <c r="A797">
        <v>1095</v>
      </c>
      <c r="B797">
        <v>1.095</v>
      </c>
      <c r="C797">
        <f t="shared" si="12"/>
        <v>1.5062313196023887</v>
      </c>
    </row>
    <row r="798" spans="1:3" x14ac:dyDescent="0.25">
      <c r="A798">
        <v>1096</v>
      </c>
      <c r="B798">
        <v>1.0960000000000001</v>
      </c>
      <c r="C798">
        <f t="shared" si="12"/>
        <v>1.5062184503405764</v>
      </c>
    </row>
    <row r="799" spans="1:3" x14ac:dyDescent="0.25">
      <c r="A799">
        <v>1097</v>
      </c>
      <c r="B799">
        <v>1.097</v>
      </c>
      <c r="C799">
        <f t="shared" si="12"/>
        <v>1.506205589556282</v>
      </c>
    </row>
    <row r="800" spans="1:3" x14ac:dyDescent="0.25">
      <c r="A800">
        <v>1098</v>
      </c>
      <c r="B800">
        <v>1.0980000000000001</v>
      </c>
      <c r="C800">
        <f t="shared" si="12"/>
        <v>1.5061927371913424</v>
      </c>
    </row>
    <row r="801" spans="1:3" x14ac:dyDescent="0.25">
      <c r="A801">
        <v>1099</v>
      </c>
      <c r="B801">
        <v>1.099</v>
      </c>
      <c r="C801">
        <f t="shared" si="12"/>
        <v>1.5061798931878576</v>
      </c>
    </row>
    <row r="802" spans="1:3" x14ac:dyDescent="0.25">
      <c r="A802">
        <v>1100</v>
      </c>
      <c r="B802">
        <v>1.1000000000000001</v>
      </c>
      <c r="C802">
        <f t="shared" si="12"/>
        <v>1.50616705748819</v>
      </c>
    </row>
    <row r="803" spans="1:3" x14ac:dyDescent="0.25">
      <c r="A803">
        <v>1101</v>
      </c>
      <c r="B803">
        <v>1.101</v>
      </c>
      <c r="C803">
        <f t="shared" si="12"/>
        <v>1.5061542300349633</v>
      </c>
    </row>
    <row r="804" spans="1:3" x14ac:dyDescent="0.25">
      <c r="A804">
        <v>1102</v>
      </c>
      <c r="B804">
        <v>1.1020000000000001</v>
      </c>
      <c r="C804">
        <f t="shared" si="12"/>
        <v>1.50614141077106</v>
      </c>
    </row>
    <row r="805" spans="1:3" x14ac:dyDescent="0.25">
      <c r="A805">
        <v>1103</v>
      </c>
      <c r="B805">
        <v>1.103</v>
      </c>
      <c r="C805">
        <f t="shared" si="12"/>
        <v>1.506128599639621</v>
      </c>
    </row>
    <row r="806" spans="1:3" x14ac:dyDescent="0.25">
      <c r="A806">
        <v>1104</v>
      </c>
      <c r="B806">
        <v>1.1040000000000001</v>
      </c>
      <c r="C806">
        <f t="shared" si="12"/>
        <v>1.5061157965840437</v>
      </c>
    </row>
    <row r="807" spans="1:3" x14ac:dyDescent="0.25">
      <c r="A807">
        <v>1105</v>
      </c>
      <c r="B807">
        <v>1.105</v>
      </c>
      <c r="C807">
        <f t="shared" si="12"/>
        <v>1.5061030015479808</v>
      </c>
    </row>
    <row r="808" spans="1:3" x14ac:dyDescent="0.25">
      <c r="A808">
        <v>1106</v>
      </c>
      <c r="B808">
        <v>1.1060000000000001</v>
      </c>
      <c r="C808">
        <f t="shared" si="12"/>
        <v>1.5060902144753385</v>
      </c>
    </row>
    <row r="809" spans="1:3" x14ac:dyDescent="0.25">
      <c r="A809">
        <v>1107</v>
      </c>
      <c r="B809">
        <v>1.107</v>
      </c>
      <c r="C809">
        <f t="shared" si="12"/>
        <v>1.5060774353102753</v>
      </c>
    </row>
    <row r="810" spans="1:3" x14ac:dyDescent="0.25">
      <c r="A810">
        <v>1108</v>
      </c>
      <c r="B810">
        <v>1.1080000000000001</v>
      </c>
      <c r="C810">
        <f t="shared" si="12"/>
        <v>1.5060646639972004</v>
      </c>
    </row>
    <row r="811" spans="1:3" x14ac:dyDescent="0.25">
      <c r="A811">
        <v>1109</v>
      </c>
      <c r="B811">
        <v>1.109</v>
      </c>
      <c r="C811">
        <f t="shared" si="12"/>
        <v>1.5060519004807729</v>
      </c>
    </row>
    <row r="812" spans="1:3" x14ac:dyDescent="0.25">
      <c r="A812">
        <v>1110</v>
      </c>
      <c r="B812">
        <v>1.1100000000000001</v>
      </c>
      <c r="C812">
        <f t="shared" si="12"/>
        <v>1.5060391447059001</v>
      </c>
    </row>
    <row r="813" spans="1:3" x14ac:dyDescent="0.25">
      <c r="A813">
        <v>1111</v>
      </c>
      <c r="B813">
        <v>1.111</v>
      </c>
      <c r="C813">
        <f t="shared" si="12"/>
        <v>1.506026396617735</v>
      </c>
    </row>
    <row r="814" spans="1:3" x14ac:dyDescent="0.25">
      <c r="A814">
        <v>1112</v>
      </c>
      <c r="B814">
        <v>1.1120000000000001</v>
      </c>
      <c r="C814">
        <f t="shared" si="12"/>
        <v>1.5060136561616777</v>
      </c>
    </row>
    <row r="815" spans="1:3" x14ac:dyDescent="0.25">
      <c r="A815">
        <v>1113</v>
      </c>
      <c r="B815">
        <v>1.113</v>
      </c>
      <c r="C815">
        <f t="shared" si="12"/>
        <v>1.5060009232833707</v>
      </c>
    </row>
    <row r="816" spans="1:3" x14ac:dyDescent="0.25">
      <c r="A816">
        <v>1114</v>
      </c>
      <c r="B816">
        <v>1.1140000000000001</v>
      </c>
      <c r="C816">
        <f t="shared" si="12"/>
        <v>1.5059881979287002</v>
      </c>
    </row>
    <row r="817" spans="1:3" x14ac:dyDescent="0.25">
      <c r="A817">
        <v>1115</v>
      </c>
      <c r="B817">
        <v>1.115</v>
      </c>
      <c r="C817">
        <f t="shared" si="12"/>
        <v>1.5059754800437934</v>
      </c>
    </row>
    <row r="818" spans="1:3" x14ac:dyDescent="0.25">
      <c r="A818">
        <v>1116</v>
      </c>
      <c r="B818">
        <v>1.1160000000000001</v>
      </c>
      <c r="C818">
        <f t="shared" si="12"/>
        <v>1.5059627695750177</v>
      </c>
    </row>
    <row r="819" spans="1:3" x14ac:dyDescent="0.25">
      <c r="A819">
        <v>1117</v>
      </c>
      <c r="B819">
        <v>1.117</v>
      </c>
      <c r="C819">
        <f t="shared" si="12"/>
        <v>1.5059500664689787</v>
      </c>
    </row>
    <row r="820" spans="1:3" x14ac:dyDescent="0.25">
      <c r="A820">
        <v>1118</v>
      </c>
      <c r="B820">
        <v>1.1180000000000001</v>
      </c>
      <c r="C820">
        <f t="shared" si="12"/>
        <v>1.5059373706725199</v>
      </c>
    </row>
    <row r="821" spans="1:3" x14ac:dyDescent="0.25">
      <c r="A821">
        <v>1119</v>
      </c>
      <c r="B821">
        <v>1.119</v>
      </c>
      <c r="C821">
        <f t="shared" si="12"/>
        <v>1.5059246821327206</v>
      </c>
    </row>
    <row r="822" spans="1:3" x14ac:dyDescent="0.25">
      <c r="A822">
        <v>1120</v>
      </c>
      <c r="B822">
        <v>1.1200000000000001</v>
      </c>
      <c r="C822">
        <f t="shared" si="12"/>
        <v>1.5059120007968947</v>
      </c>
    </row>
    <row r="823" spans="1:3" x14ac:dyDescent="0.25">
      <c r="A823">
        <v>1121</v>
      </c>
      <c r="B823">
        <v>1.121</v>
      </c>
      <c r="C823">
        <f t="shared" si="12"/>
        <v>1.5058993266125902</v>
      </c>
    </row>
    <row r="824" spans="1:3" x14ac:dyDescent="0.25">
      <c r="A824">
        <v>1122</v>
      </c>
      <c r="B824">
        <v>1.1220000000000001</v>
      </c>
      <c r="C824">
        <f t="shared" si="12"/>
        <v>1.505886659527587</v>
      </c>
    </row>
    <row r="825" spans="1:3" x14ac:dyDescent="0.25">
      <c r="A825">
        <v>1123</v>
      </c>
      <c r="B825">
        <v>1.123</v>
      </c>
      <c r="C825">
        <f t="shared" si="12"/>
        <v>1.5058739994898955</v>
      </c>
    </row>
    <row r="826" spans="1:3" x14ac:dyDescent="0.25">
      <c r="A826">
        <v>1124</v>
      </c>
      <c r="B826">
        <v>1.1240000000000001</v>
      </c>
      <c r="C826">
        <f t="shared" si="12"/>
        <v>1.5058613464477566</v>
      </c>
    </row>
    <row r="827" spans="1:3" x14ac:dyDescent="0.25">
      <c r="A827">
        <v>1125</v>
      </c>
      <c r="B827">
        <v>1.125</v>
      </c>
      <c r="C827">
        <f t="shared" si="12"/>
        <v>1.505848700349639</v>
      </c>
    </row>
    <row r="828" spans="1:3" x14ac:dyDescent="0.25">
      <c r="A828">
        <v>1126</v>
      </c>
      <c r="B828">
        <v>1.1259999999999999</v>
      </c>
      <c r="C828">
        <f t="shared" si="12"/>
        <v>1.5058360611442387</v>
      </c>
    </row>
    <row r="829" spans="1:3" x14ac:dyDescent="0.25">
      <c r="A829">
        <v>1127</v>
      </c>
      <c r="B829">
        <v>1.127</v>
      </c>
      <c r="C829">
        <f t="shared" si="12"/>
        <v>1.5058234287804777</v>
      </c>
    </row>
    <row r="830" spans="1:3" x14ac:dyDescent="0.25">
      <c r="A830">
        <v>1128</v>
      </c>
      <c r="B830">
        <v>1.1279999999999999</v>
      </c>
      <c r="C830">
        <f t="shared" si="12"/>
        <v>1.5058108032075033</v>
      </c>
    </row>
    <row r="831" spans="1:3" x14ac:dyDescent="0.25">
      <c r="A831">
        <v>1129</v>
      </c>
      <c r="B831">
        <v>1.129</v>
      </c>
      <c r="C831">
        <f t="shared" si="12"/>
        <v>1.5057981843746844</v>
      </c>
    </row>
    <row r="832" spans="1:3" x14ac:dyDescent="0.25">
      <c r="A832">
        <v>1130</v>
      </c>
      <c r="B832">
        <v>1.1299999999999999</v>
      </c>
      <c r="C832">
        <f t="shared" si="12"/>
        <v>1.5057855722316145</v>
      </c>
    </row>
    <row r="833" spans="1:3" x14ac:dyDescent="0.25">
      <c r="A833">
        <v>1131</v>
      </c>
      <c r="B833">
        <v>1.131</v>
      </c>
      <c r="C833">
        <f t="shared" si="12"/>
        <v>1.5057729667281066</v>
      </c>
    </row>
    <row r="834" spans="1:3" x14ac:dyDescent="0.25">
      <c r="A834">
        <v>1132</v>
      </c>
      <c r="B834">
        <v>1.1319999999999999</v>
      </c>
      <c r="C834">
        <f t="shared" si="12"/>
        <v>1.5057603678141938</v>
      </c>
    </row>
    <row r="835" spans="1:3" x14ac:dyDescent="0.25">
      <c r="A835">
        <v>1133</v>
      </c>
      <c r="B835">
        <v>1.133</v>
      </c>
      <c r="C835">
        <f t="shared" ref="C835:C898" si="13">SQRT(1+(1.03961212*B835^2)/(B835^2-0.00600069867)+(0.231792344*B835^2)/(B835^2-0.0200179144)+(1.01046945*B835^2)/(B835^2-103.560653))</f>
        <v>1.5057477754401289</v>
      </c>
    </row>
    <row r="836" spans="1:3" x14ac:dyDescent="0.25">
      <c r="A836">
        <v>1134</v>
      </c>
      <c r="B836">
        <v>1.1339999999999999</v>
      </c>
      <c r="C836">
        <f t="shared" si="13"/>
        <v>1.5057351895563809</v>
      </c>
    </row>
    <row r="837" spans="1:3" x14ac:dyDescent="0.25">
      <c r="A837">
        <v>1135</v>
      </c>
      <c r="B837">
        <v>1.135</v>
      </c>
      <c r="C837">
        <f t="shared" si="13"/>
        <v>1.5057226101136356</v>
      </c>
    </row>
    <row r="838" spans="1:3" x14ac:dyDescent="0.25">
      <c r="A838">
        <v>1136</v>
      </c>
      <c r="B838">
        <v>1.1359999999999999</v>
      </c>
      <c r="C838">
        <f t="shared" si="13"/>
        <v>1.5057100370627938</v>
      </c>
    </row>
    <row r="839" spans="1:3" x14ac:dyDescent="0.25">
      <c r="A839">
        <v>1137</v>
      </c>
      <c r="B839">
        <v>1.137</v>
      </c>
      <c r="C839">
        <f t="shared" si="13"/>
        <v>1.5056974703549704</v>
      </c>
    </row>
    <row r="840" spans="1:3" x14ac:dyDescent="0.25">
      <c r="A840">
        <v>1138</v>
      </c>
      <c r="B840">
        <v>1.1379999999999999</v>
      </c>
      <c r="C840">
        <f t="shared" si="13"/>
        <v>1.5056849099414931</v>
      </c>
    </row>
    <row r="841" spans="1:3" x14ac:dyDescent="0.25">
      <c r="A841">
        <v>1139</v>
      </c>
      <c r="B841">
        <v>1.139</v>
      </c>
      <c r="C841">
        <f t="shared" si="13"/>
        <v>1.5056723557739013</v>
      </c>
    </row>
    <row r="842" spans="1:3" x14ac:dyDescent="0.25">
      <c r="A842">
        <v>1140</v>
      </c>
      <c r="B842">
        <v>1.1399999999999999</v>
      </c>
      <c r="C842">
        <f t="shared" si="13"/>
        <v>1.5056598078039447</v>
      </c>
    </row>
    <row r="843" spans="1:3" x14ac:dyDescent="0.25">
      <c r="A843">
        <v>1141</v>
      </c>
      <c r="B843">
        <v>1.141</v>
      </c>
      <c r="C843">
        <f t="shared" si="13"/>
        <v>1.5056472659835825</v>
      </c>
    </row>
    <row r="844" spans="1:3" x14ac:dyDescent="0.25">
      <c r="A844">
        <v>1142</v>
      </c>
      <c r="B844">
        <v>1.1419999999999999</v>
      </c>
      <c r="C844">
        <f t="shared" si="13"/>
        <v>1.5056347302649824</v>
      </c>
    </row>
    <row r="845" spans="1:3" x14ac:dyDescent="0.25">
      <c r="A845">
        <v>1143</v>
      </c>
      <c r="B845">
        <v>1.143</v>
      </c>
      <c r="C845">
        <f t="shared" si="13"/>
        <v>1.5056222006005187</v>
      </c>
    </row>
    <row r="846" spans="1:3" x14ac:dyDescent="0.25">
      <c r="A846">
        <v>1144</v>
      </c>
      <c r="B846">
        <v>1.1439999999999999</v>
      </c>
      <c r="C846">
        <f t="shared" si="13"/>
        <v>1.505609676942772</v>
      </c>
    </row>
    <row r="847" spans="1:3" x14ac:dyDescent="0.25">
      <c r="A847">
        <v>1145</v>
      </c>
      <c r="B847">
        <v>1.145</v>
      </c>
      <c r="C847">
        <f t="shared" si="13"/>
        <v>1.5055971592445281</v>
      </c>
    </row>
    <row r="848" spans="1:3" x14ac:dyDescent="0.25">
      <c r="A848">
        <v>1146</v>
      </c>
      <c r="B848">
        <v>1.1459999999999999</v>
      </c>
      <c r="C848">
        <f t="shared" si="13"/>
        <v>1.5055846474587764</v>
      </c>
    </row>
    <row r="849" spans="1:3" x14ac:dyDescent="0.25">
      <c r="A849">
        <v>1147</v>
      </c>
      <c r="B849">
        <v>1.147</v>
      </c>
      <c r="C849">
        <f t="shared" si="13"/>
        <v>1.5055721415387087</v>
      </c>
    </row>
    <row r="850" spans="1:3" x14ac:dyDescent="0.25">
      <c r="A850">
        <v>1148</v>
      </c>
      <c r="B850">
        <v>1.1479999999999999</v>
      </c>
      <c r="C850">
        <f t="shared" si="13"/>
        <v>1.5055596414377186</v>
      </c>
    </row>
    <row r="851" spans="1:3" x14ac:dyDescent="0.25">
      <c r="A851">
        <v>1149</v>
      </c>
      <c r="B851">
        <v>1.149</v>
      </c>
      <c r="C851">
        <f t="shared" si="13"/>
        <v>1.5055471471094009</v>
      </c>
    </row>
    <row r="852" spans="1:3" x14ac:dyDescent="0.25">
      <c r="A852">
        <v>1150</v>
      </c>
      <c r="B852">
        <v>1.1499999999999999</v>
      </c>
      <c r="C852">
        <f t="shared" si="13"/>
        <v>1.5055346585075489</v>
      </c>
    </row>
    <row r="853" spans="1:3" x14ac:dyDescent="0.25">
      <c r="A853">
        <v>1151</v>
      </c>
      <c r="B853">
        <v>1.151</v>
      </c>
      <c r="C853">
        <f t="shared" si="13"/>
        <v>1.505522175586155</v>
      </c>
    </row>
    <row r="854" spans="1:3" x14ac:dyDescent="0.25">
      <c r="A854">
        <v>1152</v>
      </c>
      <c r="B854">
        <v>1.1519999999999999</v>
      </c>
      <c r="C854">
        <f t="shared" si="13"/>
        <v>1.5055096982994085</v>
      </c>
    </row>
    <row r="855" spans="1:3" x14ac:dyDescent="0.25">
      <c r="A855">
        <v>1153</v>
      </c>
      <c r="B855">
        <v>1.153</v>
      </c>
      <c r="C855">
        <f t="shared" si="13"/>
        <v>1.5054972266016953</v>
      </c>
    </row>
    <row r="856" spans="1:3" x14ac:dyDescent="0.25">
      <c r="A856">
        <v>1154</v>
      </c>
      <c r="B856">
        <v>1.1539999999999999</v>
      </c>
      <c r="C856">
        <f t="shared" si="13"/>
        <v>1.5054847604475967</v>
      </c>
    </row>
    <row r="857" spans="1:3" x14ac:dyDescent="0.25">
      <c r="A857">
        <v>1155</v>
      </c>
      <c r="B857">
        <v>1.155</v>
      </c>
      <c r="C857">
        <f t="shared" si="13"/>
        <v>1.5054722997918879</v>
      </c>
    </row>
    <row r="858" spans="1:3" x14ac:dyDescent="0.25">
      <c r="A858">
        <v>1156</v>
      </c>
      <c r="B858">
        <v>1.1559999999999999</v>
      </c>
      <c r="C858">
        <f t="shared" si="13"/>
        <v>1.5054598445895375</v>
      </c>
    </row>
    <row r="859" spans="1:3" x14ac:dyDescent="0.25">
      <c r="A859">
        <v>1157</v>
      </c>
      <c r="B859">
        <v>1.157</v>
      </c>
      <c r="C859">
        <f t="shared" si="13"/>
        <v>1.5054473947957063</v>
      </c>
    </row>
    <row r="860" spans="1:3" x14ac:dyDescent="0.25">
      <c r="A860">
        <v>1158</v>
      </c>
      <c r="B860">
        <v>1.1579999999999999</v>
      </c>
      <c r="C860">
        <f t="shared" si="13"/>
        <v>1.5054349503657458</v>
      </c>
    </row>
    <row r="861" spans="1:3" x14ac:dyDescent="0.25">
      <c r="A861">
        <v>1159</v>
      </c>
      <c r="B861">
        <v>1.159</v>
      </c>
      <c r="C861">
        <f t="shared" si="13"/>
        <v>1.5054225112551982</v>
      </c>
    </row>
    <row r="862" spans="1:3" x14ac:dyDescent="0.25">
      <c r="A862">
        <v>1160</v>
      </c>
      <c r="B862">
        <v>1.1599999999999999</v>
      </c>
      <c r="C862">
        <f t="shared" si="13"/>
        <v>1.5054100774197945</v>
      </c>
    </row>
    <row r="863" spans="1:3" x14ac:dyDescent="0.25">
      <c r="A863">
        <v>1161</v>
      </c>
      <c r="B863">
        <v>1.161</v>
      </c>
      <c r="C863">
        <f t="shared" si="13"/>
        <v>1.5053976488154537</v>
      </c>
    </row>
    <row r="864" spans="1:3" x14ac:dyDescent="0.25">
      <c r="A864">
        <v>1162</v>
      </c>
      <c r="B864">
        <v>1.1619999999999999</v>
      </c>
      <c r="C864">
        <f t="shared" si="13"/>
        <v>1.5053852253982827</v>
      </c>
    </row>
    <row r="865" spans="1:3" x14ac:dyDescent="0.25">
      <c r="A865">
        <v>1163</v>
      </c>
      <c r="B865">
        <v>1.163</v>
      </c>
      <c r="C865">
        <f t="shared" si="13"/>
        <v>1.5053728071245733</v>
      </c>
    </row>
    <row r="866" spans="1:3" x14ac:dyDescent="0.25">
      <c r="A866">
        <v>1164</v>
      </c>
      <c r="B866">
        <v>1.1639999999999999</v>
      </c>
      <c r="C866">
        <f t="shared" si="13"/>
        <v>1.5053603939508033</v>
      </c>
    </row>
    <row r="867" spans="1:3" x14ac:dyDescent="0.25">
      <c r="A867">
        <v>1165</v>
      </c>
      <c r="B867">
        <v>1.165</v>
      </c>
      <c r="C867">
        <f t="shared" si="13"/>
        <v>1.5053479858336349</v>
      </c>
    </row>
    <row r="868" spans="1:3" x14ac:dyDescent="0.25">
      <c r="A868">
        <v>1166</v>
      </c>
      <c r="B868">
        <v>1.1659999999999999</v>
      </c>
      <c r="C868">
        <f t="shared" si="13"/>
        <v>1.5053355827299126</v>
      </c>
    </row>
    <row r="869" spans="1:3" x14ac:dyDescent="0.25">
      <c r="A869">
        <v>1167</v>
      </c>
      <c r="B869">
        <v>1.167</v>
      </c>
      <c r="C869">
        <f t="shared" si="13"/>
        <v>1.5053231845966641</v>
      </c>
    </row>
    <row r="870" spans="1:3" x14ac:dyDescent="0.25">
      <c r="A870">
        <v>1168</v>
      </c>
      <c r="B870">
        <v>1.1679999999999999</v>
      </c>
      <c r="C870">
        <f t="shared" si="13"/>
        <v>1.5053107913910975</v>
      </c>
    </row>
    <row r="871" spans="1:3" x14ac:dyDescent="0.25">
      <c r="A871">
        <v>1169</v>
      </c>
      <c r="B871">
        <v>1.169</v>
      </c>
      <c r="C871">
        <f t="shared" si="13"/>
        <v>1.5052984030706018</v>
      </c>
    </row>
    <row r="872" spans="1:3" x14ac:dyDescent="0.25">
      <c r="A872">
        <v>1170</v>
      </c>
      <c r="B872">
        <v>1.17</v>
      </c>
      <c r="C872">
        <f t="shared" si="13"/>
        <v>1.5052860195927451</v>
      </c>
    </row>
    <row r="873" spans="1:3" x14ac:dyDescent="0.25">
      <c r="A873">
        <v>1171</v>
      </c>
      <c r="B873">
        <v>1.171</v>
      </c>
      <c r="C873">
        <f t="shared" si="13"/>
        <v>1.5052736409152745</v>
      </c>
    </row>
    <row r="874" spans="1:3" x14ac:dyDescent="0.25">
      <c r="A874">
        <v>1172</v>
      </c>
      <c r="B874">
        <v>1.1719999999999999</v>
      </c>
      <c r="C874">
        <f t="shared" si="13"/>
        <v>1.5052612669961136</v>
      </c>
    </row>
    <row r="875" spans="1:3" x14ac:dyDescent="0.25">
      <c r="A875">
        <v>1173</v>
      </c>
      <c r="B875">
        <v>1.173</v>
      </c>
      <c r="C875">
        <f t="shared" si="13"/>
        <v>1.5052488977933633</v>
      </c>
    </row>
    <row r="876" spans="1:3" x14ac:dyDescent="0.25">
      <c r="A876">
        <v>1174</v>
      </c>
      <c r="B876">
        <v>1.1739999999999999</v>
      </c>
      <c r="C876">
        <f t="shared" si="13"/>
        <v>1.5052365332653004</v>
      </c>
    </row>
    <row r="877" spans="1:3" x14ac:dyDescent="0.25">
      <c r="A877">
        <v>1175</v>
      </c>
      <c r="B877">
        <v>1.175</v>
      </c>
      <c r="C877">
        <f t="shared" si="13"/>
        <v>1.5052241733703755</v>
      </c>
    </row>
    <row r="878" spans="1:3" x14ac:dyDescent="0.25">
      <c r="A878">
        <v>1176</v>
      </c>
      <c r="B878">
        <v>1.1759999999999999</v>
      </c>
      <c r="C878">
        <f t="shared" si="13"/>
        <v>1.5052118180672136</v>
      </c>
    </row>
    <row r="879" spans="1:3" x14ac:dyDescent="0.25">
      <c r="A879">
        <v>1177</v>
      </c>
      <c r="B879">
        <v>1.177</v>
      </c>
      <c r="C879">
        <f t="shared" si="13"/>
        <v>1.5051994673146132</v>
      </c>
    </row>
    <row r="880" spans="1:3" x14ac:dyDescent="0.25">
      <c r="A880">
        <v>1178</v>
      </c>
      <c r="B880">
        <v>1.1779999999999999</v>
      </c>
      <c r="C880">
        <f t="shared" si="13"/>
        <v>1.5051871210715428</v>
      </c>
    </row>
    <row r="881" spans="1:3" x14ac:dyDescent="0.25">
      <c r="A881">
        <v>1179</v>
      </c>
      <c r="B881">
        <v>1.179</v>
      </c>
      <c r="C881">
        <f t="shared" si="13"/>
        <v>1.5051747792971446</v>
      </c>
    </row>
    <row r="882" spans="1:3" x14ac:dyDescent="0.25">
      <c r="A882">
        <v>1180</v>
      </c>
      <c r="B882">
        <v>1.18</v>
      </c>
      <c r="C882">
        <f t="shared" si="13"/>
        <v>1.505162441950729</v>
      </c>
    </row>
    <row r="883" spans="1:3" x14ac:dyDescent="0.25">
      <c r="A883">
        <v>1181</v>
      </c>
      <c r="B883">
        <v>1.181</v>
      </c>
      <c r="C883">
        <f t="shared" si="13"/>
        <v>1.5051501089917771</v>
      </c>
    </row>
    <row r="884" spans="1:3" x14ac:dyDescent="0.25">
      <c r="A884">
        <v>1182</v>
      </c>
      <c r="B884">
        <v>1.1819999999999999</v>
      </c>
      <c r="C884">
        <f t="shared" si="13"/>
        <v>1.5051377803799368</v>
      </c>
    </row>
    <row r="885" spans="1:3" x14ac:dyDescent="0.25">
      <c r="A885">
        <v>1183</v>
      </c>
      <c r="B885">
        <v>1.1830000000000001</v>
      </c>
      <c r="C885">
        <f t="shared" si="13"/>
        <v>1.5051254560750258</v>
      </c>
    </row>
    <row r="886" spans="1:3" x14ac:dyDescent="0.25">
      <c r="A886">
        <v>1184</v>
      </c>
      <c r="B886">
        <v>1.1839999999999999</v>
      </c>
      <c r="C886">
        <f t="shared" si="13"/>
        <v>1.5051131360370269</v>
      </c>
    </row>
    <row r="887" spans="1:3" x14ac:dyDescent="0.25">
      <c r="A887">
        <v>1185</v>
      </c>
      <c r="B887">
        <v>1.1850000000000001</v>
      </c>
      <c r="C887">
        <f t="shared" si="13"/>
        <v>1.5051008202260889</v>
      </c>
    </row>
    <row r="888" spans="1:3" x14ac:dyDescent="0.25">
      <c r="A888">
        <v>1186</v>
      </c>
      <c r="B888">
        <v>1.1859999999999999</v>
      </c>
      <c r="C888">
        <f t="shared" si="13"/>
        <v>1.5050885086025256</v>
      </c>
    </row>
    <row r="889" spans="1:3" x14ac:dyDescent="0.25">
      <c r="A889">
        <v>1187</v>
      </c>
      <c r="B889">
        <v>1.1870000000000001</v>
      </c>
      <c r="C889">
        <f t="shared" si="13"/>
        <v>1.5050762011268162</v>
      </c>
    </row>
    <row r="890" spans="1:3" x14ac:dyDescent="0.25">
      <c r="A890">
        <v>1188</v>
      </c>
      <c r="B890">
        <v>1.1879999999999999</v>
      </c>
      <c r="C890">
        <f t="shared" si="13"/>
        <v>1.5050638977596007</v>
      </c>
    </row>
    <row r="891" spans="1:3" x14ac:dyDescent="0.25">
      <c r="A891">
        <v>1189</v>
      </c>
      <c r="B891">
        <v>1.1890000000000001</v>
      </c>
      <c r="C891">
        <f t="shared" si="13"/>
        <v>1.5050515984616839</v>
      </c>
    </row>
    <row r="892" spans="1:3" x14ac:dyDescent="0.25">
      <c r="A892">
        <v>1190</v>
      </c>
      <c r="B892">
        <v>1.19</v>
      </c>
      <c r="C892">
        <f t="shared" si="13"/>
        <v>1.5050393031940312</v>
      </c>
    </row>
    <row r="893" spans="1:3" x14ac:dyDescent="0.25">
      <c r="A893">
        <v>1191</v>
      </c>
      <c r="B893">
        <v>1.1910000000000001</v>
      </c>
      <c r="C893">
        <f t="shared" si="13"/>
        <v>1.5050270119177684</v>
      </c>
    </row>
    <row r="894" spans="1:3" x14ac:dyDescent="0.25">
      <c r="A894">
        <v>1192</v>
      </c>
      <c r="B894">
        <v>1.1919999999999999</v>
      </c>
      <c r="C894">
        <f t="shared" si="13"/>
        <v>1.5050147245941821</v>
      </c>
    </row>
    <row r="895" spans="1:3" x14ac:dyDescent="0.25">
      <c r="A895">
        <v>1193</v>
      </c>
      <c r="B895">
        <v>1.1930000000000001</v>
      </c>
      <c r="C895">
        <f t="shared" si="13"/>
        <v>1.5050024411847172</v>
      </c>
    </row>
    <row r="896" spans="1:3" x14ac:dyDescent="0.25">
      <c r="A896">
        <v>1194</v>
      </c>
      <c r="B896">
        <v>1.194</v>
      </c>
      <c r="C896">
        <f t="shared" si="13"/>
        <v>1.5049901616509771</v>
      </c>
    </row>
    <row r="897" spans="1:3" x14ac:dyDescent="0.25">
      <c r="A897">
        <v>1195</v>
      </c>
      <c r="B897">
        <v>1.1950000000000001</v>
      </c>
      <c r="C897">
        <f t="shared" si="13"/>
        <v>1.5049778859547229</v>
      </c>
    </row>
    <row r="898" spans="1:3" x14ac:dyDescent="0.25">
      <c r="A898">
        <v>1196</v>
      </c>
      <c r="B898">
        <v>1.196</v>
      </c>
      <c r="C898">
        <f t="shared" si="13"/>
        <v>1.5049656140578724</v>
      </c>
    </row>
    <row r="899" spans="1:3" x14ac:dyDescent="0.25">
      <c r="A899">
        <v>1197</v>
      </c>
      <c r="B899">
        <v>1.1970000000000001</v>
      </c>
      <c r="C899">
        <f t="shared" ref="C899:C962" si="14">SQRT(1+(1.03961212*B899^2)/(B899^2-0.00600069867)+(0.231792344*B899^2)/(B899^2-0.0200179144)+(1.01046945*B899^2)/(B899^2-103.560653))</f>
        <v>1.5049533459224989</v>
      </c>
    </row>
    <row r="900" spans="1:3" x14ac:dyDescent="0.25">
      <c r="A900">
        <v>1198</v>
      </c>
      <c r="B900">
        <v>1.198</v>
      </c>
      <c r="C900">
        <f t="shared" si="14"/>
        <v>1.5049410815108311</v>
      </c>
    </row>
    <row r="901" spans="1:3" x14ac:dyDescent="0.25">
      <c r="A901">
        <v>1199</v>
      </c>
      <c r="B901">
        <v>1.1990000000000001</v>
      </c>
      <c r="C901">
        <f t="shared" si="14"/>
        <v>1.5049288207852516</v>
      </c>
    </row>
    <row r="902" spans="1:3" x14ac:dyDescent="0.25">
      <c r="A902">
        <v>1200</v>
      </c>
      <c r="B902">
        <v>1.2</v>
      </c>
      <c r="C902">
        <f t="shared" si="14"/>
        <v>1.5049165637082969</v>
      </c>
    </row>
    <row r="903" spans="1:3" x14ac:dyDescent="0.25">
      <c r="A903">
        <v>1201</v>
      </c>
      <c r="B903">
        <v>1.2010000000000001</v>
      </c>
      <c r="C903">
        <f t="shared" si="14"/>
        <v>1.5049043102426558</v>
      </c>
    </row>
    <row r="904" spans="1:3" x14ac:dyDescent="0.25">
      <c r="A904">
        <v>1202</v>
      </c>
      <c r="B904">
        <v>1.202</v>
      </c>
      <c r="C904">
        <f t="shared" si="14"/>
        <v>1.5048920603511691</v>
      </c>
    </row>
    <row r="905" spans="1:3" x14ac:dyDescent="0.25">
      <c r="A905">
        <v>1203</v>
      </c>
      <c r="B905">
        <v>1.2030000000000001</v>
      </c>
      <c r="C905">
        <f t="shared" si="14"/>
        <v>1.5048798139968287</v>
      </c>
    </row>
    <row r="906" spans="1:3" x14ac:dyDescent="0.25">
      <c r="A906">
        <v>1204</v>
      </c>
      <c r="B906">
        <v>1.204</v>
      </c>
      <c r="C906">
        <f t="shared" si="14"/>
        <v>1.5048675711427777</v>
      </c>
    </row>
    <row r="907" spans="1:3" x14ac:dyDescent="0.25">
      <c r="A907">
        <v>1205</v>
      </c>
      <c r="B907">
        <v>1.2050000000000001</v>
      </c>
      <c r="C907">
        <f t="shared" si="14"/>
        <v>1.504855331752307</v>
      </c>
    </row>
    <row r="908" spans="1:3" x14ac:dyDescent="0.25">
      <c r="A908">
        <v>1206</v>
      </c>
      <c r="B908">
        <v>1.206</v>
      </c>
      <c r="C908">
        <f t="shared" si="14"/>
        <v>1.5048430957888579</v>
      </c>
    </row>
    <row r="909" spans="1:3" x14ac:dyDescent="0.25">
      <c r="A909">
        <v>1207</v>
      </c>
      <c r="B909">
        <v>1.2070000000000001</v>
      </c>
      <c r="C909">
        <f t="shared" si="14"/>
        <v>1.5048308632160192</v>
      </c>
    </row>
    <row r="910" spans="1:3" x14ac:dyDescent="0.25">
      <c r="A910">
        <v>1208</v>
      </c>
      <c r="B910">
        <v>1.208</v>
      </c>
      <c r="C910">
        <f t="shared" si="14"/>
        <v>1.5048186339975265</v>
      </c>
    </row>
    <row r="911" spans="1:3" x14ac:dyDescent="0.25">
      <c r="A911">
        <v>1209</v>
      </c>
      <c r="B911">
        <v>1.2090000000000001</v>
      </c>
      <c r="C911">
        <f t="shared" si="14"/>
        <v>1.5048064080972632</v>
      </c>
    </row>
    <row r="912" spans="1:3" x14ac:dyDescent="0.25">
      <c r="A912">
        <v>1210</v>
      </c>
      <c r="B912">
        <v>1.21</v>
      </c>
      <c r="C912">
        <f t="shared" si="14"/>
        <v>1.5047941854792575</v>
      </c>
    </row>
    <row r="913" spans="1:3" x14ac:dyDescent="0.25">
      <c r="A913">
        <v>1211</v>
      </c>
      <c r="B913">
        <v>1.2110000000000001</v>
      </c>
      <c r="C913">
        <f t="shared" si="14"/>
        <v>1.5047819661076829</v>
      </c>
    </row>
    <row r="914" spans="1:3" x14ac:dyDescent="0.25">
      <c r="A914">
        <v>1212</v>
      </c>
      <c r="B914">
        <v>1.212</v>
      </c>
      <c r="C914">
        <f t="shared" si="14"/>
        <v>1.5047697499468571</v>
      </c>
    </row>
    <row r="915" spans="1:3" x14ac:dyDescent="0.25">
      <c r="A915">
        <v>1213</v>
      </c>
      <c r="B915">
        <v>1.2130000000000001</v>
      </c>
      <c r="C915">
        <f t="shared" si="14"/>
        <v>1.504757536961242</v>
      </c>
    </row>
    <row r="916" spans="1:3" x14ac:dyDescent="0.25">
      <c r="A916">
        <v>1214</v>
      </c>
      <c r="B916">
        <v>1.214</v>
      </c>
      <c r="C916">
        <f t="shared" si="14"/>
        <v>1.5047453271154421</v>
      </c>
    </row>
    <row r="917" spans="1:3" x14ac:dyDescent="0.25">
      <c r="A917">
        <v>1215</v>
      </c>
      <c r="B917">
        <v>1.2150000000000001</v>
      </c>
      <c r="C917">
        <f t="shared" si="14"/>
        <v>1.5047331203742038</v>
      </c>
    </row>
    <row r="918" spans="1:3" x14ac:dyDescent="0.25">
      <c r="A918">
        <v>1216</v>
      </c>
      <c r="B918">
        <v>1.216</v>
      </c>
      <c r="C918">
        <f t="shared" si="14"/>
        <v>1.5047209167024149</v>
      </c>
    </row>
    <row r="919" spans="1:3" x14ac:dyDescent="0.25">
      <c r="A919">
        <v>1217</v>
      </c>
      <c r="B919">
        <v>1.2170000000000001</v>
      </c>
      <c r="C919">
        <f t="shared" si="14"/>
        <v>1.5047087160651045</v>
      </c>
    </row>
    <row r="920" spans="1:3" x14ac:dyDescent="0.25">
      <c r="A920">
        <v>1218</v>
      </c>
      <c r="B920">
        <v>1.218</v>
      </c>
      <c r="C920">
        <f t="shared" si="14"/>
        <v>1.504696518427441</v>
      </c>
    </row>
    <row r="921" spans="1:3" x14ac:dyDescent="0.25">
      <c r="A921">
        <v>1219</v>
      </c>
      <c r="B921">
        <v>1.2190000000000001</v>
      </c>
      <c r="C921">
        <f t="shared" si="14"/>
        <v>1.5046843237547327</v>
      </c>
    </row>
    <row r="922" spans="1:3" x14ac:dyDescent="0.25">
      <c r="A922">
        <v>1220</v>
      </c>
      <c r="B922">
        <v>1.22</v>
      </c>
      <c r="C922">
        <f t="shared" si="14"/>
        <v>1.5046721320124259</v>
      </c>
    </row>
    <row r="923" spans="1:3" x14ac:dyDescent="0.25">
      <c r="A923">
        <v>1221</v>
      </c>
      <c r="B923">
        <v>1.2210000000000001</v>
      </c>
      <c r="C923">
        <f t="shared" si="14"/>
        <v>1.5046599431661052</v>
      </c>
    </row>
    <row r="924" spans="1:3" x14ac:dyDescent="0.25">
      <c r="A924">
        <v>1222</v>
      </c>
      <c r="B924">
        <v>1.222</v>
      </c>
      <c r="C924">
        <f t="shared" si="14"/>
        <v>1.5046477571814929</v>
      </c>
    </row>
    <row r="925" spans="1:3" x14ac:dyDescent="0.25">
      <c r="A925">
        <v>1223</v>
      </c>
      <c r="B925">
        <v>1.2230000000000001</v>
      </c>
      <c r="C925">
        <f t="shared" si="14"/>
        <v>1.504635574024447</v>
      </c>
    </row>
    <row r="926" spans="1:3" x14ac:dyDescent="0.25">
      <c r="A926">
        <v>1224</v>
      </c>
      <c r="B926">
        <v>1.224</v>
      </c>
      <c r="C926">
        <f t="shared" si="14"/>
        <v>1.5046233936609614</v>
      </c>
    </row>
    <row r="927" spans="1:3" x14ac:dyDescent="0.25">
      <c r="A927">
        <v>1225</v>
      </c>
      <c r="B927">
        <v>1.2250000000000001</v>
      </c>
      <c r="C927">
        <f t="shared" si="14"/>
        <v>1.5046112160571654</v>
      </c>
    </row>
    <row r="928" spans="1:3" x14ac:dyDescent="0.25">
      <c r="A928">
        <v>1226</v>
      </c>
      <c r="B928">
        <v>1.226</v>
      </c>
      <c r="C928">
        <f t="shared" si="14"/>
        <v>1.5045990411793231</v>
      </c>
    </row>
    <row r="929" spans="1:3" x14ac:dyDescent="0.25">
      <c r="A929">
        <v>1227</v>
      </c>
      <c r="B929">
        <v>1.2270000000000001</v>
      </c>
      <c r="C929">
        <f t="shared" si="14"/>
        <v>1.5045868689938318</v>
      </c>
    </row>
    <row r="930" spans="1:3" x14ac:dyDescent="0.25">
      <c r="A930">
        <v>1228</v>
      </c>
      <c r="B930">
        <v>1.228</v>
      </c>
      <c r="C930">
        <f t="shared" si="14"/>
        <v>1.504574699467222</v>
      </c>
    </row>
    <row r="931" spans="1:3" x14ac:dyDescent="0.25">
      <c r="A931">
        <v>1229</v>
      </c>
      <c r="B931">
        <v>1.2290000000000001</v>
      </c>
      <c r="C931">
        <f t="shared" si="14"/>
        <v>1.5045625325661571</v>
      </c>
    </row>
    <row r="932" spans="1:3" x14ac:dyDescent="0.25">
      <c r="A932">
        <v>1230</v>
      </c>
      <c r="B932">
        <v>1.23</v>
      </c>
      <c r="C932">
        <f t="shared" si="14"/>
        <v>1.5045503682574322</v>
      </c>
    </row>
    <row r="933" spans="1:3" x14ac:dyDescent="0.25">
      <c r="A933">
        <v>1231</v>
      </c>
      <c r="B933">
        <v>1.2310000000000001</v>
      </c>
      <c r="C933">
        <f t="shared" si="14"/>
        <v>1.5045382065079731</v>
      </c>
    </row>
    <row r="934" spans="1:3" x14ac:dyDescent="0.25">
      <c r="A934">
        <v>1232</v>
      </c>
      <c r="B934">
        <v>1.232</v>
      </c>
      <c r="C934">
        <f t="shared" si="14"/>
        <v>1.5045260472848365</v>
      </c>
    </row>
    <row r="935" spans="1:3" x14ac:dyDescent="0.25">
      <c r="A935">
        <v>1233</v>
      </c>
      <c r="B935">
        <v>1.2330000000000001</v>
      </c>
      <c r="C935">
        <f t="shared" si="14"/>
        <v>1.5045138905552089</v>
      </c>
    </row>
    <row r="936" spans="1:3" x14ac:dyDescent="0.25">
      <c r="A936">
        <v>1234</v>
      </c>
      <c r="B936">
        <v>1.234</v>
      </c>
      <c r="C936">
        <f t="shared" si="14"/>
        <v>1.5045017362864057</v>
      </c>
    </row>
    <row r="937" spans="1:3" x14ac:dyDescent="0.25">
      <c r="A937">
        <v>1235</v>
      </c>
      <c r="B937">
        <v>1.2350000000000001</v>
      </c>
      <c r="C937">
        <f t="shared" si="14"/>
        <v>1.5044895844458714</v>
      </c>
    </row>
    <row r="938" spans="1:3" x14ac:dyDescent="0.25">
      <c r="A938">
        <v>1236</v>
      </c>
      <c r="B938">
        <v>1.236</v>
      </c>
      <c r="C938">
        <f t="shared" si="14"/>
        <v>1.5044774350011774</v>
      </c>
    </row>
    <row r="939" spans="1:3" x14ac:dyDescent="0.25">
      <c r="A939">
        <v>1237</v>
      </c>
      <c r="B939">
        <v>1.2370000000000001</v>
      </c>
      <c r="C939">
        <f t="shared" si="14"/>
        <v>1.5044652879200238</v>
      </c>
    </row>
    <row r="940" spans="1:3" x14ac:dyDescent="0.25">
      <c r="A940">
        <v>1238</v>
      </c>
      <c r="B940">
        <v>1.238</v>
      </c>
      <c r="C940">
        <f t="shared" si="14"/>
        <v>1.5044531431702362</v>
      </c>
    </row>
    <row r="941" spans="1:3" x14ac:dyDescent="0.25">
      <c r="A941">
        <v>1239</v>
      </c>
      <c r="B941">
        <v>1.2390000000000001</v>
      </c>
      <c r="C941">
        <f t="shared" si="14"/>
        <v>1.5044410007197666</v>
      </c>
    </row>
    <row r="942" spans="1:3" x14ac:dyDescent="0.25">
      <c r="A942">
        <v>1240</v>
      </c>
      <c r="B942">
        <v>1.24</v>
      </c>
      <c r="C942">
        <f t="shared" si="14"/>
        <v>1.5044288605366924</v>
      </c>
    </row>
    <row r="943" spans="1:3" x14ac:dyDescent="0.25">
      <c r="A943">
        <v>1241</v>
      </c>
      <c r="B943">
        <v>1.2410000000000001</v>
      </c>
      <c r="C943">
        <f t="shared" si="14"/>
        <v>1.5044167225892158</v>
      </c>
    </row>
    <row r="944" spans="1:3" x14ac:dyDescent="0.25">
      <c r="A944">
        <v>1242</v>
      </c>
      <c r="B944">
        <v>1.242</v>
      </c>
      <c r="C944">
        <f t="shared" si="14"/>
        <v>1.5044045868456626</v>
      </c>
    </row>
    <row r="945" spans="1:3" x14ac:dyDescent="0.25">
      <c r="A945">
        <v>1243</v>
      </c>
      <c r="B945">
        <v>1.2430000000000001</v>
      </c>
      <c r="C945">
        <f t="shared" si="14"/>
        <v>1.5043924532744835</v>
      </c>
    </row>
    <row r="946" spans="1:3" x14ac:dyDescent="0.25">
      <c r="A946">
        <v>1244</v>
      </c>
      <c r="B946">
        <v>1.244</v>
      </c>
      <c r="C946">
        <f t="shared" si="14"/>
        <v>1.5043803218442504</v>
      </c>
    </row>
    <row r="947" spans="1:3" x14ac:dyDescent="0.25">
      <c r="A947">
        <v>1245</v>
      </c>
      <c r="B947">
        <v>1.2450000000000001</v>
      </c>
      <c r="C947">
        <f t="shared" si="14"/>
        <v>1.5043681925236585</v>
      </c>
    </row>
    <row r="948" spans="1:3" x14ac:dyDescent="0.25">
      <c r="A948">
        <v>1246</v>
      </c>
      <c r="B948">
        <v>1.246</v>
      </c>
      <c r="C948">
        <f t="shared" si="14"/>
        <v>1.5043560652815249</v>
      </c>
    </row>
    <row r="949" spans="1:3" x14ac:dyDescent="0.25">
      <c r="A949">
        <v>1247</v>
      </c>
      <c r="B949">
        <v>1.2470000000000001</v>
      </c>
      <c r="C949">
        <f t="shared" si="14"/>
        <v>1.5043439400867871</v>
      </c>
    </row>
    <row r="950" spans="1:3" x14ac:dyDescent="0.25">
      <c r="A950">
        <v>1248</v>
      </c>
      <c r="B950">
        <v>1.248</v>
      </c>
      <c r="C950">
        <f t="shared" si="14"/>
        <v>1.5043318169085034</v>
      </c>
    </row>
    <row r="951" spans="1:3" x14ac:dyDescent="0.25">
      <c r="A951">
        <v>1249</v>
      </c>
      <c r="B951">
        <v>1.2490000000000001</v>
      </c>
      <c r="C951">
        <f t="shared" si="14"/>
        <v>1.5043196957158522</v>
      </c>
    </row>
    <row r="952" spans="1:3" x14ac:dyDescent="0.25">
      <c r="A952">
        <v>1250</v>
      </c>
      <c r="B952">
        <v>1.25</v>
      </c>
      <c r="C952">
        <f t="shared" si="14"/>
        <v>1.5043075764781311</v>
      </c>
    </row>
    <row r="953" spans="1:3" x14ac:dyDescent="0.25">
      <c r="A953">
        <v>1251</v>
      </c>
      <c r="B953">
        <v>1.2509999999999999</v>
      </c>
      <c r="C953">
        <f t="shared" si="14"/>
        <v>1.5042954591647564</v>
      </c>
    </row>
    <row r="954" spans="1:3" x14ac:dyDescent="0.25">
      <c r="A954">
        <v>1252</v>
      </c>
      <c r="B954">
        <v>1.252</v>
      </c>
      <c r="C954">
        <f t="shared" si="14"/>
        <v>1.5042833437452625</v>
      </c>
    </row>
    <row r="955" spans="1:3" x14ac:dyDescent="0.25">
      <c r="A955">
        <v>1253</v>
      </c>
      <c r="B955">
        <v>1.2529999999999999</v>
      </c>
      <c r="C955">
        <f t="shared" si="14"/>
        <v>1.5042712301893015</v>
      </c>
    </row>
    <row r="956" spans="1:3" x14ac:dyDescent="0.25">
      <c r="A956">
        <v>1254</v>
      </c>
      <c r="B956">
        <v>1.254</v>
      </c>
      <c r="C956">
        <f t="shared" si="14"/>
        <v>1.5042591184666425</v>
      </c>
    </row>
    <row r="957" spans="1:3" x14ac:dyDescent="0.25">
      <c r="A957">
        <v>1255</v>
      </c>
      <c r="B957">
        <v>1.2549999999999999</v>
      </c>
      <c r="C957">
        <f t="shared" si="14"/>
        <v>1.5042470085471709</v>
      </c>
    </row>
    <row r="958" spans="1:3" x14ac:dyDescent="0.25">
      <c r="A958">
        <v>1256</v>
      </c>
      <c r="B958">
        <v>1.256</v>
      </c>
      <c r="C958">
        <f t="shared" si="14"/>
        <v>1.5042349004008879</v>
      </c>
    </row>
    <row r="959" spans="1:3" x14ac:dyDescent="0.25">
      <c r="A959">
        <v>1257</v>
      </c>
      <c r="B959">
        <v>1.2569999999999999</v>
      </c>
      <c r="C959">
        <f t="shared" si="14"/>
        <v>1.5042227939979107</v>
      </c>
    </row>
    <row r="960" spans="1:3" x14ac:dyDescent="0.25">
      <c r="A960">
        <v>1258</v>
      </c>
      <c r="B960">
        <v>1.258</v>
      </c>
      <c r="C960">
        <f t="shared" si="14"/>
        <v>1.5042106893084697</v>
      </c>
    </row>
    <row r="961" spans="1:3" x14ac:dyDescent="0.25">
      <c r="A961">
        <v>1259</v>
      </c>
      <c r="B961">
        <v>1.2589999999999999</v>
      </c>
      <c r="C961">
        <f t="shared" si="14"/>
        <v>1.504198586302911</v>
      </c>
    </row>
    <row r="962" spans="1:3" x14ac:dyDescent="0.25">
      <c r="A962">
        <v>1260</v>
      </c>
      <c r="B962">
        <v>1.26</v>
      </c>
      <c r="C962">
        <f t="shared" si="14"/>
        <v>1.5041864849516935</v>
      </c>
    </row>
    <row r="963" spans="1:3" x14ac:dyDescent="0.25">
      <c r="A963">
        <v>1261</v>
      </c>
      <c r="B963">
        <v>1.2609999999999999</v>
      </c>
      <c r="C963">
        <f t="shared" ref="C963:C1026" si="15">SQRT(1+(1.03961212*B963^2)/(B963^2-0.00600069867)+(0.231792344*B963^2)/(B963^2-0.0200179144)+(1.01046945*B963^2)/(B963^2-103.560653))</f>
        <v>1.5041743852253893</v>
      </c>
    </row>
    <row r="964" spans="1:3" x14ac:dyDescent="0.25">
      <c r="A964">
        <v>1262</v>
      </c>
      <c r="B964">
        <v>1.262</v>
      </c>
      <c r="C964">
        <f t="shared" si="15"/>
        <v>1.5041622870946829</v>
      </c>
    </row>
    <row r="965" spans="1:3" x14ac:dyDescent="0.25">
      <c r="A965">
        <v>1263</v>
      </c>
      <c r="B965">
        <v>1.2629999999999999</v>
      </c>
      <c r="C965">
        <f t="shared" si="15"/>
        <v>1.5041501905303714</v>
      </c>
    </row>
    <row r="966" spans="1:3" x14ac:dyDescent="0.25">
      <c r="A966">
        <v>1264</v>
      </c>
      <c r="B966">
        <v>1.264</v>
      </c>
      <c r="C966">
        <f t="shared" si="15"/>
        <v>1.5041380955033621</v>
      </c>
    </row>
    <row r="967" spans="1:3" x14ac:dyDescent="0.25">
      <c r="A967">
        <v>1265</v>
      </c>
      <c r="B967">
        <v>1.2649999999999999</v>
      </c>
      <c r="C967">
        <f t="shared" si="15"/>
        <v>1.5041260019846743</v>
      </c>
    </row>
    <row r="968" spans="1:3" x14ac:dyDescent="0.25">
      <c r="A968">
        <v>1266</v>
      </c>
      <c r="B968">
        <v>1.266</v>
      </c>
      <c r="C968">
        <f t="shared" si="15"/>
        <v>1.504113909945437</v>
      </c>
    </row>
    <row r="969" spans="1:3" x14ac:dyDescent="0.25">
      <c r="A969">
        <v>1267</v>
      </c>
      <c r="B969">
        <v>1.2669999999999999</v>
      </c>
      <c r="C969">
        <f t="shared" si="15"/>
        <v>1.5041018193568891</v>
      </c>
    </row>
    <row r="970" spans="1:3" x14ac:dyDescent="0.25">
      <c r="A970">
        <v>1268</v>
      </c>
      <c r="B970">
        <v>1.268</v>
      </c>
      <c r="C970">
        <f t="shared" si="15"/>
        <v>1.5040897301903786</v>
      </c>
    </row>
    <row r="971" spans="1:3" x14ac:dyDescent="0.25">
      <c r="A971">
        <v>1269</v>
      </c>
      <c r="B971">
        <v>1.2689999999999999</v>
      </c>
      <c r="C971">
        <f t="shared" si="15"/>
        <v>1.504077642417363</v>
      </c>
    </row>
    <row r="972" spans="1:3" x14ac:dyDescent="0.25">
      <c r="A972">
        <v>1270</v>
      </c>
      <c r="B972">
        <v>1.27</v>
      </c>
      <c r="C972">
        <f t="shared" si="15"/>
        <v>1.5040655560094067</v>
      </c>
    </row>
    <row r="973" spans="1:3" x14ac:dyDescent="0.25">
      <c r="A973">
        <v>1271</v>
      </c>
      <c r="B973">
        <v>1.2709999999999999</v>
      </c>
      <c r="C973">
        <f t="shared" si="15"/>
        <v>1.5040534709381828</v>
      </c>
    </row>
    <row r="974" spans="1:3" x14ac:dyDescent="0.25">
      <c r="A974">
        <v>1272</v>
      </c>
      <c r="B974">
        <v>1.272</v>
      </c>
      <c r="C974">
        <f t="shared" si="15"/>
        <v>1.5040413871754714</v>
      </c>
    </row>
    <row r="975" spans="1:3" x14ac:dyDescent="0.25">
      <c r="A975">
        <v>1273</v>
      </c>
      <c r="B975">
        <v>1.2729999999999999</v>
      </c>
      <c r="C975">
        <f t="shared" si="15"/>
        <v>1.5040293046931588</v>
      </c>
    </row>
    <row r="976" spans="1:3" x14ac:dyDescent="0.25">
      <c r="A976">
        <v>1274</v>
      </c>
      <c r="B976">
        <v>1.274</v>
      </c>
      <c r="C976">
        <f t="shared" si="15"/>
        <v>1.5040172234632374</v>
      </c>
    </row>
    <row r="977" spans="1:3" x14ac:dyDescent="0.25">
      <c r="A977">
        <v>1275</v>
      </c>
      <c r="B977">
        <v>1.2749999999999999</v>
      </c>
      <c r="C977">
        <f t="shared" si="15"/>
        <v>1.5040051434578061</v>
      </c>
    </row>
    <row r="978" spans="1:3" x14ac:dyDescent="0.25">
      <c r="A978">
        <v>1276</v>
      </c>
      <c r="B978">
        <v>1.276</v>
      </c>
      <c r="C978">
        <f t="shared" si="15"/>
        <v>1.5039930646490678</v>
      </c>
    </row>
    <row r="979" spans="1:3" x14ac:dyDescent="0.25">
      <c r="A979">
        <v>1277</v>
      </c>
      <c r="B979">
        <v>1.2769999999999999</v>
      </c>
      <c r="C979">
        <f t="shared" si="15"/>
        <v>1.5039809870093304</v>
      </c>
    </row>
    <row r="980" spans="1:3" x14ac:dyDescent="0.25">
      <c r="A980">
        <v>1278</v>
      </c>
      <c r="B980">
        <v>1.278</v>
      </c>
      <c r="C980">
        <f t="shared" si="15"/>
        <v>1.5039689105110063</v>
      </c>
    </row>
    <row r="981" spans="1:3" x14ac:dyDescent="0.25">
      <c r="A981">
        <v>1279</v>
      </c>
      <c r="B981">
        <v>1.2789999999999999</v>
      </c>
      <c r="C981">
        <f t="shared" si="15"/>
        <v>1.503956835126611</v>
      </c>
    </row>
    <row r="982" spans="1:3" x14ac:dyDescent="0.25">
      <c r="A982">
        <v>1280</v>
      </c>
      <c r="B982">
        <v>1.28</v>
      </c>
      <c r="C982">
        <f t="shared" si="15"/>
        <v>1.5039447608287628</v>
      </c>
    </row>
    <row r="983" spans="1:3" x14ac:dyDescent="0.25">
      <c r="A983">
        <v>1281</v>
      </c>
      <c r="B983">
        <v>1.2809999999999999</v>
      </c>
      <c r="C983">
        <f t="shared" si="15"/>
        <v>1.5039326875901831</v>
      </c>
    </row>
    <row r="984" spans="1:3" x14ac:dyDescent="0.25">
      <c r="A984">
        <v>1282</v>
      </c>
      <c r="B984">
        <v>1.282</v>
      </c>
      <c r="C984">
        <f t="shared" si="15"/>
        <v>1.5039206153836955</v>
      </c>
    </row>
    <row r="985" spans="1:3" x14ac:dyDescent="0.25">
      <c r="A985">
        <v>1283</v>
      </c>
      <c r="B985">
        <v>1.2829999999999999</v>
      </c>
      <c r="C985">
        <f t="shared" si="15"/>
        <v>1.5039085441822249</v>
      </c>
    </row>
    <row r="986" spans="1:3" x14ac:dyDescent="0.25">
      <c r="A986">
        <v>1284</v>
      </c>
      <c r="B986">
        <v>1.284</v>
      </c>
      <c r="C986">
        <f t="shared" si="15"/>
        <v>1.5038964739587972</v>
      </c>
    </row>
    <row r="987" spans="1:3" x14ac:dyDescent="0.25">
      <c r="A987">
        <v>1285</v>
      </c>
      <c r="B987">
        <v>1.2849999999999999</v>
      </c>
      <c r="C987">
        <f t="shared" si="15"/>
        <v>1.5038844046865392</v>
      </c>
    </row>
    <row r="988" spans="1:3" x14ac:dyDescent="0.25">
      <c r="A988">
        <v>1286</v>
      </c>
      <c r="B988">
        <v>1.286</v>
      </c>
      <c r="C988">
        <f t="shared" si="15"/>
        <v>1.5038723363386777</v>
      </c>
    </row>
    <row r="989" spans="1:3" x14ac:dyDescent="0.25">
      <c r="A989">
        <v>1287</v>
      </c>
      <c r="B989">
        <v>1.2869999999999999</v>
      </c>
      <c r="C989">
        <f t="shared" si="15"/>
        <v>1.5038602688885392</v>
      </c>
    </row>
    <row r="990" spans="1:3" x14ac:dyDescent="0.25">
      <c r="A990">
        <v>1288</v>
      </c>
      <c r="B990">
        <v>1.288</v>
      </c>
      <c r="C990">
        <f t="shared" si="15"/>
        <v>1.5038482023095499</v>
      </c>
    </row>
    <row r="991" spans="1:3" x14ac:dyDescent="0.25">
      <c r="A991">
        <v>1289</v>
      </c>
      <c r="B991">
        <v>1.2889999999999999</v>
      </c>
      <c r="C991">
        <f t="shared" si="15"/>
        <v>1.5038361365752335</v>
      </c>
    </row>
    <row r="992" spans="1:3" x14ac:dyDescent="0.25">
      <c r="A992">
        <v>1290</v>
      </c>
      <c r="B992">
        <v>1.29</v>
      </c>
      <c r="C992">
        <f t="shared" si="15"/>
        <v>1.5038240716592128</v>
      </c>
    </row>
    <row r="993" spans="1:3" x14ac:dyDescent="0.25">
      <c r="A993">
        <v>1291</v>
      </c>
      <c r="B993">
        <v>1.2909999999999999</v>
      </c>
      <c r="C993">
        <f t="shared" si="15"/>
        <v>1.5038120075352086</v>
      </c>
    </row>
    <row r="994" spans="1:3" x14ac:dyDescent="0.25">
      <c r="A994">
        <v>1292</v>
      </c>
      <c r="B994">
        <v>1.292</v>
      </c>
      <c r="C994">
        <f t="shared" si="15"/>
        <v>1.5037999441770384</v>
      </c>
    </row>
    <row r="995" spans="1:3" x14ac:dyDescent="0.25">
      <c r="A995">
        <v>1293</v>
      </c>
      <c r="B995">
        <v>1.2929999999999999</v>
      </c>
      <c r="C995">
        <f t="shared" si="15"/>
        <v>1.5037878815586172</v>
      </c>
    </row>
    <row r="996" spans="1:3" x14ac:dyDescent="0.25">
      <c r="A996">
        <v>1294</v>
      </c>
      <c r="B996">
        <v>1.294</v>
      </c>
      <c r="C996">
        <f t="shared" si="15"/>
        <v>1.5037758196539555</v>
      </c>
    </row>
    <row r="997" spans="1:3" x14ac:dyDescent="0.25">
      <c r="A997">
        <v>1295</v>
      </c>
      <c r="B997">
        <v>1.2949999999999999</v>
      </c>
      <c r="C997">
        <f t="shared" si="15"/>
        <v>1.5037637584371601</v>
      </c>
    </row>
    <row r="998" spans="1:3" x14ac:dyDescent="0.25">
      <c r="A998">
        <v>1296</v>
      </c>
      <c r="B998">
        <v>1.296</v>
      </c>
      <c r="C998">
        <f t="shared" si="15"/>
        <v>1.5037516978824341</v>
      </c>
    </row>
    <row r="999" spans="1:3" x14ac:dyDescent="0.25">
      <c r="A999">
        <v>1297</v>
      </c>
      <c r="B999">
        <v>1.2969999999999999</v>
      </c>
      <c r="C999">
        <f t="shared" si="15"/>
        <v>1.5037396379640744</v>
      </c>
    </row>
    <row r="1000" spans="1:3" x14ac:dyDescent="0.25">
      <c r="A1000">
        <v>1298</v>
      </c>
      <c r="B1000">
        <v>1.298</v>
      </c>
      <c r="C1000">
        <f t="shared" si="15"/>
        <v>1.5037275786564728</v>
      </c>
    </row>
    <row r="1001" spans="1:3" x14ac:dyDescent="0.25">
      <c r="A1001">
        <v>1299</v>
      </c>
      <c r="B1001">
        <v>1.2989999999999999</v>
      </c>
      <c r="C1001">
        <f t="shared" si="15"/>
        <v>1.5037155199341159</v>
      </c>
    </row>
    <row r="1002" spans="1:3" x14ac:dyDescent="0.25">
      <c r="A1002">
        <v>1300</v>
      </c>
      <c r="B1002">
        <v>1.3</v>
      </c>
      <c r="C1002">
        <f t="shared" si="15"/>
        <v>1.503703461771583</v>
      </c>
    </row>
    <row r="1003" spans="1:3" x14ac:dyDescent="0.25">
      <c r="A1003">
        <v>1301</v>
      </c>
      <c r="B1003">
        <v>1.3009999999999999</v>
      </c>
      <c r="C1003">
        <f t="shared" si="15"/>
        <v>1.5036914041435474</v>
      </c>
    </row>
    <row r="1004" spans="1:3" x14ac:dyDescent="0.25">
      <c r="A1004">
        <v>1302</v>
      </c>
      <c r="B1004">
        <v>1.302</v>
      </c>
      <c r="C1004">
        <f t="shared" si="15"/>
        <v>1.5036793470247747</v>
      </c>
    </row>
    <row r="1005" spans="1:3" x14ac:dyDescent="0.25">
      <c r="A1005">
        <v>1303</v>
      </c>
      <c r="B1005">
        <v>1.3029999999999999</v>
      </c>
      <c r="C1005">
        <f t="shared" si="15"/>
        <v>1.5036672903901229</v>
      </c>
    </row>
    <row r="1006" spans="1:3" x14ac:dyDescent="0.25">
      <c r="A1006">
        <v>1304</v>
      </c>
      <c r="B1006">
        <v>1.304</v>
      </c>
      <c r="C1006">
        <f t="shared" si="15"/>
        <v>1.5036552342145424</v>
      </c>
    </row>
    <row r="1007" spans="1:3" x14ac:dyDescent="0.25">
      <c r="A1007">
        <v>1305</v>
      </c>
      <c r="B1007">
        <v>1.3049999999999999</v>
      </c>
      <c r="C1007">
        <f t="shared" si="15"/>
        <v>1.5036431784730744</v>
      </c>
    </row>
    <row r="1008" spans="1:3" x14ac:dyDescent="0.25">
      <c r="A1008">
        <v>1306</v>
      </c>
      <c r="B1008">
        <v>1.306</v>
      </c>
      <c r="C1008">
        <f t="shared" si="15"/>
        <v>1.5036311231408515</v>
      </c>
    </row>
    <row r="1009" spans="1:3" x14ac:dyDescent="0.25">
      <c r="A1009">
        <v>1307</v>
      </c>
      <c r="B1009">
        <v>1.3069999999999999</v>
      </c>
      <c r="C1009">
        <f t="shared" si="15"/>
        <v>1.5036190681930968</v>
      </c>
    </row>
    <row r="1010" spans="1:3" x14ac:dyDescent="0.25">
      <c r="A1010">
        <v>1308</v>
      </c>
      <c r="B1010">
        <v>1.3080000000000001</v>
      </c>
      <c r="C1010">
        <f t="shared" si="15"/>
        <v>1.5036070136051236</v>
      </c>
    </row>
    <row r="1011" spans="1:3" x14ac:dyDescent="0.25">
      <c r="A1011">
        <v>1309</v>
      </c>
      <c r="B1011">
        <v>1.3089999999999999</v>
      </c>
      <c r="C1011">
        <f t="shared" si="15"/>
        <v>1.5035949593523352</v>
      </c>
    </row>
    <row r="1012" spans="1:3" x14ac:dyDescent="0.25">
      <c r="A1012">
        <v>1310</v>
      </c>
      <c r="B1012">
        <v>1.31</v>
      </c>
      <c r="C1012">
        <f t="shared" si="15"/>
        <v>1.5035829054102239</v>
      </c>
    </row>
    <row r="1013" spans="1:3" x14ac:dyDescent="0.25">
      <c r="A1013">
        <v>1311</v>
      </c>
      <c r="B1013">
        <v>1.3109999999999999</v>
      </c>
      <c r="C1013">
        <f t="shared" si="15"/>
        <v>1.5035708517543711</v>
      </c>
    </row>
    <row r="1014" spans="1:3" x14ac:dyDescent="0.25">
      <c r="A1014">
        <v>1312</v>
      </c>
      <c r="B1014">
        <v>1.3120000000000001</v>
      </c>
      <c r="C1014">
        <f t="shared" si="15"/>
        <v>1.5035587983604466</v>
      </c>
    </row>
    <row r="1015" spans="1:3" x14ac:dyDescent="0.25">
      <c r="A1015">
        <v>1313</v>
      </c>
      <c r="B1015">
        <v>1.3129999999999999</v>
      </c>
      <c r="C1015">
        <f t="shared" si="15"/>
        <v>1.5035467452042084</v>
      </c>
    </row>
    <row r="1016" spans="1:3" x14ac:dyDescent="0.25">
      <c r="A1016">
        <v>1314</v>
      </c>
      <c r="B1016">
        <v>1.3140000000000001</v>
      </c>
      <c r="C1016">
        <f t="shared" si="15"/>
        <v>1.503534692261502</v>
      </c>
    </row>
    <row r="1017" spans="1:3" x14ac:dyDescent="0.25">
      <c r="A1017">
        <v>1315</v>
      </c>
      <c r="B1017">
        <v>1.3149999999999999</v>
      </c>
      <c r="C1017">
        <f t="shared" si="15"/>
        <v>1.5035226395082606</v>
      </c>
    </row>
    <row r="1018" spans="1:3" x14ac:dyDescent="0.25">
      <c r="A1018">
        <v>1316</v>
      </c>
      <c r="B1018">
        <v>1.3160000000000001</v>
      </c>
      <c r="C1018">
        <f t="shared" si="15"/>
        <v>1.5035105869205032</v>
      </c>
    </row>
    <row r="1019" spans="1:3" x14ac:dyDescent="0.25">
      <c r="A1019">
        <v>1317</v>
      </c>
      <c r="B1019">
        <v>1.3169999999999999</v>
      </c>
      <c r="C1019">
        <f t="shared" si="15"/>
        <v>1.5034985344743368</v>
      </c>
    </row>
    <row r="1020" spans="1:3" x14ac:dyDescent="0.25">
      <c r="A1020">
        <v>1318</v>
      </c>
      <c r="B1020">
        <v>1.3180000000000001</v>
      </c>
      <c r="C1020">
        <f t="shared" si="15"/>
        <v>1.503486482145953</v>
      </c>
    </row>
    <row r="1021" spans="1:3" x14ac:dyDescent="0.25">
      <c r="A1021">
        <v>1319</v>
      </c>
      <c r="B1021">
        <v>1.319</v>
      </c>
      <c r="C1021">
        <f t="shared" si="15"/>
        <v>1.5034744299116303</v>
      </c>
    </row>
    <row r="1022" spans="1:3" x14ac:dyDescent="0.25">
      <c r="A1022">
        <v>1320</v>
      </c>
      <c r="B1022">
        <v>1.32</v>
      </c>
      <c r="C1022">
        <f t="shared" si="15"/>
        <v>1.5034623777477309</v>
      </c>
    </row>
    <row r="1023" spans="1:3" x14ac:dyDescent="0.25">
      <c r="A1023">
        <v>1321</v>
      </c>
      <c r="B1023">
        <v>1.321</v>
      </c>
      <c r="C1023">
        <f t="shared" si="15"/>
        <v>1.5034503256307035</v>
      </c>
    </row>
    <row r="1024" spans="1:3" x14ac:dyDescent="0.25">
      <c r="A1024">
        <v>1322</v>
      </c>
      <c r="B1024">
        <v>1.3220000000000001</v>
      </c>
      <c r="C1024">
        <f t="shared" si="15"/>
        <v>1.5034382735370797</v>
      </c>
    </row>
    <row r="1025" spans="1:3" x14ac:dyDescent="0.25">
      <c r="A1025">
        <v>1323</v>
      </c>
      <c r="B1025">
        <v>1.323</v>
      </c>
      <c r="C1025">
        <f t="shared" si="15"/>
        <v>1.5034262214434766</v>
      </c>
    </row>
    <row r="1026" spans="1:3" x14ac:dyDescent="0.25">
      <c r="A1026">
        <v>1324</v>
      </c>
      <c r="B1026">
        <v>1.3240000000000001</v>
      </c>
      <c r="C1026">
        <f t="shared" si="15"/>
        <v>1.5034141693265939</v>
      </c>
    </row>
    <row r="1027" spans="1:3" x14ac:dyDescent="0.25">
      <c r="A1027">
        <v>1325</v>
      </c>
      <c r="B1027">
        <v>1.325</v>
      </c>
      <c r="C1027">
        <f t="shared" ref="C1027:C1090" si="16">SQRT(1+(1.03961212*B1027^2)/(B1027^2-0.00600069867)+(0.231792344*B1027^2)/(B1027^2-0.0200179144)+(1.01046945*B1027^2)/(B1027^2-103.560653))</f>
        <v>1.5034021171632153</v>
      </c>
    </row>
    <row r="1028" spans="1:3" x14ac:dyDescent="0.25">
      <c r="A1028">
        <v>1326</v>
      </c>
      <c r="B1028">
        <v>1.3260000000000001</v>
      </c>
      <c r="C1028">
        <f t="shared" si="16"/>
        <v>1.5033900649302063</v>
      </c>
    </row>
    <row r="1029" spans="1:3" x14ac:dyDescent="0.25">
      <c r="A1029">
        <v>1327</v>
      </c>
      <c r="B1029">
        <v>1.327</v>
      </c>
      <c r="C1029">
        <f t="shared" si="16"/>
        <v>1.5033780126045164</v>
      </c>
    </row>
    <row r="1030" spans="1:3" x14ac:dyDescent="0.25">
      <c r="A1030">
        <v>1328</v>
      </c>
      <c r="B1030">
        <v>1.3280000000000001</v>
      </c>
      <c r="C1030">
        <f t="shared" si="16"/>
        <v>1.5033659601631759</v>
      </c>
    </row>
    <row r="1031" spans="1:3" x14ac:dyDescent="0.25">
      <c r="A1031">
        <v>1329</v>
      </c>
      <c r="B1031">
        <v>1.329</v>
      </c>
      <c r="C1031">
        <f t="shared" si="16"/>
        <v>1.5033539075832976</v>
      </c>
    </row>
    <row r="1032" spans="1:3" x14ac:dyDescent="0.25">
      <c r="A1032">
        <v>1330</v>
      </c>
      <c r="B1032">
        <v>1.33</v>
      </c>
      <c r="C1032">
        <f t="shared" si="16"/>
        <v>1.5033418548420749</v>
      </c>
    </row>
    <row r="1033" spans="1:3" x14ac:dyDescent="0.25">
      <c r="A1033">
        <v>1331</v>
      </c>
      <c r="B1033">
        <v>1.331</v>
      </c>
      <c r="C1033">
        <f t="shared" si="16"/>
        <v>1.5033298019167833</v>
      </c>
    </row>
    <row r="1034" spans="1:3" x14ac:dyDescent="0.25">
      <c r="A1034">
        <v>1332</v>
      </c>
      <c r="B1034">
        <v>1.3320000000000001</v>
      </c>
      <c r="C1034">
        <f t="shared" si="16"/>
        <v>1.503317748784778</v>
      </c>
    </row>
    <row r="1035" spans="1:3" x14ac:dyDescent="0.25">
      <c r="A1035">
        <v>1333</v>
      </c>
      <c r="B1035">
        <v>1.333</v>
      </c>
      <c r="C1035">
        <f t="shared" si="16"/>
        <v>1.5033056954234947</v>
      </c>
    </row>
    <row r="1036" spans="1:3" x14ac:dyDescent="0.25">
      <c r="A1036">
        <v>1334</v>
      </c>
      <c r="B1036">
        <v>1.3340000000000001</v>
      </c>
      <c r="C1036">
        <f t="shared" si="16"/>
        <v>1.503293641810449</v>
      </c>
    </row>
    <row r="1037" spans="1:3" x14ac:dyDescent="0.25">
      <c r="A1037">
        <v>1335</v>
      </c>
      <c r="B1037">
        <v>1.335</v>
      </c>
      <c r="C1037">
        <f t="shared" si="16"/>
        <v>1.5032815879232355</v>
      </c>
    </row>
    <row r="1038" spans="1:3" x14ac:dyDescent="0.25">
      <c r="A1038">
        <v>1336</v>
      </c>
      <c r="B1038">
        <v>1.3360000000000001</v>
      </c>
      <c r="C1038">
        <f t="shared" si="16"/>
        <v>1.5032695337395288</v>
      </c>
    </row>
    <row r="1039" spans="1:3" x14ac:dyDescent="0.25">
      <c r="A1039">
        <v>1337</v>
      </c>
      <c r="B1039">
        <v>1.337</v>
      </c>
      <c r="C1039">
        <f t="shared" si="16"/>
        <v>1.5032574792370816</v>
      </c>
    </row>
    <row r="1040" spans="1:3" x14ac:dyDescent="0.25">
      <c r="A1040">
        <v>1338</v>
      </c>
      <c r="B1040">
        <v>1.3380000000000001</v>
      </c>
      <c r="C1040">
        <f t="shared" si="16"/>
        <v>1.5032454243937254</v>
      </c>
    </row>
    <row r="1041" spans="1:3" x14ac:dyDescent="0.25">
      <c r="A1041">
        <v>1339</v>
      </c>
      <c r="B1041">
        <v>1.339</v>
      </c>
      <c r="C1041">
        <f t="shared" si="16"/>
        <v>1.5032333691873694</v>
      </c>
    </row>
    <row r="1042" spans="1:3" x14ac:dyDescent="0.25">
      <c r="A1042">
        <v>1340</v>
      </c>
      <c r="B1042">
        <v>1.34</v>
      </c>
      <c r="C1042">
        <f t="shared" si="16"/>
        <v>1.5032213135960002</v>
      </c>
    </row>
    <row r="1043" spans="1:3" x14ac:dyDescent="0.25">
      <c r="A1043">
        <v>1341</v>
      </c>
      <c r="B1043">
        <v>1.341</v>
      </c>
      <c r="C1043">
        <f t="shared" si="16"/>
        <v>1.5032092575976825</v>
      </c>
    </row>
    <row r="1044" spans="1:3" x14ac:dyDescent="0.25">
      <c r="A1044">
        <v>1342</v>
      </c>
      <c r="B1044">
        <v>1.3420000000000001</v>
      </c>
      <c r="C1044">
        <f t="shared" si="16"/>
        <v>1.5031972011705572</v>
      </c>
    </row>
    <row r="1045" spans="1:3" x14ac:dyDescent="0.25">
      <c r="A1045">
        <v>1343</v>
      </c>
      <c r="B1045">
        <v>1.343</v>
      </c>
      <c r="C1045">
        <f t="shared" si="16"/>
        <v>1.5031851442928423</v>
      </c>
    </row>
    <row r="1046" spans="1:3" x14ac:dyDescent="0.25">
      <c r="A1046">
        <v>1344</v>
      </c>
      <c r="B1046">
        <v>1.3440000000000001</v>
      </c>
      <c r="C1046">
        <f t="shared" si="16"/>
        <v>1.5031730869428319</v>
      </c>
    </row>
    <row r="1047" spans="1:3" x14ac:dyDescent="0.25">
      <c r="A1047">
        <v>1345</v>
      </c>
      <c r="B1047">
        <v>1.345</v>
      </c>
      <c r="C1047">
        <f t="shared" si="16"/>
        <v>1.5031610290988962</v>
      </c>
    </row>
    <row r="1048" spans="1:3" x14ac:dyDescent="0.25">
      <c r="A1048">
        <v>1346</v>
      </c>
      <c r="B1048">
        <v>1.3460000000000001</v>
      </c>
      <c r="C1048">
        <f t="shared" si="16"/>
        <v>1.5031489707394798</v>
      </c>
    </row>
    <row r="1049" spans="1:3" x14ac:dyDescent="0.25">
      <c r="A1049">
        <v>1347</v>
      </c>
      <c r="B1049">
        <v>1.347</v>
      </c>
      <c r="C1049">
        <f t="shared" si="16"/>
        <v>1.5031369118431044</v>
      </c>
    </row>
    <row r="1050" spans="1:3" x14ac:dyDescent="0.25">
      <c r="A1050">
        <v>1348</v>
      </c>
      <c r="B1050">
        <v>1.3480000000000001</v>
      </c>
      <c r="C1050">
        <f t="shared" si="16"/>
        <v>1.5031248523883649</v>
      </c>
    </row>
    <row r="1051" spans="1:3" x14ac:dyDescent="0.25">
      <c r="A1051">
        <v>1349</v>
      </c>
      <c r="B1051">
        <v>1.349</v>
      </c>
      <c r="C1051">
        <f t="shared" si="16"/>
        <v>1.5031127923539318</v>
      </c>
    </row>
    <row r="1052" spans="1:3" x14ac:dyDescent="0.25">
      <c r="A1052">
        <v>1350</v>
      </c>
      <c r="B1052">
        <v>1.35</v>
      </c>
      <c r="C1052">
        <f t="shared" si="16"/>
        <v>1.5031007317185494</v>
      </c>
    </row>
    <row r="1053" spans="1:3" x14ac:dyDescent="0.25">
      <c r="A1053">
        <v>1351</v>
      </c>
      <c r="B1053">
        <v>1.351</v>
      </c>
      <c r="C1053">
        <f t="shared" si="16"/>
        <v>1.5030886704610351</v>
      </c>
    </row>
    <row r="1054" spans="1:3" x14ac:dyDescent="0.25">
      <c r="A1054">
        <v>1352</v>
      </c>
      <c r="B1054">
        <v>1.3520000000000001</v>
      </c>
      <c r="C1054">
        <f t="shared" si="16"/>
        <v>1.5030766085602814</v>
      </c>
    </row>
    <row r="1055" spans="1:3" x14ac:dyDescent="0.25">
      <c r="A1055">
        <v>1353</v>
      </c>
      <c r="B1055">
        <v>1.353</v>
      </c>
      <c r="C1055">
        <f t="shared" si="16"/>
        <v>1.5030645459952523</v>
      </c>
    </row>
    <row r="1056" spans="1:3" x14ac:dyDescent="0.25">
      <c r="A1056">
        <v>1354</v>
      </c>
      <c r="B1056">
        <v>1.3540000000000001</v>
      </c>
      <c r="C1056">
        <f t="shared" si="16"/>
        <v>1.5030524827449858</v>
      </c>
    </row>
    <row r="1057" spans="1:3" x14ac:dyDescent="0.25">
      <c r="A1057">
        <v>1355</v>
      </c>
      <c r="B1057">
        <v>1.355</v>
      </c>
      <c r="C1057">
        <f t="shared" si="16"/>
        <v>1.5030404187885915</v>
      </c>
    </row>
    <row r="1058" spans="1:3" x14ac:dyDescent="0.25">
      <c r="A1058">
        <v>1356</v>
      </c>
      <c r="B1058">
        <v>1.3560000000000001</v>
      </c>
      <c r="C1058">
        <f t="shared" si="16"/>
        <v>1.5030283541052523</v>
      </c>
    </row>
    <row r="1059" spans="1:3" x14ac:dyDescent="0.25">
      <c r="A1059">
        <v>1357</v>
      </c>
      <c r="B1059">
        <v>1.357</v>
      </c>
      <c r="C1059">
        <f t="shared" si="16"/>
        <v>1.5030162886742213</v>
      </c>
    </row>
    <row r="1060" spans="1:3" x14ac:dyDescent="0.25">
      <c r="A1060">
        <v>1358</v>
      </c>
      <c r="B1060">
        <v>1.3580000000000001</v>
      </c>
      <c r="C1060">
        <f t="shared" si="16"/>
        <v>1.503004222474825</v>
      </c>
    </row>
    <row r="1061" spans="1:3" x14ac:dyDescent="0.25">
      <c r="A1061">
        <v>1359</v>
      </c>
      <c r="B1061">
        <v>1.359</v>
      </c>
      <c r="C1061">
        <f t="shared" si="16"/>
        <v>1.5029921554864596</v>
      </c>
    </row>
    <row r="1062" spans="1:3" x14ac:dyDescent="0.25">
      <c r="A1062">
        <v>1360</v>
      </c>
      <c r="B1062">
        <v>1.36</v>
      </c>
      <c r="C1062">
        <f t="shared" si="16"/>
        <v>1.5029800876885926</v>
      </c>
    </row>
    <row r="1063" spans="1:3" x14ac:dyDescent="0.25">
      <c r="A1063">
        <v>1361</v>
      </c>
      <c r="B1063">
        <v>1.361</v>
      </c>
      <c r="C1063">
        <f t="shared" si="16"/>
        <v>1.5029680190607622</v>
      </c>
    </row>
    <row r="1064" spans="1:3" x14ac:dyDescent="0.25">
      <c r="A1064">
        <v>1362</v>
      </c>
      <c r="B1064">
        <v>1.3620000000000001</v>
      </c>
      <c r="C1064">
        <f t="shared" si="16"/>
        <v>1.5029559495825771</v>
      </c>
    </row>
    <row r="1065" spans="1:3" x14ac:dyDescent="0.25">
      <c r="A1065">
        <v>1363</v>
      </c>
      <c r="B1065">
        <v>1.363</v>
      </c>
      <c r="C1065">
        <f t="shared" si="16"/>
        <v>1.5029438792337153</v>
      </c>
    </row>
    <row r="1066" spans="1:3" x14ac:dyDescent="0.25">
      <c r="A1066">
        <v>1364</v>
      </c>
      <c r="B1066">
        <v>1.3640000000000001</v>
      </c>
      <c r="C1066">
        <f t="shared" si="16"/>
        <v>1.5029318079939247</v>
      </c>
    </row>
    <row r="1067" spans="1:3" x14ac:dyDescent="0.25">
      <c r="A1067">
        <v>1365</v>
      </c>
      <c r="B1067">
        <v>1.365</v>
      </c>
      <c r="C1067">
        <f t="shared" si="16"/>
        <v>1.5029197358430224</v>
      </c>
    </row>
    <row r="1068" spans="1:3" x14ac:dyDescent="0.25">
      <c r="A1068">
        <v>1366</v>
      </c>
      <c r="B1068">
        <v>1.3660000000000001</v>
      </c>
      <c r="C1068">
        <f t="shared" si="16"/>
        <v>1.5029076627608937</v>
      </c>
    </row>
    <row r="1069" spans="1:3" x14ac:dyDescent="0.25">
      <c r="A1069">
        <v>1367</v>
      </c>
      <c r="B1069">
        <v>1.367</v>
      </c>
      <c r="C1069">
        <f t="shared" si="16"/>
        <v>1.5028955887274944</v>
      </c>
    </row>
    <row r="1070" spans="1:3" x14ac:dyDescent="0.25">
      <c r="A1070">
        <v>1368</v>
      </c>
      <c r="B1070">
        <v>1.3680000000000001</v>
      </c>
      <c r="C1070">
        <f t="shared" si="16"/>
        <v>1.5028835137228469</v>
      </c>
    </row>
    <row r="1071" spans="1:3" x14ac:dyDescent="0.25">
      <c r="A1071">
        <v>1369</v>
      </c>
      <c r="B1071">
        <v>1.369</v>
      </c>
      <c r="C1071">
        <f t="shared" si="16"/>
        <v>1.5028714377270422</v>
      </c>
    </row>
    <row r="1072" spans="1:3" x14ac:dyDescent="0.25">
      <c r="A1072">
        <v>1370</v>
      </c>
      <c r="B1072">
        <v>1.37</v>
      </c>
      <c r="C1072">
        <f t="shared" si="16"/>
        <v>1.502859360720239</v>
      </c>
    </row>
    <row r="1073" spans="1:3" x14ac:dyDescent="0.25">
      <c r="A1073">
        <v>1371</v>
      </c>
      <c r="B1073">
        <v>1.371</v>
      </c>
      <c r="C1073">
        <f t="shared" si="16"/>
        <v>1.5028472826826638</v>
      </c>
    </row>
    <row r="1074" spans="1:3" x14ac:dyDescent="0.25">
      <c r="A1074">
        <v>1372</v>
      </c>
      <c r="B1074">
        <v>1.3720000000000001</v>
      </c>
      <c r="C1074">
        <f t="shared" si="16"/>
        <v>1.5028352035946093</v>
      </c>
    </row>
    <row r="1075" spans="1:3" x14ac:dyDescent="0.25">
      <c r="A1075">
        <v>1373</v>
      </c>
      <c r="B1075">
        <v>1.373</v>
      </c>
      <c r="C1075">
        <f t="shared" si="16"/>
        <v>1.5028231234364358</v>
      </c>
    </row>
    <row r="1076" spans="1:3" x14ac:dyDescent="0.25">
      <c r="A1076">
        <v>1374</v>
      </c>
      <c r="B1076">
        <v>1.3740000000000001</v>
      </c>
      <c r="C1076">
        <f t="shared" si="16"/>
        <v>1.5028110421885699</v>
      </c>
    </row>
    <row r="1077" spans="1:3" x14ac:dyDescent="0.25">
      <c r="A1077">
        <v>1375</v>
      </c>
      <c r="B1077">
        <v>1.375</v>
      </c>
      <c r="C1077">
        <f t="shared" si="16"/>
        <v>1.5027989598315044</v>
      </c>
    </row>
    <row r="1078" spans="1:3" x14ac:dyDescent="0.25">
      <c r="A1078">
        <v>1376</v>
      </c>
      <c r="B1078">
        <v>1.3759999999999999</v>
      </c>
      <c r="C1078">
        <f t="shared" si="16"/>
        <v>1.5027868763457974</v>
      </c>
    </row>
    <row r="1079" spans="1:3" x14ac:dyDescent="0.25">
      <c r="A1079">
        <v>1377</v>
      </c>
      <c r="B1079">
        <v>1.377</v>
      </c>
      <c r="C1079">
        <f t="shared" si="16"/>
        <v>1.502774791712074</v>
      </c>
    </row>
    <row r="1080" spans="1:3" x14ac:dyDescent="0.25">
      <c r="A1080">
        <v>1378</v>
      </c>
      <c r="B1080">
        <v>1.3779999999999999</v>
      </c>
      <c r="C1080">
        <f t="shared" si="16"/>
        <v>1.5027627059110229</v>
      </c>
    </row>
    <row r="1081" spans="1:3" x14ac:dyDescent="0.25">
      <c r="A1081">
        <v>1379</v>
      </c>
      <c r="B1081">
        <v>1.379</v>
      </c>
      <c r="C1081">
        <f t="shared" si="16"/>
        <v>1.502750618923399</v>
      </c>
    </row>
    <row r="1082" spans="1:3" x14ac:dyDescent="0.25">
      <c r="A1082">
        <v>1380</v>
      </c>
      <c r="B1082">
        <v>1.38</v>
      </c>
      <c r="C1082">
        <f t="shared" si="16"/>
        <v>1.5027385307300218</v>
      </c>
    </row>
    <row r="1083" spans="1:3" x14ac:dyDescent="0.25">
      <c r="A1083">
        <v>1381</v>
      </c>
      <c r="B1083">
        <v>1.381</v>
      </c>
      <c r="C1083">
        <f t="shared" si="16"/>
        <v>1.5027264413117749</v>
      </c>
    </row>
    <row r="1084" spans="1:3" x14ac:dyDescent="0.25">
      <c r="A1084">
        <v>1382</v>
      </c>
      <c r="B1084">
        <v>1.3819999999999999</v>
      </c>
      <c r="C1084">
        <f t="shared" si="16"/>
        <v>1.5027143506496059</v>
      </c>
    </row>
    <row r="1085" spans="1:3" x14ac:dyDescent="0.25">
      <c r="A1085">
        <v>1383</v>
      </c>
      <c r="B1085">
        <v>1.383</v>
      </c>
      <c r="C1085">
        <f t="shared" si="16"/>
        <v>1.5027022587245269</v>
      </c>
    </row>
    <row r="1086" spans="1:3" x14ac:dyDescent="0.25">
      <c r="A1086">
        <v>1384</v>
      </c>
      <c r="B1086">
        <v>1.3839999999999999</v>
      </c>
      <c r="C1086">
        <f t="shared" si="16"/>
        <v>1.502690165517613</v>
      </c>
    </row>
    <row r="1087" spans="1:3" x14ac:dyDescent="0.25">
      <c r="A1087">
        <v>1385</v>
      </c>
      <c r="B1087">
        <v>1.385</v>
      </c>
      <c r="C1087">
        <f t="shared" si="16"/>
        <v>1.5026780710100025</v>
      </c>
    </row>
    <row r="1088" spans="1:3" x14ac:dyDescent="0.25">
      <c r="A1088">
        <v>1386</v>
      </c>
      <c r="B1088">
        <v>1.3859999999999999</v>
      </c>
      <c r="C1088">
        <f t="shared" si="16"/>
        <v>1.5026659751828977</v>
      </c>
    </row>
    <row r="1089" spans="1:3" x14ac:dyDescent="0.25">
      <c r="A1089">
        <v>1387</v>
      </c>
      <c r="B1089">
        <v>1.387</v>
      </c>
      <c r="C1089">
        <f t="shared" si="16"/>
        <v>1.5026538780175622</v>
      </c>
    </row>
    <row r="1090" spans="1:3" x14ac:dyDescent="0.25">
      <c r="A1090">
        <v>1388</v>
      </c>
      <c r="B1090">
        <v>1.3879999999999999</v>
      </c>
      <c r="C1090">
        <f t="shared" si="16"/>
        <v>1.5026417794953233</v>
      </c>
    </row>
    <row r="1091" spans="1:3" x14ac:dyDescent="0.25">
      <c r="A1091">
        <v>1389</v>
      </c>
      <c r="B1091">
        <v>1.389</v>
      </c>
      <c r="C1091">
        <f t="shared" ref="C1091:C1154" si="17">SQRT(1+(1.03961212*B1091^2)/(B1091^2-0.00600069867)+(0.231792344*B1091^2)/(B1091^2-0.0200179144)+(1.01046945*B1091^2)/(B1091^2-103.560653))</f>
        <v>1.5026296795975695</v>
      </c>
    </row>
    <row r="1092" spans="1:3" x14ac:dyDescent="0.25">
      <c r="A1092">
        <v>1390</v>
      </c>
      <c r="B1092">
        <v>1.39</v>
      </c>
      <c r="C1092">
        <f t="shared" si="17"/>
        <v>1.502617578305752</v>
      </c>
    </row>
    <row r="1093" spans="1:3" x14ac:dyDescent="0.25">
      <c r="A1093">
        <v>1391</v>
      </c>
      <c r="B1093">
        <v>1.391</v>
      </c>
      <c r="C1093">
        <f t="shared" si="17"/>
        <v>1.5026054756013831</v>
      </c>
    </row>
    <row r="1094" spans="1:3" x14ac:dyDescent="0.25">
      <c r="A1094">
        <v>1392</v>
      </c>
      <c r="B1094">
        <v>1.3919999999999999</v>
      </c>
      <c r="C1094">
        <f t="shared" si="17"/>
        <v>1.5025933714660364</v>
      </c>
    </row>
    <row r="1095" spans="1:3" x14ac:dyDescent="0.25">
      <c r="A1095">
        <v>1393</v>
      </c>
      <c r="B1095">
        <v>1.393</v>
      </c>
      <c r="C1095">
        <f t="shared" si="17"/>
        <v>1.5025812658813471</v>
      </c>
    </row>
    <row r="1096" spans="1:3" x14ac:dyDescent="0.25">
      <c r="A1096">
        <v>1394</v>
      </c>
      <c r="B1096">
        <v>1.3939999999999999</v>
      </c>
      <c r="C1096">
        <f t="shared" si="17"/>
        <v>1.5025691588290104</v>
      </c>
    </row>
    <row r="1097" spans="1:3" x14ac:dyDescent="0.25">
      <c r="A1097">
        <v>1395</v>
      </c>
      <c r="B1097">
        <v>1.395</v>
      </c>
      <c r="C1097">
        <f t="shared" si="17"/>
        <v>1.5025570502907823</v>
      </c>
    </row>
    <row r="1098" spans="1:3" x14ac:dyDescent="0.25">
      <c r="A1098">
        <v>1396</v>
      </c>
      <c r="B1098">
        <v>1.3959999999999999</v>
      </c>
      <c r="C1098">
        <f t="shared" si="17"/>
        <v>1.5025449402484798</v>
      </c>
    </row>
    <row r="1099" spans="1:3" x14ac:dyDescent="0.25">
      <c r="A1099">
        <v>1397</v>
      </c>
      <c r="B1099">
        <v>1.397</v>
      </c>
      <c r="C1099">
        <f t="shared" si="17"/>
        <v>1.5025328286839794</v>
      </c>
    </row>
    <row r="1100" spans="1:3" x14ac:dyDescent="0.25">
      <c r="A1100">
        <v>1398</v>
      </c>
      <c r="B1100">
        <v>1.3979999999999999</v>
      </c>
      <c r="C1100">
        <f t="shared" si="17"/>
        <v>1.5025207155792162</v>
      </c>
    </row>
    <row r="1101" spans="1:3" x14ac:dyDescent="0.25">
      <c r="A1101">
        <v>1399</v>
      </c>
      <c r="B1101">
        <v>1.399</v>
      </c>
      <c r="C1101">
        <f t="shared" si="17"/>
        <v>1.5025086009161865</v>
      </c>
    </row>
    <row r="1102" spans="1:3" x14ac:dyDescent="0.25">
      <c r="A1102">
        <v>1400</v>
      </c>
      <c r="B1102">
        <v>1.4</v>
      </c>
      <c r="C1102">
        <f t="shared" si="17"/>
        <v>1.5024964846769453</v>
      </c>
    </row>
    <row r="1103" spans="1:3" x14ac:dyDescent="0.25">
      <c r="A1103">
        <v>1401</v>
      </c>
      <c r="B1103">
        <v>1.401</v>
      </c>
      <c r="C1103">
        <f t="shared" si="17"/>
        <v>1.5024843668436059</v>
      </c>
    </row>
    <row r="1104" spans="1:3" x14ac:dyDescent="0.25">
      <c r="A1104">
        <v>1402</v>
      </c>
      <c r="B1104">
        <v>1.4019999999999999</v>
      </c>
      <c r="C1104">
        <f t="shared" si="17"/>
        <v>1.5024722473983405</v>
      </c>
    </row>
    <row r="1105" spans="1:3" x14ac:dyDescent="0.25">
      <c r="A1105">
        <v>1403</v>
      </c>
      <c r="B1105">
        <v>1.403</v>
      </c>
      <c r="C1105">
        <f t="shared" si="17"/>
        <v>1.5024601263233801</v>
      </c>
    </row>
    <row r="1106" spans="1:3" x14ac:dyDescent="0.25">
      <c r="A1106">
        <v>1404</v>
      </c>
      <c r="B1106">
        <v>1.4039999999999999</v>
      </c>
      <c r="C1106">
        <f t="shared" si="17"/>
        <v>1.5024480036010139</v>
      </c>
    </row>
    <row r="1107" spans="1:3" x14ac:dyDescent="0.25">
      <c r="A1107">
        <v>1405</v>
      </c>
      <c r="B1107">
        <v>1.405</v>
      </c>
      <c r="C1107">
        <f t="shared" si="17"/>
        <v>1.5024358792135881</v>
      </c>
    </row>
    <row r="1108" spans="1:3" x14ac:dyDescent="0.25">
      <c r="A1108">
        <v>1406</v>
      </c>
      <c r="B1108">
        <v>1.4059999999999999</v>
      </c>
      <c r="C1108">
        <f t="shared" si="17"/>
        <v>1.5024237531435078</v>
      </c>
    </row>
    <row r="1109" spans="1:3" x14ac:dyDescent="0.25">
      <c r="A1109">
        <v>1407</v>
      </c>
      <c r="B1109">
        <v>1.407</v>
      </c>
      <c r="C1109">
        <f t="shared" si="17"/>
        <v>1.5024116253732342</v>
      </c>
    </row>
    <row r="1110" spans="1:3" x14ac:dyDescent="0.25">
      <c r="A1110">
        <v>1408</v>
      </c>
      <c r="B1110">
        <v>1.4079999999999999</v>
      </c>
      <c r="C1110">
        <f t="shared" si="17"/>
        <v>1.5023994958852871</v>
      </c>
    </row>
    <row r="1111" spans="1:3" x14ac:dyDescent="0.25">
      <c r="A1111">
        <v>1409</v>
      </c>
      <c r="B1111">
        <v>1.409</v>
      </c>
      <c r="C1111">
        <f t="shared" si="17"/>
        <v>1.5023873646622417</v>
      </c>
    </row>
    <row r="1112" spans="1:3" x14ac:dyDescent="0.25">
      <c r="A1112">
        <v>1410</v>
      </c>
      <c r="B1112">
        <v>1.41</v>
      </c>
      <c r="C1112">
        <f t="shared" si="17"/>
        <v>1.5023752316867305</v>
      </c>
    </row>
    <row r="1113" spans="1:3" x14ac:dyDescent="0.25">
      <c r="A1113">
        <v>1411</v>
      </c>
      <c r="B1113">
        <v>1.411</v>
      </c>
      <c r="C1113">
        <f t="shared" si="17"/>
        <v>1.5023630969414428</v>
      </c>
    </row>
    <row r="1114" spans="1:3" x14ac:dyDescent="0.25">
      <c r="A1114">
        <v>1412</v>
      </c>
      <c r="B1114">
        <v>1.4119999999999999</v>
      </c>
      <c r="C1114">
        <f t="shared" si="17"/>
        <v>1.5023509604091234</v>
      </c>
    </row>
    <row r="1115" spans="1:3" x14ac:dyDescent="0.25">
      <c r="A1115">
        <v>1413</v>
      </c>
      <c r="B1115">
        <v>1.413</v>
      </c>
      <c r="C1115">
        <f t="shared" si="17"/>
        <v>1.5023388220725731</v>
      </c>
    </row>
    <row r="1116" spans="1:3" x14ac:dyDescent="0.25">
      <c r="A1116">
        <v>1414</v>
      </c>
      <c r="B1116">
        <v>1.4139999999999999</v>
      </c>
      <c r="C1116">
        <f t="shared" si="17"/>
        <v>1.5023266819146486</v>
      </c>
    </row>
    <row r="1117" spans="1:3" x14ac:dyDescent="0.25">
      <c r="A1117">
        <v>1415</v>
      </c>
      <c r="B1117">
        <v>1.415</v>
      </c>
      <c r="C1117">
        <f t="shared" si="17"/>
        <v>1.5023145399182618</v>
      </c>
    </row>
    <row r="1118" spans="1:3" x14ac:dyDescent="0.25">
      <c r="A1118">
        <v>1416</v>
      </c>
      <c r="B1118">
        <v>1.4159999999999999</v>
      </c>
      <c r="C1118">
        <f t="shared" si="17"/>
        <v>1.5023023960663795</v>
      </c>
    </row>
    <row r="1119" spans="1:3" x14ac:dyDescent="0.25">
      <c r="A1119">
        <v>1417</v>
      </c>
      <c r="B1119">
        <v>1.417</v>
      </c>
      <c r="C1119">
        <f t="shared" si="17"/>
        <v>1.5022902503420241</v>
      </c>
    </row>
    <row r="1120" spans="1:3" x14ac:dyDescent="0.25">
      <c r="A1120">
        <v>1418</v>
      </c>
      <c r="B1120">
        <v>1.4179999999999999</v>
      </c>
      <c r="C1120">
        <f t="shared" si="17"/>
        <v>1.5022781027282719</v>
      </c>
    </row>
    <row r="1121" spans="1:3" x14ac:dyDescent="0.25">
      <c r="A1121">
        <v>1419</v>
      </c>
      <c r="B1121">
        <v>1.419</v>
      </c>
      <c r="C1121">
        <f t="shared" si="17"/>
        <v>1.5022659532082547</v>
      </c>
    </row>
    <row r="1122" spans="1:3" x14ac:dyDescent="0.25">
      <c r="A1122">
        <v>1420</v>
      </c>
      <c r="B1122">
        <v>1.42</v>
      </c>
      <c r="C1122">
        <f t="shared" si="17"/>
        <v>1.502253801765157</v>
      </c>
    </row>
    <row r="1123" spans="1:3" x14ac:dyDescent="0.25">
      <c r="A1123">
        <v>1421</v>
      </c>
      <c r="B1123">
        <v>1.421</v>
      </c>
      <c r="C1123">
        <f t="shared" si="17"/>
        <v>1.5022416483822187</v>
      </c>
    </row>
    <row r="1124" spans="1:3" x14ac:dyDescent="0.25">
      <c r="A1124">
        <v>1422</v>
      </c>
      <c r="B1124">
        <v>1.4219999999999999</v>
      </c>
      <c r="C1124">
        <f t="shared" si="17"/>
        <v>1.5022294930427322</v>
      </c>
    </row>
    <row r="1125" spans="1:3" x14ac:dyDescent="0.25">
      <c r="A1125">
        <v>1423</v>
      </c>
      <c r="B1125">
        <v>1.423</v>
      </c>
      <c r="C1125">
        <f t="shared" si="17"/>
        <v>1.5022173357300446</v>
      </c>
    </row>
    <row r="1126" spans="1:3" x14ac:dyDescent="0.25">
      <c r="A1126">
        <v>1424</v>
      </c>
      <c r="B1126">
        <v>1.4239999999999999</v>
      </c>
      <c r="C1126">
        <f t="shared" si="17"/>
        <v>1.502205176427555</v>
      </c>
    </row>
    <row r="1127" spans="1:3" x14ac:dyDescent="0.25">
      <c r="A1127">
        <v>1425</v>
      </c>
      <c r="B1127">
        <v>1.425</v>
      </c>
      <c r="C1127">
        <f t="shared" si="17"/>
        <v>1.5021930151187164</v>
      </c>
    </row>
    <row r="1128" spans="1:3" x14ac:dyDescent="0.25">
      <c r="A1128">
        <v>1426</v>
      </c>
      <c r="B1128">
        <v>1.4259999999999999</v>
      </c>
      <c r="C1128">
        <f t="shared" si="17"/>
        <v>1.5021808517870345</v>
      </c>
    </row>
    <row r="1129" spans="1:3" x14ac:dyDescent="0.25">
      <c r="A1129">
        <v>1427</v>
      </c>
      <c r="B1129">
        <v>1.427</v>
      </c>
      <c r="C1129">
        <f t="shared" si="17"/>
        <v>1.5021686864160675</v>
      </c>
    </row>
    <row r="1130" spans="1:3" x14ac:dyDescent="0.25">
      <c r="A1130">
        <v>1428</v>
      </c>
      <c r="B1130">
        <v>1.4279999999999999</v>
      </c>
      <c r="C1130">
        <f t="shared" si="17"/>
        <v>1.5021565189894253</v>
      </c>
    </row>
    <row r="1131" spans="1:3" x14ac:dyDescent="0.25">
      <c r="A1131">
        <v>1429</v>
      </c>
      <c r="B1131">
        <v>1.429</v>
      </c>
      <c r="C1131">
        <f t="shared" si="17"/>
        <v>1.5021443494907709</v>
      </c>
    </row>
    <row r="1132" spans="1:3" x14ac:dyDescent="0.25">
      <c r="A1132">
        <v>1430</v>
      </c>
      <c r="B1132">
        <v>1.43</v>
      </c>
      <c r="C1132">
        <f t="shared" si="17"/>
        <v>1.5021321779038186</v>
      </c>
    </row>
    <row r="1133" spans="1:3" x14ac:dyDescent="0.25">
      <c r="A1133">
        <v>1431</v>
      </c>
      <c r="B1133">
        <v>1.431</v>
      </c>
      <c r="C1133">
        <f t="shared" si="17"/>
        <v>1.5021200042123342</v>
      </c>
    </row>
    <row r="1134" spans="1:3" x14ac:dyDescent="0.25">
      <c r="A1134">
        <v>1432</v>
      </c>
      <c r="B1134">
        <v>1.4319999999999999</v>
      </c>
      <c r="C1134">
        <f t="shared" si="17"/>
        <v>1.5021078284001355</v>
      </c>
    </row>
    <row r="1135" spans="1:3" x14ac:dyDescent="0.25">
      <c r="A1135">
        <v>1433</v>
      </c>
      <c r="B1135">
        <v>1.4330000000000001</v>
      </c>
      <c r="C1135">
        <f t="shared" si="17"/>
        <v>1.5020956504510909</v>
      </c>
    </row>
    <row r="1136" spans="1:3" x14ac:dyDescent="0.25">
      <c r="A1136">
        <v>1434</v>
      </c>
      <c r="B1136">
        <v>1.4339999999999999</v>
      </c>
      <c r="C1136">
        <f t="shared" si="17"/>
        <v>1.5020834703491206</v>
      </c>
    </row>
    <row r="1137" spans="1:3" x14ac:dyDescent="0.25">
      <c r="A1137">
        <v>1435</v>
      </c>
      <c r="B1137">
        <v>1.4350000000000001</v>
      </c>
      <c r="C1137">
        <f t="shared" si="17"/>
        <v>1.5020712880781946</v>
      </c>
    </row>
    <row r="1138" spans="1:3" x14ac:dyDescent="0.25">
      <c r="A1138">
        <v>1436</v>
      </c>
      <c r="B1138">
        <v>1.4359999999999999</v>
      </c>
      <c r="C1138">
        <f t="shared" si="17"/>
        <v>1.5020591036223339</v>
      </c>
    </row>
    <row r="1139" spans="1:3" x14ac:dyDescent="0.25">
      <c r="A1139">
        <v>1437</v>
      </c>
      <c r="B1139">
        <v>1.4370000000000001</v>
      </c>
      <c r="C1139">
        <f t="shared" si="17"/>
        <v>1.5020469169656101</v>
      </c>
    </row>
    <row r="1140" spans="1:3" x14ac:dyDescent="0.25">
      <c r="A1140">
        <v>1438</v>
      </c>
      <c r="B1140">
        <v>1.4379999999999999</v>
      </c>
      <c r="C1140">
        <f t="shared" si="17"/>
        <v>1.5020347280921442</v>
      </c>
    </row>
    <row r="1141" spans="1:3" x14ac:dyDescent="0.25">
      <c r="A1141">
        <v>1439</v>
      </c>
      <c r="B1141">
        <v>1.4390000000000001</v>
      </c>
      <c r="C1141">
        <f t="shared" si="17"/>
        <v>1.5020225369861078</v>
      </c>
    </row>
    <row r="1142" spans="1:3" x14ac:dyDescent="0.25">
      <c r="A1142">
        <v>1440</v>
      </c>
      <c r="B1142">
        <v>1.44</v>
      </c>
      <c r="C1142">
        <f t="shared" si="17"/>
        <v>1.5020103436317218</v>
      </c>
    </row>
    <row r="1143" spans="1:3" x14ac:dyDescent="0.25">
      <c r="A1143">
        <v>1441</v>
      </c>
      <c r="B1143">
        <v>1.4410000000000001</v>
      </c>
      <c r="C1143">
        <f t="shared" si="17"/>
        <v>1.5019981480132563</v>
      </c>
    </row>
    <row r="1144" spans="1:3" x14ac:dyDescent="0.25">
      <c r="A1144">
        <v>1442</v>
      </c>
      <c r="B1144">
        <v>1.4419999999999999</v>
      </c>
      <c r="C1144">
        <f t="shared" si="17"/>
        <v>1.5019859501150317</v>
      </c>
    </row>
    <row r="1145" spans="1:3" x14ac:dyDescent="0.25">
      <c r="A1145">
        <v>1443</v>
      </c>
      <c r="B1145">
        <v>1.4430000000000001</v>
      </c>
      <c r="C1145">
        <f t="shared" si="17"/>
        <v>1.5019737499214159</v>
      </c>
    </row>
    <row r="1146" spans="1:3" x14ac:dyDescent="0.25">
      <c r="A1146">
        <v>1444</v>
      </c>
      <c r="B1146">
        <v>1.444</v>
      </c>
      <c r="C1146">
        <f t="shared" si="17"/>
        <v>1.5019615474168269</v>
      </c>
    </row>
    <row r="1147" spans="1:3" x14ac:dyDescent="0.25">
      <c r="A1147">
        <v>1445</v>
      </c>
      <c r="B1147">
        <v>1.4450000000000001</v>
      </c>
      <c r="C1147">
        <f t="shared" si="17"/>
        <v>1.5019493425857307</v>
      </c>
    </row>
    <row r="1148" spans="1:3" x14ac:dyDescent="0.25">
      <c r="A1148">
        <v>1446</v>
      </c>
      <c r="B1148">
        <v>1.446</v>
      </c>
      <c r="C1148">
        <f t="shared" si="17"/>
        <v>1.5019371354126416</v>
      </c>
    </row>
    <row r="1149" spans="1:3" x14ac:dyDescent="0.25">
      <c r="A1149">
        <v>1447</v>
      </c>
      <c r="B1149">
        <v>1.4470000000000001</v>
      </c>
      <c r="C1149">
        <f t="shared" si="17"/>
        <v>1.5019249258821228</v>
      </c>
    </row>
    <row r="1150" spans="1:3" x14ac:dyDescent="0.25">
      <c r="A1150">
        <v>1448</v>
      </c>
      <c r="B1150">
        <v>1.448</v>
      </c>
      <c r="C1150">
        <f t="shared" si="17"/>
        <v>1.5019127139787845</v>
      </c>
    </row>
    <row r="1151" spans="1:3" x14ac:dyDescent="0.25">
      <c r="A1151">
        <v>1449</v>
      </c>
      <c r="B1151">
        <v>1.4490000000000001</v>
      </c>
      <c r="C1151">
        <f t="shared" si="17"/>
        <v>1.5019004996872856</v>
      </c>
    </row>
    <row r="1152" spans="1:3" x14ac:dyDescent="0.25">
      <c r="A1152">
        <v>1450</v>
      </c>
      <c r="B1152">
        <v>1.45</v>
      </c>
      <c r="C1152">
        <f t="shared" si="17"/>
        <v>1.5018882829923315</v>
      </c>
    </row>
    <row r="1153" spans="1:3" x14ac:dyDescent="0.25">
      <c r="A1153">
        <v>1451</v>
      </c>
      <c r="B1153">
        <v>1.4510000000000001</v>
      </c>
      <c r="C1153">
        <f t="shared" si="17"/>
        <v>1.5018760638786768</v>
      </c>
    </row>
    <row r="1154" spans="1:3" x14ac:dyDescent="0.25">
      <c r="A1154">
        <v>1452</v>
      </c>
      <c r="B1154">
        <v>1.452</v>
      </c>
      <c r="C1154">
        <f t="shared" si="17"/>
        <v>1.5018638423311208</v>
      </c>
    </row>
    <row r="1155" spans="1:3" x14ac:dyDescent="0.25">
      <c r="A1155">
        <v>1453</v>
      </c>
      <c r="B1155">
        <v>1.4530000000000001</v>
      </c>
      <c r="C1155">
        <f t="shared" ref="C1155:C1218" si="18">SQRT(1+(1.03961212*B1155^2)/(B1155^2-0.00600069867)+(0.231792344*B1155^2)/(B1155^2-0.0200179144)+(1.01046945*B1155^2)/(B1155^2-103.560653))</f>
        <v>1.5018516183345119</v>
      </c>
    </row>
    <row r="1156" spans="1:3" x14ac:dyDescent="0.25">
      <c r="A1156">
        <v>1454</v>
      </c>
      <c r="B1156">
        <v>1.454</v>
      </c>
      <c r="C1156">
        <f t="shared" si="18"/>
        <v>1.5018393918737438</v>
      </c>
    </row>
    <row r="1157" spans="1:3" x14ac:dyDescent="0.25">
      <c r="A1157">
        <v>1455</v>
      </c>
      <c r="B1157">
        <v>1.4550000000000001</v>
      </c>
      <c r="C1157">
        <f t="shared" si="18"/>
        <v>1.5018271629337578</v>
      </c>
    </row>
    <row r="1158" spans="1:3" x14ac:dyDescent="0.25">
      <c r="A1158">
        <v>1456</v>
      </c>
      <c r="B1158">
        <v>1.456</v>
      </c>
      <c r="C1158">
        <f t="shared" si="18"/>
        <v>1.5018149314995413</v>
      </c>
    </row>
    <row r="1159" spans="1:3" x14ac:dyDescent="0.25">
      <c r="A1159">
        <v>1457</v>
      </c>
      <c r="B1159">
        <v>1.4570000000000001</v>
      </c>
      <c r="C1159">
        <f t="shared" si="18"/>
        <v>1.5018026975561269</v>
      </c>
    </row>
    <row r="1160" spans="1:3" x14ac:dyDescent="0.25">
      <c r="A1160">
        <v>1458</v>
      </c>
      <c r="B1160">
        <v>1.458</v>
      </c>
      <c r="C1160">
        <f t="shared" si="18"/>
        <v>1.5017904610885948</v>
      </c>
    </row>
    <row r="1161" spans="1:3" x14ac:dyDescent="0.25">
      <c r="A1161">
        <v>1459</v>
      </c>
      <c r="B1161">
        <v>1.4590000000000001</v>
      </c>
      <c r="C1161">
        <f t="shared" si="18"/>
        <v>1.5017782220820697</v>
      </c>
    </row>
    <row r="1162" spans="1:3" x14ac:dyDescent="0.25">
      <c r="A1162">
        <v>1460</v>
      </c>
      <c r="B1162">
        <v>1.46</v>
      </c>
      <c r="C1162">
        <f t="shared" si="18"/>
        <v>1.5017659805217225</v>
      </c>
    </row>
    <row r="1163" spans="1:3" x14ac:dyDescent="0.25">
      <c r="A1163">
        <v>1461</v>
      </c>
      <c r="B1163">
        <v>1.4610000000000001</v>
      </c>
      <c r="C1163">
        <f t="shared" si="18"/>
        <v>1.5017537363927691</v>
      </c>
    </row>
    <row r="1164" spans="1:3" x14ac:dyDescent="0.25">
      <c r="A1164">
        <v>1462</v>
      </c>
      <c r="B1164">
        <v>1.462</v>
      </c>
      <c r="C1164">
        <f t="shared" si="18"/>
        <v>1.5017414896804706</v>
      </c>
    </row>
    <row r="1165" spans="1:3" x14ac:dyDescent="0.25">
      <c r="A1165">
        <v>1463</v>
      </c>
      <c r="B1165">
        <v>1.4630000000000001</v>
      </c>
      <c r="C1165">
        <f t="shared" si="18"/>
        <v>1.5017292403701337</v>
      </c>
    </row>
    <row r="1166" spans="1:3" x14ac:dyDescent="0.25">
      <c r="A1166">
        <v>1464</v>
      </c>
      <c r="B1166">
        <v>1.464</v>
      </c>
      <c r="C1166">
        <f t="shared" si="18"/>
        <v>1.5017169884471093</v>
      </c>
    </row>
    <row r="1167" spans="1:3" x14ac:dyDescent="0.25">
      <c r="A1167">
        <v>1465</v>
      </c>
      <c r="B1167">
        <v>1.4650000000000001</v>
      </c>
      <c r="C1167">
        <f t="shared" si="18"/>
        <v>1.501704733896793</v>
      </c>
    </row>
    <row r="1168" spans="1:3" x14ac:dyDescent="0.25">
      <c r="A1168">
        <v>1466</v>
      </c>
      <c r="B1168">
        <v>1.466</v>
      </c>
      <c r="C1168">
        <f t="shared" si="18"/>
        <v>1.5016924767046247</v>
      </c>
    </row>
    <row r="1169" spans="1:3" x14ac:dyDescent="0.25">
      <c r="A1169">
        <v>1467</v>
      </c>
      <c r="B1169">
        <v>1.4670000000000001</v>
      </c>
      <c r="C1169">
        <f t="shared" si="18"/>
        <v>1.501680216856089</v>
      </c>
    </row>
    <row r="1170" spans="1:3" x14ac:dyDescent="0.25">
      <c r="A1170">
        <v>1468</v>
      </c>
      <c r="B1170">
        <v>1.468</v>
      </c>
      <c r="C1170">
        <f t="shared" si="18"/>
        <v>1.501667954336714</v>
      </c>
    </row>
    <row r="1171" spans="1:3" x14ac:dyDescent="0.25">
      <c r="A1171">
        <v>1469</v>
      </c>
      <c r="B1171">
        <v>1.4690000000000001</v>
      </c>
      <c r="C1171">
        <f t="shared" si="18"/>
        <v>1.5016556891320723</v>
      </c>
    </row>
    <row r="1172" spans="1:3" x14ac:dyDescent="0.25">
      <c r="A1172">
        <v>1470</v>
      </c>
      <c r="B1172">
        <v>1.47</v>
      </c>
      <c r="C1172">
        <f t="shared" si="18"/>
        <v>1.5016434212277794</v>
      </c>
    </row>
    <row r="1173" spans="1:3" x14ac:dyDescent="0.25">
      <c r="A1173">
        <v>1471</v>
      </c>
      <c r="B1173">
        <v>1.4710000000000001</v>
      </c>
      <c r="C1173">
        <f t="shared" si="18"/>
        <v>1.501631150609495</v>
      </c>
    </row>
    <row r="1174" spans="1:3" x14ac:dyDescent="0.25">
      <c r="A1174">
        <v>1472</v>
      </c>
      <c r="B1174">
        <v>1.472</v>
      </c>
      <c r="C1174">
        <f t="shared" si="18"/>
        <v>1.5016188772629215</v>
      </c>
    </row>
    <row r="1175" spans="1:3" x14ac:dyDescent="0.25">
      <c r="A1175">
        <v>1473</v>
      </c>
      <c r="B1175">
        <v>1.4730000000000001</v>
      </c>
      <c r="C1175">
        <f t="shared" si="18"/>
        <v>1.5016066011738047</v>
      </c>
    </row>
    <row r="1176" spans="1:3" x14ac:dyDescent="0.25">
      <c r="A1176">
        <v>1474</v>
      </c>
      <c r="B1176">
        <v>1.474</v>
      </c>
      <c r="C1176">
        <f t="shared" si="18"/>
        <v>1.5015943223279333</v>
      </c>
    </row>
    <row r="1177" spans="1:3" x14ac:dyDescent="0.25">
      <c r="A1177">
        <v>1475</v>
      </c>
      <c r="B1177">
        <v>1.4750000000000001</v>
      </c>
      <c r="C1177">
        <f t="shared" si="18"/>
        <v>1.5015820407111389</v>
      </c>
    </row>
    <row r="1178" spans="1:3" x14ac:dyDescent="0.25">
      <c r="A1178">
        <v>1476</v>
      </c>
      <c r="B1178">
        <v>1.476</v>
      </c>
      <c r="C1178">
        <f t="shared" si="18"/>
        <v>1.5015697563092956</v>
      </c>
    </row>
    <row r="1179" spans="1:3" x14ac:dyDescent="0.25">
      <c r="A1179">
        <v>1477</v>
      </c>
      <c r="B1179">
        <v>1.4770000000000001</v>
      </c>
      <c r="C1179">
        <f t="shared" si="18"/>
        <v>1.5015574691083198</v>
      </c>
    </row>
    <row r="1180" spans="1:3" x14ac:dyDescent="0.25">
      <c r="A1180">
        <v>1478</v>
      </c>
      <c r="B1180">
        <v>1.478</v>
      </c>
      <c r="C1180">
        <f t="shared" si="18"/>
        <v>1.5015451790941696</v>
      </c>
    </row>
    <row r="1181" spans="1:3" x14ac:dyDescent="0.25">
      <c r="A1181">
        <v>1479</v>
      </c>
      <c r="B1181">
        <v>1.4790000000000001</v>
      </c>
      <c r="C1181">
        <f t="shared" si="18"/>
        <v>1.5015328862528461</v>
      </c>
    </row>
    <row r="1182" spans="1:3" x14ac:dyDescent="0.25">
      <c r="A1182">
        <v>1480</v>
      </c>
      <c r="B1182">
        <v>1.48</v>
      </c>
      <c r="C1182">
        <f t="shared" si="18"/>
        <v>1.5015205905703919</v>
      </c>
    </row>
    <row r="1183" spans="1:3" x14ac:dyDescent="0.25">
      <c r="A1183">
        <v>1481</v>
      </c>
      <c r="B1183">
        <v>1.4810000000000001</v>
      </c>
      <c r="C1183">
        <f t="shared" si="18"/>
        <v>1.501508292032891</v>
      </c>
    </row>
    <row r="1184" spans="1:3" x14ac:dyDescent="0.25">
      <c r="A1184">
        <v>1482</v>
      </c>
      <c r="B1184">
        <v>1.482</v>
      </c>
      <c r="C1184">
        <f t="shared" si="18"/>
        <v>1.5014959906264689</v>
      </c>
    </row>
    <row r="1185" spans="1:3" x14ac:dyDescent="0.25">
      <c r="A1185">
        <v>1483</v>
      </c>
      <c r="B1185">
        <v>1.4830000000000001</v>
      </c>
      <c r="C1185">
        <f t="shared" si="18"/>
        <v>1.5014836863372933</v>
      </c>
    </row>
    <row r="1186" spans="1:3" x14ac:dyDescent="0.25">
      <c r="A1186">
        <v>1484</v>
      </c>
      <c r="B1186">
        <v>1.484</v>
      </c>
      <c r="C1186">
        <f t="shared" si="18"/>
        <v>1.5014713791515717</v>
      </c>
    </row>
    <row r="1187" spans="1:3" x14ac:dyDescent="0.25">
      <c r="A1187">
        <v>1485</v>
      </c>
      <c r="B1187">
        <v>1.4850000000000001</v>
      </c>
      <c r="C1187">
        <f t="shared" si="18"/>
        <v>1.5014590690555536</v>
      </c>
    </row>
    <row r="1188" spans="1:3" x14ac:dyDescent="0.25">
      <c r="A1188">
        <v>1486</v>
      </c>
      <c r="B1188">
        <v>1.486</v>
      </c>
      <c r="C1188">
        <f t="shared" si="18"/>
        <v>1.5014467560355291</v>
      </c>
    </row>
    <row r="1189" spans="1:3" x14ac:dyDescent="0.25">
      <c r="A1189">
        <v>1487</v>
      </c>
      <c r="B1189">
        <v>1.4870000000000001</v>
      </c>
      <c r="C1189">
        <f t="shared" si="18"/>
        <v>1.5014344400778281</v>
      </c>
    </row>
    <row r="1190" spans="1:3" x14ac:dyDescent="0.25">
      <c r="A1190">
        <v>1488</v>
      </c>
      <c r="B1190">
        <v>1.488</v>
      </c>
      <c r="C1190">
        <f t="shared" si="18"/>
        <v>1.5014221211688221</v>
      </c>
    </row>
    <row r="1191" spans="1:3" x14ac:dyDescent="0.25">
      <c r="A1191">
        <v>1489</v>
      </c>
      <c r="B1191">
        <v>1.4890000000000001</v>
      </c>
      <c r="C1191">
        <f t="shared" si="18"/>
        <v>1.5014097992949227</v>
      </c>
    </row>
    <row r="1192" spans="1:3" x14ac:dyDescent="0.25">
      <c r="A1192">
        <v>1490</v>
      </c>
      <c r="B1192">
        <v>1.49</v>
      </c>
      <c r="C1192">
        <f t="shared" si="18"/>
        <v>1.5013974744425809</v>
      </c>
    </row>
    <row r="1193" spans="1:3" x14ac:dyDescent="0.25">
      <c r="A1193">
        <v>1491</v>
      </c>
      <c r="B1193">
        <v>1.4910000000000001</v>
      </c>
      <c r="C1193">
        <f t="shared" si="18"/>
        <v>1.5013851465982881</v>
      </c>
    </row>
    <row r="1194" spans="1:3" x14ac:dyDescent="0.25">
      <c r="A1194">
        <v>1492</v>
      </c>
      <c r="B1194">
        <v>1.492</v>
      </c>
      <c r="C1194">
        <f t="shared" si="18"/>
        <v>1.501372815748576</v>
      </c>
    </row>
    <row r="1195" spans="1:3" x14ac:dyDescent="0.25">
      <c r="A1195">
        <v>1493</v>
      </c>
      <c r="B1195">
        <v>1.4930000000000001</v>
      </c>
      <c r="C1195">
        <f t="shared" si="18"/>
        <v>1.5013604818800148</v>
      </c>
    </row>
    <row r="1196" spans="1:3" x14ac:dyDescent="0.25">
      <c r="A1196">
        <v>1494</v>
      </c>
      <c r="B1196">
        <v>1.494</v>
      </c>
      <c r="C1196">
        <f t="shared" si="18"/>
        <v>1.5013481449792154</v>
      </c>
    </row>
    <row r="1197" spans="1:3" x14ac:dyDescent="0.25">
      <c r="A1197">
        <v>1495</v>
      </c>
      <c r="B1197">
        <v>1.4950000000000001</v>
      </c>
      <c r="C1197">
        <f t="shared" si="18"/>
        <v>1.5013358050328272</v>
      </c>
    </row>
    <row r="1198" spans="1:3" x14ac:dyDescent="0.25">
      <c r="A1198">
        <v>1496</v>
      </c>
      <c r="B1198">
        <v>1.496</v>
      </c>
      <c r="C1198">
        <f t="shared" si="18"/>
        <v>1.5013234620275384</v>
      </c>
    </row>
    <row r="1199" spans="1:3" x14ac:dyDescent="0.25">
      <c r="A1199">
        <v>1497</v>
      </c>
      <c r="B1199">
        <v>1.4970000000000001</v>
      </c>
      <c r="C1199">
        <f t="shared" si="18"/>
        <v>1.5013111159500772</v>
      </c>
    </row>
    <row r="1200" spans="1:3" x14ac:dyDescent="0.25">
      <c r="A1200">
        <v>1498</v>
      </c>
      <c r="B1200">
        <v>1.498</v>
      </c>
      <c r="C1200">
        <f t="shared" si="18"/>
        <v>1.5012987667872097</v>
      </c>
    </row>
    <row r="1201" spans="1:3" x14ac:dyDescent="0.25">
      <c r="A1201">
        <v>1499</v>
      </c>
      <c r="B1201">
        <v>1.4990000000000001</v>
      </c>
      <c r="C1201">
        <f t="shared" si="18"/>
        <v>1.5012864145257416</v>
      </c>
    </row>
    <row r="1202" spans="1:3" x14ac:dyDescent="0.25">
      <c r="A1202">
        <v>1500</v>
      </c>
      <c r="B1202">
        <v>1.5</v>
      </c>
      <c r="C1202">
        <f t="shared" si="18"/>
        <v>1.5012740591525155</v>
      </c>
    </row>
    <row r="1203" spans="1:3" x14ac:dyDescent="0.25">
      <c r="A1203">
        <v>1501</v>
      </c>
      <c r="B1203">
        <v>1.5009999999999999</v>
      </c>
      <c r="C1203">
        <f t="shared" si="18"/>
        <v>1.5012617006544144</v>
      </c>
    </row>
    <row r="1204" spans="1:3" x14ac:dyDescent="0.25">
      <c r="A1204">
        <v>1502</v>
      </c>
      <c r="B1204">
        <v>1.502</v>
      </c>
      <c r="C1204">
        <f t="shared" si="18"/>
        <v>1.5012493390183574</v>
      </c>
    </row>
    <row r="1205" spans="1:3" x14ac:dyDescent="0.25">
      <c r="A1205">
        <v>1503</v>
      </c>
      <c r="B1205">
        <v>1.5029999999999999</v>
      </c>
      <c r="C1205">
        <f t="shared" si="18"/>
        <v>1.5012369742313028</v>
      </c>
    </row>
    <row r="1206" spans="1:3" x14ac:dyDescent="0.25">
      <c r="A1206">
        <v>1504</v>
      </c>
      <c r="B1206">
        <v>1.504</v>
      </c>
      <c r="C1206">
        <f t="shared" si="18"/>
        <v>1.5012246062802468</v>
      </c>
    </row>
    <row r="1207" spans="1:3" x14ac:dyDescent="0.25">
      <c r="A1207">
        <v>1505</v>
      </c>
      <c r="B1207">
        <v>1.5049999999999999</v>
      </c>
      <c r="C1207">
        <f t="shared" si="18"/>
        <v>1.5012122351522221</v>
      </c>
    </row>
    <row r="1208" spans="1:3" x14ac:dyDescent="0.25">
      <c r="A1208">
        <v>1506</v>
      </c>
      <c r="B1208">
        <v>1.506</v>
      </c>
      <c r="C1208">
        <f t="shared" si="18"/>
        <v>1.5011998608343009</v>
      </c>
    </row>
    <row r="1209" spans="1:3" x14ac:dyDescent="0.25">
      <c r="A1209">
        <v>1507</v>
      </c>
      <c r="B1209">
        <v>1.5069999999999999</v>
      </c>
      <c r="C1209">
        <f t="shared" si="18"/>
        <v>1.5011874833135905</v>
      </c>
    </row>
    <row r="1210" spans="1:3" x14ac:dyDescent="0.25">
      <c r="A1210">
        <v>1508</v>
      </c>
      <c r="B1210">
        <v>1.508</v>
      </c>
      <c r="C1210">
        <f t="shared" si="18"/>
        <v>1.5011751025772373</v>
      </c>
    </row>
    <row r="1211" spans="1:3" x14ac:dyDescent="0.25">
      <c r="A1211">
        <v>1509</v>
      </c>
      <c r="B1211">
        <v>1.5089999999999999</v>
      </c>
      <c r="C1211">
        <f t="shared" si="18"/>
        <v>1.5011627186124237</v>
      </c>
    </row>
    <row r="1212" spans="1:3" x14ac:dyDescent="0.25">
      <c r="A1212">
        <v>1510</v>
      </c>
      <c r="B1212">
        <v>1.51</v>
      </c>
      <c r="C1212">
        <f t="shared" si="18"/>
        <v>1.501150331406369</v>
      </c>
    </row>
    <row r="1213" spans="1:3" x14ac:dyDescent="0.25">
      <c r="A1213">
        <v>1511</v>
      </c>
      <c r="B1213">
        <v>1.5109999999999999</v>
      </c>
      <c r="C1213">
        <f t="shared" si="18"/>
        <v>1.5011379409463301</v>
      </c>
    </row>
    <row r="1214" spans="1:3" x14ac:dyDescent="0.25">
      <c r="A1214">
        <v>1512</v>
      </c>
      <c r="B1214">
        <v>1.512</v>
      </c>
      <c r="C1214">
        <f t="shared" si="18"/>
        <v>1.5011255472195999</v>
      </c>
    </row>
    <row r="1215" spans="1:3" x14ac:dyDescent="0.25">
      <c r="A1215">
        <v>1513</v>
      </c>
      <c r="B1215">
        <v>1.5129999999999999</v>
      </c>
      <c r="C1215">
        <f t="shared" si="18"/>
        <v>1.5011131502135067</v>
      </c>
    </row>
    <row r="1216" spans="1:3" x14ac:dyDescent="0.25">
      <c r="A1216">
        <v>1514</v>
      </c>
      <c r="B1216">
        <v>1.514</v>
      </c>
      <c r="C1216">
        <f t="shared" si="18"/>
        <v>1.5011007499154176</v>
      </c>
    </row>
    <row r="1217" spans="1:3" x14ac:dyDescent="0.25">
      <c r="A1217">
        <v>1515</v>
      </c>
      <c r="B1217">
        <v>1.5149999999999999</v>
      </c>
      <c r="C1217">
        <f t="shared" si="18"/>
        <v>1.5010883463127336</v>
      </c>
    </row>
    <row r="1218" spans="1:3" x14ac:dyDescent="0.25">
      <c r="A1218">
        <v>1516</v>
      </c>
      <c r="B1218">
        <v>1.516</v>
      </c>
      <c r="C1218">
        <f t="shared" si="18"/>
        <v>1.5010759393928923</v>
      </c>
    </row>
    <row r="1219" spans="1:3" x14ac:dyDescent="0.25">
      <c r="A1219">
        <v>1517</v>
      </c>
      <c r="B1219">
        <v>1.5169999999999999</v>
      </c>
      <c r="C1219">
        <f t="shared" ref="C1219:C1282" si="19">SQRT(1+(1.03961212*B1219^2)/(B1219^2-0.00600069867)+(0.231792344*B1219^2)/(B1219^2-0.0200179144)+(1.01046945*B1219^2)/(B1219^2-103.560653))</f>
        <v>1.5010635291433678</v>
      </c>
    </row>
    <row r="1220" spans="1:3" x14ac:dyDescent="0.25">
      <c r="A1220">
        <v>1518</v>
      </c>
      <c r="B1220">
        <v>1.518</v>
      </c>
      <c r="C1220">
        <f t="shared" si="19"/>
        <v>1.5010511155516693</v>
      </c>
    </row>
    <row r="1221" spans="1:3" x14ac:dyDescent="0.25">
      <c r="A1221">
        <v>1519</v>
      </c>
      <c r="B1221">
        <v>1.5189999999999999</v>
      </c>
      <c r="C1221">
        <f t="shared" si="19"/>
        <v>1.5010386986053414</v>
      </c>
    </row>
    <row r="1222" spans="1:3" x14ac:dyDescent="0.25">
      <c r="A1222">
        <v>1520</v>
      </c>
      <c r="B1222">
        <v>1.52</v>
      </c>
      <c r="C1222">
        <f t="shared" si="19"/>
        <v>1.5010262782919648</v>
      </c>
    </row>
    <row r="1223" spans="1:3" x14ac:dyDescent="0.25">
      <c r="A1223">
        <v>1521</v>
      </c>
      <c r="B1223">
        <v>1.5209999999999999</v>
      </c>
      <c r="C1223">
        <f t="shared" si="19"/>
        <v>1.5010138545991547</v>
      </c>
    </row>
    <row r="1224" spans="1:3" x14ac:dyDescent="0.25">
      <c r="A1224">
        <v>1522</v>
      </c>
      <c r="B1224">
        <v>1.522</v>
      </c>
      <c r="C1224">
        <f t="shared" si="19"/>
        <v>1.5010014275145616</v>
      </c>
    </row>
    <row r="1225" spans="1:3" x14ac:dyDescent="0.25">
      <c r="A1225">
        <v>1523</v>
      </c>
      <c r="B1225">
        <v>1.5229999999999999</v>
      </c>
      <c r="C1225">
        <f t="shared" si="19"/>
        <v>1.5009889970258716</v>
      </c>
    </row>
    <row r="1226" spans="1:3" x14ac:dyDescent="0.25">
      <c r="A1226">
        <v>1524</v>
      </c>
      <c r="B1226">
        <v>1.524</v>
      </c>
      <c r="C1226">
        <f t="shared" si="19"/>
        <v>1.5009765631208043</v>
      </c>
    </row>
    <row r="1227" spans="1:3" x14ac:dyDescent="0.25">
      <c r="A1227">
        <v>1525</v>
      </c>
      <c r="B1227">
        <v>1.5249999999999999</v>
      </c>
      <c r="C1227">
        <f t="shared" si="19"/>
        <v>1.5009641257871151</v>
      </c>
    </row>
    <row r="1228" spans="1:3" x14ac:dyDescent="0.25">
      <c r="A1228">
        <v>1526</v>
      </c>
      <c r="B1228">
        <v>1.526</v>
      </c>
      <c r="C1228">
        <f t="shared" si="19"/>
        <v>1.5009516850125941</v>
      </c>
    </row>
    <row r="1229" spans="1:3" x14ac:dyDescent="0.25">
      <c r="A1229">
        <v>1527</v>
      </c>
      <c r="B1229">
        <v>1.5269999999999999</v>
      </c>
      <c r="C1229">
        <f t="shared" si="19"/>
        <v>1.5009392407850648</v>
      </c>
    </row>
    <row r="1230" spans="1:3" x14ac:dyDescent="0.25">
      <c r="A1230">
        <v>1528</v>
      </c>
      <c r="B1230">
        <v>1.528</v>
      </c>
      <c r="C1230">
        <f t="shared" si="19"/>
        <v>1.5009267930923851</v>
      </c>
    </row>
    <row r="1231" spans="1:3" x14ac:dyDescent="0.25">
      <c r="A1231">
        <v>1529</v>
      </c>
      <c r="B1231">
        <v>1.5289999999999999</v>
      </c>
      <c r="C1231">
        <f t="shared" si="19"/>
        <v>1.500914341922448</v>
      </c>
    </row>
    <row r="1232" spans="1:3" x14ac:dyDescent="0.25">
      <c r="A1232">
        <v>1530</v>
      </c>
      <c r="B1232">
        <v>1.53</v>
      </c>
      <c r="C1232">
        <f t="shared" si="19"/>
        <v>1.5009018872631794</v>
      </c>
    </row>
    <row r="1233" spans="1:3" x14ac:dyDescent="0.25">
      <c r="A1233">
        <v>1531</v>
      </c>
      <c r="B1233">
        <v>1.5309999999999999</v>
      </c>
      <c r="C1233">
        <f t="shared" si="19"/>
        <v>1.5008894291025396</v>
      </c>
    </row>
    <row r="1234" spans="1:3" x14ac:dyDescent="0.25">
      <c r="A1234">
        <v>1532</v>
      </c>
      <c r="B1234">
        <v>1.532</v>
      </c>
      <c r="C1234">
        <f t="shared" si="19"/>
        <v>1.5008769674285223</v>
      </c>
    </row>
    <row r="1235" spans="1:3" x14ac:dyDescent="0.25">
      <c r="A1235">
        <v>1533</v>
      </c>
      <c r="B1235">
        <v>1.5329999999999999</v>
      </c>
      <c r="C1235">
        <f t="shared" si="19"/>
        <v>1.5008645022291547</v>
      </c>
    </row>
    <row r="1236" spans="1:3" x14ac:dyDescent="0.25">
      <c r="A1236">
        <v>1534</v>
      </c>
      <c r="B1236">
        <v>1.534</v>
      </c>
      <c r="C1236">
        <f t="shared" si="19"/>
        <v>1.5008520334924977</v>
      </c>
    </row>
    <row r="1237" spans="1:3" x14ac:dyDescent="0.25">
      <c r="A1237">
        <v>1535</v>
      </c>
      <c r="B1237">
        <v>1.5349999999999999</v>
      </c>
      <c r="C1237">
        <f t="shared" si="19"/>
        <v>1.5008395612066456</v>
      </c>
    </row>
    <row r="1238" spans="1:3" x14ac:dyDescent="0.25">
      <c r="A1238">
        <v>1536</v>
      </c>
      <c r="B1238">
        <v>1.536</v>
      </c>
      <c r="C1238">
        <f t="shared" si="19"/>
        <v>1.5008270853597252</v>
      </c>
    </row>
    <row r="1239" spans="1:3" x14ac:dyDescent="0.25">
      <c r="A1239">
        <v>1537</v>
      </c>
      <c r="B1239">
        <v>1.5369999999999999</v>
      </c>
      <c r="C1239">
        <f t="shared" si="19"/>
        <v>1.5008146059398964</v>
      </c>
    </row>
    <row r="1240" spans="1:3" x14ac:dyDescent="0.25">
      <c r="A1240">
        <v>1538</v>
      </c>
      <c r="B1240">
        <v>1.538</v>
      </c>
      <c r="C1240">
        <f t="shared" si="19"/>
        <v>1.500802122935353</v>
      </c>
    </row>
    <row r="1241" spans="1:3" x14ac:dyDescent="0.25">
      <c r="A1241">
        <v>1539</v>
      </c>
      <c r="B1241">
        <v>1.5389999999999999</v>
      </c>
      <c r="C1241">
        <f t="shared" si="19"/>
        <v>1.5007896363343203</v>
      </c>
    </row>
    <row r="1242" spans="1:3" x14ac:dyDescent="0.25">
      <c r="A1242">
        <v>1540</v>
      </c>
      <c r="B1242">
        <v>1.54</v>
      </c>
      <c r="C1242">
        <f t="shared" si="19"/>
        <v>1.5007771461250563</v>
      </c>
    </row>
    <row r="1243" spans="1:3" x14ac:dyDescent="0.25">
      <c r="A1243">
        <v>1541</v>
      </c>
      <c r="B1243">
        <v>1.5409999999999999</v>
      </c>
      <c r="C1243">
        <f t="shared" si="19"/>
        <v>1.5007646522958524</v>
      </c>
    </row>
    <row r="1244" spans="1:3" x14ac:dyDescent="0.25">
      <c r="A1244">
        <v>1542</v>
      </c>
      <c r="B1244">
        <v>1.542</v>
      </c>
      <c r="C1244">
        <f t="shared" si="19"/>
        <v>1.5007521548350318</v>
      </c>
    </row>
    <row r="1245" spans="1:3" x14ac:dyDescent="0.25">
      <c r="A1245">
        <v>1543</v>
      </c>
      <c r="B1245">
        <v>1.5429999999999999</v>
      </c>
      <c r="C1245">
        <f t="shared" si="19"/>
        <v>1.5007396537309492</v>
      </c>
    </row>
    <row r="1246" spans="1:3" x14ac:dyDescent="0.25">
      <c r="A1246">
        <v>1544</v>
      </c>
      <c r="B1246">
        <v>1.544</v>
      </c>
      <c r="C1246">
        <f t="shared" si="19"/>
        <v>1.5007271489719924</v>
      </c>
    </row>
    <row r="1247" spans="1:3" x14ac:dyDescent="0.25">
      <c r="A1247">
        <v>1545</v>
      </c>
      <c r="B1247">
        <v>1.5449999999999999</v>
      </c>
      <c r="C1247">
        <f t="shared" si="19"/>
        <v>1.5007146405465808</v>
      </c>
    </row>
    <row r="1248" spans="1:3" x14ac:dyDescent="0.25">
      <c r="A1248">
        <v>1546</v>
      </c>
      <c r="B1248">
        <v>1.546</v>
      </c>
      <c r="C1248">
        <f t="shared" si="19"/>
        <v>1.5007021284431656</v>
      </c>
    </row>
    <row r="1249" spans="1:3" x14ac:dyDescent="0.25">
      <c r="A1249">
        <v>1547</v>
      </c>
      <c r="B1249">
        <v>1.5469999999999999</v>
      </c>
      <c r="C1249">
        <f t="shared" si="19"/>
        <v>1.5006896126502292</v>
      </c>
    </row>
    <row r="1250" spans="1:3" x14ac:dyDescent="0.25">
      <c r="A1250">
        <v>1548</v>
      </c>
      <c r="B1250">
        <v>1.548</v>
      </c>
      <c r="C1250">
        <f t="shared" si="19"/>
        <v>1.5006770931562861</v>
      </c>
    </row>
    <row r="1251" spans="1:3" x14ac:dyDescent="0.25">
      <c r="A1251">
        <v>1549</v>
      </c>
      <c r="B1251">
        <v>1.5489999999999999</v>
      </c>
      <c r="C1251">
        <f t="shared" si="19"/>
        <v>1.5006645699498824</v>
      </c>
    </row>
    <row r="1252" spans="1:3" x14ac:dyDescent="0.25">
      <c r="A1252">
        <v>1550</v>
      </c>
      <c r="B1252">
        <v>1.55</v>
      </c>
      <c r="C1252">
        <f t="shared" si="19"/>
        <v>1.5006520430195947</v>
      </c>
    </row>
    <row r="1253" spans="1:3" x14ac:dyDescent="0.25">
      <c r="A1253">
        <v>1551</v>
      </c>
      <c r="B1253">
        <v>1.5509999999999999</v>
      </c>
      <c r="C1253">
        <f t="shared" si="19"/>
        <v>1.5006395123540317</v>
      </c>
    </row>
    <row r="1254" spans="1:3" x14ac:dyDescent="0.25">
      <c r="A1254">
        <v>1552</v>
      </c>
      <c r="B1254">
        <v>1.552</v>
      </c>
      <c r="C1254">
        <f t="shared" si="19"/>
        <v>1.5006269779418322</v>
      </c>
    </row>
    <row r="1255" spans="1:3" x14ac:dyDescent="0.25">
      <c r="A1255">
        <v>1553</v>
      </c>
      <c r="B1255">
        <v>1.5529999999999999</v>
      </c>
      <c r="C1255">
        <f t="shared" si="19"/>
        <v>1.5006144397716663</v>
      </c>
    </row>
    <row r="1256" spans="1:3" x14ac:dyDescent="0.25">
      <c r="A1256">
        <v>1554</v>
      </c>
      <c r="B1256">
        <v>1.554</v>
      </c>
      <c r="C1256">
        <f t="shared" si="19"/>
        <v>1.5006018978322357</v>
      </c>
    </row>
    <row r="1257" spans="1:3" x14ac:dyDescent="0.25">
      <c r="A1257">
        <v>1555</v>
      </c>
      <c r="B1257">
        <v>1.5549999999999999</v>
      </c>
      <c r="C1257">
        <f t="shared" si="19"/>
        <v>1.5005893521122711</v>
      </c>
    </row>
    <row r="1258" spans="1:3" x14ac:dyDescent="0.25">
      <c r="A1258">
        <v>1556</v>
      </c>
      <c r="B1258">
        <v>1.556</v>
      </c>
      <c r="C1258">
        <f t="shared" si="19"/>
        <v>1.5005768026005348</v>
      </c>
    </row>
    <row r="1259" spans="1:3" x14ac:dyDescent="0.25">
      <c r="A1259">
        <v>1557</v>
      </c>
      <c r="B1259">
        <v>1.5569999999999999</v>
      </c>
      <c r="C1259">
        <f t="shared" si="19"/>
        <v>1.50056424928582</v>
      </c>
    </row>
    <row r="1260" spans="1:3" x14ac:dyDescent="0.25">
      <c r="A1260">
        <v>1558</v>
      </c>
      <c r="B1260">
        <v>1.5580000000000001</v>
      </c>
      <c r="C1260">
        <f t="shared" si="19"/>
        <v>1.5005516921569486</v>
      </c>
    </row>
    <row r="1261" spans="1:3" x14ac:dyDescent="0.25">
      <c r="A1261">
        <v>1559</v>
      </c>
      <c r="B1261">
        <v>1.5589999999999999</v>
      </c>
      <c r="C1261">
        <f t="shared" si="19"/>
        <v>1.5005391312027743</v>
      </c>
    </row>
    <row r="1262" spans="1:3" x14ac:dyDescent="0.25">
      <c r="A1262">
        <v>1560</v>
      </c>
      <c r="B1262">
        <v>1.56</v>
      </c>
      <c r="C1262">
        <f t="shared" si="19"/>
        <v>1.5005265664121796</v>
      </c>
    </row>
    <row r="1263" spans="1:3" x14ac:dyDescent="0.25">
      <c r="A1263">
        <v>1561</v>
      </c>
      <c r="B1263">
        <v>1.5609999999999999</v>
      </c>
      <c r="C1263">
        <f t="shared" si="19"/>
        <v>1.5005139977740778</v>
      </c>
    </row>
    <row r="1264" spans="1:3" x14ac:dyDescent="0.25">
      <c r="A1264">
        <v>1562</v>
      </c>
      <c r="B1264">
        <v>1.5620000000000001</v>
      </c>
      <c r="C1264">
        <f t="shared" si="19"/>
        <v>1.5005014252774114</v>
      </c>
    </row>
    <row r="1265" spans="1:3" x14ac:dyDescent="0.25">
      <c r="A1265">
        <v>1563</v>
      </c>
      <c r="B1265">
        <v>1.5629999999999999</v>
      </c>
      <c r="C1265">
        <f t="shared" si="19"/>
        <v>1.5004888489111525</v>
      </c>
    </row>
    <row r="1266" spans="1:3" x14ac:dyDescent="0.25">
      <c r="A1266">
        <v>1564</v>
      </c>
      <c r="B1266">
        <v>1.5640000000000001</v>
      </c>
      <c r="C1266">
        <f t="shared" si="19"/>
        <v>1.5004762686643038</v>
      </c>
    </row>
    <row r="1267" spans="1:3" x14ac:dyDescent="0.25">
      <c r="A1267">
        <v>1565</v>
      </c>
      <c r="B1267">
        <v>1.5649999999999999</v>
      </c>
      <c r="C1267">
        <f t="shared" si="19"/>
        <v>1.5004636845258961</v>
      </c>
    </row>
    <row r="1268" spans="1:3" x14ac:dyDescent="0.25">
      <c r="A1268">
        <v>1566</v>
      </c>
      <c r="B1268">
        <v>1.5660000000000001</v>
      </c>
      <c r="C1268">
        <f t="shared" si="19"/>
        <v>1.5004510964849904</v>
      </c>
    </row>
    <row r="1269" spans="1:3" x14ac:dyDescent="0.25">
      <c r="A1269">
        <v>1567</v>
      </c>
      <c r="B1269">
        <v>1.5669999999999999</v>
      </c>
      <c r="C1269">
        <f t="shared" si="19"/>
        <v>1.5004385045306761</v>
      </c>
    </row>
    <row r="1270" spans="1:3" x14ac:dyDescent="0.25">
      <c r="A1270">
        <v>1568</v>
      </c>
      <c r="B1270">
        <v>1.5680000000000001</v>
      </c>
      <c r="C1270">
        <f t="shared" si="19"/>
        <v>1.500425908652073</v>
      </c>
    </row>
    <row r="1271" spans="1:3" x14ac:dyDescent="0.25">
      <c r="A1271">
        <v>1569</v>
      </c>
      <c r="B1271">
        <v>1.569</v>
      </c>
      <c r="C1271">
        <f t="shared" si="19"/>
        <v>1.5004133088383282</v>
      </c>
    </row>
    <row r="1272" spans="1:3" x14ac:dyDescent="0.25">
      <c r="A1272">
        <v>1570</v>
      </c>
      <c r="B1272">
        <v>1.57</v>
      </c>
      <c r="C1272">
        <f t="shared" si="19"/>
        <v>1.5004007050786192</v>
      </c>
    </row>
    <row r="1273" spans="1:3" x14ac:dyDescent="0.25">
      <c r="A1273">
        <v>1571</v>
      </c>
      <c r="B1273">
        <v>1.571</v>
      </c>
      <c r="C1273">
        <f t="shared" si="19"/>
        <v>1.5003880973621511</v>
      </c>
    </row>
    <row r="1274" spans="1:3" x14ac:dyDescent="0.25">
      <c r="A1274">
        <v>1572</v>
      </c>
      <c r="B1274">
        <v>1.5720000000000001</v>
      </c>
      <c r="C1274">
        <f t="shared" si="19"/>
        <v>1.5003754856781577</v>
      </c>
    </row>
    <row r="1275" spans="1:3" x14ac:dyDescent="0.25">
      <c r="A1275">
        <v>1573</v>
      </c>
      <c r="B1275">
        <v>1.573</v>
      </c>
      <c r="C1275">
        <f t="shared" si="19"/>
        <v>1.5003628700159022</v>
      </c>
    </row>
    <row r="1276" spans="1:3" x14ac:dyDescent="0.25">
      <c r="A1276">
        <v>1574</v>
      </c>
      <c r="B1276">
        <v>1.5740000000000001</v>
      </c>
      <c r="C1276">
        <f t="shared" si="19"/>
        <v>1.5003502503646753</v>
      </c>
    </row>
    <row r="1277" spans="1:3" x14ac:dyDescent="0.25">
      <c r="A1277">
        <v>1575</v>
      </c>
      <c r="B1277">
        <v>1.575</v>
      </c>
      <c r="C1277">
        <f t="shared" si="19"/>
        <v>1.5003376267137962</v>
      </c>
    </row>
    <row r="1278" spans="1:3" x14ac:dyDescent="0.25">
      <c r="A1278">
        <v>1576</v>
      </c>
      <c r="B1278">
        <v>1.5760000000000001</v>
      </c>
      <c r="C1278">
        <f t="shared" si="19"/>
        <v>1.5003249990526126</v>
      </c>
    </row>
    <row r="1279" spans="1:3" x14ac:dyDescent="0.25">
      <c r="A1279">
        <v>1577</v>
      </c>
      <c r="B1279">
        <v>1.577</v>
      </c>
      <c r="C1279">
        <f t="shared" si="19"/>
        <v>1.5003123673704999</v>
      </c>
    </row>
    <row r="1280" spans="1:3" x14ac:dyDescent="0.25">
      <c r="A1280">
        <v>1578</v>
      </c>
      <c r="B1280">
        <v>1.5780000000000001</v>
      </c>
      <c r="C1280">
        <f t="shared" si="19"/>
        <v>1.5002997316568609</v>
      </c>
    </row>
    <row r="1281" spans="1:3" x14ac:dyDescent="0.25">
      <c r="A1281">
        <v>1579</v>
      </c>
      <c r="B1281">
        <v>1.579</v>
      </c>
      <c r="C1281">
        <f t="shared" si="19"/>
        <v>1.5002870919011275</v>
      </c>
    </row>
    <row r="1282" spans="1:3" x14ac:dyDescent="0.25">
      <c r="A1282">
        <v>1580</v>
      </c>
      <c r="B1282">
        <v>1.58</v>
      </c>
      <c r="C1282">
        <f t="shared" si="19"/>
        <v>1.5002744480927583</v>
      </c>
    </row>
    <row r="1283" spans="1:3" x14ac:dyDescent="0.25">
      <c r="A1283">
        <v>1581</v>
      </c>
      <c r="B1283">
        <v>1.581</v>
      </c>
      <c r="C1283">
        <f t="shared" ref="C1283:C1346" si="20">SQRT(1+(1.03961212*B1283^2)/(B1283^2-0.00600069867)+(0.231792344*B1283^2)/(B1283^2-0.0200179144)+(1.01046945*B1283^2)/(B1283^2-103.560653))</f>
        <v>1.50026180022124</v>
      </c>
    </row>
    <row r="1284" spans="1:3" x14ac:dyDescent="0.25">
      <c r="A1284">
        <v>1582</v>
      </c>
      <c r="B1284">
        <v>1.5820000000000001</v>
      </c>
      <c r="C1284">
        <f t="shared" si="20"/>
        <v>1.5002491482760862</v>
      </c>
    </row>
    <row r="1285" spans="1:3" x14ac:dyDescent="0.25">
      <c r="A1285">
        <v>1583</v>
      </c>
      <c r="B1285">
        <v>1.583</v>
      </c>
      <c r="C1285">
        <f t="shared" si="20"/>
        <v>1.5002364922468383</v>
      </c>
    </row>
    <row r="1286" spans="1:3" x14ac:dyDescent="0.25">
      <c r="A1286">
        <v>1584</v>
      </c>
      <c r="B1286">
        <v>1.5840000000000001</v>
      </c>
      <c r="C1286">
        <f t="shared" si="20"/>
        <v>1.500223832123065</v>
      </c>
    </row>
    <row r="1287" spans="1:3" x14ac:dyDescent="0.25">
      <c r="A1287">
        <v>1585</v>
      </c>
      <c r="B1287">
        <v>1.585</v>
      </c>
      <c r="C1287">
        <f t="shared" si="20"/>
        <v>1.5002111678943622</v>
      </c>
    </row>
    <row r="1288" spans="1:3" x14ac:dyDescent="0.25">
      <c r="A1288">
        <v>1586</v>
      </c>
      <c r="B1288">
        <v>1.5860000000000001</v>
      </c>
      <c r="C1288">
        <f t="shared" si="20"/>
        <v>1.5001984995503523</v>
      </c>
    </row>
    <row r="1289" spans="1:3" x14ac:dyDescent="0.25">
      <c r="A1289">
        <v>1587</v>
      </c>
      <c r="B1289">
        <v>1.587</v>
      </c>
      <c r="C1289">
        <f t="shared" si="20"/>
        <v>1.5001858270806854</v>
      </c>
    </row>
    <row r="1290" spans="1:3" x14ac:dyDescent="0.25">
      <c r="A1290">
        <v>1588</v>
      </c>
      <c r="B1290">
        <v>1.5880000000000001</v>
      </c>
      <c r="C1290">
        <f t="shared" si="20"/>
        <v>1.5001731504750377</v>
      </c>
    </row>
    <row r="1291" spans="1:3" x14ac:dyDescent="0.25">
      <c r="A1291">
        <v>1589</v>
      </c>
      <c r="B1291">
        <v>1.589</v>
      </c>
      <c r="C1291">
        <f t="shared" si="20"/>
        <v>1.5001604697231126</v>
      </c>
    </row>
    <row r="1292" spans="1:3" x14ac:dyDescent="0.25">
      <c r="A1292">
        <v>1590</v>
      </c>
      <c r="B1292">
        <v>1.59</v>
      </c>
      <c r="C1292">
        <f t="shared" si="20"/>
        <v>1.5001477848146401</v>
      </c>
    </row>
    <row r="1293" spans="1:3" x14ac:dyDescent="0.25">
      <c r="A1293">
        <v>1591</v>
      </c>
      <c r="B1293">
        <v>1.591</v>
      </c>
      <c r="C1293">
        <f t="shared" si="20"/>
        <v>1.5001350957393762</v>
      </c>
    </row>
    <row r="1294" spans="1:3" x14ac:dyDescent="0.25">
      <c r="A1294">
        <v>1592</v>
      </c>
      <c r="B1294">
        <v>1.5920000000000001</v>
      </c>
      <c r="C1294">
        <f t="shared" si="20"/>
        <v>1.5001224024871038</v>
      </c>
    </row>
    <row r="1295" spans="1:3" x14ac:dyDescent="0.25">
      <c r="A1295">
        <v>1593</v>
      </c>
      <c r="B1295">
        <v>1.593</v>
      </c>
      <c r="C1295">
        <f t="shared" si="20"/>
        <v>1.5001097050476324</v>
      </c>
    </row>
    <row r="1296" spans="1:3" x14ac:dyDescent="0.25">
      <c r="A1296">
        <v>1594</v>
      </c>
      <c r="B1296">
        <v>1.5940000000000001</v>
      </c>
      <c r="C1296">
        <f t="shared" si="20"/>
        <v>1.5000970034107968</v>
      </c>
    </row>
    <row r="1297" spans="1:3" x14ac:dyDescent="0.25">
      <c r="A1297">
        <v>1595</v>
      </c>
      <c r="B1297">
        <v>1.595</v>
      </c>
      <c r="C1297">
        <f t="shared" si="20"/>
        <v>1.5000842975664586</v>
      </c>
    </row>
    <row r="1298" spans="1:3" x14ac:dyDescent="0.25">
      <c r="A1298">
        <v>1596</v>
      </c>
      <c r="B1298">
        <v>1.5960000000000001</v>
      </c>
      <c r="C1298">
        <f t="shared" si="20"/>
        <v>1.5000715875045045</v>
      </c>
    </row>
    <row r="1299" spans="1:3" x14ac:dyDescent="0.25">
      <c r="A1299">
        <v>1597</v>
      </c>
      <c r="B1299">
        <v>1.597</v>
      </c>
      <c r="C1299">
        <f t="shared" si="20"/>
        <v>1.5000588732148483</v>
      </c>
    </row>
    <row r="1300" spans="1:3" x14ac:dyDescent="0.25">
      <c r="A1300">
        <v>1598</v>
      </c>
      <c r="B1300">
        <v>1.5980000000000001</v>
      </c>
      <c r="C1300">
        <f t="shared" si="20"/>
        <v>1.5000461546874291</v>
      </c>
    </row>
    <row r="1301" spans="1:3" x14ac:dyDescent="0.25">
      <c r="A1301">
        <v>1599</v>
      </c>
      <c r="B1301">
        <v>1.599</v>
      </c>
      <c r="C1301">
        <f t="shared" si="20"/>
        <v>1.5000334319122106</v>
      </c>
    </row>
    <row r="1302" spans="1:3" x14ac:dyDescent="0.25">
      <c r="A1302">
        <v>1600</v>
      </c>
      <c r="B1302">
        <v>1.6</v>
      </c>
      <c r="C1302">
        <f t="shared" si="20"/>
        <v>1.5000207048791838</v>
      </c>
    </row>
    <row r="1303" spans="1:3" x14ac:dyDescent="0.25">
      <c r="A1303">
        <v>1601</v>
      </c>
      <c r="B1303">
        <v>1.601</v>
      </c>
      <c r="C1303">
        <f t="shared" si="20"/>
        <v>1.500007973578364</v>
      </c>
    </row>
    <row r="1304" spans="1:3" x14ac:dyDescent="0.25">
      <c r="A1304">
        <v>1602</v>
      </c>
      <c r="B1304">
        <v>1.6020000000000001</v>
      </c>
      <c r="C1304">
        <f t="shared" si="20"/>
        <v>1.4999952379997923</v>
      </c>
    </row>
    <row r="1305" spans="1:3" x14ac:dyDescent="0.25">
      <c r="A1305">
        <v>1603</v>
      </c>
      <c r="B1305">
        <v>1.603</v>
      </c>
      <c r="C1305">
        <f t="shared" si="20"/>
        <v>1.499982498133535</v>
      </c>
    </row>
    <row r="1306" spans="1:3" x14ac:dyDescent="0.25">
      <c r="A1306">
        <v>1604</v>
      </c>
      <c r="B1306">
        <v>1.6040000000000001</v>
      </c>
      <c r="C1306">
        <f t="shared" si="20"/>
        <v>1.4999697539696835</v>
      </c>
    </row>
    <row r="1307" spans="1:3" x14ac:dyDescent="0.25">
      <c r="A1307">
        <v>1605</v>
      </c>
      <c r="B1307">
        <v>1.605</v>
      </c>
      <c r="C1307">
        <f t="shared" si="20"/>
        <v>1.4999570054983544</v>
      </c>
    </row>
    <row r="1308" spans="1:3" x14ac:dyDescent="0.25">
      <c r="A1308">
        <v>1606</v>
      </c>
      <c r="B1308">
        <v>1.6060000000000001</v>
      </c>
      <c r="C1308">
        <f t="shared" si="20"/>
        <v>1.4999442527096891</v>
      </c>
    </row>
    <row r="1309" spans="1:3" x14ac:dyDescent="0.25">
      <c r="A1309">
        <v>1607</v>
      </c>
      <c r="B1309">
        <v>1.607</v>
      </c>
      <c r="C1309">
        <f t="shared" si="20"/>
        <v>1.4999314955938536</v>
      </c>
    </row>
    <row r="1310" spans="1:3" x14ac:dyDescent="0.25">
      <c r="A1310">
        <v>1608</v>
      </c>
      <c r="B1310">
        <v>1.6080000000000001</v>
      </c>
      <c r="C1310">
        <f t="shared" si="20"/>
        <v>1.4999187341410394</v>
      </c>
    </row>
    <row r="1311" spans="1:3" x14ac:dyDescent="0.25">
      <c r="A1311">
        <v>1609</v>
      </c>
      <c r="B1311">
        <v>1.609</v>
      </c>
      <c r="C1311">
        <f t="shared" si="20"/>
        <v>1.4999059683414617</v>
      </c>
    </row>
    <row r="1312" spans="1:3" x14ac:dyDescent="0.25">
      <c r="A1312">
        <v>1610</v>
      </c>
      <c r="B1312">
        <v>1.61</v>
      </c>
      <c r="C1312">
        <f t="shared" si="20"/>
        <v>1.4998931981853614</v>
      </c>
    </row>
    <row r="1313" spans="1:3" x14ac:dyDescent="0.25">
      <c r="A1313">
        <v>1611</v>
      </c>
      <c r="B1313">
        <v>1.611</v>
      </c>
      <c r="C1313">
        <f t="shared" si="20"/>
        <v>1.499880423663003</v>
      </c>
    </row>
    <row r="1314" spans="1:3" x14ac:dyDescent="0.25">
      <c r="A1314">
        <v>1612</v>
      </c>
      <c r="B1314">
        <v>1.6120000000000001</v>
      </c>
      <c r="C1314">
        <f t="shared" si="20"/>
        <v>1.4998676447646757</v>
      </c>
    </row>
    <row r="1315" spans="1:3" x14ac:dyDescent="0.25">
      <c r="A1315">
        <v>1613</v>
      </c>
      <c r="B1315">
        <v>1.613</v>
      </c>
      <c r="C1315">
        <f t="shared" si="20"/>
        <v>1.4998548614806926</v>
      </c>
    </row>
    <row r="1316" spans="1:3" x14ac:dyDescent="0.25">
      <c r="A1316">
        <v>1614</v>
      </c>
      <c r="B1316">
        <v>1.6140000000000001</v>
      </c>
      <c r="C1316">
        <f t="shared" si="20"/>
        <v>1.4998420738013918</v>
      </c>
    </row>
    <row r="1317" spans="1:3" x14ac:dyDescent="0.25">
      <c r="A1317">
        <v>1615</v>
      </c>
      <c r="B1317">
        <v>1.615</v>
      </c>
      <c r="C1317">
        <f t="shared" si="20"/>
        <v>1.4998292817171346</v>
      </c>
    </row>
    <row r="1318" spans="1:3" x14ac:dyDescent="0.25">
      <c r="A1318">
        <v>1616</v>
      </c>
      <c r="B1318">
        <v>1.6160000000000001</v>
      </c>
      <c r="C1318">
        <f t="shared" si="20"/>
        <v>1.4998164852183069</v>
      </c>
    </row>
    <row r="1319" spans="1:3" x14ac:dyDescent="0.25">
      <c r="A1319">
        <v>1617</v>
      </c>
      <c r="B1319">
        <v>1.617</v>
      </c>
      <c r="C1319">
        <f t="shared" si="20"/>
        <v>1.499803684295318</v>
      </c>
    </row>
    <row r="1320" spans="1:3" x14ac:dyDescent="0.25">
      <c r="A1320">
        <v>1618</v>
      </c>
      <c r="B1320">
        <v>1.6180000000000001</v>
      </c>
      <c r="C1320">
        <f t="shared" si="20"/>
        <v>1.4997908789386016</v>
      </c>
    </row>
    <row r="1321" spans="1:3" x14ac:dyDescent="0.25">
      <c r="A1321">
        <v>1619</v>
      </c>
      <c r="B1321">
        <v>1.619</v>
      </c>
      <c r="C1321">
        <f t="shared" si="20"/>
        <v>1.4997780691386144</v>
      </c>
    </row>
    <row r="1322" spans="1:3" x14ac:dyDescent="0.25">
      <c r="A1322">
        <v>1620</v>
      </c>
      <c r="B1322">
        <v>1.62</v>
      </c>
      <c r="C1322">
        <f t="shared" si="20"/>
        <v>1.4997652548858373</v>
      </c>
    </row>
    <row r="1323" spans="1:3" x14ac:dyDescent="0.25">
      <c r="A1323">
        <v>1621</v>
      </c>
      <c r="B1323">
        <v>1.621</v>
      </c>
      <c r="C1323">
        <f t="shared" si="20"/>
        <v>1.4997524361707744</v>
      </c>
    </row>
    <row r="1324" spans="1:3" x14ac:dyDescent="0.25">
      <c r="A1324">
        <v>1622</v>
      </c>
      <c r="B1324">
        <v>1.6220000000000001</v>
      </c>
      <c r="C1324">
        <f t="shared" si="20"/>
        <v>1.4997396129839533</v>
      </c>
    </row>
    <row r="1325" spans="1:3" x14ac:dyDescent="0.25">
      <c r="A1325">
        <v>1623</v>
      </c>
      <c r="B1325">
        <v>1.623</v>
      </c>
      <c r="C1325">
        <f t="shared" si="20"/>
        <v>1.4997267853159246</v>
      </c>
    </row>
    <row r="1326" spans="1:3" x14ac:dyDescent="0.25">
      <c r="A1326">
        <v>1624</v>
      </c>
      <c r="B1326">
        <v>1.6240000000000001</v>
      </c>
      <c r="C1326">
        <f t="shared" si="20"/>
        <v>1.4997139531572632</v>
      </c>
    </row>
    <row r="1327" spans="1:3" x14ac:dyDescent="0.25">
      <c r="A1327">
        <v>1625</v>
      </c>
      <c r="B1327">
        <v>1.625</v>
      </c>
      <c r="C1327">
        <f t="shared" si="20"/>
        <v>1.4997011164985659</v>
      </c>
    </row>
    <row r="1328" spans="1:3" x14ac:dyDescent="0.25">
      <c r="A1328">
        <v>1626</v>
      </c>
      <c r="B1328">
        <v>1.6259999999999999</v>
      </c>
      <c r="C1328">
        <f t="shared" si="20"/>
        <v>1.499688275330453</v>
      </c>
    </row>
    <row r="1329" spans="1:3" x14ac:dyDescent="0.25">
      <c r="A1329">
        <v>1627</v>
      </c>
      <c r="B1329">
        <v>1.627</v>
      </c>
      <c r="C1329">
        <f t="shared" si="20"/>
        <v>1.4996754296435681</v>
      </c>
    </row>
    <row r="1330" spans="1:3" x14ac:dyDescent="0.25">
      <c r="A1330">
        <v>1628</v>
      </c>
      <c r="B1330">
        <v>1.6279999999999999</v>
      </c>
      <c r="C1330">
        <f t="shared" si="20"/>
        <v>1.4996625794285774</v>
      </c>
    </row>
    <row r="1331" spans="1:3" x14ac:dyDescent="0.25">
      <c r="A1331">
        <v>1629</v>
      </c>
      <c r="B1331">
        <v>1.629</v>
      </c>
      <c r="C1331">
        <f t="shared" si="20"/>
        <v>1.4996497246761695</v>
      </c>
    </row>
    <row r="1332" spans="1:3" x14ac:dyDescent="0.25">
      <c r="A1332">
        <v>1630</v>
      </c>
      <c r="B1332">
        <v>1.63</v>
      </c>
      <c r="C1332">
        <f t="shared" si="20"/>
        <v>1.4996368653770566</v>
      </c>
    </row>
    <row r="1333" spans="1:3" x14ac:dyDescent="0.25">
      <c r="A1333">
        <v>1631</v>
      </c>
      <c r="B1333">
        <v>1.631</v>
      </c>
      <c r="C1333">
        <f t="shared" si="20"/>
        <v>1.4996240015219728</v>
      </c>
    </row>
    <row r="1334" spans="1:3" x14ac:dyDescent="0.25">
      <c r="A1334">
        <v>1632</v>
      </c>
      <c r="B1334">
        <v>1.6319999999999999</v>
      </c>
      <c r="C1334">
        <f t="shared" si="20"/>
        <v>1.4996111331016748</v>
      </c>
    </row>
    <row r="1335" spans="1:3" x14ac:dyDescent="0.25">
      <c r="A1335">
        <v>1633</v>
      </c>
      <c r="B1335">
        <v>1.633</v>
      </c>
      <c r="C1335">
        <f t="shared" si="20"/>
        <v>1.499598260106942</v>
      </c>
    </row>
    <row r="1336" spans="1:3" x14ac:dyDescent="0.25">
      <c r="A1336">
        <v>1634</v>
      </c>
      <c r="B1336">
        <v>1.6339999999999999</v>
      </c>
      <c r="C1336">
        <f t="shared" si="20"/>
        <v>1.4995853825285756</v>
      </c>
    </row>
    <row r="1337" spans="1:3" x14ac:dyDescent="0.25">
      <c r="A1337">
        <v>1635</v>
      </c>
      <c r="B1337">
        <v>1.635</v>
      </c>
      <c r="C1337">
        <f t="shared" si="20"/>
        <v>1.4995725003573996</v>
      </c>
    </row>
    <row r="1338" spans="1:3" x14ac:dyDescent="0.25">
      <c r="A1338">
        <v>1636</v>
      </c>
      <c r="B1338">
        <v>1.6359999999999999</v>
      </c>
      <c r="C1338">
        <f t="shared" si="20"/>
        <v>1.4995596135842604</v>
      </c>
    </row>
    <row r="1339" spans="1:3" x14ac:dyDescent="0.25">
      <c r="A1339">
        <v>1637</v>
      </c>
      <c r="B1339">
        <v>1.637</v>
      </c>
      <c r="C1339">
        <f t="shared" si="20"/>
        <v>1.4995467222000254</v>
      </c>
    </row>
    <row r="1340" spans="1:3" x14ac:dyDescent="0.25">
      <c r="A1340">
        <v>1638</v>
      </c>
      <c r="B1340">
        <v>1.6379999999999999</v>
      </c>
      <c r="C1340">
        <f t="shared" si="20"/>
        <v>1.4995338261955846</v>
      </c>
    </row>
    <row r="1341" spans="1:3" x14ac:dyDescent="0.25">
      <c r="A1341">
        <v>1639</v>
      </c>
      <c r="B1341">
        <v>1.639</v>
      </c>
      <c r="C1341">
        <f t="shared" si="20"/>
        <v>1.4995209255618507</v>
      </c>
    </row>
    <row r="1342" spans="1:3" x14ac:dyDescent="0.25">
      <c r="A1342">
        <v>1640</v>
      </c>
      <c r="B1342">
        <v>1.64</v>
      </c>
      <c r="C1342">
        <f t="shared" si="20"/>
        <v>1.4995080202897566</v>
      </c>
    </row>
    <row r="1343" spans="1:3" x14ac:dyDescent="0.25">
      <c r="A1343">
        <v>1641</v>
      </c>
      <c r="B1343">
        <v>1.641</v>
      </c>
      <c r="C1343">
        <f t="shared" si="20"/>
        <v>1.4994951103702585</v>
      </c>
    </row>
    <row r="1344" spans="1:3" x14ac:dyDescent="0.25">
      <c r="A1344">
        <v>1642</v>
      </c>
      <c r="B1344">
        <v>1.6419999999999999</v>
      </c>
      <c r="C1344">
        <f t="shared" si="20"/>
        <v>1.4994821957943332</v>
      </c>
    </row>
    <row r="1345" spans="1:3" x14ac:dyDescent="0.25">
      <c r="A1345">
        <v>1643</v>
      </c>
      <c r="B1345">
        <v>1.643</v>
      </c>
      <c r="C1345">
        <f t="shared" si="20"/>
        <v>1.4994692765529791</v>
      </c>
    </row>
    <row r="1346" spans="1:3" x14ac:dyDescent="0.25">
      <c r="A1346">
        <v>1644</v>
      </c>
      <c r="B1346">
        <v>1.6439999999999999</v>
      </c>
      <c r="C1346">
        <f t="shared" si="20"/>
        <v>1.4994563526372167</v>
      </c>
    </row>
    <row r="1347" spans="1:3" x14ac:dyDescent="0.25">
      <c r="A1347">
        <v>1645</v>
      </c>
      <c r="B1347">
        <v>1.645</v>
      </c>
      <c r="C1347">
        <f t="shared" ref="C1347:C1410" si="21">SQRT(1+(1.03961212*B1347^2)/(B1347^2-0.00600069867)+(0.231792344*B1347^2)/(B1347^2-0.0200179144)+(1.01046945*B1347^2)/(B1347^2-103.560653))</f>
        <v>1.4994434240380876</v>
      </c>
    </row>
    <row r="1348" spans="1:3" x14ac:dyDescent="0.25">
      <c r="A1348">
        <v>1646</v>
      </c>
      <c r="B1348">
        <v>1.6459999999999999</v>
      </c>
      <c r="C1348">
        <f t="shared" si="21"/>
        <v>1.4994304907466542</v>
      </c>
    </row>
    <row r="1349" spans="1:3" x14ac:dyDescent="0.25">
      <c r="A1349">
        <v>1647</v>
      </c>
      <c r="B1349">
        <v>1.647</v>
      </c>
      <c r="C1349">
        <f t="shared" si="21"/>
        <v>1.4994175527540012</v>
      </c>
    </row>
    <row r="1350" spans="1:3" x14ac:dyDescent="0.25">
      <c r="A1350">
        <v>1648</v>
      </c>
      <c r="B1350">
        <v>1.6479999999999999</v>
      </c>
      <c r="C1350">
        <f t="shared" si="21"/>
        <v>1.4994046100512337</v>
      </c>
    </row>
    <row r="1351" spans="1:3" x14ac:dyDescent="0.25">
      <c r="A1351">
        <v>1649</v>
      </c>
      <c r="B1351">
        <v>1.649</v>
      </c>
      <c r="C1351">
        <f t="shared" si="21"/>
        <v>1.4993916626294777</v>
      </c>
    </row>
    <row r="1352" spans="1:3" x14ac:dyDescent="0.25">
      <c r="A1352">
        <v>1650</v>
      </c>
      <c r="B1352">
        <v>1.65</v>
      </c>
      <c r="C1352">
        <f t="shared" si="21"/>
        <v>1.4993787104798801</v>
      </c>
    </row>
    <row r="1353" spans="1:3" x14ac:dyDescent="0.25">
      <c r="A1353">
        <v>1651</v>
      </c>
      <c r="B1353">
        <v>1.651</v>
      </c>
      <c r="C1353">
        <f t="shared" si="21"/>
        <v>1.49936575359361</v>
      </c>
    </row>
    <row r="1354" spans="1:3" x14ac:dyDescent="0.25">
      <c r="A1354">
        <v>1652</v>
      </c>
      <c r="B1354">
        <v>1.6519999999999999</v>
      </c>
      <c r="C1354">
        <f t="shared" si="21"/>
        <v>1.4993527919618554</v>
      </c>
    </row>
    <row r="1355" spans="1:3" x14ac:dyDescent="0.25">
      <c r="A1355">
        <v>1653</v>
      </c>
      <c r="B1355">
        <v>1.653</v>
      </c>
      <c r="C1355">
        <f t="shared" si="21"/>
        <v>1.4993398255758268</v>
      </c>
    </row>
    <row r="1356" spans="1:3" x14ac:dyDescent="0.25">
      <c r="A1356">
        <v>1654</v>
      </c>
      <c r="B1356">
        <v>1.6539999999999999</v>
      </c>
      <c r="C1356">
        <f t="shared" si="21"/>
        <v>1.499326854426754</v>
      </c>
    </row>
    <row r="1357" spans="1:3" x14ac:dyDescent="0.25">
      <c r="A1357">
        <v>1655</v>
      </c>
      <c r="B1357">
        <v>1.655</v>
      </c>
      <c r="C1357">
        <f t="shared" si="21"/>
        <v>1.4993138785058879</v>
      </c>
    </row>
    <row r="1358" spans="1:3" x14ac:dyDescent="0.25">
      <c r="A1358">
        <v>1656</v>
      </c>
      <c r="B1358">
        <v>1.6559999999999999</v>
      </c>
      <c r="C1358">
        <f t="shared" si="21"/>
        <v>1.4993008978045004</v>
      </c>
    </row>
    <row r="1359" spans="1:3" x14ac:dyDescent="0.25">
      <c r="A1359">
        <v>1657</v>
      </c>
      <c r="B1359">
        <v>1.657</v>
      </c>
      <c r="C1359">
        <f t="shared" si="21"/>
        <v>1.4992879123138827</v>
      </c>
    </row>
    <row r="1360" spans="1:3" x14ac:dyDescent="0.25">
      <c r="A1360">
        <v>1658</v>
      </c>
      <c r="B1360">
        <v>1.6579999999999999</v>
      </c>
      <c r="C1360">
        <f t="shared" si="21"/>
        <v>1.499274922025347</v>
      </c>
    </row>
    <row r="1361" spans="1:3" x14ac:dyDescent="0.25">
      <c r="A1361">
        <v>1659</v>
      </c>
      <c r="B1361">
        <v>1.659</v>
      </c>
      <c r="C1361">
        <f t="shared" si="21"/>
        <v>1.4992619269302259</v>
      </c>
    </row>
    <row r="1362" spans="1:3" x14ac:dyDescent="0.25">
      <c r="A1362">
        <v>1660</v>
      </c>
      <c r="B1362">
        <v>1.66</v>
      </c>
      <c r="C1362">
        <f t="shared" si="21"/>
        <v>1.4992489270198719</v>
      </c>
    </row>
    <row r="1363" spans="1:3" x14ac:dyDescent="0.25">
      <c r="A1363">
        <v>1661</v>
      </c>
      <c r="B1363">
        <v>1.661</v>
      </c>
      <c r="C1363">
        <f t="shared" si="21"/>
        <v>1.4992359222856577</v>
      </c>
    </row>
    <row r="1364" spans="1:3" x14ac:dyDescent="0.25">
      <c r="A1364">
        <v>1662</v>
      </c>
      <c r="B1364">
        <v>1.6619999999999999</v>
      </c>
      <c r="C1364">
        <f t="shared" si="21"/>
        <v>1.4992229127189758</v>
      </c>
    </row>
    <row r="1365" spans="1:3" x14ac:dyDescent="0.25">
      <c r="A1365">
        <v>1663</v>
      </c>
      <c r="B1365">
        <v>1.663</v>
      </c>
      <c r="C1365">
        <f t="shared" si="21"/>
        <v>1.4992098983112383</v>
      </c>
    </row>
    <row r="1366" spans="1:3" x14ac:dyDescent="0.25">
      <c r="A1366">
        <v>1664</v>
      </c>
      <c r="B1366">
        <v>1.6639999999999999</v>
      </c>
      <c r="C1366">
        <f t="shared" si="21"/>
        <v>1.4991968790538786</v>
      </c>
    </row>
    <row r="1367" spans="1:3" x14ac:dyDescent="0.25">
      <c r="A1367">
        <v>1665</v>
      </c>
      <c r="B1367">
        <v>1.665</v>
      </c>
      <c r="C1367">
        <f t="shared" si="21"/>
        <v>1.499183854938348</v>
      </c>
    </row>
    <row r="1368" spans="1:3" x14ac:dyDescent="0.25">
      <c r="A1368">
        <v>1666</v>
      </c>
      <c r="B1368">
        <v>1.6659999999999999</v>
      </c>
      <c r="C1368">
        <f t="shared" si="21"/>
        <v>1.4991708259561192</v>
      </c>
    </row>
    <row r="1369" spans="1:3" x14ac:dyDescent="0.25">
      <c r="A1369">
        <v>1667</v>
      </c>
      <c r="B1369">
        <v>1.667</v>
      </c>
      <c r="C1369">
        <f t="shared" si="21"/>
        <v>1.4991577920986832</v>
      </c>
    </row>
    <row r="1370" spans="1:3" x14ac:dyDescent="0.25">
      <c r="A1370">
        <v>1668</v>
      </c>
      <c r="B1370">
        <v>1.6679999999999999</v>
      </c>
      <c r="C1370">
        <f t="shared" si="21"/>
        <v>1.499144753357551</v>
      </c>
    </row>
    <row r="1371" spans="1:3" x14ac:dyDescent="0.25">
      <c r="A1371">
        <v>1669</v>
      </c>
      <c r="B1371">
        <v>1.669</v>
      </c>
      <c r="C1371">
        <f t="shared" si="21"/>
        <v>1.4991317097242534</v>
      </c>
    </row>
    <row r="1372" spans="1:3" x14ac:dyDescent="0.25">
      <c r="A1372">
        <v>1670</v>
      </c>
      <c r="B1372">
        <v>1.67</v>
      </c>
      <c r="C1372">
        <f t="shared" si="21"/>
        <v>1.4991186611903407</v>
      </c>
    </row>
    <row r="1373" spans="1:3" x14ac:dyDescent="0.25">
      <c r="A1373">
        <v>1671</v>
      </c>
      <c r="B1373">
        <v>1.671</v>
      </c>
      <c r="C1373">
        <f t="shared" si="21"/>
        <v>1.4991056077473817</v>
      </c>
    </row>
    <row r="1374" spans="1:3" x14ac:dyDescent="0.25">
      <c r="A1374">
        <v>1672</v>
      </c>
      <c r="B1374">
        <v>1.6719999999999999</v>
      </c>
      <c r="C1374">
        <f t="shared" si="21"/>
        <v>1.4990925493869647</v>
      </c>
    </row>
    <row r="1375" spans="1:3" x14ac:dyDescent="0.25">
      <c r="A1375">
        <v>1673</v>
      </c>
      <c r="B1375">
        <v>1.673</v>
      </c>
      <c r="C1375">
        <f t="shared" si="21"/>
        <v>1.4990794861006982</v>
      </c>
    </row>
    <row r="1376" spans="1:3" x14ac:dyDescent="0.25">
      <c r="A1376">
        <v>1674</v>
      </c>
      <c r="B1376">
        <v>1.6739999999999999</v>
      </c>
      <c r="C1376">
        <f t="shared" si="21"/>
        <v>1.499066417880208</v>
      </c>
    </row>
    <row r="1377" spans="1:3" x14ac:dyDescent="0.25">
      <c r="A1377">
        <v>1675</v>
      </c>
      <c r="B1377">
        <v>1.675</v>
      </c>
      <c r="C1377">
        <f t="shared" si="21"/>
        <v>1.4990533447171406</v>
      </c>
    </row>
    <row r="1378" spans="1:3" x14ac:dyDescent="0.25">
      <c r="A1378">
        <v>1676</v>
      </c>
      <c r="B1378">
        <v>1.6759999999999999</v>
      </c>
      <c r="C1378">
        <f t="shared" si="21"/>
        <v>1.4990402666031604</v>
      </c>
    </row>
    <row r="1379" spans="1:3" x14ac:dyDescent="0.25">
      <c r="A1379">
        <v>1677</v>
      </c>
      <c r="B1379">
        <v>1.677</v>
      </c>
      <c r="C1379">
        <f t="shared" si="21"/>
        <v>1.4990271835299513</v>
      </c>
    </row>
    <row r="1380" spans="1:3" x14ac:dyDescent="0.25">
      <c r="A1380">
        <v>1678</v>
      </c>
      <c r="B1380">
        <v>1.6779999999999999</v>
      </c>
      <c r="C1380">
        <f t="shared" si="21"/>
        <v>1.4990140954892155</v>
      </c>
    </row>
    <row r="1381" spans="1:3" x14ac:dyDescent="0.25">
      <c r="A1381">
        <v>1679</v>
      </c>
      <c r="B1381">
        <v>1.679</v>
      </c>
      <c r="C1381">
        <f t="shared" si="21"/>
        <v>1.4990010024726745</v>
      </c>
    </row>
    <row r="1382" spans="1:3" x14ac:dyDescent="0.25">
      <c r="A1382">
        <v>1680</v>
      </c>
      <c r="B1382">
        <v>1.68</v>
      </c>
      <c r="C1382">
        <f t="shared" si="21"/>
        <v>1.4989879044720675</v>
      </c>
    </row>
    <row r="1383" spans="1:3" x14ac:dyDescent="0.25">
      <c r="A1383">
        <v>1681</v>
      </c>
      <c r="B1383">
        <v>1.681</v>
      </c>
      <c r="C1383">
        <f t="shared" si="21"/>
        <v>1.4989748014791535</v>
      </c>
    </row>
    <row r="1384" spans="1:3" x14ac:dyDescent="0.25">
      <c r="A1384">
        <v>1682</v>
      </c>
      <c r="B1384">
        <v>1.6819999999999999</v>
      </c>
      <c r="C1384">
        <f t="shared" si="21"/>
        <v>1.4989616934857093</v>
      </c>
    </row>
    <row r="1385" spans="1:3" x14ac:dyDescent="0.25">
      <c r="A1385">
        <v>1683</v>
      </c>
      <c r="B1385">
        <v>1.6830000000000001</v>
      </c>
      <c r="C1385">
        <f t="shared" si="21"/>
        <v>1.4989485804835299</v>
      </c>
    </row>
    <row r="1386" spans="1:3" x14ac:dyDescent="0.25">
      <c r="A1386">
        <v>1684</v>
      </c>
      <c r="B1386">
        <v>1.6839999999999999</v>
      </c>
      <c r="C1386">
        <f t="shared" si="21"/>
        <v>1.4989354624644293</v>
      </c>
    </row>
    <row r="1387" spans="1:3" x14ac:dyDescent="0.25">
      <c r="A1387">
        <v>1685</v>
      </c>
      <c r="B1387">
        <v>1.6850000000000001</v>
      </c>
      <c r="C1387">
        <f t="shared" si="21"/>
        <v>1.4989223394202396</v>
      </c>
    </row>
    <row r="1388" spans="1:3" x14ac:dyDescent="0.25">
      <c r="A1388">
        <v>1686</v>
      </c>
      <c r="B1388">
        <v>1.6859999999999999</v>
      </c>
      <c r="C1388">
        <f t="shared" si="21"/>
        <v>1.4989092113428106</v>
      </c>
    </row>
    <row r="1389" spans="1:3" x14ac:dyDescent="0.25">
      <c r="A1389">
        <v>1687</v>
      </c>
      <c r="B1389">
        <v>1.6870000000000001</v>
      </c>
      <c r="C1389">
        <f t="shared" si="21"/>
        <v>1.4988960782240115</v>
      </c>
    </row>
    <row r="1390" spans="1:3" x14ac:dyDescent="0.25">
      <c r="A1390">
        <v>1688</v>
      </c>
      <c r="B1390">
        <v>1.6879999999999999</v>
      </c>
      <c r="C1390">
        <f t="shared" si="21"/>
        <v>1.4988829400557278</v>
      </c>
    </row>
    <row r="1391" spans="1:3" x14ac:dyDescent="0.25">
      <c r="A1391">
        <v>1689</v>
      </c>
      <c r="B1391">
        <v>1.6890000000000001</v>
      </c>
      <c r="C1391">
        <f t="shared" si="21"/>
        <v>1.4988697968298648</v>
      </c>
    </row>
    <row r="1392" spans="1:3" x14ac:dyDescent="0.25">
      <c r="A1392">
        <v>1690</v>
      </c>
      <c r="B1392">
        <v>1.69</v>
      </c>
      <c r="C1392">
        <f t="shared" si="21"/>
        <v>1.4988566485383445</v>
      </c>
    </row>
    <row r="1393" spans="1:3" x14ac:dyDescent="0.25">
      <c r="A1393">
        <v>1691</v>
      </c>
      <c r="B1393">
        <v>1.6910000000000001</v>
      </c>
      <c r="C1393">
        <f t="shared" si="21"/>
        <v>1.4988434951731076</v>
      </c>
    </row>
    <row r="1394" spans="1:3" x14ac:dyDescent="0.25">
      <c r="A1394">
        <v>1692</v>
      </c>
      <c r="B1394">
        <v>1.6919999999999999</v>
      </c>
      <c r="C1394">
        <f t="shared" si="21"/>
        <v>1.4988303367261115</v>
      </c>
    </row>
    <row r="1395" spans="1:3" x14ac:dyDescent="0.25">
      <c r="A1395">
        <v>1693</v>
      </c>
      <c r="B1395">
        <v>1.6930000000000001</v>
      </c>
      <c r="C1395">
        <f t="shared" si="21"/>
        <v>1.4988171731893327</v>
      </c>
    </row>
    <row r="1396" spans="1:3" x14ac:dyDescent="0.25">
      <c r="A1396">
        <v>1694</v>
      </c>
      <c r="B1396">
        <v>1.694</v>
      </c>
      <c r="C1396">
        <f t="shared" si="21"/>
        <v>1.4988040045547646</v>
      </c>
    </row>
    <row r="1397" spans="1:3" x14ac:dyDescent="0.25">
      <c r="A1397">
        <v>1695</v>
      </c>
      <c r="B1397">
        <v>1.6950000000000001</v>
      </c>
      <c r="C1397">
        <f t="shared" si="21"/>
        <v>1.4987908308144182</v>
      </c>
    </row>
    <row r="1398" spans="1:3" x14ac:dyDescent="0.25">
      <c r="A1398">
        <v>1696</v>
      </c>
      <c r="B1398">
        <v>1.696</v>
      </c>
      <c r="C1398">
        <f t="shared" si="21"/>
        <v>1.4987776519603224</v>
      </c>
    </row>
    <row r="1399" spans="1:3" x14ac:dyDescent="0.25">
      <c r="A1399">
        <v>1697</v>
      </c>
      <c r="B1399">
        <v>1.6970000000000001</v>
      </c>
      <c r="C1399">
        <f t="shared" si="21"/>
        <v>1.4987644679845236</v>
      </c>
    </row>
    <row r="1400" spans="1:3" x14ac:dyDescent="0.25">
      <c r="A1400">
        <v>1698</v>
      </c>
      <c r="B1400">
        <v>1.698</v>
      </c>
      <c r="C1400">
        <f t="shared" si="21"/>
        <v>1.4987512788790844</v>
      </c>
    </row>
    <row r="1401" spans="1:3" x14ac:dyDescent="0.25">
      <c r="A1401">
        <v>1699</v>
      </c>
      <c r="B1401">
        <v>1.6990000000000001</v>
      </c>
      <c r="C1401">
        <f t="shared" si="21"/>
        <v>1.4987380846360865</v>
      </c>
    </row>
    <row r="1402" spans="1:3" x14ac:dyDescent="0.25">
      <c r="A1402">
        <v>1700</v>
      </c>
      <c r="B1402">
        <v>1.7</v>
      </c>
      <c r="C1402">
        <f t="shared" si="21"/>
        <v>1.4987248852476276</v>
      </c>
    </row>
    <row r="1403" spans="1:3" x14ac:dyDescent="0.25">
      <c r="A1403">
        <v>1701</v>
      </c>
      <c r="B1403">
        <v>1.7010000000000001</v>
      </c>
      <c r="C1403">
        <f t="shared" si="21"/>
        <v>1.4987116807058232</v>
      </c>
    </row>
    <row r="1404" spans="1:3" x14ac:dyDescent="0.25">
      <c r="A1404">
        <v>1702</v>
      </c>
      <c r="B1404">
        <v>1.702</v>
      </c>
      <c r="C1404">
        <f t="shared" si="21"/>
        <v>1.498698471002806</v>
      </c>
    </row>
    <row r="1405" spans="1:3" x14ac:dyDescent="0.25">
      <c r="A1405">
        <v>1703</v>
      </c>
      <c r="B1405">
        <v>1.7030000000000001</v>
      </c>
      <c r="C1405">
        <f t="shared" si="21"/>
        <v>1.4986852561307247</v>
      </c>
    </row>
    <row r="1406" spans="1:3" x14ac:dyDescent="0.25">
      <c r="A1406">
        <v>1704</v>
      </c>
      <c r="B1406">
        <v>1.704</v>
      </c>
      <c r="C1406">
        <f t="shared" si="21"/>
        <v>1.4986720360817467</v>
      </c>
    </row>
    <row r="1407" spans="1:3" x14ac:dyDescent="0.25">
      <c r="A1407">
        <v>1705</v>
      </c>
      <c r="B1407">
        <v>1.7050000000000001</v>
      </c>
      <c r="C1407">
        <f t="shared" si="21"/>
        <v>1.498658810848055</v>
      </c>
    </row>
    <row r="1408" spans="1:3" x14ac:dyDescent="0.25">
      <c r="A1408">
        <v>1706</v>
      </c>
      <c r="B1408">
        <v>1.706</v>
      </c>
      <c r="C1408">
        <f t="shared" si="21"/>
        <v>1.4986455804218504</v>
      </c>
    </row>
    <row r="1409" spans="1:3" x14ac:dyDescent="0.25">
      <c r="A1409">
        <v>1707</v>
      </c>
      <c r="B1409">
        <v>1.7070000000000001</v>
      </c>
      <c r="C1409">
        <f t="shared" si="21"/>
        <v>1.4986323447953493</v>
      </c>
    </row>
    <row r="1410" spans="1:3" x14ac:dyDescent="0.25">
      <c r="A1410">
        <v>1708</v>
      </c>
      <c r="B1410">
        <v>1.708</v>
      </c>
      <c r="C1410">
        <f t="shared" si="21"/>
        <v>1.4986191039607861</v>
      </c>
    </row>
    <row r="1411" spans="1:3" x14ac:dyDescent="0.25">
      <c r="A1411">
        <v>1709</v>
      </c>
      <c r="B1411">
        <v>1.7090000000000001</v>
      </c>
      <c r="C1411">
        <f t="shared" ref="C1411:C1474" si="22">SQRT(1+(1.03961212*B1411^2)/(B1411^2-0.00600069867)+(0.231792344*B1411^2)/(B1411^2-0.0200179144)+(1.01046945*B1411^2)/(B1411^2-103.560653))</f>
        <v>1.4986058579104111</v>
      </c>
    </row>
    <row r="1412" spans="1:3" x14ac:dyDescent="0.25">
      <c r="A1412">
        <v>1710</v>
      </c>
      <c r="B1412">
        <v>1.71</v>
      </c>
      <c r="C1412">
        <f t="shared" si="22"/>
        <v>1.4985926066364919</v>
      </c>
    </row>
    <row r="1413" spans="1:3" x14ac:dyDescent="0.25">
      <c r="A1413">
        <v>1711</v>
      </c>
      <c r="B1413">
        <v>1.7110000000000001</v>
      </c>
      <c r="C1413">
        <f t="shared" si="22"/>
        <v>1.4985793501313112</v>
      </c>
    </row>
    <row r="1414" spans="1:3" x14ac:dyDescent="0.25">
      <c r="A1414">
        <v>1712</v>
      </c>
      <c r="B1414">
        <v>1.712</v>
      </c>
      <c r="C1414">
        <f t="shared" si="22"/>
        <v>1.4985660883871701</v>
      </c>
    </row>
    <row r="1415" spans="1:3" x14ac:dyDescent="0.25">
      <c r="A1415">
        <v>1713</v>
      </c>
      <c r="B1415">
        <v>1.7130000000000001</v>
      </c>
      <c r="C1415">
        <f t="shared" si="22"/>
        <v>1.498552821396385</v>
      </c>
    </row>
    <row r="1416" spans="1:3" x14ac:dyDescent="0.25">
      <c r="A1416">
        <v>1714</v>
      </c>
      <c r="B1416">
        <v>1.714</v>
      </c>
      <c r="C1416">
        <f t="shared" si="22"/>
        <v>1.4985395491512887</v>
      </c>
    </row>
    <row r="1417" spans="1:3" x14ac:dyDescent="0.25">
      <c r="A1417">
        <v>1715</v>
      </c>
      <c r="B1417">
        <v>1.7150000000000001</v>
      </c>
      <c r="C1417">
        <f t="shared" si="22"/>
        <v>1.4985262716442307</v>
      </c>
    </row>
    <row r="1418" spans="1:3" x14ac:dyDescent="0.25">
      <c r="A1418">
        <v>1716</v>
      </c>
      <c r="B1418">
        <v>1.716</v>
      </c>
      <c r="C1418">
        <f t="shared" si="22"/>
        <v>1.4985129888675757</v>
      </c>
    </row>
    <row r="1419" spans="1:3" x14ac:dyDescent="0.25">
      <c r="A1419">
        <v>1717</v>
      </c>
      <c r="B1419">
        <v>1.7170000000000001</v>
      </c>
      <c r="C1419">
        <f t="shared" si="22"/>
        <v>1.4984997008137064</v>
      </c>
    </row>
    <row r="1420" spans="1:3" x14ac:dyDescent="0.25">
      <c r="A1420">
        <v>1718</v>
      </c>
      <c r="B1420">
        <v>1.718</v>
      </c>
      <c r="C1420">
        <f t="shared" si="22"/>
        <v>1.4984864074750202</v>
      </c>
    </row>
    <row r="1421" spans="1:3" x14ac:dyDescent="0.25">
      <c r="A1421">
        <v>1719</v>
      </c>
      <c r="B1421">
        <v>1.7190000000000001</v>
      </c>
      <c r="C1421">
        <f t="shared" si="22"/>
        <v>1.4984731088439305</v>
      </c>
    </row>
    <row r="1422" spans="1:3" x14ac:dyDescent="0.25">
      <c r="A1422">
        <v>1720</v>
      </c>
      <c r="B1422">
        <v>1.72</v>
      </c>
      <c r="C1422">
        <f t="shared" si="22"/>
        <v>1.4984598049128677</v>
      </c>
    </row>
    <row r="1423" spans="1:3" x14ac:dyDescent="0.25">
      <c r="A1423">
        <v>1721</v>
      </c>
      <c r="B1423">
        <v>1.7210000000000001</v>
      </c>
      <c r="C1423">
        <f t="shared" si="22"/>
        <v>1.4984464956742767</v>
      </c>
    </row>
    <row r="1424" spans="1:3" x14ac:dyDescent="0.25">
      <c r="A1424">
        <v>1722</v>
      </c>
      <c r="B1424">
        <v>1.722</v>
      </c>
      <c r="C1424">
        <f t="shared" si="22"/>
        <v>1.4984331811206197</v>
      </c>
    </row>
    <row r="1425" spans="1:3" x14ac:dyDescent="0.25">
      <c r="A1425">
        <v>1723</v>
      </c>
      <c r="B1425">
        <v>1.7230000000000001</v>
      </c>
      <c r="C1425">
        <f t="shared" si="22"/>
        <v>1.498419861244374</v>
      </c>
    </row>
    <row r="1426" spans="1:3" x14ac:dyDescent="0.25">
      <c r="A1426">
        <v>1724</v>
      </c>
      <c r="B1426">
        <v>1.724</v>
      </c>
      <c r="C1426">
        <f t="shared" si="22"/>
        <v>1.4984065360380325</v>
      </c>
    </row>
    <row r="1427" spans="1:3" x14ac:dyDescent="0.25">
      <c r="A1427">
        <v>1725</v>
      </c>
      <c r="B1427">
        <v>1.7250000000000001</v>
      </c>
      <c r="C1427">
        <f t="shared" si="22"/>
        <v>1.4983932054941043</v>
      </c>
    </row>
    <row r="1428" spans="1:3" x14ac:dyDescent="0.25">
      <c r="A1428">
        <v>1726</v>
      </c>
      <c r="B1428">
        <v>1.726</v>
      </c>
      <c r="C1428">
        <f t="shared" si="22"/>
        <v>1.4983798696051132</v>
      </c>
    </row>
    <row r="1429" spans="1:3" x14ac:dyDescent="0.25">
      <c r="A1429">
        <v>1727</v>
      </c>
      <c r="B1429">
        <v>1.7270000000000001</v>
      </c>
      <c r="C1429">
        <f t="shared" si="22"/>
        <v>1.4983665283635996</v>
      </c>
    </row>
    <row r="1430" spans="1:3" x14ac:dyDescent="0.25">
      <c r="A1430">
        <v>1728</v>
      </c>
      <c r="B1430">
        <v>1.728</v>
      </c>
      <c r="C1430">
        <f t="shared" si="22"/>
        <v>1.4983531817621187</v>
      </c>
    </row>
    <row r="1431" spans="1:3" x14ac:dyDescent="0.25">
      <c r="A1431">
        <v>1729</v>
      </c>
      <c r="B1431">
        <v>1.7290000000000001</v>
      </c>
      <c r="C1431">
        <f t="shared" si="22"/>
        <v>1.4983398297932418</v>
      </c>
    </row>
    <row r="1432" spans="1:3" x14ac:dyDescent="0.25">
      <c r="A1432">
        <v>1730</v>
      </c>
      <c r="B1432">
        <v>1.73</v>
      </c>
      <c r="C1432">
        <f t="shared" si="22"/>
        <v>1.4983264724495549</v>
      </c>
    </row>
    <row r="1433" spans="1:3" x14ac:dyDescent="0.25">
      <c r="A1433">
        <v>1731</v>
      </c>
      <c r="B1433">
        <v>1.7310000000000001</v>
      </c>
      <c r="C1433">
        <f t="shared" si="22"/>
        <v>1.4983131097236595</v>
      </c>
    </row>
    <row r="1434" spans="1:3" x14ac:dyDescent="0.25">
      <c r="A1434">
        <v>1732</v>
      </c>
      <c r="B1434">
        <v>1.732</v>
      </c>
      <c r="C1434">
        <f t="shared" si="22"/>
        <v>1.4982997416081725</v>
      </c>
    </row>
    <row r="1435" spans="1:3" x14ac:dyDescent="0.25">
      <c r="A1435">
        <v>1733</v>
      </c>
      <c r="B1435">
        <v>1.7330000000000001</v>
      </c>
      <c r="C1435">
        <f t="shared" si="22"/>
        <v>1.4982863680957259</v>
      </c>
    </row>
    <row r="1436" spans="1:3" x14ac:dyDescent="0.25">
      <c r="A1436">
        <v>1734</v>
      </c>
      <c r="B1436">
        <v>1.734</v>
      </c>
      <c r="C1436">
        <f t="shared" si="22"/>
        <v>1.4982729891789672</v>
      </c>
    </row>
    <row r="1437" spans="1:3" x14ac:dyDescent="0.25">
      <c r="A1437">
        <v>1735</v>
      </c>
      <c r="B1437">
        <v>1.7350000000000001</v>
      </c>
      <c r="C1437">
        <f t="shared" si="22"/>
        <v>1.4982596048505583</v>
      </c>
    </row>
    <row r="1438" spans="1:3" x14ac:dyDescent="0.25">
      <c r="A1438">
        <v>1736</v>
      </c>
      <c r="B1438">
        <v>1.736</v>
      </c>
      <c r="C1438">
        <f t="shared" si="22"/>
        <v>1.498246215103177</v>
      </c>
    </row>
    <row r="1439" spans="1:3" x14ac:dyDescent="0.25">
      <c r="A1439">
        <v>1737</v>
      </c>
      <c r="B1439">
        <v>1.7370000000000001</v>
      </c>
      <c r="C1439">
        <f t="shared" si="22"/>
        <v>1.498232819929515</v>
      </c>
    </row>
    <row r="1440" spans="1:3" x14ac:dyDescent="0.25">
      <c r="A1440">
        <v>1738</v>
      </c>
      <c r="B1440">
        <v>1.738</v>
      </c>
      <c r="C1440">
        <f t="shared" si="22"/>
        <v>1.4982194193222798</v>
      </c>
    </row>
    <row r="1441" spans="1:3" x14ac:dyDescent="0.25">
      <c r="A1441">
        <v>1739</v>
      </c>
      <c r="B1441">
        <v>1.7390000000000001</v>
      </c>
      <c r="C1441">
        <f t="shared" si="22"/>
        <v>1.4982060132741934</v>
      </c>
    </row>
    <row r="1442" spans="1:3" x14ac:dyDescent="0.25">
      <c r="A1442">
        <v>1740</v>
      </c>
      <c r="B1442">
        <v>1.74</v>
      </c>
      <c r="C1442">
        <f t="shared" si="22"/>
        <v>1.4981926017779927</v>
      </c>
    </row>
    <row r="1443" spans="1:3" x14ac:dyDescent="0.25">
      <c r="A1443">
        <v>1741</v>
      </c>
      <c r="B1443">
        <v>1.7410000000000001</v>
      </c>
      <c r="C1443">
        <f t="shared" si="22"/>
        <v>1.4981791848264294</v>
      </c>
    </row>
    <row r="1444" spans="1:3" x14ac:dyDescent="0.25">
      <c r="A1444">
        <v>1742</v>
      </c>
      <c r="B1444">
        <v>1.742</v>
      </c>
      <c r="C1444">
        <f t="shared" si="22"/>
        <v>1.4981657624122695</v>
      </c>
    </row>
    <row r="1445" spans="1:3" x14ac:dyDescent="0.25">
      <c r="A1445">
        <v>1743</v>
      </c>
      <c r="B1445">
        <v>1.7430000000000001</v>
      </c>
      <c r="C1445">
        <f t="shared" si="22"/>
        <v>1.4981523345282945</v>
      </c>
    </row>
    <row r="1446" spans="1:3" x14ac:dyDescent="0.25">
      <c r="A1446">
        <v>1744</v>
      </c>
      <c r="B1446">
        <v>1.744</v>
      </c>
      <c r="C1446">
        <f t="shared" si="22"/>
        <v>1.4981389011672994</v>
      </c>
    </row>
    <row r="1447" spans="1:3" x14ac:dyDescent="0.25">
      <c r="A1447">
        <v>1745</v>
      </c>
      <c r="B1447">
        <v>1.7450000000000001</v>
      </c>
      <c r="C1447">
        <f t="shared" si="22"/>
        <v>1.4981254623220941</v>
      </c>
    </row>
    <row r="1448" spans="1:3" x14ac:dyDescent="0.25">
      <c r="A1448">
        <v>1746</v>
      </c>
      <c r="B1448">
        <v>1.746</v>
      </c>
      <c r="C1448">
        <f t="shared" si="22"/>
        <v>1.4981120179855034</v>
      </c>
    </row>
    <row r="1449" spans="1:3" x14ac:dyDescent="0.25">
      <c r="A1449">
        <v>1747</v>
      </c>
      <c r="B1449">
        <v>1.7470000000000001</v>
      </c>
      <c r="C1449">
        <f t="shared" si="22"/>
        <v>1.4980985681503662</v>
      </c>
    </row>
    <row r="1450" spans="1:3" x14ac:dyDescent="0.25">
      <c r="A1450">
        <v>1748</v>
      </c>
      <c r="B1450">
        <v>1.748</v>
      </c>
      <c r="C1450">
        <f t="shared" si="22"/>
        <v>1.4980851128095358</v>
      </c>
    </row>
    <row r="1451" spans="1:3" x14ac:dyDescent="0.25">
      <c r="A1451">
        <v>1749</v>
      </c>
      <c r="B1451">
        <v>1.7490000000000001</v>
      </c>
      <c r="C1451">
        <f t="shared" si="22"/>
        <v>1.4980716519558792</v>
      </c>
    </row>
    <row r="1452" spans="1:3" x14ac:dyDescent="0.25">
      <c r="A1452">
        <v>1750</v>
      </c>
      <c r="B1452">
        <v>1.75</v>
      </c>
      <c r="C1452">
        <f t="shared" si="22"/>
        <v>1.498058185582279</v>
      </c>
    </row>
    <row r="1453" spans="1:3" x14ac:dyDescent="0.25">
      <c r="A1453">
        <v>1751</v>
      </c>
      <c r="B1453">
        <v>1.7509999999999999</v>
      </c>
      <c r="C1453">
        <f t="shared" si="22"/>
        <v>1.4980447136816304</v>
      </c>
    </row>
    <row r="1454" spans="1:3" x14ac:dyDescent="0.25">
      <c r="A1454">
        <v>1752</v>
      </c>
      <c r="B1454">
        <v>1.752</v>
      </c>
      <c r="C1454">
        <f t="shared" si="22"/>
        <v>1.498031236246844</v>
      </c>
    </row>
    <row r="1455" spans="1:3" x14ac:dyDescent="0.25">
      <c r="A1455">
        <v>1753</v>
      </c>
      <c r="B1455">
        <v>1.7529999999999999</v>
      </c>
      <c r="C1455">
        <f t="shared" si="22"/>
        <v>1.4980177532708439</v>
      </c>
    </row>
    <row r="1456" spans="1:3" x14ac:dyDescent="0.25">
      <c r="A1456">
        <v>1754</v>
      </c>
      <c r="B1456">
        <v>1.754</v>
      </c>
      <c r="C1456">
        <f t="shared" si="22"/>
        <v>1.4980042647465683</v>
      </c>
    </row>
    <row r="1457" spans="1:3" x14ac:dyDescent="0.25">
      <c r="A1457">
        <v>1755</v>
      </c>
      <c r="B1457">
        <v>1.7549999999999999</v>
      </c>
      <c r="C1457">
        <f t="shared" si="22"/>
        <v>1.4979907706669695</v>
      </c>
    </row>
    <row r="1458" spans="1:3" x14ac:dyDescent="0.25">
      <c r="A1458">
        <v>1756</v>
      </c>
      <c r="B1458">
        <v>1.756</v>
      </c>
      <c r="C1458">
        <f t="shared" si="22"/>
        <v>1.4979772710250132</v>
      </c>
    </row>
    <row r="1459" spans="1:3" x14ac:dyDescent="0.25">
      <c r="A1459">
        <v>1757</v>
      </c>
      <c r="B1459">
        <v>1.7569999999999999</v>
      </c>
      <c r="C1459">
        <f t="shared" si="22"/>
        <v>1.49796376581368</v>
      </c>
    </row>
    <row r="1460" spans="1:3" x14ac:dyDescent="0.25">
      <c r="A1460">
        <v>1758</v>
      </c>
      <c r="B1460">
        <v>1.758</v>
      </c>
      <c r="C1460">
        <f t="shared" si="22"/>
        <v>1.4979502550259636</v>
      </c>
    </row>
    <row r="1461" spans="1:3" x14ac:dyDescent="0.25">
      <c r="A1461">
        <v>1759</v>
      </c>
      <c r="B1461">
        <v>1.7589999999999999</v>
      </c>
      <c r="C1461">
        <f t="shared" si="22"/>
        <v>1.497936738654871</v>
      </c>
    </row>
    <row r="1462" spans="1:3" x14ac:dyDescent="0.25">
      <c r="A1462">
        <v>1760</v>
      </c>
      <c r="B1462">
        <v>1.76</v>
      </c>
      <c r="C1462">
        <f t="shared" si="22"/>
        <v>1.497923216693424</v>
      </c>
    </row>
    <row r="1463" spans="1:3" x14ac:dyDescent="0.25">
      <c r="A1463">
        <v>1761</v>
      </c>
      <c r="B1463">
        <v>1.7609999999999999</v>
      </c>
      <c r="C1463">
        <f t="shared" si="22"/>
        <v>1.4979096891346575</v>
      </c>
    </row>
    <row r="1464" spans="1:3" x14ac:dyDescent="0.25">
      <c r="A1464">
        <v>1762</v>
      </c>
      <c r="B1464">
        <v>1.762</v>
      </c>
      <c r="C1464">
        <f t="shared" si="22"/>
        <v>1.4978961559716197</v>
      </c>
    </row>
    <row r="1465" spans="1:3" x14ac:dyDescent="0.25">
      <c r="A1465">
        <v>1763</v>
      </c>
      <c r="B1465">
        <v>1.7629999999999999</v>
      </c>
      <c r="C1465">
        <f t="shared" si="22"/>
        <v>1.4978826171973729</v>
      </c>
    </row>
    <row r="1466" spans="1:3" x14ac:dyDescent="0.25">
      <c r="A1466">
        <v>1764</v>
      </c>
      <c r="B1466">
        <v>1.764</v>
      </c>
      <c r="C1466">
        <f t="shared" si="22"/>
        <v>1.497869072804993</v>
      </c>
    </row>
    <row r="1467" spans="1:3" x14ac:dyDescent="0.25">
      <c r="A1467">
        <v>1765</v>
      </c>
      <c r="B1467">
        <v>1.7649999999999999</v>
      </c>
      <c r="C1467">
        <f t="shared" si="22"/>
        <v>1.4978555227875687</v>
      </c>
    </row>
    <row r="1468" spans="1:3" x14ac:dyDescent="0.25">
      <c r="A1468">
        <v>1766</v>
      </c>
      <c r="B1468">
        <v>1.766</v>
      </c>
      <c r="C1468">
        <f t="shared" si="22"/>
        <v>1.4978419671382026</v>
      </c>
    </row>
    <row r="1469" spans="1:3" x14ac:dyDescent="0.25">
      <c r="A1469">
        <v>1767</v>
      </c>
      <c r="B1469">
        <v>1.7669999999999999</v>
      </c>
      <c r="C1469">
        <f t="shared" si="22"/>
        <v>1.4978284058500102</v>
      </c>
    </row>
    <row r="1470" spans="1:3" x14ac:dyDescent="0.25">
      <c r="A1470">
        <v>1768</v>
      </c>
      <c r="B1470">
        <v>1.768</v>
      </c>
      <c r="C1470">
        <f t="shared" si="22"/>
        <v>1.497814838916121</v>
      </c>
    </row>
    <row r="1471" spans="1:3" x14ac:dyDescent="0.25">
      <c r="A1471">
        <v>1769</v>
      </c>
      <c r="B1471">
        <v>1.7689999999999999</v>
      </c>
      <c r="C1471">
        <f t="shared" si="22"/>
        <v>1.4978012663296769</v>
      </c>
    </row>
    <row r="1472" spans="1:3" x14ac:dyDescent="0.25">
      <c r="A1472">
        <v>1770</v>
      </c>
      <c r="B1472">
        <v>1.77</v>
      </c>
      <c r="C1472">
        <f t="shared" si="22"/>
        <v>1.4977876880838339</v>
      </c>
    </row>
    <row r="1473" spans="1:3" x14ac:dyDescent="0.25">
      <c r="A1473">
        <v>1771</v>
      </c>
      <c r="B1473">
        <v>1.7709999999999999</v>
      </c>
      <c r="C1473">
        <f t="shared" si="22"/>
        <v>1.4977741041717605</v>
      </c>
    </row>
    <row r="1474" spans="1:3" x14ac:dyDescent="0.25">
      <c r="A1474">
        <v>1772</v>
      </c>
      <c r="B1474">
        <v>1.772</v>
      </c>
      <c r="C1474">
        <f t="shared" si="22"/>
        <v>1.4977605145866382</v>
      </c>
    </row>
    <row r="1475" spans="1:3" x14ac:dyDescent="0.25">
      <c r="A1475">
        <v>1773</v>
      </c>
      <c r="B1475">
        <v>1.7729999999999999</v>
      </c>
      <c r="C1475">
        <f t="shared" ref="C1475:C1538" si="23">SQRT(1+(1.03961212*B1475^2)/(B1475^2-0.00600069867)+(0.231792344*B1475^2)/(B1475^2-0.0200179144)+(1.01046945*B1475^2)/(B1475^2-103.560653))</f>
        <v>1.4977469193216622</v>
      </c>
    </row>
    <row r="1476" spans="1:3" x14ac:dyDescent="0.25">
      <c r="A1476">
        <v>1774</v>
      </c>
      <c r="B1476">
        <v>1.774</v>
      </c>
      <c r="C1476">
        <f t="shared" si="23"/>
        <v>1.4977333183700401</v>
      </c>
    </row>
    <row r="1477" spans="1:3" x14ac:dyDescent="0.25">
      <c r="A1477">
        <v>1775</v>
      </c>
      <c r="B1477">
        <v>1.7749999999999999</v>
      </c>
      <c r="C1477">
        <f t="shared" si="23"/>
        <v>1.4977197117249927</v>
      </c>
    </row>
    <row r="1478" spans="1:3" x14ac:dyDescent="0.25">
      <c r="A1478">
        <v>1776</v>
      </c>
      <c r="B1478">
        <v>1.776</v>
      </c>
      <c r="C1478">
        <f t="shared" si="23"/>
        <v>1.497706099379754</v>
      </c>
    </row>
    <row r="1479" spans="1:3" x14ac:dyDescent="0.25">
      <c r="A1479">
        <v>1777</v>
      </c>
      <c r="B1479">
        <v>1.7769999999999999</v>
      </c>
      <c r="C1479">
        <f t="shared" si="23"/>
        <v>1.49769248132757</v>
      </c>
    </row>
    <row r="1480" spans="1:3" x14ac:dyDescent="0.25">
      <c r="A1480">
        <v>1778</v>
      </c>
      <c r="B1480">
        <v>1.778</v>
      </c>
      <c r="C1480">
        <f t="shared" si="23"/>
        <v>1.4976788575617004</v>
      </c>
    </row>
    <row r="1481" spans="1:3" x14ac:dyDescent="0.25">
      <c r="A1481">
        <v>1779</v>
      </c>
      <c r="B1481">
        <v>1.7789999999999999</v>
      </c>
      <c r="C1481">
        <f t="shared" si="23"/>
        <v>1.497665228075417</v>
      </c>
    </row>
    <row r="1482" spans="1:3" x14ac:dyDescent="0.25">
      <c r="A1482">
        <v>1780</v>
      </c>
      <c r="B1482">
        <v>1.78</v>
      </c>
      <c r="C1482">
        <f t="shared" si="23"/>
        <v>1.4976515928620047</v>
      </c>
    </row>
    <row r="1483" spans="1:3" x14ac:dyDescent="0.25">
      <c r="A1483">
        <v>1781</v>
      </c>
      <c r="B1483">
        <v>1.7809999999999999</v>
      </c>
      <c r="C1483">
        <f t="shared" si="23"/>
        <v>1.4976379519147607</v>
      </c>
    </row>
    <row r="1484" spans="1:3" x14ac:dyDescent="0.25">
      <c r="A1484">
        <v>1782</v>
      </c>
      <c r="B1484">
        <v>1.782</v>
      </c>
      <c r="C1484">
        <f t="shared" si="23"/>
        <v>1.4976243052269953</v>
      </c>
    </row>
    <row r="1485" spans="1:3" x14ac:dyDescent="0.25">
      <c r="A1485">
        <v>1783</v>
      </c>
      <c r="B1485">
        <v>1.7829999999999999</v>
      </c>
      <c r="C1485">
        <f t="shared" si="23"/>
        <v>1.4976106527920312</v>
      </c>
    </row>
    <row r="1486" spans="1:3" x14ac:dyDescent="0.25">
      <c r="A1486">
        <v>1784</v>
      </c>
      <c r="B1486">
        <v>1.784</v>
      </c>
      <c r="C1486">
        <f t="shared" si="23"/>
        <v>1.4975969946032031</v>
      </c>
    </row>
    <row r="1487" spans="1:3" x14ac:dyDescent="0.25">
      <c r="A1487">
        <v>1785</v>
      </c>
      <c r="B1487">
        <v>1.7849999999999999</v>
      </c>
      <c r="C1487">
        <f t="shared" si="23"/>
        <v>1.4975833306538586</v>
      </c>
    </row>
    <row r="1488" spans="1:3" x14ac:dyDescent="0.25">
      <c r="A1488">
        <v>1786</v>
      </c>
      <c r="B1488">
        <v>1.786</v>
      </c>
      <c r="C1488">
        <f t="shared" si="23"/>
        <v>1.4975696609373581</v>
      </c>
    </row>
    <row r="1489" spans="1:3" x14ac:dyDescent="0.25">
      <c r="A1489">
        <v>1787</v>
      </c>
      <c r="B1489">
        <v>1.7869999999999999</v>
      </c>
      <c r="C1489">
        <f t="shared" si="23"/>
        <v>1.4975559854470735</v>
      </c>
    </row>
    <row r="1490" spans="1:3" x14ac:dyDescent="0.25">
      <c r="A1490">
        <v>1788</v>
      </c>
      <c r="B1490">
        <v>1.788</v>
      </c>
      <c r="C1490">
        <f t="shared" si="23"/>
        <v>1.4975423041763898</v>
      </c>
    </row>
    <row r="1491" spans="1:3" x14ac:dyDescent="0.25">
      <c r="A1491">
        <v>1789</v>
      </c>
      <c r="B1491">
        <v>1.7889999999999999</v>
      </c>
      <c r="C1491">
        <f t="shared" si="23"/>
        <v>1.4975286171187034</v>
      </c>
    </row>
    <row r="1492" spans="1:3" x14ac:dyDescent="0.25">
      <c r="A1492">
        <v>1790</v>
      </c>
      <c r="B1492">
        <v>1.79</v>
      </c>
      <c r="C1492">
        <f t="shared" si="23"/>
        <v>1.4975149242674239</v>
      </c>
    </row>
    <row r="1493" spans="1:3" x14ac:dyDescent="0.25">
      <c r="A1493">
        <v>1791</v>
      </c>
      <c r="B1493">
        <v>1.7909999999999999</v>
      </c>
      <c r="C1493">
        <f t="shared" si="23"/>
        <v>1.497501225615973</v>
      </c>
    </row>
    <row r="1494" spans="1:3" x14ac:dyDescent="0.25">
      <c r="A1494">
        <v>1792</v>
      </c>
      <c r="B1494">
        <v>1.792</v>
      </c>
      <c r="C1494">
        <f t="shared" si="23"/>
        <v>1.4974875211577834</v>
      </c>
    </row>
    <row r="1495" spans="1:3" x14ac:dyDescent="0.25">
      <c r="A1495">
        <v>1793</v>
      </c>
      <c r="B1495">
        <v>1.7929999999999999</v>
      </c>
      <c r="C1495">
        <f t="shared" si="23"/>
        <v>1.497473810886301</v>
      </c>
    </row>
    <row r="1496" spans="1:3" x14ac:dyDescent="0.25">
      <c r="A1496">
        <v>1794</v>
      </c>
      <c r="B1496">
        <v>1.794</v>
      </c>
      <c r="C1496">
        <f t="shared" si="23"/>
        <v>1.4974600947949834</v>
      </c>
    </row>
    <row r="1497" spans="1:3" x14ac:dyDescent="0.25">
      <c r="A1497">
        <v>1795</v>
      </c>
      <c r="B1497">
        <v>1.7949999999999999</v>
      </c>
      <c r="C1497">
        <f t="shared" si="23"/>
        <v>1.4974463728773002</v>
      </c>
    </row>
    <row r="1498" spans="1:3" x14ac:dyDescent="0.25">
      <c r="A1498">
        <v>1796</v>
      </c>
      <c r="B1498">
        <v>1.796</v>
      </c>
      <c r="C1498">
        <f t="shared" si="23"/>
        <v>1.4974326451267328</v>
      </c>
    </row>
    <row r="1499" spans="1:3" x14ac:dyDescent="0.25">
      <c r="A1499">
        <v>1797</v>
      </c>
      <c r="B1499">
        <v>1.7969999999999999</v>
      </c>
      <c r="C1499">
        <f t="shared" si="23"/>
        <v>1.4974189115367751</v>
      </c>
    </row>
    <row r="1500" spans="1:3" x14ac:dyDescent="0.25">
      <c r="A1500">
        <v>1798</v>
      </c>
      <c r="B1500">
        <v>1.798</v>
      </c>
      <c r="C1500">
        <f t="shared" si="23"/>
        <v>1.497405172100932</v>
      </c>
    </row>
    <row r="1501" spans="1:3" x14ac:dyDescent="0.25">
      <c r="A1501">
        <v>1799</v>
      </c>
      <c r="B1501">
        <v>1.7989999999999999</v>
      </c>
      <c r="C1501">
        <f t="shared" si="23"/>
        <v>1.4973914268127209</v>
      </c>
    </row>
    <row r="1502" spans="1:3" x14ac:dyDescent="0.25">
      <c r="A1502">
        <v>1800</v>
      </c>
      <c r="B1502">
        <v>1.8</v>
      </c>
      <c r="C1502">
        <f t="shared" si="23"/>
        <v>1.4973776756656705</v>
      </c>
    </row>
    <row r="1503" spans="1:3" x14ac:dyDescent="0.25">
      <c r="A1503">
        <v>1801</v>
      </c>
      <c r="B1503">
        <v>1.8009999999999999</v>
      </c>
      <c r="C1503">
        <f t="shared" si="23"/>
        <v>1.4973639186533219</v>
      </c>
    </row>
    <row r="1504" spans="1:3" x14ac:dyDescent="0.25">
      <c r="A1504">
        <v>1802</v>
      </c>
      <c r="B1504">
        <v>1.802</v>
      </c>
      <c r="C1504">
        <f t="shared" si="23"/>
        <v>1.4973501557692266</v>
      </c>
    </row>
    <row r="1505" spans="1:3" x14ac:dyDescent="0.25">
      <c r="A1505">
        <v>1803</v>
      </c>
      <c r="B1505">
        <v>1.8029999999999999</v>
      </c>
      <c r="C1505">
        <f t="shared" si="23"/>
        <v>1.4973363870069494</v>
      </c>
    </row>
    <row r="1506" spans="1:3" x14ac:dyDescent="0.25">
      <c r="A1506">
        <v>1804</v>
      </c>
      <c r="B1506">
        <v>1.804</v>
      </c>
      <c r="C1506">
        <f t="shared" si="23"/>
        <v>1.4973226123600651</v>
      </c>
    </row>
    <row r="1507" spans="1:3" x14ac:dyDescent="0.25">
      <c r="A1507">
        <v>1805</v>
      </c>
      <c r="B1507">
        <v>1.8049999999999999</v>
      </c>
      <c r="C1507">
        <f t="shared" si="23"/>
        <v>1.4973088318221612</v>
      </c>
    </row>
    <row r="1508" spans="1:3" x14ac:dyDescent="0.25">
      <c r="A1508">
        <v>1806</v>
      </c>
      <c r="B1508">
        <v>1.806</v>
      </c>
      <c r="C1508">
        <f t="shared" si="23"/>
        <v>1.4972950453868363</v>
      </c>
    </row>
    <row r="1509" spans="1:3" x14ac:dyDescent="0.25">
      <c r="A1509">
        <v>1807</v>
      </c>
      <c r="B1509">
        <v>1.8069999999999999</v>
      </c>
      <c r="C1509">
        <f t="shared" si="23"/>
        <v>1.4972812530477004</v>
      </c>
    </row>
    <row r="1510" spans="1:3" x14ac:dyDescent="0.25">
      <c r="A1510">
        <v>1808</v>
      </c>
      <c r="B1510">
        <v>1.8080000000000001</v>
      </c>
      <c r="C1510">
        <f t="shared" si="23"/>
        <v>1.4972674547983749</v>
      </c>
    </row>
    <row r="1511" spans="1:3" x14ac:dyDescent="0.25">
      <c r="A1511">
        <v>1809</v>
      </c>
      <c r="B1511">
        <v>1.8089999999999999</v>
      </c>
      <c r="C1511">
        <f t="shared" si="23"/>
        <v>1.4972536506324927</v>
      </c>
    </row>
    <row r="1512" spans="1:3" x14ac:dyDescent="0.25">
      <c r="A1512">
        <v>1810</v>
      </c>
      <c r="B1512">
        <v>1.81</v>
      </c>
      <c r="C1512">
        <f t="shared" si="23"/>
        <v>1.4972398405436982</v>
      </c>
    </row>
    <row r="1513" spans="1:3" x14ac:dyDescent="0.25">
      <c r="A1513">
        <v>1811</v>
      </c>
      <c r="B1513">
        <v>1.8109999999999999</v>
      </c>
      <c r="C1513">
        <f t="shared" si="23"/>
        <v>1.4972260245256466</v>
      </c>
    </row>
    <row r="1514" spans="1:3" x14ac:dyDescent="0.25">
      <c r="A1514">
        <v>1812</v>
      </c>
      <c r="B1514">
        <v>1.8120000000000001</v>
      </c>
      <c r="C1514">
        <f t="shared" si="23"/>
        <v>1.4972122025720045</v>
      </c>
    </row>
    <row r="1515" spans="1:3" x14ac:dyDescent="0.25">
      <c r="A1515">
        <v>1813</v>
      </c>
      <c r="B1515">
        <v>1.8129999999999999</v>
      </c>
      <c r="C1515">
        <f t="shared" si="23"/>
        <v>1.4971983746764501</v>
      </c>
    </row>
    <row r="1516" spans="1:3" x14ac:dyDescent="0.25">
      <c r="A1516">
        <v>1814</v>
      </c>
      <c r="B1516">
        <v>1.8140000000000001</v>
      </c>
      <c r="C1516">
        <f t="shared" si="23"/>
        <v>1.4971845408326725</v>
      </c>
    </row>
    <row r="1517" spans="1:3" x14ac:dyDescent="0.25">
      <c r="A1517">
        <v>1815</v>
      </c>
      <c r="B1517">
        <v>1.8149999999999999</v>
      </c>
      <c r="C1517">
        <f t="shared" si="23"/>
        <v>1.4971707010343718</v>
      </c>
    </row>
    <row r="1518" spans="1:3" x14ac:dyDescent="0.25">
      <c r="A1518">
        <v>1816</v>
      </c>
      <c r="B1518">
        <v>1.8160000000000001</v>
      </c>
      <c r="C1518">
        <f t="shared" si="23"/>
        <v>1.4971568552752592</v>
      </c>
    </row>
    <row r="1519" spans="1:3" x14ac:dyDescent="0.25">
      <c r="A1519">
        <v>1817</v>
      </c>
      <c r="B1519">
        <v>1.8169999999999999</v>
      </c>
      <c r="C1519">
        <f t="shared" si="23"/>
        <v>1.4971430035490569</v>
      </c>
    </row>
    <row r="1520" spans="1:3" x14ac:dyDescent="0.25">
      <c r="A1520">
        <v>1818</v>
      </c>
      <c r="B1520">
        <v>1.8180000000000001</v>
      </c>
      <c r="C1520">
        <f t="shared" si="23"/>
        <v>1.4971291458494986</v>
      </c>
    </row>
    <row r="1521" spans="1:3" x14ac:dyDescent="0.25">
      <c r="A1521">
        <v>1819</v>
      </c>
      <c r="B1521">
        <v>1.819</v>
      </c>
      <c r="C1521">
        <f t="shared" si="23"/>
        <v>1.497115282170328</v>
      </c>
    </row>
    <row r="1522" spans="1:3" x14ac:dyDescent="0.25">
      <c r="A1522">
        <v>1820</v>
      </c>
      <c r="B1522">
        <v>1.82</v>
      </c>
      <c r="C1522">
        <f t="shared" si="23"/>
        <v>1.4971014125053006</v>
      </c>
    </row>
    <row r="1523" spans="1:3" x14ac:dyDescent="0.25">
      <c r="A1523">
        <v>1821</v>
      </c>
      <c r="B1523">
        <v>1.821</v>
      </c>
      <c r="C1523">
        <f t="shared" si="23"/>
        <v>1.4970875368481824</v>
      </c>
    </row>
    <row r="1524" spans="1:3" x14ac:dyDescent="0.25">
      <c r="A1524">
        <v>1822</v>
      </c>
      <c r="B1524">
        <v>1.8220000000000001</v>
      </c>
      <c r="C1524">
        <f t="shared" si="23"/>
        <v>1.4970736551927504</v>
      </c>
    </row>
    <row r="1525" spans="1:3" x14ac:dyDescent="0.25">
      <c r="A1525">
        <v>1823</v>
      </c>
      <c r="B1525">
        <v>1.823</v>
      </c>
      <c r="C1525">
        <f t="shared" si="23"/>
        <v>1.4970597675327917</v>
      </c>
    </row>
    <row r="1526" spans="1:3" x14ac:dyDescent="0.25">
      <c r="A1526">
        <v>1824</v>
      </c>
      <c r="B1526">
        <v>1.8240000000000001</v>
      </c>
      <c r="C1526">
        <f t="shared" si="23"/>
        <v>1.4970458738621051</v>
      </c>
    </row>
    <row r="1527" spans="1:3" x14ac:dyDescent="0.25">
      <c r="A1527">
        <v>1825</v>
      </c>
      <c r="B1527">
        <v>1.825</v>
      </c>
      <c r="C1527">
        <f t="shared" si="23"/>
        <v>1.4970319741744997</v>
      </c>
    </row>
    <row r="1528" spans="1:3" x14ac:dyDescent="0.25">
      <c r="A1528">
        <v>1826</v>
      </c>
      <c r="B1528">
        <v>1.8260000000000001</v>
      </c>
      <c r="C1528">
        <f t="shared" si="23"/>
        <v>1.4970180684637948</v>
      </c>
    </row>
    <row r="1529" spans="1:3" x14ac:dyDescent="0.25">
      <c r="A1529">
        <v>1827</v>
      </c>
      <c r="B1529">
        <v>1.827</v>
      </c>
      <c r="C1529">
        <f t="shared" si="23"/>
        <v>1.497004156723821</v>
      </c>
    </row>
    <row r="1530" spans="1:3" x14ac:dyDescent="0.25">
      <c r="A1530">
        <v>1828</v>
      </c>
      <c r="B1530">
        <v>1.8280000000000001</v>
      </c>
      <c r="C1530">
        <f t="shared" si="23"/>
        <v>1.4969902389484195</v>
      </c>
    </row>
    <row r="1531" spans="1:3" x14ac:dyDescent="0.25">
      <c r="A1531">
        <v>1829</v>
      </c>
      <c r="B1531">
        <v>1.829</v>
      </c>
      <c r="C1531">
        <f t="shared" si="23"/>
        <v>1.4969763151314415</v>
      </c>
    </row>
    <row r="1532" spans="1:3" x14ac:dyDescent="0.25">
      <c r="A1532">
        <v>1830</v>
      </c>
      <c r="B1532">
        <v>1.83</v>
      </c>
      <c r="C1532">
        <f t="shared" si="23"/>
        <v>1.4969623852667489</v>
      </c>
    </row>
    <row r="1533" spans="1:3" x14ac:dyDescent="0.25">
      <c r="A1533">
        <v>1831</v>
      </c>
      <c r="B1533">
        <v>1.831</v>
      </c>
      <c r="C1533">
        <f t="shared" si="23"/>
        <v>1.4969484493482144</v>
      </c>
    </row>
    <row r="1534" spans="1:3" x14ac:dyDescent="0.25">
      <c r="A1534">
        <v>1832</v>
      </c>
      <c r="B1534">
        <v>1.8320000000000001</v>
      </c>
      <c r="C1534">
        <f t="shared" si="23"/>
        <v>1.4969345073697207</v>
      </c>
    </row>
    <row r="1535" spans="1:3" x14ac:dyDescent="0.25">
      <c r="A1535">
        <v>1833</v>
      </c>
      <c r="B1535">
        <v>1.833</v>
      </c>
      <c r="C1535">
        <f t="shared" si="23"/>
        <v>1.4969205593251609</v>
      </c>
    </row>
    <row r="1536" spans="1:3" x14ac:dyDescent="0.25">
      <c r="A1536">
        <v>1834</v>
      </c>
      <c r="B1536">
        <v>1.8340000000000001</v>
      </c>
      <c r="C1536">
        <f t="shared" si="23"/>
        <v>1.496906605208439</v>
      </c>
    </row>
    <row r="1537" spans="1:3" x14ac:dyDescent="0.25">
      <c r="A1537">
        <v>1835</v>
      </c>
      <c r="B1537">
        <v>1.835</v>
      </c>
      <c r="C1537">
        <f t="shared" si="23"/>
        <v>1.4968926450134685</v>
      </c>
    </row>
    <row r="1538" spans="1:3" x14ac:dyDescent="0.25">
      <c r="A1538">
        <v>1836</v>
      </c>
      <c r="B1538">
        <v>1.8360000000000001</v>
      </c>
      <c r="C1538">
        <f t="shared" si="23"/>
        <v>1.4968786787341735</v>
      </c>
    </row>
    <row r="1539" spans="1:3" x14ac:dyDescent="0.25">
      <c r="A1539">
        <v>1837</v>
      </c>
      <c r="B1539">
        <v>1.837</v>
      </c>
      <c r="C1539">
        <f t="shared" ref="C1539:C1602" si="24">SQRT(1+(1.03961212*B1539^2)/(B1539^2-0.00600069867)+(0.231792344*B1539^2)/(B1539^2-0.0200179144)+(1.01046945*B1539^2)/(B1539^2-103.560653))</f>
        <v>1.4968647063644882</v>
      </c>
    </row>
    <row r="1540" spans="1:3" x14ac:dyDescent="0.25">
      <c r="A1540">
        <v>1838</v>
      </c>
      <c r="B1540">
        <v>1.8380000000000001</v>
      </c>
      <c r="C1540">
        <f t="shared" si="24"/>
        <v>1.4968507278983583</v>
      </c>
    </row>
    <row r="1541" spans="1:3" x14ac:dyDescent="0.25">
      <c r="A1541">
        <v>1839</v>
      </c>
      <c r="B1541">
        <v>1.839</v>
      </c>
      <c r="C1541">
        <f t="shared" si="24"/>
        <v>1.4968367433297372</v>
      </c>
    </row>
    <row r="1542" spans="1:3" x14ac:dyDescent="0.25">
      <c r="A1542">
        <v>1840</v>
      </c>
      <c r="B1542">
        <v>1.84</v>
      </c>
      <c r="C1542">
        <f t="shared" si="24"/>
        <v>1.4968227526525899</v>
      </c>
    </row>
    <row r="1543" spans="1:3" x14ac:dyDescent="0.25">
      <c r="A1543">
        <v>1841</v>
      </c>
      <c r="B1543">
        <v>1.841</v>
      </c>
      <c r="C1543">
        <f t="shared" si="24"/>
        <v>1.4968087558608918</v>
      </c>
    </row>
    <row r="1544" spans="1:3" x14ac:dyDescent="0.25">
      <c r="A1544">
        <v>1842</v>
      </c>
      <c r="B1544">
        <v>1.8420000000000001</v>
      </c>
      <c r="C1544">
        <f t="shared" si="24"/>
        <v>1.4967947529486278</v>
      </c>
    </row>
    <row r="1545" spans="1:3" x14ac:dyDescent="0.25">
      <c r="A1545">
        <v>1843</v>
      </c>
      <c r="B1545">
        <v>1.843</v>
      </c>
      <c r="C1545">
        <f t="shared" si="24"/>
        <v>1.4967807439097924</v>
      </c>
    </row>
    <row r="1546" spans="1:3" x14ac:dyDescent="0.25">
      <c r="A1546">
        <v>1844</v>
      </c>
      <c r="B1546">
        <v>1.8440000000000001</v>
      </c>
      <c r="C1546">
        <f t="shared" si="24"/>
        <v>1.4967667287383903</v>
      </c>
    </row>
    <row r="1547" spans="1:3" x14ac:dyDescent="0.25">
      <c r="A1547">
        <v>1845</v>
      </c>
      <c r="B1547">
        <v>1.845</v>
      </c>
      <c r="C1547">
        <f t="shared" si="24"/>
        <v>1.496752707428437</v>
      </c>
    </row>
    <row r="1548" spans="1:3" x14ac:dyDescent="0.25">
      <c r="A1548">
        <v>1846</v>
      </c>
      <c r="B1548">
        <v>1.8460000000000001</v>
      </c>
      <c r="C1548">
        <f t="shared" si="24"/>
        <v>1.4967386799739568</v>
      </c>
    </row>
    <row r="1549" spans="1:3" x14ac:dyDescent="0.25">
      <c r="A1549">
        <v>1847</v>
      </c>
      <c r="B1549">
        <v>1.847</v>
      </c>
      <c r="C1549">
        <f t="shared" si="24"/>
        <v>1.4967246463689841</v>
      </c>
    </row>
    <row r="1550" spans="1:3" x14ac:dyDescent="0.25">
      <c r="A1550">
        <v>1848</v>
      </c>
      <c r="B1550">
        <v>1.8480000000000001</v>
      </c>
      <c r="C1550">
        <f t="shared" si="24"/>
        <v>1.4967106066075633</v>
      </c>
    </row>
    <row r="1551" spans="1:3" x14ac:dyDescent="0.25">
      <c r="A1551">
        <v>1849</v>
      </c>
      <c r="B1551">
        <v>1.849</v>
      </c>
      <c r="C1551">
        <f t="shared" si="24"/>
        <v>1.4966965606837483</v>
      </c>
    </row>
    <row r="1552" spans="1:3" x14ac:dyDescent="0.25">
      <c r="A1552">
        <v>1850</v>
      </c>
      <c r="B1552">
        <v>1.85</v>
      </c>
      <c r="C1552">
        <f t="shared" si="24"/>
        <v>1.4966825085916029</v>
      </c>
    </row>
    <row r="1553" spans="1:3" x14ac:dyDescent="0.25">
      <c r="A1553">
        <v>1851</v>
      </c>
      <c r="B1553">
        <v>1.851</v>
      </c>
      <c r="C1553">
        <f t="shared" si="24"/>
        <v>1.496668450325201</v>
      </c>
    </row>
    <row r="1554" spans="1:3" x14ac:dyDescent="0.25">
      <c r="A1554">
        <v>1852</v>
      </c>
      <c r="B1554">
        <v>1.8520000000000001</v>
      </c>
      <c r="C1554">
        <f t="shared" si="24"/>
        <v>1.4966543858786256</v>
      </c>
    </row>
    <row r="1555" spans="1:3" x14ac:dyDescent="0.25">
      <c r="A1555">
        <v>1853</v>
      </c>
      <c r="B1555">
        <v>1.853</v>
      </c>
      <c r="C1555">
        <f t="shared" si="24"/>
        <v>1.4966403152459691</v>
      </c>
    </row>
    <row r="1556" spans="1:3" x14ac:dyDescent="0.25">
      <c r="A1556">
        <v>1854</v>
      </c>
      <c r="B1556">
        <v>1.8540000000000001</v>
      </c>
      <c r="C1556">
        <f t="shared" si="24"/>
        <v>1.496626238421334</v>
      </c>
    </row>
    <row r="1557" spans="1:3" x14ac:dyDescent="0.25">
      <c r="A1557">
        <v>1855</v>
      </c>
      <c r="B1557">
        <v>1.855</v>
      </c>
      <c r="C1557">
        <f t="shared" si="24"/>
        <v>1.496612155398833</v>
      </c>
    </row>
    <row r="1558" spans="1:3" x14ac:dyDescent="0.25">
      <c r="A1558">
        <v>1856</v>
      </c>
      <c r="B1558">
        <v>1.8560000000000001</v>
      </c>
      <c r="C1558">
        <f t="shared" si="24"/>
        <v>1.496598066172586</v>
      </c>
    </row>
    <row r="1559" spans="1:3" x14ac:dyDescent="0.25">
      <c r="A1559">
        <v>1857</v>
      </c>
      <c r="B1559">
        <v>1.857</v>
      </c>
      <c r="C1559">
        <f t="shared" si="24"/>
        <v>1.496583970736725</v>
      </c>
    </row>
    <row r="1560" spans="1:3" x14ac:dyDescent="0.25">
      <c r="A1560">
        <v>1858</v>
      </c>
      <c r="B1560">
        <v>1.8580000000000001</v>
      </c>
      <c r="C1560">
        <f t="shared" si="24"/>
        <v>1.4965698690853904</v>
      </c>
    </row>
    <row r="1561" spans="1:3" x14ac:dyDescent="0.25">
      <c r="A1561">
        <v>1859</v>
      </c>
      <c r="B1561">
        <v>1.859</v>
      </c>
      <c r="C1561">
        <f t="shared" si="24"/>
        <v>1.4965557612127314</v>
      </c>
    </row>
    <row r="1562" spans="1:3" x14ac:dyDescent="0.25">
      <c r="A1562">
        <v>1860</v>
      </c>
      <c r="B1562">
        <v>1.86</v>
      </c>
      <c r="C1562">
        <f t="shared" si="24"/>
        <v>1.4965416471129069</v>
      </c>
    </row>
    <row r="1563" spans="1:3" x14ac:dyDescent="0.25">
      <c r="A1563">
        <v>1861</v>
      </c>
      <c r="B1563">
        <v>1.861</v>
      </c>
      <c r="C1563">
        <f t="shared" si="24"/>
        <v>1.4965275267800859</v>
      </c>
    </row>
    <row r="1564" spans="1:3" x14ac:dyDescent="0.25">
      <c r="A1564">
        <v>1862</v>
      </c>
      <c r="B1564">
        <v>1.8620000000000001</v>
      </c>
      <c r="C1564">
        <f t="shared" si="24"/>
        <v>1.4965134002084459</v>
      </c>
    </row>
    <row r="1565" spans="1:3" x14ac:dyDescent="0.25">
      <c r="A1565">
        <v>1863</v>
      </c>
      <c r="B1565">
        <v>1.863</v>
      </c>
      <c r="C1565">
        <f t="shared" si="24"/>
        <v>1.4964992673921738</v>
      </c>
    </row>
    <row r="1566" spans="1:3" x14ac:dyDescent="0.25">
      <c r="A1566">
        <v>1864</v>
      </c>
      <c r="B1566">
        <v>1.8640000000000001</v>
      </c>
      <c r="C1566">
        <f t="shared" si="24"/>
        <v>1.4964851283254661</v>
      </c>
    </row>
    <row r="1567" spans="1:3" x14ac:dyDescent="0.25">
      <c r="A1567">
        <v>1865</v>
      </c>
      <c r="B1567">
        <v>1.865</v>
      </c>
      <c r="C1567">
        <f t="shared" si="24"/>
        <v>1.4964709830025278</v>
      </c>
    </row>
    <row r="1568" spans="1:3" x14ac:dyDescent="0.25">
      <c r="A1568">
        <v>1866</v>
      </c>
      <c r="B1568">
        <v>1.8660000000000001</v>
      </c>
      <c r="C1568">
        <f t="shared" si="24"/>
        <v>1.4964568314175739</v>
      </c>
    </row>
    <row r="1569" spans="1:3" x14ac:dyDescent="0.25">
      <c r="A1569">
        <v>1867</v>
      </c>
      <c r="B1569">
        <v>1.867</v>
      </c>
      <c r="C1569">
        <f t="shared" si="24"/>
        <v>1.4964426735648277</v>
      </c>
    </row>
    <row r="1570" spans="1:3" x14ac:dyDescent="0.25">
      <c r="A1570">
        <v>1868</v>
      </c>
      <c r="B1570">
        <v>1.8680000000000001</v>
      </c>
      <c r="C1570">
        <f t="shared" si="24"/>
        <v>1.4964285094385219</v>
      </c>
    </row>
    <row r="1571" spans="1:3" x14ac:dyDescent="0.25">
      <c r="A1571">
        <v>1869</v>
      </c>
      <c r="B1571">
        <v>1.869</v>
      </c>
      <c r="C1571">
        <f t="shared" si="24"/>
        <v>1.4964143390328986</v>
      </c>
    </row>
    <row r="1572" spans="1:3" x14ac:dyDescent="0.25">
      <c r="A1572">
        <v>1870</v>
      </c>
      <c r="B1572">
        <v>1.87</v>
      </c>
      <c r="C1572">
        <f t="shared" si="24"/>
        <v>1.4964001623422083</v>
      </c>
    </row>
    <row r="1573" spans="1:3" x14ac:dyDescent="0.25">
      <c r="A1573">
        <v>1871</v>
      </c>
      <c r="B1573">
        <v>1.871</v>
      </c>
      <c r="C1573">
        <f t="shared" si="24"/>
        <v>1.4963859793607113</v>
      </c>
    </row>
    <row r="1574" spans="1:3" x14ac:dyDescent="0.25">
      <c r="A1574">
        <v>1872</v>
      </c>
      <c r="B1574">
        <v>1.8720000000000001</v>
      </c>
      <c r="C1574">
        <f t="shared" si="24"/>
        <v>1.4963717900826758</v>
      </c>
    </row>
    <row r="1575" spans="1:3" x14ac:dyDescent="0.25">
      <c r="A1575">
        <v>1873</v>
      </c>
      <c r="B1575">
        <v>1.873</v>
      </c>
      <c r="C1575">
        <f t="shared" si="24"/>
        <v>1.4963575945023795</v>
      </c>
    </row>
    <row r="1576" spans="1:3" x14ac:dyDescent="0.25">
      <c r="A1576">
        <v>1874</v>
      </c>
      <c r="B1576">
        <v>1.8740000000000001</v>
      </c>
      <c r="C1576">
        <f t="shared" si="24"/>
        <v>1.4963433926141094</v>
      </c>
    </row>
    <row r="1577" spans="1:3" x14ac:dyDescent="0.25">
      <c r="A1577">
        <v>1875</v>
      </c>
      <c r="B1577">
        <v>1.875</v>
      </c>
      <c r="C1577">
        <f t="shared" si="24"/>
        <v>1.4963291844121607</v>
      </c>
    </row>
    <row r="1578" spans="1:3" x14ac:dyDescent="0.25">
      <c r="A1578">
        <v>1876</v>
      </c>
      <c r="B1578">
        <v>1.8759999999999999</v>
      </c>
      <c r="C1578">
        <f t="shared" si="24"/>
        <v>1.4963149698908371</v>
      </c>
    </row>
    <row r="1579" spans="1:3" x14ac:dyDescent="0.25">
      <c r="A1579">
        <v>1877</v>
      </c>
      <c r="B1579">
        <v>1.877</v>
      </c>
      <c r="C1579">
        <f t="shared" si="24"/>
        <v>1.4963007490444524</v>
      </c>
    </row>
    <row r="1580" spans="1:3" x14ac:dyDescent="0.25">
      <c r="A1580">
        <v>1878</v>
      </c>
      <c r="B1580">
        <v>1.8779999999999999</v>
      </c>
      <c r="C1580">
        <f t="shared" si="24"/>
        <v>1.4962865218673276</v>
      </c>
    </row>
    <row r="1581" spans="1:3" x14ac:dyDescent="0.25">
      <c r="A1581">
        <v>1879</v>
      </c>
      <c r="B1581">
        <v>1.879</v>
      </c>
      <c r="C1581">
        <f t="shared" si="24"/>
        <v>1.4962722883537936</v>
      </c>
    </row>
    <row r="1582" spans="1:3" x14ac:dyDescent="0.25">
      <c r="A1582">
        <v>1880</v>
      </c>
      <c r="B1582">
        <v>1.88</v>
      </c>
      <c r="C1582">
        <f t="shared" si="24"/>
        <v>1.4962580484981893</v>
      </c>
    </row>
    <row r="1583" spans="1:3" x14ac:dyDescent="0.25">
      <c r="A1583">
        <v>1881</v>
      </c>
      <c r="B1583">
        <v>1.881</v>
      </c>
      <c r="C1583">
        <f t="shared" si="24"/>
        <v>1.4962438022948625</v>
      </c>
    </row>
    <row r="1584" spans="1:3" x14ac:dyDescent="0.25">
      <c r="A1584">
        <v>1882</v>
      </c>
      <c r="B1584">
        <v>1.8819999999999999</v>
      </c>
      <c r="C1584">
        <f t="shared" si="24"/>
        <v>1.4962295497381697</v>
      </c>
    </row>
    <row r="1585" spans="1:3" x14ac:dyDescent="0.25">
      <c r="A1585">
        <v>1883</v>
      </c>
      <c r="B1585">
        <v>1.883</v>
      </c>
      <c r="C1585">
        <f t="shared" si="24"/>
        <v>1.4962152908224755</v>
      </c>
    </row>
    <row r="1586" spans="1:3" x14ac:dyDescent="0.25">
      <c r="A1586">
        <v>1884</v>
      </c>
      <c r="B1586">
        <v>1.8839999999999999</v>
      </c>
      <c r="C1586">
        <f t="shared" si="24"/>
        <v>1.4962010255421536</v>
      </c>
    </row>
    <row r="1587" spans="1:3" x14ac:dyDescent="0.25">
      <c r="A1587">
        <v>1885</v>
      </c>
      <c r="B1587">
        <v>1.885</v>
      </c>
      <c r="C1587">
        <f t="shared" si="24"/>
        <v>1.4961867538915861</v>
      </c>
    </row>
    <row r="1588" spans="1:3" x14ac:dyDescent="0.25">
      <c r="A1588">
        <v>1886</v>
      </c>
      <c r="B1588">
        <v>1.8859999999999999</v>
      </c>
      <c r="C1588">
        <f t="shared" si="24"/>
        <v>1.4961724758651636</v>
      </c>
    </row>
    <row r="1589" spans="1:3" x14ac:dyDescent="0.25">
      <c r="A1589">
        <v>1887</v>
      </c>
      <c r="B1589">
        <v>1.887</v>
      </c>
      <c r="C1589">
        <f t="shared" si="24"/>
        <v>1.4961581914572843</v>
      </c>
    </row>
    <row r="1590" spans="1:3" x14ac:dyDescent="0.25">
      <c r="A1590">
        <v>1888</v>
      </c>
      <c r="B1590">
        <v>1.8879999999999999</v>
      </c>
      <c r="C1590">
        <f t="shared" si="24"/>
        <v>1.4961439006623565</v>
      </c>
    </row>
    <row r="1591" spans="1:3" x14ac:dyDescent="0.25">
      <c r="A1591">
        <v>1889</v>
      </c>
      <c r="B1591">
        <v>1.889</v>
      </c>
      <c r="C1591">
        <f t="shared" si="24"/>
        <v>1.4961296034747953</v>
      </c>
    </row>
    <row r="1592" spans="1:3" x14ac:dyDescent="0.25">
      <c r="A1592">
        <v>1890</v>
      </c>
      <c r="B1592">
        <v>1.89</v>
      </c>
      <c r="C1592">
        <f t="shared" si="24"/>
        <v>1.4961152998890253</v>
      </c>
    </row>
    <row r="1593" spans="1:3" x14ac:dyDescent="0.25">
      <c r="A1593">
        <v>1891</v>
      </c>
      <c r="B1593">
        <v>1.891</v>
      </c>
      <c r="C1593">
        <f t="shared" si="24"/>
        <v>1.4961009898994779</v>
      </c>
    </row>
    <row r="1594" spans="1:3" x14ac:dyDescent="0.25">
      <c r="A1594">
        <v>1892</v>
      </c>
      <c r="B1594">
        <v>1.8919999999999999</v>
      </c>
      <c r="C1594">
        <f t="shared" si="24"/>
        <v>1.4960866735005951</v>
      </c>
    </row>
    <row r="1595" spans="1:3" x14ac:dyDescent="0.25">
      <c r="A1595">
        <v>1893</v>
      </c>
      <c r="B1595">
        <v>1.893</v>
      </c>
      <c r="C1595">
        <f t="shared" si="24"/>
        <v>1.4960723506868248</v>
      </c>
    </row>
    <row r="1596" spans="1:3" x14ac:dyDescent="0.25">
      <c r="A1596">
        <v>1894</v>
      </c>
      <c r="B1596">
        <v>1.8939999999999999</v>
      </c>
      <c r="C1596">
        <f t="shared" si="24"/>
        <v>1.4960580214526247</v>
      </c>
    </row>
    <row r="1597" spans="1:3" x14ac:dyDescent="0.25">
      <c r="A1597">
        <v>1895</v>
      </c>
      <c r="B1597">
        <v>1.895</v>
      </c>
      <c r="C1597">
        <f t="shared" si="24"/>
        <v>1.4960436857924602</v>
      </c>
    </row>
    <row r="1598" spans="1:3" x14ac:dyDescent="0.25">
      <c r="A1598">
        <v>1896</v>
      </c>
      <c r="B1598">
        <v>1.8959999999999999</v>
      </c>
      <c r="C1598">
        <f t="shared" si="24"/>
        <v>1.4960293437008045</v>
      </c>
    </row>
    <row r="1599" spans="1:3" x14ac:dyDescent="0.25">
      <c r="A1599">
        <v>1897</v>
      </c>
      <c r="B1599">
        <v>1.897</v>
      </c>
      <c r="C1599">
        <f t="shared" si="24"/>
        <v>1.4960149951721398</v>
      </c>
    </row>
    <row r="1600" spans="1:3" x14ac:dyDescent="0.25">
      <c r="A1600">
        <v>1898</v>
      </c>
      <c r="B1600">
        <v>1.8979999999999999</v>
      </c>
      <c r="C1600">
        <f t="shared" si="24"/>
        <v>1.4960006402009551</v>
      </c>
    </row>
    <row r="1601" spans="1:3" x14ac:dyDescent="0.25">
      <c r="A1601">
        <v>1899</v>
      </c>
      <c r="B1601">
        <v>1.899</v>
      </c>
      <c r="C1601">
        <f t="shared" si="24"/>
        <v>1.4959862787817491</v>
      </c>
    </row>
    <row r="1602" spans="1:3" x14ac:dyDescent="0.25">
      <c r="A1602">
        <v>1900</v>
      </c>
      <c r="B1602">
        <v>1.9</v>
      </c>
      <c r="C1602">
        <f t="shared" si="24"/>
        <v>1.4959719109090268</v>
      </c>
    </row>
    <row r="1603" spans="1:3" x14ac:dyDescent="0.25">
      <c r="A1603">
        <v>1901</v>
      </c>
      <c r="B1603">
        <v>1.901</v>
      </c>
      <c r="C1603">
        <f t="shared" ref="C1603:C1666" si="25">SQRT(1+(1.03961212*B1603^2)/(B1603^2-0.00600069867)+(0.231792344*B1603^2)/(B1603^2-0.0200179144)+(1.01046945*B1603^2)/(B1603^2-103.560653))</f>
        <v>1.4959575365773026</v>
      </c>
    </row>
    <row r="1604" spans="1:3" x14ac:dyDescent="0.25">
      <c r="A1604">
        <v>1902</v>
      </c>
      <c r="B1604">
        <v>1.9019999999999999</v>
      </c>
      <c r="C1604">
        <f t="shared" si="25"/>
        <v>1.4959431557810983</v>
      </c>
    </row>
    <row r="1605" spans="1:3" x14ac:dyDescent="0.25">
      <c r="A1605">
        <v>1903</v>
      </c>
      <c r="B1605">
        <v>1.903</v>
      </c>
      <c r="C1605">
        <f t="shared" si="25"/>
        <v>1.4959287685149434</v>
      </c>
    </row>
    <row r="1606" spans="1:3" x14ac:dyDescent="0.25">
      <c r="A1606">
        <v>1904</v>
      </c>
      <c r="B1606">
        <v>1.9039999999999999</v>
      </c>
      <c r="C1606">
        <f t="shared" si="25"/>
        <v>1.4959143747733761</v>
      </c>
    </row>
    <row r="1607" spans="1:3" x14ac:dyDescent="0.25">
      <c r="A1607">
        <v>1905</v>
      </c>
      <c r="B1607">
        <v>1.905</v>
      </c>
      <c r="C1607">
        <f t="shared" si="25"/>
        <v>1.4958999745509416</v>
      </c>
    </row>
    <row r="1608" spans="1:3" x14ac:dyDescent="0.25">
      <c r="A1608">
        <v>1906</v>
      </c>
      <c r="B1608">
        <v>1.9059999999999999</v>
      </c>
      <c r="C1608">
        <f t="shared" si="25"/>
        <v>1.4958855678421934</v>
      </c>
    </row>
    <row r="1609" spans="1:3" x14ac:dyDescent="0.25">
      <c r="A1609">
        <v>1907</v>
      </c>
      <c r="B1609">
        <v>1.907</v>
      </c>
      <c r="C1609">
        <f t="shared" si="25"/>
        <v>1.4958711546416927</v>
      </c>
    </row>
    <row r="1610" spans="1:3" x14ac:dyDescent="0.25">
      <c r="A1610">
        <v>1908</v>
      </c>
      <c r="B1610">
        <v>1.9079999999999999</v>
      </c>
      <c r="C1610">
        <f t="shared" si="25"/>
        <v>1.4958567349440091</v>
      </c>
    </row>
    <row r="1611" spans="1:3" x14ac:dyDescent="0.25">
      <c r="A1611">
        <v>1909</v>
      </c>
      <c r="B1611">
        <v>1.909</v>
      </c>
      <c r="C1611">
        <f t="shared" si="25"/>
        <v>1.4958423087437189</v>
      </c>
    </row>
    <row r="1612" spans="1:3" x14ac:dyDescent="0.25">
      <c r="A1612">
        <v>1910</v>
      </c>
      <c r="B1612">
        <v>1.91</v>
      </c>
      <c r="C1612">
        <f t="shared" si="25"/>
        <v>1.4958278760354065</v>
      </c>
    </row>
    <row r="1613" spans="1:3" x14ac:dyDescent="0.25">
      <c r="A1613">
        <v>1911</v>
      </c>
      <c r="B1613">
        <v>1.911</v>
      </c>
      <c r="C1613">
        <f t="shared" si="25"/>
        <v>1.4958134368136649</v>
      </c>
    </row>
    <row r="1614" spans="1:3" x14ac:dyDescent="0.25">
      <c r="A1614">
        <v>1912</v>
      </c>
      <c r="B1614">
        <v>1.9119999999999999</v>
      </c>
      <c r="C1614">
        <f t="shared" si="25"/>
        <v>1.4957989910730936</v>
      </c>
    </row>
    <row r="1615" spans="1:3" x14ac:dyDescent="0.25">
      <c r="A1615">
        <v>1913</v>
      </c>
      <c r="B1615">
        <v>1.913</v>
      </c>
      <c r="C1615">
        <f t="shared" si="25"/>
        <v>1.4957845388083</v>
      </c>
    </row>
    <row r="1616" spans="1:3" x14ac:dyDescent="0.25">
      <c r="A1616">
        <v>1914</v>
      </c>
      <c r="B1616">
        <v>1.9139999999999999</v>
      </c>
      <c r="C1616">
        <f t="shared" si="25"/>
        <v>1.4957700800138996</v>
      </c>
    </row>
    <row r="1617" spans="1:3" x14ac:dyDescent="0.25">
      <c r="A1617">
        <v>1915</v>
      </c>
      <c r="B1617">
        <v>1.915</v>
      </c>
      <c r="C1617">
        <f t="shared" si="25"/>
        <v>1.495755614684515</v>
      </c>
    </row>
    <row r="1618" spans="1:3" x14ac:dyDescent="0.25">
      <c r="A1618">
        <v>1916</v>
      </c>
      <c r="B1618">
        <v>1.9159999999999999</v>
      </c>
      <c r="C1618">
        <f t="shared" si="25"/>
        <v>1.4957411428147767</v>
      </c>
    </row>
    <row r="1619" spans="1:3" x14ac:dyDescent="0.25">
      <c r="A1619">
        <v>1917</v>
      </c>
      <c r="B1619">
        <v>1.917</v>
      </c>
      <c r="C1619">
        <f t="shared" si="25"/>
        <v>1.4957266643993226</v>
      </c>
    </row>
    <row r="1620" spans="1:3" x14ac:dyDescent="0.25">
      <c r="A1620">
        <v>1918</v>
      </c>
      <c r="B1620">
        <v>1.9179999999999999</v>
      </c>
      <c r="C1620">
        <f t="shared" si="25"/>
        <v>1.4957121794327981</v>
      </c>
    </row>
    <row r="1621" spans="1:3" x14ac:dyDescent="0.25">
      <c r="A1621">
        <v>1919</v>
      </c>
      <c r="B1621">
        <v>1.919</v>
      </c>
      <c r="C1621">
        <f t="shared" si="25"/>
        <v>1.4956976879098558</v>
      </c>
    </row>
    <row r="1622" spans="1:3" x14ac:dyDescent="0.25">
      <c r="A1622">
        <v>1920</v>
      </c>
      <c r="B1622">
        <v>1.92</v>
      </c>
      <c r="C1622">
        <f t="shared" si="25"/>
        <v>1.4956831898251564</v>
      </c>
    </row>
    <row r="1623" spans="1:3" x14ac:dyDescent="0.25">
      <c r="A1623">
        <v>1921</v>
      </c>
      <c r="B1623">
        <v>1.921</v>
      </c>
      <c r="C1623">
        <f t="shared" si="25"/>
        <v>1.4956686851733672</v>
      </c>
    </row>
    <row r="1624" spans="1:3" x14ac:dyDescent="0.25">
      <c r="A1624">
        <v>1922</v>
      </c>
      <c r="B1624">
        <v>1.9219999999999999</v>
      </c>
      <c r="C1624">
        <f t="shared" si="25"/>
        <v>1.4956541739491633</v>
      </c>
    </row>
    <row r="1625" spans="1:3" x14ac:dyDescent="0.25">
      <c r="A1625">
        <v>1923</v>
      </c>
      <c r="B1625">
        <v>1.923</v>
      </c>
      <c r="C1625">
        <f t="shared" si="25"/>
        <v>1.4956396561472278</v>
      </c>
    </row>
    <row r="1626" spans="1:3" x14ac:dyDescent="0.25">
      <c r="A1626">
        <v>1924</v>
      </c>
      <c r="B1626">
        <v>1.9239999999999999</v>
      </c>
      <c r="C1626">
        <f t="shared" si="25"/>
        <v>1.4956251317622498</v>
      </c>
    </row>
    <row r="1627" spans="1:3" x14ac:dyDescent="0.25">
      <c r="A1627">
        <v>1925</v>
      </c>
      <c r="B1627">
        <v>1.925</v>
      </c>
      <c r="C1627">
        <f t="shared" si="25"/>
        <v>1.4956106007889265</v>
      </c>
    </row>
    <row r="1628" spans="1:3" x14ac:dyDescent="0.25">
      <c r="A1628">
        <v>1926</v>
      </c>
      <c r="B1628">
        <v>1.9259999999999999</v>
      </c>
      <c r="C1628">
        <f t="shared" si="25"/>
        <v>1.4955960632219625</v>
      </c>
    </row>
    <row r="1629" spans="1:3" x14ac:dyDescent="0.25">
      <c r="A1629">
        <v>1927</v>
      </c>
      <c r="B1629">
        <v>1.927</v>
      </c>
      <c r="C1629">
        <f t="shared" si="25"/>
        <v>1.4955815190560688</v>
      </c>
    </row>
    <row r="1630" spans="1:3" x14ac:dyDescent="0.25">
      <c r="A1630">
        <v>1928</v>
      </c>
      <c r="B1630">
        <v>1.9279999999999999</v>
      </c>
      <c r="C1630">
        <f t="shared" si="25"/>
        <v>1.4955669682859649</v>
      </c>
    </row>
    <row r="1631" spans="1:3" x14ac:dyDescent="0.25">
      <c r="A1631">
        <v>1929</v>
      </c>
      <c r="B1631">
        <v>1.929</v>
      </c>
      <c r="C1631">
        <f t="shared" si="25"/>
        <v>1.4955524109063765</v>
      </c>
    </row>
    <row r="1632" spans="1:3" x14ac:dyDescent="0.25">
      <c r="A1632">
        <v>1930</v>
      </c>
      <c r="B1632">
        <v>1.93</v>
      </c>
      <c r="C1632">
        <f t="shared" si="25"/>
        <v>1.4955378469120366</v>
      </c>
    </row>
    <row r="1633" spans="1:3" x14ac:dyDescent="0.25">
      <c r="A1633">
        <v>1931</v>
      </c>
      <c r="B1633">
        <v>1.931</v>
      </c>
      <c r="C1633">
        <f t="shared" si="25"/>
        <v>1.495523276297686</v>
      </c>
    </row>
    <row r="1634" spans="1:3" x14ac:dyDescent="0.25">
      <c r="A1634">
        <v>1932</v>
      </c>
      <c r="B1634">
        <v>1.9319999999999999</v>
      </c>
      <c r="C1634">
        <f t="shared" si="25"/>
        <v>1.4955086990580713</v>
      </c>
    </row>
    <row r="1635" spans="1:3" x14ac:dyDescent="0.25">
      <c r="A1635">
        <v>1933</v>
      </c>
      <c r="B1635">
        <v>1.9330000000000001</v>
      </c>
      <c r="C1635">
        <f t="shared" si="25"/>
        <v>1.4954941151879475</v>
      </c>
    </row>
    <row r="1636" spans="1:3" x14ac:dyDescent="0.25">
      <c r="A1636">
        <v>1934</v>
      </c>
      <c r="B1636">
        <v>1.9339999999999999</v>
      </c>
      <c r="C1636">
        <f t="shared" si="25"/>
        <v>1.495479524682076</v>
      </c>
    </row>
    <row r="1637" spans="1:3" x14ac:dyDescent="0.25">
      <c r="A1637">
        <v>1935</v>
      </c>
      <c r="B1637">
        <v>1.9350000000000001</v>
      </c>
      <c r="C1637">
        <f t="shared" si="25"/>
        <v>1.4954649275352259</v>
      </c>
    </row>
    <row r="1638" spans="1:3" x14ac:dyDescent="0.25">
      <c r="A1638">
        <v>1936</v>
      </c>
      <c r="B1638">
        <v>1.9359999999999999</v>
      </c>
      <c r="C1638">
        <f t="shared" si="25"/>
        <v>1.4954503237421715</v>
      </c>
    </row>
    <row r="1639" spans="1:3" x14ac:dyDescent="0.25">
      <c r="A1639">
        <v>1937</v>
      </c>
      <c r="B1639">
        <v>1.9370000000000001</v>
      </c>
      <c r="C1639">
        <f t="shared" si="25"/>
        <v>1.4954357132976963</v>
      </c>
    </row>
    <row r="1640" spans="1:3" x14ac:dyDescent="0.25">
      <c r="A1640">
        <v>1938</v>
      </c>
      <c r="B1640">
        <v>1.9379999999999999</v>
      </c>
      <c r="C1640">
        <f t="shared" si="25"/>
        <v>1.4954210961965893</v>
      </c>
    </row>
    <row r="1641" spans="1:3" x14ac:dyDescent="0.25">
      <c r="A1641">
        <v>1939</v>
      </c>
      <c r="B1641">
        <v>1.9390000000000001</v>
      </c>
      <c r="C1641">
        <f t="shared" si="25"/>
        <v>1.4954064724336471</v>
      </c>
    </row>
    <row r="1642" spans="1:3" x14ac:dyDescent="0.25">
      <c r="A1642">
        <v>1940</v>
      </c>
      <c r="B1642">
        <v>1.94</v>
      </c>
      <c r="C1642">
        <f t="shared" si="25"/>
        <v>1.4953918420036729</v>
      </c>
    </row>
    <row r="1643" spans="1:3" x14ac:dyDescent="0.25">
      <c r="A1643">
        <v>1941</v>
      </c>
      <c r="B1643">
        <v>1.9410000000000001</v>
      </c>
      <c r="C1643">
        <f t="shared" si="25"/>
        <v>1.4953772049014766</v>
      </c>
    </row>
    <row r="1644" spans="1:3" x14ac:dyDescent="0.25">
      <c r="A1644">
        <v>1942</v>
      </c>
      <c r="B1644">
        <v>1.9419999999999999</v>
      </c>
      <c r="C1644">
        <f t="shared" si="25"/>
        <v>1.4953625611218753</v>
      </c>
    </row>
    <row r="1645" spans="1:3" x14ac:dyDescent="0.25">
      <c r="A1645">
        <v>1943</v>
      </c>
      <c r="B1645">
        <v>1.9430000000000001</v>
      </c>
      <c r="C1645">
        <f t="shared" si="25"/>
        <v>1.4953479106596927</v>
      </c>
    </row>
    <row r="1646" spans="1:3" x14ac:dyDescent="0.25">
      <c r="A1646">
        <v>1944</v>
      </c>
      <c r="B1646">
        <v>1.944</v>
      </c>
      <c r="C1646">
        <f t="shared" si="25"/>
        <v>1.4953332535097594</v>
      </c>
    </row>
    <row r="1647" spans="1:3" x14ac:dyDescent="0.25">
      <c r="A1647">
        <v>1945</v>
      </c>
      <c r="B1647">
        <v>1.9450000000000001</v>
      </c>
      <c r="C1647">
        <f t="shared" si="25"/>
        <v>1.4953185896669126</v>
      </c>
    </row>
    <row r="1648" spans="1:3" x14ac:dyDescent="0.25">
      <c r="A1648">
        <v>1946</v>
      </c>
      <c r="B1648">
        <v>1.946</v>
      </c>
      <c r="C1648">
        <f t="shared" si="25"/>
        <v>1.4953039191259965</v>
      </c>
    </row>
    <row r="1649" spans="1:3" x14ac:dyDescent="0.25">
      <c r="A1649">
        <v>1947</v>
      </c>
      <c r="B1649">
        <v>1.9470000000000001</v>
      </c>
      <c r="C1649">
        <f t="shared" si="25"/>
        <v>1.4952892418818615</v>
      </c>
    </row>
    <row r="1650" spans="1:3" x14ac:dyDescent="0.25">
      <c r="A1650">
        <v>1948</v>
      </c>
      <c r="B1650">
        <v>1.948</v>
      </c>
      <c r="C1650">
        <f t="shared" si="25"/>
        <v>1.4952745579293651</v>
      </c>
    </row>
    <row r="1651" spans="1:3" x14ac:dyDescent="0.25">
      <c r="A1651">
        <v>1949</v>
      </c>
      <c r="B1651">
        <v>1.9490000000000001</v>
      </c>
      <c r="C1651">
        <f t="shared" si="25"/>
        <v>1.4952598672633717</v>
      </c>
    </row>
    <row r="1652" spans="1:3" x14ac:dyDescent="0.25">
      <c r="A1652">
        <v>1950</v>
      </c>
      <c r="B1652">
        <v>1.95</v>
      </c>
      <c r="C1652">
        <f t="shared" si="25"/>
        <v>1.4952451698787514</v>
      </c>
    </row>
    <row r="1653" spans="1:3" x14ac:dyDescent="0.25">
      <c r="A1653">
        <v>1951</v>
      </c>
      <c r="B1653">
        <v>1.9510000000000001</v>
      </c>
      <c r="C1653">
        <f t="shared" si="25"/>
        <v>1.4952304657703819</v>
      </c>
    </row>
    <row r="1654" spans="1:3" x14ac:dyDescent="0.25">
      <c r="A1654">
        <v>1952</v>
      </c>
      <c r="B1654">
        <v>1.952</v>
      </c>
      <c r="C1654">
        <f t="shared" si="25"/>
        <v>1.4952157549331466</v>
      </c>
    </row>
    <row r="1655" spans="1:3" x14ac:dyDescent="0.25">
      <c r="A1655">
        <v>1953</v>
      </c>
      <c r="B1655">
        <v>1.9530000000000001</v>
      </c>
      <c r="C1655">
        <f t="shared" si="25"/>
        <v>1.4952010373619362</v>
      </c>
    </row>
    <row r="1656" spans="1:3" x14ac:dyDescent="0.25">
      <c r="A1656">
        <v>1954</v>
      </c>
      <c r="B1656">
        <v>1.954</v>
      </c>
      <c r="C1656">
        <f t="shared" si="25"/>
        <v>1.4951863130516476</v>
      </c>
    </row>
    <row r="1657" spans="1:3" x14ac:dyDescent="0.25">
      <c r="A1657">
        <v>1955</v>
      </c>
      <c r="B1657">
        <v>1.9550000000000001</v>
      </c>
      <c r="C1657">
        <f t="shared" si="25"/>
        <v>1.495171581997184</v>
      </c>
    </row>
    <row r="1658" spans="1:3" x14ac:dyDescent="0.25">
      <c r="A1658">
        <v>1956</v>
      </c>
      <c r="B1658">
        <v>1.956</v>
      </c>
      <c r="C1658">
        <f t="shared" si="25"/>
        <v>1.4951568441934555</v>
      </c>
    </row>
    <row r="1659" spans="1:3" x14ac:dyDescent="0.25">
      <c r="A1659">
        <v>1957</v>
      </c>
      <c r="B1659">
        <v>1.9570000000000001</v>
      </c>
      <c r="C1659">
        <f t="shared" si="25"/>
        <v>1.4951420996353784</v>
      </c>
    </row>
    <row r="1660" spans="1:3" x14ac:dyDescent="0.25">
      <c r="A1660">
        <v>1958</v>
      </c>
      <c r="B1660">
        <v>1.958</v>
      </c>
      <c r="C1660">
        <f t="shared" si="25"/>
        <v>1.4951273483178753</v>
      </c>
    </row>
    <row r="1661" spans="1:3" x14ac:dyDescent="0.25">
      <c r="A1661">
        <v>1959</v>
      </c>
      <c r="B1661">
        <v>1.9590000000000001</v>
      </c>
      <c r="C1661">
        <f t="shared" si="25"/>
        <v>1.4951125902358755</v>
      </c>
    </row>
    <row r="1662" spans="1:3" x14ac:dyDescent="0.25">
      <c r="A1662">
        <v>1960</v>
      </c>
      <c r="B1662">
        <v>1.96</v>
      </c>
      <c r="C1662">
        <f t="shared" si="25"/>
        <v>1.4950978253843141</v>
      </c>
    </row>
    <row r="1663" spans="1:3" x14ac:dyDescent="0.25">
      <c r="A1663">
        <v>1961</v>
      </c>
      <c r="B1663">
        <v>1.9610000000000001</v>
      </c>
      <c r="C1663">
        <f t="shared" si="25"/>
        <v>1.4950830537581337</v>
      </c>
    </row>
    <row r="1664" spans="1:3" x14ac:dyDescent="0.25">
      <c r="A1664">
        <v>1962</v>
      </c>
      <c r="B1664">
        <v>1.962</v>
      </c>
      <c r="C1664">
        <f t="shared" si="25"/>
        <v>1.4950682753522817</v>
      </c>
    </row>
    <row r="1665" spans="1:3" x14ac:dyDescent="0.25">
      <c r="A1665">
        <v>1963</v>
      </c>
      <c r="B1665">
        <v>1.9630000000000001</v>
      </c>
      <c r="C1665">
        <f t="shared" si="25"/>
        <v>1.4950534901617127</v>
      </c>
    </row>
    <row r="1666" spans="1:3" x14ac:dyDescent="0.25">
      <c r="A1666">
        <v>1964</v>
      </c>
      <c r="B1666">
        <v>1.964</v>
      </c>
      <c r="C1666">
        <f t="shared" si="25"/>
        <v>1.4950386981813879</v>
      </c>
    </row>
    <row r="1667" spans="1:3" x14ac:dyDescent="0.25">
      <c r="A1667">
        <v>1965</v>
      </c>
      <c r="B1667">
        <v>1.9650000000000001</v>
      </c>
      <c r="C1667">
        <f t="shared" ref="C1667:C1730" si="26">SQRT(1+(1.03961212*B1667^2)/(B1667^2-0.00600069867)+(0.231792344*B1667^2)/(B1667^2-0.0200179144)+(1.01046945*B1667^2)/(B1667^2-103.560653))</f>
        <v>1.4950238994062739</v>
      </c>
    </row>
    <row r="1668" spans="1:3" x14ac:dyDescent="0.25">
      <c r="A1668">
        <v>1966</v>
      </c>
      <c r="B1668">
        <v>1.966</v>
      </c>
      <c r="C1668">
        <f t="shared" si="26"/>
        <v>1.4950090938313441</v>
      </c>
    </row>
    <row r="1669" spans="1:3" x14ac:dyDescent="0.25">
      <c r="A1669">
        <v>1967</v>
      </c>
      <c r="B1669">
        <v>1.9670000000000001</v>
      </c>
      <c r="C1669">
        <f t="shared" si="26"/>
        <v>1.4949942814515775</v>
      </c>
    </row>
    <row r="1670" spans="1:3" x14ac:dyDescent="0.25">
      <c r="A1670">
        <v>1968</v>
      </c>
      <c r="B1670">
        <v>1.968</v>
      </c>
      <c r="C1670">
        <f t="shared" si="26"/>
        <v>1.4949794622619603</v>
      </c>
    </row>
    <row r="1671" spans="1:3" x14ac:dyDescent="0.25">
      <c r="A1671">
        <v>1969</v>
      </c>
      <c r="B1671">
        <v>1.9690000000000001</v>
      </c>
      <c r="C1671">
        <f t="shared" si="26"/>
        <v>1.4949646362574835</v>
      </c>
    </row>
    <row r="1672" spans="1:3" x14ac:dyDescent="0.25">
      <c r="A1672">
        <v>1970</v>
      </c>
      <c r="B1672">
        <v>1.97</v>
      </c>
      <c r="C1672">
        <f t="shared" si="26"/>
        <v>1.4949498034331454</v>
      </c>
    </row>
    <row r="1673" spans="1:3" x14ac:dyDescent="0.25">
      <c r="A1673">
        <v>1971</v>
      </c>
      <c r="B1673">
        <v>1.9710000000000001</v>
      </c>
      <c r="C1673">
        <f t="shared" si="26"/>
        <v>1.4949349637839502</v>
      </c>
    </row>
    <row r="1674" spans="1:3" x14ac:dyDescent="0.25">
      <c r="A1674">
        <v>1972</v>
      </c>
      <c r="B1674">
        <v>1.972</v>
      </c>
      <c r="C1674">
        <f t="shared" si="26"/>
        <v>1.4949201173049071</v>
      </c>
    </row>
    <row r="1675" spans="1:3" x14ac:dyDescent="0.25">
      <c r="A1675">
        <v>1973</v>
      </c>
      <c r="B1675">
        <v>1.9730000000000001</v>
      </c>
      <c r="C1675">
        <f t="shared" si="26"/>
        <v>1.4949052639910332</v>
      </c>
    </row>
    <row r="1676" spans="1:3" x14ac:dyDescent="0.25">
      <c r="A1676">
        <v>1974</v>
      </c>
      <c r="B1676">
        <v>1.974</v>
      </c>
      <c r="C1676">
        <f t="shared" si="26"/>
        <v>1.4948904038373498</v>
      </c>
    </row>
    <row r="1677" spans="1:3" x14ac:dyDescent="0.25">
      <c r="A1677">
        <v>1975</v>
      </c>
      <c r="B1677">
        <v>1.9750000000000001</v>
      </c>
      <c r="C1677">
        <f t="shared" si="26"/>
        <v>1.4948755368388855</v>
      </c>
    </row>
    <row r="1678" spans="1:3" x14ac:dyDescent="0.25">
      <c r="A1678">
        <v>1976</v>
      </c>
      <c r="B1678">
        <v>1.976</v>
      </c>
      <c r="C1678">
        <f t="shared" si="26"/>
        <v>1.494860662990674</v>
      </c>
    </row>
    <row r="1679" spans="1:3" x14ac:dyDescent="0.25">
      <c r="A1679">
        <v>1977</v>
      </c>
      <c r="B1679">
        <v>1.9770000000000001</v>
      </c>
      <c r="C1679">
        <f t="shared" si="26"/>
        <v>1.4948457822877557</v>
      </c>
    </row>
    <row r="1680" spans="1:3" x14ac:dyDescent="0.25">
      <c r="A1680">
        <v>1978</v>
      </c>
      <c r="B1680">
        <v>1.978</v>
      </c>
      <c r="C1680">
        <f t="shared" si="26"/>
        <v>1.4948308947251765</v>
      </c>
    </row>
    <row r="1681" spans="1:3" x14ac:dyDescent="0.25">
      <c r="A1681">
        <v>1979</v>
      </c>
      <c r="B1681">
        <v>1.9790000000000001</v>
      </c>
      <c r="C1681">
        <f t="shared" si="26"/>
        <v>1.4948160002979878</v>
      </c>
    </row>
    <row r="1682" spans="1:3" x14ac:dyDescent="0.25">
      <c r="A1682">
        <v>1980</v>
      </c>
      <c r="B1682">
        <v>1.98</v>
      </c>
      <c r="C1682">
        <f t="shared" si="26"/>
        <v>1.4948010990012481</v>
      </c>
    </row>
    <row r="1683" spans="1:3" x14ac:dyDescent="0.25">
      <c r="A1683">
        <v>1981</v>
      </c>
      <c r="B1683">
        <v>1.9810000000000001</v>
      </c>
      <c r="C1683">
        <f t="shared" si="26"/>
        <v>1.4947861908300208</v>
      </c>
    </row>
    <row r="1684" spans="1:3" x14ac:dyDescent="0.25">
      <c r="A1684">
        <v>1982</v>
      </c>
      <c r="B1684">
        <v>1.982</v>
      </c>
      <c r="C1684">
        <f t="shared" si="26"/>
        <v>1.4947712757793754</v>
      </c>
    </row>
    <row r="1685" spans="1:3" x14ac:dyDescent="0.25">
      <c r="A1685">
        <v>1983</v>
      </c>
      <c r="B1685">
        <v>1.9830000000000001</v>
      </c>
      <c r="C1685">
        <f t="shared" si="26"/>
        <v>1.4947563538443871</v>
      </c>
    </row>
    <row r="1686" spans="1:3" x14ac:dyDescent="0.25">
      <c r="A1686">
        <v>1984</v>
      </c>
      <c r="B1686">
        <v>1.984</v>
      </c>
      <c r="C1686">
        <f t="shared" si="26"/>
        <v>1.494741425020137</v>
      </c>
    </row>
    <row r="1687" spans="1:3" x14ac:dyDescent="0.25">
      <c r="A1687">
        <v>1985</v>
      </c>
      <c r="B1687">
        <v>1.9850000000000001</v>
      </c>
      <c r="C1687">
        <f t="shared" si="26"/>
        <v>1.4947264893017118</v>
      </c>
    </row>
    <row r="1688" spans="1:3" x14ac:dyDescent="0.25">
      <c r="A1688">
        <v>1986</v>
      </c>
      <c r="B1688">
        <v>1.986</v>
      </c>
      <c r="C1688">
        <f t="shared" si="26"/>
        <v>1.4947115466842049</v>
      </c>
    </row>
    <row r="1689" spans="1:3" x14ac:dyDescent="0.25">
      <c r="A1689">
        <v>1987</v>
      </c>
      <c r="B1689">
        <v>1.9870000000000001</v>
      </c>
      <c r="C1689">
        <f t="shared" si="26"/>
        <v>1.4946965971627137</v>
      </c>
    </row>
    <row r="1690" spans="1:3" x14ac:dyDescent="0.25">
      <c r="A1690">
        <v>1988</v>
      </c>
      <c r="B1690">
        <v>1.988</v>
      </c>
      <c r="C1690">
        <f t="shared" si="26"/>
        <v>1.4946816407323431</v>
      </c>
    </row>
    <row r="1691" spans="1:3" x14ac:dyDescent="0.25">
      <c r="A1691">
        <v>1989</v>
      </c>
      <c r="B1691">
        <v>1.9890000000000001</v>
      </c>
      <c r="C1691">
        <f t="shared" si="26"/>
        <v>1.4946666773882018</v>
      </c>
    </row>
    <row r="1692" spans="1:3" x14ac:dyDescent="0.25">
      <c r="A1692">
        <v>1990</v>
      </c>
      <c r="B1692">
        <v>1.99</v>
      </c>
      <c r="C1692">
        <f t="shared" si="26"/>
        <v>1.4946517071254064</v>
      </c>
    </row>
    <row r="1693" spans="1:3" x14ac:dyDescent="0.25">
      <c r="A1693">
        <v>1991</v>
      </c>
      <c r="B1693">
        <v>1.9910000000000001</v>
      </c>
      <c r="C1693">
        <f t="shared" si="26"/>
        <v>1.494636729939077</v>
      </c>
    </row>
    <row r="1694" spans="1:3" x14ac:dyDescent="0.25">
      <c r="A1694">
        <v>1992</v>
      </c>
      <c r="B1694">
        <v>1.992</v>
      </c>
      <c r="C1694">
        <f t="shared" si="26"/>
        <v>1.4946217458243405</v>
      </c>
    </row>
    <row r="1695" spans="1:3" x14ac:dyDescent="0.25">
      <c r="A1695">
        <v>1993</v>
      </c>
      <c r="B1695">
        <v>1.9930000000000001</v>
      </c>
      <c r="C1695">
        <f t="shared" si="26"/>
        <v>1.4946067547763295</v>
      </c>
    </row>
    <row r="1696" spans="1:3" x14ac:dyDescent="0.25">
      <c r="A1696">
        <v>1994</v>
      </c>
      <c r="B1696">
        <v>1.994</v>
      </c>
      <c r="C1696">
        <f t="shared" si="26"/>
        <v>1.4945917567901814</v>
      </c>
    </row>
    <row r="1697" spans="1:3" x14ac:dyDescent="0.25">
      <c r="A1697">
        <v>1995</v>
      </c>
      <c r="B1697">
        <v>1.9950000000000001</v>
      </c>
      <c r="C1697">
        <f t="shared" si="26"/>
        <v>1.4945767518610396</v>
      </c>
    </row>
    <row r="1698" spans="1:3" x14ac:dyDescent="0.25">
      <c r="A1698">
        <v>1996</v>
      </c>
      <c r="B1698">
        <v>1.996</v>
      </c>
      <c r="C1698">
        <f t="shared" si="26"/>
        <v>1.4945617399840532</v>
      </c>
    </row>
    <row r="1699" spans="1:3" x14ac:dyDescent="0.25">
      <c r="A1699">
        <v>1997</v>
      </c>
      <c r="B1699">
        <v>1.9970000000000001</v>
      </c>
      <c r="C1699">
        <f t="shared" si="26"/>
        <v>1.4945467211543761</v>
      </c>
    </row>
    <row r="1700" spans="1:3" x14ac:dyDescent="0.25">
      <c r="A1700">
        <v>1998</v>
      </c>
      <c r="B1700">
        <v>1.998</v>
      </c>
      <c r="C1700">
        <f t="shared" si="26"/>
        <v>1.494531695367169</v>
      </c>
    </row>
    <row r="1701" spans="1:3" x14ac:dyDescent="0.25">
      <c r="A1701">
        <v>1999</v>
      </c>
      <c r="B1701">
        <v>1.9990000000000001</v>
      </c>
      <c r="C1701">
        <f t="shared" si="26"/>
        <v>1.4945166626175963</v>
      </c>
    </row>
    <row r="1702" spans="1:3" x14ac:dyDescent="0.25">
      <c r="A1702">
        <v>2000</v>
      </c>
      <c r="B1702">
        <v>2</v>
      </c>
      <c r="C1702">
        <f t="shared" si="26"/>
        <v>1.4945016229008292</v>
      </c>
    </row>
    <row r="1703" spans="1:3" x14ac:dyDescent="0.25">
      <c r="A1703">
        <v>2001</v>
      </c>
      <c r="B1703">
        <v>2.0009999999999999</v>
      </c>
      <c r="C1703">
        <f t="shared" si="26"/>
        <v>1.4944865762120443</v>
      </c>
    </row>
    <row r="1704" spans="1:3" x14ac:dyDescent="0.25">
      <c r="A1704">
        <v>2002</v>
      </c>
      <c r="B1704">
        <v>2.0019999999999998</v>
      </c>
      <c r="C1704">
        <f t="shared" si="26"/>
        <v>1.4944715225464222</v>
      </c>
    </row>
    <row r="1705" spans="1:3" x14ac:dyDescent="0.25">
      <c r="A1705">
        <v>2003</v>
      </c>
      <c r="B1705">
        <v>2.0030000000000001</v>
      </c>
      <c r="C1705">
        <f t="shared" si="26"/>
        <v>1.4944564618991505</v>
      </c>
    </row>
    <row r="1706" spans="1:3" x14ac:dyDescent="0.25">
      <c r="A1706">
        <v>2004</v>
      </c>
      <c r="B1706">
        <v>2.004</v>
      </c>
      <c r="C1706">
        <f t="shared" si="26"/>
        <v>1.4944413942654213</v>
      </c>
    </row>
    <row r="1707" spans="1:3" x14ac:dyDescent="0.25">
      <c r="A1707">
        <v>2005</v>
      </c>
      <c r="B1707">
        <v>2.0049999999999999</v>
      </c>
      <c r="C1707">
        <f t="shared" si="26"/>
        <v>1.4944263196404324</v>
      </c>
    </row>
    <row r="1708" spans="1:3" x14ac:dyDescent="0.25">
      <c r="A1708">
        <v>2006</v>
      </c>
      <c r="B1708">
        <v>2.0059999999999998</v>
      </c>
      <c r="C1708">
        <f t="shared" si="26"/>
        <v>1.4944112380193861</v>
      </c>
    </row>
    <row r="1709" spans="1:3" x14ac:dyDescent="0.25">
      <c r="A1709">
        <v>2007</v>
      </c>
      <c r="B1709">
        <v>2.0070000000000001</v>
      </c>
      <c r="C1709">
        <f t="shared" si="26"/>
        <v>1.4943961493974915</v>
      </c>
    </row>
    <row r="1710" spans="1:3" x14ac:dyDescent="0.25">
      <c r="A1710">
        <v>2008</v>
      </c>
      <c r="B1710">
        <v>2.008</v>
      </c>
      <c r="C1710">
        <f t="shared" si="26"/>
        <v>1.4943810537699613</v>
      </c>
    </row>
    <row r="1711" spans="1:3" x14ac:dyDescent="0.25">
      <c r="A1711">
        <v>2009</v>
      </c>
      <c r="B1711">
        <v>2.0089999999999999</v>
      </c>
      <c r="C1711">
        <f t="shared" si="26"/>
        <v>1.4943659511320151</v>
      </c>
    </row>
    <row r="1712" spans="1:3" x14ac:dyDescent="0.25">
      <c r="A1712">
        <v>2010</v>
      </c>
      <c r="B1712">
        <v>2.0099999999999998</v>
      </c>
      <c r="C1712">
        <f t="shared" si="26"/>
        <v>1.494350841478876</v>
      </c>
    </row>
    <row r="1713" spans="1:3" x14ac:dyDescent="0.25">
      <c r="A1713">
        <v>2011</v>
      </c>
      <c r="B1713">
        <v>2.0110000000000001</v>
      </c>
      <c r="C1713">
        <f t="shared" si="26"/>
        <v>1.4943357248057734</v>
      </c>
    </row>
    <row r="1714" spans="1:3" x14ac:dyDescent="0.25">
      <c r="A1714">
        <v>2012</v>
      </c>
      <c r="B1714">
        <v>2.012</v>
      </c>
      <c r="C1714">
        <f t="shared" si="26"/>
        <v>1.4943206011079417</v>
      </c>
    </row>
    <row r="1715" spans="1:3" x14ac:dyDescent="0.25">
      <c r="A1715">
        <v>2013</v>
      </c>
      <c r="B1715">
        <v>2.0129999999999999</v>
      </c>
      <c r="C1715">
        <f t="shared" si="26"/>
        <v>1.4943054703806204</v>
      </c>
    </row>
    <row r="1716" spans="1:3" x14ac:dyDescent="0.25">
      <c r="A1716">
        <v>2014</v>
      </c>
      <c r="B1716">
        <v>2.0139999999999998</v>
      </c>
      <c r="C1716">
        <f t="shared" si="26"/>
        <v>1.494290332619054</v>
      </c>
    </row>
    <row r="1717" spans="1:3" x14ac:dyDescent="0.25">
      <c r="A1717">
        <v>2015</v>
      </c>
      <c r="B1717">
        <v>2.0150000000000001</v>
      </c>
      <c r="C1717">
        <f t="shared" si="26"/>
        <v>1.4942751878184926</v>
      </c>
    </row>
    <row r="1718" spans="1:3" x14ac:dyDescent="0.25">
      <c r="A1718">
        <v>2016</v>
      </c>
      <c r="B1718">
        <v>2.016</v>
      </c>
      <c r="C1718">
        <f t="shared" si="26"/>
        <v>1.4942600359741904</v>
      </c>
    </row>
    <row r="1719" spans="1:3" x14ac:dyDescent="0.25">
      <c r="A1719">
        <v>2017</v>
      </c>
      <c r="B1719">
        <v>2.0169999999999999</v>
      </c>
      <c r="C1719">
        <f t="shared" si="26"/>
        <v>1.4942448770814081</v>
      </c>
    </row>
    <row r="1720" spans="1:3" x14ac:dyDescent="0.25">
      <c r="A1720">
        <v>2018</v>
      </c>
      <c r="B1720">
        <v>2.0179999999999998</v>
      </c>
      <c r="C1720">
        <f t="shared" si="26"/>
        <v>1.4942297111354101</v>
      </c>
    </row>
    <row r="1721" spans="1:3" x14ac:dyDescent="0.25">
      <c r="A1721">
        <v>2019</v>
      </c>
      <c r="B1721">
        <v>2.0190000000000001</v>
      </c>
      <c r="C1721">
        <f t="shared" si="26"/>
        <v>1.4942145381314664</v>
      </c>
    </row>
    <row r="1722" spans="1:3" x14ac:dyDescent="0.25">
      <c r="A1722">
        <v>2020</v>
      </c>
      <c r="B1722">
        <v>2.02</v>
      </c>
      <c r="C1722">
        <f t="shared" si="26"/>
        <v>1.4941993580648523</v>
      </c>
    </row>
    <row r="1723" spans="1:3" x14ac:dyDescent="0.25">
      <c r="A1723">
        <v>2021</v>
      </c>
      <c r="B1723">
        <v>2.0209999999999999</v>
      </c>
      <c r="C1723">
        <f t="shared" si="26"/>
        <v>1.4941841709308479</v>
      </c>
    </row>
    <row r="1724" spans="1:3" x14ac:dyDescent="0.25">
      <c r="A1724">
        <v>2022</v>
      </c>
      <c r="B1724">
        <v>2.0219999999999998</v>
      </c>
      <c r="C1724">
        <f t="shared" si="26"/>
        <v>1.4941689767247379</v>
      </c>
    </row>
    <row r="1725" spans="1:3" x14ac:dyDescent="0.25">
      <c r="A1725">
        <v>2023</v>
      </c>
      <c r="B1725">
        <v>2.0230000000000001</v>
      </c>
      <c r="C1725">
        <f t="shared" si="26"/>
        <v>1.4941537754418119</v>
      </c>
    </row>
    <row r="1726" spans="1:3" x14ac:dyDescent="0.25">
      <c r="A1726">
        <v>2024</v>
      </c>
      <c r="B1726">
        <v>2.024</v>
      </c>
      <c r="C1726">
        <f t="shared" si="26"/>
        <v>1.4941385670773659</v>
      </c>
    </row>
    <row r="1727" spans="1:3" x14ac:dyDescent="0.25">
      <c r="A1727">
        <v>2025</v>
      </c>
      <c r="B1727">
        <v>2.0249999999999999</v>
      </c>
      <c r="C1727">
        <f t="shared" si="26"/>
        <v>1.4941233516266985</v>
      </c>
    </row>
    <row r="1728" spans="1:3" x14ac:dyDescent="0.25">
      <c r="A1728">
        <v>2026</v>
      </c>
      <c r="B1728">
        <v>2.0259999999999998</v>
      </c>
      <c r="C1728">
        <f t="shared" si="26"/>
        <v>1.4941081290851155</v>
      </c>
    </row>
    <row r="1729" spans="1:3" x14ac:dyDescent="0.25">
      <c r="A1729">
        <v>2027</v>
      </c>
      <c r="B1729">
        <v>2.0270000000000001</v>
      </c>
      <c r="C1729">
        <f t="shared" si="26"/>
        <v>1.4940928994479257</v>
      </c>
    </row>
    <row r="1730" spans="1:3" x14ac:dyDescent="0.25">
      <c r="A1730">
        <v>2028</v>
      </c>
      <c r="B1730">
        <v>2.028</v>
      </c>
      <c r="C1730">
        <f t="shared" si="26"/>
        <v>1.4940776627104435</v>
      </c>
    </row>
    <row r="1731" spans="1:3" x14ac:dyDescent="0.25">
      <c r="A1731">
        <v>2029</v>
      </c>
      <c r="B1731">
        <v>2.0289999999999999</v>
      </c>
      <c r="C1731">
        <f t="shared" ref="C1731:C1794" si="27">SQRT(1+(1.03961212*B1731^2)/(B1731^2-0.00600069867)+(0.231792344*B1731^2)/(B1731^2-0.0200179144)+(1.01046945*B1731^2)/(B1731^2-103.560653))</f>
        <v>1.4940624188679885</v>
      </c>
    </row>
    <row r="1732" spans="1:3" x14ac:dyDescent="0.25">
      <c r="A1732">
        <v>2030</v>
      </c>
      <c r="B1732">
        <v>2.0299999999999998</v>
      </c>
      <c r="C1732">
        <f t="shared" si="27"/>
        <v>1.4940471679158849</v>
      </c>
    </row>
    <row r="1733" spans="1:3" x14ac:dyDescent="0.25">
      <c r="A1733">
        <v>2031</v>
      </c>
      <c r="B1733">
        <v>2.0310000000000001</v>
      </c>
      <c r="C1733">
        <f t="shared" si="27"/>
        <v>1.494031909849461</v>
      </c>
    </row>
    <row r="1734" spans="1:3" x14ac:dyDescent="0.25">
      <c r="A1734">
        <v>2032</v>
      </c>
      <c r="B1734">
        <v>2.032</v>
      </c>
      <c r="C1734">
        <f t="shared" si="27"/>
        <v>1.4940166446640508</v>
      </c>
    </row>
    <row r="1735" spans="1:3" x14ac:dyDescent="0.25">
      <c r="A1735">
        <v>2033</v>
      </c>
      <c r="B1735">
        <v>2.0329999999999999</v>
      </c>
      <c r="C1735">
        <f t="shared" si="27"/>
        <v>1.494001372354993</v>
      </c>
    </row>
    <row r="1736" spans="1:3" x14ac:dyDescent="0.25">
      <c r="A1736">
        <v>2034</v>
      </c>
      <c r="B1736">
        <v>2.0339999999999998</v>
      </c>
      <c r="C1736">
        <f t="shared" si="27"/>
        <v>1.4939860929176303</v>
      </c>
    </row>
    <row r="1737" spans="1:3" x14ac:dyDescent="0.25">
      <c r="A1737">
        <v>2035</v>
      </c>
      <c r="B1737">
        <v>2.0350000000000001</v>
      </c>
      <c r="C1737">
        <f t="shared" si="27"/>
        <v>1.4939708063473105</v>
      </c>
    </row>
    <row r="1738" spans="1:3" x14ac:dyDescent="0.25">
      <c r="A1738">
        <v>2036</v>
      </c>
      <c r="B1738">
        <v>2.036</v>
      </c>
      <c r="C1738">
        <f t="shared" si="27"/>
        <v>1.4939555126393864</v>
      </c>
    </row>
    <row r="1739" spans="1:3" x14ac:dyDescent="0.25">
      <c r="A1739">
        <v>2037</v>
      </c>
      <c r="B1739">
        <v>2.0369999999999999</v>
      </c>
      <c r="C1739">
        <f t="shared" si="27"/>
        <v>1.4939402117892153</v>
      </c>
    </row>
    <row r="1740" spans="1:3" x14ac:dyDescent="0.25">
      <c r="A1740">
        <v>2038</v>
      </c>
      <c r="B1740">
        <v>2.0379999999999998</v>
      </c>
      <c r="C1740">
        <f t="shared" si="27"/>
        <v>1.4939249037921589</v>
      </c>
    </row>
    <row r="1741" spans="1:3" x14ac:dyDescent="0.25">
      <c r="A1741">
        <v>2039</v>
      </c>
      <c r="B1741">
        <v>2.0390000000000001</v>
      </c>
      <c r="C1741">
        <f t="shared" si="27"/>
        <v>1.4939095886435838</v>
      </c>
    </row>
    <row r="1742" spans="1:3" x14ac:dyDescent="0.25">
      <c r="A1742">
        <v>2040</v>
      </c>
      <c r="B1742">
        <v>2.04</v>
      </c>
      <c r="C1742">
        <f t="shared" si="27"/>
        <v>1.493894266338861</v>
      </c>
    </row>
    <row r="1743" spans="1:3" x14ac:dyDescent="0.25">
      <c r="A1743">
        <v>2041</v>
      </c>
      <c r="B1743">
        <v>2.0409999999999999</v>
      </c>
      <c r="C1743">
        <f t="shared" si="27"/>
        <v>1.4938789368733665</v>
      </c>
    </row>
    <row r="1744" spans="1:3" x14ac:dyDescent="0.25">
      <c r="A1744">
        <v>2042</v>
      </c>
      <c r="B1744">
        <v>2.0419999999999998</v>
      </c>
      <c r="C1744">
        <f t="shared" si="27"/>
        <v>1.4938636002424805</v>
      </c>
    </row>
    <row r="1745" spans="1:3" x14ac:dyDescent="0.25">
      <c r="A1745">
        <v>2043</v>
      </c>
      <c r="B1745">
        <v>2.0430000000000001</v>
      </c>
      <c r="C1745">
        <f t="shared" si="27"/>
        <v>1.493848256441588</v>
      </c>
    </row>
    <row r="1746" spans="1:3" x14ac:dyDescent="0.25">
      <c r="A1746">
        <v>2044</v>
      </c>
      <c r="B1746">
        <v>2.044</v>
      </c>
      <c r="C1746">
        <f t="shared" si="27"/>
        <v>1.4938329054660784</v>
      </c>
    </row>
    <row r="1747" spans="1:3" x14ac:dyDescent="0.25">
      <c r="A1747">
        <v>2045</v>
      </c>
      <c r="B1747">
        <v>2.0449999999999999</v>
      </c>
      <c r="C1747">
        <f t="shared" si="27"/>
        <v>1.4938175473113455</v>
      </c>
    </row>
    <row r="1748" spans="1:3" x14ac:dyDescent="0.25">
      <c r="A1748">
        <v>2046</v>
      </c>
      <c r="B1748">
        <v>2.0459999999999998</v>
      </c>
      <c r="C1748">
        <f t="shared" si="27"/>
        <v>1.4938021819727882</v>
      </c>
    </row>
    <row r="1749" spans="1:3" x14ac:dyDescent="0.25">
      <c r="A1749">
        <v>2047</v>
      </c>
      <c r="B1749">
        <v>2.0470000000000002</v>
      </c>
      <c r="C1749">
        <f t="shared" si="27"/>
        <v>1.4937868094458089</v>
      </c>
    </row>
    <row r="1750" spans="1:3" x14ac:dyDescent="0.25">
      <c r="A1750">
        <v>2048</v>
      </c>
      <c r="B1750">
        <v>2.048</v>
      </c>
      <c r="C1750">
        <f t="shared" si="27"/>
        <v>1.4937714297258156</v>
      </c>
    </row>
    <row r="1751" spans="1:3" x14ac:dyDescent="0.25">
      <c r="A1751">
        <v>2049</v>
      </c>
      <c r="B1751">
        <v>2.0489999999999999</v>
      </c>
      <c r="C1751">
        <f t="shared" si="27"/>
        <v>1.4937560428082199</v>
      </c>
    </row>
    <row r="1752" spans="1:3" x14ac:dyDescent="0.25">
      <c r="A1752">
        <v>2050</v>
      </c>
      <c r="B1752">
        <v>2.0499999999999998</v>
      </c>
      <c r="C1752">
        <f t="shared" si="27"/>
        <v>1.4937406486884384</v>
      </c>
    </row>
    <row r="1753" spans="1:3" x14ac:dyDescent="0.25">
      <c r="A1753">
        <v>2051</v>
      </c>
      <c r="B1753">
        <v>2.0510000000000002</v>
      </c>
      <c r="C1753">
        <f t="shared" si="27"/>
        <v>1.4937252473618916</v>
      </c>
    </row>
    <row r="1754" spans="1:3" x14ac:dyDescent="0.25">
      <c r="A1754">
        <v>2052</v>
      </c>
      <c r="B1754">
        <v>2.052</v>
      </c>
      <c r="C1754">
        <f t="shared" si="27"/>
        <v>1.4937098388240044</v>
      </c>
    </row>
    <row r="1755" spans="1:3" x14ac:dyDescent="0.25">
      <c r="A1755">
        <v>2053</v>
      </c>
      <c r="B1755">
        <v>2.0529999999999999</v>
      </c>
      <c r="C1755">
        <f t="shared" si="27"/>
        <v>1.4936944230702069</v>
      </c>
    </row>
    <row r="1756" spans="1:3" x14ac:dyDescent="0.25">
      <c r="A1756">
        <v>2054</v>
      </c>
      <c r="B1756">
        <v>2.0539999999999998</v>
      </c>
      <c r="C1756">
        <f t="shared" si="27"/>
        <v>1.4936790000959326</v>
      </c>
    </row>
    <row r="1757" spans="1:3" x14ac:dyDescent="0.25">
      <c r="A1757">
        <v>2055</v>
      </c>
      <c r="B1757">
        <v>2.0550000000000002</v>
      </c>
      <c r="C1757">
        <f t="shared" si="27"/>
        <v>1.4936635698966196</v>
      </c>
    </row>
    <row r="1758" spans="1:3" x14ac:dyDescent="0.25">
      <c r="A1758">
        <v>2056</v>
      </c>
      <c r="B1758">
        <v>2.056</v>
      </c>
      <c r="C1758">
        <f t="shared" si="27"/>
        <v>1.4936481324677109</v>
      </c>
    </row>
    <row r="1759" spans="1:3" x14ac:dyDescent="0.25">
      <c r="A1759">
        <v>2057</v>
      </c>
      <c r="B1759">
        <v>2.0569999999999999</v>
      </c>
      <c r="C1759">
        <f t="shared" si="27"/>
        <v>1.4936326878046529</v>
      </c>
    </row>
    <row r="1760" spans="1:3" x14ac:dyDescent="0.25">
      <c r="A1760">
        <v>2058</v>
      </c>
      <c r="B1760">
        <v>2.0579999999999998</v>
      </c>
      <c r="C1760">
        <f t="shared" si="27"/>
        <v>1.4936172359028972</v>
      </c>
    </row>
    <row r="1761" spans="1:3" x14ac:dyDescent="0.25">
      <c r="A1761">
        <v>2059</v>
      </c>
      <c r="B1761">
        <v>2.0590000000000002</v>
      </c>
      <c r="C1761">
        <f t="shared" si="27"/>
        <v>1.4936017767578988</v>
      </c>
    </row>
    <row r="1762" spans="1:3" x14ac:dyDescent="0.25">
      <c r="A1762">
        <v>2060</v>
      </c>
      <c r="B1762">
        <v>2.06</v>
      </c>
      <c r="C1762">
        <f t="shared" si="27"/>
        <v>1.4935863103651175</v>
      </c>
    </row>
    <row r="1763" spans="1:3" x14ac:dyDescent="0.25">
      <c r="A1763">
        <v>2061</v>
      </c>
      <c r="B1763">
        <v>2.0609999999999999</v>
      </c>
      <c r="C1763">
        <f t="shared" si="27"/>
        <v>1.4935708367200171</v>
      </c>
    </row>
    <row r="1764" spans="1:3" x14ac:dyDescent="0.25">
      <c r="A1764">
        <v>2062</v>
      </c>
      <c r="B1764">
        <v>2.0619999999999998</v>
      </c>
      <c r="C1764">
        <f t="shared" si="27"/>
        <v>1.4935553558180659</v>
      </c>
    </row>
    <row r="1765" spans="1:3" x14ac:dyDescent="0.25">
      <c r="A1765">
        <v>2063</v>
      </c>
      <c r="B1765">
        <v>2.0630000000000002</v>
      </c>
      <c r="C1765">
        <f t="shared" si="27"/>
        <v>1.4935398676547365</v>
      </c>
    </row>
    <row r="1766" spans="1:3" x14ac:dyDescent="0.25">
      <c r="A1766">
        <v>2064</v>
      </c>
      <c r="B1766">
        <v>2.0640000000000001</v>
      </c>
      <c r="C1766">
        <f t="shared" si="27"/>
        <v>1.4935243722255047</v>
      </c>
    </row>
    <row r="1767" spans="1:3" x14ac:dyDescent="0.25">
      <c r="A1767">
        <v>2065</v>
      </c>
      <c r="B1767">
        <v>2.0649999999999999</v>
      </c>
      <c r="C1767">
        <f t="shared" si="27"/>
        <v>1.4935088695258516</v>
      </c>
    </row>
    <row r="1768" spans="1:3" x14ac:dyDescent="0.25">
      <c r="A1768">
        <v>2066</v>
      </c>
      <c r="B1768">
        <v>2.0659999999999998</v>
      </c>
      <c r="C1768">
        <f t="shared" si="27"/>
        <v>1.4934933595512616</v>
      </c>
    </row>
    <row r="1769" spans="1:3" x14ac:dyDescent="0.25">
      <c r="A1769">
        <v>2067</v>
      </c>
      <c r="B1769">
        <v>2.0670000000000002</v>
      </c>
      <c r="C1769">
        <f t="shared" si="27"/>
        <v>1.4934778422972244</v>
      </c>
    </row>
    <row r="1770" spans="1:3" x14ac:dyDescent="0.25">
      <c r="A1770">
        <v>2068</v>
      </c>
      <c r="B1770">
        <v>2.0680000000000001</v>
      </c>
      <c r="C1770">
        <f t="shared" si="27"/>
        <v>1.4934623177592321</v>
      </c>
    </row>
    <row r="1771" spans="1:3" x14ac:dyDescent="0.25">
      <c r="A1771">
        <v>2069</v>
      </c>
      <c r="B1771">
        <v>2.069</v>
      </c>
      <c r="C1771">
        <f t="shared" si="27"/>
        <v>1.4934467859327825</v>
      </c>
    </row>
    <row r="1772" spans="1:3" x14ac:dyDescent="0.25">
      <c r="A1772">
        <v>2070</v>
      </c>
      <c r="B1772">
        <v>2.0699999999999998</v>
      </c>
      <c r="C1772">
        <f t="shared" si="27"/>
        <v>1.4934312468133764</v>
      </c>
    </row>
    <row r="1773" spans="1:3" x14ac:dyDescent="0.25">
      <c r="A1773">
        <v>2071</v>
      </c>
      <c r="B1773">
        <v>2.0710000000000002</v>
      </c>
      <c r="C1773">
        <f t="shared" si="27"/>
        <v>1.4934157003965196</v>
      </c>
    </row>
    <row r="1774" spans="1:3" x14ac:dyDescent="0.25">
      <c r="A1774">
        <v>2072</v>
      </c>
      <c r="B1774">
        <v>2.0720000000000001</v>
      </c>
      <c r="C1774">
        <f t="shared" si="27"/>
        <v>1.4934001466777209</v>
      </c>
    </row>
    <row r="1775" spans="1:3" x14ac:dyDescent="0.25">
      <c r="A1775">
        <v>2073</v>
      </c>
      <c r="B1775">
        <v>2.073</v>
      </c>
      <c r="C1775">
        <f t="shared" si="27"/>
        <v>1.4933845856524939</v>
      </c>
    </row>
    <row r="1776" spans="1:3" x14ac:dyDescent="0.25">
      <c r="A1776">
        <v>2074</v>
      </c>
      <c r="B1776">
        <v>2.0739999999999998</v>
      </c>
      <c r="C1776">
        <f t="shared" si="27"/>
        <v>1.4933690173163554</v>
      </c>
    </row>
    <row r="1777" spans="1:3" x14ac:dyDescent="0.25">
      <c r="A1777">
        <v>2075</v>
      </c>
      <c r="B1777">
        <v>2.0750000000000002</v>
      </c>
      <c r="C1777">
        <f t="shared" si="27"/>
        <v>1.4933534416648278</v>
      </c>
    </row>
    <row r="1778" spans="1:3" x14ac:dyDescent="0.25">
      <c r="A1778">
        <v>2076</v>
      </c>
      <c r="B1778">
        <v>2.0760000000000001</v>
      </c>
      <c r="C1778">
        <f t="shared" si="27"/>
        <v>1.4933378586934352</v>
      </c>
    </row>
    <row r="1779" spans="1:3" x14ac:dyDescent="0.25">
      <c r="A1779">
        <v>2077</v>
      </c>
      <c r="B1779">
        <v>2.077</v>
      </c>
      <c r="C1779">
        <f t="shared" si="27"/>
        <v>1.4933222683977079</v>
      </c>
    </row>
    <row r="1780" spans="1:3" x14ac:dyDescent="0.25">
      <c r="A1780">
        <v>2078</v>
      </c>
      <c r="B1780">
        <v>2.0779999999999998</v>
      </c>
      <c r="C1780">
        <f t="shared" si="27"/>
        <v>1.4933066707731784</v>
      </c>
    </row>
    <row r="1781" spans="1:3" x14ac:dyDescent="0.25">
      <c r="A1781">
        <v>2079</v>
      </c>
      <c r="B1781">
        <v>2.0790000000000002</v>
      </c>
      <c r="C1781">
        <f t="shared" si="27"/>
        <v>1.493291065815384</v>
      </c>
    </row>
    <row r="1782" spans="1:3" x14ac:dyDescent="0.25">
      <c r="A1782">
        <v>2080</v>
      </c>
      <c r="B1782">
        <v>2.08</v>
      </c>
      <c r="C1782">
        <f t="shared" si="27"/>
        <v>1.493275453519866</v>
      </c>
    </row>
    <row r="1783" spans="1:3" x14ac:dyDescent="0.25">
      <c r="A1783">
        <v>2081</v>
      </c>
      <c r="B1783">
        <v>2.081</v>
      </c>
      <c r="C1783">
        <f t="shared" si="27"/>
        <v>1.4932598338821688</v>
      </c>
    </row>
    <row r="1784" spans="1:3" x14ac:dyDescent="0.25">
      <c r="A1784">
        <v>2082</v>
      </c>
      <c r="B1784">
        <v>2.0819999999999999</v>
      </c>
      <c r="C1784">
        <f t="shared" si="27"/>
        <v>1.4932442068978415</v>
      </c>
    </row>
    <row r="1785" spans="1:3" x14ac:dyDescent="0.25">
      <c r="A1785">
        <v>2083</v>
      </c>
      <c r="B1785">
        <v>2.0830000000000002</v>
      </c>
      <c r="C1785">
        <f t="shared" si="27"/>
        <v>1.4932285725624368</v>
      </c>
    </row>
    <row r="1786" spans="1:3" x14ac:dyDescent="0.25">
      <c r="A1786">
        <v>2084</v>
      </c>
      <c r="B1786">
        <v>2.0840000000000001</v>
      </c>
      <c r="C1786">
        <f t="shared" si="27"/>
        <v>1.4932129308715112</v>
      </c>
    </row>
    <row r="1787" spans="1:3" x14ac:dyDescent="0.25">
      <c r="A1787">
        <v>2085</v>
      </c>
      <c r="B1787">
        <v>2.085</v>
      </c>
      <c r="C1787">
        <f t="shared" si="27"/>
        <v>1.4931972818206247</v>
      </c>
    </row>
    <row r="1788" spans="1:3" x14ac:dyDescent="0.25">
      <c r="A1788">
        <v>2086</v>
      </c>
      <c r="B1788">
        <v>2.0859999999999999</v>
      </c>
      <c r="C1788">
        <f t="shared" si="27"/>
        <v>1.4931816254053421</v>
      </c>
    </row>
    <row r="1789" spans="1:3" x14ac:dyDescent="0.25">
      <c r="A1789">
        <v>2087</v>
      </c>
      <c r="B1789">
        <v>2.0870000000000002</v>
      </c>
      <c r="C1789">
        <f t="shared" si="27"/>
        <v>1.4931659616212303</v>
      </c>
    </row>
    <row r="1790" spans="1:3" x14ac:dyDescent="0.25">
      <c r="A1790">
        <v>2088</v>
      </c>
      <c r="B1790">
        <v>2.0880000000000001</v>
      </c>
      <c r="C1790">
        <f t="shared" si="27"/>
        <v>1.4931502904638616</v>
      </c>
    </row>
    <row r="1791" spans="1:3" x14ac:dyDescent="0.25">
      <c r="A1791">
        <v>2089</v>
      </c>
      <c r="B1791">
        <v>2.089</v>
      </c>
      <c r="C1791">
        <f t="shared" si="27"/>
        <v>1.4931346119288114</v>
      </c>
    </row>
    <row r="1792" spans="1:3" x14ac:dyDescent="0.25">
      <c r="A1792">
        <v>2090</v>
      </c>
      <c r="B1792">
        <v>2.09</v>
      </c>
      <c r="C1792">
        <f t="shared" si="27"/>
        <v>1.4931189260116586</v>
      </c>
    </row>
    <row r="1793" spans="1:3" x14ac:dyDescent="0.25">
      <c r="A1793">
        <v>2091</v>
      </c>
      <c r="B1793">
        <v>2.0910000000000002</v>
      </c>
      <c r="C1793">
        <f t="shared" si="27"/>
        <v>1.4931032327079865</v>
      </c>
    </row>
    <row r="1794" spans="1:3" x14ac:dyDescent="0.25">
      <c r="A1794">
        <v>2092</v>
      </c>
      <c r="B1794">
        <v>2.0920000000000001</v>
      </c>
      <c r="C1794">
        <f t="shared" si="27"/>
        <v>1.4930875320133814</v>
      </c>
    </row>
    <row r="1795" spans="1:3" x14ac:dyDescent="0.25">
      <c r="A1795">
        <v>2093</v>
      </c>
      <c r="B1795">
        <v>2.093</v>
      </c>
      <c r="C1795">
        <f t="shared" ref="C1795:C1858" si="28">SQRT(1+(1.03961212*B1795^2)/(B1795^2-0.00600069867)+(0.231792344*B1795^2)/(B1795^2-0.0200179144)+(1.01046945*B1795^2)/(B1795^2-103.560653))</f>
        <v>1.4930718239234335</v>
      </c>
    </row>
    <row r="1796" spans="1:3" x14ac:dyDescent="0.25">
      <c r="A1796">
        <v>2094</v>
      </c>
      <c r="B1796">
        <v>2.0939999999999999</v>
      </c>
      <c r="C1796">
        <f t="shared" si="28"/>
        <v>1.4930561084337373</v>
      </c>
    </row>
    <row r="1797" spans="1:3" x14ac:dyDescent="0.25">
      <c r="A1797">
        <v>2095</v>
      </c>
      <c r="B1797">
        <v>2.0950000000000002</v>
      </c>
      <c r="C1797">
        <f t="shared" si="28"/>
        <v>1.4930403855398897</v>
      </c>
    </row>
    <row r="1798" spans="1:3" x14ac:dyDescent="0.25">
      <c r="A1798">
        <v>2096</v>
      </c>
      <c r="B1798">
        <v>2.0960000000000001</v>
      </c>
      <c r="C1798">
        <f t="shared" si="28"/>
        <v>1.4930246552374924</v>
      </c>
    </row>
    <row r="1799" spans="1:3" x14ac:dyDescent="0.25">
      <c r="A1799">
        <v>2097</v>
      </c>
      <c r="B1799">
        <v>2.097</v>
      </c>
      <c r="C1799">
        <f t="shared" si="28"/>
        <v>1.4930089175221504</v>
      </c>
    </row>
    <row r="1800" spans="1:3" x14ac:dyDescent="0.25">
      <c r="A1800">
        <v>2098</v>
      </c>
      <c r="B1800">
        <v>2.0979999999999999</v>
      </c>
      <c r="C1800">
        <f t="shared" si="28"/>
        <v>1.492993172389472</v>
      </c>
    </row>
    <row r="1801" spans="1:3" x14ac:dyDescent="0.25">
      <c r="A1801">
        <v>2099</v>
      </c>
      <c r="B1801">
        <v>2.0990000000000002</v>
      </c>
      <c r="C1801">
        <f t="shared" si="28"/>
        <v>1.4929774198350692</v>
      </c>
    </row>
    <row r="1802" spans="1:3" x14ac:dyDescent="0.25">
      <c r="A1802">
        <v>2100</v>
      </c>
      <c r="B1802">
        <v>2.1</v>
      </c>
      <c r="C1802">
        <f t="shared" si="28"/>
        <v>1.4929616598545581</v>
      </c>
    </row>
    <row r="1803" spans="1:3" x14ac:dyDescent="0.25">
      <c r="A1803">
        <v>2101</v>
      </c>
      <c r="B1803">
        <v>2.101</v>
      </c>
      <c r="C1803">
        <f t="shared" si="28"/>
        <v>1.4929458924435577</v>
      </c>
    </row>
    <row r="1804" spans="1:3" x14ac:dyDescent="0.25">
      <c r="A1804">
        <v>2102</v>
      </c>
      <c r="B1804">
        <v>2.1019999999999999</v>
      </c>
      <c r="C1804">
        <f t="shared" si="28"/>
        <v>1.4929301175976903</v>
      </c>
    </row>
    <row r="1805" spans="1:3" x14ac:dyDescent="0.25">
      <c r="A1805">
        <v>2103</v>
      </c>
      <c r="B1805">
        <v>2.1030000000000002</v>
      </c>
      <c r="C1805">
        <f t="shared" si="28"/>
        <v>1.4929143353125833</v>
      </c>
    </row>
    <row r="1806" spans="1:3" x14ac:dyDescent="0.25">
      <c r="A1806">
        <v>2104</v>
      </c>
      <c r="B1806">
        <v>2.1040000000000001</v>
      </c>
      <c r="C1806">
        <f t="shared" si="28"/>
        <v>1.4928985455838657</v>
      </c>
    </row>
    <row r="1807" spans="1:3" x14ac:dyDescent="0.25">
      <c r="A1807">
        <v>2105</v>
      </c>
      <c r="B1807">
        <v>2.105</v>
      </c>
      <c r="C1807">
        <f t="shared" si="28"/>
        <v>1.4928827484071712</v>
      </c>
    </row>
    <row r="1808" spans="1:3" x14ac:dyDescent="0.25">
      <c r="A1808">
        <v>2106</v>
      </c>
      <c r="B1808">
        <v>2.1059999999999999</v>
      </c>
      <c r="C1808">
        <f t="shared" si="28"/>
        <v>1.4928669437781368</v>
      </c>
    </row>
    <row r="1809" spans="1:3" x14ac:dyDescent="0.25">
      <c r="A1809">
        <v>2107</v>
      </c>
      <c r="B1809">
        <v>2.1070000000000002</v>
      </c>
      <c r="C1809">
        <f t="shared" si="28"/>
        <v>1.4928511316924022</v>
      </c>
    </row>
    <row r="1810" spans="1:3" x14ac:dyDescent="0.25">
      <c r="A1810">
        <v>2108</v>
      </c>
      <c r="B1810">
        <v>2.1080000000000001</v>
      </c>
      <c r="C1810">
        <f t="shared" si="28"/>
        <v>1.4928353121456117</v>
      </c>
    </row>
    <row r="1811" spans="1:3" x14ac:dyDescent="0.25">
      <c r="A1811">
        <v>2109</v>
      </c>
      <c r="B1811">
        <v>2.109</v>
      </c>
      <c r="C1811">
        <f t="shared" si="28"/>
        <v>1.4928194851334124</v>
      </c>
    </row>
    <row r="1812" spans="1:3" x14ac:dyDescent="0.25">
      <c r="A1812">
        <v>2110</v>
      </c>
      <c r="B1812">
        <v>2.11</v>
      </c>
      <c r="C1812">
        <f t="shared" si="28"/>
        <v>1.4928036506514548</v>
      </c>
    </row>
    <row r="1813" spans="1:3" x14ac:dyDescent="0.25">
      <c r="A1813">
        <v>2111</v>
      </c>
      <c r="B1813">
        <v>2.1110000000000002</v>
      </c>
      <c r="C1813">
        <f t="shared" si="28"/>
        <v>1.4927878086953934</v>
      </c>
    </row>
    <row r="1814" spans="1:3" x14ac:dyDescent="0.25">
      <c r="A1814">
        <v>2112</v>
      </c>
      <c r="B1814">
        <v>2.1120000000000001</v>
      </c>
      <c r="C1814">
        <f t="shared" si="28"/>
        <v>1.492771959260885</v>
      </c>
    </row>
    <row r="1815" spans="1:3" x14ac:dyDescent="0.25">
      <c r="A1815">
        <v>2113</v>
      </c>
      <c r="B1815">
        <v>2.113</v>
      </c>
      <c r="C1815">
        <f t="shared" si="28"/>
        <v>1.4927561023435911</v>
      </c>
    </row>
    <row r="1816" spans="1:3" x14ac:dyDescent="0.25">
      <c r="A1816">
        <v>2114</v>
      </c>
      <c r="B1816">
        <v>2.1139999999999999</v>
      </c>
      <c r="C1816">
        <f t="shared" si="28"/>
        <v>1.492740237939175</v>
      </c>
    </row>
    <row r="1817" spans="1:3" x14ac:dyDescent="0.25">
      <c r="A1817">
        <v>2115</v>
      </c>
      <c r="B1817">
        <v>2.1150000000000002</v>
      </c>
      <c r="C1817">
        <f t="shared" si="28"/>
        <v>1.4927243660433049</v>
      </c>
    </row>
    <row r="1818" spans="1:3" x14ac:dyDescent="0.25">
      <c r="A1818">
        <v>2116</v>
      </c>
      <c r="B1818">
        <v>2.1160000000000001</v>
      </c>
      <c r="C1818">
        <f t="shared" si="28"/>
        <v>1.4927084866516516</v>
      </c>
    </row>
    <row r="1819" spans="1:3" x14ac:dyDescent="0.25">
      <c r="A1819">
        <v>2117</v>
      </c>
      <c r="B1819">
        <v>2.117</v>
      </c>
      <c r="C1819">
        <f t="shared" si="28"/>
        <v>1.4926925997598892</v>
      </c>
    </row>
    <row r="1820" spans="1:3" x14ac:dyDescent="0.25">
      <c r="A1820">
        <v>2118</v>
      </c>
      <c r="B1820">
        <v>2.1179999999999999</v>
      </c>
      <c r="C1820">
        <f t="shared" si="28"/>
        <v>1.4926767053636951</v>
      </c>
    </row>
    <row r="1821" spans="1:3" x14ac:dyDescent="0.25">
      <c r="A1821">
        <v>2119</v>
      </c>
      <c r="B1821">
        <v>2.1190000000000002</v>
      </c>
      <c r="C1821">
        <f t="shared" si="28"/>
        <v>1.4926608034587503</v>
      </c>
    </row>
    <row r="1822" spans="1:3" x14ac:dyDescent="0.25">
      <c r="A1822">
        <v>2120</v>
      </c>
      <c r="B1822">
        <v>2.12</v>
      </c>
      <c r="C1822">
        <f t="shared" si="28"/>
        <v>1.4926448940407386</v>
      </c>
    </row>
    <row r="1823" spans="1:3" x14ac:dyDescent="0.25">
      <c r="A1823">
        <v>2121</v>
      </c>
      <c r="B1823">
        <v>2.121</v>
      </c>
      <c r="C1823">
        <f t="shared" si="28"/>
        <v>1.4926289771053474</v>
      </c>
    </row>
    <row r="1824" spans="1:3" x14ac:dyDescent="0.25">
      <c r="A1824">
        <v>2122</v>
      </c>
      <c r="B1824">
        <v>2.1219999999999999</v>
      </c>
      <c r="C1824">
        <f t="shared" si="28"/>
        <v>1.4926130526482675</v>
      </c>
    </row>
    <row r="1825" spans="1:3" x14ac:dyDescent="0.25">
      <c r="A1825">
        <v>2123</v>
      </c>
      <c r="B1825">
        <v>2.1230000000000002</v>
      </c>
      <c r="C1825">
        <f t="shared" si="28"/>
        <v>1.4925971206651922</v>
      </c>
    </row>
    <row r="1826" spans="1:3" x14ac:dyDescent="0.25">
      <c r="A1826">
        <v>2124</v>
      </c>
      <c r="B1826">
        <v>2.1240000000000001</v>
      </c>
      <c r="C1826">
        <f t="shared" si="28"/>
        <v>1.492581181151819</v>
      </c>
    </row>
    <row r="1827" spans="1:3" x14ac:dyDescent="0.25">
      <c r="A1827">
        <v>2125</v>
      </c>
      <c r="B1827">
        <v>2.125</v>
      </c>
      <c r="C1827">
        <f t="shared" si="28"/>
        <v>1.492565234103848</v>
      </c>
    </row>
    <row r="1828" spans="1:3" x14ac:dyDescent="0.25">
      <c r="A1828">
        <v>2126</v>
      </c>
      <c r="B1828">
        <v>2.1259999999999999</v>
      </c>
      <c r="C1828">
        <f t="shared" si="28"/>
        <v>1.4925492795169824</v>
      </c>
    </row>
    <row r="1829" spans="1:3" x14ac:dyDescent="0.25">
      <c r="A1829">
        <v>2127</v>
      </c>
      <c r="B1829">
        <v>2.1269999999999998</v>
      </c>
      <c r="C1829">
        <f t="shared" si="28"/>
        <v>1.4925333173869288</v>
      </c>
    </row>
    <row r="1830" spans="1:3" x14ac:dyDescent="0.25">
      <c r="A1830">
        <v>2128</v>
      </c>
      <c r="B1830">
        <v>2.1280000000000001</v>
      </c>
      <c r="C1830">
        <f t="shared" si="28"/>
        <v>1.4925173477093971</v>
      </c>
    </row>
    <row r="1831" spans="1:3" x14ac:dyDescent="0.25">
      <c r="A1831">
        <v>2129</v>
      </c>
      <c r="B1831">
        <v>2.129</v>
      </c>
      <c r="C1831">
        <f t="shared" si="28"/>
        <v>1.4925013704801002</v>
      </c>
    </row>
    <row r="1832" spans="1:3" x14ac:dyDescent="0.25">
      <c r="A1832">
        <v>2130</v>
      </c>
      <c r="B1832">
        <v>2.13</v>
      </c>
      <c r="C1832">
        <f t="shared" si="28"/>
        <v>1.4924853856947538</v>
      </c>
    </row>
    <row r="1833" spans="1:3" x14ac:dyDescent="0.25">
      <c r="A1833">
        <v>2131</v>
      </c>
      <c r="B1833">
        <v>2.1309999999999998</v>
      </c>
      <c r="C1833">
        <f t="shared" si="28"/>
        <v>1.4924693933490774</v>
      </c>
    </row>
    <row r="1834" spans="1:3" x14ac:dyDescent="0.25">
      <c r="A1834">
        <v>2132</v>
      </c>
      <c r="B1834">
        <v>2.1320000000000001</v>
      </c>
      <c r="C1834">
        <f t="shared" si="28"/>
        <v>1.4924533934387929</v>
      </c>
    </row>
    <row r="1835" spans="1:3" x14ac:dyDescent="0.25">
      <c r="A1835">
        <v>2133</v>
      </c>
      <c r="B1835">
        <v>2.133</v>
      </c>
      <c r="C1835">
        <f t="shared" si="28"/>
        <v>1.4924373859596256</v>
      </c>
    </row>
    <row r="1836" spans="1:3" x14ac:dyDescent="0.25">
      <c r="A1836">
        <v>2134</v>
      </c>
      <c r="B1836">
        <v>2.1339999999999999</v>
      </c>
      <c r="C1836">
        <f t="shared" si="28"/>
        <v>1.4924213709073042</v>
      </c>
    </row>
    <row r="1837" spans="1:3" x14ac:dyDescent="0.25">
      <c r="A1837">
        <v>2135</v>
      </c>
      <c r="B1837">
        <v>2.1349999999999998</v>
      </c>
      <c r="C1837">
        <f t="shared" si="28"/>
        <v>1.4924053482775597</v>
      </c>
    </row>
    <row r="1838" spans="1:3" x14ac:dyDescent="0.25">
      <c r="A1838">
        <v>2136</v>
      </c>
      <c r="B1838">
        <v>2.1360000000000001</v>
      </c>
      <c r="C1838">
        <f t="shared" si="28"/>
        <v>1.492389318066127</v>
      </c>
    </row>
    <row r="1839" spans="1:3" x14ac:dyDescent="0.25">
      <c r="A1839">
        <v>2137</v>
      </c>
      <c r="B1839">
        <v>2.137</v>
      </c>
      <c r="C1839">
        <f t="shared" si="28"/>
        <v>1.4923732802687435</v>
      </c>
    </row>
    <row r="1840" spans="1:3" x14ac:dyDescent="0.25">
      <c r="A1840">
        <v>2138</v>
      </c>
      <c r="B1840">
        <v>2.1379999999999999</v>
      </c>
      <c r="C1840">
        <f t="shared" si="28"/>
        <v>1.4923572348811491</v>
      </c>
    </row>
    <row r="1841" spans="1:3" x14ac:dyDescent="0.25">
      <c r="A1841">
        <v>2139</v>
      </c>
      <c r="B1841">
        <v>2.1389999999999998</v>
      </c>
      <c r="C1841">
        <f t="shared" si="28"/>
        <v>1.4923411818990886</v>
      </c>
    </row>
    <row r="1842" spans="1:3" x14ac:dyDescent="0.25">
      <c r="A1842">
        <v>2140</v>
      </c>
      <c r="B1842">
        <v>2.14</v>
      </c>
      <c r="C1842">
        <f t="shared" si="28"/>
        <v>1.4923251213183071</v>
      </c>
    </row>
    <row r="1843" spans="1:3" x14ac:dyDescent="0.25">
      <c r="A1843">
        <v>2141</v>
      </c>
      <c r="B1843">
        <v>2.141</v>
      </c>
      <c r="C1843">
        <f t="shared" si="28"/>
        <v>1.4923090531345553</v>
      </c>
    </row>
    <row r="1844" spans="1:3" x14ac:dyDescent="0.25">
      <c r="A1844">
        <v>2142</v>
      </c>
      <c r="B1844">
        <v>2.1419999999999999</v>
      </c>
      <c r="C1844">
        <f t="shared" si="28"/>
        <v>1.4922929773435847</v>
      </c>
    </row>
    <row r="1845" spans="1:3" x14ac:dyDescent="0.25">
      <c r="A1845">
        <v>2143</v>
      </c>
      <c r="B1845">
        <v>2.1429999999999998</v>
      </c>
      <c r="C1845">
        <f t="shared" si="28"/>
        <v>1.4922768939411513</v>
      </c>
    </row>
    <row r="1846" spans="1:3" x14ac:dyDescent="0.25">
      <c r="A1846">
        <v>2144</v>
      </c>
      <c r="B1846">
        <v>2.1440000000000001</v>
      </c>
      <c r="C1846">
        <f t="shared" si="28"/>
        <v>1.4922608029230131</v>
      </c>
    </row>
    <row r="1847" spans="1:3" x14ac:dyDescent="0.25">
      <c r="A1847">
        <v>2145</v>
      </c>
      <c r="B1847">
        <v>2.145</v>
      </c>
      <c r="C1847">
        <f t="shared" si="28"/>
        <v>1.4922447042849314</v>
      </c>
    </row>
    <row r="1848" spans="1:3" x14ac:dyDescent="0.25">
      <c r="A1848">
        <v>2146</v>
      </c>
      <c r="B1848">
        <v>2.1459999999999999</v>
      </c>
      <c r="C1848">
        <f t="shared" si="28"/>
        <v>1.4922285980226704</v>
      </c>
    </row>
    <row r="1849" spans="1:3" x14ac:dyDescent="0.25">
      <c r="A1849">
        <v>2147</v>
      </c>
      <c r="B1849">
        <v>2.1469999999999998</v>
      </c>
      <c r="C1849">
        <f t="shared" si="28"/>
        <v>1.492212484131997</v>
      </c>
    </row>
    <row r="1850" spans="1:3" x14ac:dyDescent="0.25">
      <c r="A1850">
        <v>2148</v>
      </c>
      <c r="B1850">
        <v>2.1480000000000001</v>
      </c>
      <c r="C1850">
        <f t="shared" si="28"/>
        <v>1.4921963626086814</v>
      </c>
    </row>
    <row r="1851" spans="1:3" x14ac:dyDescent="0.25">
      <c r="A1851">
        <v>2149</v>
      </c>
      <c r="B1851">
        <v>2.149</v>
      </c>
      <c r="C1851">
        <f t="shared" si="28"/>
        <v>1.4921802334484962</v>
      </c>
    </row>
    <row r="1852" spans="1:3" x14ac:dyDescent="0.25">
      <c r="A1852">
        <v>2150</v>
      </c>
      <c r="B1852">
        <v>2.15</v>
      </c>
      <c r="C1852">
        <f t="shared" si="28"/>
        <v>1.4921640966472172</v>
      </c>
    </row>
    <row r="1853" spans="1:3" x14ac:dyDescent="0.25">
      <c r="A1853">
        <v>2151</v>
      </c>
      <c r="B1853">
        <v>2.1509999999999998</v>
      </c>
      <c r="C1853">
        <f t="shared" si="28"/>
        <v>1.4921479522006222</v>
      </c>
    </row>
    <row r="1854" spans="1:3" x14ac:dyDescent="0.25">
      <c r="A1854">
        <v>2152</v>
      </c>
      <c r="B1854">
        <v>2.1520000000000001</v>
      </c>
      <c r="C1854">
        <f t="shared" si="28"/>
        <v>1.4921318001044932</v>
      </c>
    </row>
    <row r="1855" spans="1:3" x14ac:dyDescent="0.25">
      <c r="A1855">
        <v>2153</v>
      </c>
      <c r="B1855">
        <v>2.153</v>
      </c>
      <c r="C1855">
        <f t="shared" si="28"/>
        <v>1.4921156403546145</v>
      </c>
    </row>
    <row r="1856" spans="1:3" x14ac:dyDescent="0.25">
      <c r="A1856">
        <v>2154</v>
      </c>
      <c r="B1856">
        <v>2.1539999999999999</v>
      </c>
      <c r="C1856">
        <f t="shared" si="28"/>
        <v>1.4920994729467723</v>
      </c>
    </row>
    <row r="1857" spans="1:3" x14ac:dyDescent="0.25">
      <c r="A1857">
        <v>2155</v>
      </c>
      <c r="B1857">
        <v>2.1549999999999998</v>
      </c>
      <c r="C1857">
        <f t="shared" si="28"/>
        <v>1.4920832978767564</v>
      </c>
    </row>
    <row r="1858" spans="1:3" x14ac:dyDescent="0.25">
      <c r="A1858">
        <v>2156</v>
      </c>
      <c r="B1858">
        <v>2.1560000000000001</v>
      </c>
      <c r="C1858">
        <f t="shared" si="28"/>
        <v>1.4920671151403597</v>
      </c>
    </row>
    <row r="1859" spans="1:3" x14ac:dyDescent="0.25">
      <c r="A1859">
        <v>2157</v>
      </c>
      <c r="B1859">
        <v>2.157</v>
      </c>
      <c r="C1859">
        <f t="shared" ref="C1859:C1922" si="29">SQRT(1+(1.03961212*B1859^2)/(B1859^2-0.00600069867)+(0.231792344*B1859^2)/(B1859^2-0.0200179144)+(1.01046945*B1859^2)/(B1859^2-103.560653))</f>
        <v>1.4920509247333769</v>
      </c>
    </row>
    <row r="1860" spans="1:3" x14ac:dyDescent="0.25">
      <c r="A1860">
        <v>2158</v>
      </c>
      <c r="B1860">
        <v>2.1579999999999999</v>
      </c>
      <c r="C1860">
        <f t="shared" si="29"/>
        <v>1.4920347266516061</v>
      </c>
    </row>
    <row r="1861" spans="1:3" x14ac:dyDescent="0.25">
      <c r="A1861">
        <v>2159</v>
      </c>
      <c r="B1861">
        <v>2.1589999999999998</v>
      </c>
      <c r="C1861">
        <f t="shared" si="29"/>
        <v>1.4920185208908483</v>
      </c>
    </row>
    <row r="1862" spans="1:3" x14ac:dyDescent="0.25">
      <c r="A1862">
        <v>2160</v>
      </c>
      <c r="B1862">
        <v>2.16</v>
      </c>
      <c r="C1862">
        <f t="shared" si="29"/>
        <v>1.4920023074469067</v>
      </c>
    </row>
    <row r="1863" spans="1:3" x14ac:dyDescent="0.25">
      <c r="A1863">
        <v>2161</v>
      </c>
      <c r="B1863">
        <v>2.161</v>
      </c>
      <c r="C1863">
        <f t="shared" si="29"/>
        <v>1.4919860863155869</v>
      </c>
    </row>
    <row r="1864" spans="1:3" x14ac:dyDescent="0.25">
      <c r="A1864">
        <v>2162</v>
      </c>
      <c r="B1864">
        <v>2.1619999999999999</v>
      </c>
      <c r="C1864">
        <f t="shared" si="29"/>
        <v>1.4919698574926985</v>
      </c>
    </row>
    <row r="1865" spans="1:3" x14ac:dyDescent="0.25">
      <c r="A1865">
        <v>2163</v>
      </c>
      <c r="B1865">
        <v>2.1629999999999998</v>
      </c>
      <c r="C1865">
        <f t="shared" si="29"/>
        <v>1.4919536209740525</v>
      </c>
    </row>
    <row r="1866" spans="1:3" x14ac:dyDescent="0.25">
      <c r="A1866">
        <v>2164</v>
      </c>
      <c r="B1866">
        <v>2.1640000000000001</v>
      </c>
      <c r="C1866">
        <f t="shared" si="29"/>
        <v>1.4919373767554631</v>
      </c>
    </row>
    <row r="1867" spans="1:3" x14ac:dyDescent="0.25">
      <c r="A1867">
        <v>2165</v>
      </c>
      <c r="B1867">
        <v>2.165</v>
      </c>
      <c r="C1867">
        <f t="shared" si="29"/>
        <v>1.4919211248327471</v>
      </c>
    </row>
    <row r="1868" spans="1:3" x14ac:dyDescent="0.25">
      <c r="A1868">
        <v>2166</v>
      </c>
      <c r="B1868">
        <v>2.1659999999999999</v>
      </c>
      <c r="C1868">
        <f t="shared" si="29"/>
        <v>1.4919048652017239</v>
      </c>
    </row>
    <row r="1869" spans="1:3" x14ac:dyDescent="0.25">
      <c r="A1869">
        <v>2167</v>
      </c>
      <c r="B1869">
        <v>2.1669999999999998</v>
      </c>
      <c r="C1869">
        <f t="shared" si="29"/>
        <v>1.4918885978582159</v>
      </c>
    </row>
    <row r="1870" spans="1:3" x14ac:dyDescent="0.25">
      <c r="A1870">
        <v>2168</v>
      </c>
      <c r="B1870">
        <v>2.1680000000000001</v>
      </c>
      <c r="C1870">
        <f t="shared" si="29"/>
        <v>1.491872322798047</v>
      </c>
    </row>
    <row r="1871" spans="1:3" x14ac:dyDescent="0.25">
      <c r="A1871">
        <v>2169</v>
      </c>
      <c r="B1871">
        <v>2.169</v>
      </c>
      <c r="C1871">
        <f t="shared" si="29"/>
        <v>1.4918560400170453</v>
      </c>
    </row>
    <row r="1872" spans="1:3" x14ac:dyDescent="0.25">
      <c r="A1872">
        <v>2170</v>
      </c>
      <c r="B1872">
        <v>2.17</v>
      </c>
      <c r="C1872">
        <f t="shared" si="29"/>
        <v>1.49183974951104</v>
      </c>
    </row>
    <row r="1873" spans="1:3" x14ac:dyDescent="0.25">
      <c r="A1873">
        <v>2171</v>
      </c>
      <c r="B1873">
        <v>2.1709999999999998</v>
      </c>
      <c r="C1873">
        <f t="shared" si="29"/>
        <v>1.4918234512758637</v>
      </c>
    </row>
    <row r="1874" spans="1:3" x14ac:dyDescent="0.25">
      <c r="A1874">
        <v>2172</v>
      </c>
      <c r="B1874">
        <v>2.1720000000000002</v>
      </c>
      <c r="C1874">
        <f t="shared" si="29"/>
        <v>1.4918071453073518</v>
      </c>
    </row>
    <row r="1875" spans="1:3" x14ac:dyDescent="0.25">
      <c r="A1875">
        <v>2173</v>
      </c>
      <c r="B1875">
        <v>2.173</v>
      </c>
      <c r="C1875">
        <f t="shared" si="29"/>
        <v>1.4917908316013413</v>
      </c>
    </row>
    <row r="1876" spans="1:3" x14ac:dyDescent="0.25">
      <c r="A1876">
        <v>2174</v>
      </c>
      <c r="B1876">
        <v>2.1739999999999999</v>
      </c>
      <c r="C1876">
        <f t="shared" si="29"/>
        <v>1.4917745101536728</v>
      </c>
    </row>
    <row r="1877" spans="1:3" x14ac:dyDescent="0.25">
      <c r="A1877">
        <v>2175</v>
      </c>
      <c r="B1877">
        <v>2.1749999999999998</v>
      </c>
      <c r="C1877">
        <f t="shared" si="29"/>
        <v>1.4917581809601883</v>
      </c>
    </row>
    <row r="1878" spans="1:3" x14ac:dyDescent="0.25">
      <c r="A1878">
        <v>2176</v>
      </c>
      <c r="B1878">
        <v>2.1760000000000002</v>
      </c>
      <c r="C1878">
        <f t="shared" si="29"/>
        <v>1.4917418440167334</v>
      </c>
    </row>
    <row r="1879" spans="1:3" x14ac:dyDescent="0.25">
      <c r="A1879">
        <v>2177</v>
      </c>
      <c r="B1879">
        <v>2.177</v>
      </c>
      <c r="C1879">
        <f t="shared" si="29"/>
        <v>1.4917254993191558</v>
      </c>
    </row>
    <row r="1880" spans="1:3" x14ac:dyDescent="0.25">
      <c r="A1880">
        <v>2178</v>
      </c>
      <c r="B1880">
        <v>2.1779999999999999</v>
      </c>
      <c r="C1880">
        <f t="shared" si="29"/>
        <v>1.4917091468633048</v>
      </c>
    </row>
    <row r="1881" spans="1:3" x14ac:dyDescent="0.25">
      <c r="A1881">
        <v>2179</v>
      </c>
      <c r="B1881">
        <v>2.1789999999999998</v>
      </c>
      <c r="C1881">
        <f t="shared" si="29"/>
        <v>1.4916927866450338</v>
      </c>
    </row>
    <row r="1882" spans="1:3" x14ac:dyDescent="0.25">
      <c r="A1882">
        <v>2180</v>
      </c>
      <c r="B1882">
        <v>2.1800000000000002</v>
      </c>
      <c r="C1882">
        <f t="shared" si="29"/>
        <v>1.4916764186601974</v>
      </c>
    </row>
    <row r="1883" spans="1:3" x14ac:dyDescent="0.25">
      <c r="A1883">
        <v>2181</v>
      </c>
      <c r="B1883">
        <v>2.181</v>
      </c>
      <c r="C1883">
        <f t="shared" si="29"/>
        <v>1.4916600429046534</v>
      </c>
    </row>
    <row r="1884" spans="1:3" x14ac:dyDescent="0.25">
      <c r="A1884">
        <v>2182</v>
      </c>
      <c r="B1884">
        <v>2.1819999999999999</v>
      </c>
      <c r="C1884">
        <f t="shared" si="29"/>
        <v>1.4916436593742617</v>
      </c>
    </row>
    <row r="1885" spans="1:3" x14ac:dyDescent="0.25">
      <c r="A1885">
        <v>2183</v>
      </c>
      <c r="B1885">
        <v>2.1829999999999998</v>
      </c>
      <c r="C1885">
        <f t="shared" si="29"/>
        <v>1.4916272680648841</v>
      </c>
    </row>
    <row r="1886" spans="1:3" x14ac:dyDescent="0.25">
      <c r="A1886">
        <v>2184</v>
      </c>
      <c r="B1886">
        <v>2.1840000000000002</v>
      </c>
      <c r="C1886">
        <f t="shared" si="29"/>
        <v>1.4916108689723859</v>
      </c>
    </row>
    <row r="1887" spans="1:3" x14ac:dyDescent="0.25">
      <c r="A1887">
        <v>2185</v>
      </c>
      <c r="B1887">
        <v>2.1850000000000001</v>
      </c>
      <c r="C1887">
        <f t="shared" si="29"/>
        <v>1.4915944620926342</v>
      </c>
    </row>
    <row r="1888" spans="1:3" x14ac:dyDescent="0.25">
      <c r="A1888">
        <v>2186</v>
      </c>
      <c r="B1888">
        <v>2.1859999999999999</v>
      </c>
      <c r="C1888">
        <f t="shared" si="29"/>
        <v>1.4915780474214986</v>
      </c>
    </row>
    <row r="1889" spans="1:3" x14ac:dyDescent="0.25">
      <c r="A1889">
        <v>2187</v>
      </c>
      <c r="B1889">
        <v>2.1869999999999998</v>
      </c>
      <c r="C1889">
        <f t="shared" si="29"/>
        <v>1.4915616249548509</v>
      </c>
    </row>
    <row r="1890" spans="1:3" x14ac:dyDescent="0.25">
      <c r="A1890">
        <v>2188</v>
      </c>
      <c r="B1890">
        <v>2.1880000000000002</v>
      </c>
      <c r="C1890">
        <f t="shared" si="29"/>
        <v>1.4915451946885654</v>
      </c>
    </row>
    <row r="1891" spans="1:3" x14ac:dyDescent="0.25">
      <c r="A1891">
        <v>2189</v>
      </c>
      <c r="B1891">
        <v>2.1890000000000001</v>
      </c>
      <c r="C1891">
        <f t="shared" si="29"/>
        <v>1.4915287566185187</v>
      </c>
    </row>
    <row r="1892" spans="1:3" x14ac:dyDescent="0.25">
      <c r="A1892">
        <v>2190</v>
      </c>
      <c r="B1892">
        <v>2.19</v>
      </c>
      <c r="C1892">
        <f t="shared" si="29"/>
        <v>1.4915123107405897</v>
      </c>
    </row>
    <row r="1893" spans="1:3" x14ac:dyDescent="0.25">
      <c r="A1893">
        <v>2191</v>
      </c>
      <c r="B1893">
        <v>2.1909999999999998</v>
      </c>
      <c r="C1893">
        <f t="shared" si="29"/>
        <v>1.4914958570506602</v>
      </c>
    </row>
    <row r="1894" spans="1:3" x14ac:dyDescent="0.25">
      <c r="A1894">
        <v>2192</v>
      </c>
      <c r="B1894">
        <v>2.1920000000000002</v>
      </c>
      <c r="C1894">
        <f t="shared" si="29"/>
        <v>1.4914793955446131</v>
      </c>
    </row>
    <row r="1895" spans="1:3" x14ac:dyDescent="0.25">
      <c r="A1895">
        <v>2193</v>
      </c>
      <c r="B1895">
        <v>2.1930000000000001</v>
      </c>
      <c r="C1895">
        <f t="shared" si="29"/>
        <v>1.491462926218335</v>
      </c>
    </row>
    <row r="1896" spans="1:3" x14ac:dyDescent="0.25">
      <c r="A1896">
        <v>2194</v>
      </c>
      <c r="B1896">
        <v>2.194</v>
      </c>
      <c r="C1896">
        <f t="shared" si="29"/>
        <v>1.4914464490677137</v>
      </c>
    </row>
    <row r="1897" spans="1:3" x14ac:dyDescent="0.25">
      <c r="A1897">
        <v>2195</v>
      </c>
      <c r="B1897">
        <v>2.1949999999999998</v>
      </c>
      <c r="C1897">
        <f t="shared" si="29"/>
        <v>1.4914299640886401</v>
      </c>
    </row>
    <row r="1898" spans="1:3" x14ac:dyDescent="0.25">
      <c r="A1898">
        <v>2196</v>
      </c>
      <c r="B1898">
        <v>2.1960000000000002</v>
      </c>
      <c r="C1898">
        <f t="shared" si="29"/>
        <v>1.4914134712770064</v>
      </c>
    </row>
    <row r="1899" spans="1:3" x14ac:dyDescent="0.25">
      <c r="A1899">
        <v>2197</v>
      </c>
      <c r="B1899">
        <v>2.1970000000000001</v>
      </c>
      <c r="C1899">
        <f t="shared" si="29"/>
        <v>1.4913969706287082</v>
      </c>
    </row>
    <row r="1900" spans="1:3" x14ac:dyDescent="0.25">
      <c r="A1900">
        <v>2198</v>
      </c>
      <c r="B1900">
        <v>2.198</v>
      </c>
      <c r="C1900">
        <f t="shared" si="29"/>
        <v>1.4913804621396425</v>
      </c>
    </row>
    <row r="1901" spans="1:3" x14ac:dyDescent="0.25">
      <c r="A1901">
        <v>2199</v>
      </c>
      <c r="B1901">
        <v>2.1989999999999998</v>
      </c>
      <c r="C1901">
        <f t="shared" si="29"/>
        <v>1.4913639458057089</v>
      </c>
    </row>
    <row r="1902" spans="1:3" x14ac:dyDescent="0.25">
      <c r="A1902">
        <v>2200</v>
      </c>
      <c r="B1902">
        <v>2.2000000000000002</v>
      </c>
      <c r="C1902">
        <f t="shared" si="29"/>
        <v>1.4913474216228091</v>
      </c>
    </row>
    <row r="1903" spans="1:3" x14ac:dyDescent="0.25">
      <c r="A1903">
        <v>2201</v>
      </c>
      <c r="B1903">
        <v>2.2010000000000001</v>
      </c>
      <c r="C1903">
        <f t="shared" si="29"/>
        <v>1.4913308895868471</v>
      </c>
    </row>
    <row r="1904" spans="1:3" x14ac:dyDescent="0.25">
      <c r="A1904">
        <v>2202</v>
      </c>
      <c r="B1904">
        <v>2.202</v>
      </c>
      <c r="C1904">
        <f t="shared" si="29"/>
        <v>1.4913143496937289</v>
      </c>
    </row>
    <row r="1905" spans="1:3" x14ac:dyDescent="0.25">
      <c r="A1905">
        <v>2203</v>
      </c>
      <c r="B1905">
        <v>2.2029999999999998</v>
      </c>
      <c r="C1905">
        <f t="shared" si="29"/>
        <v>1.491297801939363</v>
      </c>
    </row>
    <row r="1906" spans="1:3" x14ac:dyDescent="0.25">
      <c r="A1906">
        <v>2204</v>
      </c>
      <c r="B1906">
        <v>2.2040000000000002</v>
      </c>
      <c r="C1906">
        <f t="shared" si="29"/>
        <v>1.4912812463196596</v>
      </c>
    </row>
    <row r="1907" spans="1:3" x14ac:dyDescent="0.25">
      <c r="A1907">
        <v>2205</v>
      </c>
      <c r="B1907">
        <v>2.2050000000000001</v>
      </c>
      <c r="C1907">
        <f t="shared" si="29"/>
        <v>1.491264682830532</v>
      </c>
    </row>
    <row r="1908" spans="1:3" x14ac:dyDescent="0.25">
      <c r="A1908">
        <v>2206</v>
      </c>
      <c r="B1908">
        <v>2.206</v>
      </c>
      <c r="C1908">
        <f t="shared" si="29"/>
        <v>1.4912481114678944</v>
      </c>
    </row>
    <row r="1909" spans="1:3" x14ac:dyDescent="0.25">
      <c r="A1909">
        <v>2207</v>
      </c>
      <c r="B1909">
        <v>2.2069999999999999</v>
      </c>
      <c r="C1909">
        <f t="shared" si="29"/>
        <v>1.4912315322276639</v>
      </c>
    </row>
    <row r="1910" spans="1:3" x14ac:dyDescent="0.25">
      <c r="A1910">
        <v>2208</v>
      </c>
      <c r="B1910">
        <v>2.2080000000000002</v>
      </c>
      <c r="C1910">
        <f t="shared" si="29"/>
        <v>1.4912149451057597</v>
      </c>
    </row>
    <row r="1911" spans="1:3" x14ac:dyDescent="0.25">
      <c r="A1911">
        <v>2209</v>
      </c>
      <c r="B1911">
        <v>2.2090000000000001</v>
      </c>
      <c r="C1911">
        <f t="shared" si="29"/>
        <v>1.491198350098103</v>
      </c>
    </row>
    <row r="1912" spans="1:3" x14ac:dyDescent="0.25">
      <c r="A1912">
        <v>2210</v>
      </c>
      <c r="B1912">
        <v>2.21</v>
      </c>
      <c r="C1912">
        <f t="shared" si="29"/>
        <v>1.491181747200617</v>
      </c>
    </row>
    <row r="1913" spans="1:3" x14ac:dyDescent="0.25">
      <c r="A1913">
        <v>2211</v>
      </c>
      <c r="B1913">
        <v>2.2109999999999999</v>
      </c>
      <c r="C1913">
        <f t="shared" si="29"/>
        <v>1.4911651364092271</v>
      </c>
    </row>
    <row r="1914" spans="1:3" x14ac:dyDescent="0.25">
      <c r="A1914">
        <v>2212</v>
      </c>
      <c r="B1914">
        <v>2.2120000000000002</v>
      </c>
      <c r="C1914">
        <f t="shared" si="29"/>
        <v>1.4911485177198613</v>
      </c>
    </row>
    <row r="1915" spans="1:3" x14ac:dyDescent="0.25">
      <c r="A1915">
        <v>2213</v>
      </c>
      <c r="B1915">
        <v>2.2130000000000001</v>
      </c>
      <c r="C1915">
        <f t="shared" si="29"/>
        <v>1.4911318911284486</v>
      </c>
    </row>
    <row r="1916" spans="1:3" x14ac:dyDescent="0.25">
      <c r="A1916">
        <v>2214</v>
      </c>
      <c r="B1916">
        <v>2.214</v>
      </c>
      <c r="C1916">
        <f t="shared" si="29"/>
        <v>1.4911152566309207</v>
      </c>
    </row>
    <row r="1917" spans="1:3" x14ac:dyDescent="0.25">
      <c r="A1917">
        <v>2215</v>
      </c>
      <c r="B1917">
        <v>2.2149999999999999</v>
      </c>
      <c r="C1917">
        <f t="shared" si="29"/>
        <v>1.4910986142232114</v>
      </c>
    </row>
    <row r="1918" spans="1:3" x14ac:dyDescent="0.25">
      <c r="A1918">
        <v>2216</v>
      </c>
      <c r="B1918">
        <v>2.2160000000000002</v>
      </c>
      <c r="C1918">
        <f t="shared" si="29"/>
        <v>1.4910819639012565</v>
      </c>
    </row>
    <row r="1919" spans="1:3" x14ac:dyDescent="0.25">
      <c r="A1919">
        <v>2217</v>
      </c>
      <c r="B1919">
        <v>2.2170000000000001</v>
      </c>
      <c r="C1919">
        <f t="shared" si="29"/>
        <v>1.4910653056609935</v>
      </c>
    </row>
    <row r="1920" spans="1:3" x14ac:dyDescent="0.25">
      <c r="A1920">
        <v>2218</v>
      </c>
      <c r="B1920">
        <v>2.218</v>
      </c>
      <c r="C1920">
        <f t="shared" si="29"/>
        <v>1.4910486394983622</v>
      </c>
    </row>
    <row r="1921" spans="1:3" x14ac:dyDescent="0.25">
      <c r="A1921">
        <v>2219</v>
      </c>
      <c r="B1921">
        <v>2.2189999999999999</v>
      </c>
      <c r="C1921">
        <f t="shared" si="29"/>
        <v>1.4910319654093047</v>
      </c>
    </row>
    <row r="1922" spans="1:3" x14ac:dyDescent="0.25">
      <c r="A1922">
        <v>2220</v>
      </c>
      <c r="B1922">
        <v>2.2200000000000002</v>
      </c>
      <c r="C1922">
        <f t="shared" si="29"/>
        <v>1.4910152833897645</v>
      </c>
    </row>
    <row r="1923" spans="1:3" x14ac:dyDescent="0.25">
      <c r="A1923">
        <v>2221</v>
      </c>
      <c r="B1923">
        <v>2.2210000000000001</v>
      </c>
      <c r="C1923">
        <f t="shared" ref="C1923:C1986" si="30">SQRT(1+(1.03961212*B1923^2)/(B1923^2-0.00600069867)+(0.231792344*B1923^2)/(B1923^2-0.0200179144)+(1.01046945*B1923^2)/(B1923^2-103.560653))</f>
        <v>1.4909985934356873</v>
      </c>
    </row>
    <row r="1924" spans="1:3" x14ac:dyDescent="0.25">
      <c r="A1924">
        <v>2222</v>
      </c>
      <c r="B1924">
        <v>2.222</v>
      </c>
      <c r="C1924">
        <f t="shared" si="30"/>
        <v>1.4909818955430212</v>
      </c>
    </row>
    <row r="1925" spans="1:3" x14ac:dyDescent="0.25">
      <c r="A1925">
        <v>2223</v>
      </c>
      <c r="B1925">
        <v>2.2229999999999999</v>
      </c>
      <c r="C1925">
        <f t="shared" si="30"/>
        <v>1.4909651897077154</v>
      </c>
    </row>
    <row r="1926" spans="1:3" x14ac:dyDescent="0.25">
      <c r="A1926">
        <v>2224</v>
      </c>
      <c r="B1926">
        <v>2.2240000000000002</v>
      </c>
      <c r="C1926">
        <f t="shared" si="30"/>
        <v>1.4909484759257217</v>
      </c>
    </row>
    <row r="1927" spans="1:3" x14ac:dyDescent="0.25">
      <c r="A1927">
        <v>2225</v>
      </c>
      <c r="B1927">
        <v>2.2250000000000001</v>
      </c>
      <c r="C1927">
        <f t="shared" si="30"/>
        <v>1.4909317541929936</v>
      </c>
    </row>
    <row r="1928" spans="1:3" x14ac:dyDescent="0.25">
      <c r="A1928">
        <v>2226</v>
      </c>
      <c r="B1928">
        <v>2.226</v>
      </c>
      <c r="C1928">
        <f t="shared" si="30"/>
        <v>1.490915024505487</v>
      </c>
    </row>
    <row r="1929" spans="1:3" x14ac:dyDescent="0.25">
      <c r="A1929">
        <v>2227</v>
      </c>
      <c r="B1929">
        <v>2.2269999999999999</v>
      </c>
      <c r="C1929">
        <f t="shared" si="30"/>
        <v>1.4908982868591589</v>
      </c>
    </row>
    <row r="1930" spans="1:3" x14ac:dyDescent="0.25">
      <c r="A1930">
        <v>2228</v>
      </c>
      <c r="B1930">
        <v>2.2280000000000002</v>
      </c>
      <c r="C1930">
        <f t="shared" si="30"/>
        <v>1.4908815412499687</v>
      </c>
    </row>
    <row r="1931" spans="1:3" x14ac:dyDescent="0.25">
      <c r="A1931">
        <v>2229</v>
      </c>
      <c r="B1931">
        <v>2.2290000000000001</v>
      </c>
      <c r="C1931">
        <f t="shared" si="30"/>
        <v>1.4908647876738776</v>
      </c>
    </row>
    <row r="1932" spans="1:3" x14ac:dyDescent="0.25">
      <c r="A1932">
        <v>2230</v>
      </c>
      <c r="B1932">
        <v>2.23</v>
      </c>
      <c r="C1932">
        <f t="shared" si="30"/>
        <v>1.4908480261268489</v>
      </c>
    </row>
    <row r="1933" spans="1:3" x14ac:dyDescent="0.25">
      <c r="A1933">
        <v>2231</v>
      </c>
      <c r="B1933">
        <v>2.2309999999999999</v>
      </c>
      <c r="C1933">
        <f t="shared" si="30"/>
        <v>1.4908312566048474</v>
      </c>
    </row>
    <row r="1934" spans="1:3" x14ac:dyDescent="0.25">
      <c r="A1934">
        <v>2232</v>
      </c>
      <c r="B1934">
        <v>2.2320000000000002</v>
      </c>
      <c r="C1934">
        <f t="shared" si="30"/>
        <v>1.49081447910384</v>
      </c>
    </row>
    <row r="1935" spans="1:3" x14ac:dyDescent="0.25">
      <c r="A1935">
        <v>2233</v>
      </c>
      <c r="B1935">
        <v>2.2330000000000001</v>
      </c>
      <c r="C1935">
        <f t="shared" si="30"/>
        <v>1.4907976936197957</v>
      </c>
    </row>
    <row r="1936" spans="1:3" x14ac:dyDescent="0.25">
      <c r="A1936">
        <v>2234</v>
      </c>
      <c r="B1936">
        <v>2.234</v>
      </c>
      <c r="C1936">
        <f t="shared" si="30"/>
        <v>1.4907809001486845</v>
      </c>
    </row>
    <row r="1937" spans="1:3" x14ac:dyDescent="0.25">
      <c r="A1937">
        <v>2235</v>
      </c>
      <c r="B1937">
        <v>2.2349999999999999</v>
      </c>
      <c r="C1937">
        <f t="shared" si="30"/>
        <v>1.4907640986864792</v>
      </c>
    </row>
    <row r="1938" spans="1:3" x14ac:dyDescent="0.25">
      <c r="A1938">
        <v>2236</v>
      </c>
      <c r="B1938">
        <v>2.2360000000000002</v>
      </c>
      <c r="C1938">
        <f t="shared" si="30"/>
        <v>1.490747289229154</v>
      </c>
    </row>
    <row r="1939" spans="1:3" x14ac:dyDescent="0.25">
      <c r="A1939">
        <v>2237</v>
      </c>
      <c r="B1939">
        <v>2.2370000000000001</v>
      </c>
      <c r="C1939">
        <f t="shared" si="30"/>
        <v>1.4907304717726846</v>
      </c>
    </row>
    <row r="1940" spans="1:3" x14ac:dyDescent="0.25">
      <c r="A1940">
        <v>2238</v>
      </c>
      <c r="B1940">
        <v>2.238</v>
      </c>
      <c r="C1940">
        <f t="shared" si="30"/>
        <v>1.4907136463130488</v>
      </c>
    </row>
    <row r="1941" spans="1:3" x14ac:dyDescent="0.25">
      <c r="A1941">
        <v>2239</v>
      </c>
      <c r="B1941">
        <v>2.2389999999999999</v>
      </c>
      <c r="C1941">
        <f t="shared" si="30"/>
        <v>1.4906968128462266</v>
      </c>
    </row>
    <row r="1942" spans="1:3" x14ac:dyDescent="0.25">
      <c r="A1942">
        <v>2240</v>
      </c>
      <c r="B1942">
        <v>2.2400000000000002</v>
      </c>
      <c r="C1942">
        <f t="shared" si="30"/>
        <v>1.4906799713681991</v>
      </c>
    </row>
    <row r="1943" spans="1:3" x14ac:dyDescent="0.25">
      <c r="A1943">
        <v>2241</v>
      </c>
      <c r="B1943">
        <v>2.2410000000000001</v>
      </c>
      <c r="C1943">
        <f t="shared" si="30"/>
        <v>1.4906631218749495</v>
      </c>
    </row>
    <row r="1944" spans="1:3" x14ac:dyDescent="0.25">
      <c r="A1944">
        <v>2242</v>
      </c>
      <c r="B1944">
        <v>2.242</v>
      </c>
      <c r="C1944">
        <f t="shared" si="30"/>
        <v>1.4906462643624625</v>
      </c>
    </row>
    <row r="1945" spans="1:3" x14ac:dyDescent="0.25">
      <c r="A1945">
        <v>2243</v>
      </c>
      <c r="B1945">
        <v>2.2429999999999999</v>
      </c>
      <c r="C1945">
        <f t="shared" si="30"/>
        <v>1.4906293988267254</v>
      </c>
    </row>
    <row r="1946" spans="1:3" x14ac:dyDescent="0.25">
      <c r="A1946">
        <v>2244</v>
      </c>
      <c r="B1946">
        <v>2.2440000000000002</v>
      </c>
      <c r="C1946">
        <f t="shared" si="30"/>
        <v>1.4906125252637261</v>
      </c>
    </row>
    <row r="1947" spans="1:3" x14ac:dyDescent="0.25">
      <c r="A1947">
        <v>2245</v>
      </c>
      <c r="B1947">
        <v>2.2450000000000001</v>
      </c>
      <c r="C1947">
        <f t="shared" si="30"/>
        <v>1.4905956436694547</v>
      </c>
    </row>
    <row r="1948" spans="1:3" x14ac:dyDescent="0.25">
      <c r="A1948">
        <v>2246</v>
      </c>
      <c r="B1948">
        <v>2.246</v>
      </c>
      <c r="C1948">
        <f t="shared" si="30"/>
        <v>1.4905787540399034</v>
      </c>
    </row>
    <row r="1949" spans="1:3" x14ac:dyDescent="0.25">
      <c r="A1949">
        <v>2247</v>
      </c>
      <c r="B1949">
        <v>2.2469999999999999</v>
      </c>
      <c r="C1949">
        <f t="shared" si="30"/>
        <v>1.4905618563710652</v>
      </c>
    </row>
    <row r="1950" spans="1:3" x14ac:dyDescent="0.25">
      <c r="A1950">
        <v>2248</v>
      </c>
      <c r="B1950">
        <v>2.2480000000000002</v>
      </c>
      <c r="C1950">
        <f t="shared" si="30"/>
        <v>1.4905449506589359</v>
      </c>
    </row>
    <row r="1951" spans="1:3" x14ac:dyDescent="0.25">
      <c r="A1951">
        <v>2249</v>
      </c>
      <c r="B1951">
        <v>2.2490000000000001</v>
      </c>
      <c r="C1951">
        <f t="shared" si="30"/>
        <v>1.4905280368995122</v>
      </c>
    </row>
    <row r="1952" spans="1:3" x14ac:dyDescent="0.25">
      <c r="A1952">
        <v>2250</v>
      </c>
      <c r="B1952">
        <v>2.25</v>
      </c>
      <c r="C1952">
        <f t="shared" si="30"/>
        <v>1.4905111150887929</v>
      </c>
    </row>
    <row r="1953" spans="1:3" x14ac:dyDescent="0.25">
      <c r="A1953">
        <v>2251</v>
      </c>
      <c r="B1953">
        <v>2.2509999999999999</v>
      </c>
      <c r="C1953">
        <f t="shared" si="30"/>
        <v>1.4904941852227778</v>
      </c>
    </row>
    <row r="1954" spans="1:3" x14ac:dyDescent="0.25">
      <c r="A1954">
        <v>2252</v>
      </c>
      <c r="B1954">
        <v>2.2519999999999998</v>
      </c>
      <c r="C1954">
        <f t="shared" si="30"/>
        <v>1.4904772472974697</v>
      </c>
    </row>
    <row r="1955" spans="1:3" x14ac:dyDescent="0.25">
      <c r="A1955">
        <v>2253</v>
      </c>
      <c r="B1955">
        <v>2.2530000000000001</v>
      </c>
      <c r="C1955">
        <f t="shared" si="30"/>
        <v>1.4904603013088709</v>
      </c>
    </row>
    <row r="1956" spans="1:3" x14ac:dyDescent="0.25">
      <c r="A1956">
        <v>2254</v>
      </c>
      <c r="B1956">
        <v>2.254</v>
      </c>
      <c r="C1956">
        <f t="shared" si="30"/>
        <v>1.4904433472529879</v>
      </c>
    </row>
    <row r="1957" spans="1:3" x14ac:dyDescent="0.25">
      <c r="A1957">
        <v>2255</v>
      </c>
      <c r="B1957">
        <v>2.2549999999999999</v>
      </c>
      <c r="C1957">
        <f t="shared" si="30"/>
        <v>1.4904263851258266</v>
      </c>
    </row>
    <row r="1958" spans="1:3" x14ac:dyDescent="0.25">
      <c r="A1958">
        <v>2256</v>
      </c>
      <c r="B1958">
        <v>2.2559999999999998</v>
      </c>
      <c r="C1958">
        <f t="shared" si="30"/>
        <v>1.4904094149233964</v>
      </c>
    </row>
    <row r="1959" spans="1:3" x14ac:dyDescent="0.25">
      <c r="A1959">
        <v>2257</v>
      </c>
      <c r="B1959">
        <v>2.2570000000000001</v>
      </c>
      <c r="C1959">
        <f t="shared" si="30"/>
        <v>1.4903924366417065</v>
      </c>
    </row>
    <row r="1960" spans="1:3" x14ac:dyDescent="0.25">
      <c r="A1960">
        <v>2258</v>
      </c>
      <c r="B1960">
        <v>2.258</v>
      </c>
      <c r="C1960">
        <f t="shared" si="30"/>
        <v>1.4903754502767692</v>
      </c>
    </row>
    <row r="1961" spans="1:3" x14ac:dyDescent="0.25">
      <c r="A1961">
        <v>2259</v>
      </c>
      <c r="B1961">
        <v>2.2589999999999999</v>
      </c>
      <c r="C1961">
        <f t="shared" si="30"/>
        <v>1.4903584558245973</v>
      </c>
    </row>
    <row r="1962" spans="1:3" x14ac:dyDescent="0.25">
      <c r="A1962">
        <v>2260</v>
      </c>
      <c r="B1962">
        <v>2.2599999999999998</v>
      </c>
      <c r="C1962">
        <f t="shared" si="30"/>
        <v>1.4903414532812058</v>
      </c>
    </row>
    <row r="1963" spans="1:3" x14ac:dyDescent="0.25">
      <c r="A1963">
        <v>2261</v>
      </c>
      <c r="B1963">
        <v>2.2610000000000001</v>
      </c>
      <c r="C1963">
        <f t="shared" si="30"/>
        <v>1.4903244426426108</v>
      </c>
    </row>
    <row r="1964" spans="1:3" x14ac:dyDescent="0.25">
      <c r="A1964">
        <v>2262</v>
      </c>
      <c r="B1964">
        <v>2.262</v>
      </c>
      <c r="C1964">
        <f t="shared" si="30"/>
        <v>1.4903074239048308</v>
      </c>
    </row>
    <row r="1965" spans="1:3" x14ac:dyDescent="0.25">
      <c r="A1965">
        <v>2263</v>
      </c>
      <c r="B1965">
        <v>2.2629999999999999</v>
      </c>
      <c r="C1965">
        <f t="shared" si="30"/>
        <v>1.4902903970638854</v>
      </c>
    </row>
    <row r="1966" spans="1:3" x14ac:dyDescent="0.25">
      <c r="A1966">
        <v>2264</v>
      </c>
      <c r="B1966">
        <v>2.2639999999999998</v>
      </c>
      <c r="C1966">
        <f t="shared" si="30"/>
        <v>1.4902733621157951</v>
      </c>
    </row>
    <row r="1967" spans="1:3" x14ac:dyDescent="0.25">
      <c r="A1967">
        <v>2265</v>
      </c>
      <c r="B1967">
        <v>2.2650000000000001</v>
      </c>
      <c r="C1967">
        <f t="shared" si="30"/>
        <v>1.4902563190565827</v>
      </c>
    </row>
    <row r="1968" spans="1:3" x14ac:dyDescent="0.25">
      <c r="A1968">
        <v>2266</v>
      </c>
      <c r="B1968">
        <v>2.266</v>
      </c>
      <c r="C1968">
        <f t="shared" si="30"/>
        <v>1.4902392678822722</v>
      </c>
    </row>
    <row r="1969" spans="1:3" x14ac:dyDescent="0.25">
      <c r="A1969">
        <v>2267</v>
      </c>
      <c r="B1969">
        <v>2.2669999999999999</v>
      </c>
      <c r="C1969">
        <f t="shared" si="30"/>
        <v>1.4902222085888892</v>
      </c>
    </row>
    <row r="1970" spans="1:3" x14ac:dyDescent="0.25">
      <c r="A1970">
        <v>2268</v>
      </c>
      <c r="B1970">
        <v>2.2679999999999998</v>
      </c>
      <c r="C1970">
        <f t="shared" si="30"/>
        <v>1.4902051411724611</v>
      </c>
    </row>
    <row r="1971" spans="1:3" x14ac:dyDescent="0.25">
      <c r="A1971">
        <v>2269</v>
      </c>
      <c r="B1971">
        <v>2.2690000000000001</v>
      </c>
      <c r="C1971">
        <f t="shared" si="30"/>
        <v>1.4901880656290161</v>
      </c>
    </row>
    <row r="1972" spans="1:3" x14ac:dyDescent="0.25">
      <c r="A1972">
        <v>2270</v>
      </c>
      <c r="B1972">
        <v>2.27</v>
      </c>
      <c r="C1972">
        <f t="shared" si="30"/>
        <v>1.4901709819545843</v>
      </c>
    </row>
    <row r="1973" spans="1:3" x14ac:dyDescent="0.25">
      <c r="A1973">
        <v>2271</v>
      </c>
      <c r="B1973">
        <v>2.2709999999999999</v>
      </c>
      <c r="C1973">
        <f t="shared" si="30"/>
        <v>1.4901538901451974</v>
      </c>
    </row>
    <row r="1974" spans="1:3" x14ac:dyDescent="0.25">
      <c r="A1974">
        <v>2272</v>
      </c>
      <c r="B1974">
        <v>2.2719999999999998</v>
      </c>
      <c r="C1974">
        <f t="shared" si="30"/>
        <v>1.4901367901968883</v>
      </c>
    </row>
    <row r="1975" spans="1:3" x14ac:dyDescent="0.25">
      <c r="A1975">
        <v>2273</v>
      </c>
      <c r="B1975">
        <v>2.2730000000000001</v>
      </c>
      <c r="C1975">
        <f t="shared" si="30"/>
        <v>1.4901196821056917</v>
      </c>
    </row>
    <row r="1976" spans="1:3" x14ac:dyDescent="0.25">
      <c r="A1976">
        <v>2274</v>
      </c>
      <c r="B1976">
        <v>2.274</v>
      </c>
      <c r="C1976">
        <f t="shared" si="30"/>
        <v>1.4901025658676432</v>
      </c>
    </row>
    <row r="1977" spans="1:3" x14ac:dyDescent="0.25">
      <c r="A1977">
        <v>2275</v>
      </c>
      <c r="B1977">
        <v>2.2749999999999999</v>
      </c>
      <c r="C1977">
        <f t="shared" si="30"/>
        <v>1.4900854414787801</v>
      </c>
    </row>
    <row r="1978" spans="1:3" x14ac:dyDescent="0.25">
      <c r="A1978">
        <v>2276</v>
      </c>
      <c r="B1978">
        <v>2.2759999999999998</v>
      </c>
      <c r="C1978">
        <f t="shared" si="30"/>
        <v>1.4900683089351412</v>
      </c>
    </row>
    <row r="1979" spans="1:3" x14ac:dyDescent="0.25">
      <c r="A1979">
        <v>2277</v>
      </c>
      <c r="B1979">
        <v>2.2770000000000001</v>
      </c>
      <c r="C1979">
        <f t="shared" si="30"/>
        <v>1.4900511682327666</v>
      </c>
    </row>
    <row r="1980" spans="1:3" x14ac:dyDescent="0.25">
      <c r="A1980">
        <v>2278</v>
      </c>
      <c r="B1980">
        <v>2.278</v>
      </c>
      <c r="C1980">
        <f t="shared" si="30"/>
        <v>1.4900340193676982</v>
      </c>
    </row>
    <row r="1981" spans="1:3" x14ac:dyDescent="0.25">
      <c r="A1981">
        <v>2279</v>
      </c>
      <c r="B1981">
        <v>2.2789999999999999</v>
      </c>
      <c r="C1981">
        <f t="shared" si="30"/>
        <v>1.4900168623359782</v>
      </c>
    </row>
    <row r="1982" spans="1:3" x14ac:dyDescent="0.25">
      <c r="A1982">
        <v>2280</v>
      </c>
      <c r="B1982">
        <v>2.2799999999999998</v>
      </c>
      <c r="C1982">
        <f t="shared" si="30"/>
        <v>1.4899996971336518</v>
      </c>
    </row>
    <row r="1983" spans="1:3" x14ac:dyDescent="0.25">
      <c r="A1983">
        <v>2281</v>
      </c>
      <c r="B1983">
        <v>2.2810000000000001</v>
      </c>
      <c r="C1983">
        <f t="shared" si="30"/>
        <v>1.4899825237567641</v>
      </c>
    </row>
    <row r="1984" spans="1:3" x14ac:dyDescent="0.25">
      <c r="A1984">
        <v>2282</v>
      </c>
      <c r="B1984">
        <v>2.282</v>
      </c>
      <c r="C1984">
        <f t="shared" si="30"/>
        <v>1.4899653422013623</v>
      </c>
    </row>
    <row r="1985" spans="1:3" x14ac:dyDescent="0.25">
      <c r="A1985">
        <v>2283</v>
      </c>
      <c r="B1985">
        <v>2.2829999999999999</v>
      </c>
      <c r="C1985">
        <f t="shared" si="30"/>
        <v>1.489948152463495</v>
      </c>
    </row>
    <row r="1986" spans="1:3" x14ac:dyDescent="0.25">
      <c r="A1986">
        <v>2284</v>
      </c>
      <c r="B1986">
        <v>2.2839999999999998</v>
      </c>
      <c r="C1986">
        <f t="shared" si="30"/>
        <v>1.4899309545392121</v>
      </c>
    </row>
    <row r="1987" spans="1:3" x14ac:dyDescent="0.25">
      <c r="A1987">
        <v>2285</v>
      </c>
      <c r="B1987">
        <v>2.2850000000000001</v>
      </c>
      <c r="C1987">
        <f t="shared" ref="C1987:C2050" si="31">SQRT(1+(1.03961212*B1987^2)/(B1987^2-0.00600069867)+(0.231792344*B1987^2)/(B1987^2-0.0200179144)+(1.01046945*B1987^2)/(B1987^2-103.560653))</f>
        <v>1.4899137484245641</v>
      </c>
    </row>
    <row r="1988" spans="1:3" x14ac:dyDescent="0.25">
      <c r="A1988">
        <v>2286</v>
      </c>
      <c r="B1988">
        <v>2.286</v>
      </c>
      <c r="C1988">
        <f t="shared" si="31"/>
        <v>1.4898965341156041</v>
      </c>
    </row>
    <row r="1989" spans="1:3" x14ac:dyDescent="0.25">
      <c r="A1989">
        <v>2287</v>
      </c>
      <c r="B1989">
        <v>2.2869999999999999</v>
      </c>
      <c r="C1989">
        <f t="shared" si="31"/>
        <v>1.4898793116083853</v>
      </c>
    </row>
    <row r="1990" spans="1:3" x14ac:dyDescent="0.25">
      <c r="A1990">
        <v>2288</v>
      </c>
      <c r="B1990">
        <v>2.2879999999999998</v>
      </c>
      <c r="C1990">
        <f t="shared" si="31"/>
        <v>1.4898620808989633</v>
      </c>
    </row>
    <row r="1991" spans="1:3" x14ac:dyDescent="0.25">
      <c r="A1991">
        <v>2289</v>
      </c>
      <c r="B1991">
        <v>2.2890000000000001</v>
      </c>
      <c r="C1991">
        <f t="shared" si="31"/>
        <v>1.4898448419833943</v>
      </c>
    </row>
    <row r="1992" spans="1:3" x14ac:dyDescent="0.25">
      <c r="A1992">
        <v>2290</v>
      </c>
      <c r="B1992">
        <v>2.29</v>
      </c>
      <c r="C1992">
        <f t="shared" si="31"/>
        <v>1.4898275948577357</v>
      </c>
    </row>
    <row r="1993" spans="1:3" x14ac:dyDescent="0.25">
      <c r="A1993">
        <v>2291</v>
      </c>
      <c r="B1993">
        <v>2.2909999999999999</v>
      </c>
      <c r="C1993">
        <f t="shared" si="31"/>
        <v>1.4898103395180469</v>
      </c>
    </row>
    <row r="1994" spans="1:3" x14ac:dyDescent="0.25">
      <c r="A1994">
        <v>2292</v>
      </c>
      <c r="B1994">
        <v>2.2919999999999998</v>
      </c>
      <c r="C1994">
        <f t="shared" si="31"/>
        <v>1.4897930759603875</v>
      </c>
    </row>
    <row r="1995" spans="1:3" x14ac:dyDescent="0.25">
      <c r="A1995">
        <v>2293</v>
      </c>
      <c r="B1995">
        <v>2.2930000000000001</v>
      </c>
      <c r="C1995">
        <f t="shared" si="31"/>
        <v>1.4897758041808193</v>
      </c>
    </row>
    <row r="1996" spans="1:3" x14ac:dyDescent="0.25">
      <c r="A1996">
        <v>2294</v>
      </c>
      <c r="B1996">
        <v>2.294</v>
      </c>
      <c r="C1996">
        <f t="shared" si="31"/>
        <v>1.4897585241754054</v>
      </c>
    </row>
    <row r="1997" spans="1:3" x14ac:dyDescent="0.25">
      <c r="A1997">
        <v>2295</v>
      </c>
      <c r="B1997">
        <v>2.2949999999999999</v>
      </c>
      <c r="C1997">
        <f t="shared" si="31"/>
        <v>1.4897412359402091</v>
      </c>
    </row>
    <row r="1998" spans="1:3" x14ac:dyDescent="0.25">
      <c r="A1998">
        <v>2296</v>
      </c>
      <c r="B1998">
        <v>2.2959999999999998</v>
      </c>
      <c r="C1998">
        <f t="shared" si="31"/>
        <v>1.4897239394712967</v>
      </c>
    </row>
    <row r="1999" spans="1:3" x14ac:dyDescent="0.25">
      <c r="A1999">
        <v>2297</v>
      </c>
      <c r="B1999">
        <v>2.2970000000000002</v>
      </c>
      <c r="C1999">
        <f t="shared" si="31"/>
        <v>1.4897066347647334</v>
      </c>
    </row>
    <row r="2000" spans="1:3" x14ac:dyDescent="0.25">
      <c r="A2000">
        <v>2298</v>
      </c>
      <c r="B2000">
        <v>2.298</v>
      </c>
      <c r="C2000">
        <f t="shared" si="31"/>
        <v>1.4896893218165874</v>
      </c>
    </row>
    <row r="2001" spans="1:3" x14ac:dyDescent="0.25">
      <c r="A2001">
        <v>2299</v>
      </c>
      <c r="B2001">
        <v>2.2989999999999999</v>
      </c>
      <c r="C2001">
        <f t="shared" si="31"/>
        <v>1.4896720006229278</v>
      </c>
    </row>
    <row r="2002" spans="1:3" x14ac:dyDescent="0.25">
      <c r="A2002">
        <v>2300</v>
      </c>
      <c r="B2002">
        <v>2.2999999999999998</v>
      </c>
      <c r="C2002">
        <f t="shared" si="31"/>
        <v>1.4896546711798246</v>
      </c>
    </row>
    <row r="2003" spans="1:3" x14ac:dyDescent="0.25">
      <c r="A2003">
        <v>2301</v>
      </c>
      <c r="B2003">
        <v>2.3010000000000002</v>
      </c>
      <c r="C2003">
        <f t="shared" si="31"/>
        <v>1.4896373334833486</v>
      </c>
    </row>
    <row r="2004" spans="1:3" x14ac:dyDescent="0.25">
      <c r="A2004">
        <v>2302</v>
      </c>
      <c r="B2004">
        <v>2.302</v>
      </c>
      <c r="C2004">
        <f t="shared" si="31"/>
        <v>1.4896199875295728</v>
      </c>
    </row>
    <row r="2005" spans="1:3" x14ac:dyDescent="0.25">
      <c r="A2005">
        <v>2303</v>
      </c>
      <c r="B2005">
        <v>2.3029999999999999</v>
      </c>
      <c r="C2005">
        <f t="shared" si="31"/>
        <v>1.4896026333145707</v>
      </c>
    </row>
    <row r="2006" spans="1:3" x14ac:dyDescent="0.25">
      <c r="A2006">
        <v>2304</v>
      </c>
      <c r="B2006">
        <v>2.3039999999999998</v>
      </c>
      <c r="C2006">
        <f t="shared" si="31"/>
        <v>1.4895852708344171</v>
      </c>
    </row>
    <row r="2007" spans="1:3" x14ac:dyDescent="0.25">
      <c r="A2007">
        <v>2305</v>
      </c>
      <c r="B2007">
        <v>2.3050000000000002</v>
      </c>
      <c r="C2007">
        <f t="shared" si="31"/>
        <v>1.4895679000851878</v>
      </c>
    </row>
    <row r="2008" spans="1:3" x14ac:dyDescent="0.25">
      <c r="A2008">
        <v>2306</v>
      </c>
      <c r="B2008">
        <v>2.306</v>
      </c>
      <c r="C2008">
        <f t="shared" si="31"/>
        <v>1.4895505210629598</v>
      </c>
    </row>
    <row r="2009" spans="1:3" x14ac:dyDescent="0.25">
      <c r="A2009">
        <v>2307</v>
      </c>
      <c r="B2009">
        <v>2.3069999999999999</v>
      </c>
      <c r="C2009">
        <f t="shared" si="31"/>
        <v>1.489533133763812</v>
      </c>
    </row>
    <row r="2010" spans="1:3" x14ac:dyDescent="0.25">
      <c r="A2010">
        <v>2308</v>
      </c>
      <c r="B2010">
        <v>2.3079999999999998</v>
      </c>
      <c r="C2010">
        <f t="shared" si="31"/>
        <v>1.4895157381838233</v>
      </c>
    </row>
    <row r="2011" spans="1:3" x14ac:dyDescent="0.25">
      <c r="A2011">
        <v>2309</v>
      </c>
      <c r="B2011">
        <v>2.3090000000000002</v>
      </c>
      <c r="C2011">
        <f t="shared" si="31"/>
        <v>1.4894983343190742</v>
      </c>
    </row>
    <row r="2012" spans="1:3" x14ac:dyDescent="0.25">
      <c r="A2012">
        <v>2310</v>
      </c>
      <c r="B2012">
        <v>2.31</v>
      </c>
      <c r="C2012">
        <f t="shared" si="31"/>
        <v>1.4894809221656464</v>
      </c>
    </row>
    <row r="2013" spans="1:3" x14ac:dyDescent="0.25">
      <c r="A2013">
        <v>2311</v>
      </c>
      <c r="B2013">
        <v>2.3109999999999999</v>
      </c>
      <c r="C2013">
        <f t="shared" si="31"/>
        <v>1.4894635017196227</v>
      </c>
    </row>
    <row r="2014" spans="1:3" x14ac:dyDescent="0.25">
      <c r="A2014">
        <v>2312</v>
      </c>
      <c r="B2014">
        <v>2.3119999999999998</v>
      </c>
      <c r="C2014">
        <f t="shared" si="31"/>
        <v>1.4894460729770864</v>
      </c>
    </row>
    <row r="2015" spans="1:3" x14ac:dyDescent="0.25">
      <c r="A2015">
        <v>2313</v>
      </c>
      <c r="B2015">
        <v>2.3130000000000002</v>
      </c>
      <c r="C2015">
        <f t="shared" si="31"/>
        <v>1.4894286359341233</v>
      </c>
    </row>
    <row r="2016" spans="1:3" x14ac:dyDescent="0.25">
      <c r="A2016">
        <v>2314</v>
      </c>
      <c r="B2016">
        <v>2.3140000000000001</v>
      </c>
      <c r="C2016">
        <f t="shared" si="31"/>
        <v>1.4894111905868186</v>
      </c>
    </row>
    <row r="2017" spans="1:3" x14ac:dyDescent="0.25">
      <c r="A2017">
        <v>2315</v>
      </c>
      <c r="B2017">
        <v>2.3149999999999999</v>
      </c>
      <c r="C2017">
        <f t="shared" si="31"/>
        <v>1.4893937369312602</v>
      </c>
    </row>
    <row r="2018" spans="1:3" x14ac:dyDescent="0.25">
      <c r="A2018">
        <v>2316</v>
      </c>
      <c r="B2018">
        <v>2.3159999999999998</v>
      </c>
      <c r="C2018">
        <f t="shared" si="31"/>
        <v>1.4893762749635351</v>
      </c>
    </row>
    <row r="2019" spans="1:3" x14ac:dyDescent="0.25">
      <c r="A2019">
        <v>2317</v>
      </c>
      <c r="B2019">
        <v>2.3170000000000002</v>
      </c>
      <c r="C2019">
        <f t="shared" si="31"/>
        <v>1.4893588046797333</v>
      </c>
    </row>
    <row r="2020" spans="1:3" x14ac:dyDescent="0.25">
      <c r="A2020">
        <v>2318</v>
      </c>
      <c r="B2020">
        <v>2.3180000000000001</v>
      </c>
      <c r="C2020">
        <f t="shared" si="31"/>
        <v>1.4893413260759447</v>
      </c>
    </row>
    <row r="2021" spans="1:3" x14ac:dyDescent="0.25">
      <c r="A2021">
        <v>2319</v>
      </c>
      <c r="B2021">
        <v>2.319</v>
      </c>
      <c r="C2021">
        <f t="shared" si="31"/>
        <v>1.4893238391482608</v>
      </c>
    </row>
    <row r="2022" spans="1:3" x14ac:dyDescent="0.25">
      <c r="A2022">
        <v>2320</v>
      </c>
      <c r="B2022">
        <v>2.3199999999999998</v>
      </c>
      <c r="C2022">
        <f t="shared" si="31"/>
        <v>1.4893063438927736</v>
      </c>
    </row>
    <row r="2023" spans="1:3" x14ac:dyDescent="0.25">
      <c r="A2023">
        <v>2321</v>
      </c>
      <c r="B2023">
        <v>2.3210000000000002</v>
      </c>
      <c r="C2023">
        <f t="shared" si="31"/>
        <v>1.4892888403055766</v>
      </c>
    </row>
    <row r="2024" spans="1:3" x14ac:dyDescent="0.25">
      <c r="A2024">
        <v>2322</v>
      </c>
      <c r="B2024">
        <v>2.3220000000000001</v>
      </c>
      <c r="C2024">
        <f t="shared" si="31"/>
        <v>1.4892713283827641</v>
      </c>
    </row>
    <row r="2025" spans="1:3" x14ac:dyDescent="0.25">
      <c r="A2025">
        <v>2323</v>
      </c>
      <c r="B2025">
        <v>2.323</v>
      </c>
      <c r="C2025">
        <f t="shared" si="31"/>
        <v>1.4892538081204314</v>
      </c>
    </row>
    <row r="2026" spans="1:3" x14ac:dyDescent="0.25">
      <c r="A2026">
        <v>2324</v>
      </c>
      <c r="B2026">
        <v>2.3239999999999998</v>
      </c>
      <c r="C2026">
        <f t="shared" si="31"/>
        <v>1.4892362795146745</v>
      </c>
    </row>
    <row r="2027" spans="1:3" x14ac:dyDescent="0.25">
      <c r="A2027">
        <v>2325</v>
      </c>
      <c r="B2027">
        <v>2.3250000000000002</v>
      </c>
      <c r="C2027">
        <f t="shared" si="31"/>
        <v>1.4892187425615913</v>
      </c>
    </row>
    <row r="2028" spans="1:3" x14ac:dyDescent="0.25">
      <c r="A2028">
        <v>2326</v>
      </c>
      <c r="B2028">
        <v>2.3260000000000001</v>
      </c>
      <c r="C2028">
        <f t="shared" si="31"/>
        <v>1.4892011972572794</v>
      </c>
    </row>
    <row r="2029" spans="1:3" x14ac:dyDescent="0.25">
      <c r="A2029">
        <v>2327</v>
      </c>
      <c r="B2029">
        <v>2.327</v>
      </c>
      <c r="C2029">
        <f t="shared" si="31"/>
        <v>1.4891836435978387</v>
      </c>
    </row>
    <row r="2030" spans="1:3" x14ac:dyDescent="0.25">
      <c r="A2030">
        <v>2328</v>
      </c>
      <c r="B2030">
        <v>2.3279999999999998</v>
      </c>
      <c r="C2030">
        <f t="shared" si="31"/>
        <v>1.4891660815793688</v>
      </c>
    </row>
    <row r="2031" spans="1:3" x14ac:dyDescent="0.25">
      <c r="A2031">
        <v>2329</v>
      </c>
      <c r="B2031">
        <v>2.3290000000000002</v>
      </c>
      <c r="C2031">
        <f t="shared" si="31"/>
        <v>1.4891485111979714</v>
      </c>
    </row>
    <row r="2032" spans="1:3" x14ac:dyDescent="0.25">
      <c r="A2032">
        <v>2330</v>
      </c>
      <c r="B2032">
        <v>2.33</v>
      </c>
      <c r="C2032">
        <f t="shared" si="31"/>
        <v>1.4891309324497484</v>
      </c>
    </row>
    <row r="2033" spans="1:3" x14ac:dyDescent="0.25">
      <c r="A2033">
        <v>2331</v>
      </c>
      <c r="B2033">
        <v>2.331</v>
      </c>
      <c r="C2033">
        <f t="shared" si="31"/>
        <v>1.4891133453308028</v>
      </c>
    </row>
    <row r="2034" spans="1:3" x14ac:dyDescent="0.25">
      <c r="A2034">
        <v>2332</v>
      </c>
      <c r="B2034">
        <v>2.3319999999999999</v>
      </c>
      <c r="C2034">
        <f t="shared" si="31"/>
        <v>1.4890957498372386</v>
      </c>
    </row>
    <row r="2035" spans="1:3" x14ac:dyDescent="0.25">
      <c r="A2035">
        <v>2333</v>
      </c>
      <c r="B2035">
        <v>2.3330000000000002</v>
      </c>
      <c r="C2035">
        <f t="shared" si="31"/>
        <v>1.4890781459651605</v>
      </c>
    </row>
    <row r="2036" spans="1:3" x14ac:dyDescent="0.25">
      <c r="A2036">
        <v>2334</v>
      </c>
      <c r="B2036">
        <v>2.3340000000000001</v>
      </c>
      <c r="C2036">
        <f t="shared" si="31"/>
        <v>1.4890605337106746</v>
      </c>
    </row>
    <row r="2037" spans="1:3" x14ac:dyDescent="0.25">
      <c r="A2037">
        <v>2335</v>
      </c>
      <c r="B2037">
        <v>2.335</v>
      </c>
      <c r="C2037">
        <f t="shared" si="31"/>
        <v>1.4890429130698877</v>
      </c>
    </row>
    <row r="2038" spans="1:3" x14ac:dyDescent="0.25">
      <c r="A2038">
        <v>2336</v>
      </c>
      <c r="B2038">
        <v>2.3359999999999999</v>
      </c>
      <c r="C2038">
        <f t="shared" si="31"/>
        <v>1.4890252840389069</v>
      </c>
    </row>
    <row r="2039" spans="1:3" x14ac:dyDescent="0.25">
      <c r="A2039">
        <v>2337</v>
      </c>
      <c r="B2039">
        <v>2.3370000000000002</v>
      </c>
      <c r="C2039">
        <f t="shared" si="31"/>
        <v>1.4890076466138411</v>
      </c>
    </row>
    <row r="2040" spans="1:3" x14ac:dyDescent="0.25">
      <c r="A2040">
        <v>2338</v>
      </c>
      <c r="B2040">
        <v>2.3380000000000001</v>
      </c>
      <c r="C2040">
        <f t="shared" si="31"/>
        <v>1.4889900007907995</v>
      </c>
    </row>
    <row r="2041" spans="1:3" x14ac:dyDescent="0.25">
      <c r="A2041">
        <v>2339</v>
      </c>
      <c r="B2041">
        <v>2.339</v>
      </c>
      <c r="C2041">
        <f t="shared" si="31"/>
        <v>1.4889723465658926</v>
      </c>
    </row>
    <row r="2042" spans="1:3" x14ac:dyDescent="0.25">
      <c r="A2042">
        <v>2340</v>
      </c>
      <c r="B2042">
        <v>2.34</v>
      </c>
      <c r="C2042">
        <f t="shared" si="31"/>
        <v>1.4889546839352312</v>
      </c>
    </row>
    <row r="2043" spans="1:3" x14ac:dyDescent="0.25">
      <c r="A2043">
        <v>2341</v>
      </c>
      <c r="B2043">
        <v>2.3410000000000002</v>
      </c>
      <c r="C2043">
        <f t="shared" si="31"/>
        <v>1.4889370128949273</v>
      </c>
    </row>
    <row r="2044" spans="1:3" x14ac:dyDescent="0.25">
      <c r="A2044">
        <v>2342</v>
      </c>
      <c r="B2044">
        <v>2.3420000000000001</v>
      </c>
      <c r="C2044">
        <f t="shared" si="31"/>
        <v>1.488919333441094</v>
      </c>
    </row>
    <row r="2045" spans="1:3" x14ac:dyDescent="0.25">
      <c r="A2045">
        <v>2343</v>
      </c>
      <c r="B2045">
        <v>2.343</v>
      </c>
      <c r="C2045">
        <f t="shared" si="31"/>
        <v>1.4889016455698445</v>
      </c>
    </row>
    <row r="2046" spans="1:3" x14ac:dyDescent="0.25">
      <c r="A2046">
        <v>2344</v>
      </c>
      <c r="B2046">
        <v>2.3439999999999999</v>
      </c>
      <c r="C2046">
        <f t="shared" si="31"/>
        <v>1.4888839492772936</v>
      </c>
    </row>
    <row r="2047" spans="1:3" x14ac:dyDescent="0.25">
      <c r="A2047">
        <v>2345</v>
      </c>
      <c r="B2047">
        <v>2.3450000000000002</v>
      </c>
      <c r="C2047">
        <f t="shared" si="31"/>
        <v>1.4888662445595564</v>
      </c>
    </row>
    <row r="2048" spans="1:3" x14ac:dyDescent="0.25">
      <c r="A2048">
        <v>2346</v>
      </c>
      <c r="B2048">
        <v>2.3460000000000001</v>
      </c>
      <c r="C2048">
        <f t="shared" si="31"/>
        <v>1.4888485314127493</v>
      </c>
    </row>
    <row r="2049" spans="1:3" x14ac:dyDescent="0.25">
      <c r="A2049">
        <v>2347</v>
      </c>
      <c r="B2049">
        <v>2.347</v>
      </c>
      <c r="C2049">
        <f t="shared" si="31"/>
        <v>1.4888308098329892</v>
      </c>
    </row>
    <row r="2050" spans="1:3" x14ac:dyDescent="0.25">
      <c r="A2050">
        <v>2348</v>
      </c>
      <c r="B2050">
        <v>2.3479999999999999</v>
      </c>
      <c r="C2050">
        <f t="shared" si="31"/>
        <v>1.4888130798163934</v>
      </c>
    </row>
    <row r="2051" spans="1:3" x14ac:dyDescent="0.25">
      <c r="A2051">
        <v>2349</v>
      </c>
      <c r="B2051">
        <v>2.3490000000000002</v>
      </c>
      <c r="C2051">
        <f t="shared" ref="C2051:C2114" si="32">SQRT(1+(1.03961212*B2051^2)/(B2051^2-0.00600069867)+(0.231792344*B2051^2)/(B2051^2-0.0200179144)+(1.01046945*B2051^2)/(B2051^2-103.560653))</f>
        <v>1.4887953413590809</v>
      </c>
    </row>
    <row r="2052" spans="1:3" x14ac:dyDescent="0.25">
      <c r="A2052">
        <v>2350</v>
      </c>
      <c r="B2052">
        <v>2.35</v>
      </c>
      <c r="C2052">
        <f t="shared" si="32"/>
        <v>1.4887775944571708</v>
      </c>
    </row>
    <row r="2053" spans="1:3" x14ac:dyDescent="0.25">
      <c r="A2053">
        <v>2351</v>
      </c>
      <c r="B2053">
        <v>2.351</v>
      </c>
      <c r="C2053">
        <f t="shared" si="32"/>
        <v>1.4887598391067831</v>
      </c>
    </row>
    <row r="2054" spans="1:3" x14ac:dyDescent="0.25">
      <c r="A2054">
        <v>2352</v>
      </c>
      <c r="B2054">
        <v>2.3519999999999999</v>
      </c>
      <c r="C2054">
        <f t="shared" si="32"/>
        <v>1.4887420753040386</v>
      </c>
    </row>
    <row r="2055" spans="1:3" x14ac:dyDescent="0.25">
      <c r="A2055">
        <v>2353</v>
      </c>
      <c r="B2055">
        <v>2.3530000000000002</v>
      </c>
      <c r="C2055">
        <f t="shared" si="32"/>
        <v>1.4887243030450592</v>
      </c>
    </row>
    <row r="2056" spans="1:3" x14ac:dyDescent="0.25">
      <c r="A2056">
        <v>2354</v>
      </c>
      <c r="B2056">
        <v>2.3540000000000001</v>
      </c>
      <c r="C2056">
        <f t="shared" si="32"/>
        <v>1.4887065223259672</v>
      </c>
    </row>
    <row r="2057" spans="1:3" x14ac:dyDescent="0.25">
      <c r="A2057">
        <v>2355</v>
      </c>
      <c r="B2057">
        <v>2.355</v>
      </c>
      <c r="C2057">
        <f t="shared" si="32"/>
        <v>1.4886887331428855</v>
      </c>
    </row>
    <row r="2058" spans="1:3" x14ac:dyDescent="0.25">
      <c r="A2058">
        <v>2356</v>
      </c>
      <c r="B2058">
        <v>2.3559999999999999</v>
      </c>
      <c r="C2058">
        <f t="shared" si="32"/>
        <v>1.4886709354919381</v>
      </c>
    </row>
    <row r="2059" spans="1:3" x14ac:dyDescent="0.25">
      <c r="A2059">
        <v>2357</v>
      </c>
      <c r="B2059">
        <v>2.3570000000000002</v>
      </c>
      <c r="C2059">
        <f t="shared" si="32"/>
        <v>1.4886531293692495</v>
      </c>
    </row>
    <row r="2060" spans="1:3" x14ac:dyDescent="0.25">
      <c r="A2060">
        <v>2358</v>
      </c>
      <c r="B2060">
        <v>2.3580000000000001</v>
      </c>
      <c r="C2060">
        <f t="shared" si="32"/>
        <v>1.4886353147709452</v>
      </c>
    </row>
    <row r="2061" spans="1:3" x14ac:dyDescent="0.25">
      <c r="A2061">
        <v>2359</v>
      </c>
      <c r="B2061">
        <v>2.359</v>
      </c>
      <c r="C2061">
        <f t="shared" si="32"/>
        <v>1.4886174916931509</v>
      </c>
    </row>
    <row r="2062" spans="1:3" x14ac:dyDescent="0.25">
      <c r="A2062">
        <v>2360</v>
      </c>
      <c r="B2062">
        <v>2.36</v>
      </c>
      <c r="C2062">
        <f t="shared" si="32"/>
        <v>1.4885996601319935</v>
      </c>
    </row>
    <row r="2063" spans="1:3" x14ac:dyDescent="0.25">
      <c r="A2063">
        <v>2361</v>
      </c>
      <c r="B2063">
        <v>2.3610000000000002</v>
      </c>
      <c r="C2063">
        <f t="shared" si="32"/>
        <v>1.4885818200836005</v>
      </c>
    </row>
    <row r="2064" spans="1:3" x14ac:dyDescent="0.25">
      <c r="A2064">
        <v>2362</v>
      </c>
      <c r="B2064">
        <v>2.3620000000000001</v>
      </c>
      <c r="C2064">
        <f t="shared" si="32"/>
        <v>1.4885639715440997</v>
      </c>
    </row>
    <row r="2065" spans="1:3" x14ac:dyDescent="0.25">
      <c r="A2065">
        <v>2363</v>
      </c>
      <c r="B2065">
        <v>2.363</v>
      </c>
      <c r="C2065">
        <f t="shared" si="32"/>
        <v>1.4885461145096202</v>
      </c>
    </row>
    <row r="2066" spans="1:3" x14ac:dyDescent="0.25">
      <c r="A2066">
        <v>2364</v>
      </c>
      <c r="B2066">
        <v>2.3639999999999999</v>
      </c>
      <c r="C2066">
        <f t="shared" si="32"/>
        <v>1.4885282489762914</v>
      </c>
    </row>
    <row r="2067" spans="1:3" x14ac:dyDescent="0.25">
      <c r="A2067">
        <v>2365</v>
      </c>
      <c r="B2067">
        <v>2.3650000000000002</v>
      </c>
      <c r="C2067">
        <f t="shared" si="32"/>
        <v>1.4885103749402431</v>
      </c>
    </row>
    <row r="2068" spans="1:3" x14ac:dyDescent="0.25">
      <c r="A2068">
        <v>2366</v>
      </c>
      <c r="B2068">
        <v>2.3660000000000001</v>
      </c>
      <c r="C2068">
        <f t="shared" si="32"/>
        <v>1.4884924923976064</v>
      </c>
    </row>
    <row r="2069" spans="1:3" x14ac:dyDescent="0.25">
      <c r="A2069">
        <v>2367</v>
      </c>
      <c r="B2069">
        <v>2.367</v>
      </c>
      <c r="C2069">
        <f t="shared" si="32"/>
        <v>1.4884746013445129</v>
      </c>
    </row>
    <row r="2070" spans="1:3" x14ac:dyDescent="0.25">
      <c r="A2070">
        <v>2368</v>
      </c>
      <c r="B2070">
        <v>2.3679999999999999</v>
      </c>
      <c r="C2070">
        <f t="shared" si="32"/>
        <v>1.4884567017770944</v>
      </c>
    </row>
    <row r="2071" spans="1:3" x14ac:dyDescent="0.25">
      <c r="A2071">
        <v>2369</v>
      </c>
      <c r="B2071">
        <v>2.3690000000000002</v>
      </c>
      <c r="C2071">
        <f t="shared" si="32"/>
        <v>1.488438793691484</v>
      </c>
    </row>
    <row r="2072" spans="1:3" x14ac:dyDescent="0.25">
      <c r="A2072">
        <v>2370</v>
      </c>
      <c r="B2072">
        <v>2.37</v>
      </c>
      <c r="C2072">
        <f t="shared" si="32"/>
        <v>1.4884208770838145</v>
      </c>
    </row>
    <row r="2073" spans="1:3" x14ac:dyDescent="0.25">
      <c r="A2073">
        <v>2371</v>
      </c>
      <c r="B2073">
        <v>2.371</v>
      </c>
      <c r="C2073">
        <f t="shared" si="32"/>
        <v>1.4884029519502207</v>
      </c>
    </row>
    <row r="2074" spans="1:3" x14ac:dyDescent="0.25">
      <c r="A2074">
        <v>2372</v>
      </c>
      <c r="B2074">
        <v>2.3719999999999999</v>
      </c>
      <c r="C2074">
        <f t="shared" si="32"/>
        <v>1.4883850182868361</v>
      </c>
    </row>
    <row r="2075" spans="1:3" x14ac:dyDescent="0.25">
      <c r="A2075">
        <v>2373</v>
      </c>
      <c r="B2075">
        <v>2.3730000000000002</v>
      </c>
      <c r="C2075">
        <f t="shared" si="32"/>
        <v>1.4883670760897969</v>
      </c>
    </row>
    <row r="2076" spans="1:3" x14ac:dyDescent="0.25">
      <c r="A2076">
        <v>2374</v>
      </c>
      <c r="B2076">
        <v>2.3740000000000001</v>
      </c>
      <c r="C2076">
        <f t="shared" si="32"/>
        <v>1.4883491253552386</v>
      </c>
    </row>
    <row r="2077" spans="1:3" x14ac:dyDescent="0.25">
      <c r="A2077">
        <v>2375</v>
      </c>
      <c r="B2077">
        <v>2.375</v>
      </c>
      <c r="C2077">
        <f t="shared" si="32"/>
        <v>1.4883311660792973</v>
      </c>
    </row>
    <row r="2078" spans="1:3" x14ac:dyDescent="0.25">
      <c r="A2078">
        <v>2376</v>
      </c>
      <c r="B2078">
        <v>2.3759999999999999</v>
      </c>
      <c r="C2078">
        <f t="shared" si="32"/>
        <v>1.4883131982581104</v>
      </c>
    </row>
    <row r="2079" spans="1:3" x14ac:dyDescent="0.25">
      <c r="A2079">
        <v>2377</v>
      </c>
      <c r="B2079">
        <v>2.3769999999999998</v>
      </c>
      <c r="C2079">
        <f t="shared" si="32"/>
        <v>1.4882952218878152</v>
      </c>
    </row>
    <row r="2080" spans="1:3" x14ac:dyDescent="0.25">
      <c r="A2080">
        <v>2378</v>
      </c>
      <c r="B2080">
        <v>2.3780000000000001</v>
      </c>
      <c r="C2080">
        <f t="shared" si="32"/>
        <v>1.4882772369645503</v>
      </c>
    </row>
    <row r="2081" spans="1:3" x14ac:dyDescent="0.25">
      <c r="A2081">
        <v>2379</v>
      </c>
      <c r="B2081">
        <v>2.379</v>
      </c>
      <c r="C2081">
        <f t="shared" si="32"/>
        <v>1.4882592434844537</v>
      </c>
    </row>
    <row r="2082" spans="1:3" x14ac:dyDescent="0.25">
      <c r="A2082">
        <v>2380</v>
      </c>
      <c r="B2082">
        <v>2.38</v>
      </c>
      <c r="C2082">
        <f t="shared" si="32"/>
        <v>1.4882412414436652</v>
      </c>
    </row>
    <row r="2083" spans="1:3" x14ac:dyDescent="0.25">
      <c r="A2083">
        <v>2381</v>
      </c>
      <c r="B2083">
        <v>2.3809999999999998</v>
      </c>
      <c r="C2083">
        <f t="shared" si="32"/>
        <v>1.4882232308383248</v>
      </c>
    </row>
    <row r="2084" spans="1:3" x14ac:dyDescent="0.25">
      <c r="A2084">
        <v>2382</v>
      </c>
      <c r="B2084">
        <v>2.3820000000000001</v>
      </c>
      <c r="C2084">
        <f t="shared" si="32"/>
        <v>1.4882052116645719</v>
      </c>
    </row>
    <row r="2085" spans="1:3" x14ac:dyDescent="0.25">
      <c r="A2085">
        <v>2383</v>
      </c>
      <c r="B2085">
        <v>2.383</v>
      </c>
      <c r="C2085">
        <f t="shared" si="32"/>
        <v>1.4881871839185485</v>
      </c>
    </row>
    <row r="2086" spans="1:3" x14ac:dyDescent="0.25">
      <c r="A2086">
        <v>2384</v>
      </c>
      <c r="B2086">
        <v>2.3839999999999999</v>
      </c>
      <c r="C2086">
        <f t="shared" si="32"/>
        <v>1.4881691475963954</v>
      </c>
    </row>
    <row r="2087" spans="1:3" x14ac:dyDescent="0.25">
      <c r="A2087">
        <v>2385</v>
      </c>
      <c r="B2087">
        <v>2.3849999999999998</v>
      </c>
      <c r="C2087">
        <f t="shared" si="32"/>
        <v>1.4881511026942547</v>
      </c>
    </row>
    <row r="2088" spans="1:3" x14ac:dyDescent="0.25">
      <c r="A2088">
        <v>2386</v>
      </c>
      <c r="B2088">
        <v>2.3860000000000001</v>
      </c>
      <c r="C2088">
        <f t="shared" si="32"/>
        <v>1.4881330492082687</v>
      </c>
    </row>
    <row r="2089" spans="1:3" x14ac:dyDescent="0.25">
      <c r="A2089">
        <v>2387</v>
      </c>
      <c r="B2089">
        <v>2.387</v>
      </c>
      <c r="C2089">
        <f t="shared" si="32"/>
        <v>1.4881149871345809</v>
      </c>
    </row>
    <row r="2090" spans="1:3" x14ac:dyDescent="0.25">
      <c r="A2090">
        <v>2388</v>
      </c>
      <c r="B2090">
        <v>2.3879999999999999</v>
      </c>
      <c r="C2090">
        <f t="shared" si="32"/>
        <v>1.4880969164693338</v>
      </c>
    </row>
    <row r="2091" spans="1:3" x14ac:dyDescent="0.25">
      <c r="A2091">
        <v>2389</v>
      </c>
      <c r="B2091">
        <v>2.3889999999999998</v>
      </c>
      <c r="C2091">
        <f t="shared" si="32"/>
        <v>1.4880788372086726</v>
      </c>
    </row>
    <row r="2092" spans="1:3" x14ac:dyDescent="0.25">
      <c r="A2092">
        <v>2390</v>
      </c>
      <c r="B2092">
        <v>2.39</v>
      </c>
      <c r="C2092">
        <f t="shared" si="32"/>
        <v>1.488060749348741</v>
      </c>
    </row>
    <row r="2093" spans="1:3" x14ac:dyDescent="0.25">
      <c r="A2093">
        <v>2391</v>
      </c>
      <c r="B2093">
        <v>2.391</v>
      </c>
      <c r="C2093">
        <f t="shared" si="32"/>
        <v>1.4880426528856834</v>
      </c>
    </row>
    <row r="2094" spans="1:3" x14ac:dyDescent="0.25">
      <c r="A2094">
        <v>2392</v>
      </c>
      <c r="B2094">
        <v>2.3919999999999999</v>
      </c>
      <c r="C2094">
        <f t="shared" si="32"/>
        <v>1.4880245478156462</v>
      </c>
    </row>
    <row r="2095" spans="1:3" x14ac:dyDescent="0.25">
      <c r="A2095">
        <v>2393</v>
      </c>
      <c r="B2095">
        <v>2.3929999999999998</v>
      </c>
      <c r="C2095">
        <f t="shared" si="32"/>
        <v>1.488006434134775</v>
      </c>
    </row>
    <row r="2096" spans="1:3" x14ac:dyDescent="0.25">
      <c r="A2096">
        <v>2394</v>
      </c>
      <c r="B2096">
        <v>2.3940000000000001</v>
      </c>
      <c r="C2096">
        <f t="shared" si="32"/>
        <v>1.4879883118392154</v>
      </c>
    </row>
    <row r="2097" spans="1:3" x14ac:dyDescent="0.25">
      <c r="A2097">
        <v>2395</v>
      </c>
      <c r="B2097">
        <v>2.395</v>
      </c>
      <c r="C2097">
        <f t="shared" si="32"/>
        <v>1.4879701809251153</v>
      </c>
    </row>
    <row r="2098" spans="1:3" x14ac:dyDescent="0.25">
      <c r="A2098">
        <v>2396</v>
      </c>
      <c r="B2098">
        <v>2.3959999999999999</v>
      </c>
      <c r="C2098">
        <f t="shared" si="32"/>
        <v>1.4879520413886211</v>
      </c>
    </row>
    <row r="2099" spans="1:3" x14ac:dyDescent="0.25">
      <c r="A2099">
        <v>2397</v>
      </c>
      <c r="B2099">
        <v>2.3969999999999998</v>
      </c>
      <c r="C2099">
        <f t="shared" si="32"/>
        <v>1.4879338932258808</v>
      </c>
    </row>
    <row r="2100" spans="1:3" x14ac:dyDescent="0.25">
      <c r="A2100">
        <v>2398</v>
      </c>
      <c r="B2100">
        <v>2.3980000000000001</v>
      </c>
      <c r="C2100">
        <f t="shared" si="32"/>
        <v>1.487915736433042</v>
      </c>
    </row>
    <row r="2101" spans="1:3" x14ac:dyDescent="0.25">
      <c r="A2101">
        <v>2399</v>
      </c>
      <c r="B2101">
        <v>2.399</v>
      </c>
      <c r="C2101">
        <f t="shared" si="32"/>
        <v>1.4878975710062539</v>
      </c>
    </row>
    <row r="2102" spans="1:3" x14ac:dyDescent="0.25">
      <c r="A2102">
        <v>2400</v>
      </c>
      <c r="B2102">
        <v>2.4</v>
      </c>
      <c r="C2102">
        <f t="shared" si="32"/>
        <v>1.4878793969416646</v>
      </c>
    </row>
    <row r="2103" spans="1:3" x14ac:dyDescent="0.25">
      <c r="A2103">
        <v>2401</v>
      </c>
      <c r="B2103">
        <v>2.4009999999999998</v>
      </c>
      <c r="C2103">
        <f t="shared" si="32"/>
        <v>1.4878612142354242</v>
      </c>
    </row>
    <row r="2104" spans="1:3" x14ac:dyDescent="0.25">
      <c r="A2104">
        <v>2402</v>
      </c>
      <c r="B2104">
        <v>2.4020000000000001</v>
      </c>
      <c r="C2104">
        <f t="shared" si="32"/>
        <v>1.4878430228836821</v>
      </c>
    </row>
    <row r="2105" spans="1:3" x14ac:dyDescent="0.25">
      <c r="A2105">
        <v>2403</v>
      </c>
      <c r="B2105">
        <v>2.403</v>
      </c>
      <c r="C2105">
        <f t="shared" si="32"/>
        <v>1.4878248228825879</v>
      </c>
    </row>
    <row r="2106" spans="1:3" x14ac:dyDescent="0.25">
      <c r="A2106">
        <v>2404</v>
      </c>
      <c r="B2106">
        <v>2.4039999999999999</v>
      </c>
      <c r="C2106">
        <f t="shared" si="32"/>
        <v>1.4878066142282926</v>
      </c>
    </row>
    <row r="2107" spans="1:3" x14ac:dyDescent="0.25">
      <c r="A2107">
        <v>2405</v>
      </c>
      <c r="B2107">
        <v>2.4049999999999998</v>
      </c>
      <c r="C2107">
        <f t="shared" si="32"/>
        <v>1.4877883969169472</v>
      </c>
    </row>
    <row r="2108" spans="1:3" x14ac:dyDescent="0.25">
      <c r="A2108">
        <v>2406</v>
      </c>
      <c r="B2108">
        <v>2.4060000000000001</v>
      </c>
      <c r="C2108">
        <f t="shared" si="32"/>
        <v>1.4877701709447029</v>
      </c>
    </row>
    <row r="2109" spans="1:3" x14ac:dyDescent="0.25">
      <c r="A2109">
        <v>2407</v>
      </c>
      <c r="B2109">
        <v>2.407</v>
      </c>
      <c r="C2109">
        <f t="shared" si="32"/>
        <v>1.487751936307711</v>
      </c>
    </row>
    <row r="2110" spans="1:3" x14ac:dyDescent="0.25">
      <c r="A2110">
        <v>2408</v>
      </c>
      <c r="B2110">
        <v>2.4079999999999999</v>
      </c>
      <c r="C2110">
        <f t="shared" si="32"/>
        <v>1.4877336930021234</v>
      </c>
    </row>
    <row r="2111" spans="1:3" x14ac:dyDescent="0.25">
      <c r="A2111">
        <v>2409</v>
      </c>
      <c r="B2111">
        <v>2.4089999999999998</v>
      </c>
      <c r="C2111">
        <f t="shared" si="32"/>
        <v>1.4877154410240929</v>
      </c>
    </row>
    <row r="2112" spans="1:3" x14ac:dyDescent="0.25">
      <c r="A2112">
        <v>2410</v>
      </c>
      <c r="B2112">
        <v>2.41</v>
      </c>
      <c r="C2112">
        <f t="shared" si="32"/>
        <v>1.4876971803697718</v>
      </c>
    </row>
    <row r="2113" spans="1:3" x14ac:dyDescent="0.25">
      <c r="A2113">
        <v>2411</v>
      </c>
      <c r="B2113">
        <v>2.411</v>
      </c>
      <c r="C2113">
        <f t="shared" si="32"/>
        <v>1.4876789110353135</v>
      </c>
    </row>
    <row r="2114" spans="1:3" x14ac:dyDescent="0.25">
      <c r="A2114">
        <v>2412</v>
      </c>
      <c r="B2114">
        <v>2.4119999999999999</v>
      </c>
      <c r="C2114">
        <f t="shared" si="32"/>
        <v>1.4876606330168709</v>
      </c>
    </row>
    <row r="2115" spans="1:3" x14ac:dyDescent="0.25">
      <c r="A2115">
        <v>2413</v>
      </c>
      <c r="B2115">
        <v>2.4129999999999998</v>
      </c>
      <c r="C2115">
        <f t="shared" ref="C2115:C2178" si="33">SQRT(1+(1.03961212*B2115^2)/(B2115^2-0.00600069867)+(0.231792344*B2115^2)/(B2115^2-0.0200179144)+(1.01046945*B2115^2)/(B2115^2-103.560653))</f>
        <v>1.4876423463105977</v>
      </c>
    </row>
    <row r="2116" spans="1:3" x14ac:dyDescent="0.25">
      <c r="A2116">
        <v>2414</v>
      </c>
      <c r="B2116">
        <v>2.4140000000000001</v>
      </c>
      <c r="C2116">
        <f t="shared" si="33"/>
        <v>1.4876240509126482</v>
      </c>
    </row>
    <row r="2117" spans="1:3" x14ac:dyDescent="0.25">
      <c r="A2117">
        <v>2415</v>
      </c>
      <c r="B2117">
        <v>2.415</v>
      </c>
      <c r="C2117">
        <f t="shared" si="33"/>
        <v>1.4876057468191763</v>
      </c>
    </row>
    <row r="2118" spans="1:3" x14ac:dyDescent="0.25">
      <c r="A2118">
        <v>2416</v>
      </c>
      <c r="B2118">
        <v>2.4159999999999999</v>
      </c>
      <c r="C2118">
        <f t="shared" si="33"/>
        <v>1.4875874340263369</v>
      </c>
    </row>
    <row r="2119" spans="1:3" x14ac:dyDescent="0.25">
      <c r="A2119">
        <v>2417</v>
      </c>
      <c r="B2119">
        <v>2.4169999999999998</v>
      </c>
      <c r="C2119">
        <f t="shared" si="33"/>
        <v>1.4875691125302848</v>
      </c>
    </row>
    <row r="2120" spans="1:3" x14ac:dyDescent="0.25">
      <c r="A2120">
        <v>2418</v>
      </c>
      <c r="B2120">
        <v>2.4180000000000001</v>
      </c>
      <c r="C2120">
        <f t="shared" si="33"/>
        <v>1.4875507823271752</v>
      </c>
    </row>
    <row r="2121" spans="1:3" x14ac:dyDescent="0.25">
      <c r="A2121">
        <v>2419</v>
      </c>
      <c r="B2121">
        <v>2.419</v>
      </c>
      <c r="C2121">
        <f t="shared" si="33"/>
        <v>1.4875324434131638</v>
      </c>
    </row>
    <row r="2122" spans="1:3" x14ac:dyDescent="0.25">
      <c r="A2122">
        <v>2420</v>
      </c>
      <c r="B2122">
        <v>2.42</v>
      </c>
      <c r="C2122">
        <f t="shared" si="33"/>
        <v>1.4875140957844055</v>
      </c>
    </row>
    <row r="2123" spans="1:3" x14ac:dyDescent="0.25">
      <c r="A2123">
        <v>2421</v>
      </c>
      <c r="B2123">
        <v>2.4209999999999998</v>
      </c>
      <c r="C2123">
        <f t="shared" si="33"/>
        <v>1.4874957394370576</v>
      </c>
    </row>
    <row r="2124" spans="1:3" x14ac:dyDescent="0.25">
      <c r="A2124">
        <v>2422</v>
      </c>
      <c r="B2124">
        <v>2.4220000000000002</v>
      </c>
      <c r="C2124">
        <f t="shared" si="33"/>
        <v>1.4874773743672751</v>
      </c>
    </row>
    <row r="2125" spans="1:3" x14ac:dyDescent="0.25">
      <c r="A2125">
        <v>2423</v>
      </c>
      <c r="B2125">
        <v>2.423</v>
      </c>
      <c r="C2125">
        <f t="shared" si="33"/>
        <v>1.4874590005712158</v>
      </c>
    </row>
    <row r="2126" spans="1:3" x14ac:dyDescent="0.25">
      <c r="A2126">
        <v>2424</v>
      </c>
      <c r="B2126">
        <v>2.4239999999999999</v>
      </c>
      <c r="C2126">
        <f t="shared" si="33"/>
        <v>1.4874406180450355</v>
      </c>
    </row>
    <row r="2127" spans="1:3" x14ac:dyDescent="0.25">
      <c r="A2127">
        <v>2425</v>
      </c>
      <c r="B2127">
        <v>2.4249999999999998</v>
      </c>
      <c r="C2127">
        <f t="shared" si="33"/>
        <v>1.4874222267848918</v>
      </c>
    </row>
    <row r="2128" spans="1:3" x14ac:dyDescent="0.25">
      <c r="A2128">
        <v>2426</v>
      </c>
      <c r="B2128">
        <v>2.4260000000000002</v>
      </c>
      <c r="C2128">
        <f t="shared" si="33"/>
        <v>1.4874038267869416</v>
      </c>
    </row>
    <row r="2129" spans="1:3" x14ac:dyDescent="0.25">
      <c r="A2129">
        <v>2427</v>
      </c>
      <c r="B2129">
        <v>2.427</v>
      </c>
      <c r="C2129">
        <f t="shared" si="33"/>
        <v>1.4873854180473427</v>
      </c>
    </row>
    <row r="2130" spans="1:3" x14ac:dyDescent="0.25">
      <c r="A2130">
        <v>2428</v>
      </c>
      <c r="B2130">
        <v>2.4279999999999999</v>
      </c>
      <c r="C2130">
        <f t="shared" si="33"/>
        <v>1.4873670005622528</v>
      </c>
    </row>
    <row r="2131" spans="1:3" x14ac:dyDescent="0.25">
      <c r="A2131">
        <v>2429</v>
      </c>
      <c r="B2131">
        <v>2.4289999999999998</v>
      </c>
      <c r="C2131">
        <f t="shared" si="33"/>
        <v>1.4873485743278299</v>
      </c>
    </row>
    <row r="2132" spans="1:3" x14ac:dyDescent="0.25">
      <c r="A2132">
        <v>2430</v>
      </c>
      <c r="B2132">
        <v>2.4300000000000002</v>
      </c>
      <c r="C2132">
        <f t="shared" si="33"/>
        <v>1.4873301393402321</v>
      </c>
    </row>
    <row r="2133" spans="1:3" x14ac:dyDescent="0.25">
      <c r="A2133">
        <v>2431</v>
      </c>
      <c r="B2133">
        <v>2.431</v>
      </c>
      <c r="C2133">
        <f t="shared" si="33"/>
        <v>1.4873116955956176</v>
      </c>
    </row>
    <row r="2134" spans="1:3" x14ac:dyDescent="0.25">
      <c r="A2134">
        <v>2432</v>
      </c>
      <c r="B2134">
        <v>2.4319999999999999</v>
      </c>
      <c r="C2134">
        <f t="shared" si="33"/>
        <v>1.4872932430901451</v>
      </c>
    </row>
    <row r="2135" spans="1:3" x14ac:dyDescent="0.25">
      <c r="A2135">
        <v>2433</v>
      </c>
      <c r="B2135">
        <v>2.4329999999999998</v>
      </c>
      <c r="C2135">
        <f t="shared" si="33"/>
        <v>1.4872747818199736</v>
      </c>
    </row>
    <row r="2136" spans="1:3" x14ac:dyDescent="0.25">
      <c r="A2136">
        <v>2434</v>
      </c>
      <c r="B2136">
        <v>2.4340000000000002</v>
      </c>
      <c r="C2136">
        <f t="shared" si="33"/>
        <v>1.4872563117812618</v>
      </c>
    </row>
    <row r="2137" spans="1:3" x14ac:dyDescent="0.25">
      <c r="A2137">
        <v>2435</v>
      </c>
      <c r="B2137">
        <v>2.4350000000000001</v>
      </c>
      <c r="C2137">
        <f t="shared" si="33"/>
        <v>1.4872378329701692</v>
      </c>
    </row>
    <row r="2138" spans="1:3" x14ac:dyDescent="0.25">
      <c r="A2138">
        <v>2436</v>
      </c>
      <c r="B2138">
        <v>2.4359999999999999</v>
      </c>
      <c r="C2138">
        <f t="shared" si="33"/>
        <v>1.4872193453828542</v>
      </c>
    </row>
    <row r="2139" spans="1:3" x14ac:dyDescent="0.25">
      <c r="A2139">
        <v>2437</v>
      </c>
      <c r="B2139">
        <v>2.4369999999999998</v>
      </c>
      <c r="C2139">
        <f t="shared" si="33"/>
        <v>1.4872008490154773</v>
      </c>
    </row>
    <row r="2140" spans="1:3" x14ac:dyDescent="0.25">
      <c r="A2140">
        <v>2438</v>
      </c>
      <c r="B2140">
        <v>2.4380000000000002</v>
      </c>
      <c r="C2140">
        <f t="shared" si="33"/>
        <v>1.4871823438641978</v>
      </c>
    </row>
    <row r="2141" spans="1:3" x14ac:dyDescent="0.25">
      <c r="A2141">
        <v>2439</v>
      </c>
      <c r="B2141">
        <v>2.4390000000000001</v>
      </c>
      <c r="C2141">
        <f t="shared" si="33"/>
        <v>1.487163829925175</v>
      </c>
    </row>
    <row r="2142" spans="1:3" x14ac:dyDescent="0.25">
      <c r="A2142">
        <v>2440</v>
      </c>
      <c r="B2142">
        <v>2.44</v>
      </c>
      <c r="C2142">
        <f t="shared" si="33"/>
        <v>1.4871453071945697</v>
      </c>
    </row>
    <row r="2143" spans="1:3" x14ac:dyDescent="0.25">
      <c r="A2143">
        <v>2441</v>
      </c>
      <c r="B2143">
        <v>2.4409999999999998</v>
      </c>
      <c r="C2143">
        <f t="shared" si="33"/>
        <v>1.4871267756685413</v>
      </c>
    </row>
    <row r="2144" spans="1:3" x14ac:dyDescent="0.25">
      <c r="A2144">
        <v>2442</v>
      </c>
      <c r="B2144">
        <v>2.4420000000000002</v>
      </c>
      <c r="C2144">
        <f t="shared" si="33"/>
        <v>1.4871082353432505</v>
      </c>
    </row>
    <row r="2145" spans="1:3" x14ac:dyDescent="0.25">
      <c r="A2145">
        <v>2443</v>
      </c>
      <c r="B2145">
        <v>2.4430000000000001</v>
      </c>
      <c r="C2145">
        <f t="shared" si="33"/>
        <v>1.4870896862148573</v>
      </c>
    </row>
    <row r="2146" spans="1:3" x14ac:dyDescent="0.25">
      <c r="A2146">
        <v>2444</v>
      </c>
      <c r="B2146">
        <v>2.444</v>
      </c>
      <c r="C2146">
        <f t="shared" si="33"/>
        <v>1.4870711282795226</v>
      </c>
    </row>
    <row r="2147" spans="1:3" x14ac:dyDescent="0.25">
      <c r="A2147">
        <v>2445</v>
      </c>
      <c r="B2147">
        <v>2.4449999999999998</v>
      </c>
      <c r="C2147">
        <f t="shared" si="33"/>
        <v>1.487052561533406</v>
      </c>
    </row>
    <row r="2148" spans="1:3" x14ac:dyDescent="0.25">
      <c r="A2148">
        <v>2446</v>
      </c>
      <c r="B2148">
        <v>2.4460000000000002</v>
      </c>
      <c r="C2148">
        <f t="shared" si="33"/>
        <v>1.4870339859726691</v>
      </c>
    </row>
    <row r="2149" spans="1:3" x14ac:dyDescent="0.25">
      <c r="A2149">
        <v>2447</v>
      </c>
      <c r="B2149">
        <v>2.4470000000000001</v>
      </c>
      <c r="C2149">
        <f t="shared" si="33"/>
        <v>1.4870154015934729</v>
      </c>
    </row>
    <row r="2150" spans="1:3" x14ac:dyDescent="0.25">
      <c r="A2150">
        <v>2448</v>
      </c>
      <c r="B2150">
        <v>2.448</v>
      </c>
      <c r="C2150">
        <f t="shared" si="33"/>
        <v>1.4869968083919773</v>
      </c>
    </row>
    <row r="2151" spans="1:3" x14ac:dyDescent="0.25">
      <c r="A2151">
        <v>2449</v>
      </c>
      <c r="B2151">
        <v>2.4489999999999998</v>
      </c>
      <c r="C2151">
        <f t="shared" si="33"/>
        <v>1.4869782063643442</v>
      </c>
    </row>
    <row r="2152" spans="1:3" x14ac:dyDescent="0.25">
      <c r="A2152">
        <v>2450</v>
      </c>
      <c r="B2152">
        <v>2.4500000000000002</v>
      </c>
      <c r="C2152">
        <f t="shared" si="33"/>
        <v>1.4869595955067341</v>
      </c>
    </row>
    <row r="2153" spans="1:3" x14ac:dyDescent="0.25">
      <c r="A2153">
        <v>2451</v>
      </c>
      <c r="B2153">
        <v>2.4510000000000001</v>
      </c>
      <c r="C2153">
        <f t="shared" si="33"/>
        <v>1.4869409758153085</v>
      </c>
    </row>
    <row r="2154" spans="1:3" x14ac:dyDescent="0.25">
      <c r="A2154">
        <v>2452</v>
      </c>
      <c r="B2154">
        <v>2.452</v>
      </c>
      <c r="C2154">
        <f t="shared" si="33"/>
        <v>1.4869223472862285</v>
      </c>
    </row>
    <row r="2155" spans="1:3" x14ac:dyDescent="0.25">
      <c r="A2155">
        <v>2453</v>
      </c>
      <c r="B2155">
        <v>2.4529999999999998</v>
      </c>
      <c r="C2155">
        <f t="shared" si="33"/>
        <v>1.4869037099156555</v>
      </c>
    </row>
    <row r="2156" spans="1:3" x14ac:dyDescent="0.25">
      <c r="A2156">
        <v>2454</v>
      </c>
      <c r="B2156">
        <v>2.4540000000000002</v>
      </c>
      <c r="C2156">
        <f t="shared" si="33"/>
        <v>1.4868850636997504</v>
      </c>
    </row>
    <row r="2157" spans="1:3" x14ac:dyDescent="0.25">
      <c r="A2157">
        <v>2455</v>
      </c>
      <c r="B2157">
        <v>2.4550000000000001</v>
      </c>
      <c r="C2157">
        <f t="shared" si="33"/>
        <v>1.4868664086346752</v>
      </c>
    </row>
    <row r="2158" spans="1:3" x14ac:dyDescent="0.25">
      <c r="A2158">
        <v>2456</v>
      </c>
      <c r="B2158">
        <v>2.456</v>
      </c>
      <c r="C2158">
        <f t="shared" si="33"/>
        <v>1.4868477447165911</v>
      </c>
    </row>
    <row r="2159" spans="1:3" x14ac:dyDescent="0.25">
      <c r="A2159">
        <v>2457</v>
      </c>
      <c r="B2159">
        <v>2.4569999999999999</v>
      </c>
      <c r="C2159">
        <f t="shared" si="33"/>
        <v>1.4868290719416595</v>
      </c>
    </row>
    <row r="2160" spans="1:3" x14ac:dyDescent="0.25">
      <c r="A2160">
        <v>2458</v>
      </c>
      <c r="B2160">
        <v>2.4580000000000002</v>
      </c>
      <c r="C2160">
        <f t="shared" si="33"/>
        <v>1.4868103903060419</v>
      </c>
    </row>
    <row r="2161" spans="1:3" x14ac:dyDescent="0.25">
      <c r="A2161">
        <v>2459</v>
      </c>
      <c r="B2161">
        <v>2.4590000000000001</v>
      </c>
      <c r="C2161">
        <f t="shared" si="33"/>
        <v>1.4867916998059001</v>
      </c>
    </row>
    <row r="2162" spans="1:3" x14ac:dyDescent="0.25">
      <c r="A2162">
        <v>2460</v>
      </c>
      <c r="B2162">
        <v>2.46</v>
      </c>
      <c r="C2162">
        <f t="shared" si="33"/>
        <v>1.4867730004373956</v>
      </c>
    </row>
    <row r="2163" spans="1:3" x14ac:dyDescent="0.25">
      <c r="A2163">
        <v>2461</v>
      </c>
      <c r="B2163">
        <v>2.4609999999999999</v>
      </c>
      <c r="C2163">
        <f t="shared" si="33"/>
        <v>1.4867542921966899</v>
      </c>
    </row>
    <row r="2164" spans="1:3" x14ac:dyDescent="0.25">
      <c r="A2164">
        <v>2462</v>
      </c>
      <c r="B2164">
        <v>2.4620000000000002</v>
      </c>
      <c r="C2164">
        <f t="shared" si="33"/>
        <v>1.4867355750799445</v>
      </c>
    </row>
    <row r="2165" spans="1:3" x14ac:dyDescent="0.25">
      <c r="A2165">
        <v>2463</v>
      </c>
      <c r="B2165">
        <v>2.4630000000000001</v>
      </c>
      <c r="C2165">
        <f t="shared" si="33"/>
        <v>1.4867168490833211</v>
      </c>
    </row>
    <row r="2166" spans="1:3" x14ac:dyDescent="0.25">
      <c r="A2166">
        <v>2464</v>
      </c>
      <c r="B2166">
        <v>2.464</v>
      </c>
      <c r="C2166">
        <f t="shared" si="33"/>
        <v>1.4866981142029818</v>
      </c>
    </row>
    <row r="2167" spans="1:3" x14ac:dyDescent="0.25">
      <c r="A2167">
        <v>2465</v>
      </c>
      <c r="B2167">
        <v>2.4649999999999999</v>
      </c>
      <c r="C2167">
        <f t="shared" si="33"/>
        <v>1.4866793704350876</v>
      </c>
    </row>
    <row r="2168" spans="1:3" x14ac:dyDescent="0.25">
      <c r="A2168">
        <v>2466</v>
      </c>
      <c r="B2168">
        <v>2.4660000000000002</v>
      </c>
      <c r="C2168">
        <f t="shared" si="33"/>
        <v>1.4866606177758002</v>
      </c>
    </row>
    <row r="2169" spans="1:3" x14ac:dyDescent="0.25">
      <c r="A2169">
        <v>2467</v>
      </c>
      <c r="B2169">
        <v>2.4670000000000001</v>
      </c>
      <c r="C2169">
        <f t="shared" si="33"/>
        <v>1.4866418562212815</v>
      </c>
    </row>
    <row r="2170" spans="1:3" x14ac:dyDescent="0.25">
      <c r="A2170">
        <v>2468</v>
      </c>
      <c r="B2170">
        <v>2.468</v>
      </c>
      <c r="C2170">
        <f t="shared" si="33"/>
        <v>1.4866230857676923</v>
      </c>
    </row>
    <row r="2171" spans="1:3" x14ac:dyDescent="0.25">
      <c r="A2171">
        <v>2469</v>
      </c>
      <c r="B2171">
        <v>2.4689999999999999</v>
      </c>
      <c r="C2171">
        <f t="shared" si="33"/>
        <v>1.4866043064111951</v>
      </c>
    </row>
    <row r="2172" spans="1:3" x14ac:dyDescent="0.25">
      <c r="A2172">
        <v>2470</v>
      </c>
      <c r="B2172">
        <v>2.4700000000000002</v>
      </c>
      <c r="C2172">
        <f t="shared" si="33"/>
        <v>1.4865855181479506</v>
      </c>
    </row>
    <row r="2173" spans="1:3" x14ac:dyDescent="0.25">
      <c r="A2173">
        <v>2471</v>
      </c>
      <c r="B2173">
        <v>2.4710000000000001</v>
      </c>
      <c r="C2173">
        <f t="shared" si="33"/>
        <v>1.4865667209741209</v>
      </c>
    </row>
    <row r="2174" spans="1:3" x14ac:dyDescent="0.25">
      <c r="A2174">
        <v>2472</v>
      </c>
      <c r="B2174">
        <v>2.472</v>
      </c>
      <c r="C2174">
        <f t="shared" si="33"/>
        <v>1.4865479148858667</v>
      </c>
    </row>
    <row r="2175" spans="1:3" x14ac:dyDescent="0.25">
      <c r="A2175">
        <v>2473</v>
      </c>
      <c r="B2175">
        <v>2.4729999999999999</v>
      </c>
      <c r="C2175">
        <f t="shared" si="33"/>
        <v>1.4865290998793499</v>
      </c>
    </row>
    <row r="2176" spans="1:3" x14ac:dyDescent="0.25">
      <c r="A2176">
        <v>2474</v>
      </c>
      <c r="B2176">
        <v>2.4740000000000002</v>
      </c>
      <c r="C2176">
        <f t="shared" si="33"/>
        <v>1.4865102759507312</v>
      </c>
    </row>
    <row r="2177" spans="1:3" x14ac:dyDescent="0.25">
      <c r="A2177">
        <v>2475</v>
      </c>
      <c r="B2177">
        <v>2.4750000000000001</v>
      </c>
      <c r="C2177">
        <f t="shared" si="33"/>
        <v>1.4864914430961724</v>
      </c>
    </row>
    <row r="2178" spans="1:3" x14ac:dyDescent="0.25">
      <c r="A2178">
        <v>2476</v>
      </c>
      <c r="B2178">
        <v>2.476</v>
      </c>
      <c r="C2178">
        <f t="shared" si="33"/>
        <v>1.4864726013118343</v>
      </c>
    </row>
    <row r="2179" spans="1:3" x14ac:dyDescent="0.25">
      <c r="A2179">
        <v>2477</v>
      </c>
      <c r="B2179">
        <v>2.4769999999999999</v>
      </c>
      <c r="C2179">
        <f t="shared" ref="C2179:C2202" si="34">SQRT(1+(1.03961212*B2179^2)/(B2179^2-0.00600069867)+(0.231792344*B2179^2)/(B2179^2-0.0200179144)+(1.01046945*B2179^2)/(B2179^2-103.560653))</f>
        <v>1.486453750593878</v>
      </c>
    </row>
    <row r="2180" spans="1:3" x14ac:dyDescent="0.25">
      <c r="A2180">
        <v>2478</v>
      </c>
      <c r="B2180">
        <v>2.4780000000000002</v>
      </c>
      <c r="C2180">
        <f t="shared" si="34"/>
        <v>1.4864348909384646</v>
      </c>
    </row>
    <row r="2181" spans="1:3" x14ac:dyDescent="0.25">
      <c r="A2181">
        <v>2479</v>
      </c>
      <c r="B2181">
        <v>2.4790000000000001</v>
      </c>
      <c r="C2181">
        <f t="shared" si="34"/>
        <v>1.4864160223417546</v>
      </c>
    </row>
    <row r="2182" spans="1:3" x14ac:dyDescent="0.25">
      <c r="A2182">
        <v>2480</v>
      </c>
      <c r="B2182">
        <v>2.48</v>
      </c>
      <c r="C2182">
        <f t="shared" si="34"/>
        <v>1.4863971447999094</v>
      </c>
    </row>
    <row r="2183" spans="1:3" x14ac:dyDescent="0.25">
      <c r="A2183">
        <v>2481</v>
      </c>
      <c r="B2183">
        <v>2.4809999999999999</v>
      </c>
      <c r="C2183">
        <f t="shared" si="34"/>
        <v>1.486378258309089</v>
      </c>
    </row>
    <row r="2184" spans="1:3" x14ac:dyDescent="0.25">
      <c r="A2184">
        <v>2482</v>
      </c>
      <c r="B2184">
        <v>2.4820000000000002</v>
      </c>
      <c r="C2184">
        <f t="shared" si="34"/>
        <v>1.4863593628654543</v>
      </c>
    </row>
    <row r="2185" spans="1:3" x14ac:dyDescent="0.25">
      <c r="A2185">
        <v>2483</v>
      </c>
      <c r="B2185">
        <v>2.4830000000000001</v>
      </c>
      <c r="C2185">
        <f t="shared" si="34"/>
        <v>1.486340458465166</v>
      </c>
    </row>
    <row r="2186" spans="1:3" x14ac:dyDescent="0.25">
      <c r="A2186">
        <v>2484</v>
      </c>
      <c r="B2186">
        <v>2.484</v>
      </c>
      <c r="C2186">
        <f t="shared" si="34"/>
        <v>1.4863215451043843</v>
      </c>
    </row>
    <row r="2187" spans="1:3" x14ac:dyDescent="0.25">
      <c r="A2187">
        <v>2485</v>
      </c>
      <c r="B2187">
        <v>2.4849999999999999</v>
      </c>
      <c r="C2187">
        <f t="shared" si="34"/>
        <v>1.4863026227792688</v>
      </c>
    </row>
    <row r="2188" spans="1:3" x14ac:dyDescent="0.25">
      <c r="A2188">
        <v>2486</v>
      </c>
      <c r="B2188">
        <v>2.4860000000000002</v>
      </c>
      <c r="C2188">
        <f t="shared" si="34"/>
        <v>1.4862836914859805</v>
      </c>
    </row>
    <row r="2189" spans="1:3" x14ac:dyDescent="0.25">
      <c r="A2189">
        <v>2487</v>
      </c>
      <c r="B2189">
        <v>2.4870000000000001</v>
      </c>
      <c r="C2189">
        <f t="shared" si="34"/>
        <v>1.4862647512206788</v>
      </c>
    </row>
    <row r="2190" spans="1:3" x14ac:dyDescent="0.25">
      <c r="A2190">
        <v>2488</v>
      </c>
      <c r="B2190">
        <v>2.488</v>
      </c>
      <c r="C2190">
        <f t="shared" si="34"/>
        <v>1.4862458019795235</v>
      </c>
    </row>
    <row r="2191" spans="1:3" x14ac:dyDescent="0.25">
      <c r="A2191">
        <v>2489</v>
      </c>
      <c r="B2191">
        <v>2.4889999999999999</v>
      </c>
      <c r="C2191">
        <f t="shared" si="34"/>
        <v>1.4862268437586743</v>
      </c>
    </row>
    <row r="2192" spans="1:3" x14ac:dyDescent="0.25">
      <c r="A2192">
        <v>2490</v>
      </c>
      <c r="B2192">
        <v>2.4900000000000002</v>
      </c>
      <c r="C2192">
        <f t="shared" si="34"/>
        <v>1.486207876554291</v>
      </c>
    </row>
    <row r="2193" spans="1:3" x14ac:dyDescent="0.25">
      <c r="A2193">
        <v>2491</v>
      </c>
      <c r="B2193">
        <v>2.4910000000000001</v>
      </c>
      <c r="C2193">
        <f t="shared" si="34"/>
        <v>1.4861889003625328</v>
      </c>
    </row>
    <row r="2194" spans="1:3" x14ac:dyDescent="0.25">
      <c r="A2194">
        <v>2492</v>
      </c>
      <c r="B2194">
        <v>2.492</v>
      </c>
      <c r="C2194">
        <f t="shared" si="34"/>
        <v>1.4861699151795584</v>
      </c>
    </row>
    <row r="2195" spans="1:3" x14ac:dyDescent="0.25">
      <c r="A2195">
        <v>2493</v>
      </c>
      <c r="B2195">
        <v>2.4929999999999999</v>
      </c>
      <c r="C2195">
        <f t="shared" si="34"/>
        <v>1.4861509210015273</v>
      </c>
    </row>
    <row r="2196" spans="1:3" x14ac:dyDescent="0.25">
      <c r="A2196">
        <v>2494</v>
      </c>
      <c r="B2196">
        <v>2.4940000000000002</v>
      </c>
      <c r="C2196">
        <f t="shared" si="34"/>
        <v>1.4861319178245984</v>
      </c>
    </row>
    <row r="2197" spans="1:3" x14ac:dyDescent="0.25">
      <c r="A2197">
        <v>2495</v>
      </c>
      <c r="B2197">
        <v>2.4950000000000001</v>
      </c>
      <c r="C2197">
        <f t="shared" si="34"/>
        <v>1.48611290564493</v>
      </c>
    </row>
    <row r="2198" spans="1:3" x14ac:dyDescent="0.25">
      <c r="A2198">
        <v>2496</v>
      </c>
      <c r="B2198">
        <v>2.496</v>
      </c>
      <c r="C2198">
        <f t="shared" si="34"/>
        <v>1.4860938844586808</v>
      </c>
    </row>
    <row r="2199" spans="1:3" x14ac:dyDescent="0.25">
      <c r="A2199">
        <v>2497</v>
      </c>
      <c r="B2199">
        <v>2.4969999999999999</v>
      </c>
      <c r="C2199">
        <f t="shared" si="34"/>
        <v>1.4860748542620088</v>
      </c>
    </row>
    <row r="2200" spans="1:3" x14ac:dyDescent="0.25">
      <c r="A2200">
        <v>2498</v>
      </c>
      <c r="B2200">
        <v>2.4980000000000002</v>
      </c>
      <c r="C2200">
        <f t="shared" si="34"/>
        <v>1.4860558150510723</v>
      </c>
    </row>
    <row r="2201" spans="1:3" x14ac:dyDescent="0.25">
      <c r="A2201">
        <v>2499</v>
      </c>
      <c r="B2201">
        <v>2.4990000000000001</v>
      </c>
      <c r="C2201">
        <f t="shared" si="34"/>
        <v>1.4860367668220289</v>
      </c>
    </row>
    <row r="2202" spans="1:3" x14ac:dyDescent="0.25">
      <c r="A2202">
        <v>2500</v>
      </c>
      <c r="B2202">
        <v>2.5</v>
      </c>
      <c r="C2202">
        <f t="shared" si="34"/>
        <v>1.4860177095710361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
  <sheetViews>
    <sheetView workbookViewId="0">
      <selection activeCell="D25" sqref="D25"/>
    </sheetView>
  </sheetViews>
  <sheetFormatPr defaultRowHeight="15" x14ac:dyDescent="0.25"/>
  <cols>
    <col min="8" max="8" width="12.140625" customWidth="1"/>
  </cols>
  <sheetData>
    <row r="1" spans="1:9" x14ac:dyDescent="0.25">
      <c r="A1" t="s">
        <v>112</v>
      </c>
      <c r="B1" t="s">
        <v>0</v>
      </c>
      <c r="C1" t="s">
        <v>1</v>
      </c>
      <c r="H1" t="s">
        <v>113</v>
      </c>
      <c r="I1">
        <v>7</v>
      </c>
    </row>
    <row r="2" spans="1:9" x14ac:dyDescent="0.25">
      <c r="A2">
        <v>1</v>
      </c>
      <c r="B2">
        <f>IF(A2&lt;=$I$1,A2,"")</f>
        <v>1</v>
      </c>
      <c r="C2">
        <f>IF(B2="","",B2*2)</f>
        <v>2</v>
      </c>
    </row>
    <row r="3" spans="1:9" x14ac:dyDescent="0.25">
      <c r="A3">
        <v>2</v>
      </c>
      <c r="B3">
        <f t="shared" ref="B3:B11" si="0">IF(A3&lt;=$I$1,A3,"")</f>
        <v>2</v>
      </c>
      <c r="C3">
        <f t="shared" ref="C3:C11" si="1">IF(B3="","",B3*2)</f>
        <v>4</v>
      </c>
    </row>
    <row r="4" spans="1:9" x14ac:dyDescent="0.25">
      <c r="A4">
        <v>3</v>
      </c>
      <c r="B4">
        <f t="shared" si="0"/>
        <v>3</v>
      </c>
      <c r="C4">
        <f t="shared" si="1"/>
        <v>6</v>
      </c>
    </row>
    <row r="5" spans="1:9" x14ac:dyDescent="0.25">
      <c r="A5">
        <v>4</v>
      </c>
      <c r="B5">
        <f t="shared" si="0"/>
        <v>4</v>
      </c>
      <c r="C5">
        <f t="shared" si="1"/>
        <v>8</v>
      </c>
    </row>
    <row r="6" spans="1:9" x14ac:dyDescent="0.25">
      <c r="A6">
        <v>5</v>
      </c>
      <c r="B6">
        <f t="shared" si="0"/>
        <v>5</v>
      </c>
      <c r="C6">
        <f t="shared" si="1"/>
        <v>10</v>
      </c>
    </row>
    <row r="7" spans="1:9" x14ac:dyDescent="0.25">
      <c r="A7">
        <v>6</v>
      </c>
      <c r="B7">
        <f t="shared" si="0"/>
        <v>6</v>
      </c>
      <c r="C7">
        <f t="shared" si="1"/>
        <v>12</v>
      </c>
    </row>
    <row r="8" spans="1:9" x14ac:dyDescent="0.25">
      <c r="A8">
        <v>7</v>
      </c>
      <c r="B8">
        <f t="shared" si="0"/>
        <v>7</v>
      </c>
      <c r="C8">
        <f t="shared" si="1"/>
        <v>14</v>
      </c>
    </row>
    <row r="9" spans="1:9" x14ac:dyDescent="0.25">
      <c r="A9">
        <v>8</v>
      </c>
      <c r="B9" t="str">
        <f t="shared" si="0"/>
        <v/>
      </c>
      <c r="C9" t="str">
        <f t="shared" si="1"/>
        <v/>
      </c>
    </row>
    <row r="10" spans="1:9" x14ac:dyDescent="0.25">
      <c r="A10">
        <v>9</v>
      </c>
      <c r="B10" t="str">
        <f t="shared" si="0"/>
        <v/>
      </c>
      <c r="C10" t="str">
        <f t="shared" si="1"/>
        <v/>
      </c>
    </row>
    <row r="11" spans="1:9" x14ac:dyDescent="0.25">
      <c r="A11">
        <v>10</v>
      </c>
      <c r="B11" t="str">
        <f t="shared" si="0"/>
        <v/>
      </c>
      <c r="C11" t="str">
        <f t="shared" si="1"/>
        <v/>
      </c>
    </row>
    <row r="13" spans="1:9" x14ac:dyDescent="0.25">
      <c r="A13" t="str">
        <f>IF('Third Approx.'!G15="Error",#N/A,IF('Third Approx.'!G16="Error",#N/A,IF('Third Approx.'!G17="Error",#N/A,IF('Third Approx.'!G18="Error",#N/A,IF('Third Approx.'!G19="Error",#N/A,IF('Third Approx.'!G20="Error",#N/A,"EQUATION"))))))</f>
        <v>EQUATION</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39"/>
  <sheetViews>
    <sheetView zoomScale="87" zoomScaleNormal="87" workbookViewId="0"/>
  </sheetViews>
  <sheetFormatPr defaultRowHeight="15.75" customHeight="1" x14ac:dyDescent="0.25"/>
  <cols>
    <col min="1" max="6" width="11.7109375" customWidth="1"/>
    <col min="7" max="7" width="41.7109375" customWidth="1"/>
  </cols>
  <sheetData>
    <row r="1" spans="2:23" ht="15.75" customHeight="1" thickBot="1" x14ac:dyDescent="0.3">
      <c r="C1" s="211" t="s">
        <v>138</v>
      </c>
      <c r="D1" s="212"/>
      <c r="E1" s="213" t="str">
        <f>IF(ABS(D17)&gt;25,"Prism Speed can not exceed 25 deg/s in either direction.",
IF(D16&lt;0,"Distance to Sensor can not be less than 0",
IF(D18&gt;1000,"Run Time can not exceed 1000 s.",
IF(D18&lt;0,"Run Time can not be negative.",
IF(G29="Error","Total Internal Reflection is occuring","")))))</f>
        <v/>
      </c>
      <c r="F1" s="213"/>
      <c r="G1" s="214"/>
    </row>
    <row r="2" spans="2:23" ht="15.75" customHeight="1" thickBot="1" x14ac:dyDescent="0.3"/>
    <row r="3" spans="2:23" ht="15.75" customHeight="1" thickTop="1" thickBot="1" x14ac:dyDescent="0.3">
      <c r="C3" s="215" t="s">
        <v>11</v>
      </c>
      <c r="D3" s="216"/>
      <c r="E3" s="216"/>
      <c r="F3" s="216"/>
      <c r="G3" s="217"/>
      <c r="T3" s="197" t="s">
        <v>82</v>
      </c>
      <c r="U3" s="198"/>
      <c r="V3" s="198"/>
      <c r="W3" s="199"/>
    </row>
    <row r="4" spans="2:23" ht="15.75" customHeight="1" thickTop="1" thickBot="1" x14ac:dyDescent="0.3">
      <c r="C4" s="218" t="s">
        <v>43</v>
      </c>
      <c r="D4" s="219"/>
      <c r="E4" s="43" t="s">
        <v>44</v>
      </c>
      <c r="F4" s="43" t="s">
        <v>45</v>
      </c>
      <c r="G4" s="36" t="s">
        <v>46</v>
      </c>
      <c r="T4" s="200" t="s">
        <v>159</v>
      </c>
      <c r="U4" s="201"/>
      <c r="V4" s="201"/>
      <c r="W4" s="202"/>
    </row>
    <row r="5" spans="2:23" ht="15.75" customHeight="1" x14ac:dyDescent="0.25">
      <c r="B5" s="46" t="s">
        <v>35</v>
      </c>
      <c r="C5" s="96">
        <f>VLOOKUP(B6,Prisms!A2:D5,2,FALSE)</f>
        <v>3.8833333333333333</v>
      </c>
      <c r="D5" s="19">
        <f>C5*PI()/180</f>
        <v>6.7776952619113123E-2</v>
      </c>
      <c r="E5" s="23" t="s">
        <v>59</v>
      </c>
      <c r="F5" s="107" t="s">
        <v>37</v>
      </c>
      <c r="G5" s="6" t="s">
        <v>39</v>
      </c>
      <c r="T5" s="180"/>
      <c r="U5" s="181"/>
      <c r="V5" s="181"/>
      <c r="W5" s="182"/>
    </row>
    <row r="6" spans="2:23" ht="15.75" customHeight="1" x14ac:dyDescent="0.25">
      <c r="B6" s="146" t="s">
        <v>125</v>
      </c>
      <c r="C6" s="85">
        <f>D6/25.4</f>
        <v>0.1858267716535433</v>
      </c>
      <c r="D6" s="74">
        <f>VLOOKUP(B6,Prisms!A2:D5,4,FALSE)</f>
        <v>4.72</v>
      </c>
      <c r="E6" s="14" t="s">
        <v>150</v>
      </c>
      <c r="F6" s="106" t="s">
        <v>120</v>
      </c>
      <c r="G6" s="7" t="s">
        <v>121</v>
      </c>
      <c r="T6" s="180"/>
      <c r="U6" s="181"/>
      <c r="V6" s="181"/>
      <c r="W6" s="182"/>
    </row>
    <row r="7" spans="2:23" ht="15.75" customHeight="1" x14ac:dyDescent="0.25">
      <c r="B7" s="98"/>
      <c r="C7" s="85">
        <f>D7/25.4</f>
        <v>1</v>
      </c>
      <c r="D7" s="74">
        <f>VLOOKUP(B6,Prisms!A2:D5,3,FALSE)</f>
        <v>25.4</v>
      </c>
      <c r="E7" s="14" t="s">
        <v>150</v>
      </c>
      <c r="F7" s="106" t="s">
        <v>119</v>
      </c>
      <c r="G7" s="7" t="s">
        <v>118</v>
      </c>
      <c r="T7" s="180"/>
      <c r="U7" s="181"/>
      <c r="V7" s="181"/>
      <c r="W7" s="182"/>
    </row>
    <row r="8" spans="2:23" ht="15.75" customHeight="1" thickBot="1" x14ac:dyDescent="0.3">
      <c r="B8" s="98"/>
      <c r="C8" s="85">
        <f>D8/25.4</f>
        <v>0.15188630847931048</v>
      </c>
      <c r="D8" s="74">
        <f>D6-0.5*D7*TAN(D5)</f>
        <v>3.8579122353744859</v>
      </c>
      <c r="E8" s="14" t="s">
        <v>150</v>
      </c>
      <c r="F8" s="105" t="s">
        <v>95</v>
      </c>
      <c r="G8" s="7" t="s">
        <v>40</v>
      </c>
      <c r="T8" s="183"/>
      <c r="U8" s="184"/>
      <c r="V8" s="184"/>
      <c r="W8" s="185"/>
    </row>
    <row r="9" spans="2:23" ht="15.75" customHeight="1" thickBot="1" x14ac:dyDescent="0.3">
      <c r="B9" s="99"/>
      <c r="C9" s="136" t="s">
        <v>14</v>
      </c>
      <c r="D9" s="20">
        <f>VLOOKUP(D15,'N-BK7'!A2:C2202,3,FALSE)</f>
        <v>1.5167401204613524</v>
      </c>
      <c r="E9" s="29" t="s">
        <v>14</v>
      </c>
      <c r="F9" s="108" t="s">
        <v>65</v>
      </c>
      <c r="G9" s="11" t="s">
        <v>6</v>
      </c>
    </row>
    <row r="14" spans="2:23" ht="15.75" customHeight="1" thickBot="1" x14ac:dyDescent="0.3"/>
    <row r="15" spans="2:23" ht="15.75" customHeight="1" x14ac:dyDescent="0.25">
      <c r="B15" s="203" t="s">
        <v>149</v>
      </c>
      <c r="C15" s="138">
        <f>D15/1000</f>
        <v>0.58899999999999997</v>
      </c>
      <c r="D15" s="147">
        <v>589</v>
      </c>
      <c r="E15" s="89" t="s">
        <v>157</v>
      </c>
      <c r="F15" s="110" t="s">
        <v>142</v>
      </c>
      <c r="G15" s="88" t="s">
        <v>143</v>
      </c>
    </row>
    <row r="16" spans="2:23" ht="15.75" customHeight="1" x14ac:dyDescent="0.25">
      <c r="B16" s="204"/>
      <c r="C16" s="74">
        <f>D16/25.4</f>
        <v>0.39370078740157483</v>
      </c>
      <c r="D16" s="149">
        <v>10</v>
      </c>
      <c r="E16" s="14" t="s">
        <v>150</v>
      </c>
      <c r="F16" s="44" t="s">
        <v>89</v>
      </c>
      <c r="G16" s="7" t="str">
        <f>IF(D16&lt;0,"Error","Distance to Scanning Area")</f>
        <v>Distance to Scanning Area</v>
      </c>
    </row>
    <row r="17" spans="2:7" ht="15.75" customHeight="1" x14ac:dyDescent="0.25">
      <c r="B17" s="204"/>
      <c r="C17" s="74">
        <f>D17/6</f>
        <v>0.33333333333333331</v>
      </c>
      <c r="D17" s="149">
        <v>2</v>
      </c>
      <c r="E17" s="122" t="s">
        <v>154</v>
      </c>
      <c r="F17" s="44" t="s">
        <v>17</v>
      </c>
      <c r="G17" s="126" t="str">
        <f>IF(ABS(D17)&gt;25,"Error","Rotational Speed of Prism")</f>
        <v>Rotational Speed of Prism</v>
      </c>
    </row>
    <row r="18" spans="2:7" ht="15.75" customHeight="1" thickBot="1" x14ac:dyDescent="0.3">
      <c r="B18" s="205"/>
      <c r="C18" s="132" t="str">
        <f>INT(D18/60)&amp;":"&amp;IF(MOD(D18,60)&lt;10,"0"&amp;MOD(D18,60),MOD(D18,60))</f>
        <v>2:50</v>
      </c>
      <c r="D18" s="156">
        <v>170</v>
      </c>
      <c r="E18" s="24" t="s">
        <v>153</v>
      </c>
      <c r="F18" s="111" t="s">
        <v>152</v>
      </c>
      <c r="G18" s="127" t="str">
        <f>IF(D18&gt;1000,"Error",IF(D18&lt;0,"Error","Run Time: Max 1000 s, Resolution .5s"))</f>
        <v>Run Time: Max 1000 s, Resolution .5s</v>
      </c>
    </row>
    <row r="24" spans="2:7" ht="15.75" customHeight="1" thickBot="1" x14ac:dyDescent="0.3">
      <c r="D24" s="2"/>
    </row>
    <row r="25" spans="2:7" ht="15.75" customHeight="1" thickTop="1" thickBot="1" x14ac:dyDescent="0.3">
      <c r="C25" s="220" t="s">
        <v>9</v>
      </c>
      <c r="D25" s="220"/>
      <c r="E25" s="220"/>
      <c r="F25" s="220"/>
      <c r="G25" s="220"/>
    </row>
    <row r="26" spans="2:7" ht="15.75" customHeight="1" thickBot="1" x14ac:dyDescent="0.3">
      <c r="C26" s="209" t="s">
        <v>43</v>
      </c>
      <c r="D26" s="210"/>
      <c r="E26" s="120" t="s">
        <v>44</v>
      </c>
      <c r="F26" s="120" t="s">
        <v>45</v>
      </c>
      <c r="G26" s="92" t="s">
        <v>46</v>
      </c>
    </row>
    <row r="27" spans="2:7" ht="15.75" customHeight="1" x14ac:dyDescent="0.25">
      <c r="C27" s="124">
        <f>C5</f>
        <v>3.8833333333333333</v>
      </c>
      <c r="D27" s="13">
        <f>D5</f>
        <v>6.7776952619113123E-2</v>
      </c>
      <c r="E27" s="44" t="s">
        <v>59</v>
      </c>
      <c r="F27" s="44" t="s">
        <v>22</v>
      </c>
      <c r="G27" s="7" t="s">
        <v>47</v>
      </c>
    </row>
    <row r="28" spans="2:7" ht="15.75" customHeight="1" x14ac:dyDescent="0.25">
      <c r="C28" s="16">
        <f>D28*180/PI()</f>
        <v>2.5583557849981697</v>
      </c>
      <c r="D28" s="13">
        <f>SIN(D27)/D9</f>
        <v>4.465173188566221E-2</v>
      </c>
      <c r="E28" s="44" t="s">
        <v>59</v>
      </c>
      <c r="F28" s="44" t="s">
        <v>33</v>
      </c>
      <c r="G28" s="7" t="s">
        <v>50</v>
      </c>
    </row>
    <row r="29" spans="2:7" ht="15.75" customHeight="1" thickBot="1" x14ac:dyDescent="0.3">
      <c r="C29" s="123">
        <f>D29*180/PI()</f>
        <v>2.0085886363889207</v>
      </c>
      <c r="D29" s="67">
        <f>IF(D9*SIN(D5-ASIN(SIN(D5)/D9))&lt;1,ASIN(D9*SIN(D5-ASIN(SIN(D5)/D9))),"T.I.R.!")</f>
        <v>3.5056485023129851E-2</v>
      </c>
      <c r="E29" s="42" t="s">
        <v>59</v>
      </c>
      <c r="F29" s="42" t="s">
        <v>90</v>
      </c>
      <c r="G29" s="11" t="s">
        <v>48</v>
      </c>
    </row>
    <row r="33" spans="2:7" ht="15.75" customHeight="1" thickBot="1" x14ac:dyDescent="0.3"/>
    <row r="34" spans="2:7" ht="15.75" customHeight="1" thickTop="1" thickBot="1" x14ac:dyDescent="0.3">
      <c r="C34" s="206" t="s">
        <v>10</v>
      </c>
      <c r="D34" s="206"/>
      <c r="E34" s="206"/>
      <c r="F34" s="206"/>
      <c r="G34" s="206"/>
    </row>
    <row r="35" spans="2:7" ht="15.75" customHeight="1" thickTop="1" thickBot="1" x14ac:dyDescent="0.3">
      <c r="B35" s="7"/>
      <c r="C35" s="207" t="s">
        <v>43</v>
      </c>
      <c r="D35" s="208"/>
      <c r="E35" s="37" t="s">
        <v>44</v>
      </c>
      <c r="F35" s="37" t="s">
        <v>45</v>
      </c>
      <c r="G35" s="38" t="s">
        <v>46</v>
      </c>
    </row>
    <row r="36" spans="2:7" ht="15.75" customHeight="1" x14ac:dyDescent="0.25">
      <c r="B36" s="7"/>
      <c r="C36" s="124">
        <f>D36/25.4</f>
        <v>3.5130306602673511E-3</v>
      </c>
      <c r="D36" s="13">
        <f>D8*TAN(D27-D28)</f>
        <v>8.9230978770790711E-2</v>
      </c>
      <c r="E36" s="41" t="s">
        <v>150</v>
      </c>
      <c r="F36" s="41" t="s">
        <v>91</v>
      </c>
      <c r="G36" s="6" t="s">
        <v>72</v>
      </c>
    </row>
    <row r="37" spans="2:7" ht="15.75" customHeight="1" x14ac:dyDescent="0.25">
      <c r="B37" s="7"/>
      <c r="C37" s="16">
        <f>D37/25.4</f>
        <v>1.3807422464094807E-2</v>
      </c>
      <c r="D37" s="68">
        <f>IF(D9*SIN(D5-ASIN(SIN(D5)/D9))&lt;1,D16*TAN(D29),"T.I.R.!")</f>
        <v>0.3507085305880081</v>
      </c>
      <c r="E37" s="14" t="s">
        <v>150</v>
      </c>
      <c r="F37" s="44" t="s">
        <v>92</v>
      </c>
      <c r="G37" s="7" t="s">
        <v>75</v>
      </c>
    </row>
    <row r="38" spans="2:7" ht="15.75" customHeight="1" thickBot="1" x14ac:dyDescent="0.3">
      <c r="B38" s="7"/>
      <c r="C38" s="16">
        <f>D38/25.4</f>
        <v>1.7320453124362159E-2</v>
      </c>
      <c r="D38" s="67">
        <f>IF(D9*SIN(D5-ASIN(SIN(D5)/D9))&lt;1,D37+D36,"T.I.R.!")</f>
        <v>0.43993950935879883</v>
      </c>
      <c r="E38" s="29" t="s">
        <v>150</v>
      </c>
      <c r="F38" s="42" t="s">
        <v>60</v>
      </c>
      <c r="G38" s="11" t="s">
        <v>76</v>
      </c>
    </row>
    <row r="39" spans="2:7" ht="15.75" customHeight="1" x14ac:dyDescent="0.25">
      <c r="C39" s="75"/>
    </row>
  </sheetData>
  <sheetProtection sheet="1" objects="1" scenarios="1"/>
  <mergeCells count="11">
    <mergeCell ref="C1:D1"/>
    <mergeCell ref="E1:G1"/>
    <mergeCell ref="C3:G3"/>
    <mergeCell ref="C4:D4"/>
    <mergeCell ref="C25:G25"/>
    <mergeCell ref="T3:W3"/>
    <mergeCell ref="T4:W8"/>
    <mergeCell ref="B15:B18"/>
    <mergeCell ref="C34:G34"/>
    <mergeCell ref="C35:D35"/>
    <mergeCell ref="C26:D26"/>
  </mergeCells>
  <conditionalFormatting sqref="D29 D37:D38">
    <cfRule type="containsText" dxfId="16" priority="5" operator="containsText" text="T.I.R.!">
      <formula>NOT(ISERROR(SEARCH("T.I.R.!",D29)))</formula>
    </cfRule>
  </conditionalFormatting>
  <conditionalFormatting sqref="G5:G9">
    <cfRule type="containsText" dxfId="15" priority="4" operator="containsText" text="Error">
      <formula>NOT(ISERROR(SEARCH("Error",G5)))</formula>
    </cfRule>
  </conditionalFormatting>
  <conditionalFormatting sqref="G18">
    <cfRule type="containsText" dxfId="14" priority="2" operator="containsText" text="Error">
      <formula>NOT(ISERROR(SEARCH("Error",G18)))</formula>
    </cfRule>
  </conditionalFormatting>
  <conditionalFormatting sqref="G15:G18">
    <cfRule type="containsText" dxfId="13" priority="1" operator="containsText" text="Error">
      <formula>NOT(ISERROR(SEARCH("Error",G15)))</formula>
    </cfRule>
  </conditionalFormatting>
  <dataValidations count="3">
    <dataValidation type="decimal" errorStyle="warning" allowBlank="1" showInputMessage="1" showErrorMessage="1" errorTitle="Run Time" error="Run Time must be a number between 0 and 1000 seconds." sqref="D18" xr:uid="{00000000-0002-0000-0100-000000000000}">
      <formula1>0</formula1>
      <formula2>1000</formula2>
    </dataValidation>
    <dataValidation type="decimal" errorStyle="warning" allowBlank="1" showInputMessage="1" showErrorMessage="1" errorTitle="Speed of Prism" error="Prism Speed must be a number between -25 and 25 deg/s/ " sqref="D17" xr:uid="{00000000-0002-0000-0100-000001000000}">
      <formula1>-25</formula1>
      <formula2>25</formula2>
    </dataValidation>
    <dataValidation type="decimal" errorStyle="warning" operator="greaterThan" allowBlank="1" showInputMessage="1" showErrorMessage="1" errorTitle="Distance to Scanning Area" error="Distance must be a postivie number." sqref="D16" xr:uid="{00000000-0002-0000-0100-000002000000}">
      <formula1>0</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text="Error" id="{5920662D-096B-441A-A50E-BA74DA4BB35F}">
            <xm:f>NOT(ISERROR(SEARCH("Error",'Third Approx.'!H10)))</xm:f>
            <x14:dxf>
              <font>
                <color rgb="FF9C0006"/>
              </font>
              <fill>
                <patternFill>
                  <bgColor rgb="FFFFC7CE"/>
                </patternFill>
              </fill>
            </x14:dxf>
          </x14:cfRule>
          <xm:sqref>G15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Prisms!$A$2:$A$5</xm:f>
          </x14:formula1>
          <xm:sqref>B6</xm:sqref>
        </x14:dataValidation>
        <x14:dataValidation type="list" allowBlank="1" showInputMessage="1" showErrorMessage="1" xr:uid="{00000000-0002-0000-0100-000004000000}">
          <x14:formula1>
            <xm:f>'N-BK7'!$A$2:$A$2202</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36"/>
  <sheetViews>
    <sheetView zoomScale="87" zoomScaleNormal="87" workbookViewId="0"/>
  </sheetViews>
  <sheetFormatPr defaultRowHeight="15.75" customHeight="1" x14ac:dyDescent="0.25"/>
  <cols>
    <col min="1" max="6" width="11.7109375" customWidth="1"/>
    <col min="7" max="7" width="41.7109375" customWidth="1"/>
    <col min="8" max="8" width="10" customWidth="1"/>
  </cols>
  <sheetData>
    <row r="1" spans="3:23" ht="15.75" customHeight="1" thickBot="1" x14ac:dyDescent="0.3">
      <c r="C1" s="211" t="s">
        <v>138</v>
      </c>
      <c r="D1" s="212"/>
      <c r="E1" s="213" t="str">
        <f>IF(ABS(D18)&gt;25,"Prism 1 Speed can not exceed 25 deg/s in either direction.",
IF(ABS(D19)&gt;25,"Prism 2 Speed can not exceed 25 deg/s in either direction.",
IF(D20&gt;1000,"Run Time can not exceed 1000 s.",IF(D20&lt;0,"Run Time can not be negative.",""))))</f>
        <v/>
      </c>
      <c r="F1" s="213"/>
      <c r="G1" s="214"/>
    </row>
    <row r="2" spans="3:23" ht="15.75" customHeight="1" thickBot="1" x14ac:dyDescent="0.3"/>
    <row r="3" spans="3:23" ht="15.75" customHeight="1" thickBot="1" x14ac:dyDescent="0.3">
      <c r="T3" s="197" t="s">
        <v>82</v>
      </c>
      <c r="U3" s="198"/>
      <c r="V3" s="198"/>
      <c r="W3" s="199"/>
    </row>
    <row r="4" spans="3:23" ht="15.75" customHeight="1" x14ac:dyDescent="0.25">
      <c r="T4" s="200" t="s">
        <v>83</v>
      </c>
      <c r="U4" s="201"/>
      <c r="V4" s="201"/>
      <c r="W4" s="202"/>
    </row>
    <row r="5" spans="3:23" ht="15.75" customHeight="1" x14ac:dyDescent="0.25">
      <c r="D5" s="48"/>
      <c r="T5" s="180"/>
      <c r="U5" s="181"/>
      <c r="V5" s="181"/>
      <c r="W5" s="182"/>
    </row>
    <row r="6" spans="3:23" ht="15.75" customHeight="1" x14ac:dyDescent="0.25">
      <c r="T6" s="180"/>
      <c r="U6" s="181"/>
      <c r="V6" s="181"/>
      <c r="W6" s="182"/>
    </row>
    <row r="7" spans="3:23" ht="15.75" customHeight="1" x14ac:dyDescent="0.25">
      <c r="T7" s="180"/>
      <c r="U7" s="181"/>
      <c r="V7" s="181"/>
      <c r="W7" s="182"/>
    </row>
    <row r="8" spans="3:23" ht="15.75" customHeight="1" thickBot="1" x14ac:dyDescent="0.3">
      <c r="T8" s="183"/>
      <c r="U8" s="184"/>
      <c r="V8" s="184"/>
      <c r="W8" s="185"/>
    </row>
    <row r="15" spans="3:23" ht="15.75" customHeight="1" x14ac:dyDescent="0.25">
      <c r="C15" s="48"/>
      <c r="D15" s="48"/>
      <c r="E15" s="48"/>
      <c r="F15" s="48"/>
      <c r="G15" s="48"/>
    </row>
    <row r="16" spans="3:23" ht="15.75" customHeight="1" thickBot="1" x14ac:dyDescent="0.3">
      <c r="C16" s="59"/>
      <c r="D16" s="59"/>
      <c r="E16" s="59"/>
      <c r="F16" s="59"/>
      <c r="G16" s="59"/>
    </row>
    <row r="17" spans="2:7" ht="15.75" customHeight="1" thickBot="1" x14ac:dyDescent="0.3">
      <c r="B17" s="225" t="s">
        <v>145</v>
      </c>
      <c r="C17" s="209" t="s">
        <v>43</v>
      </c>
      <c r="D17" s="224"/>
      <c r="E17" s="135" t="s">
        <v>44</v>
      </c>
      <c r="F17" s="120" t="s">
        <v>45</v>
      </c>
      <c r="G17" s="92" t="s">
        <v>46</v>
      </c>
    </row>
    <row r="18" spans="2:7" ht="15.75" customHeight="1" x14ac:dyDescent="0.25">
      <c r="B18" s="204"/>
      <c r="C18" s="96">
        <f>D18/6</f>
        <v>4.166666666666667</v>
      </c>
      <c r="D18" s="155">
        <v>25</v>
      </c>
      <c r="E18" s="41" t="s">
        <v>154</v>
      </c>
      <c r="F18" s="112" t="s">
        <v>17</v>
      </c>
      <c r="G18" s="10" t="str">
        <f>IF(ABS(D18)&gt;25,"Error","Speed of Prism 1")</f>
        <v>Speed of Prism 1</v>
      </c>
    </row>
    <row r="19" spans="2:7" ht="15.75" customHeight="1" x14ac:dyDescent="0.25">
      <c r="B19" s="204"/>
      <c r="C19" s="85">
        <f>D19/6</f>
        <v>1.6666666666666667</v>
      </c>
      <c r="D19" s="149">
        <v>10</v>
      </c>
      <c r="E19" s="44" t="s">
        <v>154</v>
      </c>
      <c r="F19" s="121" t="s">
        <v>18</v>
      </c>
      <c r="G19" s="7" t="str">
        <f>IF(ABS(D19)&gt;25,"Error","Speed of Prism 2")</f>
        <v>Speed of Prism 2</v>
      </c>
    </row>
    <row r="20" spans="2:7" ht="15.75" customHeight="1" thickBot="1" x14ac:dyDescent="0.3">
      <c r="B20" s="205"/>
      <c r="C20" s="125" t="str">
        <f>INT(D20/60)&amp;":"&amp;IF(MOD(D20,60)&lt;10,"0"&amp;MOD(D20,60),MOD(D20,60))</f>
        <v>1:12</v>
      </c>
      <c r="D20" s="156">
        <v>72</v>
      </c>
      <c r="E20" s="45" t="s">
        <v>153</v>
      </c>
      <c r="F20" s="42" t="s">
        <v>111</v>
      </c>
      <c r="G20" s="8" t="str">
        <f>IF(D20&gt;1000,"Error",IF(D20&lt;0,"Error","Run Time: Max 1000 s, Resolution .5 s"))</f>
        <v>Run Time: Max 1000 s, Resolution .5 s</v>
      </c>
    </row>
    <row r="21" spans="2:7" ht="15.75" customHeight="1" thickBot="1" x14ac:dyDescent="0.3"/>
    <row r="22" spans="2:7" ht="15.75" customHeight="1" thickTop="1" thickBot="1" x14ac:dyDescent="0.3">
      <c r="D22" s="93" t="s">
        <v>71</v>
      </c>
      <c r="E22" s="94"/>
      <c r="F22" s="94"/>
      <c r="G22" s="95"/>
    </row>
    <row r="23" spans="2:7" ht="15.75" customHeight="1" thickTop="1" x14ac:dyDescent="0.25">
      <c r="D23" s="39">
        <v>-1</v>
      </c>
      <c r="E23" s="41" t="s">
        <v>156</v>
      </c>
      <c r="F23" s="112" t="s">
        <v>17</v>
      </c>
      <c r="G23" s="223" t="s">
        <v>105</v>
      </c>
    </row>
    <row r="24" spans="2:7" ht="15.75" customHeight="1" thickBot="1" x14ac:dyDescent="0.3">
      <c r="D24" s="28">
        <v>1</v>
      </c>
      <c r="E24" s="42" t="s">
        <v>156</v>
      </c>
      <c r="F24" s="113" t="s">
        <v>18</v>
      </c>
      <c r="G24" s="222"/>
    </row>
    <row r="25" spans="2:7" ht="15.75" customHeight="1" x14ac:dyDescent="0.25">
      <c r="D25" s="39">
        <v>1</v>
      </c>
      <c r="E25" s="41" t="s">
        <v>156</v>
      </c>
      <c r="F25" s="112" t="s">
        <v>17</v>
      </c>
      <c r="G25" s="221" t="s">
        <v>5</v>
      </c>
    </row>
    <row r="26" spans="2:7" ht="15.75" customHeight="1" thickBot="1" x14ac:dyDescent="0.3">
      <c r="D26" s="28">
        <v>1</v>
      </c>
      <c r="E26" s="42" t="s">
        <v>156</v>
      </c>
      <c r="F26" s="113" t="s">
        <v>18</v>
      </c>
      <c r="G26" s="222"/>
    </row>
    <row r="27" spans="2:7" ht="15.75" customHeight="1" x14ac:dyDescent="0.25">
      <c r="D27" s="39">
        <v>1</v>
      </c>
      <c r="E27" s="41" t="s">
        <v>156</v>
      </c>
      <c r="F27" s="112" t="s">
        <v>17</v>
      </c>
      <c r="G27" s="221" t="s">
        <v>2</v>
      </c>
    </row>
    <row r="28" spans="2:7" ht="15.75" customHeight="1" thickBot="1" x14ac:dyDescent="0.3">
      <c r="D28" s="28">
        <v>2</v>
      </c>
      <c r="E28" s="42" t="s">
        <v>156</v>
      </c>
      <c r="F28" s="113" t="s">
        <v>18</v>
      </c>
      <c r="G28" s="222"/>
    </row>
    <row r="29" spans="2:7" ht="15.75" customHeight="1" x14ac:dyDescent="0.25">
      <c r="D29" s="39">
        <v>-1</v>
      </c>
      <c r="E29" s="41" t="s">
        <v>156</v>
      </c>
      <c r="F29" s="112" t="s">
        <v>17</v>
      </c>
      <c r="G29" s="221" t="s">
        <v>3</v>
      </c>
    </row>
    <row r="30" spans="2:7" ht="15.75" customHeight="1" thickBot="1" x14ac:dyDescent="0.3">
      <c r="D30" s="28">
        <v>2</v>
      </c>
      <c r="E30" s="42" t="s">
        <v>156</v>
      </c>
      <c r="F30" s="113" t="s">
        <v>18</v>
      </c>
      <c r="G30" s="222"/>
    </row>
    <row r="31" spans="2:7" ht="15.75" customHeight="1" x14ac:dyDescent="0.25">
      <c r="D31" s="39">
        <v>24.5</v>
      </c>
      <c r="E31" s="41" t="s">
        <v>156</v>
      </c>
      <c r="F31" s="112" t="s">
        <v>17</v>
      </c>
      <c r="G31" s="221" t="s">
        <v>146</v>
      </c>
    </row>
    <row r="32" spans="2:7" ht="15.75" customHeight="1" thickBot="1" x14ac:dyDescent="0.3">
      <c r="D32" s="28">
        <v>25</v>
      </c>
      <c r="E32" s="42" t="s">
        <v>156</v>
      </c>
      <c r="F32" s="113" t="s">
        <v>18</v>
      </c>
      <c r="G32" s="222"/>
    </row>
    <row r="33" spans="4:7" ht="15.75" customHeight="1" x14ac:dyDescent="0.25">
      <c r="D33" s="39">
        <v>-2</v>
      </c>
      <c r="E33" s="41" t="s">
        <v>156</v>
      </c>
      <c r="F33" s="112" t="s">
        <v>17</v>
      </c>
      <c r="G33" s="221" t="s">
        <v>4</v>
      </c>
    </row>
    <row r="34" spans="4:7" ht="15.75" customHeight="1" thickBot="1" x14ac:dyDescent="0.3">
      <c r="D34" s="28">
        <v>3</v>
      </c>
      <c r="E34" s="42" t="s">
        <v>156</v>
      </c>
      <c r="F34" s="113" t="s">
        <v>18</v>
      </c>
      <c r="G34" s="222"/>
    </row>
    <row r="35" spans="4:7" ht="15.75" customHeight="1" x14ac:dyDescent="0.25">
      <c r="D35" s="40" t="s">
        <v>147</v>
      </c>
      <c r="E35" s="41" t="s">
        <v>156</v>
      </c>
      <c r="F35" s="112" t="s">
        <v>17</v>
      </c>
      <c r="G35" s="221" t="s">
        <v>64</v>
      </c>
    </row>
    <row r="36" spans="4:7" ht="15.75" customHeight="1" thickBot="1" x14ac:dyDescent="0.3">
      <c r="D36" s="28">
        <v>25</v>
      </c>
      <c r="E36" s="42" t="s">
        <v>156</v>
      </c>
      <c r="F36" s="113" t="s">
        <v>18</v>
      </c>
      <c r="G36" s="222"/>
    </row>
  </sheetData>
  <sheetProtection sheet="1" objects="1" scenarios="1"/>
  <mergeCells count="13">
    <mergeCell ref="T3:W3"/>
    <mergeCell ref="B17:B20"/>
    <mergeCell ref="G31:G32"/>
    <mergeCell ref="T4:W8"/>
    <mergeCell ref="G33:G34"/>
    <mergeCell ref="G35:G36"/>
    <mergeCell ref="G29:G30"/>
    <mergeCell ref="C1:D1"/>
    <mergeCell ref="E1:G1"/>
    <mergeCell ref="G23:G24"/>
    <mergeCell ref="G25:G26"/>
    <mergeCell ref="G27:G28"/>
    <mergeCell ref="C17:D17"/>
  </mergeCells>
  <conditionalFormatting sqref="G18:G19">
    <cfRule type="containsText" dxfId="11" priority="1" operator="containsText" text="Error">
      <formula>NOT(ISERROR(SEARCH("Error",G18)))</formula>
    </cfRule>
  </conditionalFormatting>
  <dataValidations count="3">
    <dataValidation type="decimal" errorStyle="warning" allowBlank="1" showErrorMessage="1" errorTitle="Prism Speeds" error="The program will only allow prism speeds between -25 and 25 degrees/s." sqref="D18" xr:uid="{00000000-0002-0000-0200-000000000000}">
      <formula1>-25</formula1>
      <formula2>25</formula2>
    </dataValidation>
    <dataValidation type="decimal" errorStyle="warning" allowBlank="1" showInputMessage="1" showErrorMessage="1" errorTitle="Prism Speeds" error="The program will only allow prism speeds between -25 and 25 degrees/s." sqref="D19" xr:uid="{00000000-0002-0000-0200-000001000000}">
      <formula1>-25</formula1>
      <formula2>25</formula2>
    </dataValidation>
    <dataValidation type="decimal" allowBlank="1" showInputMessage="1" showErrorMessage="1" errorTitle="Run Time" error="This program will only plot a scan model from 0 up to 1000 seconds. Points that would be made past 1000 seconds are not represented. " sqref="D20" xr:uid="{00000000-0002-0000-0200-000002000000}">
      <formula1>0</formula1>
      <formula2>1000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0"/>
  <sheetViews>
    <sheetView zoomScale="87" zoomScaleNormal="87" workbookViewId="0"/>
  </sheetViews>
  <sheetFormatPr defaultRowHeight="15.75" customHeight="1" x14ac:dyDescent="0.25"/>
  <cols>
    <col min="1" max="6" width="11.7109375" customWidth="1"/>
    <col min="7" max="7" width="41.7109375" customWidth="1"/>
    <col min="8" max="8" width="10" customWidth="1"/>
  </cols>
  <sheetData>
    <row r="1" spans="1:23" ht="15.75" customHeight="1" thickBot="1" x14ac:dyDescent="0.3">
      <c r="A1" s="4"/>
      <c r="C1" s="211" t="s">
        <v>138</v>
      </c>
      <c r="D1" s="212"/>
      <c r="E1" s="213" t="str">
        <f>IF(D8*TAN(D27-D28)+D17*TAN(D29)+(D6+D8)*TAN(-D28+D28)&gt;=D7,"Beam Missed 2nd Prism. Consider shortening the Separation Distance.",
IF(ABS(D18)&gt;25,"Prism 1 Speed can not exceed 25 deg/s in either direction.",
IF(ABS(D19)&gt;25,"Prism 2 Speed can not exceed 25 deg/s in either direction.",
IF(D17&lt;0,"Separation Distance can not be less than 0.",IF(D16&lt;0,"Distance to Sensor can not be less than 0",
IF(D20&gt;1000,"Run Time can not exceed 1000 s.",
IF(D20&lt;0,"Run Time can not be negative.",
IF(G29="Error","Total Internal Reflection is occuring",""))))))))</f>
        <v/>
      </c>
      <c r="F1" s="213"/>
      <c r="G1" s="214"/>
    </row>
    <row r="2" spans="1:23" ht="15.75" customHeight="1" thickBot="1" x14ac:dyDescent="0.3"/>
    <row r="3" spans="1:23" ht="15.75" customHeight="1" thickTop="1" thickBot="1" x14ac:dyDescent="0.3">
      <c r="C3" s="231" t="s">
        <v>11</v>
      </c>
      <c r="D3" s="232"/>
      <c r="E3" s="232"/>
      <c r="F3" s="232"/>
      <c r="G3" s="233"/>
      <c r="T3" s="226" t="s">
        <v>82</v>
      </c>
      <c r="U3" s="227"/>
      <c r="V3" s="227"/>
      <c r="W3" s="228"/>
    </row>
    <row r="4" spans="1:23" ht="15.75" customHeight="1" thickTop="1" thickBot="1" x14ac:dyDescent="0.3">
      <c r="C4" s="237" t="s">
        <v>43</v>
      </c>
      <c r="D4" s="238"/>
      <c r="E4" s="31" t="s">
        <v>44</v>
      </c>
      <c r="F4" s="31" t="s">
        <v>45</v>
      </c>
      <c r="G4" s="32" t="s">
        <v>46</v>
      </c>
      <c r="H4" s="18"/>
      <c r="T4" s="200" t="s">
        <v>117</v>
      </c>
      <c r="U4" s="201"/>
      <c r="V4" s="201"/>
      <c r="W4" s="202"/>
    </row>
    <row r="5" spans="1:23" ht="15.75" customHeight="1" x14ac:dyDescent="0.25">
      <c r="B5" s="203" t="s">
        <v>58</v>
      </c>
      <c r="C5" s="96">
        <f>VLOOKUP(B7,Prisms!A2:D5,2,FALSE)</f>
        <v>3.8833333333333333</v>
      </c>
      <c r="D5" s="19">
        <f>C5*PI()/180</f>
        <v>6.7776952619113123E-2</v>
      </c>
      <c r="E5" s="23" t="s">
        <v>59</v>
      </c>
      <c r="F5" s="107" t="s">
        <v>37</v>
      </c>
      <c r="G5" s="6" t="s">
        <v>39</v>
      </c>
      <c r="T5" s="180"/>
      <c r="U5" s="181"/>
      <c r="V5" s="181"/>
      <c r="W5" s="182"/>
    </row>
    <row r="6" spans="1:23" ht="15.75" customHeight="1" x14ac:dyDescent="0.25">
      <c r="B6" s="204"/>
      <c r="C6" s="85">
        <f>D6/25.4</f>
        <v>0.1858267716535433</v>
      </c>
      <c r="D6" s="74">
        <f>VLOOKUP(B7,Prisms!A2:D5,4,FALSE)</f>
        <v>4.72</v>
      </c>
      <c r="E6" s="14" t="s">
        <v>13</v>
      </c>
      <c r="F6" s="106" t="s">
        <v>120</v>
      </c>
      <c r="G6" s="7" t="s">
        <v>121</v>
      </c>
      <c r="T6" s="180"/>
      <c r="U6" s="181"/>
      <c r="V6" s="181"/>
      <c r="W6" s="182"/>
    </row>
    <row r="7" spans="1:23" ht="15.75" customHeight="1" x14ac:dyDescent="0.25">
      <c r="B7" s="146" t="s">
        <v>125</v>
      </c>
      <c r="C7" s="85">
        <f>D7/25.4</f>
        <v>1</v>
      </c>
      <c r="D7" s="74">
        <f>VLOOKUP(B7,Prisms!A2:D5,3,FALSE)</f>
        <v>25.4</v>
      </c>
      <c r="E7" s="14" t="s">
        <v>13</v>
      </c>
      <c r="F7" s="106" t="s">
        <v>119</v>
      </c>
      <c r="G7" s="7" t="s">
        <v>118</v>
      </c>
      <c r="T7" s="180"/>
      <c r="U7" s="181"/>
      <c r="V7" s="181"/>
      <c r="W7" s="182"/>
    </row>
    <row r="8" spans="1:23" ht="15.75" customHeight="1" x14ac:dyDescent="0.25">
      <c r="B8" s="98"/>
      <c r="C8" s="85">
        <f>D8/25.4</f>
        <v>0.15188630847931048</v>
      </c>
      <c r="D8" s="74">
        <f>D6-0.5*D7*TAN(D5)</f>
        <v>3.8579122353744859</v>
      </c>
      <c r="E8" s="14" t="s">
        <v>13</v>
      </c>
      <c r="F8" s="105" t="s">
        <v>95</v>
      </c>
      <c r="G8" s="7" t="s">
        <v>40</v>
      </c>
      <c r="T8" s="180"/>
      <c r="U8" s="181"/>
      <c r="V8" s="181"/>
      <c r="W8" s="182"/>
    </row>
    <row r="9" spans="1:23" ht="15.75" customHeight="1" thickBot="1" x14ac:dyDescent="0.3">
      <c r="B9" s="99"/>
      <c r="C9" s="136" t="s">
        <v>14</v>
      </c>
      <c r="D9" s="20">
        <f>VLOOKUP(D15,'N-BK7'!A2:C2202,3,FALSE)</f>
        <v>1.5167401204613524</v>
      </c>
      <c r="E9" s="29" t="s">
        <v>14</v>
      </c>
      <c r="F9" s="108" t="s">
        <v>65</v>
      </c>
      <c r="G9" s="11" t="s">
        <v>6</v>
      </c>
      <c r="T9" s="180"/>
      <c r="U9" s="181"/>
      <c r="V9" s="181"/>
      <c r="W9" s="182"/>
    </row>
    <row r="10" spans="1:23" ht="15.75" customHeight="1" x14ac:dyDescent="0.25">
      <c r="F10" s="109"/>
      <c r="T10" s="180"/>
      <c r="U10" s="181"/>
      <c r="V10" s="181"/>
      <c r="W10" s="182"/>
    </row>
    <row r="11" spans="1:23" ht="15.75" customHeight="1" thickBot="1" x14ac:dyDescent="0.3">
      <c r="F11" s="109"/>
      <c r="T11" s="183"/>
      <c r="U11" s="184"/>
      <c r="V11" s="184"/>
      <c r="W11" s="185"/>
    </row>
    <row r="12" spans="1:23" ht="15.75" customHeight="1" x14ac:dyDescent="0.25">
      <c r="F12" s="109"/>
    </row>
    <row r="13" spans="1:23" ht="15.75" customHeight="1" x14ac:dyDescent="0.25">
      <c r="F13" s="109"/>
    </row>
    <row r="14" spans="1:23" ht="15.75" customHeight="1" thickBot="1" x14ac:dyDescent="0.3">
      <c r="F14" s="109"/>
    </row>
    <row r="15" spans="1:23" ht="15.75" customHeight="1" x14ac:dyDescent="0.25">
      <c r="B15" s="203" t="s">
        <v>145</v>
      </c>
      <c r="C15" s="87">
        <f>D15/1000</f>
        <v>0.58899999999999997</v>
      </c>
      <c r="D15" s="147">
        <v>589</v>
      </c>
      <c r="E15" s="89" t="s">
        <v>137</v>
      </c>
      <c r="F15" s="110" t="s">
        <v>142</v>
      </c>
      <c r="G15" s="88" t="s">
        <v>143</v>
      </c>
    </row>
    <row r="16" spans="1:23" ht="15.75" customHeight="1" x14ac:dyDescent="0.25">
      <c r="B16" s="204"/>
      <c r="C16" s="3">
        <f>D16/25.4</f>
        <v>3.9370078740157481</v>
      </c>
      <c r="D16" s="149">
        <v>100</v>
      </c>
      <c r="E16" s="14" t="s">
        <v>150</v>
      </c>
      <c r="F16" s="105" t="s">
        <v>16</v>
      </c>
      <c r="G16" s="7" t="str">
        <f>IF(D16&lt;0,"Error","Distance to Board")</f>
        <v>Distance to Board</v>
      </c>
    </row>
    <row r="17" spans="2:8" ht="15.75" customHeight="1" x14ac:dyDescent="0.25">
      <c r="B17" s="204"/>
      <c r="C17" s="3">
        <f>D17/25.4</f>
        <v>0.39370078740157483</v>
      </c>
      <c r="D17" s="149">
        <v>10</v>
      </c>
      <c r="E17" s="14" t="s">
        <v>150</v>
      </c>
      <c r="F17" s="105" t="s">
        <v>84</v>
      </c>
      <c r="G17" s="7" t="str">
        <f>IF(D17&lt;0,"Error: Spacing can not be less than 0.","Prism Pair Separation Distance")</f>
        <v>Prism Pair Separation Distance</v>
      </c>
    </row>
    <row r="18" spans="2:8" ht="15.75" customHeight="1" x14ac:dyDescent="0.25">
      <c r="B18" s="204"/>
      <c r="C18" s="3">
        <f>D18/6</f>
        <v>4.166666666666667</v>
      </c>
      <c r="D18" s="149">
        <v>25</v>
      </c>
      <c r="E18" s="14" t="s">
        <v>151</v>
      </c>
      <c r="F18" s="106" t="s">
        <v>17</v>
      </c>
      <c r="G18" s="76" t="str">
        <f>IF(ABS(D18)&gt;25,"Error: Can not exceed 25 deg/s in either direction","Rotational Speed of Prism 1")</f>
        <v>Rotational Speed of Prism 1</v>
      </c>
    </row>
    <row r="19" spans="2:8" ht="15.75" customHeight="1" x14ac:dyDescent="0.25">
      <c r="B19" s="204"/>
      <c r="C19" s="3">
        <f>D19/6</f>
        <v>1.6666666666666667</v>
      </c>
      <c r="D19" s="149">
        <v>10</v>
      </c>
      <c r="E19" s="14" t="s">
        <v>151</v>
      </c>
      <c r="F19" s="105" t="s">
        <v>18</v>
      </c>
      <c r="G19" s="76" t="str">
        <f>IF(ABS(D19)&gt;25,"Error: Can not exceed 25 deg/s in either direction","Rotational Speed of Prism 2")</f>
        <v>Rotational Speed of Prism 2</v>
      </c>
    </row>
    <row r="20" spans="2:8" ht="15.75" customHeight="1" thickBot="1" x14ac:dyDescent="0.3">
      <c r="B20" s="205"/>
      <c r="C20" s="125" t="str">
        <f>INT(D20/60)&amp;":"&amp;IF(MOD(D20,60)&lt;10,"0"&amp;MOD(D20,60),MOD(D20,60))</f>
        <v>1:12</v>
      </c>
      <c r="D20" s="156">
        <v>72</v>
      </c>
      <c r="E20" s="20" t="s">
        <v>153</v>
      </c>
      <c r="F20" s="111" t="s">
        <v>152</v>
      </c>
      <c r="G20" s="73" t="str">
        <f>IF(D20&gt;1000,"Error",IF(D20&lt;0,"Error","Run Time: Max 1000 s, Resolution .5 s"))</f>
        <v>Run Time: Max 1000 s, Resolution .5 s</v>
      </c>
    </row>
    <row r="21" spans="2:8" ht="15.75" customHeight="1" x14ac:dyDescent="0.25">
      <c r="B21" s="101"/>
      <c r="C21" s="96"/>
      <c r="D21" s="75"/>
      <c r="E21" s="96"/>
      <c r="F21" s="102"/>
      <c r="G21" s="75"/>
      <c r="H21" s="48"/>
    </row>
    <row r="22" spans="2:8" ht="15.75" customHeight="1" x14ac:dyDescent="0.25">
      <c r="B22" s="48"/>
    </row>
    <row r="24" spans="2:8" ht="15.75" customHeight="1" thickBot="1" x14ac:dyDescent="0.3"/>
    <row r="25" spans="2:8" ht="15.75" customHeight="1" thickTop="1" thickBot="1" x14ac:dyDescent="0.3">
      <c r="C25" s="234" t="s">
        <v>9</v>
      </c>
      <c r="D25" s="235"/>
      <c r="E25" s="235"/>
      <c r="F25" s="235"/>
      <c r="G25" s="236"/>
    </row>
    <row r="26" spans="2:8" ht="15.75" customHeight="1" thickBot="1" x14ac:dyDescent="0.3">
      <c r="C26" s="229" t="s">
        <v>43</v>
      </c>
      <c r="D26" s="230"/>
      <c r="E26" s="129" t="s">
        <v>44</v>
      </c>
      <c r="F26" s="129" t="s">
        <v>45</v>
      </c>
      <c r="G26" s="130" t="s">
        <v>46</v>
      </c>
    </row>
    <row r="27" spans="2:8" ht="15.75" customHeight="1" x14ac:dyDescent="0.25">
      <c r="C27" s="16">
        <f>C5</f>
        <v>3.8833333333333333</v>
      </c>
      <c r="D27" s="13">
        <f>C27*PI()/180</f>
        <v>6.7776952619113123E-2</v>
      </c>
      <c r="E27" s="14" t="s">
        <v>59</v>
      </c>
      <c r="F27" s="106" t="s">
        <v>22</v>
      </c>
      <c r="G27" s="7" t="s">
        <v>34</v>
      </c>
    </row>
    <row r="28" spans="2:8" ht="15.75" customHeight="1" x14ac:dyDescent="0.25">
      <c r="C28" s="16">
        <f>D28*180/3.14</f>
        <v>2.5605047473169988</v>
      </c>
      <c r="D28" s="13">
        <f>ASIN(SIN(D27)/D9)</f>
        <v>4.4666582814307652E-2</v>
      </c>
      <c r="E28" s="14" t="s">
        <v>59</v>
      </c>
      <c r="F28" s="105" t="s">
        <v>33</v>
      </c>
      <c r="G28" s="7" t="s">
        <v>24</v>
      </c>
    </row>
    <row r="29" spans="2:8" ht="15.75" customHeight="1" thickBot="1" x14ac:dyDescent="0.3">
      <c r="C29" s="66">
        <f>IF(D8*SIN(D5-ASIN(SIN(D5)/D8))&lt;1,D29*180/3.14,"T.I.R.!")</f>
        <v>2.0096074217080808</v>
      </c>
      <c r="D29" s="67">
        <f>IF(D9*SIN(D5-ASIN(SIN(D5)/D9))&lt;1,ASIN(D9*SIN(D5-ASIN(SIN(D5)/D9))),"T.I.R.!")</f>
        <v>3.5056485023129851E-2</v>
      </c>
      <c r="E29" s="29" t="s">
        <v>59</v>
      </c>
      <c r="F29" s="108" t="s">
        <v>90</v>
      </c>
      <c r="G29" s="11" t="s">
        <v>23</v>
      </c>
    </row>
    <row r="32" spans="2:8" ht="15.75" customHeight="1" x14ac:dyDescent="0.25">
      <c r="C32" s="48"/>
      <c r="D32" s="48"/>
    </row>
    <row r="33" spans="3:7" ht="15.75" customHeight="1" thickBot="1" x14ac:dyDescent="0.3">
      <c r="C33" s="48"/>
      <c r="D33" s="100"/>
    </row>
    <row r="34" spans="3:7" ht="15.75" customHeight="1" thickTop="1" thickBot="1" x14ac:dyDescent="0.3">
      <c r="C34" s="206" t="s">
        <v>10</v>
      </c>
      <c r="D34" s="206"/>
      <c r="E34" s="206"/>
      <c r="F34" s="206"/>
      <c r="G34" s="206"/>
    </row>
    <row r="35" spans="3:7" ht="15.75" customHeight="1" thickTop="1" thickBot="1" x14ac:dyDescent="0.3">
      <c r="C35" s="229" t="s">
        <v>43</v>
      </c>
      <c r="D35" s="230"/>
      <c r="E35" s="129" t="s">
        <v>44</v>
      </c>
      <c r="F35" s="129" t="s">
        <v>45</v>
      </c>
      <c r="G35" s="130" t="s">
        <v>46</v>
      </c>
    </row>
    <row r="36" spans="3:7" ht="15.75" customHeight="1" x14ac:dyDescent="0.25">
      <c r="C36" s="16">
        <f>D36/25.4</f>
        <v>1.7318196265709004E-2</v>
      </c>
      <c r="D36" s="131">
        <f>D17*TAN(D29)+D8*TAN(D27-D28)</f>
        <v>0.43988218514900873</v>
      </c>
      <c r="E36" s="104" t="s">
        <v>155</v>
      </c>
      <c r="F36" s="103" t="s">
        <v>60</v>
      </c>
      <c r="G36" s="128" t="s">
        <v>124</v>
      </c>
    </row>
    <row r="37" spans="3:7" ht="15.75" customHeight="1" x14ac:dyDescent="0.25">
      <c r="C37" s="16">
        <f>D37/25.4</f>
        <v>2.2398002722336732E-2</v>
      </c>
      <c r="D37" s="68">
        <f>IF(D8*SIN(D5-ASIN(SIN(D5)/D8))&lt;1,2*D6*TAN(D27-D28)+D17*TAN(D29),"T.I.R.!")</f>
        <v>0.56890926914735296</v>
      </c>
      <c r="E37" s="14" t="s">
        <v>13</v>
      </c>
      <c r="F37" s="118" t="s">
        <v>25</v>
      </c>
      <c r="G37" s="7" t="s">
        <v>27</v>
      </c>
    </row>
    <row r="38" spans="3:7" ht="15.75" customHeight="1" x14ac:dyDescent="0.25">
      <c r="C38" s="16">
        <f>D38/25.4</f>
        <v>0.16047222736328481</v>
      </c>
      <c r="D38" s="68">
        <f>IF(D8*SIN(D5-ASIN(SIN(D5)/D8))&lt;1,D16*TAN(D29)+D37,"T.I.R.!")</f>
        <v>4.0759945750274342</v>
      </c>
      <c r="E38" s="14" t="s">
        <v>13</v>
      </c>
      <c r="F38" s="118" t="s">
        <v>69</v>
      </c>
      <c r="G38" s="7" t="s">
        <v>28</v>
      </c>
    </row>
    <row r="39" spans="3:7" ht="15.75" customHeight="1" x14ac:dyDescent="0.25">
      <c r="C39" s="16">
        <f>D39/25.4</f>
        <v>0.1384142957704852</v>
      </c>
      <c r="D39" s="68">
        <f>IF(D8*SIN(D5-ASIN(SIN(D5)/D8))&lt;1,D16*(TAN(2*D29)-TAN(D29)),"T.I.R.!")</f>
        <v>3.5157231125703237</v>
      </c>
      <c r="E39" s="14" t="s">
        <v>13</v>
      </c>
      <c r="F39" s="118" t="s">
        <v>7</v>
      </c>
      <c r="G39" s="7" t="s">
        <v>29</v>
      </c>
    </row>
    <row r="40" spans="3:7" ht="15.75" customHeight="1" thickBot="1" x14ac:dyDescent="0.3">
      <c r="C40" s="123">
        <f>D40/25.4</f>
        <v>0.29888652313377001</v>
      </c>
      <c r="D40" s="67">
        <f>IF(D8*SIN(D5-ASIN(SIN(D5)/D8))&lt;1,D38+D39,"T.I.R.!")</f>
        <v>7.5917176875977574</v>
      </c>
      <c r="E40" s="29" t="s">
        <v>13</v>
      </c>
      <c r="F40" s="119" t="s">
        <v>26</v>
      </c>
      <c r="G40" s="11" t="s">
        <v>30</v>
      </c>
    </row>
  </sheetData>
  <sheetProtection sheet="1" objects="1" scenarios="1"/>
  <mergeCells count="12">
    <mergeCell ref="T3:W3"/>
    <mergeCell ref="T4:W11"/>
    <mergeCell ref="C35:D35"/>
    <mergeCell ref="C1:D1"/>
    <mergeCell ref="B15:B20"/>
    <mergeCell ref="E1:G1"/>
    <mergeCell ref="C34:G34"/>
    <mergeCell ref="B5:B6"/>
    <mergeCell ref="C26:D26"/>
    <mergeCell ref="C3:G3"/>
    <mergeCell ref="C25:G25"/>
    <mergeCell ref="C4:D4"/>
  </mergeCells>
  <conditionalFormatting sqref="C29:D29">
    <cfRule type="containsText" dxfId="10" priority="7" operator="containsText" text="T.I.R.!">
      <formula>NOT(ISERROR(SEARCH("T.I.R.!",C29)))</formula>
    </cfRule>
  </conditionalFormatting>
  <conditionalFormatting sqref="D37:D40">
    <cfRule type="containsText" dxfId="9" priority="6" operator="containsText" text="T.I.R.!">
      <formula>NOT(ISERROR(SEARCH("T.I.R.!",D37)))</formula>
    </cfRule>
  </conditionalFormatting>
  <conditionalFormatting sqref="G20">
    <cfRule type="containsText" dxfId="8" priority="5" operator="containsText" text="Error">
      <formula>NOT(ISERROR(SEARCH("Error",G20)))</formula>
    </cfRule>
  </conditionalFormatting>
  <conditionalFormatting sqref="G19">
    <cfRule type="containsText" dxfId="7" priority="3" operator="containsText" text="Error">
      <formula>NOT(ISERROR(SEARCH("Error",G19)))</formula>
    </cfRule>
  </conditionalFormatting>
  <conditionalFormatting sqref="G18">
    <cfRule type="containsText" dxfId="6" priority="4" operator="containsText" text="Error">
      <formula>NOT(ISERROR(SEARCH("Error",G18)))</formula>
    </cfRule>
  </conditionalFormatting>
  <conditionalFormatting sqref="G5:G9">
    <cfRule type="containsText" dxfId="5" priority="2" operator="containsText" text="Error">
      <formula>NOT(ISERROR(SEARCH("Error",G5)))</formula>
    </cfRule>
  </conditionalFormatting>
  <dataValidations count="3">
    <dataValidation type="decimal" errorStyle="warning" allowBlank="1" showInputMessage="1" showErrorMessage="1" errorTitle="Prism Speed" error="Prism speed must be a number between -25 and 25 deg/s" sqref="D18" xr:uid="{00000000-0002-0000-0300-000000000000}">
      <formula1>-25</formula1>
      <formula2>25</formula2>
    </dataValidation>
    <dataValidation errorStyle="warning" allowBlank="1" showInputMessage="1" showErrorMessage="1" errorTitle="Prism Speed" error="Prism Speed must be a number between -25 and 25 deg/s" sqref="D19" xr:uid="{00000000-0002-0000-0300-000001000000}"/>
    <dataValidation type="decimal" errorStyle="warning" allowBlank="1" showInputMessage="1" showErrorMessage="1" errorTitle="Run Time" error="Run Time must be a number between 0 and 1000 seconds." sqref="D20" xr:uid="{00000000-0002-0000-0300-000002000000}">
      <formula1>0</formula1>
      <formula2>1000</formula2>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Error" id="{779C55CF-41D4-45C2-BBC9-F37EBD16CBCB}">
            <xm:f>NOT(ISERROR(SEARCH("Error",'Third Approx.'!G10)))</xm:f>
            <x14:dxf>
              <font>
                <color rgb="FF9C0006"/>
              </font>
              <fill>
                <patternFill>
                  <bgColor rgb="FFFFC7CE"/>
                </patternFill>
              </fill>
            </x14:dxf>
          </x14:cfRule>
          <xm:sqref>G15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Prisms!$A$2:$A$5</xm:f>
          </x14:formula1>
          <xm:sqref>B7</xm:sqref>
        </x14:dataValidation>
        <x14:dataValidation type="list" allowBlank="1" showInputMessage="1" showErrorMessage="1" xr:uid="{00000000-0002-0000-0300-000004000000}">
          <x14:formula1>
            <xm:f>'N-BK7'!$A$2:$A$2202</xm:f>
          </x14:formula1>
          <xm:sqref>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2"/>
  <sheetViews>
    <sheetView zoomScale="87" zoomScaleNormal="87" workbookViewId="0"/>
  </sheetViews>
  <sheetFormatPr defaultRowHeight="15.75" customHeight="1" x14ac:dyDescent="0.25"/>
  <cols>
    <col min="1" max="3" width="11.7109375" customWidth="1"/>
    <col min="4" max="4" width="11.7109375" style="2" customWidth="1"/>
    <col min="5" max="6" width="11.7109375" customWidth="1"/>
    <col min="7" max="7" width="41.7109375" customWidth="1"/>
    <col min="8" max="8" width="10" customWidth="1"/>
  </cols>
  <sheetData>
    <row r="1" spans="2:23" ht="15.75" customHeight="1" thickBot="1" x14ac:dyDescent="0.3">
      <c r="C1" s="211" t="s">
        <v>138</v>
      </c>
      <c r="D1" s="212"/>
      <c r="E1" s="213" t="str">
        <f>IF(D8*TAN(D27-D28)+D17*TAN(D29)+(D11+D13)*TAN(-D30+D31)&gt;=D12,"Beam Missed 2nd Prism. Consider shortening the Separation Distance.",
IF(ABS(D18)&gt;25,"Prism 1 Speed can not exceed 25 deg/s in either direction.",
IF(ABS(D19)&gt;25,"Prism 2 Speed can not exceed 25 deg/s in either direction.",
IF(D17&lt;0,"Separation Distance can not be less than 0.",IF(D16&lt;0,"Distance to Sensor can not be less than 0",
IF(D20&gt;1000,"Run Time can not exceed 1000 s.",IF(D20&lt;0,"Run Time can not be negative.",
IF(G29="Error","Total Internal Reflection is occuring in Prism 1",
IF(G32="Error","Total Internal Reflection is occuring in Prism 2","")))))))))</f>
        <v/>
      </c>
      <c r="F1" s="213"/>
      <c r="G1" s="214"/>
    </row>
    <row r="2" spans="2:23" ht="15.75" customHeight="1" thickBot="1" x14ac:dyDescent="0.3"/>
    <row r="3" spans="2:23" ht="15.75" customHeight="1" thickTop="1" thickBot="1" x14ac:dyDescent="0.3">
      <c r="C3" s="231" t="s">
        <v>11</v>
      </c>
      <c r="D3" s="232"/>
      <c r="E3" s="232"/>
      <c r="F3" s="232"/>
      <c r="G3" s="233"/>
      <c r="T3" s="242" t="s">
        <v>82</v>
      </c>
      <c r="U3" s="243"/>
      <c r="V3" s="243"/>
      <c r="W3" s="244"/>
    </row>
    <row r="4" spans="2:23" ht="15.75" customHeight="1" thickTop="1" thickBot="1" x14ac:dyDescent="0.3">
      <c r="B4" s="11"/>
      <c r="C4" s="207" t="s">
        <v>43</v>
      </c>
      <c r="D4" s="208"/>
      <c r="E4" s="33" t="s">
        <v>44</v>
      </c>
      <c r="F4" s="35" t="s">
        <v>45</v>
      </c>
      <c r="G4" s="30" t="s">
        <v>46</v>
      </c>
      <c r="H4" s="18"/>
      <c r="T4" s="245" t="s">
        <v>109</v>
      </c>
      <c r="U4" s="246"/>
      <c r="V4" s="246"/>
      <c r="W4" s="247"/>
    </row>
    <row r="5" spans="2:23" ht="15.75" customHeight="1" x14ac:dyDescent="0.25">
      <c r="B5" s="46" t="s">
        <v>35</v>
      </c>
      <c r="C5" s="84">
        <f>VLOOKUP(B6,Prisms!A2:D5,2,FALSE)</f>
        <v>3.8833333333333333</v>
      </c>
      <c r="D5" s="19">
        <f>C5*PI()/180</f>
        <v>6.7776952619113123E-2</v>
      </c>
      <c r="E5" s="23" t="s">
        <v>59</v>
      </c>
      <c r="F5" s="107" t="s">
        <v>37</v>
      </c>
      <c r="G5" s="6" t="s">
        <v>39</v>
      </c>
      <c r="H5" s="18"/>
      <c r="T5" s="248"/>
      <c r="U5" s="249"/>
      <c r="V5" s="249"/>
      <c r="W5" s="250"/>
    </row>
    <row r="6" spans="2:23" ht="15.75" customHeight="1" x14ac:dyDescent="0.25">
      <c r="B6" s="148" t="s">
        <v>125</v>
      </c>
      <c r="C6" s="80">
        <f>D6/25.4</f>
        <v>0.1858267716535433</v>
      </c>
      <c r="D6" s="74">
        <f>VLOOKUP(B6,Prisms!A2:D5,4,FALSE)</f>
        <v>4.72</v>
      </c>
      <c r="E6" s="14" t="s">
        <v>150</v>
      </c>
      <c r="F6" s="106" t="s">
        <v>120</v>
      </c>
      <c r="G6" s="7" t="s">
        <v>121</v>
      </c>
      <c r="H6" s="48"/>
      <c r="T6" s="248"/>
      <c r="U6" s="249"/>
      <c r="V6" s="249"/>
      <c r="W6" s="250"/>
    </row>
    <row r="7" spans="2:23" ht="15.75" customHeight="1" x14ac:dyDescent="0.25">
      <c r="B7" s="86"/>
      <c r="C7" s="80">
        <f>D7/25.4</f>
        <v>1</v>
      </c>
      <c r="D7" s="74">
        <f>VLOOKUP(B6,Prisms!A2:D5,3,FALSE)</f>
        <v>25.4</v>
      </c>
      <c r="E7" s="14" t="s">
        <v>150</v>
      </c>
      <c r="F7" s="106" t="s">
        <v>119</v>
      </c>
      <c r="G7" s="7" t="s">
        <v>118</v>
      </c>
      <c r="H7" s="48"/>
      <c r="T7" s="248"/>
      <c r="U7" s="249"/>
      <c r="V7" s="249"/>
      <c r="W7" s="250"/>
    </row>
    <row r="8" spans="2:23" ht="15.75" customHeight="1" x14ac:dyDescent="0.25">
      <c r="B8" s="18"/>
      <c r="C8" s="80">
        <f>D8/25.4</f>
        <v>0.15188630847931048</v>
      </c>
      <c r="D8" s="74">
        <f>D6-0.5*D7*TAN(D5)</f>
        <v>3.8579122353744859</v>
      </c>
      <c r="E8" s="14" t="s">
        <v>150</v>
      </c>
      <c r="F8" s="105" t="s">
        <v>95</v>
      </c>
      <c r="G8" s="7" t="s">
        <v>40</v>
      </c>
      <c r="T8" s="248"/>
      <c r="U8" s="249"/>
      <c r="V8" s="249"/>
      <c r="W8" s="250"/>
    </row>
    <row r="9" spans="2:23" ht="15.75" customHeight="1" thickBot="1" x14ac:dyDescent="0.3">
      <c r="B9" s="83"/>
      <c r="C9" s="137" t="s">
        <v>14</v>
      </c>
      <c r="D9" s="74">
        <f>VLOOKUP(D15,'N-BK7'!A2:C2202,3,FALSE)</f>
        <v>1.5167401204613524</v>
      </c>
      <c r="E9" s="14" t="s">
        <v>14</v>
      </c>
      <c r="F9" s="105" t="s">
        <v>65</v>
      </c>
      <c r="G9" s="7" t="s">
        <v>6</v>
      </c>
      <c r="T9" s="248"/>
      <c r="U9" s="249"/>
      <c r="V9" s="249"/>
      <c r="W9" s="250"/>
    </row>
    <row r="10" spans="2:23" ht="15.75" customHeight="1" thickBot="1" x14ac:dyDescent="0.3">
      <c r="B10" s="46" t="s">
        <v>36</v>
      </c>
      <c r="C10" s="84">
        <f>VLOOKUP(B11,Prisms!A2:D5,2,FALSE)</f>
        <v>18.149999999999999</v>
      </c>
      <c r="D10" s="19">
        <f>C10*PI()/180</f>
        <v>0.31677725923697075</v>
      </c>
      <c r="E10" s="23" t="s">
        <v>59</v>
      </c>
      <c r="F10" s="107" t="s">
        <v>38</v>
      </c>
      <c r="G10" s="6" t="s">
        <v>39</v>
      </c>
      <c r="T10" s="251"/>
      <c r="U10" s="252"/>
      <c r="V10" s="252"/>
      <c r="W10" s="253"/>
    </row>
    <row r="11" spans="2:23" ht="15.75" customHeight="1" x14ac:dyDescent="0.25">
      <c r="B11" s="148" t="s">
        <v>128</v>
      </c>
      <c r="C11" s="80">
        <f>D11/25.4</f>
        <v>0.44606299212598427</v>
      </c>
      <c r="D11" s="74">
        <f>VLOOKUP(B11,Prisms!A2:D5,4,FALSE)</f>
        <v>11.33</v>
      </c>
      <c r="E11" s="14" t="s">
        <v>150</v>
      </c>
      <c r="F11" s="105" t="s">
        <v>96</v>
      </c>
      <c r="G11" s="7" t="s">
        <v>40</v>
      </c>
    </row>
    <row r="12" spans="2:23" ht="15.75" customHeight="1" x14ac:dyDescent="0.25">
      <c r="B12" s="83"/>
      <c r="C12" s="80">
        <f>D12/25.4</f>
        <v>1</v>
      </c>
      <c r="D12" s="74">
        <f>VLOOKUP(B11,Prisms!A2:D5,3,FALSE)</f>
        <v>25.4</v>
      </c>
      <c r="E12" s="14" t="s">
        <v>150</v>
      </c>
      <c r="F12" s="106" t="s">
        <v>119</v>
      </c>
      <c r="G12" s="7" t="s">
        <v>118</v>
      </c>
    </row>
    <row r="13" spans="2:23" ht="15.75" customHeight="1" x14ac:dyDescent="0.25">
      <c r="B13" s="83"/>
      <c r="C13" s="80">
        <f>D13/25.4</f>
        <v>6.0736391647815344E-4</v>
      </c>
      <c r="D13" s="74">
        <f>D36*TAN(D29)</f>
        <v>1.5427043478545097E-2</v>
      </c>
      <c r="E13" s="14" t="s">
        <v>150</v>
      </c>
      <c r="F13" s="105" t="s">
        <v>122</v>
      </c>
      <c r="G13" s="7" t="s">
        <v>123</v>
      </c>
    </row>
    <row r="14" spans="2:23" ht="15.75" customHeight="1" thickBot="1" x14ac:dyDescent="0.3">
      <c r="B14" s="83"/>
      <c r="C14" s="137" t="s">
        <v>14</v>
      </c>
      <c r="D14" s="74">
        <f>VLOOKUP(D15,'N-BK7'!A2:C2202,3,FALSE)</f>
        <v>1.5167401204613524</v>
      </c>
      <c r="E14" s="14" t="s">
        <v>14</v>
      </c>
      <c r="F14" s="105" t="s">
        <v>66</v>
      </c>
      <c r="G14" s="7" t="s">
        <v>6</v>
      </c>
    </row>
    <row r="15" spans="2:23" ht="15.75" customHeight="1" x14ac:dyDescent="0.25">
      <c r="B15" s="203" t="s">
        <v>145</v>
      </c>
      <c r="C15" s="87">
        <f>D15/1000</f>
        <v>0.58899999999999997</v>
      </c>
      <c r="D15" s="147">
        <v>589</v>
      </c>
      <c r="E15" s="89" t="s">
        <v>137</v>
      </c>
      <c r="F15" s="110" t="s">
        <v>142</v>
      </c>
      <c r="G15" s="88" t="s">
        <v>143</v>
      </c>
    </row>
    <row r="16" spans="2:23" ht="15.75" customHeight="1" x14ac:dyDescent="0.25">
      <c r="B16" s="204"/>
      <c r="C16" s="3">
        <f>D16/25.4</f>
        <v>3.9370078740157481</v>
      </c>
      <c r="D16" s="149">
        <v>100</v>
      </c>
      <c r="E16" s="14" t="s">
        <v>150</v>
      </c>
      <c r="F16" s="105" t="s">
        <v>16</v>
      </c>
      <c r="G16" s="7" t="str">
        <f>IF(D16&lt;0,"Error","Distance to Board")</f>
        <v>Distance to Board</v>
      </c>
      <c r="V16" s="65"/>
    </row>
    <row r="17" spans="1:21" ht="15.75" customHeight="1" x14ac:dyDescent="0.25">
      <c r="B17" s="204"/>
      <c r="C17" s="3">
        <f>D17/25.4</f>
        <v>0.39370078740157483</v>
      </c>
      <c r="D17" s="149">
        <v>10</v>
      </c>
      <c r="E17" s="14" t="s">
        <v>150</v>
      </c>
      <c r="F17" s="105" t="s">
        <v>84</v>
      </c>
      <c r="G17" s="7" t="str">
        <f>IF(D8*TAN(D27-D28)+D17*TAN(D29)+(D11+D13)*TAN(-D30+D31)&gt;=D12,"Error",IF(D17&lt;0,"Error","Prism Pair Separation Distance"))</f>
        <v>Prism Pair Separation Distance</v>
      </c>
      <c r="U17" s="65"/>
    </row>
    <row r="18" spans="1:21" ht="15.75" customHeight="1" x14ac:dyDescent="0.25">
      <c r="B18" s="204"/>
      <c r="C18" s="3">
        <f>D18/6</f>
        <v>4.166666666666667</v>
      </c>
      <c r="D18" s="149">
        <v>25</v>
      </c>
      <c r="E18" s="14" t="s">
        <v>144</v>
      </c>
      <c r="F18" s="106" t="s">
        <v>17</v>
      </c>
      <c r="G18" s="10" t="str">
        <f>IF(ABS(D18)&gt;25,"Error","Speed of Prism 1")</f>
        <v>Speed of Prism 1</v>
      </c>
    </row>
    <row r="19" spans="1:21" ht="15.75" customHeight="1" x14ac:dyDescent="0.25">
      <c r="B19" s="204"/>
      <c r="C19" s="3">
        <f>D19/6</f>
        <v>1.6666666666666667</v>
      </c>
      <c r="D19" s="149">
        <v>10</v>
      </c>
      <c r="E19" s="14" t="s">
        <v>144</v>
      </c>
      <c r="F19" s="105" t="s">
        <v>18</v>
      </c>
      <c r="G19" s="7" t="str">
        <f>IF(ABS(D19)&gt;25,"Error","Speed of Prism 2")</f>
        <v>Speed of Prism 2</v>
      </c>
    </row>
    <row r="20" spans="1:21" ht="15.75" customHeight="1" thickBot="1" x14ac:dyDescent="0.3">
      <c r="B20" s="204"/>
      <c r="C20" s="125" t="str">
        <f>INT(D20/60)&amp;":"&amp;IF(MOD(D20,60)&lt;10,"0"&amp;MOD(D20,60),MOD(D20,60))</f>
        <v>1:12</v>
      </c>
      <c r="D20" s="156">
        <v>72</v>
      </c>
      <c r="E20" s="74" t="s">
        <v>110</v>
      </c>
      <c r="F20" s="114" t="s">
        <v>111</v>
      </c>
      <c r="G20" s="10" t="str">
        <f>IF(D20&gt;1000,"Error",IF(D20&lt;0,"Error","Run Time: Max 1000 s, Resolution .5 s"))</f>
        <v>Run Time: Max 1000 s, Resolution .5 s</v>
      </c>
    </row>
    <row r="21" spans="1:21" ht="15.75" customHeight="1" x14ac:dyDescent="0.25">
      <c r="B21" s="203" t="s">
        <v>139</v>
      </c>
      <c r="C21" s="150">
        <v>0</v>
      </c>
      <c r="D21" s="19">
        <v>0</v>
      </c>
      <c r="E21" s="90" t="s">
        <v>59</v>
      </c>
      <c r="F21" s="115" t="s">
        <v>19</v>
      </c>
      <c r="G21" s="6" t="s">
        <v>42</v>
      </c>
    </row>
    <row r="22" spans="1:21" ht="15.75" customHeight="1" x14ac:dyDescent="0.25">
      <c r="B22" s="204"/>
      <c r="C22" s="151">
        <v>0</v>
      </c>
      <c r="D22" s="74">
        <f>C22*PI()/180</f>
        <v>0</v>
      </c>
      <c r="E22" s="69" t="s">
        <v>59</v>
      </c>
      <c r="F22" s="114" t="s">
        <v>20</v>
      </c>
      <c r="G22" s="10" t="s">
        <v>140</v>
      </c>
    </row>
    <row r="23" spans="1:21" ht="15.75" customHeight="1" thickBot="1" x14ac:dyDescent="0.3">
      <c r="B23" s="205"/>
      <c r="C23" s="152">
        <v>0</v>
      </c>
      <c r="D23" s="21">
        <f>C23*PI()/180</f>
        <v>0</v>
      </c>
      <c r="E23" s="25" t="s">
        <v>59</v>
      </c>
      <c r="F23" s="116" t="s">
        <v>21</v>
      </c>
      <c r="G23" s="9" t="s">
        <v>141</v>
      </c>
    </row>
    <row r="24" spans="1:21" ht="15.75" customHeight="1" thickBot="1" x14ac:dyDescent="0.3"/>
    <row r="25" spans="1:21" ht="15.75" customHeight="1" thickTop="1" thickBot="1" x14ac:dyDescent="0.3">
      <c r="C25" s="206" t="s">
        <v>9</v>
      </c>
      <c r="D25" s="206"/>
      <c r="E25" s="206"/>
      <c r="F25" s="206"/>
      <c r="G25" s="206"/>
    </row>
    <row r="26" spans="1:21" ht="15.75" customHeight="1" thickTop="1" thickBot="1" x14ac:dyDescent="0.3">
      <c r="A26" s="48"/>
      <c r="C26" s="207" t="s">
        <v>43</v>
      </c>
      <c r="D26" s="208"/>
      <c r="E26" s="33" t="s">
        <v>44</v>
      </c>
      <c r="F26" s="33" t="s">
        <v>45</v>
      </c>
      <c r="G26" s="34" t="s">
        <v>46</v>
      </c>
      <c r="H26" s="18"/>
    </row>
    <row r="27" spans="1:21" ht="15.75" customHeight="1" x14ac:dyDescent="0.25">
      <c r="A27" s="48"/>
      <c r="B27" s="134"/>
      <c r="C27" s="5">
        <f>C5-C22</f>
        <v>3.8833333333333333</v>
      </c>
      <c r="D27" s="19">
        <f>C27*PI()/180</f>
        <v>6.7776952619113123E-2</v>
      </c>
      <c r="E27" s="19" t="s">
        <v>59</v>
      </c>
      <c r="F27" s="117" t="s">
        <v>53</v>
      </c>
      <c r="G27" s="6" t="s">
        <v>47</v>
      </c>
    </row>
    <row r="28" spans="1:21" ht="15.75" customHeight="1" x14ac:dyDescent="0.25">
      <c r="A28" s="48"/>
      <c r="B28" s="134"/>
      <c r="C28" s="3">
        <f>D28*180/PI()</f>
        <v>2.5592066805314033</v>
      </c>
      <c r="D28" s="13">
        <f>ASIN(SIN(D27)/D9)</f>
        <v>4.4666582814307652E-2</v>
      </c>
      <c r="E28" s="13" t="s">
        <v>59</v>
      </c>
      <c r="F28" s="118" t="s">
        <v>56</v>
      </c>
      <c r="G28" s="7" t="s">
        <v>50</v>
      </c>
    </row>
    <row r="29" spans="1:21" ht="15.75" customHeight="1" thickBot="1" x14ac:dyDescent="0.3">
      <c r="A29" s="48"/>
      <c r="B29" s="134"/>
      <c r="C29" s="12">
        <f>D29*180/PI()</f>
        <v>2.0085886363889207</v>
      </c>
      <c r="D29" s="22">
        <f>IF(D9*SIN(D5-ASIN(SIN(D5)/D9))&lt;1,ASIN(D9*SIN(D5-ASIN(SIN(D5)/D9))),"T.I.R.!")</f>
        <v>3.5056485023129851E-2</v>
      </c>
      <c r="E29" s="22" t="s">
        <v>59</v>
      </c>
      <c r="F29" s="119" t="s">
        <v>93</v>
      </c>
      <c r="G29" s="11" t="str">
        <f>IF(D29="T.I.R.!","Error","Exit Angle from First Prism")</f>
        <v>Exit Angle from First Prism</v>
      </c>
    </row>
    <row r="30" spans="1:21" ht="15.75" customHeight="1" x14ac:dyDescent="0.25">
      <c r="A30" s="48"/>
      <c r="B30" s="134"/>
      <c r="C30" s="5">
        <f>D30*180/PI()</f>
        <v>-2.0085886363889207</v>
      </c>
      <c r="D30" s="19">
        <f>IF(D29="T.I.R.!","T.I.R.!",D23-D29)</f>
        <v>-3.5056485023129851E-2</v>
      </c>
      <c r="E30" s="19" t="s">
        <v>59</v>
      </c>
      <c r="F30" s="117" t="s">
        <v>55</v>
      </c>
      <c r="G30" s="6" t="str">
        <f>IF(D30="T.I.R.!","Error","Angle of Incidence with Second Prism")</f>
        <v>Angle of Incidence with Second Prism</v>
      </c>
    </row>
    <row r="31" spans="1:21" ht="15.75" customHeight="1" x14ac:dyDescent="0.25">
      <c r="A31" s="48"/>
      <c r="B31" s="134"/>
      <c r="C31" s="3">
        <f>D31*180/PI()</f>
        <v>-1.3241266528019295</v>
      </c>
      <c r="D31" s="13">
        <f>IF(D29="T.I.R.!","T.I.R.!",ASIN(SIN(D30)/D14))</f>
        <v>-2.3110369804805467E-2</v>
      </c>
      <c r="E31" s="13" t="s">
        <v>59</v>
      </c>
      <c r="F31" s="118" t="s">
        <v>54</v>
      </c>
      <c r="G31" s="7" t="str">
        <f>IF(D31="T.I.R.!","Error","Angle Inside of Second Prism")</f>
        <v>Angle Inside of Second Prism</v>
      </c>
    </row>
    <row r="32" spans="1:21" ht="15.75" customHeight="1" thickBot="1" x14ac:dyDescent="0.3">
      <c r="A32" s="48"/>
      <c r="B32" s="134"/>
      <c r="C32" s="12">
        <f>D32*180/PI()</f>
        <v>12.22468088817579</v>
      </c>
      <c r="D32" s="22">
        <f>IF(D29="T.I.R.!","T.I.R.!",IF(ASIN(D14*SIN(D10-ASIN(SIN(D30)/D14)))-D10+D22&lt;1,ASIN(D14*SIN(D10-ASIN(SIN(D30)/D14)))-D10+D22,"T.I.R.!"))</f>
        <v>0.21336093150429225</v>
      </c>
      <c r="E32" s="22" t="s">
        <v>59</v>
      </c>
      <c r="F32" s="119" t="s">
        <v>94</v>
      </c>
      <c r="G32" s="11" t="str">
        <f>IF(D32="T.I.R.!","Error","Exit Angle from Second Prism")</f>
        <v>Exit Angle from Second Prism</v>
      </c>
    </row>
    <row r="33" spans="1:8" ht="15.75" customHeight="1" thickBot="1" x14ac:dyDescent="0.3">
      <c r="A33" s="59"/>
      <c r="B33" s="48"/>
    </row>
    <row r="34" spans="1:8" ht="15.75" customHeight="1" thickTop="1" thickBot="1" x14ac:dyDescent="0.3">
      <c r="A34" s="64"/>
      <c r="B34" s="64"/>
      <c r="C34" s="241" t="s">
        <v>10</v>
      </c>
      <c r="D34" s="241"/>
      <c r="E34" s="241"/>
      <c r="F34" s="241"/>
      <c r="G34" s="241"/>
      <c r="H34" s="18"/>
    </row>
    <row r="35" spans="1:8" ht="15.75" customHeight="1" thickTop="1" thickBot="1" x14ac:dyDescent="0.3">
      <c r="A35" s="64"/>
      <c r="B35" s="133"/>
      <c r="C35" s="239" t="s">
        <v>43</v>
      </c>
      <c r="D35" s="240"/>
      <c r="E35" s="31" t="s">
        <v>44</v>
      </c>
      <c r="F35" s="31" t="s">
        <v>45</v>
      </c>
      <c r="G35" s="32" t="s">
        <v>46</v>
      </c>
      <c r="H35" s="18"/>
    </row>
    <row r="36" spans="1:8" ht="15.75" customHeight="1" x14ac:dyDescent="0.25">
      <c r="A36" s="64"/>
      <c r="B36" s="133"/>
      <c r="C36" s="166">
        <f>D36/25.4</f>
        <v>1.7318196265709004E-2</v>
      </c>
      <c r="D36" s="131">
        <f>D17*TAN(D29)+D8*TAN(D27-D28)</f>
        <v>0.43988218514900873</v>
      </c>
      <c r="E36" s="81" t="s">
        <v>150</v>
      </c>
      <c r="F36" s="81" t="s">
        <v>60</v>
      </c>
      <c r="G36" s="82" t="s">
        <v>124</v>
      </c>
      <c r="H36" s="48"/>
    </row>
    <row r="37" spans="1:8" ht="15.75" customHeight="1" x14ac:dyDescent="0.25">
      <c r="A37" s="64"/>
      <c r="B37" s="133"/>
      <c r="C37" s="167">
        <f>D37/25.4</f>
        <v>1.1989222866053341E-2</v>
      </c>
      <c r="D37" s="13">
        <f>D8*TAN(D27-D28)+D11*TAN(D30-D31)+D17*TAN(D29)</f>
        <v>0.30452626079775486</v>
      </c>
      <c r="E37" s="14" t="s">
        <v>150</v>
      </c>
      <c r="F37" s="105" t="s">
        <v>25</v>
      </c>
      <c r="G37" s="7" t="s">
        <v>27</v>
      </c>
    </row>
    <row r="38" spans="1:8" ht="15.75" customHeight="1" x14ac:dyDescent="0.25">
      <c r="A38" s="64"/>
      <c r="B38" s="133"/>
      <c r="C38" s="167">
        <f>D38/25.4</f>
        <v>0.15006344750700143</v>
      </c>
      <c r="D38" s="13">
        <f>D16*TAN(D29)+D37</f>
        <v>3.8116115666778363</v>
      </c>
      <c r="E38" s="14" t="s">
        <v>150</v>
      </c>
      <c r="F38" s="105" t="s">
        <v>69</v>
      </c>
      <c r="G38" s="7" t="s">
        <v>28</v>
      </c>
    </row>
    <row r="39" spans="1:8" ht="15.75" customHeight="1" x14ac:dyDescent="0.25">
      <c r="A39" s="64"/>
      <c r="B39" s="133"/>
      <c r="C39" s="167">
        <f>D39/25.4</f>
        <v>0.13841429577048517</v>
      </c>
      <c r="D39" s="13">
        <f>'Data 3rd Approx.'!O2</f>
        <v>3.5157231125703232</v>
      </c>
      <c r="E39" s="14" t="s">
        <v>150</v>
      </c>
      <c r="F39" s="105" t="s">
        <v>7</v>
      </c>
      <c r="G39" s="7" t="s">
        <v>68</v>
      </c>
    </row>
    <row r="40" spans="1:8" ht="15.75" customHeight="1" thickBot="1" x14ac:dyDescent="0.3">
      <c r="A40" s="64"/>
      <c r="B40" s="133"/>
      <c r="C40" s="168">
        <f>D40/25.4</f>
        <v>0.2884777432774866</v>
      </c>
      <c r="D40" s="22">
        <f>D38+D39</f>
        <v>7.3273346792481595</v>
      </c>
      <c r="E40" s="29" t="s">
        <v>150</v>
      </c>
      <c r="F40" s="108" t="s">
        <v>26</v>
      </c>
      <c r="G40" s="11" t="s">
        <v>30</v>
      </c>
    </row>
    <row r="41" spans="1:8" ht="15.75" customHeight="1" x14ac:dyDescent="0.25">
      <c r="B41" s="64"/>
      <c r="C41" s="64"/>
    </row>
    <row r="42" spans="1:8" ht="15.75" customHeight="1" x14ac:dyDescent="0.25">
      <c r="D42" s="17"/>
    </row>
  </sheetData>
  <sheetProtection sheet="1" objects="1" scenarios="1"/>
  <mergeCells count="12">
    <mergeCell ref="T3:W3"/>
    <mergeCell ref="C3:G3"/>
    <mergeCell ref="C25:G25"/>
    <mergeCell ref="C4:D4"/>
    <mergeCell ref="T4:W10"/>
    <mergeCell ref="C35:D35"/>
    <mergeCell ref="C34:G34"/>
    <mergeCell ref="C1:D1"/>
    <mergeCell ref="E1:G1"/>
    <mergeCell ref="B15:B20"/>
    <mergeCell ref="B21:B23"/>
    <mergeCell ref="C26:D26"/>
  </mergeCells>
  <conditionalFormatting sqref="G5:G23">
    <cfRule type="containsText" dxfId="3" priority="1" operator="containsText" text="Error">
      <formula>NOT(ISERROR(SEARCH("Error",G5)))</formula>
    </cfRule>
  </conditionalFormatting>
  <dataValidations count="7">
    <dataValidation type="decimal" errorStyle="warning" operator="greaterThan" allowBlank="1" showErrorMessage="1" errorTitle="Distance to Board" error="Please input a positive number." sqref="D16" xr:uid="{00000000-0002-0000-0400-000000000000}">
      <formula1>0</formula1>
    </dataValidation>
    <dataValidation type="decimal" errorStyle="warning" operator="greaterThan" allowBlank="1" showErrorMessage="1" errorTitle="Prism Pair Separation Distance" error="Please input a positive number. " sqref="D17" xr:uid="{00000000-0002-0000-0400-000001000000}">
      <formula1>0</formula1>
    </dataValidation>
    <dataValidation type="decimal" errorStyle="warning" allowBlank="1" showErrorMessage="1" errorTitle="Speed of Prism 1" error="This program will only allow speeds between -25 and 25 rps." sqref="D18:D19" xr:uid="{00000000-0002-0000-0400-000002000000}">
      <formula1>-25</formula1>
      <formula2>25</formula2>
    </dataValidation>
    <dataValidation type="decimal" errorStyle="warning" allowBlank="1" showErrorMessage="1" errorTitle="Run Time" error="This program will only plot a scan model from 0 up to 300 seconds. Points that would be made past 300 seconds are not represented. " sqref="D20" xr:uid="{00000000-0002-0000-0400-000003000000}">
      <formula1>0</formula1>
      <formula2>1000</formula2>
    </dataValidation>
    <dataValidation type="decimal" errorStyle="warning" allowBlank="1" showErrorMessage="1" errorTitle="Home Offset" error="This number should be between 0 and 180. " sqref="C21" xr:uid="{00000000-0002-0000-0400-000004000000}">
      <formula1>0</formula1>
      <formula2>180</formula2>
    </dataValidation>
    <dataValidation type="decimal" errorStyle="warning" allowBlank="1" showErrorMessage="1" errorTitle="Prism Tilt" error="This number should be between -180 and 180. " sqref="C22" xr:uid="{00000000-0002-0000-0400-000005000000}">
      <formula1>-180</formula1>
      <formula2>180</formula2>
    </dataValidation>
    <dataValidation type="decimal" errorStyle="warning" allowBlank="1" showInputMessage="1" showErrorMessage="1" errorTitle="Prism Tilt" error="This number should be between -180 and 180. " sqref="C23" xr:uid="{00000000-0002-0000-0400-000006000000}">
      <formula1>-180</formula1>
      <formula2>180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7000000}">
          <x14:formula1>
            <xm:f>Prisms!$A$2:$A$5</xm:f>
          </x14:formula1>
          <xm:sqref>B6 B11</xm:sqref>
        </x14:dataValidation>
        <x14:dataValidation type="list" allowBlank="1" showInputMessage="1" showErrorMessage="1" xr:uid="{00000000-0002-0000-0400-000008000000}">
          <x14:formula1>
            <xm:f>'N-BK7'!$A$2:$A$2202</xm:f>
          </x14:formula1>
          <xm:sqref>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1"/>
  <sheetViews>
    <sheetView zoomScale="87" zoomScaleNormal="87" workbookViewId="0"/>
  </sheetViews>
  <sheetFormatPr defaultColWidth="11.7109375" defaultRowHeight="15.75" customHeight="1" x14ac:dyDescent="0.25"/>
  <cols>
    <col min="7" max="7" width="41.7109375" customWidth="1"/>
  </cols>
  <sheetData>
    <row r="1" spans="2:14" ht="15.75" customHeight="1" thickBot="1" x14ac:dyDescent="0.3">
      <c r="C1" s="211" t="s">
        <v>138</v>
      </c>
      <c r="D1" s="212"/>
      <c r="E1" s="213" t="str">
        <f>IF(D8*TAN(D27-D28)+D17*TAN(D29)+(D11+D13)*TAN(-D30+D31)&gt;=D12,"Beam Missed 2nd Prism. Consider shortening the Separation Distance.",
IF(D17&lt;0,"Separation Distance can not be less than 0.",
IF(D16&lt;0,"Distance to Sensor can not be less than 0",
IF(G29="Error","Total Internal Reflection is occuring in Prism 1",
IF(G32="Error","Total Internal Reflection is occuring in Prism 2","")))))</f>
        <v/>
      </c>
      <c r="F1" s="213"/>
      <c r="G1" s="214"/>
    </row>
    <row r="2" spans="2:14" ht="15.75" customHeight="1" thickBot="1" x14ac:dyDescent="0.3">
      <c r="D2" s="2"/>
    </row>
    <row r="3" spans="2:14" ht="15.75" customHeight="1" thickTop="1" thickBot="1" x14ac:dyDescent="0.3">
      <c r="C3" s="231" t="s">
        <v>11</v>
      </c>
      <c r="D3" s="232"/>
      <c r="E3" s="232"/>
      <c r="F3" s="232"/>
      <c r="G3" s="233"/>
      <c r="I3" s="58" t="s">
        <v>78</v>
      </c>
      <c r="J3" s="58" t="s">
        <v>79</v>
      </c>
      <c r="K3" s="58" t="s">
        <v>97</v>
      </c>
      <c r="L3" s="58" t="s">
        <v>98</v>
      </c>
      <c r="M3" s="58" t="s">
        <v>80</v>
      </c>
      <c r="N3" s="58" t="s">
        <v>81</v>
      </c>
    </row>
    <row r="4" spans="2:14" ht="15.75" customHeight="1" thickTop="1" thickBot="1" x14ac:dyDescent="0.3">
      <c r="B4" s="11"/>
      <c r="C4" s="207" t="s">
        <v>43</v>
      </c>
      <c r="D4" s="208"/>
      <c r="E4" s="33" t="s">
        <v>44</v>
      </c>
      <c r="F4" s="35" t="s">
        <v>45</v>
      </c>
      <c r="G4" s="34" t="s">
        <v>46</v>
      </c>
      <c r="I4" s="160">
        <v>-40</v>
      </c>
      <c r="J4" s="161">
        <v>20</v>
      </c>
      <c r="K4" s="60" t="str">
        <f>IF(SQRT(ABS(I4)^2+ABS(J4)^2)&lt;$D$37,"Defect",
IF(SQRT(ABS(I4)^2+ABS(J4)^2)&gt;$D$41,"Outside",
IF(AND(I4=0,J4=0),K4=90*PI()/180,
ACOS((I4^2+J4^2-$C$40^2+$C$39^2)/(2*$C$39*SQRT(I4^2+J4^2)))+ATAN2(I4,J4))))</f>
        <v>Outside</v>
      </c>
      <c r="L4" s="60" t="str">
        <f>IF(SQRT(ABS(I4)^2+ABS(J4)^2)&lt;$D$37,"Defect",
IF(SQRT(ABS(I4)^2+ABS(J4)^2)&gt;$D$41,"Outside",
IF(AND(I4=0,J4=0),L4=90*PI()/180,
-ACOS((I4^2+J4^2+$C$40^2-$C$39^2)/(2*$C$40*SQRT(I4^2+J4^2)))+ATAN2(I4,J4))))</f>
        <v>Outside</v>
      </c>
      <c r="M4" s="60" t="e">
        <f>IF(K4="Defect",#N/A,
IF(L4="Outside",#N/A,
$D$39*COS(K4)+$D$40*COS(L4+$D$21)))</f>
        <v>#N/A</v>
      </c>
      <c r="N4" s="145" t="e">
        <f>IF(K4="Defect",#N/A,
IF(L4="Outside",#N/A,
$D$39*SIN(K4)+$D$40*SIN(L4+$D$21)))</f>
        <v>#N/A</v>
      </c>
    </row>
    <row r="5" spans="2:14" ht="15.75" customHeight="1" x14ac:dyDescent="0.25">
      <c r="B5" s="46" t="s">
        <v>35</v>
      </c>
      <c r="C5" s="84">
        <f>VLOOKUP(B6,Prisms!A2:D5,2,FALSE)</f>
        <v>11.366666666666667</v>
      </c>
      <c r="D5" s="19">
        <f>C5*PI()/180</f>
        <v>0.19838575831002214</v>
      </c>
      <c r="E5" s="23" t="s">
        <v>59</v>
      </c>
      <c r="F5" s="107" t="s">
        <v>37</v>
      </c>
      <c r="G5" s="6" t="s">
        <v>39</v>
      </c>
      <c r="I5" s="162">
        <v>-40</v>
      </c>
      <c r="J5" s="163">
        <v>10</v>
      </c>
      <c r="K5" s="60" t="str">
        <f t="shared" ref="K5:K48" si="0">IF(SQRT(ABS(I5)^2+ABS(J5)^2)&lt;$D$37,"Defect",
IF(SQRT(ABS(I5)^2+ABS(J5)^2)&gt;$D$41,"Outside",
IF(AND(I5=0,J5=0),K5=90*PI()/180,
ACOS((I5^2+J5^2-$C$40^2+$C$39^2)/(2*$C$39*SQRT(I5^2+J5^2)))+ATAN2(I5,J5))))</f>
        <v>Outside</v>
      </c>
      <c r="L5" s="60" t="str">
        <f t="shared" ref="L5:L48" si="1">IF(SQRT(ABS(I5)^2+ABS(J5)^2)&lt;$D$37,"Defect",
IF(SQRT(ABS(I5)^2+ABS(J5)^2)&gt;$D$41,"Outside",
IF(AND(I5=0,J5=0),L5=90*PI()/180,
-ACOS((I5^2+J5^2+$C$40^2-$C$39^2)/(2*$C$40*SQRT(I5^2+J5^2)))+ATAN2(I5,J5))))</f>
        <v>Outside</v>
      </c>
      <c r="M5" s="60" t="e">
        <f t="shared" ref="M5:M48" si="2">IF(K5="Defect",#N/A,
IF(L5="Outside",#N/A,
$D$39*COS(K5)+$D$40*COS(L5+$D$21)))</f>
        <v>#N/A</v>
      </c>
      <c r="N5" s="145" t="e">
        <f t="shared" ref="N5:N48" si="3">IF(K5="Defect",#N/A,
IF(L5="Outside",#N/A,
$D$39*SIN(K5)+$D$40*SIN(L5+$D$21)))</f>
        <v>#N/A</v>
      </c>
    </row>
    <row r="6" spans="2:14" ht="15.75" customHeight="1" x14ac:dyDescent="0.25">
      <c r="B6" s="148" t="s">
        <v>127</v>
      </c>
      <c r="C6" s="80">
        <f>D6/25.4</f>
        <v>0.31929133858267716</v>
      </c>
      <c r="D6" s="74">
        <f>VLOOKUP(B6,Prisms!A2:D5,4,FALSE)</f>
        <v>8.11</v>
      </c>
      <c r="E6" s="14" t="s">
        <v>150</v>
      </c>
      <c r="F6" s="106" t="s">
        <v>120</v>
      </c>
      <c r="G6" s="7" t="s">
        <v>121</v>
      </c>
      <c r="I6" s="162">
        <v>-40</v>
      </c>
      <c r="J6" s="163">
        <v>0</v>
      </c>
      <c r="K6" s="60" t="str">
        <f t="shared" si="0"/>
        <v>Outside</v>
      </c>
      <c r="L6" s="60" t="str">
        <f t="shared" si="1"/>
        <v>Outside</v>
      </c>
      <c r="M6" s="60" t="e">
        <f t="shared" si="2"/>
        <v>#N/A</v>
      </c>
      <c r="N6" s="145" t="e">
        <f t="shared" si="3"/>
        <v>#N/A</v>
      </c>
    </row>
    <row r="7" spans="2:14" ht="15.75" customHeight="1" x14ac:dyDescent="0.25">
      <c r="B7" s="83"/>
      <c r="C7" s="80">
        <f>D7/25.4</f>
        <v>1</v>
      </c>
      <c r="D7" s="74">
        <f>VLOOKUP(B6,Prisms!A2:D5,3,FALSE)</f>
        <v>25.4</v>
      </c>
      <c r="E7" s="14" t="s">
        <v>150</v>
      </c>
      <c r="F7" s="106" t="s">
        <v>119</v>
      </c>
      <c r="G7" s="7" t="s">
        <v>118</v>
      </c>
      <c r="I7" s="162">
        <v>-40</v>
      </c>
      <c r="J7" s="163">
        <v>-10</v>
      </c>
      <c r="K7" s="60" t="str">
        <f t="shared" si="0"/>
        <v>Outside</v>
      </c>
      <c r="L7" s="60" t="str">
        <f t="shared" si="1"/>
        <v>Outside</v>
      </c>
      <c r="M7" s="60" t="e">
        <f t="shared" si="2"/>
        <v>#N/A</v>
      </c>
      <c r="N7" s="145" t="e">
        <f t="shared" si="3"/>
        <v>#N/A</v>
      </c>
    </row>
    <row r="8" spans="2:14" ht="15.75" customHeight="1" x14ac:dyDescent="0.25">
      <c r="B8" s="18"/>
      <c r="C8" s="80">
        <f>D8/25.4</f>
        <v>0.21877633322358123</v>
      </c>
      <c r="D8" s="74">
        <f>D6-0.5*D7*TAN(D5)</f>
        <v>5.5569188638789626</v>
      </c>
      <c r="E8" s="14" t="s">
        <v>150</v>
      </c>
      <c r="F8" s="105" t="s">
        <v>95</v>
      </c>
      <c r="G8" s="7" t="s">
        <v>40</v>
      </c>
      <c r="I8" s="162">
        <v>-40</v>
      </c>
      <c r="J8" s="163">
        <v>-20</v>
      </c>
      <c r="K8" s="60" t="str">
        <f t="shared" si="0"/>
        <v>Outside</v>
      </c>
      <c r="L8" s="60" t="str">
        <f t="shared" si="1"/>
        <v>Outside</v>
      </c>
      <c r="M8" s="60" t="e">
        <f t="shared" si="2"/>
        <v>#N/A</v>
      </c>
      <c r="N8" s="145" t="e">
        <f t="shared" si="3"/>
        <v>#N/A</v>
      </c>
    </row>
    <row r="9" spans="2:14" ht="15.75" customHeight="1" thickBot="1" x14ac:dyDescent="0.3">
      <c r="B9" s="97"/>
      <c r="C9" s="139" t="s">
        <v>14</v>
      </c>
      <c r="D9" s="20">
        <f>VLOOKUP(D15,'N-BK7'!A2:C2202,3,FALSE)</f>
        <v>1.5167401204613524</v>
      </c>
      <c r="E9" s="29" t="s">
        <v>14</v>
      </c>
      <c r="F9" s="108" t="s">
        <v>65</v>
      </c>
      <c r="G9" s="11" t="s">
        <v>6</v>
      </c>
      <c r="I9" s="162">
        <v>-30</v>
      </c>
      <c r="J9" s="163">
        <v>20</v>
      </c>
      <c r="K9" s="60" t="str">
        <f t="shared" si="0"/>
        <v>Outside</v>
      </c>
      <c r="L9" s="60" t="str">
        <f t="shared" si="1"/>
        <v>Outside</v>
      </c>
      <c r="M9" s="60" t="e">
        <f t="shared" si="2"/>
        <v>#N/A</v>
      </c>
      <c r="N9" s="145" t="e">
        <f t="shared" si="3"/>
        <v>#N/A</v>
      </c>
    </row>
    <row r="10" spans="2:14" ht="15.75" customHeight="1" x14ac:dyDescent="0.25">
      <c r="B10" s="46" t="s">
        <v>36</v>
      </c>
      <c r="C10" s="84">
        <f>VLOOKUP(B11,Prisms!A2:D5,2,FALSE)</f>
        <v>11.366666666666667</v>
      </c>
      <c r="D10" s="19">
        <f>C10*PI()/180</f>
        <v>0.19838575831002214</v>
      </c>
      <c r="E10" s="23" t="s">
        <v>59</v>
      </c>
      <c r="F10" s="107" t="s">
        <v>38</v>
      </c>
      <c r="G10" s="6" t="s">
        <v>39</v>
      </c>
      <c r="I10" s="162">
        <v>-30</v>
      </c>
      <c r="J10" s="163">
        <v>10</v>
      </c>
      <c r="K10" s="60" t="str">
        <f t="shared" si="0"/>
        <v>Outside</v>
      </c>
      <c r="L10" s="60" t="str">
        <f t="shared" si="1"/>
        <v>Outside</v>
      </c>
      <c r="M10" s="60" t="e">
        <f t="shared" si="2"/>
        <v>#N/A</v>
      </c>
      <c r="N10" s="145" t="e">
        <f t="shared" si="3"/>
        <v>#N/A</v>
      </c>
    </row>
    <row r="11" spans="2:14" ht="15.75" customHeight="1" x14ac:dyDescent="0.25">
      <c r="B11" s="148" t="s">
        <v>127</v>
      </c>
      <c r="C11" s="80">
        <f>D11/25.4</f>
        <v>0.31929133858267716</v>
      </c>
      <c r="D11" s="74">
        <f>VLOOKUP(B11,Prisms!A2:D5,4,FALSE)</f>
        <v>8.11</v>
      </c>
      <c r="E11" s="14" t="s">
        <v>150</v>
      </c>
      <c r="F11" s="105" t="s">
        <v>96</v>
      </c>
      <c r="G11" s="7" t="s">
        <v>40</v>
      </c>
      <c r="I11" s="162">
        <v>-30</v>
      </c>
      <c r="J11" s="163">
        <v>0</v>
      </c>
      <c r="K11" s="60" t="str">
        <f t="shared" si="0"/>
        <v>Outside</v>
      </c>
      <c r="L11" s="60" t="str">
        <f t="shared" si="1"/>
        <v>Outside</v>
      </c>
      <c r="M11" s="60" t="e">
        <f t="shared" si="2"/>
        <v>#N/A</v>
      </c>
      <c r="N11" s="145" t="e">
        <f t="shared" si="3"/>
        <v>#N/A</v>
      </c>
    </row>
    <row r="12" spans="2:14" ht="15.75" customHeight="1" x14ac:dyDescent="0.25">
      <c r="B12" s="83"/>
      <c r="C12" s="80">
        <f>D12/25.4</f>
        <v>1</v>
      </c>
      <c r="D12" s="74">
        <f>VLOOKUP(B11,Prisms!A2:D5,3,FALSE)</f>
        <v>25.4</v>
      </c>
      <c r="E12" s="14" t="s">
        <v>150</v>
      </c>
      <c r="F12" s="106" t="s">
        <v>119</v>
      </c>
      <c r="G12" s="7" t="s">
        <v>118</v>
      </c>
      <c r="I12" s="162">
        <v>-30</v>
      </c>
      <c r="J12" s="163">
        <v>-10</v>
      </c>
      <c r="K12" s="60" t="str">
        <f t="shared" si="0"/>
        <v>Outside</v>
      </c>
      <c r="L12" s="60" t="str">
        <f t="shared" si="1"/>
        <v>Outside</v>
      </c>
      <c r="M12" s="60" t="e">
        <f t="shared" si="2"/>
        <v>#N/A</v>
      </c>
      <c r="N12" s="145" t="e">
        <f t="shared" si="3"/>
        <v>#N/A</v>
      </c>
    </row>
    <row r="13" spans="2:14" ht="15.75" customHeight="1" x14ac:dyDescent="0.25">
      <c r="B13" s="18"/>
      <c r="C13" s="80">
        <f>D13/25.4</f>
        <v>1.5667725707283358E-3</v>
      </c>
      <c r="D13" s="74">
        <f>D36*TAN(D29)</f>
        <v>3.9796023296499727E-2</v>
      </c>
      <c r="E13" s="14" t="s">
        <v>150</v>
      </c>
      <c r="F13" s="105" t="s">
        <v>122</v>
      </c>
      <c r="G13" s="7" t="s">
        <v>123</v>
      </c>
      <c r="I13" s="162">
        <v>-30</v>
      </c>
      <c r="J13" s="163">
        <v>-20</v>
      </c>
      <c r="K13" s="60" t="str">
        <f t="shared" si="0"/>
        <v>Outside</v>
      </c>
      <c r="L13" s="60" t="str">
        <f t="shared" si="1"/>
        <v>Outside</v>
      </c>
      <c r="M13" s="60" t="e">
        <f t="shared" si="2"/>
        <v>#N/A</v>
      </c>
      <c r="N13" s="145" t="e">
        <f t="shared" si="3"/>
        <v>#N/A</v>
      </c>
    </row>
    <row r="14" spans="2:14" ht="15.75" customHeight="1" thickBot="1" x14ac:dyDescent="0.3">
      <c r="B14" s="97"/>
      <c r="C14" s="139" t="s">
        <v>14</v>
      </c>
      <c r="D14" s="20">
        <f>VLOOKUP(D15,'N-BK7'!A2:C2202,3,FALSE)</f>
        <v>1.5167401204613524</v>
      </c>
      <c r="E14" s="29" t="s">
        <v>14</v>
      </c>
      <c r="F14" s="108" t="s">
        <v>66</v>
      </c>
      <c r="G14" s="11" t="s">
        <v>6</v>
      </c>
      <c r="I14" s="162">
        <v>-20</v>
      </c>
      <c r="J14" s="163">
        <v>20</v>
      </c>
      <c r="K14" s="60" t="str">
        <f t="shared" si="0"/>
        <v>Outside</v>
      </c>
      <c r="L14" s="60" t="str">
        <f t="shared" si="1"/>
        <v>Outside</v>
      </c>
      <c r="M14" s="60" t="e">
        <f t="shared" si="2"/>
        <v>#N/A</v>
      </c>
      <c r="N14" s="145" t="e">
        <f t="shared" si="3"/>
        <v>#N/A</v>
      </c>
    </row>
    <row r="15" spans="2:14" ht="15.75" customHeight="1" x14ac:dyDescent="0.25">
      <c r="B15" s="225" t="s">
        <v>145</v>
      </c>
      <c r="C15" s="140">
        <f>D15/1000</f>
        <v>0.58899999999999997</v>
      </c>
      <c r="D15" s="147">
        <v>589</v>
      </c>
      <c r="E15" s="89" t="s">
        <v>137</v>
      </c>
      <c r="F15" s="110" t="s">
        <v>142</v>
      </c>
      <c r="G15" s="88" t="s">
        <v>143</v>
      </c>
      <c r="I15" s="162">
        <v>-20</v>
      </c>
      <c r="J15" s="163">
        <v>10</v>
      </c>
      <c r="K15" s="60" t="str">
        <f t="shared" si="0"/>
        <v>Outside</v>
      </c>
      <c r="L15" s="60" t="str">
        <f t="shared" si="1"/>
        <v>Outside</v>
      </c>
      <c r="M15" s="60" t="e">
        <f t="shared" si="2"/>
        <v>#N/A</v>
      </c>
      <c r="N15" s="145" t="e">
        <f t="shared" si="3"/>
        <v>#N/A</v>
      </c>
    </row>
    <row r="16" spans="2:14" ht="15.75" customHeight="1" x14ac:dyDescent="0.25">
      <c r="B16" s="260"/>
      <c r="C16" s="80"/>
      <c r="D16" s="149">
        <v>100</v>
      </c>
      <c r="E16" s="14" t="s">
        <v>13</v>
      </c>
      <c r="F16" s="14" t="s">
        <v>16</v>
      </c>
      <c r="G16" s="7" t="str">
        <f>IF(D16&lt;0,"Error","Distance to Board")</f>
        <v>Distance to Board</v>
      </c>
      <c r="I16" s="162">
        <v>-20</v>
      </c>
      <c r="J16" s="163">
        <v>0</v>
      </c>
      <c r="K16" s="60">
        <f t="shared" si="0"/>
        <v>3.6609561047582253</v>
      </c>
      <c r="L16" s="60">
        <f t="shared" si="1"/>
        <v>2.3594759433834551</v>
      </c>
      <c r="M16" s="60">
        <f t="shared" si="2"/>
        <v>-16.334564609480601</v>
      </c>
      <c r="N16" s="145">
        <f t="shared" si="3"/>
        <v>2.0955914001212399</v>
      </c>
    </row>
    <row r="17" spans="1:14" ht="15.75" customHeight="1" x14ac:dyDescent="0.25">
      <c r="B17" s="260"/>
      <c r="C17" s="80"/>
      <c r="D17" s="149">
        <v>0.1</v>
      </c>
      <c r="E17" s="14" t="s">
        <v>13</v>
      </c>
      <c r="F17" s="14" t="s">
        <v>84</v>
      </c>
      <c r="G17" s="7" t="str">
        <f>IF(D8*TAN(D27-D28)+D17*TAN(D29)+(D11+D13)*TAN(-D30+D31)&gt;=D12,"Error",IF(D17&lt;0,"Error","Prism Pair Separation Distance"))</f>
        <v>Prism Pair Separation Distance</v>
      </c>
      <c r="I17" s="162">
        <v>-20</v>
      </c>
      <c r="J17" s="163">
        <v>-10</v>
      </c>
      <c r="K17" s="60" t="str">
        <f t="shared" si="0"/>
        <v>Outside</v>
      </c>
      <c r="L17" s="60" t="str">
        <f t="shared" si="1"/>
        <v>Outside</v>
      </c>
      <c r="M17" s="60" t="e">
        <f t="shared" si="2"/>
        <v>#N/A</v>
      </c>
      <c r="N17" s="145" t="e">
        <f t="shared" si="3"/>
        <v>#N/A</v>
      </c>
    </row>
    <row r="18" spans="1:14" ht="15.75" customHeight="1" x14ac:dyDescent="0.25">
      <c r="B18" s="260"/>
      <c r="C18" s="80"/>
      <c r="D18" s="141" t="s">
        <v>85</v>
      </c>
      <c r="E18" s="14" t="s">
        <v>15</v>
      </c>
      <c r="F18" s="15" t="s">
        <v>17</v>
      </c>
      <c r="G18" s="10" t="s">
        <v>57</v>
      </c>
      <c r="I18" s="162">
        <v>-20</v>
      </c>
      <c r="J18" s="163">
        <v>-20</v>
      </c>
      <c r="K18" s="60" t="str">
        <f t="shared" si="0"/>
        <v>Outside</v>
      </c>
      <c r="L18" s="60" t="str">
        <f t="shared" si="1"/>
        <v>Outside</v>
      </c>
      <c r="M18" s="60" t="e">
        <f t="shared" si="2"/>
        <v>#N/A</v>
      </c>
      <c r="N18" s="145" t="e">
        <f t="shared" si="3"/>
        <v>#N/A</v>
      </c>
    </row>
    <row r="19" spans="1:14" ht="15.75" customHeight="1" x14ac:dyDescent="0.25">
      <c r="B19" s="260"/>
      <c r="C19" s="80"/>
      <c r="D19" s="141" t="s">
        <v>85</v>
      </c>
      <c r="E19" s="14" t="s">
        <v>15</v>
      </c>
      <c r="F19" s="14" t="s">
        <v>18</v>
      </c>
      <c r="G19" s="7" t="s">
        <v>41</v>
      </c>
      <c r="I19" s="162">
        <v>-10</v>
      </c>
      <c r="J19" s="163">
        <v>20</v>
      </c>
      <c r="K19" s="60" t="str">
        <f t="shared" si="0"/>
        <v>Outside</v>
      </c>
      <c r="L19" s="60" t="str">
        <f t="shared" si="1"/>
        <v>Outside</v>
      </c>
      <c r="M19" s="60" t="e">
        <f t="shared" si="2"/>
        <v>#N/A</v>
      </c>
      <c r="N19" s="145" t="e">
        <f t="shared" si="3"/>
        <v>#N/A</v>
      </c>
    </row>
    <row r="20" spans="1:14" ht="15.75" customHeight="1" thickBot="1" x14ac:dyDescent="0.3">
      <c r="B20" s="261"/>
      <c r="C20" s="144"/>
      <c r="D20" s="125" t="s">
        <v>85</v>
      </c>
      <c r="E20" s="72" t="s">
        <v>110</v>
      </c>
      <c r="F20" s="72" t="s">
        <v>111</v>
      </c>
      <c r="G20" s="11" t="s">
        <v>148</v>
      </c>
      <c r="I20" s="162">
        <v>-10</v>
      </c>
      <c r="J20" s="163">
        <v>10</v>
      </c>
      <c r="K20" s="60">
        <f t="shared" si="0"/>
        <v>3.0877101951826682</v>
      </c>
      <c r="L20" s="60">
        <f t="shared" si="1"/>
        <v>1.1075568836981442</v>
      </c>
      <c r="M20" s="60">
        <f t="shared" si="2"/>
        <v>-5.7839339726318251</v>
      </c>
      <c r="N20" s="145">
        <f t="shared" si="3"/>
        <v>9.772607891064462</v>
      </c>
    </row>
    <row r="21" spans="1:14" ht="15.75" customHeight="1" x14ac:dyDescent="0.25">
      <c r="B21" s="203" t="s">
        <v>139</v>
      </c>
      <c r="C21" s="157">
        <v>0</v>
      </c>
      <c r="D21" s="19">
        <f>RADIANS(C21)</f>
        <v>0</v>
      </c>
      <c r="E21" s="90" t="s">
        <v>59</v>
      </c>
      <c r="F21" s="91" t="s">
        <v>19</v>
      </c>
      <c r="G21" s="142" t="s">
        <v>42</v>
      </c>
      <c r="I21" s="162">
        <v>-10</v>
      </c>
      <c r="J21" s="163">
        <v>0</v>
      </c>
      <c r="K21" s="60">
        <f t="shared" si="0"/>
        <v>3.922219814643809</v>
      </c>
      <c r="L21" s="60">
        <f t="shared" si="1"/>
        <v>1.533005780092509</v>
      </c>
      <c r="M21" s="60">
        <f t="shared" si="2"/>
        <v>-7.000248186063839</v>
      </c>
      <c r="N21" s="145">
        <f t="shared" si="3"/>
        <v>2.9712638679728389</v>
      </c>
    </row>
    <row r="22" spans="1:14" ht="15.75" customHeight="1" x14ac:dyDescent="0.25">
      <c r="B22" s="204"/>
      <c r="C22" s="158">
        <v>0</v>
      </c>
      <c r="D22" s="74">
        <f>RADIANS(C22)</f>
        <v>0</v>
      </c>
      <c r="E22" s="69" t="s">
        <v>59</v>
      </c>
      <c r="F22" s="70" t="s">
        <v>20</v>
      </c>
      <c r="G22" s="143" t="s">
        <v>140</v>
      </c>
      <c r="I22" s="162">
        <v>-10</v>
      </c>
      <c r="J22" s="163">
        <v>-10</v>
      </c>
      <c r="K22" s="60">
        <f t="shared" si="0"/>
        <v>-1.6246787852020215</v>
      </c>
      <c r="L22" s="60">
        <f t="shared" si="1"/>
        <v>-3.6048320966865455</v>
      </c>
      <c r="M22" s="60">
        <f t="shared" si="2"/>
        <v>-9.7726078910644603</v>
      </c>
      <c r="N22" s="145">
        <f t="shared" si="3"/>
        <v>-5.7839339726318268</v>
      </c>
    </row>
    <row r="23" spans="1:14" ht="15.75" customHeight="1" thickBot="1" x14ac:dyDescent="0.3">
      <c r="B23" s="205"/>
      <c r="C23" s="159">
        <v>0</v>
      </c>
      <c r="D23" s="21">
        <f>RADIANS(C23)</f>
        <v>0</v>
      </c>
      <c r="E23" s="25" t="s">
        <v>59</v>
      </c>
      <c r="F23" s="25" t="s">
        <v>21</v>
      </c>
      <c r="G23" s="9" t="s">
        <v>141</v>
      </c>
      <c r="I23" s="162">
        <v>-10</v>
      </c>
      <c r="J23" s="163">
        <v>-20</v>
      </c>
      <c r="K23" s="60" t="str">
        <f t="shared" si="0"/>
        <v>Outside</v>
      </c>
      <c r="L23" s="60" t="str">
        <f t="shared" si="1"/>
        <v>Outside</v>
      </c>
      <c r="M23" s="60" t="e">
        <f t="shared" si="2"/>
        <v>#N/A</v>
      </c>
      <c r="N23" s="145" t="e">
        <f t="shared" si="3"/>
        <v>#N/A</v>
      </c>
    </row>
    <row r="24" spans="1:14" ht="15.75" customHeight="1" thickBot="1" x14ac:dyDescent="0.3">
      <c r="I24" s="162">
        <v>0</v>
      </c>
      <c r="J24" s="163">
        <v>20</v>
      </c>
      <c r="K24" s="60">
        <f t="shared" si="0"/>
        <v>2.0901597779633287</v>
      </c>
      <c r="L24" s="60">
        <f t="shared" si="1"/>
        <v>0.78867961658855845</v>
      </c>
      <c r="M24" s="60">
        <f t="shared" si="2"/>
        <v>2.0955914001212399</v>
      </c>
      <c r="N24" s="145">
        <f t="shared" si="3"/>
        <v>16.334564609480601</v>
      </c>
    </row>
    <row r="25" spans="1:14" ht="15.75" customHeight="1" thickTop="1" thickBot="1" x14ac:dyDescent="0.3">
      <c r="C25" s="257" t="s">
        <v>9</v>
      </c>
      <c r="D25" s="258"/>
      <c r="E25" s="258"/>
      <c r="F25" s="258"/>
      <c r="G25" s="259"/>
      <c r="I25" s="162">
        <v>0</v>
      </c>
      <c r="J25" s="163">
        <v>10</v>
      </c>
      <c r="K25" s="60">
        <f t="shared" si="0"/>
        <v>2.3514234878489124</v>
      </c>
      <c r="L25" s="60">
        <f t="shared" si="1"/>
        <v>-3.7790546702387573E-2</v>
      </c>
      <c r="M25" s="60">
        <f t="shared" si="2"/>
        <v>2.9712638679728371</v>
      </c>
      <c r="N25" s="145">
        <f t="shared" si="3"/>
        <v>7.0002481860638399</v>
      </c>
    </row>
    <row r="26" spans="1:14" ht="15.75" customHeight="1" thickTop="1" thickBot="1" x14ac:dyDescent="0.3">
      <c r="B26" s="7"/>
      <c r="C26" s="56" t="s">
        <v>100</v>
      </c>
      <c r="D26" s="57" t="s">
        <v>101</v>
      </c>
      <c r="E26" s="33" t="s">
        <v>44</v>
      </c>
      <c r="F26" s="33" t="s">
        <v>45</v>
      </c>
      <c r="G26" s="34" t="s">
        <v>46</v>
      </c>
      <c r="I26" s="162">
        <v>0</v>
      </c>
      <c r="J26" s="163">
        <v>0</v>
      </c>
      <c r="K26" s="60" t="str">
        <f>IF(SQRT(ABS(I26)^2+ABS(J26)^2)&lt;$D$37,"Defect",
IF(SQRT(ABS(I26)^2+ABS(J26)^2)&gt;$D$41,"Outside",
IF(AND(I26=0,J26=0),K26=90*PI()/180,
ACOS((I26^2+J26^2-$C$40^2+$C$39^2)/(2*$C$39*SQRT(I26^2+J26^2)))+ATAN2(I26,J26))))</f>
        <v>Defect</v>
      </c>
      <c r="L26" s="60" t="str">
        <f t="shared" si="1"/>
        <v>Defect</v>
      </c>
      <c r="M26" s="60" t="e">
        <f t="shared" si="2"/>
        <v>#N/A</v>
      </c>
      <c r="N26" s="145" t="e">
        <f t="shared" si="3"/>
        <v>#N/A</v>
      </c>
    </row>
    <row r="27" spans="1:14" ht="15.75" customHeight="1" x14ac:dyDescent="0.25">
      <c r="A27" s="48"/>
      <c r="B27" s="134"/>
      <c r="C27" s="5">
        <f>D5</f>
        <v>0.19838575831002214</v>
      </c>
      <c r="D27" s="19">
        <f>D5-D22</f>
        <v>0.19838575831002214</v>
      </c>
      <c r="E27" s="19" t="s">
        <v>99</v>
      </c>
      <c r="F27" s="26" t="s">
        <v>53</v>
      </c>
      <c r="G27" s="6" t="s">
        <v>47</v>
      </c>
      <c r="H27" s="62"/>
      <c r="I27" s="162">
        <v>0</v>
      </c>
      <c r="J27" s="163">
        <v>-10</v>
      </c>
      <c r="K27" s="60">
        <f t="shared" si="0"/>
        <v>-0.79016916574088059</v>
      </c>
      <c r="L27" s="60">
        <f t="shared" si="1"/>
        <v>-3.1793832002921807</v>
      </c>
      <c r="M27" s="60">
        <f t="shared" si="2"/>
        <v>-2.9712638679728363</v>
      </c>
      <c r="N27" s="145">
        <f t="shared" si="3"/>
        <v>-7.000248186063839</v>
      </c>
    </row>
    <row r="28" spans="1:14" ht="15.75" customHeight="1" x14ac:dyDescent="0.25">
      <c r="A28" s="48"/>
      <c r="B28" s="134"/>
      <c r="C28" s="3">
        <f>ASIN(SIN(C27/D9))</f>
        <v>0.13079746202644024</v>
      </c>
      <c r="D28" s="13">
        <f>ASIN(SIN(D27/D9))</f>
        <v>0.13079746202644024</v>
      </c>
      <c r="E28" s="13" t="s">
        <v>99</v>
      </c>
      <c r="F28" s="13" t="s">
        <v>56</v>
      </c>
      <c r="G28" s="7" t="s">
        <v>50</v>
      </c>
      <c r="H28" s="62"/>
      <c r="I28" s="162">
        <v>0</v>
      </c>
      <c r="J28" s="163">
        <v>-20</v>
      </c>
      <c r="K28" s="60">
        <f t="shared" si="0"/>
        <v>-1.0514328756264644</v>
      </c>
      <c r="L28" s="60">
        <f t="shared" si="1"/>
        <v>-2.3529130370012346</v>
      </c>
      <c r="M28" s="60">
        <f t="shared" si="2"/>
        <v>-2.0955914001212372</v>
      </c>
      <c r="N28" s="145">
        <f t="shared" si="3"/>
        <v>-16.334564609480605</v>
      </c>
    </row>
    <row r="29" spans="1:14" ht="15.75" customHeight="1" thickBot="1" x14ac:dyDescent="0.3">
      <c r="A29" s="48"/>
      <c r="B29" s="134"/>
      <c r="C29" s="12">
        <f>ASIN(D9*SIN(D5-ASIN(SIN(C27/D9))))</f>
        <v>0.10261584440995568</v>
      </c>
      <c r="D29" s="22">
        <f>IF(ASIN(D9*SIN(D5-ASIN(SIN(D27/D9))))-D22&lt;1,ASIN(D9*SIN(D5-ASIN(SIN(D27/D9))))-D22,"T.I.R.!")</f>
        <v>0.10261584440995568</v>
      </c>
      <c r="E29" s="22" t="s">
        <v>99</v>
      </c>
      <c r="F29" s="22" t="s">
        <v>93</v>
      </c>
      <c r="G29" s="11" t="s">
        <v>48</v>
      </c>
      <c r="H29" s="62"/>
      <c r="I29" s="162">
        <v>10</v>
      </c>
      <c r="J29" s="163">
        <v>20</v>
      </c>
      <c r="K29" s="60" t="str">
        <f t="shared" si="0"/>
        <v>Outside</v>
      </c>
      <c r="L29" s="60" t="str">
        <f t="shared" si="1"/>
        <v>Outside</v>
      </c>
      <c r="M29" s="60" t="e">
        <f t="shared" si="2"/>
        <v>#N/A</v>
      </c>
      <c r="N29" s="145" t="e">
        <f t="shared" si="3"/>
        <v>#N/A</v>
      </c>
    </row>
    <row r="30" spans="1:14" ht="15.75" customHeight="1" x14ac:dyDescent="0.25">
      <c r="A30" s="48"/>
      <c r="B30" s="134"/>
      <c r="C30" s="5">
        <f>-C29</f>
        <v>-0.10261584440995568</v>
      </c>
      <c r="D30" s="19">
        <f>IF(D29="T.I.R.!","T.I.R.!",D23-D29)</f>
        <v>-0.10261584440995568</v>
      </c>
      <c r="E30" s="19" t="s">
        <v>99</v>
      </c>
      <c r="F30" s="26" t="s">
        <v>55</v>
      </c>
      <c r="G30" s="6" t="s">
        <v>49</v>
      </c>
      <c r="I30" s="162">
        <v>10</v>
      </c>
      <c r="J30" s="163">
        <v>10</v>
      </c>
      <c r="K30" s="60">
        <f t="shared" si="0"/>
        <v>1.5169138683877716</v>
      </c>
      <c r="L30" s="60">
        <f t="shared" si="1"/>
        <v>-0.46323944309675236</v>
      </c>
      <c r="M30" s="60">
        <f t="shared" si="2"/>
        <v>9.772607891064462</v>
      </c>
      <c r="N30" s="145">
        <f t="shared" si="3"/>
        <v>5.7839339726318251</v>
      </c>
    </row>
    <row r="31" spans="1:14" ht="15.75" customHeight="1" x14ac:dyDescent="0.25">
      <c r="A31" s="48"/>
      <c r="B31" s="134"/>
      <c r="C31" s="3">
        <f>ASIN(SIN(C30/D14))</f>
        <v>-6.7655521882511185E-2</v>
      </c>
      <c r="D31" s="13">
        <f>IF(D29="T.I.R.!","T.I.R.!",ASIN(SIN(D30/D14)))</f>
        <v>-6.7655521882511185E-2</v>
      </c>
      <c r="E31" s="13" t="s">
        <v>99</v>
      </c>
      <c r="F31" s="13" t="s">
        <v>54</v>
      </c>
      <c r="G31" s="7" t="s">
        <v>51</v>
      </c>
      <c r="I31" s="162">
        <v>10</v>
      </c>
      <c r="J31" s="163">
        <v>0</v>
      </c>
      <c r="K31" s="60">
        <f t="shared" si="0"/>
        <v>0.78062716105401597</v>
      </c>
      <c r="L31" s="60">
        <f t="shared" si="1"/>
        <v>-1.6085868734972841</v>
      </c>
      <c r="M31" s="60">
        <f t="shared" si="2"/>
        <v>7.0002481860638381</v>
      </c>
      <c r="N31" s="145">
        <f t="shared" si="3"/>
        <v>-2.9712638679728363</v>
      </c>
    </row>
    <row r="32" spans="1:14" ht="15.75" customHeight="1" thickBot="1" x14ac:dyDescent="0.3">
      <c r="B32" s="134"/>
      <c r="C32" s="12">
        <f>ASIN(D14*SIN(D10-ASIN(SIN(C30)/D14)))-D10</f>
        <v>0.21168467409286501</v>
      </c>
      <c r="D32" s="22">
        <f>IF(D29="T.I.R.!","T.I.R.!",IF(ASIN(D14*SIN(D10-ASIN(SIN(D30)/D14)))-D10+D23&lt;1,ASIN(D14*SIN(D10-ASIN(SIN(D30)/D14)))-D10+D23,"T.I.R.!"))</f>
        <v>0.21168467409286501</v>
      </c>
      <c r="E32" s="22" t="s">
        <v>99</v>
      </c>
      <c r="F32" s="22" t="s">
        <v>94</v>
      </c>
      <c r="G32" s="11" t="s">
        <v>52</v>
      </c>
      <c r="I32" s="162">
        <v>10</v>
      </c>
      <c r="J32" s="163">
        <v>-10</v>
      </c>
      <c r="K32" s="60">
        <f t="shared" si="0"/>
        <v>-5.3882458407125022E-2</v>
      </c>
      <c r="L32" s="60">
        <f t="shared" si="1"/>
        <v>-2.0340357698916489</v>
      </c>
      <c r="M32" s="60">
        <f t="shared" si="2"/>
        <v>5.783933972631826</v>
      </c>
      <c r="N32" s="145">
        <f t="shared" si="3"/>
        <v>-9.772607891064462</v>
      </c>
    </row>
    <row r="33" spans="2:14" ht="15.75" customHeight="1" thickBot="1" x14ac:dyDescent="0.3">
      <c r="I33" s="162">
        <v>10</v>
      </c>
      <c r="J33" s="163">
        <v>-20</v>
      </c>
      <c r="K33" s="60" t="str">
        <f t="shared" si="0"/>
        <v>Outside</v>
      </c>
      <c r="L33" s="60" t="str">
        <f t="shared" si="1"/>
        <v>Outside</v>
      </c>
      <c r="M33" s="60" t="e">
        <f t="shared" si="2"/>
        <v>#N/A</v>
      </c>
      <c r="N33" s="145" t="e">
        <f t="shared" si="3"/>
        <v>#N/A</v>
      </c>
    </row>
    <row r="34" spans="2:14" ht="15.75" customHeight="1" thickTop="1" thickBot="1" x14ac:dyDescent="0.3">
      <c r="C34" s="257" t="s">
        <v>10</v>
      </c>
      <c r="D34" s="258"/>
      <c r="E34" s="258"/>
      <c r="F34" s="258"/>
      <c r="G34" s="259"/>
      <c r="I34" s="162">
        <v>20</v>
      </c>
      <c r="J34" s="163">
        <v>20</v>
      </c>
      <c r="K34" s="60" t="str">
        <f t="shared" si="0"/>
        <v>Outside</v>
      </c>
      <c r="L34" s="60" t="str">
        <f t="shared" si="1"/>
        <v>Outside</v>
      </c>
      <c r="M34" s="60" t="e">
        <f t="shared" si="2"/>
        <v>#N/A</v>
      </c>
      <c r="N34" s="145" t="e">
        <f t="shared" si="3"/>
        <v>#N/A</v>
      </c>
    </row>
    <row r="35" spans="2:14" ht="15.75" customHeight="1" thickTop="1" thickBot="1" x14ac:dyDescent="0.3">
      <c r="B35" s="7"/>
      <c r="C35" s="79" t="s">
        <v>100</v>
      </c>
      <c r="D35" s="32" t="s">
        <v>101</v>
      </c>
      <c r="E35" s="31" t="s">
        <v>44</v>
      </c>
      <c r="F35" s="31" t="s">
        <v>45</v>
      </c>
      <c r="G35" s="61" t="s">
        <v>46</v>
      </c>
      <c r="H35" s="62"/>
      <c r="I35" s="162">
        <v>20</v>
      </c>
      <c r="J35" s="163">
        <v>10</v>
      </c>
      <c r="K35" s="60" t="str">
        <f t="shared" si="0"/>
        <v>Outside</v>
      </c>
      <c r="L35" s="60" t="str">
        <f t="shared" si="1"/>
        <v>Outside</v>
      </c>
      <c r="M35" s="60" t="e">
        <f t="shared" si="2"/>
        <v>#N/A</v>
      </c>
      <c r="N35" s="145" t="e">
        <f t="shared" si="3"/>
        <v>#N/A</v>
      </c>
    </row>
    <row r="36" spans="2:14" ht="15.75" customHeight="1" x14ac:dyDescent="0.25">
      <c r="B36" s="7"/>
      <c r="C36" s="39">
        <f>D17*TAN(C29)+D8*TAN(C27-C28)</f>
        <v>0.38645339004936297</v>
      </c>
      <c r="D36" s="5">
        <f>D17*TAN(D29)+D8*TAN(D27-D28)</f>
        <v>0.38645339004936297</v>
      </c>
      <c r="E36" s="41" t="s">
        <v>13</v>
      </c>
      <c r="F36" s="41" t="s">
        <v>60</v>
      </c>
      <c r="G36" s="6" t="s">
        <v>86</v>
      </c>
      <c r="I36" s="162">
        <v>20</v>
      </c>
      <c r="J36" s="163">
        <v>0</v>
      </c>
      <c r="K36" s="60">
        <f t="shared" si="0"/>
        <v>0.51936345116843219</v>
      </c>
      <c r="L36" s="60">
        <f t="shared" si="1"/>
        <v>-0.78211671020633811</v>
      </c>
      <c r="M36" s="60">
        <f t="shared" si="2"/>
        <v>16.334564609480605</v>
      </c>
      <c r="N36" s="145">
        <f t="shared" si="3"/>
        <v>-2.095591400121239</v>
      </c>
    </row>
    <row r="37" spans="2:14" ht="15.75" customHeight="1" x14ac:dyDescent="0.25">
      <c r="B37" s="7"/>
      <c r="C37" s="27">
        <f>(2*D8+C36*TAN(C27)*COS(D21))*C36</f>
        <v>4.3250033390967708</v>
      </c>
      <c r="D37" s="3">
        <f>D8*TAN(D27-D28)+D11*TAN(D30-D31)+D17*TAN(D29)</f>
        <v>0.1028096061737791</v>
      </c>
      <c r="E37" s="14" t="s">
        <v>13</v>
      </c>
      <c r="F37" s="14" t="s">
        <v>25</v>
      </c>
      <c r="G37" s="7" t="s">
        <v>27</v>
      </c>
      <c r="I37" s="162">
        <v>20</v>
      </c>
      <c r="J37" s="163">
        <v>-10</v>
      </c>
      <c r="K37" s="60" t="str">
        <f t="shared" si="0"/>
        <v>Outside</v>
      </c>
      <c r="L37" s="60" t="str">
        <f t="shared" si="1"/>
        <v>Outside</v>
      </c>
      <c r="M37" s="60" t="e">
        <f t="shared" si="2"/>
        <v>#N/A</v>
      </c>
      <c r="N37" s="145" t="e">
        <f t="shared" si="3"/>
        <v>#N/A</v>
      </c>
    </row>
    <row r="38" spans="2:14" ht="15.75" customHeight="1" x14ac:dyDescent="0.25">
      <c r="B38" s="63"/>
      <c r="C38" s="27">
        <f>D16*TAN(C29)</f>
        <v>10.297755000005679</v>
      </c>
      <c r="D38" s="3">
        <f>D16*TAN(D29)</f>
        <v>10.297755000005679</v>
      </c>
      <c r="E38" s="44" t="s">
        <v>13</v>
      </c>
      <c r="F38" s="44" t="s">
        <v>87</v>
      </c>
      <c r="G38" s="10" t="s">
        <v>77</v>
      </c>
      <c r="I38" s="162">
        <v>20</v>
      </c>
      <c r="J38" s="163">
        <v>-20</v>
      </c>
      <c r="K38" s="60" t="str">
        <f t="shared" si="0"/>
        <v>Outside</v>
      </c>
      <c r="L38" s="60" t="str">
        <f t="shared" si="1"/>
        <v>Outside</v>
      </c>
      <c r="M38" s="60" t="e">
        <f t="shared" si="2"/>
        <v>#N/A</v>
      </c>
      <c r="N38" s="145" t="e">
        <f t="shared" si="3"/>
        <v>#N/A</v>
      </c>
    </row>
    <row r="39" spans="2:14" ht="15.75" customHeight="1" x14ac:dyDescent="0.25">
      <c r="B39" s="7"/>
      <c r="C39" s="27">
        <f>C38+C37</f>
        <v>14.62275833910245</v>
      </c>
      <c r="D39" s="13">
        <f>D38+D37</f>
        <v>10.400564606179458</v>
      </c>
      <c r="E39" s="14" t="s">
        <v>13</v>
      </c>
      <c r="F39" s="14" t="s">
        <v>69</v>
      </c>
      <c r="G39" s="7" t="s">
        <v>28</v>
      </c>
      <c r="I39" s="162">
        <v>30</v>
      </c>
      <c r="J39" s="163">
        <v>20</v>
      </c>
      <c r="K39" s="60" t="str">
        <f t="shared" si="0"/>
        <v>Outside</v>
      </c>
      <c r="L39" s="60" t="str">
        <f t="shared" si="1"/>
        <v>Outside</v>
      </c>
      <c r="M39" s="60" t="e">
        <f t="shared" si="2"/>
        <v>#N/A</v>
      </c>
      <c r="N39" s="145" t="e">
        <f t="shared" si="3"/>
        <v>#N/A</v>
      </c>
    </row>
    <row r="40" spans="2:14" ht="15.75" customHeight="1" x14ac:dyDescent="0.25">
      <c r="B40" s="7"/>
      <c r="C40" s="27">
        <f>C38</f>
        <v>10.297755000005679</v>
      </c>
      <c r="D40" s="13">
        <f>-D16*TAN(D30)</f>
        <v>10.297755000005679</v>
      </c>
      <c r="E40" s="14" t="s">
        <v>13</v>
      </c>
      <c r="F40" s="14" t="s">
        <v>7</v>
      </c>
      <c r="G40" s="7" t="s">
        <v>88</v>
      </c>
      <c r="I40" s="162">
        <v>30</v>
      </c>
      <c r="J40" s="163">
        <v>10</v>
      </c>
      <c r="K40" s="60" t="str">
        <f t="shared" si="0"/>
        <v>Outside</v>
      </c>
      <c r="L40" s="60" t="str">
        <f t="shared" si="1"/>
        <v>Outside</v>
      </c>
      <c r="M40" s="60" t="e">
        <f t="shared" si="2"/>
        <v>#N/A</v>
      </c>
      <c r="N40" s="145" t="e">
        <f t="shared" si="3"/>
        <v>#N/A</v>
      </c>
    </row>
    <row r="41" spans="2:14" ht="15.75" customHeight="1" thickBot="1" x14ac:dyDescent="0.3">
      <c r="B41" s="7"/>
      <c r="C41" s="28">
        <f>C39+C40</f>
        <v>24.92051333910813</v>
      </c>
      <c r="D41" s="22">
        <f>D39+D40</f>
        <v>20.698319606185137</v>
      </c>
      <c r="E41" s="29" t="s">
        <v>13</v>
      </c>
      <c r="F41" s="29" t="s">
        <v>26</v>
      </c>
      <c r="G41" s="11" t="s">
        <v>30</v>
      </c>
      <c r="I41" s="162">
        <v>30</v>
      </c>
      <c r="J41" s="163">
        <v>0</v>
      </c>
      <c r="K41" s="60" t="str">
        <f t="shared" si="0"/>
        <v>Outside</v>
      </c>
      <c r="L41" s="60" t="str">
        <f t="shared" si="1"/>
        <v>Outside</v>
      </c>
      <c r="M41" s="60" t="e">
        <f t="shared" si="2"/>
        <v>#N/A</v>
      </c>
      <c r="N41" s="145" t="e">
        <f t="shared" si="3"/>
        <v>#N/A</v>
      </c>
    </row>
    <row r="42" spans="2:14" ht="15.75" customHeight="1" thickBot="1" x14ac:dyDescent="0.3">
      <c r="C42" s="254" t="s">
        <v>82</v>
      </c>
      <c r="D42" s="255"/>
      <c r="E42" s="255"/>
      <c r="F42" s="255"/>
      <c r="G42" s="256"/>
      <c r="I42" s="162">
        <v>30</v>
      </c>
      <c r="J42" s="163">
        <v>-10</v>
      </c>
      <c r="K42" s="60" t="str">
        <f t="shared" si="0"/>
        <v>Outside</v>
      </c>
      <c r="L42" s="60" t="str">
        <f t="shared" si="1"/>
        <v>Outside</v>
      </c>
      <c r="M42" s="60" t="e">
        <f t="shared" si="2"/>
        <v>#N/A</v>
      </c>
      <c r="N42" s="145" t="e">
        <f t="shared" si="3"/>
        <v>#N/A</v>
      </c>
    </row>
    <row r="43" spans="2:14" ht="15.75" customHeight="1" x14ac:dyDescent="0.25">
      <c r="C43" s="245" t="s">
        <v>158</v>
      </c>
      <c r="D43" s="246"/>
      <c r="E43" s="246"/>
      <c r="F43" s="246"/>
      <c r="G43" s="247"/>
      <c r="I43" s="162">
        <v>30</v>
      </c>
      <c r="J43" s="163">
        <v>-20</v>
      </c>
      <c r="K43" s="60" t="str">
        <f t="shared" si="0"/>
        <v>Outside</v>
      </c>
      <c r="L43" s="60" t="str">
        <f t="shared" si="1"/>
        <v>Outside</v>
      </c>
      <c r="M43" s="60" t="e">
        <f t="shared" si="2"/>
        <v>#N/A</v>
      </c>
      <c r="N43" s="145" t="e">
        <f t="shared" si="3"/>
        <v>#N/A</v>
      </c>
    </row>
    <row r="44" spans="2:14" ht="15.75" customHeight="1" x14ac:dyDescent="0.25">
      <c r="C44" s="248"/>
      <c r="D44" s="249"/>
      <c r="E44" s="249"/>
      <c r="F44" s="249"/>
      <c r="G44" s="250"/>
      <c r="I44" s="162">
        <v>40</v>
      </c>
      <c r="J44" s="163">
        <v>20</v>
      </c>
      <c r="K44" s="60" t="str">
        <f t="shared" si="0"/>
        <v>Outside</v>
      </c>
      <c r="L44" s="60" t="str">
        <f t="shared" si="1"/>
        <v>Outside</v>
      </c>
      <c r="M44" s="60" t="e">
        <f t="shared" si="2"/>
        <v>#N/A</v>
      </c>
      <c r="N44" s="145" t="e">
        <f t="shared" si="3"/>
        <v>#N/A</v>
      </c>
    </row>
    <row r="45" spans="2:14" ht="15.75" customHeight="1" x14ac:dyDescent="0.25">
      <c r="C45" s="248"/>
      <c r="D45" s="249"/>
      <c r="E45" s="249"/>
      <c r="F45" s="249"/>
      <c r="G45" s="250"/>
      <c r="I45" s="162">
        <v>40</v>
      </c>
      <c r="J45" s="163">
        <v>10</v>
      </c>
      <c r="K45" s="60" t="str">
        <f t="shared" si="0"/>
        <v>Outside</v>
      </c>
      <c r="L45" s="60" t="str">
        <f t="shared" si="1"/>
        <v>Outside</v>
      </c>
      <c r="M45" s="60" t="e">
        <f t="shared" si="2"/>
        <v>#N/A</v>
      </c>
      <c r="N45" s="145" t="e">
        <f t="shared" si="3"/>
        <v>#N/A</v>
      </c>
    </row>
    <row r="46" spans="2:14" ht="15.75" customHeight="1" thickBot="1" x14ac:dyDescent="0.3">
      <c r="C46" s="251"/>
      <c r="D46" s="252"/>
      <c r="E46" s="252"/>
      <c r="F46" s="252"/>
      <c r="G46" s="253"/>
      <c r="I46" s="162">
        <v>40</v>
      </c>
      <c r="J46" s="163">
        <v>0</v>
      </c>
      <c r="K46" s="60" t="str">
        <f t="shared" si="0"/>
        <v>Outside</v>
      </c>
      <c r="L46" s="60" t="str">
        <f t="shared" si="1"/>
        <v>Outside</v>
      </c>
      <c r="M46" s="60" t="e">
        <f t="shared" si="2"/>
        <v>#N/A</v>
      </c>
      <c r="N46" s="145" t="e">
        <f t="shared" si="3"/>
        <v>#N/A</v>
      </c>
    </row>
    <row r="47" spans="2:14" ht="15.75" customHeight="1" x14ac:dyDescent="0.25">
      <c r="B47" s="48"/>
      <c r="C47" s="154"/>
      <c r="D47" s="154"/>
      <c r="E47" s="154"/>
      <c r="F47" s="154"/>
      <c r="G47" s="153"/>
      <c r="I47" s="162">
        <v>40</v>
      </c>
      <c r="J47" s="163">
        <v>-10</v>
      </c>
      <c r="K47" s="60" t="str">
        <f t="shared" si="0"/>
        <v>Outside</v>
      </c>
      <c r="L47" s="60" t="str">
        <f t="shared" si="1"/>
        <v>Outside</v>
      </c>
      <c r="M47" s="60" t="e">
        <f t="shared" si="2"/>
        <v>#N/A</v>
      </c>
      <c r="N47" s="145" t="e">
        <f t="shared" si="3"/>
        <v>#N/A</v>
      </c>
    </row>
    <row r="48" spans="2:14" ht="15.75" customHeight="1" thickBot="1" x14ac:dyDescent="0.3">
      <c r="B48" s="48"/>
      <c r="C48" s="154"/>
      <c r="D48" s="154"/>
      <c r="E48" s="154"/>
      <c r="F48" s="154"/>
      <c r="G48" s="154"/>
      <c r="H48" s="7"/>
      <c r="I48" s="164">
        <v>40</v>
      </c>
      <c r="J48" s="165">
        <v>-20</v>
      </c>
      <c r="K48" s="60" t="str">
        <f t="shared" si="0"/>
        <v>Outside</v>
      </c>
      <c r="L48" s="60" t="str">
        <f t="shared" si="1"/>
        <v>Outside</v>
      </c>
      <c r="M48" s="60" t="e">
        <f t="shared" si="2"/>
        <v>#N/A</v>
      </c>
      <c r="N48" s="145" t="e">
        <f t="shared" si="3"/>
        <v>#N/A</v>
      </c>
    </row>
    <row r="49" spans="2:7" ht="15.75" customHeight="1" x14ac:dyDescent="0.25">
      <c r="B49" s="48"/>
      <c r="C49" s="154"/>
      <c r="D49" s="154"/>
      <c r="E49" s="154"/>
      <c r="F49" s="154"/>
      <c r="G49" s="154"/>
    </row>
    <row r="50" spans="2:7" ht="15.75" customHeight="1" x14ac:dyDescent="0.25">
      <c r="B50" s="48"/>
      <c r="C50" s="48"/>
      <c r="D50" s="48"/>
      <c r="E50" s="48"/>
      <c r="F50" s="48"/>
      <c r="G50" s="48"/>
    </row>
    <row r="51" spans="2:7" ht="15.75" customHeight="1" x14ac:dyDescent="0.25">
      <c r="B51" s="48"/>
      <c r="C51" s="48"/>
      <c r="D51" s="48"/>
      <c r="E51" s="48"/>
      <c r="F51" s="48"/>
      <c r="G51" s="48"/>
    </row>
  </sheetData>
  <sheetProtection sheet="1" objects="1" scenarios="1"/>
  <mergeCells count="10">
    <mergeCell ref="C43:G46"/>
    <mergeCell ref="C42:G42"/>
    <mergeCell ref="C34:G34"/>
    <mergeCell ref="E1:G1"/>
    <mergeCell ref="B21:B23"/>
    <mergeCell ref="B15:B20"/>
    <mergeCell ref="C1:D1"/>
    <mergeCell ref="C25:G25"/>
    <mergeCell ref="C3:G3"/>
    <mergeCell ref="C4:D4"/>
  </mergeCells>
  <conditionalFormatting sqref="G5:G9">
    <cfRule type="containsText" dxfId="2" priority="4" operator="containsText" text="Error">
      <formula>NOT(ISERROR(SEARCH("Error",G5)))</formula>
    </cfRule>
  </conditionalFormatting>
  <conditionalFormatting sqref="G10:G14">
    <cfRule type="containsText" dxfId="1" priority="3" operator="containsText" text="Error">
      <formula>NOT(ISERROR(SEARCH("Error",G10)))</formula>
    </cfRule>
  </conditionalFormatting>
  <conditionalFormatting sqref="G15:G17">
    <cfRule type="containsText" dxfId="0" priority="1" operator="containsText" text="Error">
      <formula>NOT(ISERROR(SEARCH("Error",G15)))</formula>
    </cfRule>
  </conditionalFormatting>
  <dataValidations count="4">
    <dataValidation type="decimal" errorStyle="warning" operator="greaterThan" allowBlank="1" showErrorMessage="1" errorTitle="Separation Distance" error="Separation Distance must be a positive number." sqref="D17" xr:uid="{00000000-0002-0000-0500-000000000000}">
      <formula1>0</formula1>
    </dataValidation>
    <dataValidation type="decimal" errorStyle="warning" operator="greaterThan" allowBlank="1" showInputMessage="1" showErrorMessage="1" errorTitle="Distance to Board" error="Distance must be a postive number." sqref="D16" xr:uid="{00000000-0002-0000-0500-000001000000}">
      <formula1>0</formula1>
    </dataValidation>
    <dataValidation type="decimal" errorStyle="warning" allowBlank="1" showErrorMessage="1" errorTitle="Home Offset" error="Home offset should be a number between -180 and 180 degrees." sqref="C21" xr:uid="{00000000-0002-0000-0500-000002000000}">
      <formula1>-180</formula1>
      <formula2>180</formula2>
    </dataValidation>
    <dataValidation type="decimal" errorStyle="warning" allowBlank="1" showInputMessage="1" showErrorMessage="1" errorTitle="Tilt" error="Tilt should be a number between -180 and 180 degrees." sqref="C22:C23" xr:uid="{00000000-0002-0000-0500-000003000000}">
      <formula1>-180</formula1>
      <formula2>180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Prisms!$A$2:$A$5</xm:f>
          </x14:formula1>
          <xm:sqref>B6 B11</xm:sqref>
        </x14:dataValidation>
        <x14:dataValidation type="list" allowBlank="1" showInputMessage="1" showErrorMessage="1" xr:uid="{00000000-0002-0000-0500-000005000000}">
          <x14:formula1>
            <xm:f>'N-BK7'!$A$2:$A$2202</xm:f>
          </x14:formula1>
          <xm:sqref>D15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2"/>
  <sheetViews>
    <sheetView topLeftCell="A152" workbookViewId="0">
      <selection activeCell="K5" sqref="K5"/>
    </sheetView>
  </sheetViews>
  <sheetFormatPr defaultRowHeight="15" x14ac:dyDescent="0.25"/>
  <cols>
    <col min="1" max="1" width="9.140625" style="18"/>
    <col min="2" max="2" width="9.140625" style="48"/>
    <col min="3" max="3" width="9.140625" style="7"/>
    <col min="4" max="4" width="4.85546875" style="49" customWidth="1"/>
    <col min="5" max="5" width="9.140625" style="18"/>
    <col min="6" max="6" width="9.140625" style="48"/>
    <col min="7" max="7" width="9.140625" style="7"/>
    <col min="8" max="8" width="4.85546875" style="49" customWidth="1"/>
  </cols>
  <sheetData>
    <row r="1" spans="1:8" x14ac:dyDescent="0.25">
      <c r="A1" s="52" t="s">
        <v>8</v>
      </c>
      <c r="B1" s="50" t="s">
        <v>31</v>
      </c>
      <c r="C1" s="38" t="s">
        <v>32</v>
      </c>
      <c r="D1" s="51"/>
      <c r="E1" s="52" t="s">
        <v>12</v>
      </c>
      <c r="F1" s="50" t="s">
        <v>31</v>
      </c>
      <c r="G1" s="38" t="s">
        <v>32</v>
      </c>
      <c r="H1" s="51"/>
    </row>
    <row r="2" spans="1:8" x14ac:dyDescent="0.25">
      <c r="A2" s="18">
        <v>0</v>
      </c>
      <c r="B2" s="48">
        <f>IF('Raster Scans'!$G$15="Error",#N/A,IF('Raster Scans'!$G$16="Error",#N/A,IF('Raster Scans'!$G$17="Error",#N/A,IF('Raster Scans'!$G$18="Error",#N/A,IF('Raster Scans'!$G$19="Error",#N/A,IF('Raster Scans'!$G$20="Error",#N/A,IF('Raster Scans'!$G$29="Error",#N/A,IF('Raster Scans'!$G$30="Error",#N/A,IF('Raster Scans'!$G$31="Error",#N/A,IF('Raster Scans'!$G$32="Error",#N/A,'Raster Scans'!$D$37*COS(RADIANS(A2))))))))))))</f>
        <v>0.1028096061737791</v>
      </c>
      <c r="C2" s="7">
        <f>IF('Raster Scans'!$G$15="Error",#N/A,IF('Raster Scans'!$G$16="Error",#N/A,IF('Raster Scans'!$G$17="Error",#N/A,IF('Raster Scans'!$G$18="Error",#N/A,IF('Raster Scans'!$G$19="Error",#N/A,IF('Raster Scans'!$G$20="Error",#N/A,IF('Raster Scans'!$G$29="Error",#N/A,IF('Raster Scans'!$G$30="Error",#N/A,IF('Raster Scans'!$G$31="Error",#N/A,IF('Raster Scans'!$G$32="Error",#N/A,'Raster Scans'!$D$37*SIN(RADIANS(A2))))))))))))</f>
        <v>0</v>
      </c>
      <c r="F2" s="48">
        <f>IF('Raster Scans'!$G$15="Error",#N/A,IF('Raster Scans'!$G$16="Error",#N/A,IF('Raster Scans'!$G$17="Error",#N/A,IF('Raster Scans'!$G$18="Error",#N/A,IF('Raster Scans'!$G$19="Error",#N/A,IF('Raster Scans'!$G$20="Error",#N/A,IF('Raster Scans'!$G$29="Error",#N/A,IF('Raster Scans'!$G$30="Error",#N/A,IF('Raster Scans'!$G$31="Error",#N/A,IF('Raster Scans'!$G$32="Error",#N/A,'Raster Scans'!$D$41*COS(RADIANS(A2))))))))))))</f>
        <v>20.698319606185137</v>
      </c>
      <c r="G2" s="7">
        <f>IF('Raster Scans'!$G$15="Error",#N/A,IF('Raster Scans'!$G$16="Error",#N/A,IF('Raster Scans'!$G$17="Error",#N/A,IF('Raster Scans'!$G$18="Error",#N/A,IF('Raster Scans'!$G$19="Error",#N/A,IF('Raster Scans'!$G$20="Error",#N/A,IF('Raster Scans'!$G$29="Error",#N/A,IF('Raster Scans'!$G$30="Error",#N/A,IF('Raster Scans'!$G$31="Error",#N/A,IF('Raster Scans'!$G$32="Error",#N/A,'Raster Scans'!$D$41*SIN(RADIANS(A2))))))))))))</f>
        <v>0</v>
      </c>
    </row>
    <row r="3" spans="1:8" x14ac:dyDescent="0.25">
      <c r="A3" s="18">
        <v>2</v>
      </c>
      <c r="B3" s="48">
        <f>IF('Raster Scans'!$G$15="Error",#N/A,IF('Raster Scans'!$G$16="Error",#N/A,IF('Raster Scans'!$G$17="Error",#N/A,IF('Raster Scans'!$G$18="Error",#N/A,IF('Raster Scans'!$G$19="Error",#N/A,IF('Raster Scans'!$G$20="Error",#N/A,IF('Raster Scans'!$G$29="Error",#N/A,IF('Raster Scans'!$G$30="Error",#N/A,IF('Raster Scans'!$G$31="Error",#N/A,IF('Raster Scans'!$G$32="Error",#N/A,'Raster Scans'!$D$37*COS(RADIANS(A3))))))))))))</f>
        <v>0.10274697733952062</v>
      </c>
      <c r="C3" s="7">
        <f>IF('Raster Scans'!$G$15="Error",#N/A,IF('Raster Scans'!$G$16="Error",#N/A,IF('Raster Scans'!$G$17="Error",#N/A,IF('Raster Scans'!$G$18="Error",#N/A,IF('Raster Scans'!$G$19="Error",#N/A,IF('Raster Scans'!$G$20="Error",#N/A,IF('Raster Scans'!$G$29="Error",#N/A,IF('Raster Scans'!$G$30="Error",#N/A,IF('Raster Scans'!$G$31="Error",#N/A,IF('Raster Scans'!$G$32="Error",#N/A,'Raster Scans'!$D$37*SIN(RADIANS(A3))))))))))))</f>
        <v>3.588003511647227E-3</v>
      </c>
      <c r="F3" s="48">
        <f>IF('Raster Scans'!$G$15="Error",#N/A,IF('Raster Scans'!$G$16="Error",#N/A,IF('Raster Scans'!$G$17="Error",#N/A,IF('Raster Scans'!$G$18="Error",#N/A,IF('Raster Scans'!$G$19="Error",#N/A,IF('Raster Scans'!$G$20="Error",#N/A,IF('Raster Scans'!$G$29="Error",#N/A,IF('Raster Scans'!$G$30="Error",#N/A,IF('Raster Scans'!$G$31="Error",#N/A,IF('Raster Scans'!$G$32="Error",#N/A,'Raster Scans'!$D$41*COS(RADIANS(A3))))))))))))</f>
        <v>20.68571074913093</v>
      </c>
      <c r="G3" s="7">
        <f>IF('Raster Scans'!$G$15="Error",#N/A,IF('Raster Scans'!$G$16="Error",#N/A,IF('Raster Scans'!$G$17="Error",#N/A,IF('Raster Scans'!$G$18="Error",#N/A,IF('Raster Scans'!$G$19="Error",#N/A,IF('Raster Scans'!$G$20="Error",#N/A,IF('Raster Scans'!$G$29="Error",#N/A,IF('Raster Scans'!$G$30="Error",#N/A,IF('Raster Scans'!$G$31="Error",#N/A,IF('Raster Scans'!$G$32="Error",#N/A,'Raster Scans'!$D$41*SIN(RADIANS(A3))))))))))))</f>
        <v>0.72236093684336933</v>
      </c>
    </row>
    <row r="4" spans="1:8" x14ac:dyDescent="0.25">
      <c r="A4" s="18">
        <v>4</v>
      </c>
      <c r="B4" s="48">
        <f>IF('Raster Scans'!$G$15="Error",#N/A,IF('Raster Scans'!$G$16="Error",#N/A,IF('Raster Scans'!$G$17="Error",#N/A,IF('Raster Scans'!$G$18="Error",#N/A,IF('Raster Scans'!$G$19="Error",#N/A,IF('Raster Scans'!$G$20="Error",#N/A,IF('Raster Scans'!$G$29="Error",#N/A,IF('Raster Scans'!$G$30="Error",#N/A,IF('Raster Scans'!$G$31="Error",#N/A,IF('Raster Scans'!$G$32="Error",#N/A,'Raster Scans'!$D$37*COS(RADIANS(A4))))))))))))</f>
        <v>0.1025591671403325</v>
      </c>
      <c r="C4" s="7">
        <f>IF('Raster Scans'!$G$15="Error",#N/A,IF('Raster Scans'!$G$16="Error",#N/A,IF('Raster Scans'!$G$17="Error",#N/A,IF('Raster Scans'!$G$18="Error",#N/A,IF('Raster Scans'!$G$19="Error",#N/A,IF('Raster Scans'!$G$20="Error",#N/A,IF('Raster Scans'!$G$29="Error",#N/A,IF('Raster Scans'!$G$30="Error",#N/A,IF('Raster Scans'!$G$31="Error",#N/A,IF('Raster Scans'!$G$32="Error",#N/A,'Raster Scans'!$D$37*SIN(RADIANS(A4))))))))))))</f>
        <v>7.1716355937050842E-3</v>
      </c>
      <c r="F4" s="48">
        <f>IF('Raster Scans'!$G$15="Error",#N/A,IF('Raster Scans'!$G$16="Error",#N/A,IF('Raster Scans'!$G$17="Error",#N/A,IF('Raster Scans'!$G$18="Error",#N/A,IF('Raster Scans'!$G$19="Error",#N/A,IF('Raster Scans'!$G$20="Error",#N/A,IF('Raster Scans'!$G$29="Error",#N/A,IF('Raster Scans'!$G$30="Error",#N/A,IF('Raster Scans'!$G$31="Error",#N/A,IF('Raster Scans'!$G$32="Error",#N/A,'Raster Scans'!$D$41*COS(RADIANS(A4))))))))))))</f>
        <v>20.647899539918374</v>
      </c>
      <c r="G4" s="7">
        <f>IF('Raster Scans'!$G$15="Error",#N/A,IF('Raster Scans'!$G$16="Error",#N/A,IF('Raster Scans'!$G$17="Error",#N/A,IF('Raster Scans'!$G$18="Error",#N/A,IF('Raster Scans'!$G$19="Error",#N/A,IF('Raster Scans'!$G$20="Error",#N/A,IF('Raster Scans'!$G$29="Error",#N/A,IF('Raster Scans'!$G$30="Error",#N/A,IF('Raster Scans'!$G$31="Error",#N/A,IF('Raster Scans'!$G$32="Error",#N/A,'Raster Scans'!$D$41*SIN(RADIANS(A4))))))))))))</f>
        <v>1.4438417881563674</v>
      </c>
    </row>
    <row r="5" spans="1:8" x14ac:dyDescent="0.25">
      <c r="A5" s="18">
        <v>6</v>
      </c>
      <c r="B5" s="48">
        <f>IF('Raster Scans'!$G$15="Error",#N/A,IF('Raster Scans'!$G$16="Error",#N/A,IF('Raster Scans'!$G$17="Error",#N/A,IF('Raster Scans'!$G$18="Error",#N/A,IF('Raster Scans'!$G$19="Error",#N/A,IF('Raster Scans'!$G$20="Error",#N/A,IF('Raster Scans'!$G$29="Error",#N/A,IF('Raster Scans'!$G$30="Error",#N/A,IF('Raster Scans'!$G$31="Error",#N/A,IF('Raster Scans'!$G$32="Error",#N/A,'Raster Scans'!$D$37*COS(RADIANS(A5))))))))))))</f>
        <v>0.10224640439401252</v>
      </c>
      <c r="C5" s="7">
        <f>IF('Raster Scans'!$G$15="Error",#N/A,IF('Raster Scans'!$G$16="Error",#N/A,IF('Raster Scans'!$G$17="Error",#N/A,IF('Raster Scans'!$G$18="Error",#N/A,IF('Raster Scans'!$G$19="Error",#N/A,IF('Raster Scans'!$G$20="Error",#N/A,IF('Raster Scans'!$G$29="Error",#N/A,IF('Raster Scans'!$G$30="Error",#N/A,IF('Raster Scans'!$G$31="Error",#N/A,IF('Raster Scans'!$G$32="Error",#N/A,'Raster Scans'!$D$37*SIN(RADIANS(A5))))))))))))</f>
        <v>1.0746530142497789E-2</v>
      </c>
      <c r="F5" s="48">
        <f>IF('Raster Scans'!$G$15="Error",#N/A,IF('Raster Scans'!$G$16="Error",#N/A,IF('Raster Scans'!$G$17="Error",#N/A,IF('Raster Scans'!$G$18="Error",#N/A,IF('Raster Scans'!$G$19="Error",#N/A,IF('Raster Scans'!$G$20="Error",#N/A,IF('Raster Scans'!$G$29="Error",#N/A,IF('Raster Scans'!$G$30="Error",#N/A,IF('Raster Scans'!$G$31="Error",#N/A,IF('Raster Scans'!$G$32="Error",#N/A,'Raster Scans'!$D$41*COS(RADIANS(A5))))))))))))</f>
        <v>20.584932045681533</v>
      </c>
      <c r="G5" s="7">
        <f>IF('Raster Scans'!$G$15="Error",#N/A,IF('Raster Scans'!$G$16="Error",#N/A,IF('Raster Scans'!$G$17="Error",#N/A,IF('Raster Scans'!$G$18="Error",#N/A,IF('Raster Scans'!$G$19="Error",#N/A,IF('Raster Scans'!$G$20="Error",#N/A,IF('Raster Scans'!$G$29="Error",#N/A,IF('Raster Scans'!$G$30="Error",#N/A,IF('Raster Scans'!$G$31="Error",#N/A,IF('Raster Scans'!$G$32="Error",#N/A,'Raster Scans'!$D$41*SIN(RADIANS(A5))))))))))))</f>
        <v>2.1635635406572749</v>
      </c>
    </row>
    <row r="6" spans="1:8" x14ac:dyDescent="0.25">
      <c r="A6" s="18">
        <v>8</v>
      </c>
      <c r="B6" s="48">
        <f>IF('Raster Scans'!$G$15="Error",#N/A,IF('Raster Scans'!$G$16="Error",#N/A,IF('Raster Scans'!$G$17="Error",#N/A,IF('Raster Scans'!$G$18="Error",#N/A,IF('Raster Scans'!$G$19="Error",#N/A,IF('Raster Scans'!$G$20="Error",#N/A,IF('Raster Scans'!$G$29="Error",#N/A,IF('Raster Scans'!$G$30="Error",#N/A,IF('Raster Scans'!$G$31="Error",#N/A,IF('Raster Scans'!$G$32="Error",#N/A,'Raster Scans'!$D$37*COS(RADIANS(A6))))))))))))</f>
        <v>0.10180907015378966</v>
      </c>
      <c r="C6" s="7">
        <f>IF('Raster Scans'!$G$15="Error",#N/A,IF('Raster Scans'!$G$16="Error",#N/A,IF('Raster Scans'!$G$17="Error",#N/A,IF('Raster Scans'!$G$18="Error",#N/A,IF('Raster Scans'!$G$19="Error",#N/A,IF('Raster Scans'!$G$20="Error",#N/A,IF('Raster Scans'!$G$29="Error",#N/A,IF('Raster Scans'!$G$30="Error",#N/A,IF('Raster Scans'!$G$31="Error",#N/A,IF('Raster Scans'!$G$32="Error",#N/A,'Raster Scans'!$D$37*SIN(RADIANS(A6))))))))))))</f>
        <v>1.4308331699687926E-2</v>
      </c>
      <c r="F6" s="48">
        <f>IF('Raster Scans'!$G$15="Error",#N/A,IF('Raster Scans'!$G$16="Error",#N/A,IF('Raster Scans'!$G$17="Error",#N/A,IF('Raster Scans'!$G$18="Error",#N/A,IF('Raster Scans'!$G$19="Error",#N/A,IF('Raster Scans'!$G$20="Error",#N/A,IF('Raster Scans'!$G$29="Error",#N/A,IF('Raster Scans'!$G$30="Error",#N/A,IF('Raster Scans'!$G$31="Error",#N/A,IF('Raster Scans'!$G$32="Error",#N/A,'Raster Scans'!$D$41*COS(RADIANS(A6))))))))))))</f>
        <v>20.496884982612738</v>
      </c>
      <c r="G6" s="7">
        <f>IF('Raster Scans'!$G$15="Error",#N/A,IF('Raster Scans'!$G$16="Error",#N/A,IF('Raster Scans'!$G$17="Error",#N/A,IF('Raster Scans'!$G$18="Error",#N/A,IF('Raster Scans'!$G$19="Error",#N/A,IF('Raster Scans'!$G$20="Error",#N/A,IF('Raster Scans'!$G$29="Error",#N/A,IF('Raster Scans'!$G$30="Error",#N/A,IF('Raster Scans'!$G$31="Error",#N/A,IF('Raster Scans'!$G$32="Error",#N/A,'Raster Scans'!$D$41*SIN(RADIANS(A6))))))))))))</f>
        <v>2.8806493242553062</v>
      </c>
    </row>
    <row r="7" spans="1:8" x14ac:dyDescent="0.25">
      <c r="A7" s="18">
        <v>10</v>
      </c>
      <c r="B7" s="48">
        <f>IF('Raster Scans'!$G$15="Error",#N/A,IF('Raster Scans'!$G$16="Error",#N/A,IF('Raster Scans'!$G$17="Error",#N/A,IF('Raster Scans'!$G$18="Error",#N/A,IF('Raster Scans'!$G$19="Error",#N/A,IF('Raster Scans'!$G$20="Error",#N/A,IF('Raster Scans'!$G$29="Error",#N/A,IF('Raster Scans'!$G$30="Error",#N/A,IF('Raster Scans'!$G$31="Error",#N/A,IF('Raster Scans'!$G$32="Error",#N/A,'Raster Scans'!$D$37*COS(RADIANS(A7))))))))))))</f>
        <v>0.10124769724406943</v>
      </c>
      <c r="C7" s="7">
        <f>IF('Raster Scans'!$G$15="Error",#N/A,IF('Raster Scans'!$G$16="Error",#N/A,IF('Raster Scans'!$G$17="Error",#N/A,IF('Raster Scans'!$G$18="Error",#N/A,IF('Raster Scans'!$G$19="Error",#N/A,IF('Raster Scans'!$G$20="Error",#N/A,IF('Raster Scans'!$G$29="Error",#N/A,IF('Raster Scans'!$G$30="Error",#N/A,IF('Raster Scans'!$G$31="Error",#N/A,IF('Raster Scans'!$G$32="Error",#N/A,'Raster Scans'!$D$37*SIN(RADIANS(A7))))))))))))</f>
        <v>1.7852700758731532E-2</v>
      </c>
      <c r="F7" s="48">
        <f>IF('Raster Scans'!$G$15="Error",#N/A,IF('Raster Scans'!$G$16="Error",#N/A,IF('Raster Scans'!$G$17="Error",#N/A,IF('Raster Scans'!$G$18="Error",#N/A,IF('Raster Scans'!$G$19="Error",#N/A,IF('Raster Scans'!$G$20="Error",#N/A,IF('Raster Scans'!$G$29="Error",#N/A,IF('Raster Scans'!$G$30="Error",#N/A,IF('Raster Scans'!$G$31="Error",#N/A,IF('Raster Scans'!$G$32="Error",#N/A,'Raster Scans'!$D$41*COS(RADIANS(A7))))))))))))</f>
        <v>20.383865622495716</v>
      </c>
      <c r="G7" s="7">
        <f>IF('Raster Scans'!$G$15="Error",#N/A,IF('Raster Scans'!$G$16="Error",#N/A,IF('Raster Scans'!$G$17="Error",#N/A,IF('Raster Scans'!$G$18="Error",#N/A,IF('Raster Scans'!$G$19="Error",#N/A,IF('Raster Scans'!$G$20="Error",#N/A,IF('Raster Scans'!$G$29="Error",#N/A,IF('Raster Scans'!$G$30="Error",#N/A,IF('Raster Scans'!$G$31="Error",#N/A,IF('Raster Scans'!$G$32="Error",#N/A,'Raster Scans'!$D$41*SIN(RADIANS(A7))))))))))))</f>
        <v>3.5942254803817444</v>
      </c>
    </row>
    <row r="8" spans="1:8" x14ac:dyDescent="0.25">
      <c r="A8" s="18">
        <v>12</v>
      </c>
      <c r="B8" s="48">
        <f>IF('Raster Scans'!$G$15="Error",#N/A,IF('Raster Scans'!$G$16="Error",#N/A,IF('Raster Scans'!$G$17="Error",#N/A,IF('Raster Scans'!$G$18="Error",#N/A,IF('Raster Scans'!$G$19="Error",#N/A,IF('Raster Scans'!$G$20="Error",#N/A,IF('Raster Scans'!$G$29="Error",#N/A,IF('Raster Scans'!$G$30="Error",#N/A,IF('Raster Scans'!$G$31="Error",#N/A,IF('Raster Scans'!$G$32="Error",#N/A,'Raster Scans'!$D$37*COS(RADIANS(A8))))))))))))</f>
        <v>0.10056296961126948</v>
      </c>
      <c r="C8" s="7">
        <f>IF('Raster Scans'!$G$15="Error",#N/A,IF('Raster Scans'!$G$16="Error",#N/A,IF('Raster Scans'!$G$17="Error",#N/A,IF('Raster Scans'!$G$18="Error",#N/A,IF('Raster Scans'!$G$19="Error",#N/A,IF('Raster Scans'!$G$20="Error",#N/A,IF('Raster Scans'!$G$29="Error",#N/A,IF('Raster Scans'!$G$30="Error",#N/A,IF('Raster Scans'!$G$31="Error",#N/A,IF('Raster Scans'!$G$32="Error",#N/A,'Raster Scans'!$D$37*SIN(RADIANS(A8))))))))))))</f>
        <v>2.1375319051898361E-2</v>
      </c>
      <c r="F8" s="48">
        <f>IF('Raster Scans'!$G$15="Error",#N/A,IF('Raster Scans'!$G$16="Error",#N/A,IF('Raster Scans'!$G$17="Error",#N/A,IF('Raster Scans'!$G$18="Error",#N/A,IF('Raster Scans'!$G$19="Error",#N/A,IF('Raster Scans'!$G$20="Error",#N/A,IF('Raster Scans'!$G$29="Error",#N/A,IF('Raster Scans'!$G$30="Error",#N/A,IF('Raster Scans'!$G$31="Error",#N/A,IF('Raster Scans'!$G$32="Error",#N/A,'Raster Scans'!$D$41*COS(RADIANS(A8))))))))))))</f>
        <v>20.246011662011483</v>
      </c>
      <c r="G8" s="7">
        <f>IF('Raster Scans'!$G$15="Error",#N/A,IF('Raster Scans'!$G$16="Error",#N/A,IF('Raster Scans'!$G$17="Error",#N/A,IF('Raster Scans'!$G$18="Error",#N/A,IF('Raster Scans'!$G$19="Error",#N/A,IF('Raster Scans'!$G$20="Error",#N/A,IF('Raster Scans'!$G$29="Error",#N/A,IF('Raster Scans'!$G$30="Error",#N/A,IF('Raster Scans'!$G$31="Error",#N/A,IF('Raster Scans'!$G$32="Error",#N/A,'Raster Scans'!$D$41*SIN(RADIANS(A8))))))))))))</f>
        <v>4.3034226264083308</v>
      </c>
    </row>
    <row r="9" spans="1:8" x14ac:dyDescent="0.25">
      <c r="A9" s="18">
        <v>14</v>
      </c>
      <c r="B9" s="48">
        <f>IF('Raster Scans'!$G$15="Error",#N/A,IF('Raster Scans'!$G$16="Error",#N/A,IF('Raster Scans'!$G$17="Error",#N/A,IF('Raster Scans'!$G$18="Error",#N/A,IF('Raster Scans'!$G$19="Error",#N/A,IF('Raster Scans'!$G$20="Error",#N/A,IF('Raster Scans'!$G$29="Error",#N/A,IF('Raster Scans'!$G$30="Error",#N/A,IF('Raster Scans'!$G$31="Error",#N/A,IF('Raster Scans'!$G$32="Error",#N/A,'Raster Scans'!$D$37*COS(RADIANS(A9))))))))))))</f>
        <v>9.9755721490536159E-2</v>
      </c>
      <c r="C9" s="7">
        <f>IF('Raster Scans'!$G$15="Error",#N/A,IF('Raster Scans'!$G$16="Error",#N/A,IF('Raster Scans'!$G$17="Error",#N/A,IF('Raster Scans'!$G$18="Error",#N/A,IF('Raster Scans'!$G$19="Error",#N/A,IF('Raster Scans'!$G$20="Error",#N/A,IF('Raster Scans'!$G$29="Error",#N/A,IF('Raster Scans'!$G$30="Error",#N/A,IF('Raster Scans'!$G$31="Error",#N/A,IF('Raster Scans'!$G$32="Error",#N/A,'Raster Scans'!$D$37*SIN(RADIANS(A9))))))))))))</f>
        <v>2.4871894811415943E-2</v>
      </c>
      <c r="F9" s="48">
        <f>IF('Raster Scans'!$G$15="Error",#N/A,IF('Raster Scans'!$G$16="Error",#N/A,IF('Raster Scans'!$G$17="Error",#N/A,IF('Raster Scans'!$G$18="Error",#N/A,IF('Raster Scans'!$G$19="Error",#N/A,IF('Raster Scans'!$G$20="Error",#N/A,IF('Raster Scans'!$G$29="Error",#N/A,IF('Raster Scans'!$G$30="Error",#N/A,IF('Raster Scans'!$G$31="Error",#N/A,IF('Raster Scans'!$G$32="Error",#N/A,'Raster Scans'!$D$41*COS(RADIANS(A9))))))))))))</f>
        <v>20.083491054976104</v>
      </c>
      <c r="G9" s="7">
        <f>IF('Raster Scans'!$G$15="Error",#N/A,IF('Raster Scans'!$G$16="Error",#N/A,IF('Raster Scans'!$G$17="Error",#N/A,IF('Raster Scans'!$G$18="Error",#N/A,IF('Raster Scans'!$G$19="Error",#N/A,IF('Raster Scans'!$G$20="Error",#N/A,IF('Raster Scans'!$G$29="Error",#N/A,IF('Raster Scans'!$G$30="Error",#N/A,IF('Raster Scans'!$G$31="Error",#N/A,IF('Raster Scans'!$G$32="Error",#N/A,'Raster Scans'!$D$41*SIN(RADIANS(A9))))))))))))</f>
        <v>5.0073767148560764</v>
      </c>
    </row>
    <row r="10" spans="1:8" x14ac:dyDescent="0.25">
      <c r="A10" s="18">
        <v>16</v>
      </c>
      <c r="B10" s="48">
        <f>IF('Raster Scans'!$G$15="Error",#N/A,IF('Raster Scans'!$G$16="Error",#N/A,IF('Raster Scans'!$G$17="Error",#N/A,IF('Raster Scans'!$G$18="Error",#N/A,IF('Raster Scans'!$G$19="Error",#N/A,IF('Raster Scans'!$G$20="Error",#N/A,IF('Raster Scans'!$G$29="Error",#N/A,IF('Raster Scans'!$G$30="Error",#N/A,IF('Raster Scans'!$G$31="Error",#N/A,IF('Raster Scans'!$G$32="Error",#N/A,'Raster Scans'!$D$37*COS(RADIANS(A10))))))))))))</f>
        <v>9.8826936389357564E-2</v>
      </c>
      <c r="C10" s="7">
        <f>IF('Raster Scans'!$G$15="Error",#N/A,IF('Raster Scans'!$G$16="Error",#N/A,IF('Raster Scans'!$G$17="Error",#N/A,IF('Raster Scans'!$G$18="Error",#N/A,IF('Raster Scans'!$G$19="Error",#N/A,IF('Raster Scans'!$G$20="Error",#N/A,IF('Raster Scans'!$G$29="Error",#N/A,IF('Raster Scans'!$G$30="Error",#N/A,IF('Raster Scans'!$G$31="Error",#N/A,IF('Raster Scans'!$G$32="Error",#N/A,'Raster Scans'!$D$37*SIN(RADIANS(A10))))))))))))</f>
        <v>2.8338167998327505E-2</v>
      </c>
      <c r="F10" s="48">
        <f>IF('Raster Scans'!$G$15="Error",#N/A,IF('Raster Scans'!$G$16="Error",#N/A,IF('Raster Scans'!$G$17="Error",#N/A,IF('Raster Scans'!$G$18="Error",#N/A,IF('Raster Scans'!$G$19="Error",#N/A,IF('Raster Scans'!$G$20="Error",#N/A,IF('Raster Scans'!$G$29="Error",#N/A,IF('Raster Scans'!$G$30="Error",#N/A,IF('Raster Scans'!$G$31="Error",#N/A,IF('Raster Scans'!$G$32="Error",#N/A,'Raster Scans'!$D$41*COS(RADIANS(A10))))))))))))</f>
        <v>19.896501807714881</v>
      </c>
      <c r="G10" s="7">
        <f>IF('Raster Scans'!$G$15="Error",#N/A,IF('Raster Scans'!$G$16="Error",#N/A,IF('Raster Scans'!$G$17="Error",#N/A,IF('Raster Scans'!$G$18="Error",#N/A,IF('Raster Scans'!$G$19="Error",#N/A,IF('Raster Scans'!$G$20="Error",#N/A,IF('Raster Scans'!$G$29="Error",#N/A,IF('Raster Scans'!$G$30="Error",#N/A,IF('Raster Scans'!$G$31="Error",#N/A,IF('Raster Scans'!$G$32="Error",#N/A,'Raster Scans'!$D$41*SIN(RADIANS(A10))))))))))))</f>
        <v>5.7052300861040228</v>
      </c>
    </row>
    <row r="11" spans="1:8" x14ac:dyDescent="0.25">
      <c r="A11" s="18">
        <v>18</v>
      </c>
      <c r="B11" s="48">
        <f>IF('Raster Scans'!$G$15="Error",#N/A,IF('Raster Scans'!$G$16="Error",#N/A,IF('Raster Scans'!$G$17="Error",#N/A,IF('Raster Scans'!$G$18="Error",#N/A,IF('Raster Scans'!$G$19="Error",#N/A,IF('Raster Scans'!$G$20="Error",#N/A,IF('Raster Scans'!$G$29="Error",#N/A,IF('Raster Scans'!$G$30="Error",#N/A,IF('Raster Scans'!$G$31="Error",#N/A,IF('Raster Scans'!$G$32="Error",#N/A,'Raster Scans'!$D$37*COS(RADIANS(A11))))))))))))</f>
        <v>9.7777745889311055E-2</v>
      </c>
      <c r="C11" s="7">
        <f>IF('Raster Scans'!$G$15="Error",#N/A,IF('Raster Scans'!$G$16="Error",#N/A,IF('Raster Scans'!$G$17="Error",#N/A,IF('Raster Scans'!$G$18="Error",#N/A,IF('Raster Scans'!$G$19="Error",#N/A,IF('Raster Scans'!$G$20="Error",#N/A,IF('Raster Scans'!$G$29="Error",#N/A,IF('Raster Scans'!$G$30="Error",#N/A,IF('Raster Scans'!$G$31="Error",#N/A,IF('Raster Scans'!$G$32="Error",#N/A,'Raster Scans'!$D$37*SIN(RADIANS(A11))))))))))))</f>
        <v>3.176991549269325E-2</v>
      </c>
      <c r="F11" s="48">
        <f>IF('Raster Scans'!$G$15="Error",#N/A,IF('Raster Scans'!$G$16="Error",#N/A,IF('Raster Scans'!$G$17="Error",#N/A,IF('Raster Scans'!$G$18="Error",#N/A,IF('Raster Scans'!$G$19="Error",#N/A,IF('Raster Scans'!$G$20="Error",#N/A,IF('Raster Scans'!$G$29="Error",#N/A,IF('Raster Scans'!$G$30="Error",#N/A,IF('Raster Scans'!$G$31="Error",#N/A,IF('Raster Scans'!$G$32="Error",#N/A,'Raster Scans'!$D$41*COS(RADIANS(A11))))))))))))</f>
        <v>19.685271737822109</v>
      </c>
      <c r="G11" s="7">
        <f>IF('Raster Scans'!$G$15="Error",#N/A,IF('Raster Scans'!$G$16="Error",#N/A,IF('Raster Scans'!$G$17="Error",#N/A,IF('Raster Scans'!$G$18="Error",#N/A,IF('Raster Scans'!$G$19="Error",#N/A,IF('Raster Scans'!$G$20="Error",#N/A,IF('Raster Scans'!$G$29="Error",#N/A,IF('Raster Scans'!$G$30="Error",#N/A,IF('Raster Scans'!$G$31="Error",#N/A,IF('Raster Scans'!$G$32="Error",#N/A,'Raster Scans'!$D$41*SIN(RADIANS(A11))))))))))))</f>
        <v>6.3961325133153757</v>
      </c>
    </row>
    <row r="12" spans="1:8" x14ac:dyDescent="0.25">
      <c r="A12" s="18">
        <v>20</v>
      </c>
      <c r="B12" s="48">
        <f>IF('Raster Scans'!$G$15="Error",#N/A,IF('Raster Scans'!$G$16="Error",#N/A,IF('Raster Scans'!$G$17="Error",#N/A,IF('Raster Scans'!$G$18="Error",#N/A,IF('Raster Scans'!$G$19="Error",#N/A,IF('Raster Scans'!$G$20="Error",#N/A,IF('Raster Scans'!$G$29="Error",#N/A,IF('Raster Scans'!$G$30="Error",#N/A,IF('Raster Scans'!$G$31="Error",#N/A,IF('Raster Scans'!$G$32="Error",#N/A,'Raster Scans'!$D$37*COS(RADIANS(A12))))))))))))</f>
        <v>9.6609428267405595E-2</v>
      </c>
      <c r="C12" s="7">
        <f>IF('Raster Scans'!$G$15="Error",#N/A,IF('Raster Scans'!$G$16="Error",#N/A,IF('Raster Scans'!$G$17="Error",#N/A,IF('Raster Scans'!$G$18="Error",#N/A,IF('Raster Scans'!$G$19="Error",#N/A,IF('Raster Scans'!$G$20="Error",#N/A,IF('Raster Scans'!$G$29="Error",#N/A,IF('Raster Scans'!$G$30="Error",#N/A,IF('Raster Scans'!$G$31="Error",#N/A,IF('Raster Scans'!$G$32="Error",#N/A,'Raster Scans'!$D$37*SIN(RADIANS(A12))))))))))))</f>
        <v>3.516295623881148E-2</v>
      </c>
      <c r="F12" s="48">
        <f>IF('Raster Scans'!$G$15="Error",#N/A,IF('Raster Scans'!$G$16="Error",#N/A,IF('Raster Scans'!$G$17="Error",#N/A,IF('Raster Scans'!$G$18="Error",#N/A,IF('Raster Scans'!$G$19="Error",#N/A,IF('Raster Scans'!$G$20="Error",#N/A,IF('Raster Scans'!$G$29="Error",#N/A,IF('Raster Scans'!$G$30="Error",#N/A,IF('Raster Scans'!$G$31="Error",#N/A,IF('Raster Scans'!$G$32="Error",#N/A,'Raster Scans'!$D$41*COS(RADIANS(A12))))))))))))</f>
        <v>19.450058196600462</v>
      </c>
      <c r="G12" s="7">
        <f>IF('Raster Scans'!$G$15="Error",#N/A,IF('Raster Scans'!$G$16="Error",#N/A,IF('Raster Scans'!$G$17="Error",#N/A,IF('Raster Scans'!$G$18="Error",#N/A,IF('Raster Scans'!$G$19="Error",#N/A,IF('Raster Scans'!$G$20="Error",#N/A,IF('Raster Scans'!$G$29="Error",#N/A,IF('Raster Scans'!$G$30="Error",#N/A,IF('Raster Scans'!$G$31="Error",#N/A,IF('Raster Scans'!$G$32="Error",#N/A,'Raster Scans'!$D$41*SIN(RADIANS(A12))))))))))))</f>
        <v>7.0792422383079394</v>
      </c>
    </row>
    <row r="13" spans="1:8" x14ac:dyDescent="0.25">
      <c r="A13" s="18">
        <v>22</v>
      </c>
      <c r="B13" s="48">
        <f>IF('Raster Scans'!$G$15="Error",#N/A,IF('Raster Scans'!$G$16="Error",#N/A,IF('Raster Scans'!$G$17="Error",#N/A,IF('Raster Scans'!$G$18="Error",#N/A,IF('Raster Scans'!$G$19="Error",#N/A,IF('Raster Scans'!$G$20="Error",#N/A,IF('Raster Scans'!$G$29="Error",#N/A,IF('Raster Scans'!$G$30="Error",#N/A,IF('Raster Scans'!$G$31="Error",#N/A,IF('Raster Scans'!$G$32="Error",#N/A,'Raster Scans'!$D$37*COS(RADIANS(A13))))))))))))</f>
        <v>9.5323406938697897E-2</v>
      </c>
      <c r="C13" s="7">
        <f>IF('Raster Scans'!$G$15="Error",#N/A,IF('Raster Scans'!$G$16="Error",#N/A,IF('Raster Scans'!$G$17="Error",#N/A,IF('Raster Scans'!$G$18="Error",#N/A,IF('Raster Scans'!$G$19="Error",#N/A,IF('Raster Scans'!$G$20="Error",#N/A,IF('Raster Scans'!$G$29="Error",#N/A,IF('Raster Scans'!$G$30="Error",#N/A,IF('Raster Scans'!$G$31="Error",#N/A,IF('Raster Scans'!$G$32="Error",#N/A,'Raster Scans'!$D$37*SIN(RADIANS(A13))))))))))))</f>
        <v>3.8513156339190904E-2</v>
      </c>
      <c r="F13" s="48">
        <f>IF('Raster Scans'!$G$15="Error",#N/A,IF('Raster Scans'!$G$16="Error",#N/A,IF('Raster Scans'!$G$17="Error",#N/A,IF('Raster Scans'!$G$18="Error",#N/A,IF('Raster Scans'!$G$19="Error",#N/A,IF('Raster Scans'!$G$20="Error",#N/A,IF('Raster Scans'!$G$29="Error",#N/A,IF('Raster Scans'!$G$30="Error",#N/A,IF('Raster Scans'!$G$31="Error",#N/A,IF('Raster Scans'!$G$32="Error",#N/A,'Raster Scans'!$D$41*COS(RADIANS(A13))))))))))))</f>
        <v>19.191147755518045</v>
      </c>
      <c r="G13" s="7">
        <f>IF('Raster Scans'!$G$15="Error",#N/A,IF('Raster Scans'!$G$16="Error",#N/A,IF('Raster Scans'!$G$17="Error",#N/A,IF('Raster Scans'!$G$18="Error",#N/A,IF('Raster Scans'!$G$19="Error",#N/A,IF('Raster Scans'!$G$20="Error",#N/A,IF('Raster Scans'!$G$29="Error",#N/A,IF('Raster Scans'!$G$30="Error",#N/A,IF('Raster Scans'!$G$31="Error",#N/A,IF('Raster Scans'!$G$32="Error",#N/A,'Raster Scans'!$D$41*SIN(RADIANS(A13))))))))))))</f>
        <v>7.7537269971067957</v>
      </c>
    </row>
    <row r="14" spans="1:8" x14ac:dyDescent="0.25">
      <c r="A14" s="18">
        <v>24</v>
      </c>
      <c r="B14" s="48">
        <f>IF('Raster Scans'!$G$15="Error",#N/A,IF('Raster Scans'!$G$16="Error",#N/A,IF('Raster Scans'!$G$17="Error",#N/A,IF('Raster Scans'!$G$18="Error",#N/A,IF('Raster Scans'!$G$19="Error",#N/A,IF('Raster Scans'!$G$20="Error",#N/A,IF('Raster Scans'!$G$29="Error",#N/A,IF('Raster Scans'!$G$30="Error",#N/A,IF('Raster Scans'!$G$31="Error",#N/A,IF('Raster Scans'!$G$32="Error",#N/A,'Raster Scans'!$D$37*COS(RADIANS(A14))))))))))))</f>
        <v>9.3921248722080589E-2</v>
      </c>
      <c r="C14" s="7">
        <f>IF('Raster Scans'!$G$15="Error",#N/A,IF('Raster Scans'!$G$16="Error",#N/A,IF('Raster Scans'!$G$17="Error",#N/A,IF('Raster Scans'!$G$18="Error",#N/A,IF('Raster Scans'!$G$19="Error",#N/A,IF('Raster Scans'!$G$20="Error",#N/A,IF('Raster Scans'!$G$29="Error",#N/A,IF('Raster Scans'!$G$30="Error",#N/A,IF('Raster Scans'!$G$31="Error",#N/A,IF('Raster Scans'!$G$32="Error",#N/A,'Raster Scans'!$D$37*SIN(RADIANS(A14))))))))))))</f>
        <v>4.1816434091067972E-2</v>
      </c>
      <c r="F14" s="48">
        <f>IF('Raster Scans'!$G$15="Error",#N/A,IF('Raster Scans'!$G$16="Error",#N/A,IF('Raster Scans'!$G$17="Error",#N/A,IF('Raster Scans'!$G$18="Error",#N/A,IF('Raster Scans'!$G$19="Error",#N/A,IF('Raster Scans'!$G$20="Error",#N/A,IF('Raster Scans'!$G$29="Error",#N/A,IF('Raster Scans'!$G$30="Error",#N/A,IF('Raster Scans'!$G$31="Error",#N/A,IF('Raster Scans'!$G$32="Error",#N/A,'Raster Scans'!$D$41*COS(RADIANS(A14))))))))))))</f>
        <v>18.90885585706522</v>
      </c>
      <c r="G14" s="7">
        <f>IF('Raster Scans'!$G$15="Error",#N/A,IF('Raster Scans'!$G$16="Error",#N/A,IF('Raster Scans'!$G$17="Error",#N/A,IF('Raster Scans'!$G$18="Error",#N/A,IF('Raster Scans'!$G$19="Error",#N/A,IF('Raster Scans'!$G$20="Error",#N/A,IF('Raster Scans'!$G$29="Error",#N/A,IF('Raster Scans'!$G$30="Error",#N/A,IF('Raster Scans'!$G$31="Error",#N/A,IF('Raster Scans'!$G$32="Error",#N/A,'Raster Scans'!$D$41*SIN(RADIANS(A14))))))))))))</f>
        <v>8.4187650339297626</v>
      </c>
    </row>
    <row r="15" spans="1:8" x14ac:dyDescent="0.25">
      <c r="A15" s="18">
        <v>26</v>
      </c>
      <c r="B15" s="48">
        <f>IF('Raster Scans'!$G$15="Error",#N/A,IF('Raster Scans'!$G$16="Error",#N/A,IF('Raster Scans'!$G$17="Error",#N/A,IF('Raster Scans'!$G$18="Error",#N/A,IF('Raster Scans'!$G$19="Error",#N/A,IF('Raster Scans'!$G$20="Error",#N/A,IF('Raster Scans'!$G$29="Error",#N/A,IF('Raster Scans'!$G$30="Error",#N/A,IF('Raster Scans'!$G$31="Error",#N/A,IF('Raster Scans'!$G$32="Error",#N/A,'Raster Scans'!$D$37*COS(RADIANS(A15))))))))))))</f>
        <v>9.2404661931354742E-2</v>
      </c>
      <c r="C15" s="7">
        <f>IF('Raster Scans'!$G$15="Error",#N/A,IF('Raster Scans'!$G$16="Error",#N/A,IF('Raster Scans'!$G$17="Error",#N/A,IF('Raster Scans'!$G$18="Error",#N/A,IF('Raster Scans'!$G$19="Error",#N/A,IF('Raster Scans'!$G$20="Error",#N/A,IF('Raster Scans'!$G$29="Error",#N/A,IF('Raster Scans'!$G$30="Error",#N/A,IF('Raster Scans'!$G$31="Error",#N/A,IF('Raster Scans'!$G$32="Error",#N/A,'Raster Scans'!$D$37*SIN(RADIANS(A15))))))))))))</f>
        <v>4.5068764959332958E-2</v>
      </c>
      <c r="F15" s="48">
        <f>IF('Raster Scans'!$G$15="Error",#N/A,IF('Raster Scans'!$G$16="Error",#N/A,IF('Raster Scans'!$G$17="Error",#N/A,IF('Raster Scans'!$G$18="Error",#N/A,IF('Raster Scans'!$G$19="Error",#N/A,IF('Raster Scans'!$G$20="Error",#N/A,IF('Raster Scans'!$G$29="Error",#N/A,IF('Raster Scans'!$G$30="Error",#N/A,IF('Raster Scans'!$G$31="Error",#N/A,IF('Raster Scans'!$G$32="Error",#N/A,'Raster Scans'!$D$41*COS(RADIANS(A15))))))))))))</f>
        <v>18.603526430436521</v>
      </c>
      <c r="G15" s="7">
        <f>IF('Raster Scans'!$G$15="Error",#N/A,IF('Raster Scans'!$G$16="Error",#N/A,IF('Raster Scans'!$G$17="Error",#N/A,IF('Raster Scans'!$G$18="Error",#N/A,IF('Raster Scans'!$G$19="Error",#N/A,IF('Raster Scans'!$G$20="Error",#N/A,IF('Raster Scans'!$G$29="Error",#N/A,IF('Raster Scans'!$G$30="Error",#N/A,IF('Raster Scans'!$G$31="Error",#N/A,IF('Raster Scans'!$G$32="Error",#N/A,'Raster Scans'!$D$41*SIN(RADIANS(A15))))))))))))</f>
        <v>9.0735461023702229</v>
      </c>
    </row>
    <row r="16" spans="1:8" x14ac:dyDescent="0.25">
      <c r="A16" s="18">
        <v>28</v>
      </c>
      <c r="B16" s="48">
        <f>IF('Raster Scans'!$G$15="Error",#N/A,IF('Raster Scans'!$G$16="Error",#N/A,IF('Raster Scans'!$G$17="Error",#N/A,IF('Raster Scans'!$G$18="Error",#N/A,IF('Raster Scans'!$G$19="Error",#N/A,IF('Raster Scans'!$G$20="Error",#N/A,IF('Raster Scans'!$G$29="Error",#N/A,IF('Raster Scans'!$G$30="Error",#N/A,IF('Raster Scans'!$G$31="Error",#N/A,IF('Raster Scans'!$G$32="Error",#N/A,'Raster Scans'!$D$37*COS(RADIANS(A16))))))))))))</f>
        <v>9.0775494293912531E-2</v>
      </c>
      <c r="C16" s="7">
        <f>IF('Raster Scans'!$G$15="Error",#N/A,IF('Raster Scans'!$G$16="Error",#N/A,IF('Raster Scans'!$G$17="Error",#N/A,IF('Raster Scans'!$G$18="Error",#N/A,IF('Raster Scans'!$G$19="Error",#N/A,IF('Raster Scans'!$G$20="Error",#N/A,IF('Raster Scans'!$G$29="Error",#N/A,IF('Raster Scans'!$G$30="Error",#N/A,IF('Raster Scans'!$G$31="Error",#N/A,IF('Raster Scans'!$G$32="Error",#N/A,'Raster Scans'!$D$37*SIN(RADIANS(A16))))))))))))</f>
        <v>4.8266186479806045E-2</v>
      </c>
      <c r="F16" s="48">
        <f>IF('Raster Scans'!$G$15="Error",#N/A,IF('Raster Scans'!$G$16="Error",#N/A,IF('Raster Scans'!$G$17="Error",#N/A,IF('Raster Scans'!$G$18="Error",#N/A,IF('Raster Scans'!$G$19="Error",#N/A,IF('Raster Scans'!$G$20="Error",#N/A,IF('Raster Scans'!$G$29="Error",#N/A,IF('Raster Scans'!$G$30="Error",#N/A,IF('Raster Scans'!$G$31="Error",#N/A,IF('Raster Scans'!$G$32="Error",#N/A,'Raster Scans'!$D$41*COS(RADIANS(A16))))))))))))</f>
        <v>18.2755314725059</v>
      </c>
      <c r="G16" s="7">
        <f>IF('Raster Scans'!$G$15="Error",#N/A,IF('Raster Scans'!$G$16="Error",#N/A,IF('Raster Scans'!$G$17="Error",#N/A,IF('Raster Scans'!$G$18="Error",#N/A,IF('Raster Scans'!$G$19="Error",#N/A,IF('Raster Scans'!$G$20="Error",#N/A,IF('Raster Scans'!$G$29="Error",#N/A,IF('Raster Scans'!$G$30="Error",#N/A,IF('Raster Scans'!$G$31="Error",#N/A,IF('Raster Scans'!$G$32="Error",#N/A,'Raster Scans'!$D$41*SIN(RADIANS(A16))))))))))))</f>
        <v>9.7172724525575802</v>
      </c>
    </row>
    <row r="17" spans="1:7" x14ac:dyDescent="0.25">
      <c r="A17" s="18">
        <v>30</v>
      </c>
      <c r="B17" s="48">
        <f>IF('Raster Scans'!$G$15="Error",#N/A,IF('Raster Scans'!$G$16="Error",#N/A,IF('Raster Scans'!$G$17="Error",#N/A,IF('Raster Scans'!$G$18="Error",#N/A,IF('Raster Scans'!$G$19="Error",#N/A,IF('Raster Scans'!$G$20="Error",#N/A,IF('Raster Scans'!$G$29="Error",#N/A,IF('Raster Scans'!$G$30="Error",#N/A,IF('Raster Scans'!$G$31="Error",#N/A,IF('Raster Scans'!$G$32="Error",#N/A,'Raster Scans'!$D$37*COS(RADIANS(A17))))))))))))</f>
        <v>8.9035730699566162E-2</v>
      </c>
      <c r="C17" s="7">
        <f>IF('Raster Scans'!$G$15="Error",#N/A,IF('Raster Scans'!$G$16="Error",#N/A,IF('Raster Scans'!$G$17="Error",#N/A,IF('Raster Scans'!$G$18="Error",#N/A,IF('Raster Scans'!$G$19="Error",#N/A,IF('Raster Scans'!$G$20="Error",#N/A,IF('Raster Scans'!$G$29="Error",#N/A,IF('Raster Scans'!$G$30="Error",#N/A,IF('Raster Scans'!$G$31="Error",#N/A,IF('Raster Scans'!$G$32="Error",#N/A,'Raster Scans'!$D$37*SIN(RADIANS(A17))))))))))))</f>
        <v>5.1404803086889543E-2</v>
      </c>
      <c r="F17" s="48">
        <f>IF('Raster Scans'!$G$15="Error",#N/A,IF('Raster Scans'!$G$16="Error",#N/A,IF('Raster Scans'!$G$17="Error",#N/A,IF('Raster Scans'!$G$18="Error",#N/A,IF('Raster Scans'!$G$19="Error",#N/A,IF('Raster Scans'!$G$20="Error",#N/A,IF('Raster Scans'!$G$29="Error",#N/A,IF('Raster Scans'!$G$30="Error",#N/A,IF('Raster Scans'!$G$31="Error",#N/A,IF('Raster Scans'!$G$32="Error",#N/A,'Raster Scans'!$D$41*COS(RADIANS(A17))))))))))))</f>
        <v>17.925270594605848</v>
      </c>
      <c r="G17" s="7">
        <f>IF('Raster Scans'!$G$15="Error",#N/A,IF('Raster Scans'!$G$16="Error",#N/A,IF('Raster Scans'!$G$17="Error",#N/A,IF('Raster Scans'!$G$18="Error",#N/A,IF('Raster Scans'!$G$19="Error",#N/A,IF('Raster Scans'!$G$20="Error",#N/A,IF('Raster Scans'!$G$29="Error",#N/A,IF('Raster Scans'!$G$30="Error",#N/A,IF('Raster Scans'!$G$31="Error",#N/A,IF('Raster Scans'!$G$32="Error",#N/A,'Raster Scans'!$D$41*SIN(RADIANS(A17))))))))))))</f>
        <v>10.349159803092567</v>
      </c>
    </row>
    <row r="18" spans="1:7" x14ac:dyDescent="0.25">
      <c r="A18" s="18">
        <v>32</v>
      </c>
      <c r="B18" s="48">
        <f>IF('Raster Scans'!$G$15="Error",#N/A,IF('Raster Scans'!$G$16="Error",#N/A,IF('Raster Scans'!$G$17="Error",#N/A,IF('Raster Scans'!$G$18="Error",#N/A,IF('Raster Scans'!$G$19="Error",#N/A,IF('Raster Scans'!$G$20="Error",#N/A,IF('Raster Scans'!$G$29="Error",#N/A,IF('Raster Scans'!$G$30="Error",#N/A,IF('Raster Scans'!$G$31="Error",#N/A,IF('Raster Scans'!$G$32="Error",#N/A,'Raster Scans'!$D$37*COS(RADIANS(A18))))))))))))</f>
        <v>8.7187490782265301E-2</v>
      </c>
      <c r="C18" s="7">
        <f>IF('Raster Scans'!$G$15="Error",#N/A,IF('Raster Scans'!$G$16="Error",#N/A,IF('Raster Scans'!$G$17="Error",#N/A,IF('Raster Scans'!$G$18="Error",#N/A,IF('Raster Scans'!$G$19="Error",#N/A,IF('Raster Scans'!$G$20="Error",#N/A,IF('Raster Scans'!$G$29="Error",#N/A,IF('Raster Scans'!$G$30="Error",#N/A,IF('Raster Scans'!$G$31="Error",#N/A,IF('Raster Scans'!$G$32="Error",#N/A,'Raster Scans'!$D$37*SIN(RADIANS(A18))))))))))))</f>
        <v>5.4480790859714578E-2</v>
      </c>
      <c r="F18" s="48">
        <f>IF('Raster Scans'!$G$15="Error",#N/A,IF('Raster Scans'!$G$16="Error",#N/A,IF('Raster Scans'!$G$17="Error",#N/A,IF('Raster Scans'!$G$18="Error",#N/A,IF('Raster Scans'!$G$19="Error",#N/A,IF('Raster Scans'!$G$20="Error",#N/A,IF('Raster Scans'!$G$29="Error",#N/A,IF('Raster Scans'!$G$30="Error",#N/A,IF('Raster Scans'!$G$31="Error",#N/A,IF('Raster Scans'!$G$32="Error",#N/A,'Raster Scans'!$D$41*COS(RADIANS(A18))))))))))))</f>
        <v>17.553170535662531</v>
      </c>
      <c r="G18" s="7">
        <f>IF('Raster Scans'!$G$15="Error",#N/A,IF('Raster Scans'!$G$16="Error",#N/A,IF('Raster Scans'!$G$17="Error",#N/A,IF('Raster Scans'!$G$18="Error",#N/A,IF('Raster Scans'!$G$19="Error",#N/A,IF('Raster Scans'!$G$20="Error",#N/A,IF('Raster Scans'!$G$29="Error",#N/A,IF('Raster Scans'!$G$30="Error",#N/A,IF('Raster Scans'!$G$31="Error",#N/A,IF('Raster Scans'!$G$32="Error",#N/A,'Raster Scans'!$D$41*SIN(RADIANS(A18))))))))))))</f>
        <v>10.968438296573348</v>
      </c>
    </row>
    <row r="19" spans="1:7" x14ac:dyDescent="0.25">
      <c r="A19" s="18">
        <v>34</v>
      </c>
      <c r="B19" s="48">
        <f>IF('Raster Scans'!$G$15="Error",#N/A,IF('Raster Scans'!$G$16="Error",#N/A,IF('Raster Scans'!$G$17="Error",#N/A,IF('Raster Scans'!$G$18="Error",#N/A,IF('Raster Scans'!$G$19="Error",#N/A,IF('Raster Scans'!$G$20="Error",#N/A,IF('Raster Scans'!$G$29="Error",#N/A,IF('Raster Scans'!$G$30="Error",#N/A,IF('Raster Scans'!$G$31="Error",#N/A,IF('Raster Scans'!$G$32="Error",#N/A,'Raster Scans'!$D$37*COS(RADIANS(A19))))))))))))</f>
        <v>8.5233026337649648E-2</v>
      </c>
      <c r="C19" s="7">
        <f>IF('Raster Scans'!$G$15="Error",#N/A,IF('Raster Scans'!$G$16="Error",#N/A,IF('Raster Scans'!$G$17="Error",#N/A,IF('Raster Scans'!$G$18="Error",#N/A,IF('Raster Scans'!$G$19="Error",#N/A,IF('Raster Scans'!$G$20="Error",#N/A,IF('Raster Scans'!$G$29="Error",#N/A,IF('Raster Scans'!$G$30="Error",#N/A,IF('Raster Scans'!$G$31="Error",#N/A,IF('Raster Scans'!$G$32="Error",#N/A,'Raster Scans'!$D$37*SIN(RADIANS(A19))))))))))))</f>
        <v>5.7490402180999559E-2</v>
      </c>
      <c r="F19" s="48">
        <f>IF('Raster Scans'!$G$15="Error",#N/A,IF('Raster Scans'!$G$16="Error",#N/A,IF('Raster Scans'!$G$17="Error",#N/A,IF('Raster Scans'!$G$18="Error",#N/A,IF('Raster Scans'!$G$19="Error",#N/A,IF('Raster Scans'!$G$20="Error",#N/A,IF('Raster Scans'!$G$29="Error",#N/A,IF('Raster Scans'!$G$30="Error",#N/A,IF('Raster Scans'!$G$31="Error",#N/A,IF('Raster Scans'!$G$32="Error",#N/A,'Raster Scans'!$D$41*COS(RADIANS(A19))))))))))))</f>
        <v>17.159684642280151</v>
      </c>
      <c r="G19" s="7">
        <f>IF('Raster Scans'!$G$15="Error",#N/A,IF('Raster Scans'!$G$16="Error",#N/A,IF('Raster Scans'!$G$17="Error",#N/A,IF('Raster Scans'!$G$18="Error",#N/A,IF('Raster Scans'!$G$19="Error",#N/A,IF('Raster Scans'!$G$20="Error",#N/A,IF('Raster Scans'!$G$29="Error",#N/A,IF('Raster Scans'!$G$30="Error",#N/A,IF('Raster Scans'!$G$31="Error",#N/A,IF('Raster Scans'!$G$32="Error",#N/A,'Raster Scans'!$D$41*SIN(RADIANS(A19))))))))))))</f>
        <v>11.574353437548153</v>
      </c>
    </row>
    <row r="20" spans="1:7" x14ac:dyDescent="0.25">
      <c r="A20" s="18">
        <v>36</v>
      </c>
      <c r="B20" s="48">
        <f>IF('Raster Scans'!$G$15="Error",#N/A,IF('Raster Scans'!$G$16="Error",#N/A,IF('Raster Scans'!$G$17="Error",#N/A,IF('Raster Scans'!$G$18="Error",#N/A,IF('Raster Scans'!$G$19="Error",#N/A,IF('Raster Scans'!$G$20="Error",#N/A,IF('Raster Scans'!$G$29="Error",#N/A,IF('Raster Scans'!$G$30="Error",#N/A,IF('Raster Scans'!$G$31="Error",#N/A,IF('Raster Scans'!$G$32="Error",#N/A,'Raster Scans'!$D$37*COS(RADIANS(A20))))))))))))</f>
        <v>8.3174718579582807E-2</v>
      </c>
      <c r="C20" s="7">
        <f>IF('Raster Scans'!$G$15="Error",#N/A,IF('Raster Scans'!$G$16="Error",#N/A,IF('Raster Scans'!$G$17="Error",#N/A,IF('Raster Scans'!$G$18="Error",#N/A,IF('Raster Scans'!$G$19="Error",#N/A,IF('Raster Scans'!$G$20="Error",#N/A,IF('Raster Scans'!$G$29="Error",#N/A,IF('Raster Scans'!$G$30="Error",#N/A,IF('Raster Scans'!$G$31="Error",#N/A,IF('Raster Scans'!$G$32="Error",#N/A,'Raster Scans'!$D$37*SIN(RADIANS(A20))))))))))))</f>
        <v>6.0429970302944551E-2</v>
      </c>
      <c r="F20" s="48">
        <f>IF('Raster Scans'!$G$15="Error",#N/A,IF('Raster Scans'!$G$16="Error",#N/A,IF('Raster Scans'!$G$17="Error",#N/A,IF('Raster Scans'!$G$18="Error",#N/A,IF('Raster Scans'!$G$19="Error",#N/A,IF('Raster Scans'!$G$20="Error",#N/A,IF('Raster Scans'!$G$29="Error",#N/A,IF('Raster Scans'!$G$30="Error",#N/A,IF('Raster Scans'!$G$31="Error",#N/A,IF('Raster Scans'!$G$32="Error",#N/A,'Raster Scans'!$D$41*COS(RADIANS(A20))))))))))))</f>
        <v>16.745292316407944</v>
      </c>
      <c r="G20" s="7">
        <f>IF('Raster Scans'!$G$15="Error",#N/A,IF('Raster Scans'!$G$16="Error",#N/A,IF('Raster Scans'!$G$17="Error",#N/A,IF('Raster Scans'!$G$18="Error",#N/A,IF('Raster Scans'!$G$19="Error",#N/A,IF('Raster Scans'!$G$20="Error",#N/A,IF('Raster Scans'!$G$29="Error",#N/A,IF('Raster Scans'!$G$30="Error",#N/A,IF('Raster Scans'!$G$31="Error",#N/A,IF('Raster Scans'!$G$32="Error",#N/A,'Raster Scans'!$D$41*SIN(RADIANS(A20))))))))))))</f>
        <v>12.166167011751774</v>
      </c>
    </row>
    <row r="21" spans="1:7" x14ac:dyDescent="0.25">
      <c r="A21" s="18">
        <v>38</v>
      </c>
      <c r="B21" s="48">
        <f>IF('Raster Scans'!$G$15="Error",#N/A,IF('Raster Scans'!$G$16="Error",#N/A,IF('Raster Scans'!$G$17="Error",#N/A,IF('Raster Scans'!$G$18="Error",#N/A,IF('Raster Scans'!$G$19="Error",#N/A,IF('Raster Scans'!$G$20="Error",#N/A,IF('Raster Scans'!$G$29="Error",#N/A,IF('Raster Scans'!$G$30="Error",#N/A,IF('Raster Scans'!$G$31="Error",#N/A,IF('Raster Scans'!$G$32="Error",#N/A,'Raster Scans'!$D$37*COS(RADIANS(A21))))))))))))</f>
        <v>8.1015075239009957E-2</v>
      </c>
      <c r="C21" s="7">
        <f>IF('Raster Scans'!$G$15="Error",#N/A,IF('Raster Scans'!$G$16="Error",#N/A,IF('Raster Scans'!$G$17="Error",#N/A,IF('Raster Scans'!$G$18="Error",#N/A,IF('Raster Scans'!$G$19="Error",#N/A,IF('Raster Scans'!$G$20="Error",#N/A,IF('Raster Scans'!$G$29="Error",#N/A,IF('Raster Scans'!$G$30="Error",#N/A,IF('Raster Scans'!$G$31="Error",#N/A,IF('Raster Scans'!$G$32="Error",#N/A,'Raster Scans'!$D$37*SIN(RADIANS(A21))))))))))))</f>
        <v>6.3295913814598745E-2</v>
      </c>
      <c r="F21" s="48">
        <f>IF('Raster Scans'!$G$15="Error",#N/A,IF('Raster Scans'!$G$16="Error",#N/A,IF('Raster Scans'!$G$17="Error",#N/A,IF('Raster Scans'!$G$18="Error",#N/A,IF('Raster Scans'!$G$19="Error",#N/A,IF('Raster Scans'!$G$20="Error",#N/A,IF('Raster Scans'!$G$29="Error",#N/A,IF('Raster Scans'!$G$30="Error",#N/A,IF('Raster Scans'!$G$31="Error",#N/A,IF('Raster Scans'!$G$32="Error",#N/A,'Raster Scans'!$D$41*COS(RADIANS(A21))))))))))))</f>
        <v>16.310498431262737</v>
      </c>
      <c r="G21" s="7">
        <f>IF('Raster Scans'!$G$15="Error",#N/A,IF('Raster Scans'!$G$16="Error",#N/A,IF('Raster Scans'!$G$17="Error",#N/A,IF('Raster Scans'!$G$18="Error",#N/A,IF('Raster Scans'!$G$19="Error",#N/A,IF('Raster Scans'!$G$20="Error",#N/A,IF('Raster Scans'!$G$29="Error",#N/A,IF('Raster Scans'!$G$30="Error",#N/A,IF('Raster Scans'!$G$31="Error",#N/A,IF('Raster Scans'!$G$32="Error",#N/A,'Raster Scans'!$D$41*SIN(RADIANS(A21))))))))))))</f>
        <v>12.74315798550594</v>
      </c>
    </row>
    <row r="22" spans="1:7" x14ac:dyDescent="0.25">
      <c r="A22" s="18">
        <v>40</v>
      </c>
      <c r="B22" s="48">
        <f>IF('Raster Scans'!$G$15="Error",#N/A,IF('Raster Scans'!$G$16="Error",#N/A,IF('Raster Scans'!$G$17="Error",#N/A,IF('Raster Scans'!$G$18="Error",#N/A,IF('Raster Scans'!$G$19="Error",#N/A,IF('Raster Scans'!$G$20="Error",#N/A,IF('Raster Scans'!$G$29="Error",#N/A,IF('Raster Scans'!$G$30="Error",#N/A,IF('Raster Scans'!$G$31="Error",#N/A,IF('Raster Scans'!$G$32="Error",#N/A,'Raster Scans'!$D$37*COS(RADIANS(A22))))))))))))</f>
        <v>7.875672750867406E-2</v>
      </c>
      <c r="C22" s="7">
        <f>IF('Raster Scans'!$G$15="Error",#N/A,IF('Raster Scans'!$G$16="Error",#N/A,IF('Raster Scans'!$G$17="Error",#N/A,IF('Raster Scans'!$G$18="Error",#N/A,IF('Raster Scans'!$G$19="Error",#N/A,IF('Raster Scans'!$G$20="Error",#N/A,IF('Raster Scans'!$G$29="Error",#N/A,IF('Raster Scans'!$G$30="Error",#N/A,IF('Raster Scans'!$G$31="Error",#N/A,IF('Raster Scans'!$G$32="Error",#N/A,'Raster Scans'!$D$37*SIN(RADIANS(A22))))))))))))</f>
        <v>6.6084741005257935E-2</v>
      </c>
      <c r="F22" s="48">
        <f>IF('Raster Scans'!$G$15="Error",#N/A,IF('Raster Scans'!$G$16="Error",#N/A,IF('Raster Scans'!$G$17="Error",#N/A,IF('Raster Scans'!$G$18="Error",#N/A,IF('Raster Scans'!$G$19="Error",#N/A,IF('Raster Scans'!$G$20="Error",#N/A,IF('Raster Scans'!$G$29="Error",#N/A,IF('Raster Scans'!$G$30="Error",#N/A,IF('Raster Scans'!$G$31="Error",#N/A,IF('Raster Scans'!$G$32="Error",#N/A,'Raster Scans'!$D$41*COS(RADIANS(A22))))))))))))</f>
        <v>15.855832716218718</v>
      </c>
      <c r="G22" s="7">
        <f>IF('Raster Scans'!$G$15="Error",#N/A,IF('Raster Scans'!$G$16="Error",#N/A,IF('Raster Scans'!$G$17="Error",#N/A,IF('Raster Scans'!$G$18="Error",#N/A,IF('Raster Scans'!$G$19="Error",#N/A,IF('Raster Scans'!$G$20="Error",#N/A,IF('Raster Scans'!$G$29="Error",#N/A,IF('Raster Scans'!$G$30="Error",#N/A,IF('Raster Scans'!$G$31="Error",#N/A,IF('Raster Scans'!$G$32="Error",#N/A,'Raster Scans'!$D$41*SIN(RADIANS(A22))))))))))))</f>
        <v>13.304623384187774</v>
      </c>
    </row>
    <row r="23" spans="1:7" x14ac:dyDescent="0.25">
      <c r="A23" s="18">
        <v>42</v>
      </c>
      <c r="B23" s="48">
        <f>IF('Raster Scans'!$G$15="Error",#N/A,IF('Raster Scans'!$G$16="Error",#N/A,IF('Raster Scans'!$G$17="Error",#N/A,IF('Raster Scans'!$G$18="Error",#N/A,IF('Raster Scans'!$G$19="Error",#N/A,IF('Raster Scans'!$G$20="Error",#N/A,IF('Raster Scans'!$G$29="Error",#N/A,IF('Raster Scans'!$G$30="Error",#N/A,IF('Raster Scans'!$G$31="Error",#N/A,IF('Raster Scans'!$G$32="Error",#N/A,'Raster Scans'!$D$37*COS(RADIANS(A23))))))))))))</f>
        <v>7.6402426837412704E-2</v>
      </c>
      <c r="C23" s="7">
        <f>IF('Raster Scans'!$G$15="Error",#N/A,IF('Raster Scans'!$G$16="Error",#N/A,IF('Raster Scans'!$G$17="Error",#N/A,IF('Raster Scans'!$G$18="Error",#N/A,IF('Raster Scans'!$G$19="Error",#N/A,IF('Raster Scans'!$G$20="Error",#N/A,IF('Raster Scans'!$G$29="Error",#N/A,IF('Raster Scans'!$G$30="Error",#N/A,IF('Raster Scans'!$G$31="Error",#N/A,IF('Raster Scans'!$G$32="Error",#N/A,'Raster Scans'!$D$37*SIN(RADIANS(A23))))))))))))</f>
        <v>6.8793054118576225E-2</v>
      </c>
      <c r="F23" s="48">
        <f>IF('Raster Scans'!$G$15="Error",#N/A,IF('Raster Scans'!$G$16="Error",#N/A,IF('Raster Scans'!$G$17="Error",#N/A,IF('Raster Scans'!$G$18="Error",#N/A,IF('Raster Scans'!$G$19="Error",#N/A,IF('Raster Scans'!$G$20="Error",#N/A,IF('Raster Scans'!$G$29="Error",#N/A,IF('Raster Scans'!$G$30="Error",#N/A,IF('Raster Scans'!$G$31="Error",#N/A,IF('Raster Scans'!$G$32="Error",#N/A,'Raster Scans'!$D$41*COS(RADIANS(A23))))))))))))</f>
        <v>15.381849111413782</v>
      </c>
      <c r="G23" s="7">
        <f>IF('Raster Scans'!$G$15="Error",#N/A,IF('Raster Scans'!$G$16="Error",#N/A,IF('Raster Scans'!$G$17="Error",#N/A,IF('Raster Scans'!$G$18="Error",#N/A,IF('Raster Scans'!$G$19="Error",#N/A,IF('Raster Scans'!$G$20="Error",#N/A,IF('Raster Scans'!$G$29="Error",#N/A,IF('Raster Scans'!$G$30="Error",#N/A,IF('Raster Scans'!$G$31="Error",#N/A,IF('Raster Scans'!$G$32="Error",#N/A,'Raster Scans'!$D$41*SIN(RADIANS(A23))))))))))))</f>
        <v>13.849879148696104</v>
      </c>
    </row>
    <row r="24" spans="1:7" x14ac:dyDescent="0.25">
      <c r="A24" s="18">
        <v>44</v>
      </c>
      <c r="B24" s="48">
        <f>IF('Raster Scans'!$G$15="Error",#N/A,IF('Raster Scans'!$G$16="Error",#N/A,IF('Raster Scans'!$G$17="Error",#N/A,IF('Raster Scans'!$G$18="Error",#N/A,IF('Raster Scans'!$G$19="Error",#N/A,IF('Raster Scans'!$G$20="Error",#N/A,IF('Raster Scans'!$G$29="Error",#N/A,IF('Raster Scans'!$G$30="Error",#N/A,IF('Raster Scans'!$G$31="Error",#N/A,IF('Raster Scans'!$G$32="Error",#N/A,'Raster Scans'!$D$37*COS(RADIANS(A24))))))))))))</f>
        <v>7.3955041577941624E-2</v>
      </c>
      <c r="C24" s="7">
        <f>IF('Raster Scans'!$G$15="Error",#N/A,IF('Raster Scans'!$G$16="Error",#N/A,IF('Raster Scans'!$G$17="Error",#N/A,IF('Raster Scans'!$G$18="Error",#N/A,IF('Raster Scans'!$G$19="Error",#N/A,IF('Raster Scans'!$G$20="Error",#N/A,IF('Raster Scans'!$G$29="Error",#N/A,IF('Raster Scans'!$G$30="Error",#N/A,IF('Raster Scans'!$G$31="Error",#N/A,IF('Raster Scans'!$G$32="Error",#N/A,'Raster Scans'!$D$37*SIN(RADIANS(A24))))))))))))</f>
        <v>7.1417553492208657E-2</v>
      </c>
      <c r="F24" s="48">
        <f>IF('Raster Scans'!$G$15="Error",#N/A,IF('Raster Scans'!$G$16="Error",#N/A,IF('Raster Scans'!$G$17="Error",#N/A,IF('Raster Scans'!$G$18="Error",#N/A,IF('Raster Scans'!$G$19="Error",#N/A,IF('Raster Scans'!$G$20="Error",#N/A,IF('Raster Scans'!$G$29="Error",#N/A,IF('Raster Scans'!$G$30="Error",#N/A,IF('Raster Scans'!$G$31="Error",#N/A,IF('Raster Scans'!$G$32="Error",#N/A,'Raster Scans'!$D$41*COS(RADIANS(A24))))))))))))</f>
        <v>14.889125092858807</v>
      </c>
      <c r="G24" s="7">
        <f>IF('Raster Scans'!$G$15="Error",#N/A,IF('Raster Scans'!$G$16="Error",#N/A,IF('Raster Scans'!$G$17="Error",#N/A,IF('Raster Scans'!$G$18="Error",#N/A,IF('Raster Scans'!$G$19="Error",#N/A,IF('Raster Scans'!$G$20="Error",#N/A,IF('Raster Scans'!$G$29="Error",#N/A,IF('Raster Scans'!$G$30="Error",#N/A,IF('Raster Scans'!$G$31="Error",#N/A,IF('Raster Scans'!$G$32="Error",#N/A,'Raster Scans'!$D$41*SIN(RADIANS(A24))))))))))))</f>
        <v>14.378260968872082</v>
      </c>
    </row>
    <row r="25" spans="1:7" x14ac:dyDescent="0.25">
      <c r="A25" s="18">
        <v>46</v>
      </c>
      <c r="B25" s="48">
        <f>IF('Raster Scans'!$G$15="Error",#N/A,IF('Raster Scans'!$G$16="Error",#N/A,IF('Raster Scans'!$G$17="Error",#N/A,IF('Raster Scans'!$G$18="Error",#N/A,IF('Raster Scans'!$G$19="Error",#N/A,IF('Raster Scans'!$G$20="Error",#N/A,IF('Raster Scans'!$G$29="Error",#N/A,IF('Raster Scans'!$G$30="Error",#N/A,IF('Raster Scans'!$G$31="Error",#N/A,IF('Raster Scans'!$G$32="Error",#N/A,'Raster Scans'!$D$37*COS(RADIANS(A25))))))))))))</f>
        <v>7.1417553492208657E-2</v>
      </c>
      <c r="C25" s="7">
        <f>IF('Raster Scans'!$G$15="Error",#N/A,IF('Raster Scans'!$G$16="Error",#N/A,IF('Raster Scans'!$G$17="Error",#N/A,IF('Raster Scans'!$G$18="Error",#N/A,IF('Raster Scans'!$G$19="Error",#N/A,IF('Raster Scans'!$G$20="Error",#N/A,IF('Raster Scans'!$G$29="Error",#N/A,IF('Raster Scans'!$G$30="Error",#N/A,IF('Raster Scans'!$G$31="Error",#N/A,IF('Raster Scans'!$G$32="Error",#N/A,'Raster Scans'!$D$37*SIN(RADIANS(A25))))))))))))</f>
        <v>7.395504157794161E-2</v>
      </c>
      <c r="F25" s="48">
        <f>IF('Raster Scans'!$G$15="Error",#N/A,IF('Raster Scans'!$G$16="Error",#N/A,IF('Raster Scans'!$G$17="Error",#N/A,IF('Raster Scans'!$G$18="Error",#N/A,IF('Raster Scans'!$G$19="Error",#N/A,IF('Raster Scans'!$G$20="Error",#N/A,IF('Raster Scans'!$G$29="Error",#N/A,IF('Raster Scans'!$G$30="Error",#N/A,IF('Raster Scans'!$G$31="Error",#N/A,IF('Raster Scans'!$G$32="Error",#N/A,'Raster Scans'!$D$41*COS(RADIANS(A25))))))))))))</f>
        <v>14.378260968872082</v>
      </c>
      <c r="G25" s="7">
        <f>IF('Raster Scans'!$G$15="Error",#N/A,IF('Raster Scans'!$G$16="Error",#N/A,IF('Raster Scans'!$G$17="Error",#N/A,IF('Raster Scans'!$G$18="Error",#N/A,IF('Raster Scans'!$G$19="Error",#N/A,IF('Raster Scans'!$G$20="Error",#N/A,IF('Raster Scans'!$G$29="Error",#N/A,IF('Raster Scans'!$G$30="Error",#N/A,IF('Raster Scans'!$G$31="Error",#N/A,IF('Raster Scans'!$G$32="Error",#N/A,'Raster Scans'!$D$41*SIN(RADIANS(A25))))))))))))</f>
        <v>14.889125092858803</v>
      </c>
    </row>
    <row r="26" spans="1:7" x14ac:dyDescent="0.25">
      <c r="A26" s="18">
        <v>48</v>
      </c>
      <c r="B26" s="48">
        <f>IF('Raster Scans'!$G$15="Error",#N/A,IF('Raster Scans'!$G$16="Error",#N/A,IF('Raster Scans'!$G$17="Error",#N/A,IF('Raster Scans'!$G$18="Error",#N/A,IF('Raster Scans'!$G$19="Error",#N/A,IF('Raster Scans'!$G$20="Error",#N/A,IF('Raster Scans'!$G$29="Error",#N/A,IF('Raster Scans'!$G$30="Error",#N/A,IF('Raster Scans'!$G$31="Error",#N/A,IF('Raster Scans'!$G$32="Error",#N/A,'Raster Scans'!$D$37*COS(RADIANS(A26))))))))))))</f>
        <v>6.8793054118576225E-2</v>
      </c>
      <c r="C26" s="7">
        <f>IF('Raster Scans'!$G$15="Error",#N/A,IF('Raster Scans'!$G$16="Error",#N/A,IF('Raster Scans'!$G$17="Error",#N/A,IF('Raster Scans'!$G$18="Error",#N/A,IF('Raster Scans'!$G$19="Error",#N/A,IF('Raster Scans'!$G$20="Error",#N/A,IF('Raster Scans'!$G$29="Error",#N/A,IF('Raster Scans'!$G$30="Error",#N/A,IF('Raster Scans'!$G$31="Error",#N/A,IF('Raster Scans'!$G$32="Error",#N/A,'Raster Scans'!$D$37*SIN(RADIANS(A26))))))))))))</f>
        <v>7.6402426837412704E-2</v>
      </c>
      <c r="F26" s="48">
        <f>IF('Raster Scans'!$G$15="Error",#N/A,IF('Raster Scans'!$G$16="Error",#N/A,IF('Raster Scans'!$G$17="Error",#N/A,IF('Raster Scans'!$G$18="Error",#N/A,IF('Raster Scans'!$G$19="Error",#N/A,IF('Raster Scans'!$G$20="Error",#N/A,IF('Raster Scans'!$G$29="Error",#N/A,IF('Raster Scans'!$G$30="Error",#N/A,IF('Raster Scans'!$G$31="Error",#N/A,IF('Raster Scans'!$G$32="Error",#N/A,'Raster Scans'!$D$41*COS(RADIANS(A26))))))))))))</f>
        <v>13.849879148696104</v>
      </c>
      <c r="G26" s="7">
        <f>IF('Raster Scans'!$G$15="Error",#N/A,IF('Raster Scans'!$G$16="Error",#N/A,IF('Raster Scans'!$G$17="Error",#N/A,IF('Raster Scans'!$G$18="Error",#N/A,IF('Raster Scans'!$G$19="Error",#N/A,IF('Raster Scans'!$G$20="Error",#N/A,IF('Raster Scans'!$G$29="Error",#N/A,IF('Raster Scans'!$G$30="Error",#N/A,IF('Raster Scans'!$G$31="Error",#N/A,IF('Raster Scans'!$G$32="Error",#N/A,'Raster Scans'!$D$41*SIN(RADIANS(A26))))))))))))</f>
        <v>15.381849111413782</v>
      </c>
    </row>
    <row r="27" spans="1:7" x14ac:dyDescent="0.25">
      <c r="A27" s="18">
        <v>50</v>
      </c>
      <c r="B27" s="48">
        <f>IF('Raster Scans'!$G$15="Error",#N/A,IF('Raster Scans'!$G$16="Error",#N/A,IF('Raster Scans'!$G$17="Error",#N/A,IF('Raster Scans'!$G$18="Error",#N/A,IF('Raster Scans'!$G$19="Error",#N/A,IF('Raster Scans'!$G$20="Error",#N/A,IF('Raster Scans'!$G$29="Error",#N/A,IF('Raster Scans'!$G$30="Error",#N/A,IF('Raster Scans'!$G$31="Error",#N/A,IF('Raster Scans'!$G$32="Error",#N/A,'Raster Scans'!$D$37*COS(RADIANS(A27))))))))))))</f>
        <v>6.6084741005257949E-2</v>
      </c>
      <c r="C27" s="7">
        <f>IF('Raster Scans'!$G$15="Error",#N/A,IF('Raster Scans'!$G$16="Error",#N/A,IF('Raster Scans'!$G$17="Error",#N/A,IF('Raster Scans'!$G$18="Error",#N/A,IF('Raster Scans'!$G$19="Error",#N/A,IF('Raster Scans'!$G$20="Error",#N/A,IF('Raster Scans'!$G$29="Error",#N/A,IF('Raster Scans'!$G$30="Error",#N/A,IF('Raster Scans'!$G$31="Error",#N/A,IF('Raster Scans'!$G$32="Error",#N/A,'Raster Scans'!$D$37*SIN(RADIANS(A27))))))))))))</f>
        <v>7.875672750867406E-2</v>
      </c>
      <c r="F27" s="48">
        <f>IF('Raster Scans'!$G$15="Error",#N/A,IF('Raster Scans'!$G$16="Error",#N/A,IF('Raster Scans'!$G$17="Error",#N/A,IF('Raster Scans'!$G$18="Error",#N/A,IF('Raster Scans'!$G$19="Error",#N/A,IF('Raster Scans'!$G$20="Error",#N/A,IF('Raster Scans'!$G$29="Error",#N/A,IF('Raster Scans'!$G$30="Error",#N/A,IF('Raster Scans'!$G$31="Error",#N/A,IF('Raster Scans'!$G$32="Error",#N/A,'Raster Scans'!$D$41*COS(RADIANS(A27))))))))))))</f>
        <v>13.304623384187778</v>
      </c>
      <c r="G27" s="7">
        <f>IF('Raster Scans'!$G$15="Error",#N/A,IF('Raster Scans'!$G$16="Error",#N/A,IF('Raster Scans'!$G$17="Error",#N/A,IF('Raster Scans'!$G$18="Error",#N/A,IF('Raster Scans'!$G$19="Error",#N/A,IF('Raster Scans'!$G$20="Error",#N/A,IF('Raster Scans'!$G$29="Error",#N/A,IF('Raster Scans'!$G$30="Error",#N/A,IF('Raster Scans'!$G$31="Error",#N/A,IF('Raster Scans'!$G$32="Error",#N/A,'Raster Scans'!$D$41*SIN(RADIANS(A27))))))))))))</f>
        <v>15.855832716218718</v>
      </c>
    </row>
    <row r="28" spans="1:7" x14ac:dyDescent="0.25">
      <c r="A28" s="18">
        <v>52</v>
      </c>
      <c r="B28" s="48">
        <f>IF('Raster Scans'!$G$15="Error",#N/A,IF('Raster Scans'!$G$16="Error",#N/A,IF('Raster Scans'!$G$17="Error",#N/A,IF('Raster Scans'!$G$18="Error",#N/A,IF('Raster Scans'!$G$19="Error",#N/A,IF('Raster Scans'!$G$20="Error",#N/A,IF('Raster Scans'!$G$29="Error",#N/A,IF('Raster Scans'!$G$30="Error",#N/A,IF('Raster Scans'!$G$31="Error",#N/A,IF('Raster Scans'!$G$32="Error",#N/A,'Raster Scans'!$D$37*COS(RADIANS(A28))))))))))))</f>
        <v>6.3295913814598745E-2</v>
      </c>
      <c r="C28" s="7">
        <f>IF('Raster Scans'!$G$15="Error",#N/A,IF('Raster Scans'!$G$16="Error",#N/A,IF('Raster Scans'!$G$17="Error",#N/A,IF('Raster Scans'!$G$18="Error",#N/A,IF('Raster Scans'!$G$19="Error",#N/A,IF('Raster Scans'!$G$20="Error",#N/A,IF('Raster Scans'!$G$29="Error",#N/A,IF('Raster Scans'!$G$30="Error",#N/A,IF('Raster Scans'!$G$31="Error",#N/A,IF('Raster Scans'!$G$32="Error",#N/A,'Raster Scans'!$D$37*SIN(RADIANS(A28))))))))))))</f>
        <v>8.101507523900997E-2</v>
      </c>
      <c r="F28" s="48">
        <f>IF('Raster Scans'!$G$15="Error",#N/A,IF('Raster Scans'!$G$16="Error",#N/A,IF('Raster Scans'!$G$17="Error",#N/A,IF('Raster Scans'!$G$18="Error",#N/A,IF('Raster Scans'!$G$19="Error",#N/A,IF('Raster Scans'!$G$20="Error",#N/A,IF('Raster Scans'!$G$29="Error",#N/A,IF('Raster Scans'!$G$30="Error",#N/A,IF('Raster Scans'!$G$31="Error",#N/A,IF('Raster Scans'!$G$32="Error",#N/A,'Raster Scans'!$D$41*COS(RADIANS(A28))))))))))))</f>
        <v>12.74315798550594</v>
      </c>
      <c r="G28" s="7">
        <f>IF('Raster Scans'!$G$15="Error",#N/A,IF('Raster Scans'!$G$16="Error",#N/A,IF('Raster Scans'!$G$17="Error",#N/A,IF('Raster Scans'!$G$18="Error",#N/A,IF('Raster Scans'!$G$19="Error",#N/A,IF('Raster Scans'!$G$20="Error",#N/A,IF('Raster Scans'!$G$29="Error",#N/A,IF('Raster Scans'!$G$30="Error",#N/A,IF('Raster Scans'!$G$31="Error",#N/A,IF('Raster Scans'!$G$32="Error",#N/A,'Raster Scans'!$D$41*SIN(RADIANS(A28))))))))))))</f>
        <v>16.31049843126274</v>
      </c>
    </row>
    <row r="29" spans="1:7" x14ac:dyDescent="0.25">
      <c r="A29" s="18">
        <v>54</v>
      </c>
      <c r="B29" s="48">
        <f>IF('Raster Scans'!$G$15="Error",#N/A,IF('Raster Scans'!$G$16="Error",#N/A,IF('Raster Scans'!$G$17="Error",#N/A,IF('Raster Scans'!$G$18="Error",#N/A,IF('Raster Scans'!$G$19="Error",#N/A,IF('Raster Scans'!$G$20="Error",#N/A,IF('Raster Scans'!$G$29="Error",#N/A,IF('Raster Scans'!$G$30="Error",#N/A,IF('Raster Scans'!$G$31="Error",#N/A,IF('Raster Scans'!$G$32="Error",#N/A,'Raster Scans'!$D$37*COS(RADIANS(A29))))))))))))</f>
        <v>6.0429970302944551E-2</v>
      </c>
      <c r="C29" s="7">
        <f>IF('Raster Scans'!$G$15="Error",#N/A,IF('Raster Scans'!$G$16="Error",#N/A,IF('Raster Scans'!$G$17="Error",#N/A,IF('Raster Scans'!$G$18="Error",#N/A,IF('Raster Scans'!$G$19="Error",#N/A,IF('Raster Scans'!$G$20="Error",#N/A,IF('Raster Scans'!$G$29="Error",#N/A,IF('Raster Scans'!$G$30="Error",#N/A,IF('Raster Scans'!$G$31="Error",#N/A,IF('Raster Scans'!$G$32="Error",#N/A,'Raster Scans'!$D$37*SIN(RADIANS(A29))))))))))))</f>
        <v>8.3174718579582807E-2</v>
      </c>
      <c r="F29" s="48">
        <f>IF('Raster Scans'!$G$15="Error",#N/A,IF('Raster Scans'!$G$16="Error",#N/A,IF('Raster Scans'!$G$17="Error",#N/A,IF('Raster Scans'!$G$18="Error",#N/A,IF('Raster Scans'!$G$19="Error",#N/A,IF('Raster Scans'!$G$20="Error",#N/A,IF('Raster Scans'!$G$29="Error",#N/A,IF('Raster Scans'!$G$30="Error",#N/A,IF('Raster Scans'!$G$31="Error",#N/A,IF('Raster Scans'!$G$32="Error",#N/A,'Raster Scans'!$D$41*COS(RADIANS(A29))))))))))))</f>
        <v>12.166167011751774</v>
      </c>
      <c r="G29" s="7">
        <f>IF('Raster Scans'!$G$15="Error",#N/A,IF('Raster Scans'!$G$16="Error",#N/A,IF('Raster Scans'!$G$17="Error",#N/A,IF('Raster Scans'!$G$18="Error",#N/A,IF('Raster Scans'!$G$19="Error",#N/A,IF('Raster Scans'!$G$20="Error",#N/A,IF('Raster Scans'!$G$29="Error",#N/A,IF('Raster Scans'!$G$30="Error",#N/A,IF('Raster Scans'!$G$31="Error",#N/A,IF('Raster Scans'!$G$32="Error",#N/A,'Raster Scans'!$D$41*SIN(RADIANS(A29))))))))))))</f>
        <v>16.745292316407944</v>
      </c>
    </row>
    <row r="30" spans="1:7" x14ac:dyDescent="0.25">
      <c r="A30" s="18">
        <v>56</v>
      </c>
      <c r="B30" s="48">
        <f>IF('Raster Scans'!$G$15="Error",#N/A,IF('Raster Scans'!$G$16="Error",#N/A,IF('Raster Scans'!$G$17="Error",#N/A,IF('Raster Scans'!$G$18="Error",#N/A,IF('Raster Scans'!$G$19="Error",#N/A,IF('Raster Scans'!$G$20="Error",#N/A,IF('Raster Scans'!$G$29="Error",#N/A,IF('Raster Scans'!$G$30="Error",#N/A,IF('Raster Scans'!$G$31="Error",#N/A,IF('Raster Scans'!$G$32="Error",#N/A,'Raster Scans'!$D$37*COS(RADIANS(A30))))))))))))</f>
        <v>5.7490402180999552E-2</v>
      </c>
      <c r="C30" s="7">
        <f>IF('Raster Scans'!$G$15="Error",#N/A,IF('Raster Scans'!$G$16="Error",#N/A,IF('Raster Scans'!$G$17="Error",#N/A,IF('Raster Scans'!$G$18="Error",#N/A,IF('Raster Scans'!$G$19="Error",#N/A,IF('Raster Scans'!$G$20="Error",#N/A,IF('Raster Scans'!$G$29="Error",#N/A,IF('Raster Scans'!$G$30="Error",#N/A,IF('Raster Scans'!$G$31="Error",#N/A,IF('Raster Scans'!$G$32="Error",#N/A,'Raster Scans'!$D$37*SIN(RADIANS(A30))))))))))))</f>
        <v>8.5233026337649662E-2</v>
      </c>
      <c r="F30" s="48">
        <f>IF('Raster Scans'!$G$15="Error",#N/A,IF('Raster Scans'!$G$16="Error",#N/A,IF('Raster Scans'!$G$17="Error",#N/A,IF('Raster Scans'!$G$18="Error",#N/A,IF('Raster Scans'!$G$19="Error",#N/A,IF('Raster Scans'!$G$20="Error",#N/A,IF('Raster Scans'!$G$29="Error",#N/A,IF('Raster Scans'!$G$30="Error",#N/A,IF('Raster Scans'!$G$31="Error",#N/A,IF('Raster Scans'!$G$32="Error",#N/A,'Raster Scans'!$D$41*COS(RADIANS(A30))))))))))))</f>
        <v>11.574353437548151</v>
      </c>
      <c r="G30" s="7">
        <f>IF('Raster Scans'!$G$15="Error",#N/A,IF('Raster Scans'!$G$16="Error",#N/A,IF('Raster Scans'!$G$17="Error",#N/A,IF('Raster Scans'!$G$18="Error",#N/A,IF('Raster Scans'!$G$19="Error",#N/A,IF('Raster Scans'!$G$20="Error",#N/A,IF('Raster Scans'!$G$29="Error",#N/A,IF('Raster Scans'!$G$30="Error",#N/A,IF('Raster Scans'!$G$31="Error",#N/A,IF('Raster Scans'!$G$32="Error",#N/A,'Raster Scans'!$D$41*SIN(RADIANS(A30))))))))))))</f>
        <v>17.159684642280155</v>
      </c>
    </row>
    <row r="31" spans="1:7" x14ac:dyDescent="0.25">
      <c r="A31" s="18">
        <v>58</v>
      </c>
      <c r="B31" s="48">
        <f>IF('Raster Scans'!$G$15="Error",#N/A,IF('Raster Scans'!$G$16="Error",#N/A,IF('Raster Scans'!$G$17="Error",#N/A,IF('Raster Scans'!$G$18="Error",#N/A,IF('Raster Scans'!$G$19="Error",#N/A,IF('Raster Scans'!$G$20="Error",#N/A,IF('Raster Scans'!$G$29="Error",#N/A,IF('Raster Scans'!$G$30="Error",#N/A,IF('Raster Scans'!$G$31="Error",#N/A,IF('Raster Scans'!$G$32="Error",#N/A,'Raster Scans'!$D$37*COS(RADIANS(A31))))))))))))</f>
        <v>5.4480790859714578E-2</v>
      </c>
      <c r="C31" s="7">
        <f>IF('Raster Scans'!$G$15="Error",#N/A,IF('Raster Scans'!$G$16="Error",#N/A,IF('Raster Scans'!$G$17="Error",#N/A,IF('Raster Scans'!$G$18="Error",#N/A,IF('Raster Scans'!$G$19="Error",#N/A,IF('Raster Scans'!$G$20="Error",#N/A,IF('Raster Scans'!$G$29="Error",#N/A,IF('Raster Scans'!$G$30="Error",#N/A,IF('Raster Scans'!$G$31="Error",#N/A,IF('Raster Scans'!$G$32="Error",#N/A,'Raster Scans'!$D$37*SIN(RADIANS(A31))))))))))))</f>
        <v>8.7187490782265301E-2</v>
      </c>
      <c r="F31" s="48">
        <f>IF('Raster Scans'!$G$15="Error",#N/A,IF('Raster Scans'!$G$16="Error",#N/A,IF('Raster Scans'!$G$17="Error",#N/A,IF('Raster Scans'!$G$18="Error",#N/A,IF('Raster Scans'!$G$19="Error",#N/A,IF('Raster Scans'!$G$20="Error",#N/A,IF('Raster Scans'!$G$29="Error",#N/A,IF('Raster Scans'!$G$30="Error",#N/A,IF('Raster Scans'!$G$31="Error",#N/A,IF('Raster Scans'!$G$32="Error",#N/A,'Raster Scans'!$D$41*COS(RADIANS(A31))))))))))))</f>
        <v>10.968438296573348</v>
      </c>
      <c r="G31" s="7">
        <f>IF('Raster Scans'!$G$15="Error",#N/A,IF('Raster Scans'!$G$16="Error",#N/A,IF('Raster Scans'!$G$17="Error",#N/A,IF('Raster Scans'!$G$18="Error",#N/A,IF('Raster Scans'!$G$19="Error",#N/A,IF('Raster Scans'!$G$20="Error",#N/A,IF('Raster Scans'!$G$29="Error",#N/A,IF('Raster Scans'!$G$30="Error",#N/A,IF('Raster Scans'!$G$31="Error",#N/A,IF('Raster Scans'!$G$32="Error",#N/A,'Raster Scans'!$D$41*SIN(RADIANS(A31))))))))))))</f>
        <v>17.553170535662531</v>
      </c>
    </row>
    <row r="32" spans="1:7" x14ac:dyDescent="0.25">
      <c r="A32" s="18">
        <v>60</v>
      </c>
      <c r="B32" s="48">
        <f>IF('Raster Scans'!$G$15="Error",#N/A,IF('Raster Scans'!$G$16="Error",#N/A,IF('Raster Scans'!$G$17="Error",#N/A,IF('Raster Scans'!$G$18="Error",#N/A,IF('Raster Scans'!$G$19="Error",#N/A,IF('Raster Scans'!$G$20="Error",#N/A,IF('Raster Scans'!$G$29="Error",#N/A,IF('Raster Scans'!$G$30="Error",#N/A,IF('Raster Scans'!$G$31="Error",#N/A,IF('Raster Scans'!$G$32="Error",#N/A,'Raster Scans'!$D$37*COS(RADIANS(A32))))))))))))</f>
        <v>5.1404803086889564E-2</v>
      </c>
      <c r="C32" s="7">
        <f>IF('Raster Scans'!$G$15="Error",#N/A,IF('Raster Scans'!$G$16="Error",#N/A,IF('Raster Scans'!$G$17="Error",#N/A,IF('Raster Scans'!$G$18="Error",#N/A,IF('Raster Scans'!$G$19="Error",#N/A,IF('Raster Scans'!$G$20="Error",#N/A,IF('Raster Scans'!$G$29="Error",#N/A,IF('Raster Scans'!$G$30="Error",#N/A,IF('Raster Scans'!$G$31="Error",#N/A,IF('Raster Scans'!$G$32="Error",#N/A,'Raster Scans'!$D$37*SIN(RADIANS(A32))))))))))))</f>
        <v>8.9035730699566162E-2</v>
      </c>
      <c r="F32" s="48">
        <f>IF('Raster Scans'!$G$15="Error",#N/A,IF('Raster Scans'!$G$16="Error",#N/A,IF('Raster Scans'!$G$17="Error",#N/A,IF('Raster Scans'!$G$18="Error",#N/A,IF('Raster Scans'!$G$19="Error",#N/A,IF('Raster Scans'!$G$20="Error",#N/A,IF('Raster Scans'!$G$29="Error",#N/A,IF('Raster Scans'!$G$30="Error",#N/A,IF('Raster Scans'!$G$31="Error",#N/A,IF('Raster Scans'!$G$32="Error",#N/A,'Raster Scans'!$D$41*COS(RADIANS(A32))))))))))))</f>
        <v>10.34915980309257</v>
      </c>
      <c r="G32" s="7">
        <f>IF('Raster Scans'!$G$15="Error",#N/A,IF('Raster Scans'!$G$16="Error",#N/A,IF('Raster Scans'!$G$17="Error",#N/A,IF('Raster Scans'!$G$18="Error",#N/A,IF('Raster Scans'!$G$19="Error",#N/A,IF('Raster Scans'!$G$20="Error",#N/A,IF('Raster Scans'!$G$29="Error",#N/A,IF('Raster Scans'!$G$30="Error",#N/A,IF('Raster Scans'!$G$31="Error",#N/A,IF('Raster Scans'!$G$32="Error",#N/A,'Raster Scans'!$D$41*SIN(RADIANS(A32))))))))))))</f>
        <v>17.925270594605845</v>
      </c>
    </row>
    <row r="33" spans="1:7" x14ac:dyDescent="0.25">
      <c r="A33" s="18">
        <v>62</v>
      </c>
      <c r="B33" s="48">
        <f>IF('Raster Scans'!$G$15="Error",#N/A,IF('Raster Scans'!$G$16="Error",#N/A,IF('Raster Scans'!$G$17="Error",#N/A,IF('Raster Scans'!$G$18="Error",#N/A,IF('Raster Scans'!$G$19="Error",#N/A,IF('Raster Scans'!$G$20="Error",#N/A,IF('Raster Scans'!$G$29="Error",#N/A,IF('Raster Scans'!$G$30="Error",#N/A,IF('Raster Scans'!$G$31="Error",#N/A,IF('Raster Scans'!$G$32="Error",#N/A,'Raster Scans'!$D$37*COS(RADIANS(A33))))))))))))</f>
        <v>4.8266186479806045E-2</v>
      </c>
      <c r="C33" s="7">
        <f>IF('Raster Scans'!$G$15="Error",#N/A,IF('Raster Scans'!$G$16="Error",#N/A,IF('Raster Scans'!$G$17="Error",#N/A,IF('Raster Scans'!$G$18="Error",#N/A,IF('Raster Scans'!$G$19="Error",#N/A,IF('Raster Scans'!$G$20="Error",#N/A,IF('Raster Scans'!$G$29="Error",#N/A,IF('Raster Scans'!$G$30="Error",#N/A,IF('Raster Scans'!$G$31="Error",#N/A,IF('Raster Scans'!$G$32="Error",#N/A,'Raster Scans'!$D$37*SIN(RADIANS(A33))))))))))))</f>
        <v>9.0775494293912518E-2</v>
      </c>
      <c r="F33" s="48">
        <f>IF('Raster Scans'!$G$15="Error",#N/A,IF('Raster Scans'!$G$16="Error",#N/A,IF('Raster Scans'!$G$17="Error",#N/A,IF('Raster Scans'!$G$18="Error",#N/A,IF('Raster Scans'!$G$19="Error",#N/A,IF('Raster Scans'!$G$20="Error",#N/A,IF('Raster Scans'!$G$29="Error",#N/A,IF('Raster Scans'!$G$30="Error",#N/A,IF('Raster Scans'!$G$31="Error",#N/A,IF('Raster Scans'!$G$32="Error",#N/A,'Raster Scans'!$D$41*COS(RADIANS(A33))))))))))))</f>
        <v>9.717272452557582</v>
      </c>
      <c r="G33" s="7">
        <f>IF('Raster Scans'!$G$15="Error",#N/A,IF('Raster Scans'!$G$16="Error",#N/A,IF('Raster Scans'!$G$17="Error",#N/A,IF('Raster Scans'!$G$18="Error",#N/A,IF('Raster Scans'!$G$19="Error",#N/A,IF('Raster Scans'!$G$20="Error",#N/A,IF('Raster Scans'!$G$29="Error",#N/A,IF('Raster Scans'!$G$30="Error",#N/A,IF('Raster Scans'!$G$31="Error",#N/A,IF('Raster Scans'!$G$32="Error",#N/A,'Raster Scans'!$D$41*SIN(RADIANS(A33))))))))))))</f>
        <v>18.275531472505897</v>
      </c>
    </row>
    <row r="34" spans="1:7" x14ac:dyDescent="0.25">
      <c r="A34" s="18">
        <v>64</v>
      </c>
      <c r="B34" s="48">
        <f>IF('Raster Scans'!$G$15="Error",#N/A,IF('Raster Scans'!$G$16="Error",#N/A,IF('Raster Scans'!$G$17="Error",#N/A,IF('Raster Scans'!$G$18="Error",#N/A,IF('Raster Scans'!$G$19="Error",#N/A,IF('Raster Scans'!$G$20="Error",#N/A,IF('Raster Scans'!$G$29="Error",#N/A,IF('Raster Scans'!$G$30="Error",#N/A,IF('Raster Scans'!$G$31="Error",#N/A,IF('Raster Scans'!$G$32="Error",#N/A,'Raster Scans'!$D$37*COS(RADIANS(A34))))))))))))</f>
        <v>4.5068764959332965E-2</v>
      </c>
      <c r="C34" s="7">
        <f>IF('Raster Scans'!$G$15="Error",#N/A,IF('Raster Scans'!$G$16="Error",#N/A,IF('Raster Scans'!$G$17="Error",#N/A,IF('Raster Scans'!$G$18="Error",#N/A,IF('Raster Scans'!$G$19="Error",#N/A,IF('Raster Scans'!$G$20="Error",#N/A,IF('Raster Scans'!$G$29="Error",#N/A,IF('Raster Scans'!$G$30="Error",#N/A,IF('Raster Scans'!$G$31="Error",#N/A,IF('Raster Scans'!$G$32="Error",#N/A,'Raster Scans'!$D$37*SIN(RADIANS(A34))))))))))))</f>
        <v>9.2404661931354742E-2</v>
      </c>
      <c r="F34" s="48">
        <f>IF('Raster Scans'!$G$15="Error",#N/A,IF('Raster Scans'!$G$16="Error",#N/A,IF('Raster Scans'!$G$17="Error",#N/A,IF('Raster Scans'!$G$18="Error",#N/A,IF('Raster Scans'!$G$19="Error",#N/A,IF('Raster Scans'!$G$20="Error",#N/A,IF('Raster Scans'!$G$29="Error",#N/A,IF('Raster Scans'!$G$30="Error",#N/A,IF('Raster Scans'!$G$31="Error",#N/A,IF('Raster Scans'!$G$32="Error",#N/A,'Raster Scans'!$D$41*COS(RADIANS(A34))))))))))))</f>
        <v>9.0735461023702246</v>
      </c>
      <c r="G34" s="7">
        <f>IF('Raster Scans'!$G$15="Error",#N/A,IF('Raster Scans'!$G$16="Error",#N/A,IF('Raster Scans'!$G$17="Error",#N/A,IF('Raster Scans'!$G$18="Error",#N/A,IF('Raster Scans'!$G$19="Error",#N/A,IF('Raster Scans'!$G$20="Error",#N/A,IF('Raster Scans'!$G$29="Error",#N/A,IF('Raster Scans'!$G$30="Error",#N/A,IF('Raster Scans'!$G$31="Error",#N/A,IF('Raster Scans'!$G$32="Error",#N/A,'Raster Scans'!$D$41*SIN(RADIANS(A34))))))))))))</f>
        <v>18.603526430436521</v>
      </c>
    </row>
    <row r="35" spans="1:7" x14ac:dyDescent="0.25">
      <c r="A35" s="18">
        <v>66</v>
      </c>
      <c r="B35" s="48">
        <f>IF('Raster Scans'!$G$15="Error",#N/A,IF('Raster Scans'!$G$16="Error",#N/A,IF('Raster Scans'!$G$17="Error",#N/A,IF('Raster Scans'!$G$18="Error",#N/A,IF('Raster Scans'!$G$19="Error",#N/A,IF('Raster Scans'!$G$20="Error",#N/A,IF('Raster Scans'!$G$29="Error",#N/A,IF('Raster Scans'!$G$30="Error",#N/A,IF('Raster Scans'!$G$31="Error",#N/A,IF('Raster Scans'!$G$32="Error",#N/A,'Raster Scans'!$D$37*COS(RADIANS(A35))))))))))))</f>
        <v>4.1816434091067972E-2</v>
      </c>
      <c r="C35" s="7">
        <f>IF('Raster Scans'!$G$15="Error",#N/A,IF('Raster Scans'!$G$16="Error",#N/A,IF('Raster Scans'!$G$17="Error",#N/A,IF('Raster Scans'!$G$18="Error",#N/A,IF('Raster Scans'!$G$19="Error",#N/A,IF('Raster Scans'!$G$20="Error",#N/A,IF('Raster Scans'!$G$29="Error",#N/A,IF('Raster Scans'!$G$30="Error",#N/A,IF('Raster Scans'!$G$31="Error",#N/A,IF('Raster Scans'!$G$32="Error",#N/A,'Raster Scans'!$D$37*SIN(RADIANS(A35))))))))))))</f>
        <v>9.3921248722080589E-2</v>
      </c>
      <c r="F35" s="48">
        <f>IF('Raster Scans'!$G$15="Error",#N/A,IF('Raster Scans'!$G$16="Error",#N/A,IF('Raster Scans'!$G$17="Error",#N/A,IF('Raster Scans'!$G$18="Error",#N/A,IF('Raster Scans'!$G$19="Error",#N/A,IF('Raster Scans'!$G$20="Error",#N/A,IF('Raster Scans'!$G$29="Error",#N/A,IF('Raster Scans'!$G$30="Error",#N/A,IF('Raster Scans'!$G$31="Error",#N/A,IF('Raster Scans'!$G$32="Error",#N/A,'Raster Scans'!$D$41*COS(RADIANS(A35))))))))))))</f>
        <v>8.4187650339297626</v>
      </c>
      <c r="G35" s="7">
        <f>IF('Raster Scans'!$G$15="Error",#N/A,IF('Raster Scans'!$G$16="Error",#N/A,IF('Raster Scans'!$G$17="Error",#N/A,IF('Raster Scans'!$G$18="Error",#N/A,IF('Raster Scans'!$G$19="Error",#N/A,IF('Raster Scans'!$G$20="Error",#N/A,IF('Raster Scans'!$G$29="Error",#N/A,IF('Raster Scans'!$G$30="Error",#N/A,IF('Raster Scans'!$G$31="Error",#N/A,IF('Raster Scans'!$G$32="Error",#N/A,'Raster Scans'!$D$41*SIN(RADIANS(A35))))))))))))</f>
        <v>18.90885585706522</v>
      </c>
    </row>
    <row r="36" spans="1:7" x14ac:dyDescent="0.25">
      <c r="A36" s="18">
        <v>68</v>
      </c>
      <c r="B36" s="48">
        <f>IF('Raster Scans'!$G$15="Error",#N/A,IF('Raster Scans'!$G$16="Error",#N/A,IF('Raster Scans'!$G$17="Error",#N/A,IF('Raster Scans'!$G$18="Error",#N/A,IF('Raster Scans'!$G$19="Error",#N/A,IF('Raster Scans'!$G$20="Error",#N/A,IF('Raster Scans'!$G$29="Error",#N/A,IF('Raster Scans'!$G$30="Error",#N/A,IF('Raster Scans'!$G$31="Error",#N/A,IF('Raster Scans'!$G$32="Error",#N/A,'Raster Scans'!$D$37*COS(RADIANS(A36))))))))))))</f>
        <v>3.8513156339190897E-2</v>
      </c>
      <c r="C36" s="7">
        <f>IF('Raster Scans'!$G$15="Error",#N/A,IF('Raster Scans'!$G$16="Error",#N/A,IF('Raster Scans'!$G$17="Error",#N/A,IF('Raster Scans'!$G$18="Error",#N/A,IF('Raster Scans'!$G$19="Error",#N/A,IF('Raster Scans'!$G$20="Error",#N/A,IF('Raster Scans'!$G$29="Error",#N/A,IF('Raster Scans'!$G$30="Error",#N/A,IF('Raster Scans'!$G$31="Error",#N/A,IF('Raster Scans'!$G$32="Error",#N/A,'Raster Scans'!$D$37*SIN(RADIANS(A36))))))))))))</f>
        <v>9.5323406938697897E-2</v>
      </c>
      <c r="F36" s="48">
        <f>IF('Raster Scans'!$G$15="Error",#N/A,IF('Raster Scans'!$G$16="Error",#N/A,IF('Raster Scans'!$G$17="Error",#N/A,IF('Raster Scans'!$G$18="Error",#N/A,IF('Raster Scans'!$G$19="Error",#N/A,IF('Raster Scans'!$G$20="Error",#N/A,IF('Raster Scans'!$G$29="Error",#N/A,IF('Raster Scans'!$G$30="Error",#N/A,IF('Raster Scans'!$G$31="Error",#N/A,IF('Raster Scans'!$G$32="Error",#N/A,'Raster Scans'!$D$41*COS(RADIANS(A36))))))))))))</f>
        <v>7.7537269971067948</v>
      </c>
      <c r="G36" s="7">
        <f>IF('Raster Scans'!$G$15="Error",#N/A,IF('Raster Scans'!$G$16="Error",#N/A,IF('Raster Scans'!$G$17="Error",#N/A,IF('Raster Scans'!$G$18="Error",#N/A,IF('Raster Scans'!$G$19="Error",#N/A,IF('Raster Scans'!$G$20="Error",#N/A,IF('Raster Scans'!$G$29="Error",#N/A,IF('Raster Scans'!$G$30="Error",#N/A,IF('Raster Scans'!$G$31="Error",#N/A,IF('Raster Scans'!$G$32="Error",#N/A,'Raster Scans'!$D$41*SIN(RADIANS(A36))))))))))))</f>
        <v>19.191147755518045</v>
      </c>
    </row>
    <row r="37" spans="1:7" x14ac:dyDescent="0.25">
      <c r="A37" s="18">
        <v>70</v>
      </c>
      <c r="B37" s="48">
        <f>IF('Raster Scans'!$G$15="Error",#N/A,IF('Raster Scans'!$G$16="Error",#N/A,IF('Raster Scans'!$G$17="Error",#N/A,IF('Raster Scans'!$G$18="Error",#N/A,IF('Raster Scans'!$G$19="Error",#N/A,IF('Raster Scans'!$G$20="Error",#N/A,IF('Raster Scans'!$G$29="Error",#N/A,IF('Raster Scans'!$G$30="Error",#N/A,IF('Raster Scans'!$G$31="Error",#N/A,IF('Raster Scans'!$G$32="Error",#N/A,'Raster Scans'!$D$37*COS(RADIANS(A37))))))))))))</f>
        <v>3.5162956238811494E-2</v>
      </c>
      <c r="C37" s="7">
        <f>IF('Raster Scans'!$G$15="Error",#N/A,IF('Raster Scans'!$G$16="Error",#N/A,IF('Raster Scans'!$G$17="Error",#N/A,IF('Raster Scans'!$G$18="Error",#N/A,IF('Raster Scans'!$G$19="Error",#N/A,IF('Raster Scans'!$G$20="Error",#N/A,IF('Raster Scans'!$G$29="Error",#N/A,IF('Raster Scans'!$G$30="Error",#N/A,IF('Raster Scans'!$G$31="Error",#N/A,IF('Raster Scans'!$G$32="Error",#N/A,'Raster Scans'!$D$37*SIN(RADIANS(A37))))))))))))</f>
        <v>9.6609428267405581E-2</v>
      </c>
      <c r="F37" s="48">
        <f>IF('Raster Scans'!$G$15="Error",#N/A,IF('Raster Scans'!$G$16="Error",#N/A,IF('Raster Scans'!$G$17="Error",#N/A,IF('Raster Scans'!$G$18="Error",#N/A,IF('Raster Scans'!$G$19="Error",#N/A,IF('Raster Scans'!$G$20="Error",#N/A,IF('Raster Scans'!$G$29="Error",#N/A,IF('Raster Scans'!$G$30="Error",#N/A,IF('Raster Scans'!$G$31="Error",#N/A,IF('Raster Scans'!$G$32="Error",#N/A,'Raster Scans'!$D$41*COS(RADIANS(A37))))))))))))</f>
        <v>7.0792422383079421</v>
      </c>
      <c r="G37" s="7">
        <f>IF('Raster Scans'!$G$15="Error",#N/A,IF('Raster Scans'!$G$16="Error",#N/A,IF('Raster Scans'!$G$17="Error",#N/A,IF('Raster Scans'!$G$18="Error",#N/A,IF('Raster Scans'!$G$19="Error",#N/A,IF('Raster Scans'!$G$20="Error",#N/A,IF('Raster Scans'!$G$29="Error",#N/A,IF('Raster Scans'!$G$30="Error",#N/A,IF('Raster Scans'!$G$31="Error",#N/A,IF('Raster Scans'!$G$32="Error",#N/A,'Raster Scans'!$D$41*SIN(RADIANS(A37))))))))))))</f>
        <v>19.450058196600462</v>
      </c>
    </row>
    <row r="38" spans="1:7" x14ac:dyDescent="0.25">
      <c r="A38" s="18">
        <v>72</v>
      </c>
      <c r="B38" s="48">
        <f>IF('Raster Scans'!$G$15="Error",#N/A,IF('Raster Scans'!$G$16="Error",#N/A,IF('Raster Scans'!$G$17="Error",#N/A,IF('Raster Scans'!$G$18="Error",#N/A,IF('Raster Scans'!$G$19="Error",#N/A,IF('Raster Scans'!$G$20="Error",#N/A,IF('Raster Scans'!$G$29="Error",#N/A,IF('Raster Scans'!$G$30="Error",#N/A,IF('Raster Scans'!$G$31="Error",#N/A,IF('Raster Scans'!$G$32="Error",#N/A,'Raster Scans'!$D$37*COS(RADIANS(A38))))))))))))</f>
        <v>3.1769915492693257E-2</v>
      </c>
      <c r="C38" s="7">
        <f>IF('Raster Scans'!$G$15="Error",#N/A,IF('Raster Scans'!$G$16="Error",#N/A,IF('Raster Scans'!$G$17="Error",#N/A,IF('Raster Scans'!$G$18="Error",#N/A,IF('Raster Scans'!$G$19="Error",#N/A,IF('Raster Scans'!$G$20="Error",#N/A,IF('Raster Scans'!$G$29="Error",#N/A,IF('Raster Scans'!$G$30="Error",#N/A,IF('Raster Scans'!$G$31="Error",#N/A,IF('Raster Scans'!$G$32="Error",#N/A,'Raster Scans'!$D$37*SIN(RADIANS(A38))))))))))))</f>
        <v>9.7777745889311055E-2</v>
      </c>
      <c r="F38" s="48">
        <f>IF('Raster Scans'!$G$15="Error",#N/A,IF('Raster Scans'!$G$16="Error",#N/A,IF('Raster Scans'!$G$17="Error",#N/A,IF('Raster Scans'!$G$18="Error",#N/A,IF('Raster Scans'!$G$19="Error",#N/A,IF('Raster Scans'!$G$20="Error",#N/A,IF('Raster Scans'!$G$29="Error",#N/A,IF('Raster Scans'!$G$30="Error",#N/A,IF('Raster Scans'!$G$31="Error",#N/A,IF('Raster Scans'!$G$32="Error",#N/A,'Raster Scans'!$D$41*COS(RADIANS(A38))))))))))))</f>
        <v>6.3961325133153775</v>
      </c>
      <c r="G38" s="7">
        <f>IF('Raster Scans'!$G$15="Error",#N/A,IF('Raster Scans'!$G$16="Error",#N/A,IF('Raster Scans'!$G$17="Error",#N/A,IF('Raster Scans'!$G$18="Error",#N/A,IF('Raster Scans'!$G$19="Error",#N/A,IF('Raster Scans'!$G$20="Error",#N/A,IF('Raster Scans'!$G$29="Error",#N/A,IF('Raster Scans'!$G$30="Error",#N/A,IF('Raster Scans'!$G$31="Error",#N/A,IF('Raster Scans'!$G$32="Error",#N/A,'Raster Scans'!$D$41*SIN(RADIANS(A38))))))))))))</f>
        <v>19.685271737822109</v>
      </c>
    </row>
    <row r="39" spans="1:7" x14ac:dyDescent="0.25">
      <c r="A39" s="18">
        <v>74</v>
      </c>
      <c r="B39" s="48">
        <f>IF('Raster Scans'!$G$15="Error",#N/A,IF('Raster Scans'!$G$16="Error",#N/A,IF('Raster Scans'!$G$17="Error",#N/A,IF('Raster Scans'!$G$18="Error",#N/A,IF('Raster Scans'!$G$19="Error",#N/A,IF('Raster Scans'!$G$20="Error",#N/A,IF('Raster Scans'!$G$29="Error",#N/A,IF('Raster Scans'!$G$30="Error",#N/A,IF('Raster Scans'!$G$31="Error",#N/A,IF('Raster Scans'!$G$32="Error",#N/A,'Raster Scans'!$D$37*COS(RADIANS(A39))))))))))))</f>
        <v>2.8338167998327505E-2</v>
      </c>
      <c r="C39" s="7">
        <f>IF('Raster Scans'!$G$15="Error",#N/A,IF('Raster Scans'!$G$16="Error",#N/A,IF('Raster Scans'!$G$17="Error",#N/A,IF('Raster Scans'!$G$18="Error",#N/A,IF('Raster Scans'!$G$19="Error",#N/A,IF('Raster Scans'!$G$20="Error",#N/A,IF('Raster Scans'!$G$29="Error",#N/A,IF('Raster Scans'!$G$30="Error",#N/A,IF('Raster Scans'!$G$31="Error",#N/A,IF('Raster Scans'!$G$32="Error",#N/A,'Raster Scans'!$D$37*SIN(RADIANS(A39))))))))))))</f>
        <v>9.8826936389357564E-2</v>
      </c>
      <c r="F39" s="48">
        <f>IF('Raster Scans'!$G$15="Error",#N/A,IF('Raster Scans'!$G$16="Error",#N/A,IF('Raster Scans'!$G$17="Error",#N/A,IF('Raster Scans'!$G$18="Error",#N/A,IF('Raster Scans'!$G$19="Error",#N/A,IF('Raster Scans'!$G$20="Error",#N/A,IF('Raster Scans'!$G$29="Error",#N/A,IF('Raster Scans'!$G$30="Error",#N/A,IF('Raster Scans'!$G$31="Error",#N/A,IF('Raster Scans'!$G$32="Error",#N/A,'Raster Scans'!$D$41*COS(RADIANS(A39))))))))))))</f>
        <v>5.7052300861040228</v>
      </c>
      <c r="G39" s="7">
        <f>IF('Raster Scans'!$G$15="Error",#N/A,IF('Raster Scans'!$G$16="Error",#N/A,IF('Raster Scans'!$G$17="Error",#N/A,IF('Raster Scans'!$G$18="Error",#N/A,IF('Raster Scans'!$G$19="Error",#N/A,IF('Raster Scans'!$G$20="Error",#N/A,IF('Raster Scans'!$G$29="Error",#N/A,IF('Raster Scans'!$G$30="Error",#N/A,IF('Raster Scans'!$G$31="Error",#N/A,IF('Raster Scans'!$G$32="Error",#N/A,'Raster Scans'!$D$41*SIN(RADIANS(A39))))))))))))</f>
        <v>19.896501807714881</v>
      </c>
    </row>
    <row r="40" spans="1:7" x14ac:dyDescent="0.25">
      <c r="A40" s="18">
        <v>76</v>
      </c>
      <c r="B40" s="48">
        <f>IF('Raster Scans'!$G$15="Error",#N/A,IF('Raster Scans'!$G$16="Error",#N/A,IF('Raster Scans'!$G$17="Error",#N/A,IF('Raster Scans'!$G$18="Error",#N/A,IF('Raster Scans'!$G$19="Error",#N/A,IF('Raster Scans'!$G$20="Error",#N/A,IF('Raster Scans'!$G$29="Error",#N/A,IF('Raster Scans'!$G$30="Error",#N/A,IF('Raster Scans'!$G$31="Error",#N/A,IF('Raster Scans'!$G$32="Error",#N/A,'Raster Scans'!$D$37*COS(RADIANS(A40))))))))))))</f>
        <v>2.4871894811415936E-2</v>
      </c>
      <c r="C40" s="7">
        <f>IF('Raster Scans'!$G$15="Error",#N/A,IF('Raster Scans'!$G$16="Error",#N/A,IF('Raster Scans'!$G$17="Error",#N/A,IF('Raster Scans'!$G$18="Error",#N/A,IF('Raster Scans'!$G$19="Error",#N/A,IF('Raster Scans'!$G$20="Error",#N/A,IF('Raster Scans'!$G$29="Error",#N/A,IF('Raster Scans'!$G$30="Error",#N/A,IF('Raster Scans'!$G$31="Error",#N/A,IF('Raster Scans'!$G$32="Error",#N/A,'Raster Scans'!$D$37*SIN(RADIANS(A40))))))))))))</f>
        <v>9.9755721490536159E-2</v>
      </c>
      <c r="F40" s="48">
        <f>IF('Raster Scans'!$G$15="Error",#N/A,IF('Raster Scans'!$G$16="Error",#N/A,IF('Raster Scans'!$G$17="Error",#N/A,IF('Raster Scans'!$G$18="Error",#N/A,IF('Raster Scans'!$G$19="Error",#N/A,IF('Raster Scans'!$G$20="Error",#N/A,IF('Raster Scans'!$G$29="Error",#N/A,IF('Raster Scans'!$G$30="Error",#N/A,IF('Raster Scans'!$G$31="Error",#N/A,IF('Raster Scans'!$G$32="Error",#N/A,'Raster Scans'!$D$41*COS(RADIANS(A40))))))))))))</f>
        <v>5.0073767148560755</v>
      </c>
      <c r="G40" s="7">
        <f>IF('Raster Scans'!$G$15="Error",#N/A,IF('Raster Scans'!$G$16="Error",#N/A,IF('Raster Scans'!$G$17="Error",#N/A,IF('Raster Scans'!$G$18="Error",#N/A,IF('Raster Scans'!$G$19="Error",#N/A,IF('Raster Scans'!$G$20="Error",#N/A,IF('Raster Scans'!$G$29="Error",#N/A,IF('Raster Scans'!$G$30="Error",#N/A,IF('Raster Scans'!$G$31="Error",#N/A,IF('Raster Scans'!$G$32="Error",#N/A,'Raster Scans'!$D$41*SIN(RADIANS(A40))))))))))))</f>
        <v>20.083491054976104</v>
      </c>
    </row>
    <row r="41" spans="1:7" x14ac:dyDescent="0.25">
      <c r="A41" s="18">
        <v>78</v>
      </c>
      <c r="B41" s="48">
        <f>IF('Raster Scans'!$G$15="Error",#N/A,IF('Raster Scans'!$G$16="Error",#N/A,IF('Raster Scans'!$G$17="Error",#N/A,IF('Raster Scans'!$G$18="Error",#N/A,IF('Raster Scans'!$G$19="Error",#N/A,IF('Raster Scans'!$G$20="Error",#N/A,IF('Raster Scans'!$G$29="Error",#N/A,IF('Raster Scans'!$G$30="Error",#N/A,IF('Raster Scans'!$G$31="Error",#N/A,IF('Raster Scans'!$G$32="Error",#N/A,'Raster Scans'!$D$37*COS(RADIANS(A41))))))))))))</f>
        <v>2.1375319051898375E-2</v>
      </c>
      <c r="C41" s="7">
        <f>IF('Raster Scans'!$G$15="Error",#N/A,IF('Raster Scans'!$G$16="Error",#N/A,IF('Raster Scans'!$G$17="Error",#N/A,IF('Raster Scans'!$G$18="Error",#N/A,IF('Raster Scans'!$G$19="Error",#N/A,IF('Raster Scans'!$G$20="Error",#N/A,IF('Raster Scans'!$G$29="Error",#N/A,IF('Raster Scans'!$G$30="Error",#N/A,IF('Raster Scans'!$G$31="Error",#N/A,IF('Raster Scans'!$G$32="Error",#N/A,'Raster Scans'!$D$37*SIN(RADIANS(A41))))))))))))</f>
        <v>0.10056296961126947</v>
      </c>
      <c r="F41" s="48">
        <f>IF('Raster Scans'!$G$15="Error",#N/A,IF('Raster Scans'!$G$16="Error",#N/A,IF('Raster Scans'!$G$17="Error",#N/A,IF('Raster Scans'!$G$18="Error",#N/A,IF('Raster Scans'!$G$19="Error",#N/A,IF('Raster Scans'!$G$20="Error",#N/A,IF('Raster Scans'!$G$29="Error",#N/A,IF('Raster Scans'!$G$30="Error",#N/A,IF('Raster Scans'!$G$31="Error",#N/A,IF('Raster Scans'!$G$32="Error",#N/A,'Raster Scans'!$D$41*COS(RADIANS(A41))))))))))))</f>
        <v>4.3034226264083326</v>
      </c>
      <c r="G41" s="7">
        <f>IF('Raster Scans'!$G$15="Error",#N/A,IF('Raster Scans'!$G$16="Error",#N/A,IF('Raster Scans'!$G$17="Error",#N/A,IF('Raster Scans'!$G$18="Error",#N/A,IF('Raster Scans'!$G$19="Error",#N/A,IF('Raster Scans'!$G$20="Error",#N/A,IF('Raster Scans'!$G$29="Error",#N/A,IF('Raster Scans'!$G$30="Error",#N/A,IF('Raster Scans'!$G$31="Error",#N/A,IF('Raster Scans'!$G$32="Error",#N/A,'Raster Scans'!$D$41*SIN(RADIANS(A41))))))))))))</f>
        <v>20.24601166201148</v>
      </c>
    </row>
    <row r="42" spans="1:7" x14ac:dyDescent="0.25">
      <c r="A42" s="18">
        <v>80</v>
      </c>
      <c r="B42" s="48">
        <f>IF('Raster Scans'!$G$15="Error",#N/A,IF('Raster Scans'!$G$16="Error",#N/A,IF('Raster Scans'!$G$17="Error",#N/A,IF('Raster Scans'!$G$18="Error",#N/A,IF('Raster Scans'!$G$19="Error",#N/A,IF('Raster Scans'!$G$20="Error",#N/A,IF('Raster Scans'!$G$29="Error",#N/A,IF('Raster Scans'!$G$30="Error",#N/A,IF('Raster Scans'!$G$31="Error",#N/A,IF('Raster Scans'!$G$32="Error",#N/A,'Raster Scans'!$D$37*COS(RADIANS(A42))))))))))))</f>
        <v>1.7852700758731539E-2</v>
      </c>
      <c r="C42" s="7">
        <f>IF('Raster Scans'!$G$15="Error",#N/A,IF('Raster Scans'!$G$16="Error",#N/A,IF('Raster Scans'!$G$17="Error",#N/A,IF('Raster Scans'!$G$18="Error",#N/A,IF('Raster Scans'!$G$19="Error",#N/A,IF('Raster Scans'!$G$20="Error",#N/A,IF('Raster Scans'!$G$29="Error",#N/A,IF('Raster Scans'!$G$30="Error",#N/A,IF('Raster Scans'!$G$31="Error",#N/A,IF('Raster Scans'!$G$32="Error",#N/A,'Raster Scans'!$D$37*SIN(RADIANS(A42))))))))))))</f>
        <v>0.10124769724406943</v>
      </c>
      <c r="F42" s="48">
        <f>IF('Raster Scans'!$G$15="Error",#N/A,IF('Raster Scans'!$G$16="Error",#N/A,IF('Raster Scans'!$G$17="Error",#N/A,IF('Raster Scans'!$G$18="Error",#N/A,IF('Raster Scans'!$G$19="Error",#N/A,IF('Raster Scans'!$G$20="Error",#N/A,IF('Raster Scans'!$G$29="Error",#N/A,IF('Raster Scans'!$G$30="Error",#N/A,IF('Raster Scans'!$G$31="Error",#N/A,IF('Raster Scans'!$G$32="Error",#N/A,'Raster Scans'!$D$41*COS(RADIANS(A42))))))))))))</f>
        <v>3.5942254803817457</v>
      </c>
      <c r="G42" s="7">
        <f>IF('Raster Scans'!$G$15="Error",#N/A,IF('Raster Scans'!$G$16="Error",#N/A,IF('Raster Scans'!$G$17="Error",#N/A,IF('Raster Scans'!$G$18="Error",#N/A,IF('Raster Scans'!$G$19="Error",#N/A,IF('Raster Scans'!$G$20="Error",#N/A,IF('Raster Scans'!$G$29="Error",#N/A,IF('Raster Scans'!$G$30="Error",#N/A,IF('Raster Scans'!$G$31="Error",#N/A,IF('Raster Scans'!$G$32="Error",#N/A,'Raster Scans'!$D$41*SIN(RADIANS(A42))))))))))))</f>
        <v>20.383865622495716</v>
      </c>
    </row>
    <row r="43" spans="1:7" x14ac:dyDescent="0.25">
      <c r="A43" s="18">
        <v>82</v>
      </c>
      <c r="B43" s="48">
        <f>IF('Raster Scans'!$G$15="Error",#N/A,IF('Raster Scans'!$G$16="Error",#N/A,IF('Raster Scans'!$G$17="Error",#N/A,IF('Raster Scans'!$G$18="Error",#N/A,IF('Raster Scans'!$G$19="Error",#N/A,IF('Raster Scans'!$G$20="Error",#N/A,IF('Raster Scans'!$G$29="Error",#N/A,IF('Raster Scans'!$G$30="Error",#N/A,IF('Raster Scans'!$G$31="Error",#N/A,IF('Raster Scans'!$G$32="Error",#N/A,'Raster Scans'!$D$37*COS(RADIANS(A43))))))))))))</f>
        <v>1.4308331699687928E-2</v>
      </c>
      <c r="C43" s="7">
        <f>IF('Raster Scans'!$G$15="Error",#N/A,IF('Raster Scans'!$G$16="Error",#N/A,IF('Raster Scans'!$G$17="Error",#N/A,IF('Raster Scans'!$G$18="Error",#N/A,IF('Raster Scans'!$G$19="Error",#N/A,IF('Raster Scans'!$G$20="Error",#N/A,IF('Raster Scans'!$G$29="Error",#N/A,IF('Raster Scans'!$G$30="Error",#N/A,IF('Raster Scans'!$G$31="Error",#N/A,IF('Raster Scans'!$G$32="Error",#N/A,'Raster Scans'!$D$37*SIN(RADIANS(A43))))))))))))</f>
        <v>0.10180907015378966</v>
      </c>
      <c r="F43" s="48">
        <f>IF('Raster Scans'!$G$15="Error",#N/A,IF('Raster Scans'!$G$16="Error",#N/A,IF('Raster Scans'!$G$17="Error",#N/A,IF('Raster Scans'!$G$18="Error",#N/A,IF('Raster Scans'!$G$19="Error",#N/A,IF('Raster Scans'!$G$20="Error",#N/A,IF('Raster Scans'!$G$29="Error",#N/A,IF('Raster Scans'!$G$30="Error",#N/A,IF('Raster Scans'!$G$31="Error",#N/A,IF('Raster Scans'!$G$32="Error",#N/A,'Raster Scans'!$D$41*COS(RADIANS(A43))))))))))))</f>
        <v>2.8806493242553066</v>
      </c>
      <c r="G43" s="7">
        <f>IF('Raster Scans'!$G$15="Error",#N/A,IF('Raster Scans'!$G$16="Error",#N/A,IF('Raster Scans'!$G$17="Error",#N/A,IF('Raster Scans'!$G$18="Error",#N/A,IF('Raster Scans'!$G$19="Error",#N/A,IF('Raster Scans'!$G$20="Error",#N/A,IF('Raster Scans'!$G$29="Error",#N/A,IF('Raster Scans'!$G$30="Error",#N/A,IF('Raster Scans'!$G$31="Error",#N/A,IF('Raster Scans'!$G$32="Error",#N/A,'Raster Scans'!$D$41*SIN(RADIANS(A43))))))))))))</f>
        <v>20.496884982612738</v>
      </c>
    </row>
    <row r="44" spans="1:7" x14ac:dyDescent="0.25">
      <c r="A44" s="18">
        <v>84</v>
      </c>
      <c r="B44" s="48">
        <f>IF('Raster Scans'!$G$15="Error",#N/A,IF('Raster Scans'!$G$16="Error",#N/A,IF('Raster Scans'!$G$17="Error",#N/A,IF('Raster Scans'!$G$18="Error",#N/A,IF('Raster Scans'!$G$19="Error",#N/A,IF('Raster Scans'!$G$20="Error",#N/A,IF('Raster Scans'!$G$29="Error",#N/A,IF('Raster Scans'!$G$30="Error",#N/A,IF('Raster Scans'!$G$31="Error",#N/A,IF('Raster Scans'!$G$32="Error",#N/A,'Raster Scans'!$D$37*COS(RADIANS(A44))))))))))))</f>
        <v>1.0746530142497787E-2</v>
      </c>
      <c r="C44" s="7">
        <f>IF('Raster Scans'!$G$15="Error",#N/A,IF('Raster Scans'!$G$16="Error",#N/A,IF('Raster Scans'!$G$17="Error",#N/A,IF('Raster Scans'!$G$18="Error",#N/A,IF('Raster Scans'!$G$19="Error",#N/A,IF('Raster Scans'!$G$20="Error",#N/A,IF('Raster Scans'!$G$29="Error",#N/A,IF('Raster Scans'!$G$30="Error",#N/A,IF('Raster Scans'!$G$31="Error",#N/A,IF('Raster Scans'!$G$32="Error",#N/A,'Raster Scans'!$D$37*SIN(RADIANS(A44))))))))))))</f>
        <v>0.10224640439401252</v>
      </c>
      <c r="F44" s="48">
        <f>IF('Raster Scans'!$G$15="Error",#N/A,IF('Raster Scans'!$G$16="Error",#N/A,IF('Raster Scans'!$G$17="Error",#N/A,IF('Raster Scans'!$G$18="Error",#N/A,IF('Raster Scans'!$G$19="Error",#N/A,IF('Raster Scans'!$G$20="Error",#N/A,IF('Raster Scans'!$G$29="Error",#N/A,IF('Raster Scans'!$G$30="Error",#N/A,IF('Raster Scans'!$G$31="Error",#N/A,IF('Raster Scans'!$G$32="Error",#N/A,'Raster Scans'!$D$41*COS(RADIANS(A44))))))))))))</f>
        <v>2.1635635406572744</v>
      </c>
      <c r="G44" s="7">
        <f>IF('Raster Scans'!$G$15="Error",#N/A,IF('Raster Scans'!$G$16="Error",#N/A,IF('Raster Scans'!$G$17="Error",#N/A,IF('Raster Scans'!$G$18="Error",#N/A,IF('Raster Scans'!$G$19="Error",#N/A,IF('Raster Scans'!$G$20="Error",#N/A,IF('Raster Scans'!$G$29="Error",#N/A,IF('Raster Scans'!$G$30="Error",#N/A,IF('Raster Scans'!$G$31="Error",#N/A,IF('Raster Scans'!$G$32="Error",#N/A,'Raster Scans'!$D$41*SIN(RADIANS(A44))))))))))))</f>
        <v>20.584932045681533</v>
      </c>
    </row>
    <row r="45" spans="1:7" x14ac:dyDescent="0.25">
      <c r="A45" s="18">
        <v>86</v>
      </c>
      <c r="B45" s="48">
        <f>IF('Raster Scans'!$G$15="Error",#N/A,IF('Raster Scans'!$G$16="Error",#N/A,IF('Raster Scans'!$G$17="Error",#N/A,IF('Raster Scans'!$G$18="Error",#N/A,IF('Raster Scans'!$G$19="Error",#N/A,IF('Raster Scans'!$G$20="Error",#N/A,IF('Raster Scans'!$G$29="Error",#N/A,IF('Raster Scans'!$G$30="Error",#N/A,IF('Raster Scans'!$G$31="Error",#N/A,IF('Raster Scans'!$G$32="Error",#N/A,'Raster Scans'!$D$37*COS(RADIANS(A45))))))))))))</f>
        <v>7.1716355937050773E-3</v>
      </c>
      <c r="C45" s="7">
        <f>IF('Raster Scans'!$G$15="Error",#N/A,IF('Raster Scans'!$G$16="Error",#N/A,IF('Raster Scans'!$G$17="Error",#N/A,IF('Raster Scans'!$G$18="Error",#N/A,IF('Raster Scans'!$G$19="Error",#N/A,IF('Raster Scans'!$G$20="Error",#N/A,IF('Raster Scans'!$G$29="Error",#N/A,IF('Raster Scans'!$G$30="Error",#N/A,IF('Raster Scans'!$G$31="Error",#N/A,IF('Raster Scans'!$G$32="Error",#N/A,'Raster Scans'!$D$37*SIN(RADIANS(A45))))))))))))</f>
        <v>0.1025591671403325</v>
      </c>
      <c r="F45" s="48">
        <f>IF('Raster Scans'!$G$15="Error",#N/A,IF('Raster Scans'!$G$16="Error",#N/A,IF('Raster Scans'!$G$17="Error",#N/A,IF('Raster Scans'!$G$18="Error",#N/A,IF('Raster Scans'!$G$19="Error",#N/A,IF('Raster Scans'!$G$20="Error",#N/A,IF('Raster Scans'!$G$29="Error",#N/A,IF('Raster Scans'!$G$30="Error",#N/A,IF('Raster Scans'!$G$31="Error",#N/A,IF('Raster Scans'!$G$32="Error",#N/A,'Raster Scans'!$D$41*COS(RADIANS(A45))))))))))))</f>
        <v>1.4438417881563661</v>
      </c>
      <c r="G45" s="7">
        <f>IF('Raster Scans'!$G$15="Error",#N/A,IF('Raster Scans'!$G$16="Error",#N/A,IF('Raster Scans'!$G$17="Error",#N/A,IF('Raster Scans'!$G$18="Error",#N/A,IF('Raster Scans'!$G$19="Error",#N/A,IF('Raster Scans'!$G$20="Error",#N/A,IF('Raster Scans'!$G$29="Error",#N/A,IF('Raster Scans'!$G$30="Error",#N/A,IF('Raster Scans'!$G$31="Error",#N/A,IF('Raster Scans'!$G$32="Error",#N/A,'Raster Scans'!$D$41*SIN(RADIANS(A45))))))))))))</f>
        <v>20.647899539918374</v>
      </c>
    </row>
    <row r="46" spans="1:7" x14ac:dyDescent="0.25">
      <c r="A46" s="18">
        <v>88</v>
      </c>
      <c r="B46" s="48">
        <f>IF('Raster Scans'!$G$15="Error",#N/A,IF('Raster Scans'!$G$16="Error",#N/A,IF('Raster Scans'!$G$17="Error",#N/A,IF('Raster Scans'!$G$18="Error",#N/A,IF('Raster Scans'!$G$19="Error",#N/A,IF('Raster Scans'!$G$20="Error",#N/A,IF('Raster Scans'!$G$29="Error",#N/A,IF('Raster Scans'!$G$30="Error",#N/A,IF('Raster Scans'!$G$31="Error",#N/A,IF('Raster Scans'!$G$32="Error",#N/A,'Raster Scans'!$D$37*COS(RADIANS(A46))))))))))))</f>
        <v>3.5880035116472382E-3</v>
      </c>
      <c r="C46" s="7">
        <f>IF('Raster Scans'!$G$15="Error",#N/A,IF('Raster Scans'!$G$16="Error",#N/A,IF('Raster Scans'!$G$17="Error",#N/A,IF('Raster Scans'!$G$18="Error",#N/A,IF('Raster Scans'!$G$19="Error",#N/A,IF('Raster Scans'!$G$20="Error",#N/A,IF('Raster Scans'!$G$29="Error",#N/A,IF('Raster Scans'!$G$30="Error",#N/A,IF('Raster Scans'!$G$31="Error",#N/A,IF('Raster Scans'!$G$32="Error",#N/A,'Raster Scans'!$D$37*SIN(RADIANS(A46))))))))))))</f>
        <v>0.10274697733952062</v>
      </c>
      <c r="F46" s="48">
        <f>IF('Raster Scans'!$G$15="Error",#N/A,IF('Raster Scans'!$G$16="Error",#N/A,IF('Raster Scans'!$G$17="Error",#N/A,IF('Raster Scans'!$G$18="Error",#N/A,IF('Raster Scans'!$G$19="Error",#N/A,IF('Raster Scans'!$G$20="Error",#N/A,IF('Raster Scans'!$G$29="Error",#N/A,IF('Raster Scans'!$G$30="Error",#N/A,IF('Raster Scans'!$G$31="Error",#N/A,IF('Raster Scans'!$G$32="Error",#N/A,'Raster Scans'!$D$41*COS(RADIANS(A46))))))))))))</f>
        <v>0.72236093684337166</v>
      </c>
      <c r="G46" s="7">
        <f>IF('Raster Scans'!$G$15="Error",#N/A,IF('Raster Scans'!$G$16="Error",#N/A,IF('Raster Scans'!$G$17="Error",#N/A,IF('Raster Scans'!$G$18="Error",#N/A,IF('Raster Scans'!$G$19="Error",#N/A,IF('Raster Scans'!$G$20="Error",#N/A,IF('Raster Scans'!$G$29="Error",#N/A,IF('Raster Scans'!$G$30="Error",#N/A,IF('Raster Scans'!$G$31="Error",#N/A,IF('Raster Scans'!$G$32="Error",#N/A,'Raster Scans'!$D$41*SIN(RADIANS(A46))))))))))))</f>
        <v>20.68571074913093</v>
      </c>
    </row>
    <row r="47" spans="1:7" x14ac:dyDescent="0.25">
      <c r="A47" s="18">
        <v>90</v>
      </c>
      <c r="B47" s="48">
        <f>IF('Raster Scans'!$G$15="Error",#N/A,IF('Raster Scans'!$G$16="Error",#N/A,IF('Raster Scans'!$G$17="Error",#N/A,IF('Raster Scans'!$G$18="Error",#N/A,IF('Raster Scans'!$G$19="Error",#N/A,IF('Raster Scans'!$G$20="Error",#N/A,IF('Raster Scans'!$G$29="Error",#N/A,IF('Raster Scans'!$G$30="Error",#N/A,IF('Raster Scans'!$G$31="Error",#N/A,IF('Raster Scans'!$G$32="Error",#N/A,'Raster Scans'!$D$37*COS(RADIANS(A47))))))))))))</f>
        <v>6.2978515076784593E-18</v>
      </c>
      <c r="C47" s="7">
        <f>IF('Raster Scans'!$G$15="Error",#N/A,IF('Raster Scans'!$G$16="Error",#N/A,IF('Raster Scans'!$G$17="Error",#N/A,IF('Raster Scans'!$G$18="Error",#N/A,IF('Raster Scans'!$G$19="Error",#N/A,IF('Raster Scans'!$G$20="Error",#N/A,IF('Raster Scans'!$G$29="Error",#N/A,IF('Raster Scans'!$G$30="Error",#N/A,IF('Raster Scans'!$G$31="Error",#N/A,IF('Raster Scans'!$G$32="Error",#N/A,'Raster Scans'!$D$37*SIN(RADIANS(A47))))))))))))</f>
        <v>0.1028096061737791</v>
      </c>
      <c r="F47" s="48">
        <f>IF('Raster Scans'!$G$15="Error",#N/A,IF('Raster Scans'!$G$16="Error",#N/A,IF('Raster Scans'!$G$17="Error",#N/A,IF('Raster Scans'!$G$18="Error",#N/A,IF('Raster Scans'!$G$19="Error",#N/A,IF('Raster Scans'!$G$20="Error",#N/A,IF('Raster Scans'!$G$29="Error",#N/A,IF('Raster Scans'!$G$30="Error",#N/A,IF('Raster Scans'!$G$31="Error",#N/A,IF('Raster Scans'!$G$32="Error",#N/A,'Raster Scans'!$D$41*COS(RADIANS(A47))))))))))))</f>
        <v>1.2679257142361259E-15</v>
      </c>
      <c r="G47" s="7">
        <f>IF('Raster Scans'!$G$15="Error",#N/A,IF('Raster Scans'!$G$16="Error",#N/A,IF('Raster Scans'!$G$17="Error",#N/A,IF('Raster Scans'!$G$18="Error",#N/A,IF('Raster Scans'!$G$19="Error",#N/A,IF('Raster Scans'!$G$20="Error",#N/A,IF('Raster Scans'!$G$29="Error",#N/A,IF('Raster Scans'!$G$30="Error",#N/A,IF('Raster Scans'!$G$31="Error",#N/A,IF('Raster Scans'!$G$32="Error",#N/A,'Raster Scans'!$D$41*SIN(RADIANS(A47))))))))))))</f>
        <v>20.698319606185137</v>
      </c>
    </row>
    <row r="48" spans="1:7" x14ac:dyDescent="0.25">
      <c r="A48" s="18">
        <v>92</v>
      </c>
      <c r="B48" s="48">
        <f>IF('Raster Scans'!$G$15="Error",#N/A,IF('Raster Scans'!$G$16="Error",#N/A,IF('Raster Scans'!$G$17="Error",#N/A,IF('Raster Scans'!$G$18="Error",#N/A,IF('Raster Scans'!$G$19="Error",#N/A,IF('Raster Scans'!$G$20="Error",#N/A,IF('Raster Scans'!$G$29="Error",#N/A,IF('Raster Scans'!$G$30="Error",#N/A,IF('Raster Scans'!$G$31="Error",#N/A,IF('Raster Scans'!$G$32="Error",#N/A,'Raster Scans'!$D$37*COS(RADIANS(A48))))))))))))</f>
        <v>-3.5880035116472257E-3</v>
      </c>
      <c r="C48" s="7">
        <f>IF('Raster Scans'!$G$15="Error",#N/A,IF('Raster Scans'!$G$16="Error",#N/A,IF('Raster Scans'!$G$17="Error",#N/A,IF('Raster Scans'!$G$18="Error",#N/A,IF('Raster Scans'!$G$19="Error",#N/A,IF('Raster Scans'!$G$20="Error",#N/A,IF('Raster Scans'!$G$29="Error",#N/A,IF('Raster Scans'!$G$30="Error",#N/A,IF('Raster Scans'!$G$31="Error",#N/A,IF('Raster Scans'!$G$32="Error",#N/A,'Raster Scans'!$D$37*SIN(RADIANS(A48))))))))))))</f>
        <v>0.10274697733952062</v>
      </c>
      <c r="F48" s="48">
        <f>IF('Raster Scans'!$G$15="Error",#N/A,IF('Raster Scans'!$G$16="Error",#N/A,IF('Raster Scans'!$G$17="Error",#N/A,IF('Raster Scans'!$G$18="Error",#N/A,IF('Raster Scans'!$G$19="Error",#N/A,IF('Raster Scans'!$G$20="Error",#N/A,IF('Raster Scans'!$G$29="Error",#N/A,IF('Raster Scans'!$G$30="Error",#N/A,IF('Raster Scans'!$G$31="Error",#N/A,IF('Raster Scans'!$G$32="Error",#N/A,'Raster Scans'!$D$41*COS(RADIANS(A48))))))))))))</f>
        <v>-0.72236093684336911</v>
      </c>
      <c r="G48" s="7">
        <f>IF('Raster Scans'!$G$15="Error",#N/A,IF('Raster Scans'!$G$16="Error",#N/A,IF('Raster Scans'!$G$17="Error",#N/A,IF('Raster Scans'!$G$18="Error",#N/A,IF('Raster Scans'!$G$19="Error",#N/A,IF('Raster Scans'!$G$20="Error",#N/A,IF('Raster Scans'!$G$29="Error",#N/A,IF('Raster Scans'!$G$30="Error",#N/A,IF('Raster Scans'!$G$31="Error",#N/A,IF('Raster Scans'!$G$32="Error",#N/A,'Raster Scans'!$D$41*SIN(RADIANS(A48))))))))))))</f>
        <v>20.68571074913093</v>
      </c>
    </row>
    <row r="49" spans="1:7" x14ac:dyDescent="0.25">
      <c r="A49" s="18">
        <v>94</v>
      </c>
      <c r="B49" s="48">
        <f>IF('Raster Scans'!$G$15="Error",#N/A,IF('Raster Scans'!$G$16="Error",#N/A,IF('Raster Scans'!$G$17="Error",#N/A,IF('Raster Scans'!$G$18="Error",#N/A,IF('Raster Scans'!$G$19="Error",#N/A,IF('Raster Scans'!$G$20="Error",#N/A,IF('Raster Scans'!$G$29="Error",#N/A,IF('Raster Scans'!$G$30="Error",#N/A,IF('Raster Scans'!$G$31="Error",#N/A,IF('Raster Scans'!$G$32="Error",#N/A,'Raster Scans'!$D$37*COS(RADIANS(A49))))))))))))</f>
        <v>-7.1716355937050868E-3</v>
      </c>
      <c r="C49" s="7">
        <f>IF('Raster Scans'!$G$15="Error",#N/A,IF('Raster Scans'!$G$16="Error",#N/A,IF('Raster Scans'!$G$17="Error",#N/A,IF('Raster Scans'!$G$18="Error",#N/A,IF('Raster Scans'!$G$19="Error",#N/A,IF('Raster Scans'!$G$20="Error",#N/A,IF('Raster Scans'!$G$29="Error",#N/A,IF('Raster Scans'!$G$30="Error",#N/A,IF('Raster Scans'!$G$31="Error",#N/A,IF('Raster Scans'!$G$32="Error",#N/A,'Raster Scans'!$D$37*SIN(RADIANS(A49))))))))))))</f>
        <v>0.1025591671403325</v>
      </c>
      <c r="F49" s="48">
        <f>IF('Raster Scans'!$G$15="Error",#N/A,IF('Raster Scans'!$G$16="Error",#N/A,IF('Raster Scans'!$G$17="Error",#N/A,IF('Raster Scans'!$G$18="Error",#N/A,IF('Raster Scans'!$G$19="Error",#N/A,IF('Raster Scans'!$G$20="Error",#N/A,IF('Raster Scans'!$G$29="Error",#N/A,IF('Raster Scans'!$G$30="Error",#N/A,IF('Raster Scans'!$G$31="Error",#N/A,IF('Raster Scans'!$G$32="Error",#N/A,'Raster Scans'!$D$41*COS(RADIANS(A49))))))))))))</f>
        <v>-1.4438417881563681</v>
      </c>
      <c r="G49" s="7">
        <f>IF('Raster Scans'!$G$15="Error",#N/A,IF('Raster Scans'!$G$16="Error",#N/A,IF('Raster Scans'!$G$17="Error",#N/A,IF('Raster Scans'!$G$18="Error",#N/A,IF('Raster Scans'!$G$19="Error",#N/A,IF('Raster Scans'!$G$20="Error",#N/A,IF('Raster Scans'!$G$29="Error",#N/A,IF('Raster Scans'!$G$30="Error",#N/A,IF('Raster Scans'!$G$31="Error",#N/A,IF('Raster Scans'!$G$32="Error",#N/A,'Raster Scans'!$D$41*SIN(RADIANS(A49))))))))))))</f>
        <v>20.647899539918374</v>
      </c>
    </row>
    <row r="50" spans="1:7" x14ac:dyDescent="0.25">
      <c r="A50" s="18">
        <v>96</v>
      </c>
      <c r="B50" s="48">
        <f>IF('Raster Scans'!$G$15="Error",#N/A,IF('Raster Scans'!$G$16="Error",#N/A,IF('Raster Scans'!$G$17="Error",#N/A,IF('Raster Scans'!$G$18="Error",#N/A,IF('Raster Scans'!$G$19="Error",#N/A,IF('Raster Scans'!$G$20="Error",#N/A,IF('Raster Scans'!$G$29="Error",#N/A,IF('Raster Scans'!$G$30="Error",#N/A,IF('Raster Scans'!$G$31="Error",#N/A,IF('Raster Scans'!$G$32="Error",#N/A,'Raster Scans'!$D$37*COS(RADIANS(A50))))))))))))</f>
        <v>-1.0746530142497797E-2</v>
      </c>
      <c r="C50" s="7">
        <f>IF('Raster Scans'!$G$15="Error",#N/A,IF('Raster Scans'!$G$16="Error",#N/A,IF('Raster Scans'!$G$17="Error",#N/A,IF('Raster Scans'!$G$18="Error",#N/A,IF('Raster Scans'!$G$19="Error",#N/A,IF('Raster Scans'!$G$20="Error",#N/A,IF('Raster Scans'!$G$29="Error",#N/A,IF('Raster Scans'!$G$30="Error",#N/A,IF('Raster Scans'!$G$31="Error",#N/A,IF('Raster Scans'!$G$32="Error",#N/A,'Raster Scans'!$D$37*SIN(RADIANS(A50))))))))))))</f>
        <v>0.10224640439401252</v>
      </c>
      <c r="F50" s="48">
        <f>IF('Raster Scans'!$G$15="Error",#N/A,IF('Raster Scans'!$G$16="Error",#N/A,IF('Raster Scans'!$G$17="Error",#N/A,IF('Raster Scans'!$G$18="Error",#N/A,IF('Raster Scans'!$G$19="Error",#N/A,IF('Raster Scans'!$G$20="Error",#N/A,IF('Raster Scans'!$G$29="Error",#N/A,IF('Raster Scans'!$G$30="Error",#N/A,IF('Raster Scans'!$G$31="Error",#N/A,IF('Raster Scans'!$G$32="Error",#N/A,'Raster Scans'!$D$41*COS(RADIANS(A50))))))))))))</f>
        <v>-2.1635635406572766</v>
      </c>
      <c r="G50" s="7">
        <f>IF('Raster Scans'!$G$15="Error",#N/A,IF('Raster Scans'!$G$16="Error",#N/A,IF('Raster Scans'!$G$17="Error",#N/A,IF('Raster Scans'!$G$18="Error",#N/A,IF('Raster Scans'!$G$19="Error",#N/A,IF('Raster Scans'!$G$20="Error",#N/A,IF('Raster Scans'!$G$29="Error",#N/A,IF('Raster Scans'!$G$30="Error",#N/A,IF('Raster Scans'!$G$31="Error",#N/A,IF('Raster Scans'!$G$32="Error",#N/A,'Raster Scans'!$D$41*SIN(RADIANS(A50))))))))))))</f>
        <v>20.584932045681533</v>
      </c>
    </row>
    <row r="51" spans="1:7" x14ac:dyDescent="0.25">
      <c r="A51" s="18">
        <v>98</v>
      </c>
      <c r="B51" s="48">
        <f>IF('Raster Scans'!$G$15="Error",#N/A,IF('Raster Scans'!$G$16="Error",#N/A,IF('Raster Scans'!$G$17="Error",#N/A,IF('Raster Scans'!$G$18="Error",#N/A,IF('Raster Scans'!$G$19="Error",#N/A,IF('Raster Scans'!$G$20="Error",#N/A,IF('Raster Scans'!$G$29="Error",#N/A,IF('Raster Scans'!$G$30="Error",#N/A,IF('Raster Scans'!$G$31="Error",#N/A,IF('Raster Scans'!$G$32="Error",#N/A,'Raster Scans'!$D$37*COS(RADIANS(A51))))))))))))</f>
        <v>-1.4308331699687918E-2</v>
      </c>
      <c r="C51" s="7">
        <f>IF('Raster Scans'!$G$15="Error",#N/A,IF('Raster Scans'!$G$16="Error",#N/A,IF('Raster Scans'!$G$17="Error",#N/A,IF('Raster Scans'!$G$18="Error",#N/A,IF('Raster Scans'!$G$19="Error",#N/A,IF('Raster Scans'!$G$20="Error",#N/A,IF('Raster Scans'!$G$29="Error",#N/A,IF('Raster Scans'!$G$30="Error",#N/A,IF('Raster Scans'!$G$31="Error",#N/A,IF('Raster Scans'!$G$32="Error",#N/A,'Raster Scans'!$D$37*SIN(RADIANS(A51))))))))))))</f>
        <v>0.10180907015378966</v>
      </c>
      <c r="F51" s="48">
        <f>IF('Raster Scans'!$G$15="Error",#N/A,IF('Raster Scans'!$G$16="Error",#N/A,IF('Raster Scans'!$G$17="Error",#N/A,IF('Raster Scans'!$G$18="Error",#N/A,IF('Raster Scans'!$G$19="Error",#N/A,IF('Raster Scans'!$G$20="Error",#N/A,IF('Raster Scans'!$G$29="Error",#N/A,IF('Raster Scans'!$G$30="Error",#N/A,IF('Raster Scans'!$G$31="Error",#N/A,IF('Raster Scans'!$G$32="Error",#N/A,'Raster Scans'!$D$41*COS(RADIANS(A51))))))))))))</f>
        <v>-2.8806493242553044</v>
      </c>
      <c r="G51" s="7">
        <f>IF('Raster Scans'!$G$15="Error",#N/A,IF('Raster Scans'!$G$16="Error",#N/A,IF('Raster Scans'!$G$17="Error",#N/A,IF('Raster Scans'!$G$18="Error",#N/A,IF('Raster Scans'!$G$19="Error",#N/A,IF('Raster Scans'!$G$20="Error",#N/A,IF('Raster Scans'!$G$29="Error",#N/A,IF('Raster Scans'!$G$30="Error",#N/A,IF('Raster Scans'!$G$31="Error",#N/A,IF('Raster Scans'!$G$32="Error",#N/A,'Raster Scans'!$D$41*SIN(RADIANS(A51))))))))))))</f>
        <v>20.496884982612738</v>
      </c>
    </row>
    <row r="52" spans="1:7" x14ac:dyDescent="0.25">
      <c r="A52" s="18">
        <v>100</v>
      </c>
      <c r="B52" s="48">
        <f>IF('Raster Scans'!$G$15="Error",#N/A,IF('Raster Scans'!$G$16="Error",#N/A,IF('Raster Scans'!$G$17="Error",#N/A,IF('Raster Scans'!$G$18="Error",#N/A,IF('Raster Scans'!$G$19="Error",#N/A,IF('Raster Scans'!$G$20="Error",#N/A,IF('Raster Scans'!$G$29="Error",#N/A,IF('Raster Scans'!$G$30="Error",#N/A,IF('Raster Scans'!$G$31="Error",#N/A,IF('Raster Scans'!$G$32="Error",#N/A,'Raster Scans'!$D$37*COS(RADIANS(A52))))))))))))</f>
        <v>-1.7852700758731528E-2</v>
      </c>
      <c r="C52" s="7">
        <f>IF('Raster Scans'!$G$15="Error",#N/A,IF('Raster Scans'!$G$16="Error",#N/A,IF('Raster Scans'!$G$17="Error",#N/A,IF('Raster Scans'!$G$18="Error",#N/A,IF('Raster Scans'!$G$19="Error",#N/A,IF('Raster Scans'!$G$20="Error",#N/A,IF('Raster Scans'!$G$29="Error",#N/A,IF('Raster Scans'!$G$30="Error",#N/A,IF('Raster Scans'!$G$31="Error",#N/A,IF('Raster Scans'!$G$32="Error",#N/A,'Raster Scans'!$D$37*SIN(RADIANS(A52))))))))))))</f>
        <v>0.10124769724406943</v>
      </c>
      <c r="F52" s="48">
        <f>IF('Raster Scans'!$G$15="Error",#N/A,IF('Raster Scans'!$G$16="Error",#N/A,IF('Raster Scans'!$G$17="Error",#N/A,IF('Raster Scans'!$G$18="Error",#N/A,IF('Raster Scans'!$G$19="Error",#N/A,IF('Raster Scans'!$G$20="Error",#N/A,IF('Raster Scans'!$G$29="Error",#N/A,IF('Raster Scans'!$G$30="Error",#N/A,IF('Raster Scans'!$G$31="Error",#N/A,IF('Raster Scans'!$G$32="Error",#N/A,'Raster Scans'!$D$41*COS(RADIANS(A52))))))))))))</f>
        <v>-3.5942254803817435</v>
      </c>
      <c r="G52" s="7">
        <f>IF('Raster Scans'!$G$15="Error",#N/A,IF('Raster Scans'!$G$16="Error",#N/A,IF('Raster Scans'!$G$17="Error",#N/A,IF('Raster Scans'!$G$18="Error",#N/A,IF('Raster Scans'!$G$19="Error",#N/A,IF('Raster Scans'!$G$20="Error",#N/A,IF('Raster Scans'!$G$29="Error",#N/A,IF('Raster Scans'!$G$30="Error",#N/A,IF('Raster Scans'!$G$31="Error",#N/A,IF('Raster Scans'!$G$32="Error",#N/A,'Raster Scans'!$D$41*SIN(RADIANS(A52))))))))))))</f>
        <v>20.383865622495716</v>
      </c>
    </row>
    <row r="53" spans="1:7" x14ac:dyDescent="0.25">
      <c r="A53" s="18">
        <v>102</v>
      </c>
      <c r="B53" s="48">
        <f>IF('Raster Scans'!$G$15="Error",#N/A,IF('Raster Scans'!$G$16="Error",#N/A,IF('Raster Scans'!$G$17="Error",#N/A,IF('Raster Scans'!$G$18="Error",#N/A,IF('Raster Scans'!$G$19="Error",#N/A,IF('Raster Scans'!$G$20="Error",#N/A,IF('Raster Scans'!$G$29="Error",#N/A,IF('Raster Scans'!$G$30="Error",#N/A,IF('Raster Scans'!$G$31="Error",#N/A,IF('Raster Scans'!$G$32="Error",#N/A,'Raster Scans'!$D$37*COS(RADIANS(A53))))))))))))</f>
        <v>-2.1375319051898361E-2</v>
      </c>
      <c r="C53" s="7">
        <f>IF('Raster Scans'!$G$15="Error",#N/A,IF('Raster Scans'!$G$16="Error",#N/A,IF('Raster Scans'!$G$17="Error",#N/A,IF('Raster Scans'!$G$18="Error",#N/A,IF('Raster Scans'!$G$19="Error",#N/A,IF('Raster Scans'!$G$20="Error",#N/A,IF('Raster Scans'!$G$29="Error",#N/A,IF('Raster Scans'!$G$30="Error",#N/A,IF('Raster Scans'!$G$31="Error",#N/A,IF('Raster Scans'!$G$32="Error",#N/A,'Raster Scans'!$D$37*SIN(RADIANS(A53))))))))))))</f>
        <v>0.10056296961126948</v>
      </c>
      <c r="F53" s="48">
        <f>IF('Raster Scans'!$G$15="Error",#N/A,IF('Raster Scans'!$G$16="Error",#N/A,IF('Raster Scans'!$G$17="Error",#N/A,IF('Raster Scans'!$G$18="Error",#N/A,IF('Raster Scans'!$G$19="Error",#N/A,IF('Raster Scans'!$G$20="Error",#N/A,IF('Raster Scans'!$G$29="Error",#N/A,IF('Raster Scans'!$G$30="Error",#N/A,IF('Raster Scans'!$G$31="Error",#N/A,IF('Raster Scans'!$G$32="Error",#N/A,'Raster Scans'!$D$41*COS(RADIANS(A53))))))))))))</f>
        <v>-4.3034226264083308</v>
      </c>
      <c r="G53" s="7">
        <f>IF('Raster Scans'!$G$15="Error",#N/A,IF('Raster Scans'!$G$16="Error",#N/A,IF('Raster Scans'!$G$17="Error",#N/A,IF('Raster Scans'!$G$18="Error",#N/A,IF('Raster Scans'!$G$19="Error",#N/A,IF('Raster Scans'!$G$20="Error",#N/A,IF('Raster Scans'!$G$29="Error",#N/A,IF('Raster Scans'!$G$30="Error",#N/A,IF('Raster Scans'!$G$31="Error",#N/A,IF('Raster Scans'!$G$32="Error",#N/A,'Raster Scans'!$D$41*SIN(RADIANS(A53))))))))))))</f>
        <v>20.246011662011483</v>
      </c>
    </row>
    <row r="54" spans="1:7" x14ac:dyDescent="0.25">
      <c r="A54" s="18">
        <v>104</v>
      </c>
      <c r="B54" s="48">
        <f>IF('Raster Scans'!$G$15="Error",#N/A,IF('Raster Scans'!$G$16="Error",#N/A,IF('Raster Scans'!$G$17="Error",#N/A,IF('Raster Scans'!$G$18="Error",#N/A,IF('Raster Scans'!$G$19="Error",#N/A,IF('Raster Scans'!$G$20="Error",#N/A,IF('Raster Scans'!$G$29="Error",#N/A,IF('Raster Scans'!$G$30="Error",#N/A,IF('Raster Scans'!$G$31="Error",#N/A,IF('Raster Scans'!$G$32="Error",#N/A,'Raster Scans'!$D$37*COS(RADIANS(A54))))))))))))</f>
        <v>-2.4871894811415947E-2</v>
      </c>
      <c r="C54" s="7">
        <f>IF('Raster Scans'!$G$15="Error",#N/A,IF('Raster Scans'!$G$16="Error",#N/A,IF('Raster Scans'!$G$17="Error",#N/A,IF('Raster Scans'!$G$18="Error",#N/A,IF('Raster Scans'!$G$19="Error",#N/A,IF('Raster Scans'!$G$20="Error",#N/A,IF('Raster Scans'!$G$29="Error",#N/A,IF('Raster Scans'!$G$30="Error",#N/A,IF('Raster Scans'!$G$31="Error",#N/A,IF('Raster Scans'!$G$32="Error",#N/A,'Raster Scans'!$D$37*SIN(RADIANS(A54))))))))))))</f>
        <v>9.9755721490536159E-2</v>
      </c>
      <c r="F54" s="48">
        <f>IF('Raster Scans'!$G$15="Error",#N/A,IF('Raster Scans'!$G$16="Error",#N/A,IF('Raster Scans'!$G$17="Error",#N/A,IF('Raster Scans'!$G$18="Error",#N/A,IF('Raster Scans'!$G$19="Error",#N/A,IF('Raster Scans'!$G$20="Error",#N/A,IF('Raster Scans'!$G$29="Error",#N/A,IF('Raster Scans'!$G$30="Error",#N/A,IF('Raster Scans'!$G$31="Error",#N/A,IF('Raster Scans'!$G$32="Error",#N/A,'Raster Scans'!$D$41*COS(RADIANS(A54))))))))))))</f>
        <v>-5.0073767148560773</v>
      </c>
      <c r="G54" s="7">
        <f>IF('Raster Scans'!$G$15="Error",#N/A,IF('Raster Scans'!$G$16="Error",#N/A,IF('Raster Scans'!$G$17="Error",#N/A,IF('Raster Scans'!$G$18="Error",#N/A,IF('Raster Scans'!$G$19="Error",#N/A,IF('Raster Scans'!$G$20="Error",#N/A,IF('Raster Scans'!$G$29="Error",#N/A,IF('Raster Scans'!$G$30="Error",#N/A,IF('Raster Scans'!$G$31="Error",#N/A,IF('Raster Scans'!$G$32="Error",#N/A,'Raster Scans'!$D$41*SIN(RADIANS(A54))))))))))))</f>
        <v>20.083491054976104</v>
      </c>
    </row>
    <row r="55" spans="1:7" x14ac:dyDescent="0.25">
      <c r="A55" s="18">
        <v>106</v>
      </c>
      <c r="B55" s="48">
        <f>IF('Raster Scans'!$G$15="Error",#N/A,IF('Raster Scans'!$G$16="Error",#N/A,IF('Raster Scans'!$G$17="Error",#N/A,IF('Raster Scans'!$G$18="Error",#N/A,IF('Raster Scans'!$G$19="Error",#N/A,IF('Raster Scans'!$G$20="Error",#N/A,IF('Raster Scans'!$G$29="Error",#N/A,IF('Raster Scans'!$G$30="Error",#N/A,IF('Raster Scans'!$G$31="Error",#N/A,IF('Raster Scans'!$G$32="Error",#N/A,'Raster Scans'!$D$37*COS(RADIANS(A55))))))))))))</f>
        <v>-2.8338167998327491E-2</v>
      </c>
      <c r="C55" s="7">
        <f>IF('Raster Scans'!$G$15="Error",#N/A,IF('Raster Scans'!$G$16="Error",#N/A,IF('Raster Scans'!$G$17="Error",#N/A,IF('Raster Scans'!$G$18="Error",#N/A,IF('Raster Scans'!$G$19="Error",#N/A,IF('Raster Scans'!$G$20="Error",#N/A,IF('Raster Scans'!$G$29="Error",#N/A,IF('Raster Scans'!$G$30="Error",#N/A,IF('Raster Scans'!$G$31="Error",#N/A,IF('Raster Scans'!$G$32="Error",#N/A,'Raster Scans'!$D$37*SIN(RADIANS(A55))))))))))))</f>
        <v>9.8826936389357564E-2</v>
      </c>
      <c r="F55" s="48">
        <f>IF('Raster Scans'!$G$15="Error",#N/A,IF('Raster Scans'!$G$16="Error",#N/A,IF('Raster Scans'!$G$17="Error",#N/A,IF('Raster Scans'!$G$18="Error",#N/A,IF('Raster Scans'!$G$19="Error",#N/A,IF('Raster Scans'!$G$20="Error",#N/A,IF('Raster Scans'!$G$29="Error",#N/A,IF('Raster Scans'!$G$30="Error",#N/A,IF('Raster Scans'!$G$31="Error",#N/A,IF('Raster Scans'!$G$32="Error",#N/A,'Raster Scans'!$D$41*COS(RADIANS(A55))))))))))))</f>
        <v>-5.7052300861040202</v>
      </c>
      <c r="G55" s="7">
        <f>IF('Raster Scans'!$G$15="Error",#N/A,IF('Raster Scans'!$G$16="Error",#N/A,IF('Raster Scans'!$G$17="Error",#N/A,IF('Raster Scans'!$G$18="Error",#N/A,IF('Raster Scans'!$G$19="Error",#N/A,IF('Raster Scans'!$G$20="Error",#N/A,IF('Raster Scans'!$G$29="Error",#N/A,IF('Raster Scans'!$G$30="Error",#N/A,IF('Raster Scans'!$G$31="Error",#N/A,IF('Raster Scans'!$G$32="Error",#N/A,'Raster Scans'!$D$41*SIN(RADIANS(A55))))))))))))</f>
        <v>19.896501807714881</v>
      </c>
    </row>
    <row r="56" spans="1:7" x14ac:dyDescent="0.25">
      <c r="A56" s="18">
        <v>108</v>
      </c>
      <c r="B56" s="48">
        <f>IF('Raster Scans'!$G$15="Error",#N/A,IF('Raster Scans'!$G$16="Error",#N/A,IF('Raster Scans'!$G$17="Error",#N/A,IF('Raster Scans'!$G$18="Error",#N/A,IF('Raster Scans'!$G$19="Error",#N/A,IF('Raster Scans'!$G$20="Error",#N/A,IF('Raster Scans'!$G$29="Error",#N/A,IF('Raster Scans'!$G$30="Error",#N/A,IF('Raster Scans'!$G$31="Error",#N/A,IF('Raster Scans'!$G$32="Error",#N/A,'Raster Scans'!$D$37*COS(RADIANS(A56))))))))))))</f>
        <v>-3.176991549269325E-2</v>
      </c>
      <c r="C56" s="7">
        <f>IF('Raster Scans'!$G$15="Error",#N/A,IF('Raster Scans'!$G$16="Error",#N/A,IF('Raster Scans'!$G$17="Error",#N/A,IF('Raster Scans'!$G$18="Error",#N/A,IF('Raster Scans'!$G$19="Error",#N/A,IF('Raster Scans'!$G$20="Error",#N/A,IF('Raster Scans'!$G$29="Error",#N/A,IF('Raster Scans'!$G$30="Error",#N/A,IF('Raster Scans'!$G$31="Error",#N/A,IF('Raster Scans'!$G$32="Error",#N/A,'Raster Scans'!$D$37*SIN(RADIANS(A56))))))))))))</f>
        <v>9.7777745889311068E-2</v>
      </c>
      <c r="F56" s="48">
        <f>IF('Raster Scans'!$G$15="Error",#N/A,IF('Raster Scans'!$G$16="Error",#N/A,IF('Raster Scans'!$G$17="Error",#N/A,IF('Raster Scans'!$G$18="Error",#N/A,IF('Raster Scans'!$G$19="Error",#N/A,IF('Raster Scans'!$G$20="Error",#N/A,IF('Raster Scans'!$G$29="Error",#N/A,IF('Raster Scans'!$G$30="Error",#N/A,IF('Raster Scans'!$G$31="Error",#N/A,IF('Raster Scans'!$G$32="Error",#N/A,'Raster Scans'!$D$41*COS(RADIANS(A56))))))))))))</f>
        <v>-6.3961325133153748</v>
      </c>
      <c r="G56" s="7">
        <f>IF('Raster Scans'!$G$15="Error",#N/A,IF('Raster Scans'!$G$16="Error",#N/A,IF('Raster Scans'!$G$17="Error",#N/A,IF('Raster Scans'!$G$18="Error",#N/A,IF('Raster Scans'!$G$19="Error",#N/A,IF('Raster Scans'!$G$20="Error",#N/A,IF('Raster Scans'!$G$29="Error",#N/A,IF('Raster Scans'!$G$30="Error",#N/A,IF('Raster Scans'!$G$31="Error",#N/A,IF('Raster Scans'!$G$32="Error",#N/A,'Raster Scans'!$D$41*SIN(RADIANS(A56))))))))))))</f>
        <v>19.685271737822113</v>
      </c>
    </row>
    <row r="57" spans="1:7" x14ac:dyDescent="0.25">
      <c r="A57" s="18">
        <v>110</v>
      </c>
      <c r="B57" s="48">
        <f>IF('Raster Scans'!$G$15="Error",#N/A,IF('Raster Scans'!$G$16="Error",#N/A,IF('Raster Scans'!$G$17="Error",#N/A,IF('Raster Scans'!$G$18="Error",#N/A,IF('Raster Scans'!$G$19="Error",#N/A,IF('Raster Scans'!$G$20="Error",#N/A,IF('Raster Scans'!$G$29="Error",#N/A,IF('Raster Scans'!$G$30="Error",#N/A,IF('Raster Scans'!$G$31="Error",#N/A,IF('Raster Scans'!$G$32="Error",#N/A,'Raster Scans'!$D$37*COS(RADIANS(A57))))))))))))</f>
        <v>-3.516295623881148E-2</v>
      </c>
      <c r="C57" s="7">
        <f>IF('Raster Scans'!$G$15="Error",#N/A,IF('Raster Scans'!$G$16="Error",#N/A,IF('Raster Scans'!$G$17="Error",#N/A,IF('Raster Scans'!$G$18="Error",#N/A,IF('Raster Scans'!$G$19="Error",#N/A,IF('Raster Scans'!$G$20="Error",#N/A,IF('Raster Scans'!$G$29="Error",#N/A,IF('Raster Scans'!$G$30="Error",#N/A,IF('Raster Scans'!$G$31="Error",#N/A,IF('Raster Scans'!$G$32="Error",#N/A,'Raster Scans'!$D$37*SIN(RADIANS(A57))))))))))))</f>
        <v>9.6609428267405595E-2</v>
      </c>
      <c r="F57" s="48">
        <f>IF('Raster Scans'!$G$15="Error",#N/A,IF('Raster Scans'!$G$16="Error",#N/A,IF('Raster Scans'!$G$17="Error",#N/A,IF('Raster Scans'!$G$18="Error",#N/A,IF('Raster Scans'!$G$19="Error",#N/A,IF('Raster Scans'!$G$20="Error",#N/A,IF('Raster Scans'!$G$29="Error",#N/A,IF('Raster Scans'!$G$30="Error",#N/A,IF('Raster Scans'!$G$31="Error",#N/A,IF('Raster Scans'!$G$32="Error",#N/A,'Raster Scans'!$D$41*COS(RADIANS(A57))))))))))))</f>
        <v>-7.0792422383079394</v>
      </c>
      <c r="G57" s="7">
        <f>IF('Raster Scans'!$G$15="Error",#N/A,IF('Raster Scans'!$G$16="Error",#N/A,IF('Raster Scans'!$G$17="Error",#N/A,IF('Raster Scans'!$G$18="Error",#N/A,IF('Raster Scans'!$G$19="Error",#N/A,IF('Raster Scans'!$G$20="Error",#N/A,IF('Raster Scans'!$G$29="Error",#N/A,IF('Raster Scans'!$G$30="Error",#N/A,IF('Raster Scans'!$G$31="Error",#N/A,IF('Raster Scans'!$G$32="Error",#N/A,'Raster Scans'!$D$41*SIN(RADIANS(A57))))))))))))</f>
        <v>19.450058196600462</v>
      </c>
    </row>
    <row r="58" spans="1:7" x14ac:dyDescent="0.25">
      <c r="A58" s="18">
        <v>112</v>
      </c>
      <c r="B58" s="48">
        <f>IF('Raster Scans'!$G$15="Error",#N/A,IF('Raster Scans'!$G$16="Error",#N/A,IF('Raster Scans'!$G$17="Error",#N/A,IF('Raster Scans'!$G$18="Error",#N/A,IF('Raster Scans'!$G$19="Error",#N/A,IF('Raster Scans'!$G$20="Error",#N/A,IF('Raster Scans'!$G$29="Error",#N/A,IF('Raster Scans'!$G$30="Error",#N/A,IF('Raster Scans'!$G$31="Error",#N/A,IF('Raster Scans'!$G$32="Error",#N/A,'Raster Scans'!$D$37*COS(RADIANS(A58))))))))))))</f>
        <v>-3.8513156339190911E-2</v>
      </c>
      <c r="C58" s="7">
        <f>IF('Raster Scans'!$G$15="Error",#N/A,IF('Raster Scans'!$G$16="Error",#N/A,IF('Raster Scans'!$G$17="Error",#N/A,IF('Raster Scans'!$G$18="Error",#N/A,IF('Raster Scans'!$G$19="Error",#N/A,IF('Raster Scans'!$G$20="Error",#N/A,IF('Raster Scans'!$G$29="Error",#N/A,IF('Raster Scans'!$G$30="Error",#N/A,IF('Raster Scans'!$G$31="Error",#N/A,IF('Raster Scans'!$G$32="Error",#N/A,'Raster Scans'!$D$37*SIN(RADIANS(A58))))))))))))</f>
        <v>9.5323406938697897E-2</v>
      </c>
      <c r="F58" s="48">
        <f>IF('Raster Scans'!$G$15="Error",#N/A,IF('Raster Scans'!$G$16="Error",#N/A,IF('Raster Scans'!$G$17="Error",#N/A,IF('Raster Scans'!$G$18="Error",#N/A,IF('Raster Scans'!$G$19="Error",#N/A,IF('Raster Scans'!$G$20="Error",#N/A,IF('Raster Scans'!$G$29="Error",#N/A,IF('Raster Scans'!$G$30="Error",#N/A,IF('Raster Scans'!$G$31="Error",#N/A,IF('Raster Scans'!$G$32="Error",#N/A,'Raster Scans'!$D$41*COS(RADIANS(A58))))))))))))</f>
        <v>-7.7537269971067966</v>
      </c>
      <c r="G58" s="7">
        <f>IF('Raster Scans'!$G$15="Error",#N/A,IF('Raster Scans'!$G$16="Error",#N/A,IF('Raster Scans'!$G$17="Error",#N/A,IF('Raster Scans'!$G$18="Error",#N/A,IF('Raster Scans'!$G$19="Error",#N/A,IF('Raster Scans'!$G$20="Error",#N/A,IF('Raster Scans'!$G$29="Error",#N/A,IF('Raster Scans'!$G$30="Error",#N/A,IF('Raster Scans'!$G$31="Error",#N/A,IF('Raster Scans'!$G$32="Error",#N/A,'Raster Scans'!$D$41*SIN(RADIANS(A58))))))))))))</f>
        <v>19.191147755518045</v>
      </c>
    </row>
    <row r="59" spans="1:7" x14ac:dyDescent="0.25">
      <c r="A59" s="18">
        <v>114</v>
      </c>
      <c r="B59" s="48">
        <f>IF('Raster Scans'!$G$15="Error",#N/A,IF('Raster Scans'!$G$16="Error",#N/A,IF('Raster Scans'!$G$17="Error",#N/A,IF('Raster Scans'!$G$18="Error",#N/A,IF('Raster Scans'!$G$19="Error",#N/A,IF('Raster Scans'!$G$20="Error",#N/A,IF('Raster Scans'!$G$29="Error",#N/A,IF('Raster Scans'!$G$30="Error",#N/A,IF('Raster Scans'!$G$31="Error",#N/A,IF('Raster Scans'!$G$32="Error",#N/A,'Raster Scans'!$D$37*COS(RADIANS(A59))))))))))))</f>
        <v>-4.1816434091067979E-2</v>
      </c>
      <c r="C59" s="7">
        <f>IF('Raster Scans'!$G$15="Error",#N/A,IF('Raster Scans'!$G$16="Error",#N/A,IF('Raster Scans'!$G$17="Error",#N/A,IF('Raster Scans'!$G$18="Error",#N/A,IF('Raster Scans'!$G$19="Error",#N/A,IF('Raster Scans'!$G$20="Error",#N/A,IF('Raster Scans'!$G$29="Error",#N/A,IF('Raster Scans'!$G$30="Error",#N/A,IF('Raster Scans'!$G$31="Error",#N/A,IF('Raster Scans'!$G$32="Error",#N/A,'Raster Scans'!$D$37*SIN(RADIANS(A59))))))))))))</f>
        <v>9.3921248722080589E-2</v>
      </c>
      <c r="F59" s="48">
        <f>IF('Raster Scans'!$G$15="Error",#N/A,IF('Raster Scans'!$G$16="Error",#N/A,IF('Raster Scans'!$G$17="Error",#N/A,IF('Raster Scans'!$G$18="Error",#N/A,IF('Raster Scans'!$G$19="Error",#N/A,IF('Raster Scans'!$G$20="Error",#N/A,IF('Raster Scans'!$G$29="Error",#N/A,IF('Raster Scans'!$G$30="Error",#N/A,IF('Raster Scans'!$G$31="Error",#N/A,IF('Raster Scans'!$G$32="Error",#N/A,'Raster Scans'!$D$41*COS(RADIANS(A59))))))))))))</f>
        <v>-8.4187650339297626</v>
      </c>
      <c r="G59" s="7">
        <f>IF('Raster Scans'!$G$15="Error",#N/A,IF('Raster Scans'!$G$16="Error",#N/A,IF('Raster Scans'!$G$17="Error",#N/A,IF('Raster Scans'!$G$18="Error",#N/A,IF('Raster Scans'!$G$19="Error",#N/A,IF('Raster Scans'!$G$20="Error",#N/A,IF('Raster Scans'!$G$29="Error",#N/A,IF('Raster Scans'!$G$30="Error",#N/A,IF('Raster Scans'!$G$31="Error",#N/A,IF('Raster Scans'!$G$32="Error",#N/A,'Raster Scans'!$D$41*SIN(RADIANS(A59))))))))))))</f>
        <v>18.90885585706522</v>
      </c>
    </row>
    <row r="60" spans="1:7" x14ac:dyDescent="0.25">
      <c r="A60" s="18">
        <v>116</v>
      </c>
      <c r="B60" s="48">
        <f>IF('Raster Scans'!$G$15="Error",#N/A,IF('Raster Scans'!$G$16="Error",#N/A,IF('Raster Scans'!$G$17="Error",#N/A,IF('Raster Scans'!$G$18="Error",#N/A,IF('Raster Scans'!$G$19="Error",#N/A,IF('Raster Scans'!$G$20="Error",#N/A,IF('Raster Scans'!$G$29="Error",#N/A,IF('Raster Scans'!$G$30="Error",#N/A,IF('Raster Scans'!$G$31="Error",#N/A,IF('Raster Scans'!$G$32="Error",#N/A,'Raster Scans'!$D$37*COS(RADIANS(A60))))))))))))</f>
        <v>-4.5068764959332965E-2</v>
      </c>
      <c r="C60" s="7">
        <f>IF('Raster Scans'!$G$15="Error",#N/A,IF('Raster Scans'!$G$16="Error",#N/A,IF('Raster Scans'!$G$17="Error",#N/A,IF('Raster Scans'!$G$18="Error",#N/A,IF('Raster Scans'!$G$19="Error",#N/A,IF('Raster Scans'!$G$20="Error",#N/A,IF('Raster Scans'!$G$29="Error",#N/A,IF('Raster Scans'!$G$30="Error",#N/A,IF('Raster Scans'!$G$31="Error",#N/A,IF('Raster Scans'!$G$32="Error",#N/A,'Raster Scans'!$D$37*SIN(RADIANS(A60))))))))))))</f>
        <v>9.2404661931354728E-2</v>
      </c>
      <c r="F60" s="48">
        <f>IF('Raster Scans'!$G$15="Error",#N/A,IF('Raster Scans'!$G$16="Error",#N/A,IF('Raster Scans'!$G$17="Error",#N/A,IF('Raster Scans'!$G$18="Error",#N/A,IF('Raster Scans'!$G$19="Error",#N/A,IF('Raster Scans'!$G$20="Error",#N/A,IF('Raster Scans'!$G$29="Error",#N/A,IF('Raster Scans'!$G$30="Error",#N/A,IF('Raster Scans'!$G$31="Error",#N/A,IF('Raster Scans'!$G$32="Error",#N/A,'Raster Scans'!$D$41*COS(RADIANS(A60))))))))))))</f>
        <v>-9.0735461023702264</v>
      </c>
      <c r="G60" s="7">
        <f>IF('Raster Scans'!$G$15="Error",#N/A,IF('Raster Scans'!$G$16="Error",#N/A,IF('Raster Scans'!$G$17="Error",#N/A,IF('Raster Scans'!$G$18="Error",#N/A,IF('Raster Scans'!$G$19="Error",#N/A,IF('Raster Scans'!$G$20="Error",#N/A,IF('Raster Scans'!$G$29="Error",#N/A,IF('Raster Scans'!$G$30="Error",#N/A,IF('Raster Scans'!$G$31="Error",#N/A,IF('Raster Scans'!$G$32="Error",#N/A,'Raster Scans'!$D$41*SIN(RADIANS(A60))))))))))))</f>
        <v>18.603526430436517</v>
      </c>
    </row>
    <row r="61" spans="1:7" x14ac:dyDescent="0.25">
      <c r="A61" s="18">
        <v>118</v>
      </c>
      <c r="B61" s="48">
        <f>IF('Raster Scans'!$G$15="Error",#N/A,IF('Raster Scans'!$G$16="Error",#N/A,IF('Raster Scans'!$G$17="Error",#N/A,IF('Raster Scans'!$G$18="Error",#N/A,IF('Raster Scans'!$G$19="Error",#N/A,IF('Raster Scans'!$G$20="Error",#N/A,IF('Raster Scans'!$G$29="Error",#N/A,IF('Raster Scans'!$G$30="Error",#N/A,IF('Raster Scans'!$G$31="Error",#N/A,IF('Raster Scans'!$G$32="Error",#N/A,'Raster Scans'!$D$37*COS(RADIANS(A61))))))))))))</f>
        <v>-4.8266186479806052E-2</v>
      </c>
      <c r="C61" s="7">
        <f>IF('Raster Scans'!$G$15="Error",#N/A,IF('Raster Scans'!$G$16="Error",#N/A,IF('Raster Scans'!$G$17="Error",#N/A,IF('Raster Scans'!$G$18="Error",#N/A,IF('Raster Scans'!$G$19="Error",#N/A,IF('Raster Scans'!$G$20="Error",#N/A,IF('Raster Scans'!$G$29="Error",#N/A,IF('Raster Scans'!$G$30="Error",#N/A,IF('Raster Scans'!$G$31="Error",#N/A,IF('Raster Scans'!$G$32="Error",#N/A,'Raster Scans'!$D$37*SIN(RADIANS(A61))))))))))))</f>
        <v>9.0775494293912518E-2</v>
      </c>
      <c r="F61" s="48">
        <f>IF('Raster Scans'!$G$15="Error",#N/A,IF('Raster Scans'!$G$16="Error",#N/A,IF('Raster Scans'!$G$17="Error",#N/A,IF('Raster Scans'!$G$18="Error",#N/A,IF('Raster Scans'!$G$19="Error",#N/A,IF('Raster Scans'!$G$20="Error",#N/A,IF('Raster Scans'!$G$29="Error",#N/A,IF('Raster Scans'!$G$30="Error",#N/A,IF('Raster Scans'!$G$31="Error",#N/A,IF('Raster Scans'!$G$32="Error",#N/A,'Raster Scans'!$D$41*COS(RADIANS(A61))))))))))))</f>
        <v>-9.717272452557582</v>
      </c>
      <c r="G61" s="7">
        <f>IF('Raster Scans'!$G$15="Error",#N/A,IF('Raster Scans'!$G$16="Error",#N/A,IF('Raster Scans'!$G$17="Error",#N/A,IF('Raster Scans'!$G$18="Error",#N/A,IF('Raster Scans'!$G$19="Error",#N/A,IF('Raster Scans'!$G$20="Error",#N/A,IF('Raster Scans'!$G$29="Error",#N/A,IF('Raster Scans'!$G$30="Error",#N/A,IF('Raster Scans'!$G$31="Error",#N/A,IF('Raster Scans'!$G$32="Error",#N/A,'Raster Scans'!$D$41*SIN(RADIANS(A61))))))))))))</f>
        <v>18.275531472505897</v>
      </c>
    </row>
    <row r="62" spans="1:7" x14ac:dyDescent="0.25">
      <c r="A62" s="18">
        <v>120</v>
      </c>
      <c r="B62" s="48">
        <f>IF('Raster Scans'!$G$15="Error",#N/A,IF('Raster Scans'!$G$16="Error",#N/A,IF('Raster Scans'!$G$17="Error",#N/A,IF('Raster Scans'!$G$18="Error",#N/A,IF('Raster Scans'!$G$19="Error",#N/A,IF('Raster Scans'!$G$20="Error",#N/A,IF('Raster Scans'!$G$29="Error",#N/A,IF('Raster Scans'!$G$30="Error",#N/A,IF('Raster Scans'!$G$31="Error",#N/A,IF('Raster Scans'!$G$32="Error",#N/A,'Raster Scans'!$D$37*COS(RADIANS(A62))))))))))))</f>
        <v>-5.1404803086889529E-2</v>
      </c>
      <c r="C62" s="7">
        <f>IF('Raster Scans'!$G$15="Error",#N/A,IF('Raster Scans'!$G$16="Error",#N/A,IF('Raster Scans'!$G$17="Error",#N/A,IF('Raster Scans'!$G$18="Error",#N/A,IF('Raster Scans'!$G$19="Error",#N/A,IF('Raster Scans'!$G$20="Error",#N/A,IF('Raster Scans'!$G$29="Error",#N/A,IF('Raster Scans'!$G$30="Error",#N/A,IF('Raster Scans'!$G$31="Error",#N/A,IF('Raster Scans'!$G$32="Error",#N/A,'Raster Scans'!$D$37*SIN(RADIANS(A62))))))))))))</f>
        <v>8.9035730699566162E-2</v>
      </c>
      <c r="F62" s="48">
        <f>IF('Raster Scans'!$G$15="Error",#N/A,IF('Raster Scans'!$G$16="Error",#N/A,IF('Raster Scans'!$G$17="Error",#N/A,IF('Raster Scans'!$G$18="Error",#N/A,IF('Raster Scans'!$G$19="Error",#N/A,IF('Raster Scans'!$G$20="Error",#N/A,IF('Raster Scans'!$G$29="Error",#N/A,IF('Raster Scans'!$G$30="Error",#N/A,IF('Raster Scans'!$G$31="Error",#N/A,IF('Raster Scans'!$G$32="Error",#N/A,'Raster Scans'!$D$41*COS(RADIANS(A62))))))))))))</f>
        <v>-10.349159803092563</v>
      </c>
      <c r="G62" s="7">
        <f>IF('Raster Scans'!$G$15="Error",#N/A,IF('Raster Scans'!$G$16="Error",#N/A,IF('Raster Scans'!$G$17="Error",#N/A,IF('Raster Scans'!$G$18="Error",#N/A,IF('Raster Scans'!$G$19="Error",#N/A,IF('Raster Scans'!$G$20="Error",#N/A,IF('Raster Scans'!$G$29="Error",#N/A,IF('Raster Scans'!$G$30="Error",#N/A,IF('Raster Scans'!$G$31="Error",#N/A,IF('Raster Scans'!$G$32="Error",#N/A,'Raster Scans'!$D$41*SIN(RADIANS(A62))))))))))))</f>
        <v>17.925270594605848</v>
      </c>
    </row>
    <row r="63" spans="1:7" x14ac:dyDescent="0.25">
      <c r="A63" s="18">
        <v>122</v>
      </c>
      <c r="B63" s="48">
        <f>IF('Raster Scans'!$G$15="Error",#N/A,IF('Raster Scans'!$G$16="Error",#N/A,IF('Raster Scans'!$G$17="Error",#N/A,IF('Raster Scans'!$G$18="Error",#N/A,IF('Raster Scans'!$G$19="Error",#N/A,IF('Raster Scans'!$G$20="Error",#N/A,IF('Raster Scans'!$G$29="Error",#N/A,IF('Raster Scans'!$G$30="Error",#N/A,IF('Raster Scans'!$G$31="Error",#N/A,IF('Raster Scans'!$G$32="Error",#N/A,'Raster Scans'!$D$37*COS(RADIANS(A63))))))))))))</f>
        <v>-5.4480790859714572E-2</v>
      </c>
      <c r="C63" s="7">
        <f>IF('Raster Scans'!$G$15="Error",#N/A,IF('Raster Scans'!$G$16="Error",#N/A,IF('Raster Scans'!$G$17="Error",#N/A,IF('Raster Scans'!$G$18="Error",#N/A,IF('Raster Scans'!$G$19="Error",#N/A,IF('Raster Scans'!$G$20="Error",#N/A,IF('Raster Scans'!$G$29="Error",#N/A,IF('Raster Scans'!$G$30="Error",#N/A,IF('Raster Scans'!$G$31="Error",#N/A,IF('Raster Scans'!$G$32="Error",#N/A,'Raster Scans'!$D$37*SIN(RADIANS(A63))))))))))))</f>
        <v>8.7187490782265314E-2</v>
      </c>
      <c r="F63" s="48">
        <f>IF('Raster Scans'!$G$15="Error",#N/A,IF('Raster Scans'!$G$16="Error",#N/A,IF('Raster Scans'!$G$17="Error",#N/A,IF('Raster Scans'!$G$18="Error",#N/A,IF('Raster Scans'!$G$19="Error",#N/A,IF('Raster Scans'!$G$20="Error",#N/A,IF('Raster Scans'!$G$29="Error",#N/A,IF('Raster Scans'!$G$30="Error",#N/A,IF('Raster Scans'!$G$31="Error",#N/A,IF('Raster Scans'!$G$32="Error",#N/A,'Raster Scans'!$D$41*COS(RADIANS(A63))))))))))))</f>
        <v>-10.968438296573344</v>
      </c>
      <c r="G63" s="7">
        <f>IF('Raster Scans'!$G$15="Error",#N/A,IF('Raster Scans'!$G$16="Error",#N/A,IF('Raster Scans'!$G$17="Error",#N/A,IF('Raster Scans'!$G$18="Error",#N/A,IF('Raster Scans'!$G$19="Error",#N/A,IF('Raster Scans'!$G$20="Error",#N/A,IF('Raster Scans'!$G$29="Error",#N/A,IF('Raster Scans'!$G$30="Error",#N/A,IF('Raster Scans'!$G$31="Error",#N/A,IF('Raster Scans'!$G$32="Error",#N/A,'Raster Scans'!$D$41*SIN(RADIANS(A63))))))))))))</f>
        <v>17.553170535662531</v>
      </c>
    </row>
    <row r="64" spans="1:7" x14ac:dyDescent="0.25">
      <c r="A64" s="18">
        <v>124</v>
      </c>
      <c r="B64" s="48">
        <f>IF('Raster Scans'!$G$15="Error",#N/A,IF('Raster Scans'!$G$16="Error",#N/A,IF('Raster Scans'!$G$17="Error",#N/A,IF('Raster Scans'!$G$18="Error",#N/A,IF('Raster Scans'!$G$19="Error",#N/A,IF('Raster Scans'!$G$20="Error",#N/A,IF('Raster Scans'!$G$29="Error",#N/A,IF('Raster Scans'!$G$30="Error",#N/A,IF('Raster Scans'!$G$31="Error",#N/A,IF('Raster Scans'!$G$32="Error",#N/A,'Raster Scans'!$D$37*COS(RADIANS(A64))))))))))))</f>
        <v>-5.7490402180999538E-2</v>
      </c>
      <c r="C64" s="7">
        <f>IF('Raster Scans'!$G$15="Error",#N/A,IF('Raster Scans'!$G$16="Error",#N/A,IF('Raster Scans'!$G$17="Error",#N/A,IF('Raster Scans'!$G$18="Error",#N/A,IF('Raster Scans'!$G$19="Error",#N/A,IF('Raster Scans'!$G$20="Error",#N/A,IF('Raster Scans'!$G$29="Error",#N/A,IF('Raster Scans'!$G$30="Error",#N/A,IF('Raster Scans'!$G$31="Error",#N/A,IF('Raster Scans'!$G$32="Error",#N/A,'Raster Scans'!$D$37*SIN(RADIANS(A64))))))))))))</f>
        <v>8.5233026337649662E-2</v>
      </c>
      <c r="F64" s="48">
        <f>IF('Raster Scans'!$G$15="Error",#N/A,IF('Raster Scans'!$G$16="Error",#N/A,IF('Raster Scans'!$G$17="Error",#N/A,IF('Raster Scans'!$G$18="Error",#N/A,IF('Raster Scans'!$G$19="Error",#N/A,IF('Raster Scans'!$G$20="Error",#N/A,IF('Raster Scans'!$G$29="Error",#N/A,IF('Raster Scans'!$G$30="Error",#N/A,IF('Raster Scans'!$G$31="Error",#N/A,IF('Raster Scans'!$G$32="Error",#N/A,'Raster Scans'!$D$41*COS(RADIANS(A64))))))))))))</f>
        <v>-11.574353437548149</v>
      </c>
      <c r="G64" s="7">
        <f>IF('Raster Scans'!$G$15="Error",#N/A,IF('Raster Scans'!$G$16="Error",#N/A,IF('Raster Scans'!$G$17="Error",#N/A,IF('Raster Scans'!$G$18="Error",#N/A,IF('Raster Scans'!$G$19="Error",#N/A,IF('Raster Scans'!$G$20="Error",#N/A,IF('Raster Scans'!$G$29="Error",#N/A,IF('Raster Scans'!$G$30="Error",#N/A,IF('Raster Scans'!$G$31="Error",#N/A,IF('Raster Scans'!$G$32="Error",#N/A,'Raster Scans'!$D$41*SIN(RADIANS(A64))))))))))))</f>
        <v>17.159684642280155</v>
      </c>
    </row>
    <row r="65" spans="1:7" x14ac:dyDescent="0.25">
      <c r="A65" s="18">
        <v>126</v>
      </c>
      <c r="B65" s="48">
        <f>IF('Raster Scans'!$G$15="Error",#N/A,IF('Raster Scans'!$G$16="Error",#N/A,IF('Raster Scans'!$G$17="Error",#N/A,IF('Raster Scans'!$G$18="Error",#N/A,IF('Raster Scans'!$G$19="Error",#N/A,IF('Raster Scans'!$G$20="Error",#N/A,IF('Raster Scans'!$G$29="Error",#N/A,IF('Raster Scans'!$G$30="Error",#N/A,IF('Raster Scans'!$G$31="Error",#N/A,IF('Raster Scans'!$G$32="Error",#N/A,'Raster Scans'!$D$37*COS(RADIANS(A65))))))))))))</f>
        <v>-6.0429970302944544E-2</v>
      </c>
      <c r="C65" s="7">
        <f>IF('Raster Scans'!$G$15="Error",#N/A,IF('Raster Scans'!$G$16="Error",#N/A,IF('Raster Scans'!$G$17="Error",#N/A,IF('Raster Scans'!$G$18="Error",#N/A,IF('Raster Scans'!$G$19="Error",#N/A,IF('Raster Scans'!$G$20="Error",#N/A,IF('Raster Scans'!$G$29="Error",#N/A,IF('Raster Scans'!$G$30="Error",#N/A,IF('Raster Scans'!$G$31="Error",#N/A,IF('Raster Scans'!$G$32="Error",#N/A,'Raster Scans'!$D$37*SIN(RADIANS(A65))))))))))))</f>
        <v>8.3174718579582807E-2</v>
      </c>
      <c r="F65" s="48">
        <f>IF('Raster Scans'!$G$15="Error",#N/A,IF('Raster Scans'!$G$16="Error",#N/A,IF('Raster Scans'!$G$17="Error",#N/A,IF('Raster Scans'!$G$18="Error",#N/A,IF('Raster Scans'!$G$19="Error",#N/A,IF('Raster Scans'!$G$20="Error",#N/A,IF('Raster Scans'!$G$29="Error",#N/A,IF('Raster Scans'!$G$30="Error",#N/A,IF('Raster Scans'!$G$31="Error",#N/A,IF('Raster Scans'!$G$32="Error",#N/A,'Raster Scans'!$D$41*COS(RADIANS(A65))))))))))))</f>
        <v>-12.166167011751773</v>
      </c>
      <c r="G65" s="7">
        <f>IF('Raster Scans'!$G$15="Error",#N/A,IF('Raster Scans'!$G$16="Error",#N/A,IF('Raster Scans'!$G$17="Error",#N/A,IF('Raster Scans'!$G$18="Error",#N/A,IF('Raster Scans'!$G$19="Error",#N/A,IF('Raster Scans'!$G$20="Error",#N/A,IF('Raster Scans'!$G$29="Error",#N/A,IF('Raster Scans'!$G$30="Error",#N/A,IF('Raster Scans'!$G$31="Error",#N/A,IF('Raster Scans'!$G$32="Error",#N/A,'Raster Scans'!$D$41*SIN(RADIANS(A65))))))))))))</f>
        <v>16.745292316407944</v>
      </c>
    </row>
    <row r="66" spans="1:7" x14ac:dyDescent="0.25">
      <c r="A66" s="18">
        <v>128</v>
      </c>
      <c r="B66" s="48">
        <f>IF('Raster Scans'!$G$15="Error",#N/A,IF('Raster Scans'!$G$16="Error",#N/A,IF('Raster Scans'!$G$17="Error",#N/A,IF('Raster Scans'!$G$18="Error",#N/A,IF('Raster Scans'!$G$19="Error",#N/A,IF('Raster Scans'!$G$20="Error",#N/A,IF('Raster Scans'!$G$29="Error",#N/A,IF('Raster Scans'!$G$30="Error",#N/A,IF('Raster Scans'!$G$31="Error",#N/A,IF('Raster Scans'!$G$32="Error",#N/A,'Raster Scans'!$D$37*COS(RADIANS(A66))))))))))))</f>
        <v>-6.3295913814598745E-2</v>
      </c>
      <c r="C66" s="7">
        <f>IF('Raster Scans'!$G$15="Error",#N/A,IF('Raster Scans'!$G$16="Error",#N/A,IF('Raster Scans'!$G$17="Error",#N/A,IF('Raster Scans'!$G$18="Error",#N/A,IF('Raster Scans'!$G$19="Error",#N/A,IF('Raster Scans'!$G$20="Error",#N/A,IF('Raster Scans'!$G$29="Error",#N/A,IF('Raster Scans'!$G$30="Error",#N/A,IF('Raster Scans'!$G$31="Error",#N/A,IF('Raster Scans'!$G$32="Error",#N/A,'Raster Scans'!$D$37*SIN(RADIANS(A66))))))))))))</f>
        <v>8.101507523900997E-2</v>
      </c>
      <c r="F66" s="48">
        <f>IF('Raster Scans'!$G$15="Error",#N/A,IF('Raster Scans'!$G$16="Error",#N/A,IF('Raster Scans'!$G$17="Error",#N/A,IF('Raster Scans'!$G$18="Error",#N/A,IF('Raster Scans'!$G$19="Error",#N/A,IF('Raster Scans'!$G$20="Error",#N/A,IF('Raster Scans'!$G$29="Error",#N/A,IF('Raster Scans'!$G$30="Error",#N/A,IF('Raster Scans'!$G$31="Error",#N/A,IF('Raster Scans'!$G$32="Error",#N/A,'Raster Scans'!$D$41*COS(RADIANS(A66))))))))))))</f>
        <v>-12.74315798550594</v>
      </c>
      <c r="G66" s="7">
        <f>IF('Raster Scans'!$G$15="Error",#N/A,IF('Raster Scans'!$G$16="Error",#N/A,IF('Raster Scans'!$G$17="Error",#N/A,IF('Raster Scans'!$G$18="Error",#N/A,IF('Raster Scans'!$G$19="Error",#N/A,IF('Raster Scans'!$G$20="Error",#N/A,IF('Raster Scans'!$G$29="Error",#N/A,IF('Raster Scans'!$G$30="Error",#N/A,IF('Raster Scans'!$G$31="Error",#N/A,IF('Raster Scans'!$G$32="Error",#N/A,'Raster Scans'!$D$41*SIN(RADIANS(A66))))))))))))</f>
        <v>16.31049843126274</v>
      </c>
    </row>
    <row r="67" spans="1:7" x14ac:dyDescent="0.25">
      <c r="A67" s="18">
        <v>130</v>
      </c>
      <c r="B67" s="48">
        <f>IF('Raster Scans'!$G$15="Error",#N/A,IF('Raster Scans'!$G$16="Error",#N/A,IF('Raster Scans'!$G$17="Error",#N/A,IF('Raster Scans'!$G$18="Error",#N/A,IF('Raster Scans'!$G$19="Error",#N/A,IF('Raster Scans'!$G$20="Error",#N/A,IF('Raster Scans'!$G$29="Error",#N/A,IF('Raster Scans'!$G$30="Error",#N/A,IF('Raster Scans'!$G$31="Error",#N/A,IF('Raster Scans'!$G$32="Error",#N/A,'Raster Scans'!$D$37*COS(RADIANS(A67))))))))))))</f>
        <v>-6.6084741005257949E-2</v>
      </c>
      <c r="C67" s="7">
        <f>IF('Raster Scans'!$G$15="Error",#N/A,IF('Raster Scans'!$G$16="Error",#N/A,IF('Raster Scans'!$G$17="Error",#N/A,IF('Raster Scans'!$G$18="Error",#N/A,IF('Raster Scans'!$G$19="Error",#N/A,IF('Raster Scans'!$G$20="Error",#N/A,IF('Raster Scans'!$G$29="Error",#N/A,IF('Raster Scans'!$G$30="Error",#N/A,IF('Raster Scans'!$G$31="Error",#N/A,IF('Raster Scans'!$G$32="Error",#N/A,'Raster Scans'!$D$37*SIN(RADIANS(A67))))))))))))</f>
        <v>7.875672750867406E-2</v>
      </c>
      <c r="F67" s="48">
        <f>IF('Raster Scans'!$G$15="Error",#N/A,IF('Raster Scans'!$G$16="Error",#N/A,IF('Raster Scans'!$G$17="Error",#N/A,IF('Raster Scans'!$G$18="Error",#N/A,IF('Raster Scans'!$G$19="Error",#N/A,IF('Raster Scans'!$G$20="Error",#N/A,IF('Raster Scans'!$G$29="Error",#N/A,IF('Raster Scans'!$G$30="Error",#N/A,IF('Raster Scans'!$G$31="Error",#N/A,IF('Raster Scans'!$G$32="Error",#N/A,'Raster Scans'!$D$41*COS(RADIANS(A67))))))))))))</f>
        <v>-13.304623384187778</v>
      </c>
      <c r="G67" s="7">
        <f>IF('Raster Scans'!$G$15="Error",#N/A,IF('Raster Scans'!$G$16="Error",#N/A,IF('Raster Scans'!$G$17="Error",#N/A,IF('Raster Scans'!$G$18="Error",#N/A,IF('Raster Scans'!$G$19="Error",#N/A,IF('Raster Scans'!$G$20="Error",#N/A,IF('Raster Scans'!$G$29="Error",#N/A,IF('Raster Scans'!$G$30="Error",#N/A,IF('Raster Scans'!$G$31="Error",#N/A,IF('Raster Scans'!$G$32="Error",#N/A,'Raster Scans'!$D$41*SIN(RADIANS(A67))))))))))))</f>
        <v>15.855832716218718</v>
      </c>
    </row>
    <row r="68" spans="1:7" x14ac:dyDescent="0.25">
      <c r="A68" s="18">
        <v>132</v>
      </c>
      <c r="B68" s="48">
        <f>IF('Raster Scans'!$G$15="Error",#N/A,IF('Raster Scans'!$G$16="Error",#N/A,IF('Raster Scans'!$G$17="Error",#N/A,IF('Raster Scans'!$G$18="Error",#N/A,IF('Raster Scans'!$G$19="Error",#N/A,IF('Raster Scans'!$G$20="Error",#N/A,IF('Raster Scans'!$G$29="Error",#N/A,IF('Raster Scans'!$G$30="Error",#N/A,IF('Raster Scans'!$G$31="Error",#N/A,IF('Raster Scans'!$G$32="Error",#N/A,'Raster Scans'!$D$37*COS(RADIANS(A68))))))))))))</f>
        <v>-6.8793054118576225E-2</v>
      </c>
      <c r="C68" s="7">
        <f>IF('Raster Scans'!$G$15="Error",#N/A,IF('Raster Scans'!$G$16="Error",#N/A,IF('Raster Scans'!$G$17="Error",#N/A,IF('Raster Scans'!$G$18="Error",#N/A,IF('Raster Scans'!$G$19="Error",#N/A,IF('Raster Scans'!$G$20="Error",#N/A,IF('Raster Scans'!$G$29="Error",#N/A,IF('Raster Scans'!$G$30="Error",#N/A,IF('Raster Scans'!$G$31="Error",#N/A,IF('Raster Scans'!$G$32="Error",#N/A,'Raster Scans'!$D$37*SIN(RADIANS(A68))))))))))))</f>
        <v>7.6402426837412704E-2</v>
      </c>
      <c r="F68" s="48">
        <f>IF('Raster Scans'!$G$15="Error",#N/A,IF('Raster Scans'!$G$16="Error",#N/A,IF('Raster Scans'!$G$17="Error",#N/A,IF('Raster Scans'!$G$18="Error",#N/A,IF('Raster Scans'!$G$19="Error",#N/A,IF('Raster Scans'!$G$20="Error",#N/A,IF('Raster Scans'!$G$29="Error",#N/A,IF('Raster Scans'!$G$30="Error",#N/A,IF('Raster Scans'!$G$31="Error",#N/A,IF('Raster Scans'!$G$32="Error",#N/A,'Raster Scans'!$D$41*COS(RADIANS(A68))))))))))))</f>
        <v>-13.849879148696104</v>
      </c>
      <c r="G68" s="7">
        <f>IF('Raster Scans'!$G$15="Error",#N/A,IF('Raster Scans'!$G$16="Error",#N/A,IF('Raster Scans'!$G$17="Error",#N/A,IF('Raster Scans'!$G$18="Error",#N/A,IF('Raster Scans'!$G$19="Error",#N/A,IF('Raster Scans'!$G$20="Error",#N/A,IF('Raster Scans'!$G$29="Error",#N/A,IF('Raster Scans'!$G$30="Error",#N/A,IF('Raster Scans'!$G$31="Error",#N/A,IF('Raster Scans'!$G$32="Error",#N/A,'Raster Scans'!$D$41*SIN(RADIANS(A68))))))))))))</f>
        <v>15.381849111413782</v>
      </c>
    </row>
    <row r="69" spans="1:7" x14ac:dyDescent="0.25">
      <c r="A69" s="18">
        <v>134</v>
      </c>
      <c r="B69" s="48">
        <f>IF('Raster Scans'!$G$15="Error",#N/A,IF('Raster Scans'!$G$16="Error",#N/A,IF('Raster Scans'!$G$17="Error",#N/A,IF('Raster Scans'!$G$18="Error",#N/A,IF('Raster Scans'!$G$19="Error",#N/A,IF('Raster Scans'!$G$20="Error",#N/A,IF('Raster Scans'!$G$29="Error",#N/A,IF('Raster Scans'!$G$30="Error",#N/A,IF('Raster Scans'!$G$31="Error",#N/A,IF('Raster Scans'!$G$32="Error",#N/A,'Raster Scans'!$D$37*COS(RADIANS(A69))))))))))))</f>
        <v>-7.1417553492208671E-2</v>
      </c>
      <c r="C69" s="7">
        <f>IF('Raster Scans'!$G$15="Error",#N/A,IF('Raster Scans'!$G$16="Error",#N/A,IF('Raster Scans'!$G$17="Error",#N/A,IF('Raster Scans'!$G$18="Error",#N/A,IF('Raster Scans'!$G$19="Error",#N/A,IF('Raster Scans'!$G$20="Error",#N/A,IF('Raster Scans'!$G$29="Error",#N/A,IF('Raster Scans'!$G$30="Error",#N/A,IF('Raster Scans'!$G$31="Error",#N/A,IF('Raster Scans'!$G$32="Error",#N/A,'Raster Scans'!$D$37*SIN(RADIANS(A69))))))))))))</f>
        <v>7.395504157794161E-2</v>
      </c>
      <c r="F69" s="48">
        <f>IF('Raster Scans'!$G$15="Error",#N/A,IF('Raster Scans'!$G$16="Error",#N/A,IF('Raster Scans'!$G$17="Error",#N/A,IF('Raster Scans'!$G$18="Error",#N/A,IF('Raster Scans'!$G$19="Error",#N/A,IF('Raster Scans'!$G$20="Error",#N/A,IF('Raster Scans'!$G$29="Error",#N/A,IF('Raster Scans'!$G$30="Error",#N/A,IF('Raster Scans'!$G$31="Error",#N/A,IF('Raster Scans'!$G$32="Error",#N/A,'Raster Scans'!$D$41*COS(RADIANS(A69))))))))))))</f>
        <v>-14.378260968872084</v>
      </c>
      <c r="G69" s="7">
        <f>IF('Raster Scans'!$G$15="Error",#N/A,IF('Raster Scans'!$G$16="Error",#N/A,IF('Raster Scans'!$G$17="Error",#N/A,IF('Raster Scans'!$G$18="Error",#N/A,IF('Raster Scans'!$G$19="Error",#N/A,IF('Raster Scans'!$G$20="Error",#N/A,IF('Raster Scans'!$G$29="Error",#N/A,IF('Raster Scans'!$G$30="Error",#N/A,IF('Raster Scans'!$G$31="Error",#N/A,IF('Raster Scans'!$G$32="Error",#N/A,'Raster Scans'!$D$41*SIN(RADIANS(A69))))))))))))</f>
        <v>14.889125092858803</v>
      </c>
    </row>
    <row r="70" spans="1:7" x14ac:dyDescent="0.25">
      <c r="A70" s="18">
        <v>136</v>
      </c>
      <c r="B70" s="48">
        <f>IF('Raster Scans'!$G$15="Error",#N/A,IF('Raster Scans'!$G$16="Error",#N/A,IF('Raster Scans'!$G$17="Error",#N/A,IF('Raster Scans'!$G$18="Error",#N/A,IF('Raster Scans'!$G$19="Error",#N/A,IF('Raster Scans'!$G$20="Error",#N/A,IF('Raster Scans'!$G$29="Error",#N/A,IF('Raster Scans'!$G$30="Error",#N/A,IF('Raster Scans'!$G$31="Error",#N/A,IF('Raster Scans'!$G$32="Error",#N/A,'Raster Scans'!$D$37*COS(RADIANS(A70))))))))))))</f>
        <v>-7.3955041577941624E-2</v>
      </c>
      <c r="C70" s="7">
        <f>IF('Raster Scans'!$G$15="Error",#N/A,IF('Raster Scans'!$G$16="Error",#N/A,IF('Raster Scans'!$G$17="Error",#N/A,IF('Raster Scans'!$G$18="Error",#N/A,IF('Raster Scans'!$G$19="Error",#N/A,IF('Raster Scans'!$G$20="Error",#N/A,IF('Raster Scans'!$G$29="Error",#N/A,IF('Raster Scans'!$G$30="Error",#N/A,IF('Raster Scans'!$G$31="Error",#N/A,IF('Raster Scans'!$G$32="Error",#N/A,'Raster Scans'!$D$37*SIN(RADIANS(A70))))))))))))</f>
        <v>7.1417553492208644E-2</v>
      </c>
      <c r="F70" s="48">
        <f>IF('Raster Scans'!$G$15="Error",#N/A,IF('Raster Scans'!$G$16="Error",#N/A,IF('Raster Scans'!$G$17="Error",#N/A,IF('Raster Scans'!$G$18="Error",#N/A,IF('Raster Scans'!$G$19="Error",#N/A,IF('Raster Scans'!$G$20="Error",#N/A,IF('Raster Scans'!$G$29="Error",#N/A,IF('Raster Scans'!$G$30="Error",#N/A,IF('Raster Scans'!$G$31="Error",#N/A,IF('Raster Scans'!$G$32="Error",#N/A,'Raster Scans'!$D$41*COS(RADIANS(A70))))))))))))</f>
        <v>-14.889125092858807</v>
      </c>
      <c r="G70" s="7">
        <f>IF('Raster Scans'!$G$15="Error",#N/A,IF('Raster Scans'!$G$16="Error",#N/A,IF('Raster Scans'!$G$17="Error",#N/A,IF('Raster Scans'!$G$18="Error",#N/A,IF('Raster Scans'!$G$19="Error",#N/A,IF('Raster Scans'!$G$20="Error",#N/A,IF('Raster Scans'!$G$29="Error",#N/A,IF('Raster Scans'!$G$30="Error",#N/A,IF('Raster Scans'!$G$31="Error",#N/A,IF('Raster Scans'!$G$32="Error",#N/A,'Raster Scans'!$D$41*SIN(RADIANS(A70))))))))))))</f>
        <v>14.378260968872079</v>
      </c>
    </row>
    <row r="71" spans="1:7" x14ac:dyDescent="0.25">
      <c r="A71" s="18">
        <v>138</v>
      </c>
      <c r="B71" s="48">
        <f>IF('Raster Scans'!$G$15="Error",#N/A,IF('Raster Scans'!$G$16="Error",#N/A,IF('Raster Scans'!$G$17="Error",#N/A,IF('Raster Scans'!$G$18="Error",#N/A,IF('Raster Scans'!$G$19="Error",#N/A,IF('Raster Scans'!$G$20="Error",#N/A,IF('Raster Scans'!$G$29="Error",#N/A,IF('Raster Scans'!$G$30="Error",#N/A,IF('Raster Scans'!$G$31="Error",#N/A,IF('Raster Scans'!$G$32="Error",#N/A,'Raster Scans'!$D$37*COS(RADIANS(A71))))))))))))</f>
        <v>-7.6402426837412676E-2</v>
      </c>
      <c r="C71" s="7">
        <f>IF('Raster Scans'!$G$15="Error",#N/A,IF('Raster Scans'!$G$16="Error",#N/A,IF('Raster Scans'!$G$17="Error",#N/A,IF('Raster Scans'!$G$18="Error",#N/A,IF('Raster Scans'!$G$19="Error",#N/A,IF('Raster Scans'!$G$20="Error",#N/A,IF('Raster Scans'!$G$29="Error",#N/A,IF('Raster Scans'!$G$30="Error",#N/A,IF('Raster Scans'!$G$31="Error",#N/A,IF('Raster Scans'!$G$32="Error",#N/A,'Raster Scans'!$D$37*SIN(RADIANS(A71))))))))))))</f>
        <v>6.8793054118576238E-2</v>
      </c>
      <c r="F71" s="48">
        <f>IF('Raster Scans'!$G$15="Error",#N/A,IF('Raster Scans'!$G$16="Error",#N/A,IF('Raster Scans'!$G$17="Error",#N/A,IF('Raster Scans'!$G$18="Error",#N/A,IF('Raster Scans'!$G$19="Error",#N/A,IF('Raster Scans'!$G$20="Error",#N/A,IF('Raster Scans'!$G$29="Error",#N/A,IF('Raster Scans'!$G$30="Error",#N/A,IF('Raster Scans'!$G$31="Error",#N/A,IF('Raster Scans'!$G$32="Error",#N/A,'Raster Scans'!$D$41*COS(RADIANS(A71))))))))))))</f>
        <v>-15.381849111413777</v>
      </c>
      <c r="G71" s="7">
        <f>IF('Raster Scans'!$G$15="Error",#N/A,IF('Raster Scans'!$G$16="Error",#N/A,IF('Raster Scans'!$G$17="Error",#N/A,IF('Raster Scans'!$G$18="Error",#N/A,IF('Raster Scans'!$G$19="Error",#N/A,IF('Raster Scans'!$G$20="Error",#N/A,IF('Raster Scans'!$G$29="Error",#N/A,IF('Raster Scans'!$G$30="Error",#N/A,IF('Raster Scans'!$G$31="Error",#N/A,IF('Raster Scans'!$G$32="Error",#N/A,'Raster Scans'!$D$41*SIN(RADIANS(A71))))))))))))</f>
        <v>13.849879148696107</v>
      </c>
    </row>
    <row r="72" spans="1:7" x14ac:dyDescent="0.25">
      <c r="A72" s="18">
        <v>140</v>
      </c>
      <c r="B72" s="48">
        <f>IF('Raster Scans'!$G$15="Error",#N/A,IF('Raster Scans'!$G$16="Error",#N/A,IF('Raster Scans'!$G$17="Error",#N/A,IF('Raster Scans'!$G$18="Error",#N/A,IF('Raster Scans'!$G$19="Error",#N/A,IF('Raster Scans'!$G$20="Error",#N/A,IF('Raster Scans'!$G$29="Error",#N/A,IF('Raster Scans'!$G$30="Error",#N/A,IF('Raster Scans'!$G$31="Error",#N/A,IF('Raster Scans'!$G$32="Error",#N/A,'Raster Scans'!$D$37*COS(RADIANS(A72))))))))))))</f>
        <v>-7.8756727508674046E-2</v>
      </c>
      <c r="C72" s="7">
        <f>IF('Raster Scans'!$G$15="Error",#N/A,IF('Raster Scans'!$G$16="Error",#N/A,IF('Raster Scans'!$G$17="Error",#N/A,IF('Raster Scans'!$G$18="Error",#N/A,IF('Raster Scans'!$G$19="Error",#N/A,IF('Raster Scans'!$G$20="Error",#N/A,IF('Raster Scans'!$G$29="Error",#N/A,IF('Raster Scans'!$G$30="Error",#N/A,IF('Raster Scans'!$G$31="Error",#N/A,IF('Raster Scans'!$G$32="Error",#N/A,'Raster Scans'!$D$37*SIN(RADIANS(A72))))))))))))</f>
        <v>6.6084741005257963E-2</v>
      </c>
      <c r="F72" s="48">
        <f>IF('Raster Scans'!$G$15="Error",#N/A,IF('Raster Scans'!$G$16="Error",#N/A,IF('Raster Scans'!$G$17="Error",#N/A,IF('Raster Scans'!$G$18="Error",#N/A,IF('Raster Scans'!$G$19="Error",#N/A,IF('Raster Scans'!$G$20="Error",#N/A,IF('Raster Scans'!$G$29="Error",#N/A,IF('Raster Scans'!$G$30="Error",#N/A,IF('Raster Scans'!$G$31="Error",#N/A,IF('Raster Scans'!$G$32="Error",#N/A,'Raster Scans'!$D$41*COS(RADIANS(A72))))))))))))</f>
        <v>-15.855832716218716</v>
      </c>
      <c r="G72" s="7">
        <f>IF('Raster Scans'!$G$15="Error",#N/A,IF('Raster Scans'!$G$16="Error",#N/A,IF('Raster Scans'!$G$17="Error",#N/A,IF('Raster Scans'!$G$18="Error",#N/A,IF('Raster Scans'!$G$19="Error",#N/A,IF('Raster Scans'!$G$20="Error",#N/A,IF('Raster Scans'!$G$29="Error",#N/A,IF('Raster Scans'!$G$30="Error",#N/A,IF('Raster Scans'!$G$31="Error",#N/A,IF('Raster Scans'!$G$32="Error",#N/A,'Raster Scans'!$D$41*SIN(RADIANS(A72))))))))))))</f>
        <v>13.30462338418778</v>
      </c>
    </row>
    <row r="73" spans="1:7" x14ac:dyDescent="0.25">
      <c r="A73" s="18">
        <v>142</v>
      </c>
      <c r="B73" s="48">
        <f>IF('Raster Scans'!$G$15="Error",#N/A,IF('Raster Scans'!$G$16="Error",#N/A,IF('Raster Scans'!$G$17="Error",#N/A,IF('Raster Scans'!$G$18="Error",#N/A,IF('Raster Scans'!$G$19="Error",#N/A,IF('Raster Scans'!$G$20="Error",#N/A,IF('Raster Scans'!$G$29="Error",#N/A,IF('Raster Scans'!$G$30="Error",#N/A,IF('Raster Scans'!$G$31="Error",#N/A,IF('Raster Scans'!$G$32="Error",#N/A,'Raster Scans'!$D$37*COS(RADIANS(A73))))))))))))</f>
        <v>-8.1015075239009957E-2</v>
      </c>
      <c r="C73" s="7">
        <f>IF('Raster Scans'!$G$15="Error",#N/A,IF('Raster Scans'!$G$16="Error",#N/A,IF('Raster Scans'!$G$17="Error",#N/A,IF('Raster Scans'!$G$18="Error",#N/A,IF('Raster Scans'!$G$19="Error",#N/A,IF('Raster Scans'!$G$20="Error",#N/A,IF('Raster Scans'!$G$29="Error",#N/A,IF('Raster Scans'!$G$30="Error",#N/A,IF('Raster Scans'!$G$31="Error",#N/A,IF('Raster Scans'!$G$32="Error",#N/A,'Raster Scans'!$D$37*SIN(RADIANS(A73))))))))))))</f>
        <v>6.3295913814598759E-2</v>
      </c>
      <c r="F73" s="48">
        <f>IF('Raster Scans'!$G$15="Error",#N/A,IF('Raster Scans'!$G$16="Error",#N/A,IF('Raster Scans'!$G$17="Error",#N/A,IF('Raster Scans'!$G$18="Error",#N/A,IF('Raster Scans'!$G$19="Error",#N/A,IF('Raster Scans'!$G$20="Error",#N/A,IF('Raster Scans'!$G$29="Error",#N/A,IF('Raster Scans'!$G$30="Error",#N/A,IF('Raster Scans'!$G$31="Error",#N/A,IF('Raster Scans'!$G$32="Error",#N/A,'Raster Scans'!$D$41*COS(RADIANS(A73))))))))))))</f>
        <v>-16.310498431262737</v>
      </c>
      <c r="G73" s="7">
        <f>IF('Raster Scans'!$G$15="Error",#N/A,IF('Raster Scans'!$G$16="Error",#N/A,IF('Raster Scans'!$G$17="Error",#N/A,IF('Raster Scans'!$G$18="Error",#N/A,IF('Raster Scans'!$G$19="Error",#N/A,IF('Raster Scans'!$G$20="Error",#N/A,IF('Raster Scans'!$G$29="Error",#N/A,IF('Raster Scans'!$G$30="Error",#N/A,IF('Raster Scans'!$G$31="Error",#N/A,IF('Raster Scans'!$G$32="Error",#N/A,'Raster Scans'!$D$41*SIN(RADIANS(A73))))))))))))</f>
        <v>12.743157985505942</v>
      </c>
    </row>
    <row r="74" spans="1:7" x14ac:dyDescent="0.25">
      <c r="A74" s="18">
        <v>144</v>
      </c>
      <c r="B74" s="48">
        <f>IF('Raster Scans'!$G$15="Error",#N/A,IF('Raster Scans'!$G$16="Error",#N/A,IF('Raster Scans'!$G$17="Error",#N/A,IF('Raster Scans'!$G$18="Error",#N/A,IF('Raster Scans'!$G$19="Error",#N/A,IF('Raster Scans'!$G$20="Error",#N/A,IF('Raster Scans'!$G$29="Error",#N/A,IF('Raster Scans'!$G$30="Error",#N/A,IF('Raster Scans'!$G$31="Error",#N/A,IF('Raster Scans'!$G$32="Error",#N/A,'Raster Scans'!$D$37*COS(RADIANS(A74))))))))))))</f>
        <v>-8.3174718579582793E-2</v>
      </c>
      <c r="C74" s="7">
        <f>IF('Raster Scans'!$G$15="Error",#N/A,IF('Raster Scans'!$G$16="Error",#N/A,IF('Raster Scans'!$G$17="Error",#N/A,IF('Raster Scans'!$G$18="Error",#N/A,IF('Raster Scans'!$G$19="Error",#N/A,IF('Raster Scans'!$G$20="Error",#N/A,IF('Raster Scans'!$G$29="Error",#N/A,IF('Raster Scans'!$G$30="Error",#N/A,IF('Raster Scans'!$G$31="Error",#N/A,IF('Raster Scans'!$G$32="Error",#N/A,'Raster Scans'!$D$37*SIN(RADIANS(A74))))))))))))</f>
        <v>6.0429970302944565E-2</v>
      </c>
      <c r="F74" s="48">
        <f>IF('Raster Scans'!$G$15="Error",#N/A,IF('Raster Scans'!$G$16="Error",#N/A,IF('Raster Scans'!$G$17="Error",#N/A,IF('Raster Scans'!$G$18="Error",#N/A,IF('Raster Scans'!$G$19="Error",#N/A,IF('Raster Scans'!$G$20="Error",#N/A,IF('Raster Scans'!$G$29="Error",#N/A,IF('Raster Scans'!$G$30="Error",#N/A,IF('Raster Scans'!$G$31="Error",#N/A,IF('Raster Scans'!$G$32="Error",#N/A,'Raster Scans'!$D$41*COS(RADIANS(A74))))))))))))</f>
        <v>-16.745292316407944</v>
      </c>
      <c r="G74" s="7">
        <f>IF('Raster Scans'!$G$15="Error",#N/A,IF('Raster Scans'!$G$16="Error",#N/A,IF('Raster Scans'!$G$17="Error",#N/A,IF('Raster Scans'!$G$18="Error",#N/A,IF('Raster Scans'!$G$19="Error",#N/A,IF('Raster Scans'!$G$20="Error",#N/A,IF('Raster Scans'!$G$29="Error",#N/A,IF('Raster Scans'!$G$30="Error",#N/A,IF('Raster Scans'!$G$31="Error",#N/A,IF('Raster Scans'!$G$32="Error",#N/A,'Raster Scans'!$D$41*SIN(RADIANS(A74))))))))))))</f>
        <v>12.166167011751776</v>
      </c>
    </row>
    <row r="75" spans="1:7" x14ac:dyDescent="0.25">
      <c r="A75" s="18">
        <v>146</v>
      </c>
      <c r="B75" s="48">
        <f>IF('Raster Scans'!$G$15="Error",#N/A,IF('Raster Scans'!$G$16="Error",#N/A,IF('Raster Scans'!$G$17="Error",#N/A,IF('Raster Scans'!$G$18="Error",#N/A,IF('Raster Scans'!$G$19="Error",#N/A,IF('Raster Scans'!$G$20="Error",#N/A,IF('Raster Scans'!$G$29="Error",#N/A,IF('Raster Scans'!$G$30="Error",#N/A,IF('Raster Scans'!$G$31="Error",#N/A,IF('Raster Scans'!$G$32="Error",#N/A,'Raster Scans'!$D$37*COS(RADIANS(A75))))))))))))</f>
        <v>-8.5233026337649648E-2</v>
      </c>
      <c r="C75" s="7">
        <f>IF('Raster Scans'!$G$15="Error",#N/A,IF('Raster Scans'!$G$16="Error",#N/A,IF('Raster Scans'!$G$17="Error",#N/A,IF('Raster Scans'!$G$18="Error",#N/A,IF('Raster Scans'!$G$19="Error",#N/A,IF('Raster Scans'!$G$20="Error",#N/A,IF('Raster Scans'!$G$29="Error",#N/A,IF('Raster Scans'!$G$30="Error",#N/A,IF('Raster Scans'!$G$31="Error",#N/A,IF('Raster Scans'!$G$32="Error",#N/A,'Raster Scans'!$D$37*SIN(RADIANS(A75))))))))))))</f>
        <v>5.7490402180999559E-2</v>
      </c>
      <c r="F75" s="48">
        <f>IF('Raster Scans'!$G$15="Error",#N/A,IF('Raster Scans'!$G$16="Error",#N/A,IF('Raster Scans'!$G$17="Error",#N/A,IF('Raster Scans'!$G$18="Error",#N/A,IF('Raster Scans'!$G$19="Error",#N/A,IF('Raster Scans'!$G$20="Error",#N/A,IF('Raster Scans'!$G$29="Error",#N/A,IF('Raster Scans'!$G$30="Error",#N/A,IF('Raster Scans'!$G$31="Error",#N/A,IF('Raster Scans'!$G$32="Error",#N/A,'Raster Scans'!$D$41*COS(RADIANS(A75))))))))))))</f>
        <v>-17.159684642280151</v>
      </c>
      <c r="G75" s="7">
        <f>IF('Raster Scans'!$G$15="Error",#N/A,IF('Raster Scans'!$G$16="Error",#N/A,IF('Raster Scans'!$G$17="Error",#N/A,IF('Raster Scans'!$G$18="Error",#N/A,IF('Raster Scans'!$G$19="Error",#N/A,IF('Raster Scans'!$G$20="Error",#N/A,IF('Raster Scans'!$G$29="Error",#N/A,IF('Raster Scans'!$G$30="Error",#N/A,IF('Raster Scans'!$G$31="Error",#N/A,IF('Raster Scans'!$G$32="Error",#N/A,'Raster Scans'!$D$41*SIN(RADIANS(A75))))))))))))</f>
        <v>11.574353437548153</v>
      </c>
    </row>
    <row r="76" spans="1:7" x14ac:dyDescent="0.25">
      <c r="A76" s="18">
        <v>148</v>
      </c>
      <c r="B76" s="48">
        <f>IF('Raster Scans'!$G$15="Error",#N/A,IF('Raster Scans'!$G$16="Error",#N/A,IF('Raster Scans'!$G$17="Error",#N/A,IF('Raster Scans'!$G$18="Error",#N/A,IF('Raster Scans'!$G$19="Error",#N/A,IF('Raster Scans'!$G$20="Error",#N/A,IF('Raster Scans'!$G$29="Error",#N/A,IF('Raster Scans'!$G$30="Error",#N/A,IF('Raster Scans'!$G$31="Error",#N/A,IF('Raster Scans'!$G$32="Error",#N/A,'Raster Scans'!$D$37*COS(RADIANS(A76))))))))))))</f>
        <v>-8.7187490782265301E-2</v>
      </c>
      <c r="C76" s="7">
        <f>IF('Raster Scans'!$G$15="Error",#N/A,IF('Raster Scans'!$G$16="Error",#N/A,IF('Raster Scans'!$G$17="Error",#N/A,IF('Raster Scans'!$G$18="Error",#N/A,IF('Raster Scans'!$G$19="Error",#N/A,IF('Raster Scans'!$G$20="Error",#N/A,IF('Raster Scans'!$G$29="Error",#N/A,IF('Raster Scans'!$G$30="Error",#N/A,IF('Raster Scans'!$G$31="Error",#N/A,IF('Raster Scans'!$G$32="Error",#N/A,'Raster Scans'!$D$37*SIN(RADIANS(A76))))))))))))</f>
        <v>5.4480790859714578E-2</v>
      </c>
      <c r="F76" s="48">
        <f>IF('Raster Scans'!$G$15="Error",#N/A,IF('Raster Scans'!$G$16="Error",#N/A,IF('Raster Scans'!$G$17="Error",#N/A,IF('Raster Scans'!$G$18="Error",#N/A,IF('Raster Scans'!$G$19="Error",#N/A,IF('Raster Scans'!$G$20="Error",#N/A,IF('Raster Scans'!$G$29="Error",#N/A,IF('Raster Scans'!$G$30="Error",#N/A,IF('Raster Scans'!$G$31="Error",#N/A,IF('Raster Scans'!$G$32="Error",#N/A,'Raster Scans'!$D$41*COS(RADIANS(A76))))))))))))</f>
        <v>-17.553170535662531</v>
      </c>
      <c r="G76" s="7">
        <f>IF('Raster Scans'!$G$15="Error",#N/A,IF('Raster Scans'!$G$16="Error",#N/A,IF('Raster Scans'!$G$17="Error",#N/A,IF('Raster Scans'!$G$18="Error",#N/A,IF('Raster Scans'!$G$19="Error",#N/A,IF('Raster Scans'!$G$20="Error",#N/A,IF('Raster Scans'!$G$29="Error",#N/A,IF('Raster Scans'!$G$30="Error",#N/A,IF('Raster Scans'!$G$31="Error",#N/A,IF('Raster Scans'!$G$32="Error",#N/A,'Raster Scans'!$D$41*SIN(RADIANS(A76))))))))))))</f>
        <v>10.968438296573348</v>
      </c>
    </row>
    <row r="77" spans="1:7" x14ac:dyDescent="0.25">
      <c r="A77" s="18">
        <v>150</v>
      </c>
      <c r="B77" s="48">
        <f>IF('Raster Scans'!$G$15="Error",#N/A,IF('Raster Scans'!$G$16="Error",#N/A,IF('Raster Scans'!$G$17="Error",#N/A,IF('Raster Scans'!$G$18="Error",#N/A,IF('Raster Scans'!$G$19="Error",#N/A,IF('Raster Scans'!$G$20="Error",#N/A,IF('Raster Scans'!$G$29="Error",#N/A,IF('Raster Scans'!$G$30="Error",#N/A,IF('Raster Scans'!$G$31="Error",#N/A,IF('Raster Scans'!$G$32="Error",#N/A,'Raster Scans'!$D$37*COS(RADIANS(A77))))))))))))</f>
        <v>-8.9035730699566162E-2</v>
      </c>
      <c r="C77" s="7">
        <f>IF('Raster Scans'!$G$15="Error",#N/A,IF('Raster Scans'!$G$16="Error",#N/A,IF('Raster Scans'!$G$17="Error",#N/A,IF('Raster Scans'!$G$18="Error",#N/A,IF('Raster Scans'!$G$19="Error",#N/A,IF('Raster Scans'!$G$20="Error",#N/A,IF('Raster Scans'!$G$29="Error",#N/A,IF('Raster Scans'!$G$30="Error",#N/A,IF('Raster Scans'!$G$31="Error",#N/A,IF('Raster Scans'!$G$32="Error",#N/A,'Raster Scans'!$D$37*SIN(RADIANS(A77))))))))))))</f>
        <v>5.1404803086889543E-2</v>
      </c>
      <c r="F77" s="48">
        <f>IF('Raster Scans'!$G$15="Error",#N/A,IF('Raster Scans'!$G$16="Error",#N/A,IF('Raster Scans'!$G$17="Error",#N/A,IF('Raster Scans'!$G$18="Error",#N/A,IF('Raster Scans'!$G$19="Error",#N/A,IF('Raster Scans'!$G$20="Error",#N/A,IF('Raster Scans'!$G$29="Error",#N/A,IF('Raster Scans'!$G$30="Error",#N/A,IF('Raster Scans'!$G$31="Error",#N/A,IF('Raster Scans'!$G$32="Error",#N/A,'Raster Scans'!$D$41*COS(RADIANS(A77))))))))))))</f>
        <v>-17.925270594605848</v>
      </c>
      <c r="G77" s="7">
        <f>IF('Raster Scans'!$G$15="Error",#N/A,IF('Raster Scans'!$G$16="Error",#N/A,IF('Raster Scans'!$G$17="Error",#N/A,IF('Raster Scans'!$G$18="Error",#N/A,IF('Raster Scans'!$G$19="Error",#N/A,IF('Raster Scans'!$G$20="Error",#N/A,IF('Raster Scans'!$G$29="Error",#N/A,IF('Raster Scans'!$G$30="Error",#N/A,IF('Raster Scans'!$G$31="Error",#N/A,IF('Raster Scans'!$G$32="Error",#N/A,'Raster Scans'!$D$41*SIN(RADIANS(A77))))))))))))</f>
        <v>10.349159803092567</v>
      </c>
    </row>
    <row r="78" spans="1:7" x14ac:dyDescent="0.25">
      <c r="A78" s="18">
        <v>152</v>
      </c>
      <c r="B78" s="48">
        <f>IF('Raster Scans'!$G$15="Error",#N/A,IF('Raster Scans'!$G$16="Error",#N/A,IF('Raster Scans'!$G$17="Error",#N/A,IF('Raster Scans'!$G$18="Error",#N/A,IF('Raster Scans'!$G$19="Error",#N/A,IF('Raster Scans'!$G$20="Error",#N/A,IF('Raster Scans'!$G$29="Error",#N/A,IF('Raster Scans'!$G$30="Error",#N/A,IF('Raster Scans'!$G$31="Error",#N/A,IF('Raster Scans'!$G$32="Error",#N/A,'Raster Scans'!$D$37*COS(RADIANS(A78))))))))))))</f>
        <v>-9.0775494293912531E-2</v>
      </c>
      <c r="C78" s="7">
        <f>IF('Raster Scans'!$G$15="Error",#N/A,IF('Raster Scans'!$G$16="Error",#N/A,IF('Raster Scans'!$G$17="Error",#N/A,IF('Raster Scans'!$G$18="Error",#N/A,IF('Raster Scans'!$G$19="Error",#N/A,IF('Raster Scans'!$G$20="Error",#N/A,IF('Raster Scans'!$G$29="Error",#N/A,IF('Raster Scans'!$G$30="Error",#N/A,IF('Raster Scans'!$G$31="Error",#N/A,IF('Raster Scans'!$G$32="Error",#N/A,'Raster Scans'!$D$37*SIN(RADIANS(A78))))))))))))</f>
        <v>4.8266186479806031E-2</v>
      </c>
      <c r="F78" s="48">
        <f>IF('Raster Scans'!$G$15="Error",#N/A,IF('Raster Scans'!$G$16="Error",#N/A,IF('Raster Scans'!$G$17="Error",#N/A,IF('Raster Scans'!$G$18="Error",#N/A,IF('Raster Scans'!$G$19="Error",#N/A,IF('Raster Scans'!$G$20="Error",#N/A,IF('Raster Scans'!$G$29="Error",#N/A,IF('Raster Scans'!$G$30="Error",#N/A,IF('Raster Scans'!$G$31="Error",#N/A,IF('Raster Scans'!$G$32="Error",#N/A,'Raster Scans'!$D$41*COS(RADIANS(A78))))))))))))</f>
        <v>-18.2755314725059</v>
      </c>
      <c r="G78" s="7">
        <f>IF('Raster Scans'!$G$15="Error",#N/A,IF('Raster Scans'!$G$16="Error",#N/A,IF('Raster Scans'!$G$17="Error",#N/A,IF('Raster Scans'!$G$18="Error",#N/A,IF('Raster Scans'!$G$19="Error",#N/A,IF('Raster Scans'!$G$20="Error",#N/A,IF('Raster Scans'!$G$29="Error",#N/A,IF('Raster Scans'!$G$30="Error",#N/A,IF('Raster Scans'!$G$31="Error",#N/A,IF('Raster Scans'!$G$32="Error",#N/A,'Raster Scans'!$D$41*SIN(RADIANS(A78))))))))))))</f>
        <v>9.7172724525575784</v>
      </c>
    </row>
    <row r="79" spans="1:7" x14ac:dyDescent="0.25">
      <c r="A79" s="18">
        <v>154</v>
      </c>
      <c r="B79" s="48">
        <f>IF('Raster Scans'!$G$15="Error",#N/A,IF('Raster Scans'!$G$16="Error",#N/A,IF('Raster Scans'!$G$17="Error",#N/A,IF('Raster Scans'!$G$18="Error",#N/A,IF('Raster Scans'!$G$19="Error",#N/A,IF('Raster Scans'!$G$20="Error",#N/A,IF('Raster Scans'!$G$29="Error",#N/A,IF('Raster Scans'!$G$30="Error",#N/A,IF('Raster Scans'!$G$31="Error",#N/A,IF('Raster Scans'!$G$32="Error",#N/A,'Raster Scans'!$D$37*COS(RADIANS(A79))))))))))))</f>
        <v>-9.2404661931354742E-2</v>
      </c>
      <c r="C79" s="7">
        <f>IF('Raster Scans'!$G$15="Error",#N/A,IF('Raster Scans'!$G$16="Error",#N/A,IF('Raster Scans'!$G$17="Error",#N/A,IF('Raster Scans'!$G$18="Error",#N/A,IF('Raster Scans'!$G$19="Error",#N/A,IF('Raster Scans'!$G$20="Error",#N/A,IF('Raster Scans'!$G$29="Error",#N/A,IF('Raster Scans'!$G$30="Error",#N/A,IF('Raster Scans'!$G$31="Error",#N/A,IF('Raster Scans'!$G$32="Error",#N/A,'Raster Scans'!$D$37*SIN(RADIANS(A79))))))))))))</f>
        <v>4.5068764959332944E-2</v>
      </c>
      <c r="F79" s="48">
        <f>IF('Raster Scans'!$G$15="Error",#N/A,IF('Raster Scans'!$G$16="Error",#N/A,IF('Raster Scans'!$G$17="Error",#N/A,IF('Raster Scans'!$G$18="Error",#N/A,IF('Raster Scans'!$G$19="Error",#N/A,IF('Raster Scans'!$G$20="Error",#N/A,IF('Raster Scans'!$G$29="Error",#N/A,IF('Raster Scans'!$G$30="Error",#N/A,IF('Raster Scans'!$G$31="Error",#N/A,IF('Raster Scans'!$G$32="Error",#N/A,'Raster Scans'!$D$41*COS(RADIANS(A79))))))))))))</f>
        <v>-18.603526430436521</v>
      </c>
      <c r="G79" s="7">
        <f>IF('Raster Scans'!$G$15="Error",#N/A,IF('Raster Scans'!$G$16="Error",#N/A,IF('Raster Scans'!$G$17="Error",#N/A,IF('Raster Scans'!$G$18="Error",#N/A,IF('Raster Scans'!$G$19="Error",#N/A,IF('Raster Scans'!$G$20="Error",#N/A,IF('Raster Scans'!$G$29="Error",#N/A,IF('Raster Scans'!$G$30="Error",#N/A,IF('Raster Scans'!$G$31="Error",#N/A,IF('Raster Scans'!$G$32="Error",#N/A,'Raster Scans'!$D$41*SIN(RADIANS(A79))))))))))))</f>
        <v>9.0735461023702211</v>
      </c>
    </row>
    <row r="80" spans="1:7" x14ac:dyDescent="0.25">
      <c r="A80" s="18">
        <v>156</v>
      </c>
      <c r="B80" s="48">
        <f>IF('Raster Scans'!$G$15="Error",#N/A,IF('Raster Scans'!$G$16="Error",#N/A,IF('Raster Scans'!$G$17="Error",#N/A,IF('Raster Scans'!$G$18="Error",#N/A,IF('Raster Scans'!$G$19="Error",#N/A,IF('Raster Scans'!$G$20="Error",#N/A,IF('Raster Scans'!$G$29="Error",#N/A,IF('Raster Scans'!$G$30="Error",#N/A,IF('Raster Scans'!$G$31="Error",#N/A,IF('Raster Scans'!$G$32="Error",#N/A,'Raster Scans'!$D$37*COS(RADIANS(A80))))))))))))</f>
        <v>-9.3921248722080575E-2</v>
      </c>
      <c r="C80" s="7">
        <f>IF('Raster Scans'!$G$15="Error",#N/A,IF('Raster Scans'!$G$16="Error",#N/A,IF('Raster Scans'!$G$17="Error",#N/A,IF('Raster Scans'!$G$18="Error",#N/A,IF('Raster Scans'!$G$19="Error",#N/A,IF('Raster Scans'!$G$20="Error",#N/A,IF('Raster Scans'!$G$29="Error",#N/A,IF('Raster Scans'!$G$30="Error",#N/A,IF('Raster Scans'!$G$31="Error",#N/A,IF('Raster Scans'!$G$32="Error",#N/A,'Raster Scans'!$D$37*SIN(RADIANS(A80))))))))))))</f>
        <v>4.1816434091068E-2</v>
      </c>
      <c r="F80" s="48">
        <f>IF('Raster Scans'!$G$15="Error",#N/A,IF('Raster Scans'!$G$16="Error",#N/A,IF('Raster Scans'!$G$17="Error",#N/A,IF('Raster Scans'!$G$18="Error",#N/A,IF('Raster Scans'!$G$19="Error",#N/A,IF('Raster Scans'!$G$20="Error",#N/A,IF('Raster Scans'!$G$29="Error",#N/A,IF('Raster Scans'!$G$30="Error",#N/A,IF('Raster Scans'!$G$31="Error",#N/A,IF('Raster Scans'!$G$32="Error",#N/A,'Raster Scans'!$D$41*COS(RADIANS(A80))))))))))))</f>
        <v>-18.908855857065216</v>
      </c>
      <c r="G80" s="7">
        <f>IF('Raster Scans'!$G$15="Error",#N/A,IF('Raster Scans'!$G$16="Error",#N/A,IF('Raster Scans'!$G$17="Error",#N/A,IF('Raster Scans'!$G$18="Error",#N/A,IF('Raster Scans'!$G$19="Error",#N/A,IF('Raster Scans'!$G$20="Error",#N/A,IF('Raster Scans'!$G$29="Error",#N/A,IF('Raster Scans'!$G$30="Error",#N/A,IF('Raster Scans'!$G$31="Error",#N/A,IF('Raster Scans'!$G$32="Error",#N/A,'Raster Scans'!$D$41*SIN(RADIANS(A80))))))))))))</f>
        <v>8.4187650339297662</v>
      </c>
    </row>
    <row r="81" spans="1:7" x14ac:dyDescent="0.25">
      <c r="A81" s="18">
        <v>158</v>
      </c>
      <c r="B81" s="48">
        <f>IF('Raster Scans'!$G$15="Error",#N/A,IF('Raster Scans'!$G$16="Error",#N/A,IF('Raster Scans'!$G$17="Error",#N/A,IF('Raster Scans'!$G$18="Error",#N/A,IF('Raster Scans'!$G$19="Error",#N/A,IF('Raster Scans'!$G$20="Error",#N/A,IF('Raster Scans'!$G$29="Error",#N/A,IF('Raster Scans'!$G$30="Error",#N/A,IF('Raster Scans'!$G$31="Error",#N/A,IF('Raster Scans'!$G$32="Error",#N/A,'Raster Scans'!$D$37*COS(RADIANS(A81))))))))))))</f>
        <v>-9.5323406938697883E-2</v>
      </c>
      <c r="C81" s="7">
        <f>IF('Raster Scans'!$G$15="Error",#N/A,IF('Raster Scans'!$G$16="Error",#N/A,IF('Raster Scans'!$G$17="Error",#N/A,IF('Raster Scans'!$G$18="Error",#N/A,IF('Raster Scans'!$G$19="Error",#N/A,IF('Raster Scans'!$G$20="Error",#N/A,IF('Raster Scans'!$G$29="Error",#N/A,IF('Raster Scans'!$G$30="Error",#N/A,IF('Raster Scans'!$G$31="Error",#N/A,IF('Raster Scans'!$G$32="Error",#N/A,'Raster Scans'!$D$37*SIN(RADIANS(A81))))))))))))</f>
        <v>3.8513156339190925E-2</v>
      </c>
      <c r="F81" s="48">
        <f>IF('Raster Scans'!$G$15="Error",#N/A,IF('Raster Scans'!$G$16="Error",#N/A,IF('Raster Scans'!$G$17="Error",#N/A,IF('Raster Scans'!$G$18="Error",#N/A,IF('Raster Scans'!$G$19="Error",#N/A,IF('Raster Scans'!$G$20="Error",#N/A,IF('Raster Scans'!$G$29="Error",#N/A,IF('Raster Scans'!$G$30="Error",#N/A,IF('Raster Scans'!$G$31="Error",#N/A,IF('Raster Scans'!$G$32="Error",#N/A,'Raster Scans'!$D$41*COS(RADIANS(A81))))))))))))</f>
        <v>-19.191147755518042</v>
      </c>
      <c r="G81" s="7">
        <f>IF('Raster Scans'!$G$15="Error",#N/A,IF('Raster Scans'!$G$16="Error",#N/A,IF('Raster Scans'!$G$17="Error",#N/A,IF('Raster Scans'!$G$18="Error",#N/A,IF('Raster Scans'!$G$19="Error",#N/A,IF('Raster Scans'!$G$20="Error",#N/A,IF('Raster Scans'!$G$29="Error",#N/A,IF('Raster Scans'!$G$30="Error",#N/A,IF('Raster Scans'!$G$31="Error",#N/A,IF('Raster Scans'!$G$32="Error",#N/A,'Raster Scans'!$D$41*SIN(RADIANS(A81))))))))))))</f>
        <v>7.7537269971068001</v>
      </c>
    </row>
    <row r="82" spans="1:7" x14ac:dyDescent="0.25">
      <c r="A82" s="18">
        <v>160</v>
      </c>
      <c r="B82" s="48">
        <f>IF('Raster Scans'!$G$15="Error",#N/A,IF('Raster Scans'!$G$16="Error",#N/A,IF('Raster Scans'!$G$17="Error",#N/A,IF('Raster Scans'!$G$18="Error",#N/A,IF('Raster Scans'!$G$19="Error",#N/A,IF('Raster Scans'!$G$20="Error",#N/A,IF('Raster Scans'!$G$29="Error",#N/A,IF('Raster Scans'!$G$30="Error",#N/A,IF('Raster Scans'!$G$31="Error",#N/A,IF('Raster Scans'!$G$32="Error",#N/A,'Raster Scans'!$D$37*COS(RADIANS(A82))))))))))))</f>
        <v>-9.6609428267405581E-2</v>
      </c>
      <c r="C82" s="7">
        <f>IF('Raster Scans'!$G$15="Error",#N/A,IF('Raster Scans'!$G$16="Error",#N/A,IF('Raster Scans'!$G$17="Error",#N/A,IF('Raster Scans'!$G$18="Error",#N/A,IF('Raster Scans'!$G$19="Error",#N/A,IF('Raster Scans'!$G$20="Error",#N/A,IF('Raster Scans'!$G$29="Error",#N/A,IF('Raster Scans'!$G$30="Error",#N/A,IF('Raster Scans'!$G$31="Error",#N/A,IF('Raster Scans'!$G$32="Error",#N/A,'Raster Scans'!$D$37*SIN(RADIANS(A82))))))))))))</f>
        <v>3.5162956238811501E-2</v>
      </c>
      <c r="F82" s="48">
        <f>IF('Raster Scans'!$G$15="Error",#N/A,IF('Raster Scans'!$G$16="Error",#N/A,IF('Raster Scans'!$G$17="Error",#N/A,IF('Raster Scans'!$G$18="Error",#N/A,IF('Raster Scans'!$G$19="Error",#N/A,IF('Raster Scans'!$G$20="Error",#N/A,IF('Raster Scans'!$G$29="Error",#N/A,IF('Raster Scans'!$G$30="Error",#N/A,IF('Raster Scans'!$G$31="Error",#N/A,IF('Raster Scans'!$G$32="Error",#N/A,'Raster Scans'!$D$41*COS(RADIANS(A82))))))))))))</f>
        <v>-19.450058196600462</v>
      </c>
      <c r="G82" s="7">
        <f>IF('Raster Scans'!$G$15="Error",#N/A,IF('Raster Scans'!$G$16="Error",#N/A,IF('Raster Scans'!$G$17="Error",#N/A,IF('Raster Scans'!$G$18="Error",#N/A,IF('Raster Scans'!$G$19="Error",#N/A,IF('Raster Scans'!$G$20="Error",#N/A,IF('Raster Scans'!$G$29="Error",#N/A,IF('Raster Scans'!$G$30="Error",#N/A,IF('Raster Scans'!$G$31="Error",#N/A,IF('Raster Scans'!$G$32="Error",#N/A,'Raster Scans'!$D$41*SIN(RADIANS(A82))))))))))))</f>
        <v>7.079242238307943</v>
      </c>
    </row>
    <row r="83" spans="1:7" x14ac:dyDescent="0.25">
      <c r="A83" s="18">
        <v>162</v>
      </c>
      <c r="B83" s="48">
        <f>IF('Raster Scans'!$G$15="Error",#N/A,IF('Raster Scans'!$G$16="Error",#N/A,IF('Raster Scans'!$G$17="Error",#N/A,IF('Raster Scans'!$G$18="Error",#N/A,IF('Raster Scans'!$G$19="Error",#N/A,IF('Raster Scans'!$G$20="Error",#N/A,IF('Raster Scans'!$G$29="Error",#N/A,IF('Raster Scans'!$G$30="Error",#N/A,IF('Raster Scans'!$G$31="Error",#N/A,IF('Raster Scans'!$G$32="Error",#N/A,'Raster Scans'!$D$37*COS(RADIANS(A83))))))))))))</f>
        <v>-9.7777745889311055E-2</v>
      </c>
      <c r="C83" s="7">
        <f>IF('Raster Scans'!$G$15="Error",#N/A,IF('Raster Scans'!$G$16="Error",#N/A,IF('Raster Scans'!$G$17="Error",#N/A,IF('Raster Scans'!$G$18="Error",#N/A,IF('Raster Scans'!$G$19="Error",#N/A,IF('Raster Scans'!$G$20="Error",#N/A,IF('Raster Scans'!$G$29="Error",#N/A,IF('Raster Scans'!$G$30="Error",#N/A,IF('Raster Scans'!$G$31="Error",#N/A,IF('Raster Scans'!$G$32="Error",#N/A,'Raster Scans'!$D$37*SIN(RADIANS(A83))))))))))))</f>
        <v>3.1769915492693264E-2</v>
      </c>
      <c r="F83" s="48">
        <f>IF('Raster Scans'!$G$15="Error",#N/A,IF('Raster Scans'!$G$16="Error",#N/A,IF('Raster Scans'!$G$17="Error",#N/A,IF('Raster Scans'!$G$18="Error",#N/A,IF('Raster Scans'!$G$19="Error",#N/A,IF('Raster Scans'!$G$20="Error",#N/A,IF('Raster Scans'!$G$29="Error",#N/A,IF('Raster Scans'!$G$30="Error",#N/A,IF('Raster Scans'!$G$31="Error",#N/A,IF('Raster Scans'!$G$32="Error",#N/A,'Raster Scans'!$D$41*COS(RADIANS(A83))))))))))))</f>
        <v>-19.685271737822109</v>
      </c>
      <c r="G83" s="7">
        <f>IF('Raster Scans'!$G$15="Error",#N/A,IF('Raster Scans'!$G$16="Error",#N/A,IF('Raster Scans'!$G$17="Error",#N/A,IF('Raster Scans'!$G$18="Error",#N/A,IF('Raster Scans'!$G$19="Error",#N/A,IF('Raster Scans'!$G$20="Error",#N/A,IF('Raster Scans'!$G$29="Error",#N/A,IF('Raster Scans'!$G$30="Error",#N/A,IF('Raster Scans'!$G$31="Error",#N/A,IF('Raster Scans'!$G$32="Error",#N/A,'Raster Scans'!$D$41*SIN(RADIANS(A83))))))))))))</f>
        <v>6.3961325133153784</v>
      </c>
    </row>
    <row r="84" spans="1:7" x14ac:dyDescent="0.25">
      <c r="A84" s="18">
        <v>164</v>
      </c>
      <c r="B84" s="48">
        <f>IF('Raster Scans'!$G$15="Error",#N/A,IF('Raster Scans'!$G$16="Error",#N/A,IF('Raster Scans'!$G$17="Error",#N/A,IF('Raster Scans'!$G$18="Error",#N/A,IF('Raster Scans'!$G$19="Error",#N/A,IF('Raster Scans'!$G$20="Error",#N/A,IF('Raster Scans'!$G$29="Error",#N/A,IF('Raster Scans'!$G$30="Error",#N/A,IF('Raster Scans'!$G$31="Error",#N/A,IF('Raster Scans'!$G$32="Error",#N/A,'Raster Scans'!$D$37*COS(RADIANS(A84))))))))))))</f>
        <v>-9.8826936389357564E-2</v>
      </c>
      <c r="C84" s="7">
        <f>IF('Raster Scans'!$G$15="Error",#N/A,IF('Raster Scans'!$G$16="Error",#N/A,IF('Raster Scans'!$G$17="Error",#N/A,IF('Raster Scans'!$G$18="Error",#N/A,IF('Raster Scans'!$G$19="Error",#N/A,IF('Raster Scans'!$G$20="Error",#N/A,IF('Raster Scans'!$G$29="Error",#N/A,IF('Raster Scans'!$G$30="Error",#N/A,IF('Raster Scans'!$G$31="Error",#N/A,IF('Raster Scans'!$G$32="Error",#N/A,'Raster Scans'!$D$37*SIN(RADIANS(A84))))))))))))</f>
        <v>2.8338167998327508E-2</v>
      </c>
      <c r="F84" s="48">
        <f>IF('Raster Scans'!$G$15="Error",#N/A,IF('Raster Scans'!$G$16="Error",#N/A,IF('Raster Scans'!$G$17="Error",#N/A,IF('Raster Scans'!$G$18="Error",#N/A,IF('Raster Scans'!$G$19="Error",#N/A,IF('Raster Scans'!$G$20="Error",#N/A,IF('Raster Scans'!$G$29="Error",#N/A,IF('Raster Scans'!$G$30="Error",#N/A,IF('Raster Scans'!$G$31="Error",#N/A,IF('Raster Scans'!$G$32="Error",#N/A,'Raster Scans'!$D$41*COS(RADIANS(A84))))))))))))</f>
        <v>-19.896501807714881</v>
      </c>
      <c r="G84" s="7">
        <f>IF('Raster Scans'!$G$15="Error",#N/A,IF('Raster Scans'!$G$16="Error",#N/A,IF('Raster Scans'!$G$17="Error",#N/A,IF('Raster Scans'!$G$18="Error",#N/A,IF('Raster Scans'!$G$19="Error",#N/A,IF('Raster Scans'!$G$20="Error",#N/A,IF('Raster Scans'!$G$29="Error",#N/A,IF('Raster Scans'!$G$30="Error",#N/A,IF('Raster Scans'!$G$31="Error",#N/A,IF('Raster Scans'!$G$32="Error",#N/A,'Raster Scans'!$D$41*SIN(RADIANS(A84))))))))))))</f>
        <v>5.7052300861040237</v>
      </c>
    </row>
    <row r="85" spans="1:7" x14ac:dyDescent="0.25">
      <c r="A85" s="18">
        <v>166</v>
      </c>
      <c r="B85" s="48">
        <f>IF('Raster Scans'!$G$15="Error",#N/A,IF('Raster Scans'!$G$16="Error",#N/A,IF('Raster Scans'!$G$17="Error",#N/A,IF('Raster Scans'!$G$18="Error",#N/A,IF('Raster Scans'!$G$19="Error",#N/A,IF('Raster Scans'!$G$20="Error",#N/A,IF('Raster Scans'!$G$29="Error",#N/A,IF('Raster Scans'!$G$30="Error",#N/A,IF('Raster Scans'!$G$31="Error",#N/A,IF('Raster Scans'!$G$32="Error",#N/A,'Raster Scans'!$D$37*COS(RADIANS(A85))))))))))))</f>
        <v>-9.9755721490536159E-2</v>
      </c>
      <c r="C85" s="7">
        <f>IF('Raster Scans'!$G$15="Error",#N/A,IF('Raster Scans'!$G$16="Error",#N/A,IF('Raster Scans'!$G$17="Error",#N/A,IF('Raster Scans'!$G$18="Error",#N/A,IF('Raster Scans'!$G$19="Error",#N/A,IF('Raster Scans'!$G$20="Error",#N/A,IF('Raster Scans'!$G$29="Error",#N/A,IF('Raster Scans'!$G$30="Error",#N/A,IF('Raster Scans'!$G$31="Error",#N/A,IF('Raster Scans'!$G$32="Error",#N/A,'Raster Scans'!$D$37*SIN(RADIANS(A85))))))))))))</f>
        <v>2.4871894811415943E-2</v>
      </c>
      <c r="F85" s="48">
        <f>IF('Raster Scans'!$G$15="Error",#N/A,IF('Raster Scans'!$G$16="Error",#N/A,IF('Raster Scans'!$G$17="Error",#N/A,IF('Raster Scans'!$G$18="Error",#N/A,IF('Raster Scans'!$G$19="Error",#N/A,IF('Raster Scans'!$G$20="Error",#N/A,IF('Raster Scans'!$G$29="Error",#N/A,IF('Raster Scans'!$G$30="Error",#N/A,IF('Raster Scans'!$G$31="Error",#N/A,IF('Raster Scans'!$G$32="Error",#N/A,'Raster Scans'!$D$41*COS(RADIANS(A85))))))))))))</f>
        <v>-20.083491054976104</v>
      </c>
      <c r="G85" s="7">
        <f>IF('Raster Scans'!$G$15="Error",#N/A,IF('Raster Scans'!$G$16="Error",#N/A,IF('Raster Scans'!$G$17="Error",#N/A,IF('Raster Scans'!$G$18="Error",#N/A,IF('Raster Scans'!$G$19="Error",#N/A,IF('Raster Scans'!$G$20="Error",#N/A,IF('Raster Scans'!$G$29="Error",#N/A,IF('Raster Scans'!$G$30="Error",#N/A,IF('Raster Scans'!$G$31="Error",#N/A,IF('Raster Scans'!$G$32="Error",#N/A,'Raster Scans'!$D$41*SIN(RADIANS(A85))))))))))))</f>
        <v>5.0073767148560764</v>
      </c>
    </row>
    <row r="86" spans="1:7" x14ac:dyDescent="0.25">
      <c r="A86" s="18">
        <v>168</v>
      </c>
      <c r="B86" s="48">
        <f>IF('Raster Scans'!$G$15="Error",#N/A,IF('Raster Scans'!$G$16="Error",#N/A,IF('Raster Scans'!$G$17="Error",#N/A,IF('Raster Scans'!$G$18="Error",#N/A,IF('Raster Scans'!$G$19="Error",#N/A,IF('Raster Scans'!$G$20="Error",#N/A,IF('Raster Scans'!$G$29="Error",#N/A,IF('Raster Scans'!$G$30="Error",#N/A,IF('Raster Scans'!$G$31="Error",#N/A,IF('Raster Scans'!$G$32="Error",#N/A,'Raster Scans'!$D$37*COS(RADIANS(A86))))))))))))</f>
        <v>-0.10056296961126948</v>
      </c>
      <c r="C86" s="7">
        <f>IF('Raster Scans'!$G$15="Error",#N/A,IF('Raster Scans'!$G$16="Error",#N/A,IF('Raster Scans'!$G$17="Error",#N/A,IF('Raster Scans'!$G$18="Error",#N/A,IF('Raster Scans'!$G$19="Error",#N/A,IF('Raster Scans'!$G$20="Error",#N/A,IF('Raster Scans'!$G$29="Error",#N/A,IF('Raster Scans'!$G$30="Error",#N/A,IF('Raster Scans'!$G$31="Error",#N/A,IF('Raster Scans'!$G$32="Error",#N/A,'Raster Scans'!$D$37*SIN(RADIANS(A86))))))))))))</f>
        <v>2.1375319051898361E-2</v>
      </c>
      <c r="F86" s="48">
        <f>IF('Raster Scans'!$G$15="Error",#N/A,IF('Raster Scans'!$G$16="Error",#N/A,IF('Raster Scans'!$G$17="Error",#N/A,IF('Raster Scans'!$G$18="Error",#N/A,IF('Raster Scans'!$G$19="Error",#N/A,IF('Raster Scans'!$G$20="Error",#N/A,IF('Raster Scans'!$G$29="Error",#N/A,IF('Raster Scans'!$G$30="Error",#N/A,IF('Raster Scans'!$G$31="Error",#N/A,IF('Raster Scans'!$G$32="Error",#N/A,'Raster Scans'!$D$41*COS(RADIANS(A86))))))))))))</f>
        <v>-20.246011662011483</v>
      </c>
      <c r="G86" s="7">
        <f>IF('Raster Scans'!$G$15="Error",#N/A,IF('Raster Scans'!$G$16="Error",#N/A,IF('Raster Scans'!$G$17="Error",#N/A,IF('Raster Scans'!$G$18="Error",#N/A,IF('Raster Scans'!$G$19="Error",#N/A,IF('Raster Scans'!$G$20="Error",#N/A,IF('Raster Scans'!$G$29="Error",#N/A,IF('Raster Scans'!$G$30="Error",#N/A,IF('Raster Scans'!$G$31="Error",#N/A,IF('Raster Scans'!$G$32="Error",#N/A,'Raster Scans'!$D$41*SIN(RADIANS(A86))))))))))))</f>
        <v>4.30342262640833</v>
      </c>
    </row>
    <row r="87" spans="1:7" x14ac:dyDescent="0.25">
      <c r="A87" s="18">
        <v>170</v>
      </c>
      <c r="B87" s="48">
        <f>IF('Raster Scans'!$G$15="Error",#N/A,IF('Raster Scans'!$G$16="Error",#N/A,IF('Raster Scans'!$G$17="Error",#N/A,IF('Raster Scans'!$G$18="Error",#N/A,IF('Raster Scans'!$G$19="Error",#N/A,IF('Raster Scans'!$G$20="Error",#N/A,IF('Raster Scans'!$G$29="Error",#N/A,IF('Raster Scans'!$G$30="Error",#N/A,IF('Raster Scans'!$G$31="Error",#N/A,IF('Raster Scans'!$G$32="Error",#N/A,'Raster Scans'!$D$37*COS(RADIANS(A87))))))))))))</f>
        <v>-0.10124769724406943</v>
      </c>
      <c r="C87" s="7">
        <f>IF('Raster Scans'!$G$15="Error",#N/A,IF('Raster Scans'!$G$16="Error",#N/A,IF('Raster Scans'!$G$17="Error",#N/A,IF('Raster Scans'!$G$18="Error",#N/A,IF('Raster Scans'!$G$19="Error",#N/A,IF('Raster Scans'!$G$20="Error",#N/A,IF('Raster Scans'!$G$29="Error",#N/A,IF('Raster Scans'!$G$30="Error",#N/A,IF('Raster Scans'!$G$31="Error",#N/A,IF('Raster Scans'!$G$32="Error",#N/A,'Raster Scans'!$D$37*SIN(RADIANS(A87))))))))))))</f>
        <v>1.7852700758731525E-2</v>
      </c>
      <c r="F87" s="48">
        <f>IF('Raster Scans'!$G$15="Error",#N/A,IF('Raster Scans'!$G$16="Error",#N/A,IF('Raster Scans'!$G$17="Error",#N/A,IF('Raster Scans'!$G$18="Error",#N/A,IF('Raster Scans'!$G$19="Error",#N/A,IF('Raster Scans'!$G$20="Error",#N/A,IF('Raster Scans'!$G$29="Error",#N/A,IF('Raster Scans'!$G$30="Error",#N/A,IF('Raster Scans'!$G$31="Error",#N/A,IF('Raster Scans'!$G$32="Error",#N/A,'Raster Scans'!$D$41*COS(RADIANS(A87))))))))))))</f>
        <v>-20.383865622495716</v>
      </c>
      <c r="G87" s="7">
        <f>IF('Raster Scans'!$G$15="Error",#N/A,IF('Raster Scans'!$G$16="Error",#N/A,IF('Raster Scans'!$G$17="Error",#N/A,IF('Raster Scans'!$G$18="Error",#N/A,IF('Raster Scans'!$G$19="Error",#N/A,IF('Raster Scans'!$G$20="Error",#N/A,IF('Raster Scans'!$G$29="Error",#N/A,IF('Raster Scans'!$G$30="Error",#N/A,IF('Raster Scans'!$G$31="Error",#N/A,IF('Raster Scans'!$G$32="Error",#N/A,'Raster Scans'!$D$41*SIN(RADIANS(A87))))))))))))</f>
        <v>3.5942254803817431</v>
      </c>
    </row>
    <row r="88" spans="1:7" x14ac:dyDescent="0.25">
      <c r="A88" s="18">
        <v>172</v>
      </c>
      <c r="B88" s="48">
        <f>IF('Raster Scans'!$G$15="Error",#N/A,IF('Raster Scans'!$G$16="Error",#N/A,IF('Raster Scans'!$G$17="Error",#N/A,IF('Raster Scans'!$G$18="Error",#N/A,IF('Raster Scans'!$G$19="Error",#N/A,IF('Raster Scans'!$G$20="Error",#N/A,IF('Raster Scans'!$G$29="Error",#N/A,IF('Raster Scans'!$G$30="Error",#N/A,IF('Raster Scans'!$G$31="Error",#N/A,IF('Raster Scans'!$G$32="Error",#N/A,'Raster Scans'!$D$37*COS(RADIANS(A88))))))))))))</f>
        <v>-0.10180907015378966</v>
      </c>
      <c r="C88" s="7">
        <f>IF('Raster Scans'!$G$15="Error",#N/A,IF('Raster Scans'!$G$16="Error",#N/A,IF('Raster Scans'!$G$17="Error",#N/A,IF('Raster Scans'!$G$18="Error",#N/A,IF('Raster Scans'!$G$19="Error",#N/A,IF('Raster Scans'!$G$20="Error",#N/A,IF('Raster Scans'!$G$29="Error",#N/A,IF('Raster Scans'!$G$30="Error",#N/A,IF('Raster Scans'!$G$31="Error",#N/A,IF('Raster Scans'!$G$32="Error",#N/A,'Raster Scans'!$D$37*SIN(RADIANS(A88))))))))))))</f>
        <v>1.4308331699687914E-2</v>
      </c>
      <c r="F88" s="48">
        <f>IF('Raster Scans'!$G$15="Error",#N/A,IF('Raster Scans'!$G$16="Error",#N/A,IF('Raster Scans'!$G$17="Error",#N/A,IF('Raster Scans'!$G$18="Error",#N/A,IF('Raster Scans'!$G$19="Error",#N/A,IF('Raster Scans'!$G$20="Error",#N/A,IF('Raster Scans'!$G$29="Error",#N/A,IF('Raster Scans'!$G$30="Error",#N/A,IF('Raster Scans'!$G$31="Error",#N/A,IF('Raster Scans'!$G$32="Error",#N/A,'Raster Scans'!$D$41*COS(RADIANS(A88))))))))))))</f>
        <v>-20.496884982612738</v>
      </c>
      <c r="G88" s="7">
        <f>IF('Raster Scans'!$G$15="Error",#N/A,IF('Raster Scans'!$G$16="Error",#N/A,IF('Raster Scans'!$G$17="Error",#N/A,IF('Raster Scans'!$G$18="Error",#N/A,IF('Raster Scans'!$G$19="Error",#N/A,IF('Raster Scans'!$G$20="Error",#N/A,IF('Raster Scans'!$G$29="Error",#N/A,IF('Raster Scans'!$G$30="Error",#N/A,IF('Raster Scans'!$G$31="Error",#N/A,IF('Raster Scans'!$G$32="Error",#N/A,'Raster Scans'!$D$41*SIN(RADIANS(A88))))))))))))</f>
        <v>2.8806493242553035</v>
      </c>
    </row>
    <row r="89" spans="1:7" x14ac:dyDescent="0.25">
      <c r="A89" s="18">
        <v>174</v>
      </c>
      <c r="B89" s="48">
        <f>IF('Raster Scans'!$G$15="Error",#N/A,IF('Raster Scans'!$G$16="Error",#N/A,IF('Raster Scans'!$G$17="Error",#N/A,IF('Raster Scans'!$G$18="Error",#N/A,IF('Raster Scans'!$G$19="Error",#N/A,IF('Raster Scans'!$G$20="Error",#N/A,IF('Raster Scans'!$G$29="Error",#N/A,IF('Raster Scans'!$G$30="Error",#N/A,IF('Raster Scans'!$G$31="Error",#N/A,IF('Raster Scans'!$G$32="Error",#N/A,'Raster Scans'!$D$37*COS(RADIANS(A89))))))))))))</f>
        <v>-0.10224640439401252</v>
      </c>
      <c r="C89" s="7">
        <f>IF('Raster Scans'!$G$15="Error",#N/A,IF('Raster Scans'!$G$16="Error",#N/A,IF('Raster Scans'!$G$17="Error",#N/A,IF('Raster Scans'!$G$18="Error",#N/A,IF('Raster Scans'!$G$19="Error",#N/A,IF('Raster Scans'!$G$20="Error",#N/A,IF('Raster Scans'!$G$29="Error",#N/A,IF('Raster Scans'!$G$30="Error",#N/A,IF('Raster Scans'!$G$31="Error",#N/A,IF('Raster Scans'!$G$32="Error",#N/A,'Raster Scans'!$D$37*SIN(RADIANS(A89))))))))))))</f>
        <v>1.0746530142497815E-2</v>
      </c>
      <c r="F89" s="48">
        <f>IF('Raster Scans'!$G$15="Error",#N/A,IF('Raster Scans'!$G$16="Error",#N/A,IF('Raster Scans'!$G$17="Error",#N/A,IF('Raster Scans'!$G$18="Error",#N/A,IF('Raster Scans'!$G$19="Error",#N/A,IF('Raster Scans'!$G$20="Error",#N/A,IF('Raster Scans'!$G$29="Error",#N/A,IF('Raster Scans'!$G$30="Error",#N/A,IF('Raster Scans'!$G$31="Error",#N/A,IF('Raster Scans'!$G$32="Error",#N/A,'Raster Scans'!$D$41*COS(RADIANS(A89))))))))))))</f>
        <v>-20.584932045681533</v>
      </c>
      <c r="G89" s="7">
        <f>IF('Raster Scans'!$G$15="Error",#N/A,IF('Raster Scans'!$G$16="Error",#N/A,IF('Raster Scans'!$G$17="Error",#N/A,IF('Raster Scans'!$G$18="Error",#N/A,IF('Raster Scans'!$G$19="Error",#N/A,IF('Raster Scans'!$G$20="Error",#N/A,IF('Raster Scans'!$G$29="Error",#N/A,IF('Raster Scans'!$G$30="Error",#N/A,IF('Raster Scans'!$G$31="Error",#N/A,IF('Raster Scans'!$G$32="Error",#N/A,'Raster Scans'!$D$41*SIN(RADIANS(A89))))))))))))</f>
        <v>2.1635635406572802</v>
      </c>
    </row>
    <row r="90" spans="1:7" x14ac:dyDescent="0.25">
      <c r="A90" s="18">
        <v>176</v>
      </c>
      <c r="B90" s="48">
        <f>IF('Raster Scans'!$G$15="Error",#N/A,IF('Raster Scans'!$G$16="Error",#N/A,IF('Raster Scans'!$G$17="Error",#N/A,IF('Raster Scans'!$G$18="Error",#N/A,IF('Raster Scans'!$G$19="Error",#N/A,IF('Raster Scans'!$G$20="Error",#N/A,IF('Raster Scans'!$G$29="Error",#N/A,IF('Raster Scans'!$G$30="Error",#N/A,IF('Raster Scans'!$G$31="Error",#N/A,IF('Raster Scans'!$G$32="Error",#N/A,'Raster Scans'!$D$37*COS(RADIANS(A90))))))))))))</f>
        <v>-0.1025591671403325</v>
      </c>
      <c r="C90" s="7">
        <f>IF('Raster Scans'!$G$15="Error",#N/A,IF('Raster Scans'!$G$16="Error",#N/A,IF('Raster Scans'!$G$17="Error",#N/A,IF('Raster Scans'!$G$18="Error",#N/A,IF('Raster Scans'!$G$19="Error",#N/A,IF('Raster Scans'!$G$20="Error",#N/A,IF('Raster Scans'!$G$29="Error",#N/A,IF('Raster Scans'!$G$30="Error",#N/A,IF('Raster Scans'!$G$31="Error",#N/A,IF('Raster Scans'!$G$32="Error",#N/A,'Raster Scans'!$D$37*SIN(RADIANS(A90))))))))))))</f>
        <v>7.1716355937051076E-3</v>
      </c>
      <c r="F90" s="48">
        <f>IF('Raster Scans'!$G$15="Error",#N/A,IF('Raster Scans'!$G$16="Error",#N/A,IF('Raster Scans'!$G$17="Error",#N/A,IF('Raster Scans'!$G$18="Error",#N/A,IF('Raster Scans'!$G$19="Error",#N/A,IF('Raster Scans'!$G$20="Error",#N/A,IF('Raster Scans'!$G$29="Error",#N/A,IF('Raster Scans'!$G$30="Error",#N/A,IF('Raster Scans'!$G$31="Error",#N/A,IF('Raster Scans'!$G$32="Error",#N/A,'Raster Scans'!$D$41*COS(RADIANS(A90))))))))))))</f>
        <v>-20.647899539918374</v>
      </c>
      <c r="G90" s="7">
        <f>IF('Raster Scans'!$G$15="Error",#N/A,IF('Raster Scans'!$G$16="Error",#N/A,IF('Raster Scans'!$G$17="Error",#N/A,IF('Raster Scans'!$G$18="Error",#N/A,IF('Raster Scans'!$G$19="Error",#N/A,IF('Raster Scans'!$G$20="Error",#N/A,IF('Raster Scans'!$G$29="Error",#N/A,IF('Raster Scans'!$G$30="Error",#N/A,IF('Raster Scans'!$G$31="Error",#N/A,IF('Raster Scans'!$G$32="Error",#N/A,'Raster Scans'!$D$41*SIN(RADIANS(A90))))))))))))</f>
        <v>1.4438417881563721</v>
      </c>
    </row>
    <row r="91" spans="1:7" x14ac:dyDescent="0.25">
      <c r="A91" s="18">
        <v>178</v>
      </c>
      <c r="B91" s="48">
        <f>IF('Raster Scans'!$G$15="Error",#N/A,IF('Raster Scans'!$G$16="Error",#N/A,IF('Raster Scans'!$G$17="Error",#N/A,IF('Raster Scans'!$G$18="Error",#N/A,IF('Raster Scans'!$G$19="Error",#N/A,IF('Raster Scans'!$G$20="Error",#N/A,IF('Raster Scans'!$G$29="Error",#N/A,IF('Raster Scans'!$G$30="Error",#N/A,IF('Raster Scans'!$G$31="Error",#N/A,IF('Raster Scans'!$G$32="Error",#N/A,'Raster Scans'!$D$37*COS(RADIANS(A91))))))))))))</f>
        <v>-0.10274697733952062</v>
      </c>
      <c r="C91" s="7">
        <f>IF('Raster Scans'!$G$15="Error",#N/A,IF('Raster Scans'!$G$16="Error",#N/A,IF('Raster Scans'!$G$17="Error",#N/A,IF('Raster Scans'!$G$18="Error",#N/A,IF('Raster Scans'!$G$19="Error",#N/A,IF('Raster Scans'!$G$20="Error",#N/A,IF('Raster Scans'!$G$29="Error",#N/A,IF('Raster Scans'!$G$30="Error",#N/A,IF('Raster Scans'!$G$31="Error",#N/A,IF('Raster Scans'!$G$32="Error",#N/A,'Raster Scans'!$D$37*SIN(RADIANS(A91))))))))))))</f>
        <v>3.5880035116472447E-3</v>
      </c>
      <c r="F91" s="48">
        <f>IF('Raster Scans'!$G$15="Error",#N/A,IF('Raster Scans'!$G$16="Error",#N/A,IF('Raster Scans'!$G$17="Error",#N/A,IF('Raster Scans'!$G$18="Error",#N/A,IF('Raster Scans'!$G$19="Error",#N/A,IF('Raster Scans'!$G$20="Error",#N/A,IF('Raster Scans'!$G$29="Error",#N/A,IF('Raster Scans'!$G$30="Error",#N/A,IF('Raster Scans'!$G$31="Error",#N/A,IF('Raster Scans'!$G$32="Error",#N/A,'Raster Scans'!$D$41*COS(RADIANS(A91))))))))))))</f>
        <v>-20.68571074913093</v>
      </c>
      <c r="G91" s="7">
        <f>IF('Raster Scans'!$G$15="Error",#N/A,IF('Raster Scans'!$G$16="Error",#N/A,IF('Raster Scans'!$G$17="Error",#N/A,IF('Raster Scans'!$G$18="Error",#N/A,IF('Raster Scans'!$G$19="Error",#N/A,IF('Raster Scans'!$G$20="Error",#N/A,IF('Raster Scans'!$G$29="Error",#N/A,IF('Raster Scans'!$G$30="Error",#N/A,IF('Raster Scans'!$G$31="Error",#N/A,IF('Raster Scans'!$G$32="Error",#N/A,'Raster Scans'!$D$41*SIN(RADIANS(A91))))))))))))</f>
        <v>0.72236093684337299</v>
      </c>
    </row>
    <row r="92" spans="1:7" x14ac:dyDescent="0.25">
      <c r="A92" s="18">
        <v>180</v>
      </c>
      <c r="B92" s="48">
        <f>IF('Raster Scans'!$G$15="Error",#N/A,IF('Raster Scans'!$G$16="Error",#N/A,IF('Raster Scans'!$G$17="Error",#N/A,IF('Raster Scans'!$G$18="Error",#N/A,IF('Raster Scans'!$G$19="Error",#N/A,IF('Raster Scans'!$G$20="Error",#N/A,IF('Raster Scans'!$G$29="Error",#N/A,IF('Raster Scans'!$G$30="Error",#N/A,IF('Raster Scans'!$G$31="Error",#N/A,IF('Raster Scans'!$G$32="Error",#N/A,'Raster Scans'!$D$37*COS(RADIANS(A92))))))))))))</f>
        <v>-0.1028096061737791</v>
      </c>
      <c r="C92" s="7">
        <f>IF('Raster Scans'!$G$15="Error",#N/A,IF('Raster Scans'!$G$16="Error",#N/A,IF('Raster Scans'!$G$17="Error",#N/A,IF('Raster Scans'!$G$18="Error",#N/A,IF('Raster Scans'!$G$19="Error",#N/A,IF('Raster Scans'!$G$20="Error",#N/A,IF('Raster Scans'!$G$29="Error",#N/A,IF('Raster Scans'!$G$30="Error",#N/A,IF('Raster Scans'!$G$31="Error",#N/A,IF('Raster Scans'!$G$32="Error",#N/A,'Raster Scans'!$D$37*SIN(RADIANS(A92))))))))))))</f>
        <v>1.2595703015356919E-17</v>
      </c>
      <c r="F92" s="48">
        <f>IF('Raster Scans'!$G$15="Error",#N/A,IF('Raster Scans'!$G$16="Error",#N/A,IF('Raster Scans'!$G$17="Error",#N/A,IF('Raster Scans'!$G$18="Error",#N/A,IF('Raster Scans'!$G$19="Error",#N/A,IF('Raster Scans'!$G$20="Error",#N/A,IF('Raster Scans'!$G$29="Error",#N/A,IF('Raster Scans'!$G$30="Error",#N/A,IF('Raster Scans'!$G$31="Error",#N/A,IF('Raster Scans'!$G$32="Error",#N/A,'Raster Scans'!$D$41*COS(RADIANS(A92))))))))))))</f>
        <v>-20.698319606185137</v>
      </c>
      <c r="G92" s="7">
        <f>IF('Raster Scans'!$G$15="Error",#N/A,IF('Raster Scans'!$G$16="Error",#N/A,IF('Raster Scans'!$G$17="Error",#N/A,IF('Raster Scans'!$G$18="Error",#N/A,IF('Raster Scans'!$G$19="Error",#N/A,IF('Raster Scans'!$G$20="Error",#N/A,IF('Raster Scans'!$G$29="Error",#N/A,IF('Raster Scans'!$G$30="Error",#N/A,IF('Raster Scans'!$G$31="Error",#N/A,IF('Raster Scans'!$G$32="Error",#N/A,'Raster Scans'!$D$41*SIN(RADIANS(A92))))))))))))</f>
        <v>2.5358514284722519E-15</v>
      </c>
    </row>
    <row r="93" spans="1:7" x14ac:dyDescent="0.25">
      <c r="A93" s="18">
        <v>182</v>
      </c>
      <c r="B93" s="48">
        <f>IF('Raster Scans'!$G$15="Error",#N/A,IF('Raster Scans'!$G$16="Error",#N/A,IF('Raster Scans'!$G$17="Error",#N/A,IF('Raster Scans'!$G$18="Error",#N/A,IF('Raster Scans'!$G$19="Error",#N/A,IF('Raster Scans'!$G$20="Error",#N/A,IF('Raster Scans'!$G$29="Error",#N/A,IF('Raster Scans'!$G$30="Error",#N/A,IF('Raster Scans'!$G$31="Error",#N/A,IF('Raster Scans'!$G$32="Error",#N/A,'Raster Scans'!$D$37*COS(RADIANS(A93))))))))))))</f>
        <v>-0.10274697733952062</v>
      </c>
      <c r="C93" s="7">
        <f>IF('Raster Scans'!$G$15="Error",#N/A,IF('Raster Scans'!$G$16="Error",#N/A,IF('Raster Scans'!$G$17="Error",#N/A,IF('Raster Scans'!$G$18="Error",#N/A,IF('Raster Scans'!$G$19="Error",#N/A,IF('Raster Scans'!$G$20="Error",#N/A,IF('Raster Scans'!$G$29="Error",#N/A,IF('Raster Scans'!$G$30="Error",#N/A,IF('Raster Scans'!$G$31="Error",#N/A,IF('Raster Scans'!$G$32="Error",#N/A,'Raster Scans'!$D$37*SIN(RADIANS(A93))))))))))))</f>
        <v>-3.58800351164722E-3</v>
      </c>
      <c r="F93" s="48">
        <f>IF('Raster Scans'!$G$15="Error",#N/A,IF('Raster Scans'!$G$16="Error",#N/A,IF('Raster Scans'!$G$17="Error",#N/A,IF('Raster Scans'!$G$18="Error",#N/A,IF('Raster Scans'!$G$19="Error",#N/A,IF('Raster Scans'!$G$20="Error",#N/A,IF('Raster Scans'!$G$29="Error",#N/A,IF('Raster Scans'!$G$30="Error",#N/A,IF('Raster Scans'!$G$31="Error",#N/A,IF('Raster Scans'!$G$32="Error",#N/A,'Raster Scans'!$D$41*COS(RADIANS(A93))))))))))))</f>
        <v>-20.68571074913093</v>
      </c>
      <c r="G93" s="7">
        <f>IF('Raster Scans'!$G$15="Error",#N/A,IF('Raster Scans'!$G$16="Error",#N/A,IF('Raster Scans'!$G$17="Error",#N/A,IF('Raster Scans'!$G$18="Error",#N/A,IF('Raster Scans'!$G$19="Error",#N/A,IF('Raster Scans'!$G$20="Error",#N/A,IF('Raster Scans'!$G$29="Error",#N/A,IF('Raster Scans'!$G$30="Error",#N/A,IF('Raster Scans'!$G$31="Error",#N/A,IF('Raster Scans'!$G$32="Error",#N/A,'Raster Scans'!$D$41*SIN(RADIANS(A93))))))))))))</f>
        <v>-0.72236093684336788</v>
      </c>
    </row>
    <row r="94" spans="1:7" x14ac:dyDescent="0.25">
      <c r="A94" s="18">
        <v>184</v>
      </c>
      <c r="B94" s="48">
        <f>IF('Raster Scans'!$G$15="Error",#N/A,IF('Raster Scans'!$G$16="Error",#N/A,IF('Raster Scans'!$G$17="Error",#N/A,IF('Raster Scans'!$G$18="Error",#N/A,IF('Raster Scans'!$G$19="Error",#N/A,IF('Raster Scans'!$G$20="Error",#N/A,IF('Raster Scans'!$G$29="Error",#N/A,IF('Raster Scans'!$G$30="Error",#N/A,IF('Raster Scans'!$G$31="Error",#N/A,IF('Raster Scans'!$G$32="Error",#N/A,'Raster Scans'!$D$37*COS(RADIANS(A94))))))))))))</f>
        <v>-0.1025591671403325</v>
      </c>
      <c r="C94" s="7">
        <f>IF('Raster Scans'!$G$15="Error",#N/A,IF('Raster Scans'!$G$16="Error",#N/A,IF('Raster Scans'!$G$17="Error",#N/A,IF('Raster Scans'!$G$18="Error",#N/A,IF('Raster Scans'!$G$19="Error",#N/A,IF('Raster Scans'!$G$20="Error",#N/A,IF('Raster Scans'!$G$29="Error",#N/A,IF('Raster Scans'!$G$30="Error",#N/A,IF('Raster Scans'!$G$31="Error",#N/A,IF('Raster Scans'!$G$32="Error",#N/A,'Raster Scans'!$D$37*SIN(RADIANS(A94))))))))))))</f>
        <v>-7.1716355937050816E-3</v>
      </c>
      <c r="F94" s="48">
        <f>IF('Raster Scans'!$G$15="Error",#N/A,IF('Raster Scans'!$G$16="Error",#N/A,IF('Raster Scans'!$G$17="Error",#N/A,IF('Raster Scans'!$G$18="Error",#N/A,IF('Raster Scans'!$G$19="Error",#N/A,IF('Raster Scans'!$G$20="Error",#N/A,IF('Raster Scans'!$G$29="Error",#N/A,IF('Raster Scans'!$G$30="Error",#N/A,IF('Raster Scans'!$G$31="Error",#N/A,IF('Raster Scans'!$G$32="Error",#N/A,'Raster Scans'!$D$41*COS(RADIANS(A94))))))))))))</f>
        <v>-20.647899539918374</v>
      </c>
      <c r="G94" s="7">
        <f>IF('Raster Scans'!$G$15="Error",#N/A,IF('Raster Scans'!$G$16="Error",#N/A,IF('Raster Scans'!$G$17="Error",#N/A,IF('Raster Scans'!$G$18="Error",#N/A,IF('Raster Scans'!$G$19="Error",#N/A,IF('Raster Scans'!$G$20="Error",#N/A,IF('Raster Scans'!$G$29="Error",#N/A,IF('Raster Scans'!$G$30="Error",#N/A,IF('Raster Scans'!$G$31="Error",#N/A,IF('Raster Scans'!$G$32="Error",#N/A,'Raster Scans'!$D$41*SIN(RADIANS(A94))))))))))))</f>
        <v>-1.443841788156367</v>
      </c>
    </row>
    <row r="95" spans="1:7" x14ac:dyDescent="0.25">
      <c r="A95" s="18">
        <v>186</v>
      </c>
      <c r="B95" s="48">
        <f>IF('Raster Scans'!$G$15="Error",#N/A,IF('Raster Scans'!$G$16="Error",#N/A,IF('Raster Scans'!$G$17="Error",#N/A,IF('Raster Scans'!$G$18="Error",#N/A,IF('Raster Scans'!$G$19="Error",#N/A,IF('Raster Scans'!$G$20="Error",#N/A,IF('Raster Scans'!$G$29="Error",#N/A,IF('Raster Scans'!$G$30="Error",#N/A,IF('Raster Scans'!$G$31="Error",#N/A,IF('Raster Scans'!$G$32="Error",#N/A,'Raster Scans'!$D$37*COS(RADIANS(A95))))))))))))</f>
        <v>-0.10224640439401252</v>
      </c>
      <c r="C95" s="7">
        <f>IF('Raster Scans'!$G$15="Error",#N/A,IF('Raster Scans'!$G$16="Error",#N/A,IF('Raster Scans'!$G$17="Error",#N/A,IF('Raster Scans'!$G$18="Error",#N/A,IF('Raster Scans'!$G$19="Error",#N/A,IF('Raster Scans'!$G$20="Error",#N/A,IF('Raster Scans'!$G$29="Error",#N/A,IF('Raster Scans'!$G$30="Error",#N/A,IF('Raster Scans'!$G$31="Error",#N/A,IF('Raster Scans'!$G$32="Error",#N/A,'Raster Scans'!$D$37*SIN(RADIANS(A95))))))))))))</f>
        <v>-1.074653014249779E-2</v>
      </c>
      <c r="F95" s="48">
        <f>IF('Raster Scans'!$G$15="Error",#N/A,IF('Raster Scans'!$G$16="Error",#N/A,IF('Raster Scans'!$G$17="Error",#N/A,IF('Raster Scans'!$G$18="Error",#N/A,IF('Raster Scans'!$G$19="Error",#N/A,IF('Raster Scans'!$G$20="Error",#N/A,IF('Raster Scans'!$G$29="Error",#N/A,IF('Raster Scans'!$G$30="Error",#N/A,IF('Raster Scans'!$G$31="Error",#N/A,IF('Raster Scans'!$G$32="Error",#N/A,'Raster Scans'!$D$41*COS(RADIANS(A95))))))))))))</f>
        <v>-20.584932045681533</v>
      </c>
      <c r="G95" s="7">
        <f>IF('Raster Scans'!$G$15="Error",#N/A,IF('Raster Scans'!$G$16="Error",#N/A,IF('Raster Scans'!$G$17="Error",#N/A,IF('Raster Scans'!$G$18="Error",#N/A,IF('Raster Scans'!$G$19="Error",#N/A,IF('Raster Scans'!$G$20="Error",#N/A,IF('Raster Scans'!$G$29="Error",#N/A,IF('Raster Scans'!$G$30="Error",#N/A,IF('Raster Scans'!$G$31="Error",#N/A,IF('Raster Scans'!$G$32="Error",#N/A,'Raster Scans'!$D$41*SIN(RADIANS(A95))))))))))))</f>
        <v>-2.1635635406572753</v>
      </c>
    </row>
    <row r="96" spans="1:7" x14ac:dyDescent="0.25">
      <c r="A96" s="18">
        <v>188</v>
      </c>
      <c r="B96" s="48">
        <f>IF('Raster Scans'!$G$15="Error",#N/A,IF('Raster Scans'!$G$16="Error",#N/A,IF('Raster Scans'!$G$17="Error",#N/A,IF('Raster Scans'!$G$18="Error",#N/A,IF('Raster Scans'!$G$19="Error",#N/A,IF('Raster Scans'!$G$20="Error",#N/A,IF('Raster Scans'!$G$29="Error",#N/A,IF('Raster Scans'!$G$30="Error",#N/A,IF('Raster Scans'!$G$31="Error",#N/A,IF('Raster Scans'!$G$32="Error",#N/A,'Raster Scans'!$D$37*COS(RADIANS(A96))))))))))))</f>
        <v>-0.10180907015378965</v>
      </c>
      <c r="C96" s="7">
        <f>IF('Raster Scans'!$G$15="Error",#N/A,IF('Raster Scans'!$G$16="Error",#N/A,IF('Raster Scans'!$G$17="Error",#N/A,IF('Raster Scans'!$G$18="Error",#N/A,IF('Raster Scans'!$G$19="Error",#N/A,IF('Raster Scans'!$G$20="Error",#N/A,IF('Raster Scans'!$G$29="Error",#N/A,IF('Raster Scans'!$G$30="Error",#N/A,IF('Raster Scans'!$G$31="Error",#N/A,IF('Raster Scans'!$G$32="Error",#N/A,'Raster Scans'!$D$37*SIN(RADIANS(A96))))))))))))</f>
        <v>-1.4308331699687935E-2</v>
      </c>
      <c r="F96" s="48">
        <f>IF('Raster Scans'!$G$15="Error",#N/A,IF('Raster Scans'!$G$16="Error",#N/A,IF('Raster Scans'!$G$17="Error",#N/A,IF('Raster Scans'!$G$18="Error",#N/A,IF('Raster Scans'!$G$19="Error",#N/A,IF('Raster Scans'!$G$20="Error",#N/A,IF('Raster Scans'!$G$29="Error",#N/A,IF('Raster Scans'!$G$30="Error",#N/A,IF('Raster Scans'!$G$31="Error",#N/A,IF('Raster Scans'!$G$32="Error",#N/A,'Raster Scans'!$D$41*COS(RADIANS(A96))))))))))))</f>
        <v>-20.496884982612734</v>
      </c>
      <c r="G96" s="7">
        <f>IF('Raster Scans'!$G$15="Error",#N/A,IF('Raster Scans'!$G$16="Error",#N/A,IF('Raster Scans'!$G$17="Error",#N/A,IF('Raster Scans'!$G$18="Error",#N/A,IF('Raster Scans'!$G$19="Error",#N/A,IF('Raster Scans'!$G$20="Error",#N/A,IF('Raster Scans'!$G$29="Error",#N/A,IF('Raster Scans'!$G$30="Error",#N/A,IF('Raster Scans'!$G$31="Error",#N/A,IF('Raster Scans'!$G$32="Error",#N/A,'Raster Scans'!$D$41*SIN(RADIANS(A96))))))))))))</f>
        <v>-2.880649324255308</v>
      </c>
    </row>
    <row r="97" spans="1:7" x14ac:dyDescent="0.25">
      <c r="A97" s="18">
        <v>190</v>
      </c>
      <c r="B97" s="48">
        <f>IF('Raster Scans'!$G$15="Error",#N/A,IF('Raster Scans'!$G$16="Error",#N/A,IF('Raster Scans'!$G$17="Error",#N/A,IF('Raster Scans'!$G$18="Error",#N/A,IF('Raster Scans'!$G$19="Error",#N/A,IF('Raster Scans'!$G$20="Error",#N/A,IF('Raster Scans'!$G$29="Error",#N/A,IF('Raster Scans'!$G$30="Error",#N/A,IF('Raster Scans'!$G$31="Error",#N/A,IF('Raster Scans'!$G$32="Error",#N/A,'Raster Scans'!$D$37*COS(RADIANS(A97))))))))))))</f>
        <v>-0.10124769724406943</v>
      </c>
      <c r="C97" s="7">
        <f>IF('Raster Scans'!$G$15="Error",#N/A,IF('Raster Scans'!$G$16="Error",#N/A,IF('Raster Scans'!$G$17="Error",#N/A,IF('Raster Scans'!$G$18="Error",#N/A,IF('Raster Scans'!$G$19="Error",#N/A,IF('Raster Scans'!$G$20="Error",#N/A,IF('Raster Scans'!$G$29="Error",#N/A,IF('Raster Scans'!$G$30="Error",#N/A,IF('Raster Scans'!$G$31="Error",#N/A,IF('Raster Scans'!$G$32="Error",#N/A,'Raster Scans'!$D$37*SIN(RADIANS(A97))))))))))))</f>
        <v>-1.7852700758731545E-2</v>
      </c>
      <c r="F97" s="48">
        <f>IF('Raster Scans'!$G$15="Error",#N/A,IF('Raster Scans'!$G$16="Error",#N/A,IF('Raster Scans'!$G$17="Error",#N/A,IF('Raster Scans'!$G$18="Error",#N/A,IF('Raster Scans'!$G$19="Error",#N/A,IF('Raster Scans'!$G$20="Error",#N/A,IF('Raster Scans'!$G$29="Error",#N/A,IF('Raster Scans'!$G$30="Error",#N/A,IF('Raster Scans'!$G$31="Error",#N/A,IF('Raster Scans'!$G$32="Error",#N/A,'Raster Scans'!$D$41*COS(RADIANS(A97))))))))))))</f>
        <v>-20.383865622495716</v>
      </c>
      <c r="G97" s="7">
        <f>IF('Raster Scans'!$G$15="Error",#N/A,IF('Raster Scans'!$G$16="Error",#N/A,IF('Raster Scans'!$G$17="Error",#N/A,IF('Raster Scans'!$G$18="Error",#N/A,IF('Raster Scans'!$G$19="Error",#N/A,IF('Raster Scans'!$G$20="Error",#N/A,IF('Raster Scans'!$G$29="Error",#N/A,IF('Raster Scans'!$G$30="Error",#N/A,IF('Raster Scans'!$G$31="Error",#N/A,IF('Raster Scans'!$G$32="Error",#N/A,'Raster Scans'!$D$41*SIN(RADIANS(A97))))))))))))</f>
        <v>-3.5942254803817471</v>
      </c>
    </row>
    <row r="98" spans="1:7" x14ac:dyDescent="0.25">
      <c r="A98" s="18">
        <v>192</v>
      </c>
      <c r="B98" s="48">
        <f>IF('Raster Scans'!$G$15="Error",#N/A,IF('Raster Scans'!$G$16="Error",#N/A,IF('Raster Scans'!$G$17="Error",#N/A,IF('Raster Scans'!$G$18="Error",#N/A,IF('Raster Scans'!$G$19="Error",#N/A,IF('Raster Scans'!$G$20="Error",#N/A,IF('Raster Scans'!$G$29="Error",#N/A,IF('Raster Scans'!$G$30="Error",#N/A,IF('Raster Scans'!$G$31="Error",#N/A,IF('Raster Scans'!$G$32="Error",#N/A,'Raster Scans'!$D$37*COS(RADIANS(A98))))))))))))</f>
        <v>-0.10056296961126947</v>
      </c>
      <c r="C98" s="7">
        <f>IF('Raster Scans'!$G$15="Error",#N/A,IF('Raster Scans'!$G$16="Error",#N/A,IF('Raster Scans'!$G$17="Error",#N/A,IF('Raster Scans'!$G$18="Error",#N/A,IF('Raster Scans'!$G$19="Error",#N/A,IF('Raster Scans'!$G$20="Error",#N/A,IF('Raster Scans'!$G$29="Error",#N/A,IF('Raster Scans'!$G$30="Error",#N/A,IF('Raster Scans'!$G$31="Error",#N/A,IF('Raster Scans'!$G$32="Error",#N/A,'Raster Scans'!$D$37*SIN(RADIANS(A98))))))))))))</f>
        <v>-2.1375319051898378E-2</v>
      </c>
      <c r="F98" s="48">
        <f>IF('Raster Scans'!$G$15="Error",#N/A,IF('Raster Scans'!$G$16="Error",#N/A,IF('Raster Scans'!$G$17="Error",#N/A,IF('Raster Scans'!$G$18="Error",#N/A,IF('Raster Scans'!$G$19="Error",#N/A,IF('Raster Scans'!$G$20="Error",#N/A,IF('Raster Scans'!$G$29="Error",#N/A,IF('Raster Scans'!$G$30="Error",#N/A,IF('Raster Scans'!$G$31="Error",#N/A,IF('Raster Scans'!$G$32="Error",#N/A,'Raster Scans'!$D$41*COS(RADIANS(A98))))))))))))</f>
        <v>-20.24601166201148</v>
      </c>
      <c r="G98" s="7">
        <f>IF('Raster Scans'!$G$15="Error",#N/A,IF('Raster Scans'!$G$16="Error",#N/A,IF('Raster Scans'!$G$17="Error",#N/A,IF('Raster Scans'!$G$18="Error",#N/A,IF('Raster Scans'!$G$19="Error",#N/A,IF('Raster Scans'!$G$20="Error",#N/A,IF('Raster Scans'!$G$29="Error",#N/A,IF('Raster Scans'!$G$30="Error",#N/A,IF('Raster Scans'!$G$31="Error",#N/A,IF('Raster Scans'!$G$32="Error",#N/A,'Raster Scans'!$D$41*SIN(RADIANS(A98))))))))))))</f>
        <v>-4.3034226264083344</v>
      </c>
    </row>
    <row r="99" spans="1:7" x14ac:dyDescent="0.25">
      <c r="A99" s="18">
        <v>194</v>
      </c>
      <c r="B99" s="48">
        <f>IF('Raster Scans'!$G$15="Error",#N/A,IF('Raster Scans'!$G$16="Error",#N/A,IF('Raster Scans'!$G$17="Error",#N/A,IF('Raster Scans'!$G$18="Error",#N/A,IF('Raster Scans'!$G$19="Error",#N/A,IF('Raster Scans'!$G$20="Error",#N/A,IF('Raster Scans'!$G$29="Error",#N/A,IF('Raster Scans'!$G$30="Error",#N/A,IF('Raster Scans'!$G$31="Error",#N/A,IF('Raster Scans'!$G$32="Error",#N/A,'Raster Scans'!$D$37*COS(RADIANS(A99))))))))))))</f>
        <v>-9.9755721490536159E-2</v>
      </c>
      <c r="C99" s="7">
        <f>IF('Raster Scans'!$G$15="Error",#N/A,IF('Raster Scans'!$G$16="Error",#N/A,IF('Raster Scans'!$G$17="Error",#N/A,IF('Raster Scans'!$G$18="Error",#N/A,IF('Raster Scans'!$G$19="Error",#N/A,IF('Raster Scans'!$G$20="Error",#N/A,IF('Raster Scans'!$G$29="Error",#N/A,IF('Raster Scans'!$G$30="Error",#N/A,IF('Raster Scans'!$G$31="Error",#N/A,IF('Raster Scans'!$G$32="Error",#N/A,'Raster Scans'!$D$37*SIN(RADIANS(A99))))))))))))</f>
        <v>-2.4871894811415919E-2</v>
      </c>
      <c r="F99" s="48">
        <f>IF('Raster Scans'!$G$15="Error",#N/A,IF('Raster Scans'!$G$16="Error",#N/A,IF('Raster Scans'!$G$17="Error",#N/A,IF('Raster Scans'!$G$18="Error",#N/A,IF('Raster Scans'!$G$19="Error",#N/A,IF('Raster Scans'!$G$20="Error",#N/A,IF('Raster Scans'!$G$29="Error",#N/A,IF('Raster Scans'!$G$30="Error",#N/A,IF('Raster Scans'!$G$31="Error",#N/A,IF('Raster Scans'!$G$32="Error",#N/A,'Raster Scans'!$D$41*COS(RADIANS(A99))))))))))))</f>
        <v>-20.083491054976104</v>
      </c>
      <c r="G99" s="7">
        <f>IF('Raster Scans'!$G$15="Error",#N/A,IF('Raster Scans'!$G$16="Error",#N/A,IF('Raster Scans'!$G$17="Error",#N/A,IF('Raster Scans'!$G$18="Error",#N/A,IF('Raster Scans'!$G$19="Error",#N/A,IF('Raster Scans'!$G$20="Error",#N/A,IF('Raster Scans'!$G$29="Error",#N/A,IF('Raster Scans'!$G$30="Error",#N/A,IF('Raster Scans'!$G$31="Error",#N/A,IF('Raster Scans'!$G$32="Error",#N/A,'Raster Scans'!$D$41*SIN(RADIANS(A99))))))))))))</f>
        <v>-5.0073767148560719</v>
      </c>
    </row>
    <row r="100" spans="1:7" x14ac:dyDescent="0.25">
      <c r="A100" s="18">
        <v>196</v>
      </c>
      <c r="B100" s="48">
        <f>IF('Raster Scans'!$G$15="Error",#N/A,IF('Raster Scans'!$G$16="Error",#N/A,IF('Raster Scans'!$G$17="Error",#N/A,IF('Raster Scans'!$G$18="Error",#N/A,IF('Raster Scans'!$G$19="Error",#N/A,IF('Raster Scans'!$G$20="Error",#N/A,IF('Raster Scans'!$G$29="Error",#N/A,IF('Raster Scans'!$G$30="Error",#N/A,IF('Raster Scans'!$G$31="Error",#N/A,IF('Raster Scans'!$G$32="Error",#N/A,'Raster Scans'!$D$37*COS(RADIANS(A100))))))))))))</f>
        <v>-9.8826936389357564E-2</v>
      </c>
      <c r="C100" s="7">
        <f>IF('Raster Scans'!$G$15="Error",#N/A,IF('Raster Scans'!$G$16="Error",#N/A,IF('Raster Scans'!$G$17="Error",#N/A,IF('Raster Scans'!$G$18="Error",#N/A,IF('Raster Scans'!$G$19="Error",#N/A,IF('Raster Scans'!$G$20="Error",#N/A,IF('Raster Scans'!$G$29="Error",#N/A,IF('Raster Scans'!$G$30="Error",#N/A,IF('Raster Scans'!$G$31="Error",#N/A,IF('Raster Scans'!$G$32="Error",#N/A,'Raster Scans'!$D$37*SIN(RADIANS(A100))))))))))))</f>
        <v>-2.8338167998327488E-2</v>
      </c>
      <c r="F100" s="48">
        <f>IF('Raster Scans'!$G$15="Error",#N/A,IF('Raster Scans'!$G$16="Error",#N/A,IF('Raster Scans'!$G$17="Error",#N/A,IF('Raster Scans'!$G$18="Error",#N/A,IF('Raster Scans'!$G$19="Error",#N/A,IF('Raster Scans'!$G$20="Error",#N/A,IF('Raster Scans'!$G$29="Error",#N/A,IF('Raster Scans'!$G$30="Error",#N/A,IF('Raster Scans'!$G$31="Error",#N/A,IF('Raster Scans'!$G$32="Error",#N/A,'Raster Scans'!$D$41*COS(RADIANS(A100))))))))))))</f>
        <v>-19.896501807714881</v>
      </c>
      <c r="G100" s="7">
        <f>IF('Raster Scans'!$G$15="Error",#N/A,IF('Raster Scans'!$G$16="Error",#N/A,IF('Raster Scans'!$G$17="Error",#N/A,IF('Raster Scans'!$G$18="Error",#N/A,IF('Raster Scans'!$G$19="Error",#N/A,IF('Raster Scans'!$G$20="Error",#N/A,IF('Raster Scans'!$G$29="Error",#N/A,IF('Raster Scans'!$G$30="Error",#N/A,IF('Raster Scans'!$G$31="Error",#N/A,IF('Raster Scans'!$G$32="Error",#N/A,'Raster Scans'!$D$41*SIN(RADIANS(A100))))))))))))</f>
        <v>-5.7052300861040193</v>
      </c>
    </row>
    <row r="101" spans="1:7" x14ac:dyDescent="0.25">
      <c r="A101" s="18">
        <v>198</v>
      </c>
      <c r="B101" s="48">
        <f>IF('Raster Scans'!$G$15="Error",#N/A,IF('Raster Scans'!$G$16="Error",#N/A,IF('Raster Scans'!$G$17="Error",#N/A,IF('Raster Scans'!$G$18="Error",#N/A,IF('Raster Scans'!$G$19="Error",#N/A,IF('Raster Scans'!$G$20="Error",#N/A,IF('Raster Scans'!$G$29="Error",#N/A,IF('Raster Scans'!$G$30="Error",#N/A,IF('Raster Scans'!$G$31="Error",#N/A,IF('Raster Scans'!$G$32="Error",#N/A,'Raster Scans'!$D$37*COS(RADIANS(A101))))))))))))</f>
        <v>-9.7777745889311068E-2</v>
      </c>
      <c r="C101" s="7">
        <f>IF('Raster Scans'!$G$15="Error",#N/A,IF('Raster Scans'!$G$16="Error",#N/A,IF('Raster Scans'!$G$17="Error",#N/A,IF('Raster Scans'!$G$18="Error",#N/A,IF('Raster Scans'!$G$19="Error",#N/A,IF('Raster Scans'!$G$20="Error",#N/A,IF('Raster Scans'!$G$29="Error",#N/A,IF('Raster Scans'!$G$30="Error",#N/A,IF('Raster Scans'!$G$31="Error",#N/A,IF('Raster Scans'!$G$32="Error",#N/A,'Raster Scans'!$D$37*SIN(RADIANS(A101))))))))))))</f>
        <v>-3.1769915492693243E-2</v>
      </c>
      <c r="F101" s="48">
        <f>IF('Raster Scans'!$G$15="Error",#N/A,IF('Raster Scans'!$G$16="Error",#N/A,IF('Raster Scans'!$G$17="Error",#N/A,IF('Raster Scans'!$G$18="Error",#N/A,IF('Raster Scans'!$G$19="Error",#N/A,IF('Raster Scans'!$G$20="Error",#N/A,IF('Raster Scans'!$G$29="Error",#N/A,IF('Raster Scans'!$G$30="Error",#N/A,IF('Raster Scans'!$G$31="Error",#N/A,IF('Raster Scans'!$G$32="Error",#N/A,'Raster Scans'!$D$41*COS(RADIANS(A101))))))))))))</f>
        <v>-19.685271737822113</v>
      </c>
      <c r="G101" s="7">
        <f>IF('Raster Scans'!$G$15="Error",#N/A,IF('Raster Scans'!$G$16="Error",#N/A,IF('Raster Scans'!$G$17="Error",#N/A,IF('Raster Scans'!$G$18="Error",#N/A,IF('Raster Scans'!$G$19="Error",#N/A,IF('Raster Scans'!$G$20="Error",#N/A,IF('Raster Scans'!$G$29="Error",#N/A,IF('Raster Scans'!$G$30="Error",#N/A,IF('Raster Scans'!$G$31="Error",#N/A,IF('Raster Scans'!$G$32="Error",#N/A,'Raster Scans'!$D$41*SIN(RADIANS(A101))))))))))))</f>
        <v>-6.3961325133153739</v>
      </c>
    </row>
    <row r="102" spans="1:7" x14ac:dyDescent="0.25">
      <c r="A102" s="18">
        <v>200</v>
      </c>
      <c r="B102" s="48">
        <f>IF('Raster Scans'!$G$15="Error",#N/A,IF('Raster Scans'!$G$16="Error",#N/A,IF('Raster Scans'!$G$17="Error",#N/A,IF('Raster Scans'!$G$18="Error",#N/A,IF('Raster Scans'!$G$19="Error",#N/A,IF('Raster Scans'!$G$20="Error",#N/A,IF('Raster Scans'!$G$29="Error",#N/A,IF('Raster Scans'!$G$30="Error",#N/A,IF('Raster Scans'!$G$31="Error",#N/A,IF('Raster Scans'!$G$32="Error",#N/A,'Raster Scans'!$D$37*COS(RADIANS(A102))))))))))))</f>
        <v>-9.6609428267405595E-2</v>
      </c>
      <c r="C102" s="7">
        <f>IF('Raster Scans'!$G$15="Error",#N/A,IF('Raster Scans'!$G$16="Error",#N/A,IF('Raster Scans'!$G$17="Error",#N/A,IF('Raster Scans'!$G$18="Error",#N/A,IF('Raster Scans'!$G$19="Error",#N/A,IF('Raster Scans'!$G$20="Error",#N/A,IF('Raster Scans'!$G$29="Error",#N/A,IF('Raster Scans'!$G$30="Error",#N/A,IF('Raster Scans'!$G$31="Error",#N/A,IF('Raster Scans'!$G$32="Error",#N/A,'Raster Scans'!$D$37*SIN(RADIANS(A102))))))))))))</f>
        <v>-3.516295623881148E-2</v>
      </c>
      <c r="F102" s="48">
        <f>IF('Raster Scans'!$G$15="Error",#N/A,IF('Raster Scans'!$G$16="Error",#N/A,IF('Raster Scans'!$G$17="Error",#N/A,IF('Raster Scans'!$G$18="Error",#N/A,IF('Raster Scans'!$G$19="Error",#N/A,IF('Raster Scans'!$G$20="Error",#N/A,IF('Raster Scans'!$G$29="Error",#N/A,IF('Raster Scans'!$G$30="Error",#N/A,IF('Raster Scans'!$G$31="Error",#N/A,IF('Raster Scans'!$G$32="Error",#N/A,'Raster Scans'!$D$41*COS(RADIANS(A102))))))))))))</f>
        <v>-19.450058196600462</v>
      </c>
      <c r="G102" s="7">
        <f>IF('Raster Scans'!$G$15="Error",#N/A,IF('Raster Scans'!$G$16="Error",#N/A,IF('Raster Scans'!$G$17="Error",#N/A,IF('Raster Scans'!$G$18="Error",#N/A,IF('Raster Scans'!$G$19="Error",#N/A,IF('Raster Scans'!$G$20="Error",#N/A,IF('Raster Scans'!$G$29="Error",#N/A,IF('Raster Scans'!$G$30="Error",#N/A,IF('Raster Scans'!$G$31="Error",#N/A,IF('Raster Scans'!$G$32="Error",#N/A,'Raster Scans'!$D$41*SIN(RADIANS(A102))))))))))))</f>
        <v>-7.0792422383079385</v>
      </c>
    </row>
    <row r="103" spans="1:7" x14ac:dyDescent="0.25">
      <c r="A103" s="18">
        <v>202</v>
      </c>
      <c r="B103" s="48">
        <f>IF('Raster Scans'!$G$15="Error",#N/A,IF('Raster Scans'!$G$16="Error",#N/A,IF('Raster Scans'!$G$17="Error",#N/A,IF('Raster Scans'!$G$18="Error",#N/A,IF('Raster Scans'!$G$19="Error",#N/A,IF('Raster Scans'!$G$20="Error",#N/A,IF('Raster Scans'!$G$29="Error",#N/A,IF('Raster Scans'!$G$30="Error",#N/A,IF('Raster Scans'!$G$31="Error",#N/A,IF('Raster Scans'!$G$32="Error",#N/A,'Raster Scans'!$D$37*COS(RADIANS(A103))))))))))))</f>
        <v>-9.5323406938697897E-2</v>
      </c>
      <c r="C103" s="7">
        <f>IF('Raster Scans'!$G$15="Error",#N/A,IF('Raster Scans'!$G$16="Error",#N/A,IF('Raster Scans'!$G$17="Error",#N/A,IF('Raster Scans'!$G$18="Error",#N/A,IF('Raster Scans'!$G$19="Error",#N/A,IF('Raster Scans'!$G$20="Error",#N/A,IF('Raster Scans'!$G$29="Error",#N/A,IF('Raster Scans'!$G$30="Error",#N/A,IF('Raster Scans'!$G$31="Error",#N/A,IF('Raster Scans'!$G$32="Error",#N/A,'Raster Scans'!$D$37*SIN(RADIANS(A103))))))))))))</f>
        <v>-3.8513156339190904E-2</v>
      </c>
      <c r="F103" s="48">
        <f>IF('Raster Scans'!$G$15="Error",#N/A,IF('Raster Scans'!$G$16="Error",#N/A,IF('Raster Scans'!$G$17="Error",#N/A,IF('Raster Scans'!$G$18="Error",#N/A,IF('Raster Scans'!$G$19="Error",#N/A,IF('Raster Scans'!$G$20="Error",#N/A,IF('Raster Scans'!$G$29="Error",#N/A,IF('Raster Scans'!$G$30="Error",#N/A,IF('Raster Scans'!$G$31="Error",#N/A,IF('Raster Scans'!$G$32="Error",#N/A,'Raster Scans'!$D$41*COS(RADIANS(A103))))))))))))</f>
        <v>-19.191147755518045</v>
      </c>
      <c r="G103" s="7">
        <f>IF('Raster Scans'!$G$15="Error",#N/A,IF('Raster Scans'!$G$16="Error",#N/A,IF('Raster Scans'!$G$17="Error",#N/A,IF('Raster Scans'!$G$18="Error",#N/A,IF('Raster Scans'!$G$19="Error",#N/A,IF('Raster Scans'!$G$20="Error",#N/A,IF('Raster Scans'!$G$29="Error",#N/A,IF('Raster Scans'!$G$30="Error",#N/A,IF('Raster Scans'!$G$31="Error",#N/A,IF('Raster Scans'!$G$32="Error",#N/A,'Raster Scans'!$D$41*SIN(RADIANS(A103))))))))))))</f>
        <v>-7.7537269971067957</v>
      </c>
    </row>
    <row r="104" spans="1:7" x14ac:dyDescent="0.25">
      <c r="A104" s="18">
        <v>204</v>
      </c>
      <c r="B104" s="48">
        <f>IF('Raster Scans'!$G$15="Error",#N/A,IF('Raster Scans'!$G$16="Error",#N/A,IF('Raster Scans'!$G$17="Error",#N/A,IF('Raster Scans'!$G$18="Error",#N/A,IF('Raster Scans'!$G$19="Error",#N/A,IF('Raster Scans'!$G$20="Error",#N/A,IF('Raster Scans'!$G$29="Error",#N/A,IF('Raster Scans'!$G$30="Error",#N/A,IF('Raster Scans'!$G$31="Error",#N/A,IF('Raster Scans'!$G$32="Error",#N/A,'Raster Scans'!$D$37*COS(RADIANS(A104))))))))))))</f>
        <v>-9.3921248722080589E-2</v>
      </c>
      <c r="C104" s="7">
        <f>IF('Raster Scans'!$G$15="Error",#N/A,IF('Raster Scans'!$G$16="Error",#N/A,IF('Raster Scans'!$G$17="Error",#N/A,IF('Raster Scans'!$G$18="Error",#N/A,IF('Raster Scans'!$G$19="Error",#N/A,IF('Raster Scans'!$G$20="Error",#N/A,IF('Raster Scans'!$G$29="Error",#N/A,IF('Raster Scans'!$G$30="Error",#N/A,IF('Raster Scans'!$G$31="Error",#N/A,IF('Raster Scans'!$G$32="Error",#N/A,'Raster Scans'!$D$37*SIN(RADIANS(A104))))))))))))</f>
        <v>-4.1816434091067972E-2</v>
      </c>
      <c r="F104" s="48">
        <f>IF('Raster Scans'!$G$15="Error",#N/A,IF('Raster Scans'!$G$16="Error",#N/A,IF('Raster Scans'!$G$17="Error",#N/A,IF('Raster Scans'!$G$18="Error",#N/A,IF('Raster Scans'!$G$19="Error",#N/A,IF('Raster Scans'!$G$20="Error",#N/A,IF('Raster Scans'!$G$29="Error",#N/A,IF('Raster Scans'!$G$30="Error",#N/A,IF('Raster Scans'!$G$31="Error",#N/A,IF('Raster Scans'!$G$32="Error",#N/A,'Raster Scans'!$D$41*COS(RADIANS(A104))))))))))))</f>
        <v>-18.90885585706522</v>
      </c>
      <c r="G104" s="7">
        <f>IF('Raster Scans'!$G$15="Error",#N/A,IF('Raster Scans'!$G$16="Error",#N/A,IF('Raster Scans'!$G$17="Error",#N/A,IF('Raster Scans'!$G$18="Error",#N/A,IF('Raster Scans'!$G$19="Error",#N/A,IF('Raster Scans'!$G$20="Error",#N/A,IF('Raster Scans'!$G$29="Error",#N/A,IF('Raster Scans'!$G$30="Error",#N/A,IF('Raster Scans'!$G$31="Error",#N/A,IF('Raster Scans'!$G$32="Error",#N/A,'Raster Scans'!$D$41*SIN(RADIANS(A104))))))))))))</f>
        <v>-8.4187650339297626</v>
      </c>
    </row>
    <row r="105" spans="1:7" x14ac:dyDescent="0.25">
      <c r="A105" s="18">
        <v>206</v>
      </c>
      <c r="B105" s="48">
        <f>IF('Raster Scans'!$G$15="Error",#N/A,IF('Raster Scans'!$G$16="Error",#N/A,IF('Raster Scans'!$G$17="Error",#N/A,IF('Raster Scans'!$G$18="Error",#N/A,IF('Raster Scans'!$G$19="Error",#N/A,IF('Raster Scans'!$G$20="Error",#N/A,IF('Raster Scans'!$G$29="Error",#N/A,IF('Raster Scans'!$G$30="Error",#N/A,IF('Raster Scans'!$G$31="Error",#N/A,IF('Raster Scans'!$G$32="Error",#N/A,'Raster Scans'!$D$37*COS(RADIANS(A105))))))))))))</f>
        <v>-9.2404661931354728E-2</v>
      </c>
      <c r="C105" s="7">
        <f>IF('Raster Scans'!$G$15="Error",#N/A,IF('Raster Scans'!$G$16="Error",#N/A,IF('Raster Scans'!$G$17="Error",#N/A,IF('Raster Scans'!$G$18="Error",#N/A,IF('Raster Scans'!$G$19="Error",#N/A,IF('Raster Scans'!$G$20="Error",#N/A,IF('Raster Scans'!$G$29="Error",#N/A,IF('Raster Scans'!$G$30="Error",#N/A,IF('Raster Scans'!$G$31="Error",#N/A,IF('Raster Scans'!$G$32="Error",#N/A,'Raster Scans'!$D$37*SIN(RADIANS(A105))))))))))))</f>
        <v>-4.5068764959332965E-2</v>
      </c>
      <c r="F105" s="48">
        <f>IF('Raster Scans'!$G$15="Error",#N/A,IF('Raster Scans'!$G$16="Error",#N/A,IF('Raster Scans'!$G$17="Error",#N/A,IF('Raster Scans'!$G$18="Error",#N/A,IF('Raster Scans'!$G$19="Error",#N/A,IF('Raster Scans'!$G$20="Error",#N/A,IF('Raster Scans'!$G$29="Error",#N/A,IF('Raster Scans'!$G$30="Error",#N/A,IF('Raster Scans'!$G$31="Error",#N/A,IF('Raster Scans'!$G$32="Error",#N/A,'Raster Scans'!$D$41*COS(RADIANS(A105))))))))))))</f>
        <v>-18.603526430436517</v>
      </c>
      <c r="G105" s="7">
        <f>IF('Raster Scans'!$G$15="Error",#N/A,IF('Raster Scans'!$G$16="Error",#N/A,IF('Raster Scans'!$G$17="Error",#N/A,IF('Raster Scans'!$G$18="Error",#N/A,IF('Raster Scans'!$G$19="Error",#N/A,IF('Raster Scans'!$G$20="Error",#N/A,IF('Raster Scans'!$G$29="Error",#N/A,IF('Raster Scans'!$G$30="Error",#N/A,IF('Raster Scans'!$G$31="Error",#N/A,IF('Raster Scans'!$G$32="Error",#N/A,'Raster Scans'!$D$41*SIN(RADIANS(A105))))))))))))</f>
        <v>-9.0735461023702246</v>
      </c>
    </row>
    <row r="106" spans="1:7" x14ac:dyDescent="0.25">
      <c r="A106" s="18">
        <v>208</v>
      </c>
      <c r="B106" s="48">
        <f>IF('Raster Scans'!$G$15="Error",#N/A,IF('Raster Scans'!$G$16="Error",#N/A,IF('Raster Scans'!$G$17="Error",#N/A,IF('Raster Scans'!$G$18="Error",#N/A,IF('Raster Scans'!$G$19="Error",#N/A,IF('Raster Scans'!$G$20="Error",#N/A,IF('Raster Scans'!$G$29="Error",#N/A,IF('Raster Scans'!$G$30="Error",#N/A,IF('Raster Scans'!$G$31="Error",#N/A,IF('Raster Scans'!$G$32="Error",#N/A,'Raster Scans'!$D$37*COS(RADIANS(A106))))))))))))</f>
        <v>-9.0775494293912518E-2</v>
      </c>
      <c r="C106" s="7">
        <f>IF('Raster Scans'!$G$15="Error",#N/A,IF('Raster Scans'!$G$16="Error",#N/A,IF('Raster Scans'!$G$17="Error",#N/A,IF('Raster Scans'!$G$18="Error",#N/A,IF('Raster Scans'!$G$19="Error",#N/A,IF('Raster Scans'!$G$20="Error",#N/A,IF('Raster Scans'!$G$29="Error",#N/A,IF('Raster Scans'!$G$30="Error",#N/A,IF('Raster Scans'!$G$31="Error",#N/A,IF('Raster Scans'!$G$32="Error",#N/A,'Raster Scans'!$D$37*SIN(RADIANS(A106))))))))))))</f>
        <v>-4.8266186479806045E-2</v>
      </c>
      <c r="F106" s="48">
        <f>IF('Raster Scans'!$G$15="Error",#N/A,IF('Raster Scans'!$G$16="Error",#N/A,IF('Raster Scans'!$G$17="Error",#N/A,IF('Raster Scans'!$G$18="Error",#N/A,IF('Raster Scans'!$G$19="Error",#N/A,IF('Raster Scans'!$G$20="Error",#N/A,IF('Raster Scans'!$G$29="Error",#N/A,IF('Raster Scans'!$G$30="Error",#N/A,IF('Raster Scans'!$G$31="Error",#N/A,IF('Raster Scans'!$G$32="Error",#N/A,'Raster Scans'!$D$41*COS(RADIANS(A106))))))))))))</f>
        <v>-18.275531472505897</v>
      </c>
      <c r="G106" s="7">
        <f>IF('Raster Scans'!$G$15="Error",#N/A,IF('Raster Scans'!$G$16="Error",#N/A,IF('Raster Scans'!$G$17="Error",#N/A,IF('Raster Scans'!$G$18="Error",#N/A,IF('Raster Scans'!$G$19="Error",#N/A,IF('Raster Scans'!$G$20="Error",#N/A,IF('Raster Scans'!$G$29="Error",#N/A,IF('Raster Scans'!$G$30="Error",#N/A,IF('Raster Scans'!$G$31="Error",#N/A,IF('Raster Scans'!$G$32="Error",#N/A,'Raster Scans'!$D$41*SIN(RADIANS(A106))))))))))))</f>
        <v>-9.717272452557582</v>
      </c>
    </row>
    <row r="107" spans="1:7" x14ac:dyDescent="0.25">
      <c r="A107" s="18">
        <v>210</v>
      </c>
      <c r="B107" s="48">
        <f>IF('Raster Scans'!$G$15="Error",#N/A,IF('Raster Scans'!$G$16="Error",#N/A,IF('Raster Scans'!$G$17="Error",#N/A,IF('Raster Scans'!$G$18="Error",#N/A,IF('Raster Scans'!$G$19="Error",#N/A,IF('Raster Scans'!$G$20="Error",#N/A,IF('Raster Scans'!$G$29="Error",#N/A,IF('Raster Scans'!$G$30="Error",#N/A,IF('Raster Scans'!$G$31="Error",#N/A,IF('Raster Scans'!$G$32="Error",#N/A,'Raster Scans'!$D$37*COS(RADIANS(A107))))))))))))</f>
        <v>-8.9035730699566162E-2</v>
      </c>
      <c r="C107" s="7">
        <f>IF('Raster Scans'!$G$15="Error",#N/A,IF('Raster Scans'!$G$16="Error",#N/A,IF('Raster Scans'!$G$17="Error",#N/A,IF('Raster Scans'!$G$18="Error",#N/A,IF('Raster Scans'!$G$19="Error",#N/A,IF('Raster Scans'!$G$20="Error",#N/A,IF('Raster Scans'!$G$29="Error",#N/A,IF('Raster Scans'!$G$30="Error",#N/A,IF('Raster Scans'!$G$31="Error",#N/A,IF('Raster Scans'!$G$32="Error",#N/A,'Raster Scans'!$D$37*SIN(RADIANS(A107))))))))))))</f>
        <v>-5.1404803086889564E-2</v>
      </c>
      <c r="F107" s="48">
        <f>IF('Raster Scans'!$G$15="Error",#N/A,IF('Raster Scans'!$G$16="Error",#N/A,IF('Raster Scans'!$G$17="Error",#N/A,IF('Raster Scans'!$G$18="Error",#N/A,IF('Raster Scans'!$G$19="Error",#N/A,IF('Raster Scans'!$G$20="Error",#N/A,IF('Raster Scans'!$G$29="Error",#N/A,IF('Raster Scans'!$G$30="Error",#N/A,IF('Raster Scans'!$G$31="Error",#N/A,IF('Raster Scans'!$G$32="Error",#N/A,'Raster Scans'!$D$41*COS(RADIANS(A107))))))))))))</f>
        <v>-17.925270594605845</v>
      </c>
      <c r="G107" s="7">
        <f>IF('Raster Scans'!$G$15="Error",#N/A,IF('Raster Scans'!$G$16="Error",#N/A,IF('Raster Scans'!$G$17="Error",#N/A,IF('Raster Scans'!$G$18="Error",#N/A,IF('Raster Scans'!$G$19="Error",#N/A,IF('Raster Scans'!$G$20="Error",#N/A,IF('Raster Scans'!$G$29="Error",#N/A,IF('Raster Scans'!$G$30="Error",#N/A,IF('Raster Scans'!$G$31="Error",#N/A,IF('Raster Scans'!$G$32="Error",#N/A,'Raster Scans'!$D$41*SIN(RADIANS(A107))))))))))))</f>
        <v>-10.34915980309257</v>
      </c>
    </row>
    <row r="108" spans="1:7" x14ac:dyDescent="0.25">
      <c r="A108" s="18">
        <v>212</v>
      </c>
      <c r="B108" s="48">
        <f>IF('Raster Scans'!$G$15="Error",#N/A,IF('Raster Scans'!$G$16="Error",#N/A,IF('Raster Scans'!$G$17="Error",#N/A,IF('Raster Scans'!$G$18="Error",#N/A,IF('Raster Scans'!$G$19="Error",#N/A,IF('Raster Scans'!$G$20="Error",#N/A,IF('Raster Scans'!$G$29="Error",#N/A,IF('Raster Scans'!$G$30="Error",#N/A,IF('Raster Scans'!$G$31="Error",#N/A,IF('Raster Scans'!$G$32="Error",#N/A,'Raster Scans'!$D$37*COS(RADIANS(A108))))))))))))</f>
        <v>-8.7187490782265314E-2</v>
      </c>
      <c r="C108" s="7">
        <f>IF('Raster Scans'!$G$15="Error",#N/A,IF('Raster Scans'!$G$16="Error",#N/A,IF('Raster Scans'!$G$17="Error",#N/A,IF('Raster Scans'!$G$18="Error",#N/A,IF('Raster Scans'!$G$19="Error",#N/A,IF('Raster Scans'!$G$20="Error",#N/A,IF('Raster Scans'!$G$29="Error",#N/A,IF('Raster Scans'!$G$30="Error",#N/A,IF('Raster Scans'!$G$31="Error",#N/A,IF('Raster Scans'!$G$32="Error",#N/A,'Raster Scans'!$D$37*SIN(RADIANS(A108))))))))))))</f>
        <v>-5.4480790859714572E-2</v>
      </c>
      <c r="F108" s="48">
        <f>IF('Raster Scans'!$G$15="Error",#N/A,IF('Raster Scans'!$G$16="Error",#N/A,IF('Raster Scans'!$G$17="Error",#N/A,IF('Raster Scans'!$G$18="Error",#N/A,IF('Raster Scans'!$G$19="Error",#N/A,IF('Raster Scans'!$G$20="Error",#N/A,IF('Raster Scans'!$G$29="Error",#N/A,IF('Raster Scans'!$G$30="Error",#N/A,IF('Raster Scans'!$G$31="Error",#N/A,IF('Raster Scans'!$G$32="Error",#N/A,'Raster Scans'!$D$41*COS(RADIANS(A108))))))))))))</f>
        <v>-17.553170535662531</v>
      </c>
      <c r="G108" s="7">
        <f>IF('Raster Scans'!$G$15="Error",#N/A,IF('Raster Scans'!$G$16="Error",#N/A,IF('Raster Scans'!$G$17="Error",#N/A,IF('Raster Scans'!$G$18="Error",#N/A,IF('Raster Scans'!$G$19="Error",#N/A,IF('Raster Scans'!$G$20="Error",#N/A,IF('Raster Scans'!$G$29="Error",#N/A,IF('Raster Scans'!$G$30="Error",#N/A,IF('Raster Scans'!$G$31="Error",#N/A,IF('Raster Scans'!$G$32="Error",#N/A,'Raster Scans'!$D$41*SIN(RADIANS(A108))))))))))))</f>
        <v>-10.968438296573344</v>
      </c>
    </row>
    <row r="109" spans="1:7" x14ac:dyDescent="0.25">
      <c r="A109" s="18">
        <v>214</v>
      </c>
      <c r="B109" s="48">
        <f>IF('Raster Scans'!$G$15="Error",#N/A,IF('Raster Scans'!$G$16="Error",#N/A,IF('Raster Scans'!$G$17="Error",#N/A,IF('Raster Scans'!$G$18="Error",#N/A,IF('Raster Scans'!$G$19="Error",#N/A,IF('Raster Scans'!$G$20="Error",#N/A,IF('Raster Scans'!$G$29="Error",#N/A,IF('Raster Scans'!$G$30="Error",#N/A,IF('Raster Scans'!$G$31="Error",#N/A,IF('Raster Scans'!$G$32="Error",#N/A,'Raster Scans'!$D$37*COS(RADIANS(A109))))))))))))</f>
        <v>-8.5233026337649676E-2</v>
      </c>
      <c r="C109" s="7">
        <f>IF('Raster Scans'!$G$15="Error",#N/A,IF('Raster Scans'!$G$16="Error",#N/A,IF('Raster Scans'!$G$17="Error",#N/A,IF('Raster Scans'!$G$18="Error",#N/A,IF('Raster Scans'!$G$19="Error",#N/A,IF('Raster Scans'!$G$20="Error",#N/A,IF('Raster Scans'!$G$29="Error",#N/A,IF('Raster Scans'!$G$30="Error",#N/A,IF('Raster Scans'!$G$31="Error",#N/A,IF('Raster Scans'!$G$32="Error",#N/A,'Raster Scans'!$D$37*SIN(RADIANS(A109))))))))))))</f>
        <v>-5.7490402180999538E-2</v>
      </c>
      <c r="F109" s="48">
        <f>IF('Raster Scans'!$G$15="Error",#N/A,IF('Raster Scans'!$G$16="Error",#N/A,IF('Raster Scans'!$G$17="Error",#N/A,IF('Raster Scans'!$G$18="Error",#N/A,IF('Raster Scans'!$G$19="Error",#N/A,IF('Raster Scans'!$G$20="Error",#N/A,IF('Raster Scans'!$G$29="Error",#N/A,IF('Raster Scans'!$G$30="Error",#N/A,IF('Raster Scans'!$G$31="Error",#N/A,IF('Raster Scans'!$G$32="Error",#N/A,'Raster Scans'!$D$41*COS(RADIANS(A109))))))))))))</f>
        <v>-17.159684642280155</v>
      </c>
      <c r="G109" s="7">
        <f>IF('Raster Scans'!$G$15="Error",#N/A,IF('Raster Scans'!$G$16="Error",#N/A,IF('Raster Scans'!$G$17="Error",#N/A,IF('Raster Scans'!$G$18="Error",#N/A,IF('Raster Scans'!$G$19="Error",#N/A,IF('Raster Scans'!$G$20="Error",#N/A,IF('Raster Scans'!$G$29="Error",#N/A,IF('Raster Scans'!$G$30="Error",#N/A,IF('Raster Scans'!$G$31="Error",#N/A,IF('Raster Scans'!$G$32="Error",#N/A,'Raster Scans'!$D$41*SIN(RADIANS(A109))))))))))))</f>
        <v>-11.574353437548149</v>
      </c>
    </row>
    <row r="110" spans="1:7" x14ac:dyDescent="0.25">
      <c r="A110" s="18">
        <v>216</v>
      </c>
      <c r="B110" s="48">
        <f>IF('Raster Scans'!$G$15="Error",#N/A,IF('Raster Scans'!$G$16="Error",#N/A,IF('Raster Scans'!$G$17="Error",#N/A,IF('Raster Scans'!$G$18="Error",#N/A,IF('Raster Scans'!$G$19="Error",#N/A,IF('Raster Scans'!$G$20="Error",#N/A,IF('Raster Scans'!$G$29="Error",#N/A,IF('Raster Scans'!$G$30="Error",#N/A,IF('Raster Scans'!$G$31="Error",#N/A,IF('Raster Scans'!$G$32="Error",#N/A,'Raster Scans'!$D$37*COS(RADIANS(A110))))))))))))</f>
        <v>-8.3174718579582821E-2</v>
      </c>
      <c r="C110" s="7">
        <f>IF('Raster Scans'!$G$15="Error",#N/A,IF('Raster Scans'!$G$16="Error",#N/A,IF('Raster Scans'!$G$17="Error",#N/A,IF('Raster Scans'!$G$18="Error",#N/A,IF('Raster Scans'!$G$19="Error",#N/A,IF('Raster Scans'!$G$20="Error",#N/A,IF('Raster Scans'!$G$29="Error",#N/A,IF('Raster Scans'!$G$30="Error",#N/A,IF('Raster Scans'!$G$31="Error",#N/A,IF('Raster Scans'!$G$32="Error",#N/A,'Raster Scans'!$D$37*SIN(RADIANS(A110))))))))))))</f>
        <v>-6.0429970302944544E-2</v>
      </c>
      <c r="F110" s="48">
        <f>IF('Raster Scans'!$G$15="Error",#N/A,IF('Raster Scans'!$G$16="Error",#N/A,IF('Raster Scans'!$G$17="Error",#N/A,IF('Raster Scans'!$G$18="Error",#N/A,IF('Raster Scans'!$G$19="Error",#N/A,IF('Raster Scans'!$G$20="Error",#N/A,IF('Raster Scans'!$G$29="Error",#N/A,IF('Raster Scans'!$G$30="Error",#N/A,IF('Raster Scans'!$G$31="Error",#N/A,IF('Raster Scans'!$G$32="Error",#N/A,'Raster Scans'!$D$41*COS(RADIANS(A110))))))))))))</f>
        <v>-16.745292316407948</v>
      </c>
      <c r="G110" s="7">
        <f>IF('Raster Scans'!$G$15="Error",#N/A,IF('Raster Scans'!$G$16="Error",#N/A,IF('Raster Scans'!$G$17="Error",#N/A,IF('Raster Scans'!$G$18="Error",#N/A,IF('Raster Scans'!$G$19="Error",#N/A,IF('Raster Scans'!$G$20="Error",#N/A,IF('Raster Scans'!$G$29="Error",#N/A,IF('Raster Scans'!$G$30="Error",#N/A,IF('Raster Scans'!$G$31="Error",#N/A,IF('Raster Scans'!$G$32="Error",#N/A,'Raster Scans'!$D$41*SIN(RADIANS(A110))))))))))))</f>
        <v>-12.166167011751773</v>
      </c>
    </row>
    <row r="111" spans="1:7" x14ac:dyDescent="0.25">
      <c r="A111" s="18">
        <v>218</v>
      </c>
      <c r="B111" s="48">
        <f>IF('Raster Scans'!$G$15="Error",#N/A,IF('Raster Scans'!$G$16="Error",#N/A,IF('Raster Scans'!$G$17="Error",#N/A,IF('Raster Scans'!$G$18="Error",#N/A,IF('Raster Scans'!$G$19="Error",#N/A,IF('Raster Scans'!$G$20="Error",#N/A,IF('Raster Scans'!$G$29="Error",#N/A,IF('Raster Scans'!$G$30="Error",#N/A,IF('Raster Scans'!$G$31="Error",#N/A,IF('Raster Scans'!$G$32="Error",#N/A,'Raster Scans'!$D$37*COS(RADIANS(A111))))))))))))</f>
        <v>-8.101507523900997E-2</v>
      </c>
      <c r="C111" s="7">
        <f>IF('Raster Scans'!$G$15="Error",#N/A,IF('Raster Scans'!$G$16="Error",#N/A,IF('Raster Scans'!$G$17="Error",#N/A,IF('Raster Scans'!$G$18="Error",#N/A,IF('Raster Scans'!$G$19="Error",#N/A,IF('Raster Scans'!$G$20="Error",#N/A,IF('Raster Scans'!$G$29="Error",#N/A,IF('Raster Scans'!$G$30="Error",#N/A,IF('Raster Scans'!$G$31="Error",#N/A,IF('Raster Scans'!$G$32="Error",#N/A,'Raster Scans'!$D$37*SIN(RADIANS(A111))))))))))))</f>
        <v>-6.3295913814598731E-2</v>
      </c>
      <c r="F111" s="48">
        <f>IF('Raster Scans'!$G$15="Error",#N/A,IF('Raster Scans'!$G$16="Error",#N/A,IF('Raster Scans'!$G$17="Error",#N/A,IF('Raster Scans'!$G$18="Error",#N/A,IF('Raster Scans'!$G$19="Error",#N/A,IF('Raster Scans'!$G$20="Error",#N/A,IF('Raster Scans'!$G$29="Error",#N/A,IF('Raster Scans'!$G$30="Error",#N/A,IF('Raster Scans'!$G$31="Error",#N/A,IF('Raster Scans'!$G$32="Error",#N/A,'Raster Scans'!$D$41*COS(RADIANS(A111))))))))))))</f>
        <v>-16.31049843126274</v>
      </c>
      <c r="G111" s="7">
        <f>IF('Raster Scans'!$G$15="Error",#N/A,IF('Raster Scans'!$G$16="Error",#N/A,IF('Raster Scans'!$G$17="Error",#N/A,IF('Raster Scans'!$G$18="Error",#N/A,IF('Raster Scans'!$G$19="Error",#N/A,IF('Raster Scans'!$G$20="Error",#N/A,IF('Raster Scans'!$G$29="Error",#N/A,IF('Raster Scans'!$G$30="Error",#N/A,IF('Raster Scans'!$G$31="Error",#N/A,IF('Raster Scans'!$G$32="Error",#N/A,'Raster Scans'!$D$41*SIN(RADIANS(A111))))))))))))</f>
        <v>-12.743157985505938</v>
      </c>
    </row>
    <row r="112" spans="1:7" x14ac:dyDescent="0.25">
      <c r="A112" s="18">
        <v>220</v>
      </c>
      <c r="B112" s="48">
        <f>IF('Raster Scans'!$G$15="Error",#N/A,IF('Raster Scans'!$G$16="Error",#N/A,IF('Raster Scans'!$G$17="Error",#N/A,IF('Raster Scans'!$G$18="Error",#N/A,IF('Raster Scans'!$G$19="Error",#N/A,IF('Raster Scans'!$G$20="Error",#N/A,IF('Raster Scans'!$G$29="Error",#N/A,IF('Raster Scans'!$G$30="Error",#N/A,IF('Raster Scans'!$G$31="Error",#N/A,IF('Raster Scans'!$G$32="Error",#N/A,'Raster Scans'!$D$37*COS(RADIANS(A112))))))))))))</f>
        <v>-7.875672750867406E-2</v>
      </c>
      <c r="C112" s="7">
        <f>IF('Raster Scans'!$G$15="Error",#N/A,IF('Raster Scans'!$G$16="Error",#N/A,IF('Raster Scans'!$G$17="Error",#N/A,IF('Raster Scans'!$G$18="Error",#N/A,IF('Raster Scans'!$G$19="Error",#N/A,IF('Raster Scans'!$G$20="Error",#N/A,IF('Raster Scans'!$G$29="Error",#N/A,IF('Raster Scans'!$G$30="Error",#N/A,IF('Raster Scans'!$G$31="Error",#N/A,IF('Raster Scans'!$G$32="Error",#N/A,'Raster Scans'!$D$37*SIN(RADIANS(A112))))))))))))</f>
        <v>-6.6084741005257935E-2</v>
      </c>
      <c r="F112" s="48">
        <f>IF('Raster Scans'!$G$15="Error",#N/A,IF('Raster Scans'!$G$16="Error",#N/A,IF('Raster Scans'!$G$17="Error",#N/A,IF('Raster Scans'!$G$18="Error",#N/A,IF('Raster Scans'!$G$19="Error",#N/A,IF('Raster Scans'!$G$20="Error",#N/A,IF('Raster Scans'!$G$29="Error",#N/A,IF('Raster Scans'!$G$30="Error",#N/A,IF('Raster Scans'!$G$31="Error",#N/A,IF('Raster Scans'!$G$32="Error",#N/A,'Raster Scans'!$D$41*COS(RADIANS(A112))))))))))))</f>
        <v>-15.855832716218718</v>
      </c>
      <c r="G112" s="7">
        <f>IF('Raster Scans'!$G$15="Error",#N/A,IF('Raster Scans'!$G$16="Error",#N/A,IF('Raster Scans'!$G$17="Error",#N/A,IF('Raster Scans'!$G$18="Error",#N/A,IF('Raster Scans'!$G$19="Error",#N/A,IF('Raster Scans'!$G$20="Error",#N/A,IF('Raster Scans'!$G$29="Error",#N/A,IF('Raster Scans'!$G$30="Error",#N/A,IF('Raster Scans'!$G$31="Error",#N/A,IF('Raster Scans'!$G$32="Error",#N/A,'Raster Scans'!$D$41*SIN(RADIANS(A112))))))))))))</f>
        <v>-13.304623384187774</v>
      </c>
    </row>
    <row r="113" spans="1:7" x14ac:dyDescent="0.25">
      <c r="A113" s="18">
        <v>222</v>
      </c>
      <c r="B113" s="48">
        <f>IF('Raster Scans'!$G$15="Error",#N/A,IF('Raster Scans'!$G$16="Error",#N/A,IF('Raster Scans'!$G$17="Error",#N/A,IF('Raster Scans'!$G$18="Error",#N/A,IF('Raster Scans'!$G$19="Error",#N/A,IF('Raster Scans'!$G$20="Error",#N/A,IF('Raster Scans'!$G$29="Error",#N/A,IF('Raster Scans'!$G$30="Error",#N/A,IF('Raster Scans'!$G$31="Error",#N/A,IF('Raster Scans'!$G$32="Error",#N/A,'Raster Scans'!$D$37*COS(RADIANS(A113))))))))))))</f>
        <v>-7.6402426837412704E-2</v>
      </c>
      <c r="C113" s="7">
        <f>IF('Raster Scans'!$G$15="Error",#N/A,IF('Raster Scans'!$G$16="Error",#N/A,IF('Raster Scans'!$G$17="Error",#N/A,IF('Raster Scans'!$G$18="Error",#N/A,IF('Raster Scans'!$G$19="Error",#N/A,IF('Raster Scans'!$G$20="Error",#N/A,IF('Raster Scans'!$G$29="Error",#N/A,IF('Raster Scans'!$G$30="Error",#N/A,IF('Raster Scans'!$G$31="Error",#N/A,IF('Raster Scans'!$G$32="Error",#N/A,'Raster Scans'!$D$37*SIN(RADIANS(A113))))))))))))</f>
        <v>-6.8793054118576225E-2</v>
      </c>
      <c r="F113" s="48">
        <f>IF('Raster Scans'!$G$15="Error",#N/A,IF('Raster Scans'!$G$16="Error",#N/A,IF('Raster Scans'!$G$17="Error",#N/A,IF('Raster Scans'!$G$18="Error",#N/A,IF('Raster Scans'!$G$19="Error",#N/A,IF('Raster Scans'!$G$20="Error",#N/A,IF('Raster Scans'!$G$29="Error",#N/A,IF('Raster Scans'!$G$30="Error",#N/A,IF('Raster Scans'!$G$31="Error",#N/A,IF('Raster Scans'!$G$32="Error",#N/A,'Raster Scans'!$D$41*COS(RADIANS(A113))))))))))))</f>
        <v>-15.381849111413782</v>
      </c>
      <c r="G113" s="7">
        <f>IF('Raster Scans'!$G$15="Error",#N/A,IF('Raster Scans'!$G$16="Error",#N/A,IF('Raster Scans'!$G$17="Error",#N/A,IF('Raster Scans'!$G$18="Error",#N/A,IF('Raster Scans'!$G$19="Error",#N/A,IF('Raster Scans'!$G$20="Error",#N/A,IF('Raster Scans'!$G$29="Error",#N/A,IF('Raster Scans'!$G$30="Error",#N/A,IF('Raster Scans'!$G$31="Error",#N/A,IF('Raster Scans'!$G$32="Error",#N/A,'Raster Scans'!$D$41*SIN(RADIANS(A113))))))))))))</f>
        <v>-13.849879148696104</v>
      </c>
    </row>
    <row r="114" spans="1:7" x14ac:dyDescent="0.25">
      <c r="A114" s="18">
        <v>224</v>
      </c>
      <c r="B114" s="48">
        <f>IF('Raster Scans'!$G$15="Error",#N/A,IF('Raster Scans'!$G$16="Error",#N/A,IF('Raster Scans'!$G$17="Error",#N/A,IF('Raster Scans'!$G$18="Error",#N/A,IF('Raster Scans'!$G$19="Error",#N/A,IF('Raster Scans'!$G$20="Error",#N/A,IF('Raster Scans'!$G$29="Error",#N/A,IF('Raster Scans'!$G$30="Error",#N/A,IF('Raster Scans'!$G$31="Error",#N/A,IF('Raster Scans'!$G$32="Error",#N/A,'Raster Scans'!$D$37*COS(RADIANS(A114))))))))))))</f>
        <v>-7.395504157794161E-2</v>
      </c>
      <c r="C114" s="7">
        <f>IF('Raster Scans'!$G$15="Error",#N/A,IF('Raster Scans'!$G$16="Error",#N/A,IF('Raster Scans'!$G$17="Error",#N/A,IF('Raster Scans'!$G$18="Error",#N/A,IF('Raster Scans'!$G$19="Error",#N/A,IF('Raster Scans'!$G$20="Error",#N/A,IF('Raster Scans'!$G$29="Error",#N/A,IF('Raster Scans'!$G$30="Error",#N/A,IF('Raster Scans'!$G$31="Error",#N/A,IF('Raster Scans'!$G$32="Error",#N/A,'Raster Scans'!$D$37*SIN(RADIANS(A114))))))))))))</f>
        <v>-7.1417553492208671E-2</v>
      </c>
      <c r="F114" s="48">
        <f>IF('Raster Scans'!$G$15="Error",#N/A,IF('Raster Scans'!$G$16="Error",#N/A,IF('Raster Scans'!$G$17="Error",#N/A,IF('Raster Scans'!$G$18="Error",#N/A,IF('Raster Scans'!$G$19="Error",#N/A,IF('Raster Scans'!$G$20="Error",#N/A,IF('Raster Scans'!$G$29="Error",#N/A,IF('Raster Scans'!$G$30="Error",#N/A,IF('Raster Scans'!$G$31="Error",#N/A,IF('Raster Scans'!$G$32="Error",#N/A,'Raster Scans'!$D$41*COS(RADIANS(A114))))))))))))</f>
        <v>-14.889125092858803</v>
      </c>
      <c r="G114" s="7">
        <f>IF('Raster Scans'!$G$15="Error",#N/A,IF('Raster Scans'!$G$16="Error",#N/A,IF('Raster Scans'!$G$17="Error",#N/A,IF('Raster Scans'!$G$18="Error",#N/A,IF('Raster Scans'!$G$19="Error",#N/A,IF('Raster Scans'!$G$20="Error",#N/A,IF('Raster Scans'!$G$29="Error",#N/A,IF('Raster Scans'!$G$30="Error",#N/A,IF('Raster Scans'!$G$31="Error",#N/A,IF('Raster Scans'!$G$32="Error",#N/A,'Raster Scans'!$D$41*SIN(RADIANS(A114))))))))))))</f>
        <v>-14.378260968872084</v>
      </c>
    </row>
    <row r="115" spans="1:7" x14ac:dyDescent="0.25">
      <c r="A115" s="18">
        <v>226</v>
      </c>
      <c r="B115" s="48">
        <f>IF('Raster Scans'!$G$15="Error",#N/A,IF('Raster Scans'!$G$16="Error",#N/A,IF('Raster Scans'!$G$17="Error",#N/A,IF('Raster Scans'!$G$18="Error",#N/A,IF('Raster Scans'!$G$19="Error",#N/A,IF('Raster Scans'!$G$20="Error",#N/A,IF('Raster Scans'!$G$29="Error",#N/A,IF('Raster Scans'!$G$30="Error",#N/A,IF('Raster Scans'!$G$31="Error",#N/A,IF('Raster Scans'!$G$32="Error",#N/A,'Raster Scans'!$D$37*COS(RADIANS(A115))))))))))))</f>
        <v>-7.1417553492208657E-2</v>
      </c>
      <c r="C115" s="7">
        <f>IF('Raster Scans'!$G$15="Error",#N/A,IF('Raster Scans'!$G$16="Error",#N/A,IF('Raster Scans'!$G$17="Error",#N/A,IF('Raster Scans'!$G$18="Error",#N/A,IF('Raster Scans'!$G$19="Error",#N/A,IF('Raster Scans'!$G$20="Error",#N/A,IF('Raster Scans'!$G$29="Error",#N/A,IF('Raster Scans'!$G$30="Error",#N/A,IF('Raster Scans'!$G$31="Error",#N/A,IF('Raster Scans'!$G$32="Error",#N/A,'Raster Scans'!$D$37*SIN(RADIANS(A115))))))))))))</f>
        <v>-7.3955041577941624E-2</v>
      </c>
      <c r="F115" s="48">
        <f>IF('Raster Scans'!$G$15="Error",#N/A,IF('Raster Scans'!$G$16="Error",#N/A,IF('Raster Scans'!$G$17="Error",#N/A,IF('Raster Scans'!$G$18="Error",#N/A,IF('Raster Scans'!$G$19="Error",#N/A,IF('Raster Scans'!$G$20="Error",#N/A,IF('Raster Scans'!$G$29="Error",#N/A,IF('Raster Scans'!$G$30="Error",#N/A,IF('Raster Scans'!$G$31="Error",#N/A,IF('Raster Scans'!$G$32="Error",#N/A,'Raster Scans'!$D$41*COS(RADIANS(A115))))))))))))</f>
        <v>-14.378260968872082</v>
      </c>
      <c r="G115" s="7">
        <f>IF('Raster Scans'!$G$15="Error",#N/A,IF('Raster Scans'!$G$16="Error",#N/A,IF('Raster Scans'!$G$17="Error",#N/A,IF('Raster Scans'!$G$18="Error",#N/A,IF('Raster Scans'!$G$19="Error",#N/A,IF('Raster Scans'!$G$20="Error",#N/A,IF('Raster Scans'!$G$29="Error",#N/A,IF('Raster Scans'!$G$30="Error",#N/A,IF('Raster Scans'!$G$31="Error",#N/A,IF('Raster Scans'!$G$32="Error",#N/A,'Raster Scans'!$D$41*SIN(RADIANS(A115))))))))))))</f>
        <v>-14.889125092858807</v>
      </c>
    </row>
    <row r="116" spans="1:7" x14ac:dyDescent="0.25">
      <c r="A116" s="18">
        <v>228</v>
      </c>
      <c r="B116" s="48">
        <f>IF('Raster Scans'!$G$15="Error",#N/A,IF('Raster Scans'!$G$16="Error",#N/A,IF('Raster Scans'!$G$17="Error",#N/A,IF('Raster Scans'!$G$18="Error",#N/A,IF('Raster Scans'!$G$19="Error",#N/A,IF('Raster Scans'!$G$20="Error",#N/A,IF('Raster Scans'!$G$29="Error",#N/A,IF('Raster Scans'!$G$30="Error",#N/A,IF('Raster Scans'!$G$31="Error",#N/A,IF('Raster Scans'!$G$32="Error",#N/A,'Raster Scans'!$D$37*COS(RADIANS(A116))))))))))))</f>
        <v>-6.8793054118576211E-2</v>
      </c>
      <c r="C116" s="7">
        <f>IF('Raster Scans'!$G$15="Error",#N/A,IF('Raster Scans'!$G$16="Error",#N/A,IF('Raster Scans'!$G$17="Error",#N/A,IF('Raster Scans'!$G$18="Error",#N/A,IF('Raster Scans'!$G$19="Error",#N/A,IF('Raster Scans'!$G$20="Error",#N/A,IF('Raster Scans'!$G$29="Error",#N/A,IF('Raster Scans'!$G$30="Error",#N/A,IF('Raster Scans'!$G$31="Error",#N/A,IF('Raster Scans'!$G$32="Error",#N/A,'Raster Scans'!$D$37*SIN(RADIANS(A116))))))))))))</f>
        <v>-7.6402426837412718E-2</v>
      </c>
      <c r="F116" s="48">
        <f>IF('Raster Scans'!$G$15="Error",#N/A,IF('Raster Scans'!$G$16="Error",#N/A,IF('Raster Scans'!$G$17="Error",#N/A,IF('Raster Scans'!$G$18="Error",#N/A,IF('Raster Scans'!$G$19="Error",#N/A,IF('Raster Scans'!$G$20="Error",#N/A,IF('Raster Scans'!$G$29="Error",#N/A,IF('Raster Scans'!$G$30="Error",#N/A,IF('Raster Scans'!$G$31="Error",#N/A,IF('Raster Scans'!$G$32="Error",#N/A,'Raster Scans'!$D$41*COS(RADIANS(A116))))))))))))</f>
        <v>-13.849879148696102</v>
      </c>
      <c r="G116" s="7">
        <f>IF('Raster Scans'!$G$15="Error",#N/A,IF('Raster Scans'!$G$16="Error",#N/A,IF('Raster Scans'!$G$17="Error",#N/A,IF('Raster Scans'!$G$18="Error",#N/A,IF('Raster Scans'!$G$19="Error",#N/A,IF('Raster Scans'!$G$20="Error",#N/A,IF('Raster Scans'!$G$29="Error",#N/A,IF('Raster Scans'!$G$30="Error",#N/A,IF('Raster Scans'!$G$31="Error",#N/A,IF('Raster Scans'!$G$32="Error",#N/A,'Raster Scans'!$D$41*SIN(RADIANS(A116))))))))))))</f>
        <v>-15.381849111413784</v>
      </c>
    </row>
    <row r="117" spans="1:7" x14ac:dyDescent="0.25">
      <c r="A117" s="18">
        <v>230</v>
      </c>
      <c r="B117" s="48">
        <f>IF('Raster Scans'!$G$15="Error",#N/A,IF('Raster Scans'!$G$16="Error",#N/A,IF('Raster Scans'!$G$17="Error",#N/A,IF('Raster Scans'!$G$18="Error",#N/A,IF('Raster Scans'!$G$19="Error",#N/A,IF('Raster Scans'!$G$20="Error",#N/A,IF('Raster Scans'!$G$29="Error",#N/A,IF('Raster Scans'!$G$30="Error",#N/A,IF('Raster Scans'!$G$31="Error",#N/A,IF('Raster Scans'!$G$32="Error",#N/A,'Raster Scans'!$D$37*COS(RADIANS(A117))))))))))))</f>
        <v>-6.6084741005257963E-2</v>
      </c>
      <c r="C117" s="7">
        <f>IF('Raster Scans'!$G$15="Error",#N/A,IF('Raster Scans'!$G$16="Error",#N/A,IF('Raster Scans'!$G$17="Error",#N/A,IF('Raster Scans'!$G$18="Error",#N/A,IF('Raster Scans'!$G$19="Error",#N/A,IF('Raster Scans'!$G$20="Error",#N/A,IF('Raster Scans'!$G$29="Error",#N/A,IF('Raster Scans'!$G$30="Error",#N/A,IF('Raster Scans'!$G$31="Error",#N/A,IF('Raster Scans'!$G$32="Error",#N/A,'Raster Scans'!$D$37*SIN(RADIANS(A117))))))))))))</f>
        <v>-7.8756727508674046E-2</v>
      </c>
      <c r="F117" s="48">
        <f>IF('Raster Scans'!$G$15="Error",#N/A,IF('Raster Scans'!$G$16="Error",#N/A,IF('Raster Scans'!$G$17="Error",#N/A,IF('Raster Scans'!$G$18="Error",#N/A,IF('Raster Scans'!$G$19="Error",#N/A,IF('Raster Scans'!$G$20="Error",#N/A,IF('Raster Scans'!$G$29="Error",#N/A,IF('Raster Scans'!$G$30="Error",#N/A,IF('Raster Scans'!$G$31="Error",#N/A,IF('Raster Scans'!$G$32="Error",#N/A,'Raster Scans'!$D$41*COS(RADIANS(A117))))))))))))</f>
        <v>-13.30462338418778</v>
      </c>
      <c r="G117" s="7">
        <f>IF('Raster Scans'!$G$15="Error",#N/A,IF('Raster Scans'!$G$16="Error",#N/A,IF('Raster Scans'!$G$17="Error",#N/A,IF('Raster Scans'!$G$18="Error",#N/A,IF('Raster Scans'!$G$19="Error",#N/A,IF('Raster Scans'!$G$20="Error",#N/A,IF('Raster Scans'!$G$29="Error",#N/A,IF('Raster Scans'!$G$30="Error",#N/A,IF('Raster Scans'!$G$31="Error",#N/A,IF('Raster Scans'!$G$32="Error",#N/A,'Raster Scans'!$D$41*SIN(RADIANS(A117))))))))))))</f>
        <v>-15.855832716218716</v>
      </c>
    </row>
    <row r="118" spans="1:7" x14ac:dyDescent="0.25">
      <c r="A118" s="18">
        <v>232</v>
      </c>
      <c r="B118" s="48">
        <f>IF('Raster Scans'!$G$15="Error",#N/A,IF('Raster Scans'!$G$16="Error",#N/A,IF('Raster Scans'!$G$17="Error",#N/A,IF('Raster Scans'!$G$18="Error",#N/A,IF('Raster Scans'!$G$19="Error",#N/A,IF('Raster Scans'!$G$20="Error",#N/A,IF('Raster Scans'!$G$29="Error",#N/A,IF('Raster Scans'!$G$30="Error",#N/A,IF('Raster Scans'!$G$31="Error",#N/A,IF('Raster Scans'!$G$32="Error",#N/A,'Raster Scans'!$D$37*COS(RADIANS(A118))))))))))))</f>
        <v>-6.3295913814598731E-2</v>
      </c>
      <c r="C118" s="7">
        <f>IF('Raster Scans'!$G$15="Error",#N/A,IF('Raster Scans'!$G$16="Error",#N/A,IF('Raster Scans'!$G$17="Error",#N/A,IF('Raster Scans'!$G$18="Error",#N/A,IF('Raster Scans'!$G$19="Error",#N/A,IF('Raster Scans'!$G$20="Error",#N/A,IF('Raster Scans'!$G$29="Error",#N/A,IF('Raster Scans'!$G$30="Error",#N/A,IF('Raster Scans'!$G$31="Error",#N/A,IF('Raster Scans'!$G$32="Error",#N/A,'Raster Scans'!$D$37*SIN(RADIANS(A118))))))))))))</f>
        <v>-8.1015075239009984E-2</v>
      </c>
      <c r="F118" s="48">
        <f>IF('Raster Scans'!$G$15="Error",#N/A,IF('Raster Scans'!$G$16="Error",#N/A,IF('Raster Scans'!$G$17="Error",#N/A,IF('Raster Scans'!$G$18="Error",#N/A,IF('Raster Scans'!$G$19="Error",#N/A,IF('Raster Scans'!$G$20="Error",#N/A,IF('Raster Scans'!$G$29="Error",#N/A,IF('Raster Scans'!$G$30="Error",#N/A,IF('Raster Scans'!$G$31="Error",#N/A,IF('Raster Scans'!$G$32="Error",#N/A,'Raster Scans'!$D$41*COS(RADIANS(A118))))))))))))</f>
        <v>-12.743157985505935</v>
      </c>
      <c r="G118" s="7">
        <f>IF('Raster Scans'!$G$15="Error",#N/A,IF('Raster Scans'!$G$16="Error",#N/A,IF('Raster Scans'!$G$17="Error",#N/A,IF('Raster Scans'!$G$18="Error",#N/A,IF('Raster Scans'!$G$19="Error",#N/A,IF('Raster Scans'!$G$20="Error",#N/A,IF('Raster Scans'!$G$29="Error",#N/A,IF('Raster Scans'!$G$30="Error",#N/A,IF('Raster Scans'!$G$31="Error",#N/A,IF('Raster Scans'!$G$32="Error",#N/A,'Raster Scans'!$D$41*SIN(RADIANS(A118))))))))))))</f>
        <v>-16.310498431262744</v>
      </c>
    </row>
    <row r="119" spans="1:7" x14ac:dyDescent="0.25">
      <c r="A119" s="18">
        <v>234</v>
      </c>
      <c r="B119" s="48">
        <f>IF('Raster Scans'!$G$15="Error",#N/A,IF('Raster Scans'!$G$16="Error",#N/A,IF('Raster Scans'!$G$17="Error",#N/A,IF('Raster Scans'!$G$18="Error",#N/A,IF('Raster Scans'!$G$19="Error",#N/A,IF('Raster Scans'!$G$20="Error",#N/A,IF('Raster Scans'!$G$29="Error",#N/A,IF('Raster Scans'!$G$30="Error",#N/A,IF('Raster Scans'!$G$31="Error",#N/A,IF('Raster Scans'!$G$32="Error",#N/A,'Raster Scans'!$D$37*COS(RADIANS(A119))))))))))))</f>
        <v>-6.0429970302944565E-2</v>
      </c>
      <c r="C119" s="7">
        <f>IF('Raster Scans'!$G$15="Error",#N/A,IF('Raster Scans'!$G$16="Error",#N/A,IF('Raster Scans'!$G$17="Error",#N/A,IF('Raster Scans'!$G$18="Error",#N/A,IF('Raster Scans'!$G$19="Error",#N/A,IF('Raster Scans'!$G$20="Error",#N/A,IF('Raster Scans'!$G$29="Error",#N/A,IF('Raster Scans'!$G$30="Error",#N/A,IF('Raster Scans'!$G$31="Error",#N/A,IF('Raster Scans'!$G$32="Error",#N/A,'Raster Scans'!$D$37*SIN(RADIANS(A119))))))))))))</f>
        <v>-8.3174718579582793E-2</v>
      </c>
      <c r="F119" s="48">
        <f>IF('Raster Scans'!$G$15="Error",#N/A,IF('Raster Scans'!$G$16="Error",#N/A,IF('Raster Scans'!$G$17="Error",#N/A,IF('Raster Scans'!$G$18="Error",#N/A,IF('Raster Scans'!$G$19="Error",#N/A,IF('Raster Scans'!$G$20="Error",#N/A,IF('Raster Scans'!$G$29="Error",#N/A,IF('Raster Scans'!$G$30="Error",#N/A,IF('Raster Scans'!$G$31="Error",#N/A,IF('Raster Scans'!$G$32="Error",#N/A,'Raster Scans'!$D$41*COS(RADIANS(A119))))))))))))</f>
        <v>-12.166167011751776</v>
      </c>
      <c r="G119" s="7">
        <f>IF('Raster Scans'!$G$15="Error",#N/A,IF('Raster Scans'!$G$16="Error",#N/A,IF('Raster Scans'!$G$17="Error",#N/A,IF('Raster Scans'!$G$18="Error",#N/A,IF('Raster Scans'!$G$19="Error",#N/A,IF('Raster Scans'!$G$20="Error",#N/A,IF('Raster Scans'!$G$29="Error",#N/A,IF('Raster Scans'!$G$30="Error",#N/A,IF('Raster Scans'!$G$31="Error",#N/A,IF('Raster Scans'!$G$32="Error",#N/A,'Raster Scans'!$D$41*SIN(RADIANS(A119))))))))))))</f>
        <v>-16.745292316407944</v>
      </c>
    </row>
    <row r="120" spans="1:7" x14ac:dyDescent="0.25">
      <c r="A120" s="18">
        <v>236</v>
      </c>
      <c r="B120" s="48">
        <f>IF('Raster Scans'!$G$15="Error",#N/A,IF('Raster Scans'!$G$16="Error",#N/A,IF('Raster Scans'!$G$17="Error",#N/A,IF('Raster Scans'!$G$18="Error",#N/A,IF('Raster Scans'!$G$19="Error",#N/A,IF('Raster Scans'!$G$20="Error",#N/A,IF('Raster Scans'!$G$29="Error",#N/A,IF('Raster Scans'!$G$30="Error",#N/A,IF('Raster Scans'!$G$31="Error",#N/A,IF('Raster Scans'!$G$32="Error",#N/A,'Raster Scans'!$D$37*COS(RADIANS(A120))))))))))))</f>
        <v>-5.7490402180999524E-2</v>
      </c>
      <c r="C120" s="7">
        <f>IF('Raster Scans'!$G$15="Error",#N/A,IF('Raster Scans'!$G$16="Error",#N/A,IF('Raster Scans'!$G$17="Error",#N/A,IF('Raster Scans'!$G$18="Error",#N/A,IF('Raster Scans'!$G$19="Error",#N/A,IF('Raster Scans'!$G$20="Error",#N/A,IF('Raster Scans'!$G$29="Error",#N/A,IF('Raster Scans'!$G$30="Error",#N/A,IF('Raster Scans'!$G$31="Error",#N/A,IF('Raster Scans'!$G$32="Error",#N/A,'Raster Scans'!$D$37*SIN(RADIANS(A120))))))))))))</f>
        <v>-8.5233026337649676E-2</v>
      </c>
      <c r="F120" s="48">
        <f>IF('Raster Scans'!$G$15="Error",#N/A,IF('Raster Scans'!$G$16="Error",#N/A,IF('Raster Scans'!$G$17="Error",#N/A,IF('Raster Scans'!$G$18="Error",#N/A,IF('Raster Scans'!$G$19="Error",#N/A,IF('Raster Scans'!$G$20="Error",#N/A,IF('Raster Scans'!$G$29="Error",#N/A,IF('Raster Scans'!$G$30="Error",#N/A,IF('Raster Scans'!$G$31="Error",#N/A,IF('Raster Scans'!$G$32="Error",#N/A,'Raster Scans'!$D$41*COS(RADIANS(A120))))))))))))</f>
        <v>-11.574353437548147</v>
      </c>
      <c r="G120" s="7">
        <f>IF('Raster Scans'!$G$15="Error",#N/A,IF('Raster Scans'!$G$16="Error",#N/A,IF('Raster Scans'!$G$17="Error",#N/A,IF('Raster Scans'!$G$18="Error",#N/A,IF('Raster Scans'!$G$19="Error",#N/A,IF('Raster Scans'!$G$20="Error",#N/A,IF('Raster Scans'!$G$29="Error",#N/A,IF('Raster Scans'!$G$30="Error",#N/A,IF('Raster Scans'!$G$31="Error",#N/A,IF('Raster Scans'!$G$32="Error",#N/A,'Raster Scans'!$D$41*SIN(RADIANS(A120))))))))))))</f>
        <v>-17.159684642280155</v>
      </c>
    </row>
    <row r="121" spans="1:7" x14ac:dyDescent="0.25">
      <c r="A121" s="18">
        <v>238</v>
      </c>
      <c r="B121" s="48">
        <f>IF('Raster Scans'!$G$15="Error",#N/A,IF('Raster Scans'!$G$16="Error",#N/A,IF('Raster Scans'!$G$17="Error",#N/A,IF('Raster Scans'!$G$18="Error",#N/A,IF('Raster Scans'!$G$19="Error",#N/A,IF('Raster Scans'!$G$20="Error",#N/A,IF('Raster Scans'!$G$29="Error",#N/A,IF('Raster Scans'!$G$30="Error",#N/A,IF('Raster Scans'!$G$31="Error",#N/A,IF('Raster Scans'!$G$32="Error",#N/A,'Raster Scans'!$D$37*COS(RADIANS(A121))))))))))))</f>
        <v>-5.4480790859714592E-2</v>
      </c>
      <c r="C121" s="7">
        <f>IF('Raster Scans'!$G$15="Error",#N/A,IF('Raster Scans'!$G$16="Error",#N/A,IF('Raster Scans'!$G$17="Error",#N/A,IF('Raster Scans'!$G$18="Error",#N/A,IF('Raster Scans'!$G$19="Error",#N/A,IF('Raster Scans'!$G$20="Error",#N/A,IF('Raster Scans'!$G$29="Error",#N/A,IF('Raster Scans'!$G$30="Error",#N/A,IF('Raster Scans'!$G$31="Error",#N/A,IF('Raster Scans'!$G$32="Error",#N/A,'Raster Scans'!$D$37*SIN(RADIANS(A121))))))))))))</f>
        <v>-8.7187490782265301E-2</v>
      </c>
      <c r="F121" s="48">
        <f>IF('Raster Scans'!$G$15="Error",#N/A,IF('Raster Scans'!$G$16="Error",#N/A,IF('Raster Scans'!$G$17="Error",#N/A,IF('Raster Scans'!$G$18="Error",#N/A,IF('Raster Scans'!$G$19="Error",#N/A,IF('Raster Scans'!$G$20="Error",#N/A,IF('Raster Scans'!$G$29="Error",#N/A,IF('Raster Scans'!$G$30="Error",#N/A,IF('Raster Scans'!$G$31="Error",#N/A,IF('Raster Scans'!$G$32="Error",#N/A,'Raster Scans'!$D$41*COS(RADIANS(A121))))))))))))</f>
        <v>-10.96843829657335</v>
      </c>
      <c r="G121" s="7">
        <f>IF('Raster Scans'!$G$15="Error",#N/A,IF('Raster Scans'!$G$16="Error",#N/A,IF('Raster Scans'!$G$17="Error",#N/A,IF('Raster Scans'!$G$18="Error",#N/A,IF('Raster Scans'!$G$19="Error",#N/A,IF('Raster Scans'!$G$20="Error",#N/A,IF('Raster Scans'!$G$29="Error",#N/A,IF('Raster Scans'!$G$30="Error",#N/A,IF('Raster Scans'!$G$31="Error",#N/A,IF('Raster Scans'!$G$32="Error",#N/A,'Raster Scans'!$D$41*SIN(RADIANS(A121))))))))))))</f>
        <v>-17.553170535662531</v>
      </c>
    </row>
    <row r="122" spans="1:7" x14ac:dyDescent="0.25">
      <c r="A122" s="18">
        <v>240</v>
      </c>
      <c r="B122" s="48">
        <f>IF('Raster Scans'!$G$15="Error",#N/A,IF('Raster Scans'!$G$16="Error",#N/A,IF('Raster Scans'!$G$17="Error",#N/A,IF('Raster Scans'!$G$18="Error",#N/A,IF('Raster Scans'!$G$19="Error",#N/A,IF('Raster Scans'!$G$20="Error",#N/A,IF('Raster Scans'!$G$29="Error",#N/A,IF('Raster Scans'!$G$30="Error",#N/A,IF('Raster Scans'!$G$31="Error",#N/A,IF('Raster Scans'!$G$32="Error",#N/A,'Raster Scans'!$D$37*COS(RADIANS(A122))))))))))))</f>
        <v>-5.1404803086889599E-2</v>
      </c>
      <c r="C122" s="7">
        <f>IF('Raster Scans'!$G$15="Error",#N/A,IF('Raster Scans'!$G$16="Error",#N/A,IF('Raster Scans'!$G$17="Error",#N/A,IF('Raster Scans'!$G$18="Error",#N/A,IF('Raster Scans'!$G$19="Error",#N/A,IF('Raster Scans'!$G$20="Error",#N/A,IF('Raster Scans'!$G$29="Error",#N/A,IF('Raster Scans'!$G$30="Error",#N/A,IF('Raster Scans'!$G$31="Error",#N/A,IF('Raster Scans'!$G$32="Error",#N/A,'Raster Scans'!$D$37*SIN(RADIANS(A122))))))))))))</f>
        <v>-8.9035730699566135E-2</v>
      </c>
      <c r="F122" s="48">
        <f>IF('Raster Scans'!$G$15="Error",#N/A,IF('Raster Scans'!$G$16="Error",#N/A,IF('Raster Scans'!$G$17="Error",#N/A,IF('Raster Scans'!$G$18="Error",#N/A,IF('Raster Scans'!$G$19="Error",#N/A,IF('Raster Scans'!$G$20="Error",#N/A,IF('Raster Scans'!$G$29="Error",#N/A,IF('Raster Scans'!$G$30="Error",#N/A,IF('Raster Scans'!$G$31="Error",#N/A,IF('Raster Scans'!$G$32="Error",#N/A,'Raster Scans'!$D$41*COS(RADIANS(A122))))))))))))</f>
        <v>-10.349159803092578</v>
      </c>
      <c r="G122" s="7">
        <f>IF('Raster Scans'!$G$15="Error",#N/A,IF('Raster Scans'!$G$16="Error",#N/A,IF('Raster Scans'!$G$17="Error",#N/A,IF('Raster Scans'!$G$18="Error",#N/A,IF('Raster Scans'!$G$19="Error",#N/A,IF('Raster Scans'!$G$20="Error",#N/A,IF('Raster Scans'!$G$29="Error",#N/A,IF('Raster Scans'!$G$30="Error",#N/A,IF('Raster Scans'!$G$31="Error",#N/A,IF('Raster Scans'!$G$32="Error",#N/A,'Raster Scans'!$D$41*SIN(RADIANS(A122))))))))))))</f>
        <v>-17.925270594605841</v>
      </c>
    </row>
    <row r="123" spans="1:7" x14ac:dyDescent="0.25">
      <c r="A123" s="18">
        <v>242</v>
      </c>
      <c r="B123" s="48">
        <f>IF('Raster Scans'!$G$15="Error",#N/A,IF('Raster Scans'!$G$16="Error",#N/A,IF('Raster Scans'!$G$17="Error",#N/A,IF('Raster Scans'!$G$18="Error",#N/A,IF('Raster Scans'!$G$19="Error",#N/A,IF('Raster Scans'!$G$20="Error",#N/A,IF('Raster Scans'!$G$29="Error",#N/A,IF('Raster Scans'!$G$30="Error",#N/A,IF('Raster Scans'!$G$31="Error",#N/A,IF('Raster Scans'!$G$32="Error",#N/A,'Raster Scans'!$D$37*COS(RADIANS(A123))))))))))))</f>
        <v>-4.8266186479806038E-2</v>
      </c>
      <c r="C123" s="7">
        <f>IF('Raster Scans'!$G$15="Error",#N/A,IF('Raster Scans'!$G$16="Error",#N/A,IF('Raster Scans'!$G$17="Error",#N/A,IF('Raster Scans'!$G$18="Error",#N/A,IF('Raster Scans'!$G$19="Error",#N/A,IF('Raster Scans'!$G$20="Error",#N/A,IF('Raster Scans'!$G$29="Error",#N/A,IF('Raster Scans'!$G$30="Error",#N/A,IF('Raster Scans'!$G$31="Error",#N/A,IF('Raster Scans'!$G$32="Error",#N/A,'Raster Scans'!$D$37*SIN(RADIANS(A123))))))))))))</f>
        <v>-9.0775494293912531E-2</v>
      </c>
      <c r="F123" s="48">
        <f>IF('Raster Scans'!$G$15="Error",#N/A,IF('Raster Scans'!$G$16="Error",#N/A,IF('Raster Scans'!$G$17="Error",#N/A,IF('Raster Scans'!$G$18="Error",#N/A,IF('Raster Scans'!$G$19="Error",#N/A,IF('Raster Scans'!$G$20="Error",#N/A,IF('Raster Scans'!$G$29="Error",#N/A,IF('Raster Scans'!$G$30="Error",#N/A,IF('Raster Scans'!$G$31="Error",#N/A,IF('Raster Scans'!$G$32="Error",#N/A,'Raster Scans'!$D$41*COS(RADIANS(A123))))))))))))</f>
        <v>-9.7172724525575784</v>
      </c>
      <c r="G123" s="7">
        <f>IF('Raster Scans'!$G$15="Error",#N/A,IF('Raster Scans'!$G$16="Error",#N/A,IF('Raster Scans'!$G$17="Error",#N/A,IF('Raster Scans'!$G$18="Error",#N/A,IF('Raster Scans'!$G$19="Error",#N/A,IF('Raster Scans'!$G$20="Error",#N/A,IF('Raster Scans'!$G$29="Error",#N/A,IF('Raster Scans'!$G$30="Error",#N/A,IF('Raster Scans'!$G$31="Error",#N/A,IF('Raster Scans'!$G$32="Error",#N/A,'Raster Scans'!$D$41*SIN(RADIANS(A123))))))))))))</f>
        <v>-18.2755314725059</v>
      </c>
    </row>
    <row r="124" spans="1:7" x14ac:dyDescent="0.25">
      <c r="A124" s="18">
        <v>244</v>
      </c>
      <c r="B124" s="48">
        <f>IF('Raster Scans'!$G$15="Error",#N/A,IF('Raster Scans'!$G$16="Error",#N/A,IF('Raster Scans'!$G$17="Error",#N/A,IF('Raster Scans'!$G$18="Error",#N/A,IF('Raster Scans'!$G$19="Error",#N/A,IF('Raster Scans'!$G$20="Error",#N/A,IF('Raster Scans'!$G$29="Error",#N/A,IF('Raster Scans'!$G$30="Error",#N/A,IF('Raster Scans'!$G$31="Error",#N/A,IF('Raster Scans'!$G$32="Error",#N/A,'Raster Scans'!$D$37*COS(RADIANS(A124))))))))))))</f>
        <v>-4.5068764959332992E-2</v>
      </c>
      <c r="C124" s="7">
        <f>IF('Raster Scans'!$G$15="Error",#N/A,IF('Raster Scans'!$G$16="Error",#N/A,IF('Raster Scans'!$G$17="Error",#N/A,IF('Raster Scans'!$G$18="Error",#N/A,IF('Raster Scans'!$G$19="Error",#N/A,IF('Raster Scans'!$G$20="Error",#N/A,IF('Raster Scans'!$G$29="Error",#N/A,IF('Raster Scans'!$G$30="Error",#N/A,IF('Raster Scans'!$G$31="Error",#N/A,IF('Raster Scans'!$G$32="Error",#N/A,'Raster Scans'!$D$37*SIN(RADIANS(A124))))))))))))</f>
        <v>-9.2404661931354715E-2</v>
      </c>
      <c r="F124" s="48">
        <f>IF('Raster Scans'!$G$15="Error",#N/A,IF('Raster Scans'!$G$16="Error",#N/A,IF('Raster Scans'!$G$17="Error",#N/A,IF('Raster Scans'!$G$18="Error",#N/A,IF('Raster Scans'!$G$19="Error",#N/A,IF('Raster Scans'!$G$20="Error",#N/A,IF('Raster Scans'!$G$29="Error",#N/A,IF('Raster Scans'!$G$30="Error",#N/A,IF('Raster Scans'!$G$31="Error",#N/A,IF('Raster Scans'!$G$32="Error",#N/A,'Raster Scans'!$D$41*COS(RADIANS(A124))))))))))))</f>
        <v>-9.07354610237023</v>
      </c>
      <c r="G124" s="7">
        <f>IF('Raster Scans'!$G$15="Error",#N/A,IF('Raster Scans'!$G$16="Error",#N/A,IF('Raster Scans'!$G$17="Error",#N/A,IF('Raster Scans'!$G$18="Error",#N/A,IF('Raster Scans'!$G$19="Error",#N/A,IF('Raster Scans'!$G$20="Error",#N/A,IF('Raster Scans'!$G$29="Error",#N/A,IF('Raster Scans'!$G$30="Error",#N/A,IF('Raster Scans'!$G$31="Error",#N/A,IF('Raster Scans'!$G$32="Error",#N/A,'Raster Scans'!$D$41*SIN(RADIANS(A124))))))))))))</f>
        <v>-18.603526430436517</v>
      </c>
    </row>
    <row r="125" spans="1:7" x14ac:dyDescent="0.25">
      <c r="A125" s="18">
        <v>246</v>
      </c>
      <c r="B125" s="48">
        <f>IF('Raster Scans'!$G$15="Error",#N/A,IF('Raster Scans'!$G$16="Error",#N/A,IF('Raster Scans'!$G$17="Error",#N/A,IF('Raster Scans'!$G$18="Error",#N/A,IF('Raster Scans'!$G$19="Error",#N/A,IF('Raster Scans'!$G$20="Error",#N/A,IF('Raster Scans'!$G$29="Error",#N/A,IF('Raster Scans'!$G$30="Error",#N/A,IF('Raster Scans'!$G$31="Error",#N/A,IF('Raster Scans'!$G$32="Error",#N/A,'Raster Scans'!$D$37*COS(RADIANS(A125))))))))))))</f>
        <v>-4.1816434091067965E-2</v>
      </c>
      <c r="C125" s="7">
        <f>IF('Raster Scans'!$G$15="Error",#N/A,IF('Raster Scans'!$G$16="Error",#N/A,IF('Raster Scans'!$G$17="Error",#N/A,IF('Raster Scans'!$G$18="Error",#N/A,IF('Raster Scans'!$G$19="Error",#N/A,IF('Raster Scans'!$G$20="Error",#N/A,IF('Raster Scans'!$G$29="Error",#N/A,IF('Raster Scans'!$G$30="Error",#N/A,IF('Raster Scans'!$G$31="Error",#N/A,IF('Raster Scans'!$G$32="Error",#N/A,'Raster Scans'!$D$37*SIN(RADIANS(A125))))))))))))</f>
        <v>-9.3921248722080602E-2</v>
      </c>
      <c r="F125" s="48">
        <f>IF('Raster Scans'!$G$15="Error",#N/A,IF('Raster Scans'!$G$16="Error",#N/A,IF('Raster Scans'!$G$17="Error",#N/A,IF('Raster Scans'!$G$18="Error",#N/A,IF('Raster Scans'!$G$19="Error",#N/A,IF('Raster Scans'!$G$20="Error",#N/A,IF('Raster Scans'!$G$29="Error",#N/A,IF('Raster Scans'!$G$30="Error",#N/A,IF('Raster Scans'!$G$31="Error",#N/A,IF('Raster Scans'!$G$32="Error",#N/A,'Raster Scans'!$D$41*COS(RADIANS(A125))))))))))))</f>
        <v>-8.4187650339297591</v>
      </c>
      <c r="G125" s="7">
        <f>IF('Raster Scans'!$G$15="Error",#N/A,IF('Raster Scans'!$G$16="Error",#N/A,IF('Raster Scans'!$G$17="Error",#N/A,IF('Raster Scans'!$G$18="Error",#N/A,IF('Raster Scans'!$G$19="Error",#N/A,IF('Raster Scans'!$G$20="Error",#N/A,IF('Raster Scans'!$G$29="Error",#N/A,IF('Raster Scans'!$G$30="Error",#N/A,IF('Raster Scans'!$G$31="Error",#N/A,IF('Raster Scans'!$G$32="Error",#N/A,'Raster Scans'!$D$41*SIN(RADIANS(A125))))))))))))</f>
        <v>-18.908855857065223</v>
      </c>
    </row>
    <row r="126" spans="1:7" x14ac:dyDescent="0.25">
      <c r="A126" s="18">
        <v>248</v>
      </c>
      <c r="B126" s="48">
        <f>IF('Raster Scans'!$G$15="Error",#N/A,IF('Raster Scans'!$G$16="Error",#N/A,IF('Raster Scans'!$G$17="Error",#N/A,IF('Raster Scans'!$G$18="Error",#N/A,IF('Raster Scans'!$G$19="Error",#N/A,IF('Raster Scans'!$G$20="Error",#N/A,IF('Raster Scans'!$G$29="Error",#N/A,IF('Raster Scans'!$G$30="Error",#N/A,IF('Raster Scans'!$G$31="Error",#N/A,IF('Raster Scans'!$G$32="Error",#N/A,'Raster Scans'!$D$37*COS(RADIANS(A126))))))))))))</f>
        <v>-3.8513156339190932E-2</v>
      </c>
      <c r="C126" s="7">
        <f>IF('Raster Scans'!$G$15="Error",#N/A,IF('Raster Scans'!$G$16="Error",#N/A,IF('Raster Scans'!$G$17="Error",#N/A,IF('Raster Scans'!$G$18="Error",#N/A,IF('Raster Scans'!$G$19="Error",#N/A,IF('Raster Scans'!$G$20="Error",#N/A,IF('Raster Scans'!$G$29="Error",#N/A,IF('Raster Scans'!$G$30="Error",#N/A,IF('Raster Scans'!$G$31="Error",#N/A,IF('Raster Scans'!$G$32="Error",#N/A,'Raster Scans'!$D$37*SIN(RADIANS(A126))))))))))))</f>
        <v>-9.5323406938697883E-2</v>
      </c>
      <c r="F126" s="48">
        <f>IF('Raster Scans'!$G$15="Error",#N/A,IF('Raster Scans'!$G$16="Error",#N/A,IF('Raster Scans'!$G$17="Error",#N/A,IF('Raster Scans'!$G$18="Error",#N/A,IF('Raster Scans'!$G$19="Error",#N/A,IF('Raster Scans'!$G$20="Error",#N/A,IF('Raster Scans'!$G$29="Error",#N/A,IF('Raster Scans'!$G$30="Error",#N/A,IF('Raster Scans'!$G$31="Error",#N/A,IF('Raster Scans'!$G$32="Error",#N/A,'Raster Scans'!$D$41*COS(RADIANS(A126))))))))))))</f>
        <v>-7.7537269971068019</v>
      </c>
      <c r="G126" s="7">
        <f>IF('Raster Scans'!$G$15="Error",#N/A,IF('Raster Scans'!$G$16="Error",#N/A,IF('Raster Scans'!$G$17="Error",#N/A,IF('Raster Scans'!$G$18="Error",#N/A,IF('Raster Scans'!$G$19="Error",#N/A,IF('Raster Scans'!$G$20="Error",#N/A,IF('Raster Scans'!$G$29="Error",#N/A,IF('Raster Scans'!$G$30="Error",#N/A,IF('Raster Scans'!$G$31="Error",#N/A,IF('Raster Scans'!$G$32="Error",#N/A,'Raster Scans'!$D$41*SIN(RADIANS(A126))))))))))))</f>
        <v>-19.191147755518042</v>
      </c>
    </row>
    <row r="127" spans="1:7" x14ac:dyDescent="0.25">
      <c r="A127" s="18">
        <v>250</v>
      </c>
      <c r="B127" s="48">
        <f>IF('Raster Scans'!$G$15="Error",#N/A,IF('Raster Scans'!$G$16="Error",#N/A,IF('Raster Scans'!$G$17="Error",#N/A,IF('Raster Scans'!$G$18="Error",#N/A,IF('Raster Scans'!$G$19="Error",#N/A,IF('Raster Scans'!$G$20="Error",#N/A,IF('Raster Scans'!$G$29="Error",#N/A,IF('Raster Scans'!$G$30="Error",#N/A,IF('Raster Scans'!$G$31="Error",#N/A,IF('Raster Scans'!$G$32="Error",#N/A,'Raster Scans'!$D$37*COS(RADIANS(A127))))))))))))</f>
        <v>-3.5162956238811466E-2</v>
      </c>
      <c r="C127" s="7">
        <f>IF('Raster Scans'!$G$15="Error",#N/A,IF('Raster Scans'!$G$16="Error",#N/A,IF('Raster Scans'!$G$17="Error",#N/A,IF('Raster Scans'!$G$18="Error",#N/A,IF('Raster Scans'!$G$19="Error",#N/A,IF('Raster Scans'!$G$20="Error",#N/A,IF('Raster Scans'!$G$29="Error",#N/A,IF('Raster Scans'!$G$30="Error",#N/A,IF('Raster Scans'!$G$31="Error",#N/A,IF('Raster Scans'!$G$32="Error",#N/A,'Raster Scans'!$D$37*SIN(RADIANS(A127))))))))))))</f>
        <v>-9.6609428267405595E-2</v>
      </c>
      <c r="F127" s="48">
        <f>IF('Raster Scans'!$G$15="Error",#N/A,IF('Raster Scans'!$G$16="Error",#N/A,IF('Raster Scans'!$G$17="Error",#N/A,IF('Raster Scans'!$G$18="Error",#N/A,IF('Raster Scans'!$G$19="Error",#N/A,IF('Raster Scans'!$G$20="Error",#N/A,IF('Raster Scans'!$G$29="Error",#N/A,IF('Raster Scans'!$G$30="Error",#N/A,IF('Raster Scans'!$G$31="Error",#N/A,IF('Raster Scans'!$G$32="Error",#N/A,'Raster Scans'!$D$41*COS(RADIANS(A127))))))))))))</f>
        <v>-7.0792422383079359</v>
      </c>
      <c r="G127" s="7">
        <f>IF('Raster Scans'!$G$15="Error",#N/A,IF('Raster Scans'!$G$16="Error",#N/A,IF('Raster Scans'!$G$17="Error",#N/A,IF('Raster Scans'!$G$18="Error",#N/A,IF('Raster Scans'!$G$19="Error",#N/A,IF('Raster Scans'!$G$20="Error",#N/A,IF('Raster Scans'!$G$29="Error",#N/A,IF('Raster Scans'!$G$30="Error",#N/A,IF('Raster Scans'!$G$31="Error",#N/A,IF('Raster Scans'!$G$32="Error",#N/A,'Raster Scans'!$D$41*SIN(RADIANS(A127))))))))))))</f>
        <v>-19.450058196600462</v>
      </c>
    </row>
    <row r="128" spans="1:7" x14ac:dyDescent="0.25">
      <c r="A128" s="18">
        <v>252</v>
      </c>
      <c r="B128" s="48">
        <f>IF('Raster Scans'!$G$15="Error",#N/A,IF('Raster Scans'!$G$16="Error",#N/A,IF('Raster Scans'!$G$17="Error",#N/A,IF('Raster Scans'!$G$18="Error",#N/A,IF('Raster Scans'!$G$19="Error",#N/A,IF('Raster Scans'!$G$20="Error",#N/A,IF('Raster Scans'!$G$29="Error",#N/A,IF('Raster Scans'!$G$30="Error",#N/A,IF('Raster Scans'!$G$31="Error",#N/A,IF('Raster Scans'!$G$32="Error",#N/A,'Raster Scans'!$D$37*COS(RADIANS(A128))))))))))))</f>
        <v>-3.1769915492693271E-2</v>
      </c>
      <c r="C128" s="7">
        <f>IF('Raster Scans'!$G$15="Error",#N/A,IF('Raster Scans'!$G$16="Error",#N/A,IF('Raster Scans'!$G$17="Error",#N/A,IF('Raster Scans'!$G$18="Error",#N/A,IF('Raster Scans'!$G$19="Error",#N/A,IF('Raster Scans'!$G$20="Error",#N/A,IF('Raster Scans'!$G$29="Error",#N/A,IF('Raster Scans'!$G$30="Error",#N/A,IF('Raster Scans'!$G$31="Error",#N/A,IF('Raster Scans'!$G$32="Error",#N/A,'Raster Scans'!$D$37*SIN(RADIANS(A128))))))))))))</f>
        <v>-9.7777745889311055E-2</v>
      </c>
      <c r="F128" s="48">
        <f>IF('Raster Scans'!$G$15="Error",#N/A,IF('Raster Scans'!$G$16="Error",#N/A,IF('Raster Scans'!$G$17="Error",#N/A,IF('Raster Scans'!$G$18="Error",#N/A,IF('Raster Scans'!$G$19="Error",#N/A,IF('Raster Scans'!$G$20="Error",#N/A,IF('Raster Scans'!$G$29="Error",#N/A,IF('Raster Scans'!$G$30="Error",#N/A,IF('Raster Scans'!$G$31="Error",#N/A,IF('Raster Scans'!$G$32="Error",#N/A,'Raster Scans'!$D$41*COS(RADIANS(A128))))))))))))</f>
        <v>-6.3961325133153792</v>
      </c>
      <c r="G128" s="7">
        <f>IF('Raster Scans'!$G$15="Error",#N/A,IF('Raster Scans'!$G$16="Error",#N/A,IF('Raster Scans'!$G$17="Error",#N/A,IF('Raster Scans'!$G$18="Error",#N/A,IF('Raster Scans'!$G$19="Error",#N/A,IF('Raster Scans'!$G$20="Error",#N/A,IF('Raster Scans'!$G$29="Error",#N/A,IF('Raster Scans'!$G$30="Error",#N/A,IF('Raster Scans'!$G$31="Error",#N/A,IF('Raster Scans'!$G$32="Error",#N/A,'Raster Scans'!$D$41*SIN(RADIANS(A128))))))))))))</f>
        <v>-19.685271737822109</v>
      </c>
    </row>
    <row r="129" spans="1:7" x14ac:dyDescent="0.25">
      <c r="A129" s="18">
        <v>254</v>
      </c>
      <c r="B129" s="48">
        <f>IF('Raster Scans'!$G$15="Error",#N/A,IF('Raster Scans'!$G$16="Error",#N/A,IF('Raster Scans'!$G$17="Error",#N/A,IF('Raster Scans'!$G$18="Error",#N/A,IF('Raster Scans'!$G$19="Error",#N/A,IF('Raster Scans'!$G$20="Error",#N/A,IF('Raster Scans'!$G$29="Error",#N/A,IF('Raster Scans'!$G$30="Error",#N/A,IF('Raster Scans'!$G$31="Error",#N/A,IF('Raster Scans'!$G$32="Error",#N/A,'Raster Scans'!$D$37*COS(RADIANS(A129))))))))))))</f>
        <v>-2.8338167998327474E-2</v>
      </c>
      <c r="C129" s="7">
        <f>IF('Raster Scans'!$G$15="Error",#N/A,IF('Raster Scans'!$G$16="Error",#N/A,IF('Raster Scans'!$G$17="Error",#N/A,IF('Raster Scans'!$G$18="Error",#N/A,IF('Raster Scans'!$G$19="Error",#N/A,IF('Raster Scans'!$G$20="Error",#N/A,IF('Raster Scans'!$G$29="Error",#N/A,IF('Raster Scans'!$G$30="Error",#N/A,IF('Raster Scans'!$G$31="Error",#N/A,IF('Raster Scans'!$G$32="Error",#N/A,'Raster Scans'!$D$37*SIN(RADIANS(A129))))))))))))</f>
        <v>-9.8826936389357564E-2</v>
      </c>
      <c r="F129" s="48">
        <f>IF('Raster Scans'!$G$15="Error",#N/A,IF('Raster Scans'!$G$16="Error",#N/A,IF('Raster Scans'!$G$17="Error",#N/A,IF('Raster Scans'!$G$18="Error",#N/A,IF('Raster Scans'!$G$19="Error",#N/A,IF('Raster Scans'!$G$20="Error",#N/A,IF('Raster Scans'!$G$29="Error",#N/A,IF('Raster Scans'!$G$30="Error",#N/A,IF('Raster Scans'!$G$31="Error",#N/A,IF('Raster Scans'!$G$32="Error",#N/A,'Raster Scans'!$D$41*COS(RADIANS(A129))))))))))))</f>
        <v>-5.7052300861040166</v>
      </c>
      <c r="G129" s="7">
        <f>IF('Raster Scans'!$G$15="Error",#N/A,IF('Raster Scans'!$G$16="Error",#N/A,IF('Raster Scans'!$G$17="Error",#N/A,IF('Raster Scans'!$G$18="Error",#N/A,IF('Raster Scans'!$G$19="Error",#N/A,IF('Raster Scans'!$G$20="Error",#N/A,IF('Raster Scans'!$G$29="Error",#N/A,IF('Raster Scans'!$G$30="Error",#N/A,IF('Raster Scans'!$G$31="Error",#N/A,IF('Raster Scans'!$G$32="Error",#N/A,'Raster Scans'!$D$41*SIN(RADIANS(A129))))))))))))</f>
        <v>-19.896501807714884</v>
      </c>
    </row>
    <row r="130" spans="1:7" x14ac:dyDescent="0.25">
      <c r="A130" s="18">
        <v>256</v>
      </c>
      <c r="B130" s="48">
        <f>IF('Raster Scans'!$G$15="Error",#N/A,IF('Raster Scans'!$G$16="Error",#N/A,IF('Raster Scans'!$G$17="Error",#N/A,IF('Raster Scans'!$G$18="Error",#N/A,IF('Raster Scans'!$G$19="Error",#N/A,IF('Raster Scans'!$G$20="Error",#N/A,IF('Raster Scans'!$G$29="Error",#N/A,IF('Raster Scans'!$G$30="Error",#N/A,IF('Raster Scans'!$G$31="Error",#N/A,IF('Raster Scans'!$G$32="Error",#N/A,'Raster Scans'!$D$37*COS(RADIANS(A130))))))))))))</f>
        <v>-2.4871894811415947E-2</v>
      </c>
      <c r="C130" s="7">
        <f>IF('Raster Scans'!$G$15="Error",#N/A,IF('Raster Scans'!$G$16="Error",#N/A,IF('Raster Scans'!$G$17="Error",#N/A,IF('Raster Scans'!$G$18="Error",#N/A,IF('Raster Scans'!$G$19="Error",#N/A,IF('Raster Scans'!$G$20="Error",#N/A,IF('Raster Scans'!$G$29="Error",#N/A,IF('Raster Scans'!$G$30="Error",#N/A,IF('Raster Scans'!$G$31="Error",#N/A,IF('Raster Scans'!$G$32="Error",#N/A,'Raster Scans'!$D$37*SIN(RADIANS(A130))))))))))))</f>
        <v>-9.9755721490536159E-2</v>
      </c>
      <c r="F130" s="48">
        <f>IF('Raster Scans'!$G$15="Error",#N/A,IF('Raster Scans'!$G$16="Error",#N/A,IF('Raster Scans'!$G$17="Error",#N/A,IF('Raster Scans'!$G$18="Error",#N/A,IF('Raster Scans'!$G$19="Error",#N/A,IF('Raster Scans'!$G$20="Error",#N/A,IF('Raster Scans'!$G$29="Error",#N/A,IF('Raster Scans'!$G$30="Error",#N/A,IF('Raster Scans'!$G$31="Error",#N/A,IF('Raster Scans'!$G$32="Error",#N/A,'Raster Scans'!$D$41*COS(RADIANS(A130))))))))))))</f>
        <v>-5.0073767148560773</v>
      </c>
      <c r="G130" s="7">
        <f>IF('Raster Scans'!$G$15="Error",#N/A,IF('Raster Scans'!$G$16="Error",#N/A,IF('Raster Scans'!$G$17="Error",#N/A,IF('Raster Scans'!$G$18="Error",#N/A,IF('Raster Scans'!$G$19="Error",#N/A,IF('Raster Scans'!$G$20="Error",#N/A,IF('Raster Scans'!$G$29="Error",#N/A,IF('Raster Scans'!$G$30="Error",#N/A,IF('Raster Scans'!$G$31="Error",#N/A,IF('Raster Scans'!$G$32="Error",#N/A,'Raster Scans'!$D$41*SIN(RADIANS(A130))))))))))))</f>
        <v>-20.083491054976104</v>
      </c>
    </row>
    <row r="131" spans="1:7" x14ac:dyDescent="0.25">
      <c r="A131" s="18">
        <v>258</v>
      </c>
      <c r="B131" s="48">
        <f>IF('Raster Scans'!$G$15="Error",#N/A,IF('Raster Scans'!$G$16="Error",#N/A,IF('Raster Scans'!$G$17="Error",#N/A,IF('Raster Scans'!$G$18="Error",#N/A,IF('Raster Scans'!$G$19="Error",#N/A,IF('Raster Scans'!$G$20="Error",#N/A,IF('Raster Scans'!$G$29="Error",#N/A,IF('Raster Scans'!$G$30="Error",#N/A,IF('Raster Scans'!$G$31="Error",#N/A,IF('Raster Scans'!$G$32="Error",#N/A,'Raster Scans'!$D$37*COS(RADIANS(A131))))))))))))</f>
        <v>-2.1375319051898409E-2</v>
      </c>
      <c r="C131" s="7">
        <f>IF('Raster Scans'!$G$15="Error",#N/A,IF('Raster Scans'!$G$16="Error",#N/A,IF('Raster Scans'!$G$17="Error",#N/A,IF('Raster Scans'!$G$18="Error",#N/A,IF('Raster Scans'!$G$19="Error",#N/A,IF('Raster Scans'!$G$20="Error",#N/A,IF('Raster Scans'!$G$29="Error",#N/A,IF('Raster Scans'!$G$30="Error",#N/A,IF('Raster Scans'!$G$31="Error",#N/A,IF('Raster Scans'!$G$32="Error",#N/A,'Raster Scans'!$D$37*SIN(RADIANS(A131))))))))))))</f>
        <v>-0.10056296961126947</v>
      </c>
      <c r="F131" s="48">
        <f>IF('Raster Scans'!$G$15="Error",#N/A,IF('Raster Scans'!$G$16="Error",#N/A,IF('Raster Scans'!$G$17="Error",#N/A,IF('Raster Scans'!$G$18="Error",#N/A,IF('Raster Scans'!$G$19="Error",#N/A,IF('Raster Scans'!$G$20="Error",#N/A,IF('Raster Scans'!$G$29="Error",#N/A,IF('Raster Scans'!$G$30="Error",#N/A,IF('Raster Scans'!$G$31="Error",#N/A,IF('Raster Scans'!$G$32="Error",#N/A,'Raster Scans'!$D$41*COS(RADIANS(A131))))))))))))</f>
        <v>-4.3034226264083397</v>
      </c>
      <c r="G131" s="7">
        <f>IF('Raster Scans'!$G$15="Error",#N/A,IF('Raster Scans'!$G$16="Error",#N/A,IF('Raster Scans'!$G$17="Error",#N/A,IF('Raster Scans'!$G$18="Error",#N/A,IF('Raster Scans'!$G$19="Error",#N/A,IF('Raster Scans'!$G$20="Error",#N/A,IF('Raster Scans'!$G$29="Error",#N/A,IF('Raster Scans'!$G$30="Error",#N/A,IF('Raster Scans'!$G$31="Error",#N/A,IF('Raster Scans'!$G$32="Error",#N/A,'Raster Scans'!$D$41*SIN(RADIANS(A131))))))))))))</f>
        <v>-20.24601166201148</v>
      </c>
    </row>
    <row r="132" spans="1:7" x14ac:dyDescent="0.25">
      <c r="A132" s="18">
        <v>260</v>
      </c>
      <c r="B132" s="48">
        <f>IF('Raster Scans'!$G$15="Error",#N/A,IF('Raster Scans'!$G$16="Error",#N/A,IF('Raster Scans'!$G$17="Error",#N/A,IF('Raster Scans'!$G$18="Error",#N/A,IF('Raster Scans'!$G$19="Error",#N/A,IF('Raster Scans'!$G$20="Error",#N/A,IF('Raster Scans'!$G$29="Error",#N/A,IF('Raster Scans'!$G$30="Error",#N/A,IF('Raster Scans'!$G$31="Error",#N/A,IF('Raster Scans'!$G$32="Error",#N/A,'Raster Scans'!$D$37*COS(RADIANS(A132))))))))))))</f>
        <v>-1.7852700758731532E-2</v>
      </c>
      <c r="C132" s="7">
        <f>IF('Raster Scans'!$G$15="Error",#N/A,IF('Raster Scans'!$G$16="Error",#N/A,IF('Raster Scans'!$G$17="Error",#N/A,IF('Raster Scans'!$G$18="Error",#N/A,IF('Raster Scans'!$G$19="Error",#N/A,IF('Raster Scans'!$G$20="Error",#N/A,IF('Raster Scans'!$G$29="Error",#N/A,IF('Raster Scans'!$G$30="Error",#N/A,IF('Raster Scans'!$G$31="Error",#N/A,IF('Raster Scans'!$G$32="Error",#N/A,'Raster Scans'!$D$37*SIN(RADIANS(A132))))))))))))</f>
        <v>-0.10124769724406943</v>
      </c>
      <c r="F132" s="48">
        <f>IF('Raster Scans'!$G$15="Error",#N/A,IF('Raster Scans'!$G$16="Error",#N/A,IF('Raster Scans'!$G$17="Error",#N/A,IF('Raster Scans'!$G$18="Error",#N/A,IF('Raster Scans'!$G$19="Error",#N/A,IF('Raster Scans'!$G$20="Error",#N/A,IF('Raster Scans'!$G$29="Error",#N/A,IF('Raster Scans'!$G$30="Error",#N/A,IF('Raster Scans'!$G$31="Error",#N/A,IF('Raster Scans'!$G$32="Error",#N/A,'Raster Scans'!$D$41*COS(RADIANS(A132))))))))))))</f>
        <v>-3.5942254803817444</v>
      </c>
      <c r="G132" s="7">
        <f>IF('Raster Scans'!$G$15="Error",#N/A,IF('Raster Scans'!$G$16="Error",#N/A,IF('Raster Scans'!$G$17="Error",#N/A,IF('Raster Scans'!$G$18="Error",#N/A,IF('Raster Scans'!$G$19="Error",#N/A,IF('Raster Scans'!$G$20="Error",#N/A,IF('Raster Scans'!$G$29="Error",#N/A,IF('Raster Scans'!$G$30="Error",#N/A,IF('Raster Scans'!$G$31="Error",#N/A,IF('Raster Scans'!$G$32="Error",#N/A,'Raster Scans'!$D$41*SIN(RADIANS(A132))))))))))))</f>
        <v>-20.383865622495716</v>
      </c>
    </row>
    <row r="133" spans="1:7" x14ac:dyDescent="0.25">
      <c r="A133" s="18">
        <v>262</v>
      </c>
      <c r="B133" s="48">
        <f>IF('Raster Scans'!$G$15="Error",#N/A,IF('Raster Scans'!$G$16="Error",#N/A,IF('Raster Scans'!$G$17="Error",#N/A,IF('Raster Scans'!$G$18="Error",#N/A,IF('Raster Scans'!$G$19="Error",#N/A,IF('Raster Scans'!$G$20="Error",#N/A,IF('Raster Scans'!$G$29="Error",#N/A,IF('Raster Scans'!$G$30="Error",#N/A,IF('Raster Scans'!$G$31="Error",#N/A,IF('Raster Scans'!$G$32="Error",#N/A,'Raster Scans'!$D$37*COS(RADIANS(A133))))))))))))</f>
        <v>-1.4308331699687966E-2</v>
      </c>
      <c r="C133" s="7">
        <f>IF('Raster Scans'!$G$15="Error",#N/A,IF('Raster Scans'!$G$16="Error",#N/A,IF('Raster Scans'!$G$17="Error",#N/A,IF('Raster Scans'!$G$18="Error",#N/A,IF('Raster Scans'!$G$19="Error",#N/A,IF('Raster Scans'!$G$20="Error",#N/A,IF('Raster Scans'!$G$29="Error",#N/A,IF('Raster Scans'!$G$30="Error",#N/A,IF('Raster Scans'!$G$31="Error",#N/A,IF('Raster Scans'!$G$32="Error",#N/A,'Raster Scans'!$D$37*SIN(RADIANS(A133))))))))))))</f>
        <v>-0.10180907015378965</v>
      </c>
      <c r="F133" s="48">
        <f>IF('Raster Scans'!$G$15="Error",#N/A,IF('Raster Scans'!$G$16="Error",#N/A,IF('Raster Scans'!$G$17="Error",#N/A,IF('Raster Scans'!$G$18="Error",#N/A,IF('Raster Scans'!$G$19="Error",#N/A,IF('Raster Scans'!$G$20="Error",#N/A,IF('Raster Scans'!$G$29="Error",#N/A,IF('Raster Scans'!$G$30="Error",#N/A,IF('Raster Scans'!$G$31="Error",#N/A,IF('Raster Scans'!$G$32="Error",#N/A,'Raster Scans'!$D$41*COS(RADIANS(A133))))))))))))</f>
        <v>-2.8806493242553142</v>
      </c>
      <c r="G133" s="7">
        <f>IF('Raster Scans'!$G$15="Error",#N/A,IF('Raster Scans'!$G$16="Error",#N/A,IF('Raster Scans'!$G$17="Error",#N/A,IF('Raster Scans'!$G$18="Error",#N/A,IF('Raster Scans'!$G$19="Error",#N/A,IF('Raster Scans'!$G$20="Error",#N/A,IF('Raster Scans'!$G$29="Error",#N/A,IF('Raster Scans'!$G$30="Error",#N/A,IF('Raster Scans'!$G$31="Error",#N/A,IF('Raster Scans'!$G$32="Error",#N/A,'Raster Scans'!$D$41*SIN(RADIANS(A133))))))))))))</f>
        <v>-20.496884982612734</v>
      </c>
    </row>
    <row r="134" spans="1:7" x14ac:dyDescent="0.25">
      <c r="A134" s="18">
        <v>264</v>
      </c>
      <c r="B134" s="48">
        <f>IF('Raster Scans'!$G$15="Error",#N/A,IF('Raster Scans'!$G$16="Error",#N/A,IF('Raster Scans'!$G$17="Error",#N/A,IF('Raster Scans'!$G$18="Error",#N/A,IF('Raster Scans'!$G$19="Error",#N/A,IF('Raster Scans'!$G$20="Error",#N/A,IF('Raster Scans'!$G$29="Error",#N/A,IF('Raster Scans'!$G$30="Error",#N/A,IF('Raster Scans'!$G$31="Error",#N/A,IF('Raster Scans'!$G$32="Error",#N/A,'Raster Scans'!$D$37*COS(RADIANS(A134))))))))))))</f>
        <v>-1.0746530142497776E-2</v>
      </c>
      <c r="C134" s="7">
        <f>IF('Raster Scans'!$G$15="Error",#N/A,IF('Raster Scans'!$G$16="Error",#N/A,IF('Raster Scans'!$G$17="Error",#N/A,IF('Raster Scans'!$G$18="Error",#N/A,IF('Raster Scans'!$G$19="Error",#N/A,IF('Raster Scans'!$G$20="Error",#N/A,IF('Raster Scans'!$G$29="Error",#N/A,IF('Raster Scans'!$G$30="Error",#N/A,IF('Raster Scans'!$G$31="Error",#N/A,IF('Raster Scans'!$G$32="Error",#N/A,'Raster Scans'!$D$37*SIN(RADIANS(A134))))))))))))</f>
        <v>-0.10224640439401253</v>
      </c>
      <c r="F134" s="48">
        <f>IF('Raster Scans'!$G$15="Error",#N/A,IF('Raster Scans'!$G$16="Error",#N/A,IF('Raster Scans'!$G$17="Error",#N/A,IF('Raster Scans'!$G$18="Error",#N/A,IF('Raster Scans'!$G$19="Error",#N/A,IF('Raster Scans'!$G$20="Error",#N/A,IF('Raster Scans'!$G$29="Error",#N/A,IF('Raster Scans'!$G$30="Error",#N/A,IF('Raster Scans'!$G$31="Error",#N/A,IF('Raster Scans'!$G$32="Error",#N/A,'Raster Scans'!$D$41*COS(RADIANS(A134))))))))))))</f>
        <v>-2.1635635406572726</v>
      </c>
      <c r="G134" s="7">
        <f>IF('Raster Scans'!$G$15="Error",#N/A,IF('Raster Scans'!$G$16="Error",#N/A,IF('Raster Scans'!$G$17="Error",#N/A,IF('Raster Scans'!$G$18="Error",#N/A,IF('Raster Scans'!$G$19="Error",#N/A,IF('Raster Scans'!$G$20="Error",#N/A,IF('Raster Scans'!$G$29="Error",#N/A,IF('Raster Scans'!$G$30="Error",#N/A,IF('Raster Scans'!$G$31="Error",#N/A,IF('Raster Scans'!$G$32="Error",#N/A,'Raster Scans'!$D$41*SIN(RADIANS(A134))))))))))))</f>
        <v>-20.584932045681537</v>
      </c>
    </row>
    <row r="135" spans="1:7" x14ac:dyDescent="0.25">
      <c r="A135" s="18">
        <v>266</v>
      </c>
      <c r="B135" s="48">
        <f>IF('Raster Scans'!$G$15="Error",#N/A,IF('Raster Scans'!$G$16="Error",#N/A,IF('Raster Scans'!$G$17="Error",#N/A,IF('Raster Scans'!$G$18="Error",#N/A,IF('Raster Scans'!$G$19="Error",#N/A,IF('Raster Scans'!$G$20="Error",#N/A,IF('Raster Scans'!$G$29="Error",#N/A,IF('Raster Scans'!$G$30="Error",#N/A,IF('Raster Scans'!$G$31="Error",#N/A,IF('Raster Scans'!$G$32="Error",#N/A,'Raster Scans'!$D$37*COS(RADIANS(A135))))))))))))</f>
        <v>-7.1716355937051128E-3</v>
      </c>
      <c r="C135" s="7">
        <f>IF('Raster Scans'!$G$15="Error",#N/A,IF('Raster Scans'!$G$16="Error",#N/A,IF('Raster Scans'!$G$17="Error",#N/A,IF('Raster Scans'!$G$18="Error",#N/A,IF('Raster Scans'!$G$19="Error",#N/A,IF('Raster Scans'!$G$20="Error",#N/A,IF('Raster Scans'!$G$29="Error",#N/A,IF('Raster Scans'!$G$30="Error",#N/A,IF('Raster Scans'!$G$31="Error",#N/A,IF('Raster Scans'!$G$32="Error",#N/A,'Raster Scans'!$D$37*SIN(RADIANS(A135))))))))))))</f>
        <v>-0.1025591671403325</v>
      </c>
      <c r="F135" s="48">
        <f>IF('Raster Scans'!$G$15="Error",#N/A,IF('Raster Scans'!$G$16="Error",#N/A,IF('Raster Scans'!$G$17="Error",#N/A,IF('Raster Scans'!$G$18="Error",#N/A,IF('Raster Scans'!$G$19="Error",#N/A,IF('Raster Scans'!$G$20="Error",#N/A,IF('Raster Scans'!$G$29="Error",#N/A,IF('Raster Scans'!$G$30="Error",#N/A,IF('Raster Scans'!$G$31="Error",#N/A,IF('Raster Scans'!$G$32="Error",#N/A,'Raster Scans'!$D$41*COS(RADIANS(A135))))))))))))</f>
        <v>-1.4438417881563732</v>
      </c>
      <c r="G135" s="7">
        <f>IF('Raster Scans'!$G$15="Error",#N/A,IF('Raster Scans'!$G$16="Error",#N/A,IF('Raster Scans'!$G$17="Error",#N/A,IF('Raster Scans'!$G$18="Error",#N/A,IF('Raster Scans'!$G$19="Error",#N/A,IF('Raster Scans'!$G$20="Error",#N/A,IF('Raster Scans'!$G$29="Error",#N/A,IF('Raster Scans'!$G$30="Error",#N/A,IF('Raster Scans'!$G$31="Error",#N/A,IF('Raster Scans'!$G$32="Error",#N/A,'Raster Scans'!$D$41*SIN(RADIANS(A135))))))))))))</f>
        <v>-20.647899539918374</v>
      </c>
    </row>
    <row r="136" spans="1:7" x14ac:dyDescent="0.25">
      <c r="A136" s="18">
        <v>268</v>
      </c>
      <c r="B136" s="48">
        <f>IF('Raster Scans'!$G$15="Error",#N/A,IF('Raster Scans'!$G$16="Error",#N/A,IF('Raster Scans'!$G$17="Error",#N/A,IF('Raster Scans'!$G$18="Error",#N/A,IF('Raster Scans'!$G$19="Error",#N/A,IF('Raster Scans'!$G$20="Error",#N/A,IF('Raster Scans'!$G$29="Error",#N/A,IF('Raster Scans'!$G$30="Error",#N/A,IF('Raster Scans'!$G$31="Error",#N/A,IF('Raster Scans'!$G$32="Error",#N/A,'Raster Scans'!$D$37*COS(RADIANS(A136))))))))))))</f>
        <v>-3.5880035116472057E-3</v>
      </c>
      <c r="C136" s="7">
        <f>IF('Raster Scans'!$G$15="Error",#N/A,IF('Raster Scans'!$G$16="Error",#N/A,IF('Raster Scans'!$G$17="Error",#N/A,IF('Raster Scans'!$G$18="Error",#N/A,IF('Raster Scans'!$G$19="Error",#N/A,IF('Raster Scans'!$G$20="Error",#N/A,IF('Raster Scans'!$G$29="Error",#N/A,IF('Raster Scans'!$G$30="Error",#N/A,IF('Raster Scans'!$G$31="Error",#N/A,IF('Raster Scans'!$G$32="Error",#N/A,'Raster Scans'!$D$37*SIN(RADIANS(A136))))))))))))</f>
        <v>-0.10274697733952062</v>
      </c>
      <c r="F136" s="48">
        <f>IF('Raster Scans'!$G$15="Error",#N/A,IF('Raster Scans'!$G$16="Error",#N/A,IF('Raster Scans'!$G$17="Error",#N/A,IF('Raster Scans'!$G$18="Error",#N/A,IF('Raster Scans'!$G$19="Error",#N/A,IF('Raster Scans'!$G$20="Error",#N/A,IF('Raster Scans'!$G$29="Error",#N/A,IF('Raster Scans'!$G$30="Error",#N/A,IF('Raster Scans'!$G$31="Error",#N/A,IF('Raster Scans'!$G$32="Error",#N/A,'Raster Scans'!$D$41*COS(RADIANS(A136))))))))))))</f>
        <v>-0.722360936843365</v>
      </c>
      <c r="G136" s="7">
        <f>IF('Raster Scans'!$G$15="Error",#N/A,IF('Raster Scans'!$G$16="Error",#N/A,IF('Raster Scans'!$G$17="Error",#N/A,IF('Raster Scans'!$G$18="Error",#N/A,IF('Raster Scans'!$G$19="Error",#N/A,IF('Raster Scans'!$G$20="Error",#N/A,IF('Raster Scans'!$G$29="Error",#N/A,IF('Raster Scans'!$G$30="Error",#N/A,IF('Raster Scans'!$G$31="Error",#N/A,IF('Raster Scans'!$G$32="Error",#N/A,'Raster Scans'!$D$41*SIN(RADIANS(A136))))))))))))</f>
        <v>-20.68571074913093</v>
      </c>
    </row>
    <row r="137" spans="1:7" x14ac:dyDescent="0.25">
      <c r="A137" s="18">
        <v>270</v>
      </c>
      <c r="B137" s="48">
        <f>IF('Raster Scans'!$G$15="Error",#N/A,IF('Raster Scans'!$G$16="Error",#N/A,IF('Raster Scans'!$G$17="Error",#N/A,IF('Raster Scans'!$G$18="Error",#N/A,IF('Raster Scans'!$G$19="Error",#N/A,IF('Raster Scans'!$G$20="Error",#N/A,IF('Raster Scans'!$G$29="Error",#N/A,IF('Raster Scans'!$G$30="Error",#N/A,IF('Raster Scans'!$G$31="Error",#N/A,IF('Raster Scans'!$G$32="Error",#N/A,'Raster Scans'!$D$37*COS(RADIANS(A137))))))))))))</f>
        <v>-1.8893554523035377E-17</v>
      </c>
      <c r="C137" s="7">
        <f>IF('Raster Scans'!$G$15="Error",#N/A,IF('Raster Scans'!$G$16="Error",#N/A,IF('Raster Scans'!$G$17="Error",#N/A,IF('Raster Scans'!$G$18="Error",#N/A,IF('Raster Scans'!$G$19="Error",#N/A,IF('Raster Scans'!$G$20="Error",#N/A,IF('Raster Scans'!$G$29="Error",#N/A,IF('Raster Scans'!$G$30="Error",#N/A,IF('Raster Scans'!$G$31="Error",#N/A,IF('Raster Scans'!$G$32="Error",#N/A,'Raster Scans'!$D$37*SIN(RADIANS(A137))))))))))))</f>
        <v>-0.1028096061737791</v>
      </c>
      <c r="F137" s="48">
        <f>IF('Raster Scans'!$G$15="Error",#N/A,IF('Raster Scans'!$G$16="Error",#N/A,IF('Raster Scans'!$G$17="Error",#N/A,IF('Raster Scans'!$G$18="Error",#N/A,IF('Raster Scans'!$G$19="Error",#N/A,IF('Raster Scans'!$G$20="Error",#N/A,IF('Raster Scans'!$G$29="Error",#N/A,IF('Raster Scans'!$G$30="Error",#N/A,IF('Raster Scans'!$G$31="Error",#N/A,IF('Raster Scans'!$G$32="Error",#N/A,'Raster Scans'!$D$41*COS(RADIANS(A137))))))))))))</f>
        <v>-3.8037771427083774E-15</v>
      </c>
      <c r="G137" s="7">
        <f>IF('Raster Scans'!$G$15="Error",#N/A,IF('Raster Scans'!$G$16="Error",#N/A,IF('Raster Scans'!$G$17="Error",#N/A,IF('Raster Scans'!$G$18="Error",#N/A,IF('Raster Scans'!$G$19="Error",#N/A,IF('Raster Scans'!$G$20="Error",#N/A,IF('Raster Scans'!$G$29="Error",#N/A,IF('Raster Scans'!$G$30="Error",#N/A,IF('Raster Scans'!$G$31="Error",#N/A,IF('Raster Scans'!$G$32="Error",#N/A,'Raster Scans'!$D$41*SIN(RADIANS(A137))))))))))))</f>
        <v>-20.698319606185137</v>
      </c>
    </row>
    <row r="138" spans="1:7" x14ac:dyDescent="0.25">
      <c r="A138" s="18">
        <v>272</v>
      </c>
      <c r="B138" s="48">
        <f>IF('Raster Scans'!$G$15="Error",#N/A,IF('Raster Scans'!$G$16="Error",#N/A,IF('Raster Scans'!$G$17="Error",#N/A,IF('Raster Scans'!$G$18="Error",#N/A,IF('Raster Scans'!$G$19="Error",#N/A,IF('Raster Scans'!$G$20="Error",#N/A,IF('Raster Scans'!$G$29="Error",#N/A,IF('Raster Scans'!$G$30="Error",#N/A,IF('Raster Scans'!$G$31="Error",#N/A,IF('Raster Scans'!$G$32="Error",#N/A,'Raster Scans'!$D$37*COS(RADIANS(A138))))))))))))</f>
        <v>3.588003511647259E-3</v>
      </c>
      <c r="C138" s="7">
        <f>IF('Raster Scans'!$G$15="Error",#N/A,IF('Raster Scans'!$G$16="Error",#N/A,IF('Raster Scans'!$G$17="Error",#N/A,IF('Raster Scans'!$G$18="Error",#N/A,IF('Raster Scans'!$G$19="Error",#N/A,IF('Raster Scans'!$G$20="Error",#N/A,IF('Raster Scans'!$G$29="Error",#N/A,IF('Raster Scans'!$G$30="Error",#N/A,IF('Raster Scans'!$G$31="Error",#N/A,IF('Raster Scans'!$G$32="Error",#N/A,'Raster Scans'!$D$37*SIN(RADIANS(A138))))))))))))</f>
        <v>-0.10274697733952062</v>
      </c>
      <c r="F138" s="48">
        <f>IF('Raster Scans'!$G$15="Error",#N/A,IF('Raster Scans'!$G$16="Error",#N/A,IF('Raster Scans'!$G$17="Error",#N/A,IF('Raster Scans'!$G$18="Error",#N/A,IF('Raster Scans'!$G$19="Error",#N/A,IF('Raster Scans'!$G$20="Error",#N/A,IF('Raster Scans'!$G$29="Error",#N/A,IF('Raster Scans'!$G$30="Error",#N/A,IF('Raster Scans'!$G$31="Error",#N/A,IF('Raster Scans'!$G$32="Error",#N/A,'Raster Scans'!$D$41*COS(RADIANS(A138))))))))))))</f>
        <v>0.72236093684337577</v>
      </c>
      <c r="G138" s="7">
        <f>IF('Raster Scans'!$G$15="Error",#N/A,IF('Raster Scans'!$G$16="Error",#N/A,IF('Raster Scans'!$G$17="Error",#N/A,IF('Raster Scans'!$G$18="Error",#N/A,IF('Raster Scans'!$G$19="Error",#N/A,IF('Raster Scans'!$G$20="Error",#N/A,IF('Raster Scans'!$G$29="Error",#N/A,IF('Raster Scans'!$G$30="Error",#N/A,IF('Raster Scans'!$G$31="Error",#N/A,IF('Raster Scans'!$G$32="Error",#N/A,'Raster Scans'!$D$41*SIN(RADIANS(A138))))))))))))</f>
        <v>-20.68571074913093</v>
      </c>
    </row>
    <row r="139" spans="1:7" x14ac:dyDescent="0.25">
      <c r="A139" s="18">
        <v>274</v>
      </c>
      <c r="B139" s="48">
        <f>IF('Raster Scans'!$G$15="Error",#N/A,IF('Raster Scans'!$G$16="Error",#N/A,IF('Raster Scans'!$G$17="Error",#N/A,IF('Raster Scans'!$G$18="Error",#N/A,IF('Raster Scans'!$G$19="Error",#N/A,IF('Raster Scans'!$G$20="Error",#N/A,IF('Raster Scans'!$G$29="Error",#N/A,IF('Raster Scans'!$G$30="Error",#N/A,IF('Raster Scans'!$G$31="Error",#N/A,IF('Raster Scans'!$G$32="Error",#N/A,'Raster Scans'!$D$37*COS(RADIANS(A139))))))))))))</f>
        <v>7.1716355937050755E-3</v>
      </c>
      <c r="C139" s="7">
        <f>IF('Raster Scans'!$G$15="Error",#N/A,IF('Raster Scans'!$G$16="Error",#N/A,IF('Raster Scans'!$G$17="Error",#N/A,IF('Raster Scans'!$G$18="Error",#N/A,IF('Raster Scans'!$G$19="Error",#N/A,IF('Raster Scans'!$G$20="Error",#N/A,IF('Raster Scans'!$G$29="Error",#N/A,IF('Raster Scans'!$G$30="Error",#N/A,IF('Raster Scans'!$G$31="Error",#N/A,IF('Raster Scans'!$G$32="Error",#N/A,'Raster Scans'!$D$37*SIN(RADIANS(A139))))))))))))</f>
        <v>-0.10255916714033252</v>
      </c>
      <c r="F139" s="48">
        <f>IF('Raster Scans'!$G$15="Error",#N/A,IF('Raster Scans'!$G$16="Error",#N/A,IF('Raster Scans'!$G$17="Error",#N/A,IF('Raster Scans'!$G$18="Error",#N/A,IF('Raster Scans'!$G$19="Error",#N/A,IF('Raster Scans'!$G$20="Error",#N/A,IF('Raster Scans'!$G$29="Error",#N/A,IF('Raster Scans'!$G$30="Error",#N/A,IF('Raster Scans'!$G$31="Error",#N/A,IF('Raster Scans'!$G$32="Error",#N/A,'Raster Scans'!$D$41*COS(RADIANS(A139))))))))))))</f>
        <v>1.4438417881563659</v>
      </c>
      <c r="G139" s="7">
        <f>IF('Raster Scans'!$G$15="Error",#N/A,IF('Raster Scans'!$G$16="Error",#N/A,IF('Raster Scans'!$G$17="Error",#N/A,IF('Raster Scans'!$G$18="Error",#N/A,IF('Raster Scans'!$G$19="Error",#N/A,IF('Raster Scans'!$G$20="Error",#N/A,IF('Raster Scans'!$G$29="Error",#N/A,IF('Raster Scans'!$G$30="Error",#N/A,IF('Raster Scans'!$G$31="Error",#N/A,IF('Raster Scans'!$G$32="Error",#N/A,'Raster Scans'!$D$41*SIN(RADIANS(A139))))))))))))</f>
        <v>-20.647899539918377</v>
      </c>
    </row>
    <row r="140" spans="1:7" x14ac:dyDescent="0.25">
      <c r="A140" s="18">
        <v>276</v>
      </c>
      <c r="B140" s="48">
        <f>IF('Raster Scans'!$G$15="Error",#N/A,IF('Raster Scans'!$G$16="Error",#N/A,IF('Raster Scans'!$G$17="Error",#N/A,IF('Raster Scans'!$G$18="Error",#N/A,IF('Raster Scans'!$G$19="Error",#N/A,IF('Raster Scans'!$G$20="Error",#N/A,IF('Raster Scans'!$G$29="Error",#N/A,IF('Raster Scans'!$G$30="Error",#N/A,IF('Raster Scans'!$G$31="Error",#N/A,IF('Raster Scans'!$G$32="Error",#N/A,'Raster Scans'!$D$37*COS(RADIANS(A140))))))))))))</f>
        <v>1.0746530142497738E-2</v>
      </c>
      <c r="C140" s="7">
        <f>IF('Raster Scans'!$G$15="Error",#N/A,IF('Raster Scans'!$G$16="Error",#N/A,IF('Raster Scans'!$G$17="Error",#N/A,IF('Raster Scans'!$G$18="Error",#N/A,IF('Raster Scans'!$G$19="Error",#N/A,IF('Raster Scans'!$G$20="Error",#N/A,IF('Raster Scans'!$G$29="Error",#N/A,IF('Raster Scans'!$G$30="Error",#N/A,IF('Raster Scans'!$G$31="Error",#N/A,IF('Raster Scans'!$G$32="Error",#N/A,'Raster Scans'!$D$37*SIN(RADIANS(A140))))))))))))</f>
        <v>-0.10224640439401253</v>
      </c>
      <c r="F140" s="48">
        <f>IF('Raster Scans'!$G$15="Error",#N/A,IF('Raster Scans'!$G$16="Error",#N/A,IF('Raster Scans'!$G$17="Error",#N/A,IF('Raster Scans'!$G$18="Error",#N/A,IF('Raster Scans'!$G$19="Error",#N/A,IF('Raster Scans'!$G$20="Error",#N/A,IF('Raster Scans'!$G$29="Error",#N/A,IF('Raster Scans'!$G$30="Error",#N/A,IF('Raster Scans'!$G$31="Error",#N/A,IF('Raster Scans'!$G$32="Error",#N/A,'Raster Scans'!$D$41*COS(RADIANS(A140))))))))))))</f>
        <v>2.1635635406572646</v>
      </c>
      <c r="G140" s="7">
        <f>IF('Raster Scans'!$G$15="Error",#N/A,IF('Raster Scans'!$G$16="Error",#N/A,IF('Raster Scans'!$G$17="Error",#N/A,IF('Raster Scans'!$G$18="Error",#N/A,IF('Raster Scans'!$G$19="Error",#N/A,IF('Raster Scans'!$G$20="Error",#N/A,IF('Raster Scans'!$G$29="Error",#N/A,IF('Raster Scans'!$G$30="Error",#N/A,IF('Raster Scans'!$G$31="Error",#N/A,IF('Raster Scans'!$G$32="Error",#N/A,'Raster Scans'!$D$41*SIN(RADIANS(A140))))))))))))</f>
        <v>-20.584932045681537</v>
      </c>
    </row>
    <row r="141" spans="1:7" x14ac:dyDescent="0.25">
      <c r="A141" s="18">
        <v>278</v>
      </c>
      <c r="B141" s="48">
        <f>IF('Raster Scans'!$G$15="Error",#N/A,IF('Raster Scans'!$G$16="Error",#N/A,IF('Raster Scans'!$G$17="Error",#N/A,IF('Raster Scans'!$G$18="Error",#N/A,IF('Raster Scans'!$G$19="Error",#N/A,IF('Raster Scans'!$G$20="Error",#N/A,IF('Raster Scans'!$G$29="Error",#N/A,IF('Raster Scans'!$G$30="Error",#N/A,IF('Raster Scans'!$G$31="Error",#N/A,IF('Raster Scans'!$G$32="Error",#N/A,'Raster Scans'!$D$37*COS(RADIANS(A141))))))))))))</f>
        <v>1.4308331699687928E-2</v>
      </c>
      <c r="C141" s="7">
        <f>IF('Raster Scans'!$G$15="Error",#N/A,IF('Raster Scans'!$G$16="Error",#N/A,IF('Raster Scans'!$G$17="Error",#N/A,IF('Raster Scans'!$G$18="Error",#N/A,IF('Raster Scans'!$G$19="Error",#N/A,IF('Raster Scans'!$G$20="Error",#N/A,IF('Raster Scans'!$G$29="Error",#N/A,IF('Raster Scans'!$G$30="Error",#N/A,IF('Raster Scans'!$G$31="Error",#N/A,IF('Raster Scans'!$G$32="Error",#N/A,'Raster Scans'!$D$37*SIN(RADIANS(A141))))))))))))</f>
        <v>-0.10180907015378966</v>
      </c>
      <c r="F141" s="48">
        <f>IF('Raster Scans'!$G$15="Error",#N/A,IF('Raster Scans'!$G$16="Error",#N/A,IF('Raster Scans'!$G$17="Error",#N/A,IF('Raster Scans'!$G$18="Error",#N/A,IF('Raster Scans'!$G$19="Error",#N/A,IF('Raster Scans'!$G$20="Error",#N/A,IF('Raster Scans'!$G$29="Error",#N/A,IF('Raster Scans'!$G$30="Error",#N/A,IF('Raster Scans'!$G$31="Error",#N/A,IF('Raster Scans'!$G$32="Error",#N/A,'Raster Scans'!$D$41*COS(RADIANS(A141))))))))))))</f>
        <v>2.8806493242553066</v>
      </c>
      <c r="G141" s="7">
        <f>IF('Raster Scans'!$G$15="Error",#N/A,IF('Raster Scans'!$G$16="Error",#N/A,IF('Raster Scans'!$G$17="Error",#N/A,IF('Raster Scans'!$G$18="Error",#N/A,IF('Raster Scans'!$G$19="Error",#N/A,IF('Raster Scans'!$G$20="Error",#N/A,IF('Raster Scans'!$G$29="Error",#N/A,IF('Raster Scans'!$G$30="Error",#N/A,IF('Raster Scans'!$G$31="Error",#N/A,IF('Raster Scans'!$G$32="Error",#N/A,'Raster Scans'!$D$41*SIN(RADIANS(A141))))))))))))</f>
        <v>-20.496884982612738</v>
      </c>
    </row>
    <row r="142" spans="1:7" x14ac:dyDescent="0.25">
      <c r="A142" s="18">
        <v>280</v>
      </c>
      <c r="B142" s="48">
        <f>IF('Raster Scans'!$G$15="Error",#N/A,IF('Raster Scans'!$G$16="Error",#N/A,IF('Raster Scans'!$G$17="Error",#N/A,IF('Raster Scans'!$G$18="Error",#N/A,IF('Raster Scans'!$G$19="Error",#N/A,IF('Raster Scans'!$G$20="Error",#N/A,IF('Raster Scans'!$G$29="Error",#N/A,IF('Raster Scans'!$G$30="Error",#N/A,IF('Raster Scans'!$G$31="Error",#N/A,IF('Raster Scans'!$G$32="Error",#N/A,'Raster Scans'!$D$37*COS(RADIANS(A142))))))))))))</f>
        <v>1.7852700758731493E-2</v>
      </c>
      <c r="C142" s="7">
        <f>IF('Raster Scans'!$G$15="Error",#N/A,IF('Raster Scans'!$G$16="Error",#N/A,IF('Raster Scans'!$G$17="Error",#N/A,IF('Raster Scans'!$G$18="Error",#N/A,IF('Raster Scans'!$G$19="Error",#N/A,IF('Raster Scans'!$G$20="Error",#N/A,IF('Raster Scans'!$G$29="Error",#N/A,IF('Raster Scans'!$G$30="Error",#N/A,IF('Raster Scans'!$G$31="Error",#N/A,IF('Raster Scans'!$G$32="Error",#N/A,'Raster Scans'!$D$37*SIN(RADIANS(A142))))))))))))</f>
        <v>-0.10124769724406944</v>
      </c>
      <c r="F142" s="48">
        <f>IF('Raster Scans'!$G$15="Error",#N/A,IF('Raster Scans'!$G$16="Error",#N/A,IF('Raster Scans'!$G$17="Error",#N/A,IF('Raster Scans'!$G$18="Error",#N/A,IF('Raster Scans'!$G$19="Error",#N/A,IF('Raster Scans'!$G$20="Error",#N/A,IF('Raster Scans'!$G$29="Error",#N/A,IF('Raster Scans'!$G$30="Error",#N/A,IF('Raster Scans'!$G$31="Error",#N/A,IF('Raster Scans'!$G$32="Error",#N/A,'Raster Scans'!$D$41*COS(RADIANS(A142))))))))))))</f>
        <v>3.5942254803817368</v>
      </c>
      <c r="G142" s="7">
        <f>IF('Raster Scans'!$G$15="Error",#N/A,IF('Raster Scans'!$G$16="Error",#N/A,IF('Raster Scans'!$G$17="Error",#N/A,IF('Raster Scans'!$G$18="Error",#N/A,IF('Raster Scans'!$G$19="Error",#N/A,IF('Raster Scans'!$G$20="Error",#N/A,IF('Raster Scans'!$G$29="Error",#N/A,IF('Raster Scans'!$G$30="Error",#N/A,IF('Raster Scans'!$G$31="Error",#N/A,IF('Raster Scans'!$G$32="Error",#N/A,'Raster Scans'!$D$41*SIN(RADIANS(A142))))))))))))</f>
        <v>-20.383865622495719</v>
      </c>
    </row>
    <row r="143" spans="1:7" x14ac:dyDescent="0.25">
      <c r="A143" s="18">
        <v>282</v>
      </c>
      <c r="B143" s="48">
        <f>IF('Raster Scans'!$G$15="Error",#N/A,IF('Raster Scans'!$G$16="Error",#N/A,IF('Raster Scans'!$G$17="Error",#N/A,IF('Raster Scans'!$G$18="Error",#N/A,IF('Raster Scans'!$G$19="Error",#N/A,IF('Raster Scans'!$G$20="Error",#N/A,IF('Raster Scans'!$G$29="Error",#N/A,IF('Raster Scans'!$G$30="Error",#N/A,IF('Raster Scans'!$G$31="Error",#N/A,IF('Raster Scans'!$G$32="Error",#N/A,'Raster Scans'!$D$37*COS(RADIANS(A143))))))))))))</f>
        <v>2.1375319051898371E-2</v>
      </c>
      <c r="C143" s="7">
        <f>IF('Raster Scans'!$G$15="Error",#N/A,IF('Raster Scans'!$G$16="Error",#N/A,IF('Raster Scans'!$G$17="Error",#N/A,IF('Raster Scans'!$G$18="Error",#N/A,IF('Raster Scans'!$G$19="Error",#N/A,IF('Raster Scans'!$G$20="Error",#N/A,IF('Raster Scans'!$G$29="Error",#N/A,IF('Raster Scans'!$G$30="Error",#N/A,IF('Raster Scans'!$G$31="Error",#N/A,IF('Raster Scans'!$G$32="Error",#N/A,'Raster Scans'!$D$37*SIN(RADIANS(A143))))))))))))</f>
        <v>-0.10056296961126947</v>
      </c>
      <c r="F143" s="48">
        <f>IF('Raster Scans'!$G$15="Error",#N/A,IF('Raster Scans'!$G$16="Error",#N/A,IF('Raster Scans'!$G$17="Error",#N/A,IF('Raster Scans'!$G$18="Error",#N/A,IF('Raster Scans'!$G$19="Error",#N/A,IF('Raster Scans'!$G$20="Error",#N/A,IF('Raster Scans'!$G$29="Error",#N/A,IF('Raster Scans'!$G$30="Error",#N/A,IF('Raster Scans'!$G$31="Error",#N/A,IF('Raster Scans'!$G$32="Error",#N/A,'Raster Scans'!$D$41*COS(RADIANS(A143))))))))))))</f>
        <v>4.3034226264083326</v>
      </c>
      <c r="G143" s="7">
        <f>IF('Raster Scans'!$G$15="Error",#N/A,IF('Raster Scans'!$G$16="Error",#N/A,IF('Raster Scans'!$G$17="Error",#N/A,IF('Raster Scans'!$G$18="Error",#N/A,IF('Raster Scans'!$G$19="Error",#N/A,IF('Raster Scans'!$G$20="Error",#N/A,IF('Raster Scans'!$G$29="Error",#N/A,IF('Raster Scans'!$G$30="Error",#N/A,IF('Raster Scans'!$G$31="Error",#N/A,IF('Raster Scans'!$G$32="Error",#N/A,'Raster Scans'!$D$41*SIN(RADIANS(A143))))))))))))</f>
        <v>-20.24601166201148</v>
      </c>
    </row>
    <row r="144" spans="1:7" x14ac:dyDescent="0.25">
      <c r="A144" s="18">
        <v>284</v>
      </c>
      <c r="B144" s="48">
        <f>IF('Raster Scans'!$G$15="Error",#N/A,IF('Raster Scans'!$G$16="Error",#N/A,IF('Raster Scans'!$G$17="Error",#N/A,IF('Raster Scans'!$G$18="Error",#N/A,IF('Raster Scans'!$G$19="Error",#N/A,IF('Raster Scans'!$G$20="Error",#N/A,IF('Raster Scans'!$G$29="Error",#N/A,IF('Raster Scans'!$G$30="Error",#N/A,IF('Raster Scans'!$G$31="Error",#N/A,IF('Raster Scans'!$G$32="Error",#N/A,'Raster Scans'!$D$37*COS(RADIANS(A144))))))))))))</f>
        <v>2.4871894811415912E-2</v>
      </c>
      <c r="C144" s="7">
        <f>IF('Raster Scans'!$G$15="Error",#N/A,IF('Raster Scans'!$G$16="Error",#N/A,IF('Raster Scans'!$G$17="Error",#N/A,IF('Raster Scans'!$G$18="Error",#N/A,IF('Raster Scans'!$G$19="Error",#N/A,IF('Raster Scans'!$G$20="Error",#N/A,IF('Raster Scans'!$G$29="Error",#N/A,IF('Raster Scans'!$G$30="Error",#N/A,IF('Raster Scans'!$G$31="Error",#N/A,IF('Raster Scans'!$G$32="Error",#N/A,'Raster Scans'!$D$37*SIN(RADIANS(A144))))))))))))</f>
        <v>-9.9755721490536173E-2</v>
      </c>
      <c r="F144" s="48">
        <f>IF('Raster Scans'!$G$15="Error",#N/A,IF('Raster Scans'!$G$16="Error",#N/A,IF('Raster Scans'!$G$17="Error",#N/A,IF('Raster Scans'!$G$18="Error",#N/A,IF('Raster Scans'!$G$19="Error",#N/A,IF('Raster Scans'!$G$20="Error",#N/A,IF('Raster Scans'!$G$29="Error",#N/A,IF('Raster Scans'!$G$30="Error",#N/A,IF('Raster Scans'!$G$31="Error",#N/A,IF('Raster Scans'!$G$32="Error",#N/A,'Raster Scans'!$D$41*COS(RADIANS(A144))))))))))))</f>
        <v>5.0073767148560711</v>
      </c>
      <c r="G144" s="7">
        <f>IF('Raster Scans'!$G$15="Error",#N/A,IF('Raster Scans'!$G$16="Error",#N/A,IF('Raster Scans'!$G$17="Error",#N/A,IF('Raster Scans'!$G$18="Error",#N/A,IF('Raster Scans'!$G$19="Error",#N/A,IF('Raster Scans'!$G$20="Error",#N/A,IF('Raster Scans'!$G$29="Error",#N/A,IF('Raster Scans'!$G$30="Error",#N/A,IF('Raster Scans'!$G$31="Error",#N/A,IF('Raster Scans'!$G$32="Error",#N/A,'Raster Scans'!$D$41*SIN(RADIANS(A144))))))))))))</f>
        <v>-20.083491054976108</v>
      </c>
    </row>
    <row r="145" spans="1:7" x14ac:dyDescent="0.25">
      <c r="A145" s="18">
        <v>286</v>
      </c>
      <c r="B145" s="48">
        <f>IF('Raster Scans'!$G$15="Error",#N/A,IF('Raster Scans'!$G$16="Error",#N/A,IF('Raster Scans'!$G$17="Error",#N/A,IF('Raster Scans'!$G$18="Error",#N/A,IF('Raster Scans'!$G$19="Error",#N/A,IF('Raster Scans'!$G$20="Error",#N/A,IF('Raster Scans'!$G$29="Error",#N/A,IF('Raster Scans'!$G$30="Error",#N/A,IF('Raster Scans'!$G$31="Error",#N/A,IF('Raster Scans'!$G$32="Error",#N/A,'Raster Scans'!$D$37*COS(RADIANS(A145))))))))))))</f>
        <v>2.8338167998327526E-2</v>
      </c>
      <c r="C145" s="7">
        <f>IF('Raster Scans'!$G$15="Error",#N/A,IF('Raster Scans'!$G$16="Error",#N/A,IF('Raster Scans'!$G$17="Error",#N/A,IF('Raster Scans'!$G$18="Error",#N/A,IF('Raster Scans'!$G$19="Error",#N/A,IF('Raster Scans'!$G$20="Error",#N/A,IF('Raster Scans'!$G$29="Error",#N/A,IF('Raster Scans'!$G$30="Error",#N/A,IF('Raster Scans'!$G$31="Error",#N/A,IF('Raster Scans'!$G$32="Error",#N/A,'Raster Scans'!$D$37*SIN(RADIANS(A145))))))))))))</f>
        <v>-9.882693638935755E-2</v>
      </c>
      <c r="F145" s="48">
        <f>IF('Raster Scans'!$G$15="Error",#N/A,IF('Raster Scans'!$G$16="Error",#N/A,IF('Raster Scans'!$G$17="Error",#N/A,IF('Raster Scans'!$G$18="Error",#N/A,IF('Raster Scans'!$G$19="Error",#N/A,IF('Raster Scans'!$G$20="Error",#N/A,IF('Raster Scans'!$G$29="Error",#N/A,IF('Raster Scans'!$G$30="Error",#N/A,IF('Raster Scans'!$G$31="Error",#N/A,IF('Raster Scans'!$G$32="Error",#N/A,'Raster Scans'!$D$41*COS(RADIANS(A145))))))))))))</f>
        <v>5.7052300861040273</v>
      </c>
      <c r="G145" s="7">
        <f>IF('Raster Scans'!$G$15="Error",#N/A,IF('Raster Scans'!$G$16="Error",#N/A,IF('Raster Scans'!$G$17="Error",#N/A,IF('Raster Scans'!$G$18="Error",#N/A,IF('Raster Scans'!$G$19="Error",#N/A,IF('Raster Scans'!$G$20="Error",#N/A,IF('Raster Scans'!$G$29="Error",#N/A,IF('Raster Scans'!$G$30="Error",#N/A,IF('Raster Scans'!$G$31="Error",#N/A,IF('Raster Scans'!$G$32="Error",#N/A,'Raster Scans'!$D$41*SIN(RADIANS(A145))))))))))))</f>
        <v>-19.896501807714881</v>
      </c>
    </row>
    <row r="146" spans="1:7" x14ac:dyDescent="0.25">
      <c r="A146" s="18">
        <v>288</v>
      </c>
      <c r="B146" s="48">
        <f>IF('Raster Scans'!$G$15="Error",#N/A,IF('Raster Scans'!$G$16="Error",#N/A,IF('Raster Scans'!$G$17="Error",#N/A,IF('Raster Scans'!$G$18="Error",#N/A,IF('Raster Scans'!$G$19="Error",#N/A,IF('Raster Scans'!$G$20="Error",#N/A,IF('Raster Scans'!$G$29="Error",#N/A,IF('Raster Scans'!$G$30="Error",#N/A,IF('Raster Scans'!$G$31="Error",#N/A,IF('Raster Scans'!$G$32="Error",#N/A,'Raster Scans'!$D$37*COS(RADIANS(A146))))))))))))</f>
        <v>3.1769915492693236E-2</v>
      </c>
      <c r="C146" s="7">
        <f>IF('Raster Scans'!$G$15="Error",#N/A,IF('Raster Scans'!$G$16="Error",#N/A,IF('Raster Scans'!$G$17="Error",#N/A,IF('Raster Scans'!$G$18="Error",#N/A,IF('Raster Scans'!$G$19="Error",#N/A,IF('Raster Scans'!$G$20="Error",#N/A,IF('Raster Scans'!$G$29="Error",#N/A,IF('Raster Scans'!$G$30="Error",#N/A,IF('Raster Scans'!$G$31="Error",#N/A,IF('Raster Scans'!$G$32="Error",#N/A,'Raster Scans'!$D$37*SIN(RADIANS(A146))))))))))))</f>
        <v>-9.7777745889311068E-2</v>
      </c>
      <c r="F146" s="48">
        <f>IF('Raster Scans'!$G$15="Error",#N/A,IF('Raster Scans'!$G$16="Error",#N/A,IF('Raster Scans'!$G$17="Error",#N/A,IF('Raster Scans'!$G$18="Error",#N/A,IF('Raster Scans'!$G$19="Error",#N/A,IF('Raster Scans'!$G$20="Error",#N/A,IF('Raster Scans'!$G$29="Error",#N/A,IF('Raster Scans'!$G$30="Error",#N/A,IF('Raster Scans'!$G$31="Error",#N/A,IF('Raster Scans'!$G$32="Error",#N/A,'Raster Scans'!$D$41*COS(RADIANS(A146))))))))))))</f>
        <v>6.3961325133153721</v>
      </c>
      <c r="G146" s="7">
        <f>IF('Raster Scans'!$G$15="Error",#N/A,IF('Raster Scans'!$G$16="Error",#N/A,IF('Raster Scans'!$G$17="Error",#N/A,IF('Raster Scans'!$G$18="Error",#N/A,IF('Raster Scans'!$G$19="Error",#N/A,IF('Raster Scans'!$G$20="Error",#N/A,IF('Raster Scans'!$G$29="Error",#N/A,IF('Raster Scans'!$G$30="Error",#N/A,IF('Raster Scans'!$G$31="Error",#N/A,IF('Raster Scans'!$G$32="Error",#N/A,'Raster Scans'!$D$41*SIN(RADIANS(A146))))))))))))</f>
        <v>-19.685271737822113</v>
      </c>
    </row>
    <row r="147" spans="1:7" x14ac:dyDescent="0.25">
      <c r="A147" s="18">
        <v>290</v>
      </c>
      <c r="B147" s="48">
        <f>IF('Raster Scans'!$G$15="Error",#N/A,IF('Raster Scans'!$G$16="Error",#N/A,IF('Raster Scans'!$G$17="Error",#N/A,IF('Raster Scans'!$G$18="Error",#N/A,IF('Raster Scans'!$G$19="Error",#N/A,IF('Raster Scans'!$G$20="Error",#N/A,IF('Raster Scans'!$G$29="Error",#N/A,IF('Raster Scans'!$G$30="Error",#N/A,IF('Raster Scans'!$G$31="Error",#N/A,IF('Raster Scans'!$G$32="Error",#N/A,'Raster Scans'!$D$37*COS(RADIANS(A147))))))))))))</f>
        <v>3.5162956238811514E-2</v>
      </c>
      <c r="C147" s="7">
        <f>IF('Raster Scans'!$G$15="Error",#N/A,IF('Raster Scans'!$G$16="Error",#N/A,IF('Raster Scans'!$G$17="Error",#N/A,IF('Raster Scans'!$G$18="Error",#N/A,IF('Raster Scans'!$G$19="Error",#N/A,IF('Raster Scans'!$G$20="Error",#N/A,IF('Raster Scans'!$G$29="Error",#N/A,IF('Raster Scans'!$G$30="Error",#N/A,IF('Raster Scans'!$G$31="Error",#N/A,IF('Raster Scans'!$G$32="Error",#N/A,'Raster Scans'!$D$37*SIN(RADIANS(A147))))))))))))</f>
        <v>-9.6609428267405581E-2</v>
      </c>
      <c r="F147" s="48">
        <f>IF('Raster Scans'!$G$15="Error",#N/A,IF('Raster Scans'!$G$16="Error",#N/A,IF('Raster Scans'!$G$17="Error",#N/A,IF('Raster Scans'!$G$18="Error",#N/A,IF('Raster Scans'!$G$19="Error",#N/A,IF('Raster Scans'!$G$20="Error",#N/A,IF('Raster Scans'!$G$29="Error",#N/A,IF('Raster Scans'!$G$30="Error",#N/A,IF('Raster Scans'!$G$31="Error",#N/A,IF('Raster Scans'!$G$32="Error",#N/A,'Raster Scans'!$D$41*COS(RADIANS(A147))))))))))))</f>
        <v>7.0792422383079456</v>
      </c>
      <c r="G147" s="7">
        <f>IF('Raster Scans'!$G$15="Error",#N/A,IF('Raster Scans'!$G$16="Error",#N/A,IF('Raster Scans'!$G$17="Error",#N/A,IF('Raster Scans'!$G$18="Error",#N/A,IF('Raster Scans'!$G$19="Error",#N/A,IF('Raster Scans'!$G$20="Error",#N/A,IF('Raster Scans'!$G$29="Error",#N/A,IF('Raster Scans'!$G$30="Error",#N/A,IF('Raster Scans'!$G$31="Error",#N/A,IF('Raster Scans'!$G$32="Error",#N/A,'Raster Scans'!$D$41*SIN(RADIANS(A147))))))))))))</f>
        <v>-19.450058196600462</v>
      </c>
    </row>
    <row r="148" spans="1:7" x14ac:dyDescent="0.25">
      <c r="A148" s="18">
        <v>292</v>
      </c>
      <c r="B148" s="48">
        <f>IF('Raster Scans'!$G$15="Error",#N/A,IF('Raster Scans'!$G$16="Error",#N/A,IF('Raster Scans'!$G$17="Error",#N/A,IF('Raster Scans'!$G$18="Error",#N/A,IF('Raster Scans'!$G$19="Error",#N/A,IF('Raster Scans'!$G$20="Error",#N/A,IF('Raster Scans'!$G$29="Error",#N/A,IF('Raster Scans'!$G$30="Error",#N/A,IF('Raster Scans'!$G$31="Error",#N/A,IF('Raster Scans'!$G$32="Error",#N/A,'Raster Scans'!$D$37*COS(RADIANS(A148))))))))))))</f>
        <v>3.8513156339190897E-2</v>
      </c>
      <c r="C148" s="7">
        <f>IF('Raster Scans'!$G$15="Error",#N/A,IF('Raster Scans'!$G$16="Error",#N/A,IF('Raster Scans'!$G$17="Error",#N/A,IF('Raster Scans'!$G$18="Error",#N/A,IF('Raster Scans'!$G$19="Error",#N/A,IF('Raster Scans'!$G$20="Error",#N/A,IF('Raster Scans'!$G$29="Error",#N/A,IF('Raster Scans'!$G$30="Error",#N/A,IF('Raster Scans'!$G$31="Error",#N/A,IF('Raster Scans'!$G$32="Error",#N/A,'Raster Scans'!$D$37*SIN(RADIANS(A148))))))))))))</f>
        <v>-9.5323406938697897E-2</v>
      </c>
      <c r="F148" s="48">
        <f>IF('Raster Scans'!$G$15="Error",#N/A,IF('Raster Scans'!$G$16="Error",#N/A,IF('Raster Scans'!$G$17="Error",#N/A,IF('Raster Scans'!$G$18="Error",#N/A,IF('Raster Scans'!$G$19="Error",#N/A,IF('Raster Scans'!$G$20="Error",#N/A,IF('Raster Scans'!$G$29="Error",#N/A,IF('Raster Scans'!$G$30="Error",#N/A,IF('Raster Scans'!$G$31="Error",#N/A,IF('Raster Scans'!$G$32="Error",#N/A,'Raster Scans'!$D$41*COS(RADIANS(A148))))))))))))</f>
        <v>7.7537269971067948</v>
      </c>
      <c r="G148" s="7">
        <f>IF('Raster Scans'!$G$15="Error",#N/A,IF('Raster Scans'!$G$16="Error",#N/A,IF('Raster Scans'!$G$17="Error",#N/A,IF('Raster Scans'!$G$18="Error",#N/A,IF('Raster Scans'!$G$19="Error",#N/A,IF('Raster Scans'!$G$20="Error",#N/A,IF('Raster Scans'!$G$29="Error",#N/A,IF('Raster Scans'!$G$30="Error",#N/A,IF('Raster Scans'!$G$31="Error",#N/A,IF('Raster Scans'!$G$32="Error",#N/A,'Raster Scans'!$D$41*SIN(RADIANS(A148))))))))))))</f>
        <v>-19.191147755518045</v>
      </c>
    </row>
    <row r="149" spans="1:7" x14ac:dyDescent="0.25">
      <c r="A149" s="18">
        <v>294</v>
      </c>
      <c r="B149" s="48">
        <f>IF('Raster Scans'!$G$15="Error",#N/A,IF('Raster Scans'!$G$16="Error",#N/A,IF('Raster Scans'!$G$17="Error",#N/A,IF('Raster Scans'!$G$18="Error",#N/A,IF('Raster Scans'!$G$19="Error",#N/A,IF('Raster Scans'!$G$20="Error",#N/A,IF('Raster Scans'!$G$29="Error",#N/A,IF('Raster Scans'!$G$30="Error",#N/A,IF('Raster Scans'!$G$31="Error",#N/A,IF('Raster Scans'!$G$32="Error",#N/A,'Raster Scans'!$D$37*COS(RADIANS(A149))))))))))))</f>
        <v>4.1816434091067931E-2</v>
      </c>
      <c r="C149" s="7">
        <f>IF('Raster Scans'!$G$15="Error",#N/A,IF('Raster Scans'!$G$16="Error",#N/A,IF('Raster Scans'!$G$17="Error",#N/A,IF('Raster Scans'!$G$18="Error",#N/A,IF('Raster Scans'!$G$19="Error",#N/A,IF('Raster Scans'!$G$20="Error",#N/A,IF('Raster Scans'!$G$29="Error",#N/A,IF('Raster Scans'!$G$30="Error",#N/A,IF('Raster Scans'!$G$31="Error",#N/A,IF('Raster Scans'!$G$32="Error",#N/A,'Raster Scans'!$D$37*SIN(RADIANS(A149))))))))))))</f>
        <v>-9.3921248722080616E-2</v>
      </c>
      <c r="F149" s="48">
        <f>IF('Raster Scans'!$G$15="Error",#N/A,IF('Raster Scans'!$G$16="Error",#N/A,IF('Raster Scans'!$G$17="Error",#N/A,IF('Raster Scans'!$G$18="Error",#N/A,IF('Raster Scans'!$G$19="Error",#N/A,IF('Raster Scans'!$G$20="Error",#N/A,IF('Raster Scans'!$G$29="Error",#N/A,IF('Raster Scans'!$G$30="Error",#N/A,IF('Raster Scans'!$G$31="Error",#N/A,IF('Raster Scans'!$G$32="Error",#N/A,'Raster Scans'!$D$41*COS(RADIANS(A149))))))))))))</f>
        <v>8.418765033929752</v>
      </c>
      <c r="G149" s="7">
        <f>IF('Raster Scans'!$G$15="Error",#N/A,IF('Raster Scans'!$G$16="Error",#N/A,IF('Raster Scans'!$G$17="Error",#N/A,IF('Raster Scans'!$G$18="Error",#N/A,IF('Raster Scans'!$G$19="Error",#N/A,IF('Raster Scans'!$G$20="Error",#N/A,IF('Raster Scans'!$G$29="Error",#N/A,IF('Raster Scans'!$G$30="Error",#N/A,IF('Raster Scans'!$G$31="Error",#N/A,IF('Raster Scans'!$G$32="Error",#N/A,'Raster Scans'!$D$41*SIN(RADIANS(A149))))))))))))</f>
        <v>-18.908855857065223</v>
      </c>
    </row>
    <row r="150" spans="1:7" x14ac:dyDescent="0.25">
      <c r="A150" s="18">
        <v>296</v>
      </c>
      <c r="B150" s="48">
        <f>IF('Raster Scans'!$G$15="Error",#N/A,IF('Raster Scans'!$G$16="Error",#N/A,IF('Raster Scans'!$G$17="Error",#N/A,IF('Raster Scans'!$G$18="Error",#N/A,IF('Raster Scans'!$G$19="Error",#N/A,IF('Raster Scans'!$G$20="Error",#N/A,IF('Raster Scans'!$G$29="Error",#N/A,IF('Raster Scans'!$G$30="Error",#N/A,IF('Raster Scans'!$G$31="Error",#N/A,IF('Raster Scans'!$G$32="Error",#N/A,'Raster Scans'!$D$37*COS(RADIANS(A150))))))))))))</f>
        <v>4.5068764959332958E-2</v>
      </c>
      <c r="C150" s="7">
        <f>IF('Raster Scans'!$G$15="Error",#N/A,IF('Raster Scans'!$G$16="Error",#N/A,IF('Raster Scans'!$G$17="Error",#N/A,IF('Raster Scans'!$G$18="Error",#N/A,IF('Raster Scans'!$G$19="Error",#N/A,IF('Raster Scans'!$G$20="Error",#N/A,IF('Raster Scans'!$G$29="Error",#N/A,IF('Raster Scans'!$G$30="Error",#N/A,IF('Raster Scans'!$G$31="Error",#N/A,IF('Raster Scans'!$G$32="Error",#N/A,'Raster Scans'!$D$37*SIN(RADIANS(A150))))))))))))</f>
        <v>-9.2404661931354742E-2</v>
      </c>
      <c r="F150" s="48">
        <f>IF('Raster Scans'!$G$15="Error",#N/A,IF('Raster Scans'!$G$16="Error",#N/A,IF('Raster Scans'!$G$17="Error",#N/A,IF('Raster Scans'!$G$18="Error",#N/A,IF('Raster Scans'!$G$19="Error",#N/A,IF('Raster Scans'!$G$20="Error",#N/A,IF('Raster Scans'!$G$29="Error",#N/A,IF('Raster Scans'!$G$30="Error",#N/A,IF('Raster Scans'!$G$31="Error",#N/A,IF('Raster Scans'!$G$32="Error",#N/A,'Raster Scans'!$D$41*COS(RADIANS(A150))))))))))))</f>
        <v>9.0735461023702229</v>
      </c>
      <c r="G150" s="7">
        <f>IF('Raster Scans'!$G$15="Error",#N/A,IF('Raster Scans'!$G$16="Error",#N/A,IF('Raster Scans'!$G$17="Error",#N/A,IF('Raster Scans'!$G$18="Error",#N/A,IF('Raster Scans'!$G$19="Error",#N/A,IF('Raster Scans'!$G$20="Error",#N/A,IF('Raster Scans'!$G$29="Error",#N/A,IF('Raster Scans'!$G$30="Error",#N/A,IF('Raster Scans'!$G$31="Error",#N/A,IF('Raster Scans'!$G$32="Error",#N/A,'Raster Scans'!$D$41*SIN(RADIANS(A150))))))))))))</f>
        <v>-18.603526430436521</v>
      </c>
    </row>
    <row r="151" spans="1:7" x14ac:dyDescent="0.25">
      <c r="A151" s="18">
        <v>298</v>
      </c>
      <c r="B151" s="48">
        <f>IF('Raster Scans'!$G$15="Error",#N/A,IF('Raster Scans'!$G$16="Error",#N/A,IF('Raster Scans'!$G$17="Error",#N/A,IF('Raster Scans'!$G$18="Error",#N/A,IF('Raster Scans'!$G$19="Error",#N/A,IF('Raster Scans'!$G$20="Error",#N/A,IF('Raster Scans'!$G$29="Error",#N/A,IF('Raster Scans'!$G$30="Error",#N/A,IF('Raster Scans'!$G$31="Error",#N/A,IF('Raster Scans'!$G$32="Error",#N/A,'Raster Scans'!$D$37*COS(RADIANS(A151))))))))))))</f>
        <v>4.8266186479806003E-2</v>
      </c>
      <c r="C151" s="7">
        <f>IF('Raster Scans'!$G$15="Error",#N/A,IF('Raster Scans'!$G$16="Error",#N/A,IF('Raster Scans'!$G$17="Error",#N/A,IF('Raster Scans'!$G$18="Error",#N/A,IF('Raster Scans'!$G$19="Error",#N/A,IF('Raster Scans'!$G$20="Error",#N/A,IF('Raster Scans'!$G$29="Error",#N/A,IF('Raster Scans'!$G$30="Error",#N/A,IF('Raster Scans'!$G$31="Error",#N/A,IF('Raster Scans'!$G$32="Error",#N/A,'Raster Scans'!$D$37*SIN(RADIANS(A151))))))))))))</f>
        <v>-9.0775494293912545E-2</v>
      </c>
      <c r="F151" s="48">
        <f>IF('Raster Scans'!$G$15="Error",#N/A,IF('Raster Scans'!$G$16="Error",#N/A,IF('Raster Scans'!$G$17="Error",#N/A,IF('Raster Scans'!$G$18="Error",#N/A,IF('Raster Scans'!$G$19="Error",#N/A,IF('Raster Scans'!$G$20="Error",#N/A,IF('Raster Scans'!$G$29="Error",#N/A,IF('Raster Scans'!$G$30="Error",#N/A,IF('Raster Scans'!$G$31="Error",#N/A,IF('Raster Scans'!$G$32="Error",#N/A,'Raster Scans'!$D$41*COS(RADIANS(A151))))))))))))</f>
        <v>9.7172724525575731</v>
      </c>
      <c r="G151" s="7">
        <f>IF('Raster Scans'!$G$15="Error",#N/A,IF('Raster Scans'!$G$16="Error",#N/A,IF('Raster Scans'!$G$17="Error",#N/A,IF('Raster Scans'!$G$18="Error",#N/A,IF('Raster Scans'!$G$19="Error",#N/A,IF('Raster Scans'!$G$20="Error",#N/A,IF('Raster Scans'!$G$29="Error",#N/A,IF('Raster Scans'!$G$30="Error",#N/A,IF('Raster Scans'!$G$31="Error",#N/A,IF('Raster Scans'!$G$32="Error",#N/A,'Raster Scans'!$D$41*SIN(RADIANS(A151))))))))))))</f>
        <v>-18.275531472505904</v>
      </c>
    </row>
    <row r="152" spans="1:7" x14ac:dyDescent="0.25">
      <c r="A152" s="18">
        <v>300</v>
      </c>
      <c r="B152" s="48">
        <f>IF('Raster Scans'!$G$15="Error",#N/A,IF('Raster Scans'!$G$16="Error",#N/A,IF('Raster Scans'!$G$17="Error",#N/A,IF('Raster Scans'!$G$18="Error",#N/A,IF('Raster Scans'!$G$19="Error",#N/A,IF('Raster Scans'!$G$20="Error",#N/A,IF('Raster Scans'!$G$29="Error",#N/A,IF('Raster Scans'!$G$30="Error",#N/A,IF('Raster Scans'!$G$31="Error",#N/A,IF('Raster Scans'!$G$32="Error",#N/A,'Raster Scans'!$D$37*COS(RADIANS(A152))))))))))))</f>
        <v>5.1404803086889564E-2</v>
      </c>
      <c r="C152" s="7">
        <f>IF('Raster Scans'!$G$15="Error",#N/A,IF('Raster Scans'!$G$16="Error",#N/A,IF('Raster Scans'!$G$17="Error",#N/A,IF('Raster Scans'!$G$18="Error",#N/A,IF('Raster Scans'!$G$19="Error",#N/A,IF('Raster Scans'!$G$20="Error",#N/A,IF('Raster Scans'!$G$29="Error",#N/A,IF('Raster Scans'!$G$30="Error",#N/A,IF('Raster Scans'!$G$31="Error",#N/A,IF('Raster Scans'!$G$32="Error",#N/A,'Raster Scans'!$D$37*SIN(RADIANS(A152))))))))))))</f>
        <v>-8.9035730699566162E-2</v>
      </c>
      <c r="F152" s="48">
        <f>IF('Raster Scans'!$G$15="Error",#N/A,IF('Raster Scans'!$G$16="Error",#N/A,IF('Raster Scans'!$G$17="Error",#N/A,IF('Raster Scans'!$G$18="Error",#N/A,IF('Raster Scans'!$G$19="Error",#N/A,IF('Raster Scans'!$G$20="Error",#N/A,IF('Raster Scans'!$G$29="Error",#N/A,IF('Raster Scans'!$G$30="Error",#N/A,IF('Raster Scans'!$G$31="Error",#N/A,IF('Raster Scans'!$G$32="Error",#N/A,'Raster Scans'!$D$41*COS(RADIANS(A152))))))))))))</f>
        <v>10.34915980309257</v>
      </c>
      <c r="G152" s="7">
        <f>IF('Raster Scans'!$G$15="Error",#N/A,IF('Raster Scans'!$G$16="Error",#N/A,IF('Raster Scans'!$G$17="Error",#N/A,IF('Raster Scans'!$G$18="Error",#N/A,IF('Raster Scans'!$G$19="Error",#N/A,IF('Raster Scans'!$G$20="Error",#N/A,IF('Raster Scans'!$G$29="Error",#N/A,IF('Raster Scans'!$G$30="Error",#N/A,IF('Raster Scans'!$G$31="Error",#N/A,IF('Raster Scans'!$G$32="Error",#N/A,'Raster Scans'!$D$41*SIN(RADIANS(A152))))))))))))</f>
        <v>-17.925270594605845</v>
      </c>
    </row>
    <row r="153" spans="1:7" x14ac:dyDescent="0.25">
      <c r="A153" s="18">
        <v>302</v>
      </c>
      <c r="B153" s="48">
        <f>IF('Raster Scans'!$G$15="Error",#N/A,IF('Raster Scans'!$G$16="Error",#N/A,IF('Raster Scans'!$G$17="Error",#N/A,IF('Raster Scans'!$G$18="Error",#N/A,IF('Raster Scans'!$G$19="Error",#N/A,IF('Raster Scans'!$G$20="Error",#N/A,IF('Raster Scans'!$G$29="Error",#N/A,IF('Raster Scans'!$G$30="Error",#N/A,IF('Raster Scans'!$G$31="Error",#N/A,IF('Raster Scans'!$G$32="Error",#N/A,'Raster Scans'!$D$37*COS(RADIANS(A153))))))))))))</f>
        <v>5.4480790859714558E-2</v>
      </c>
      <c r="C153" s="7">
        <f>IF('Raster Scans'!$G$15="Error",#N/A,IF('Raster Scans'!$G$16="Error",#N/A,IF('Raster Scans'!$G$17="Error",#N/A,IF('Raster Scans'!$G$18="Error",#N/A,IF('Raster Scans'!$G$19="Error",#N/A,IF('Raster Scans'!$G$20="Error",#N/A,IF('Raster Scans'!$G$29="Error",#N/A,IF('Raster Scans'!$G$30="Error",#N/A,IF('Raster Scans'!$G$31="Error",#N/A,IF('Raster Scans'!$G$32="Error",#N/A,'Raster Scans'!$D$37*SIN(RADIANS(A153))))))))))))</f>
        <v>-8.7187490782265328E-2</v>
      </c>
      <c r="F153" s="48">
        <f>IF('Raster Scans'!$G$15="Error",#N/A,IF('Raster Scans'!$G$16="Error",#N/A,IF('Raster Scans'!$G$17="Error",#N/A,IF('Raster Scans'!$G$18="Error",#N/A,IF('Raster Scans'!$G$19="Error",#N/A,IF('Raster Scans'!$G$20="Error",#N/A,IF('Raster Scans'!$G$29="Error",#N/A,IF('Raster Scans'!$G$30="Error",#N/A,IF('Raster Scans'!$G$31="Error",#N/A,IF('Raster Scans'!$G$32="Error",#N/A,'Raster Scans'!$D$41*COS(RADIANS(A153))))))))))))</f>
        <v>10.968438296573343</v>
      </c>
      <c r="G153" s="7">
        <f>IF('Raster Scans'!$G$15="Error",#N/A,IF('Raster Scans'!$G$16="Error",#N/A,IF('Raster Scans'!$G$17="Error",#N/A,IF('Raster Scans'!$G$18="Error",#N/A,IF('Raster Scans'!$G$19="Error",#N/A,IF('Raster Scans'!$G$20="Error",#N/A,IF('Raster Scans'!$G$29="Error",#N/A,IF('Raster Scans'!$G$30="Error",#N/A,IF('Raster Scans'!$G$31="Error",#N/A,IF('Raster Scans'!$G$32="Error",#N/A,'Raster Scans'!$D$41*SIN(RADIANS(A153))))))))))))</f>
        <v>-17.553170535662534</v>
      </c>
    </row>
    <row r="154" spans="1:7" x14ac:dyDescent="0.25">
      <c r="A154" s="18">
        <v>304</v>
      </c>
      <c r="B154" s="48">
        <f>IF('Raster Scans'!$G$15="Error",#N/A,IF('Raster Scans'!$G$16="Error",#N/A,IF('Raster Scans'!$G$17="Error",#N/A,IF('Raster Scans'!$G$18="Error",#N/A,IF('Raster Scans'!$G$19="Error",#N/A,IF('Raster Scans'!$G$20="Error",#N/A,IF('Raster Scans'!$G$29="Error",#N/A,IF('Raster Scans'!$G$30="Error",#N/A,IF('Raster Scans'!$G$31="Error",#N/A,IF('Raster Scans'!$G$32="Error",#N/A,'Raster Scans'!$D$37*COS(RADIANS(A154))))))))))))</f>
        <v>5.7490402180999572E-2</v>
      </c>
      <c r="C154" s="7">
        <f>IF('Raster Scans'!$G$15="Error",#N/A,IF('Raster Scans'!$G$16="Error",#N/A,IF('Raster Scans'!$G$17="Error",#N/A,IF('Raster Scans'!$G$18="Error",#N/A,IF('Raster Scans'!$G$19="Error",#N/A,IF('Raster Scans'!$G$20="Error",#N/A,IF('Raster Scans'!$G$29="Error",#N/A,IF('Raster Scans'!$G$30="Error",#N/A,IF('Raster Scans'!$G$31="Error",#N/A,IF('Raster Scans'!$G$32="Error",#N/A,'Raster Scans'!$D$37*SIN(RADIANS(A154))))))))))))</f>
        <v>-8.5233026337649648E-2</v>
      </c>
      <c r="F154" s="48">
        <f>IF('Raster Scans'!$G$15="Error",#N/A,IF('Raster Scans'!$G$16="Error",#N/A,IF('Raster Scans'!$G$17="Error",#N/A,IF('Raster Scans'!$G$18="Error",#N/A,IF('Raster Scans'!$G$19="Error",#N/A,IF('Raster Scans'!$G$20="Error",#N/A,IF('Raster Scans'!$G$29="Error",#N/A,IF('Raster Scans'!$G$30="Error",#N/A,IF('Raster Scans'!$G$31="Error",#N/A,IF('Raster Scans'!$G$32="Error",#N/A,'Raster Scans'!$D$41*COS(RADIANS(A154))))))))))))</f>
        <v>11.574353437548156</v>
      </c>
      <c r="G154" s="7">
        <f>IF('Raster Scans'!$G$15="Error",#N/A,IF('Raster Scans'!$G$16="Error",#N/A,IF('Raster Scans'!$G$17="Error",#N/A,IF('Raster Scans'!$G$18="Error",#N/A,IF('Raster Scans'!$G$19="Error",#N/A,IF('Raster Scans'!$G$20="Error",#N/A,IF('Raster Scans'!$G$29="Error",#N/A,IF('Raster Scans'!$G$30="Error",#N/A,IF('Raster Scans'!$G$31="Error",#N/A,IF('Raster Scans'!$G$32="Error",#N/A,'Raster Scans'!$D$41*SIN(RADIANS(A154))))))))))))</f>
        <v>-17.159684642280151</v>
      </c>
    </row>
    <row r="155" spans="1:7" x14ac:dyDescent="0.25">
      <c r="A155" s="18">
        <v>306</v>
      </c>
      <c r="B155" s="48">
        <f>IF('Raster Scans'!$G$15="Error",#N/A,IF('Raster Scans'!$G$16="Error",#N/A,IF('Raster Scans'!$G$17="Error",#N/A,IF('Raster Scans'!$G$18="Error",#N/A,IF('Raster Scans'!$G$19="Error",#N/A,IF('Raster Scans'!$G$20="Error",#N/A,IF('Raster Scans'!$G$29="Error",#N/A,IF('Raster Scans'!$G$30="Error",#N/A,IF('Raster Scans'!$G$31="Error",#N/A,IF('Raster Scans'!$G$32="Error",#N/A,'Raster Scans'!$D$37*COS(RADIANS(A155))))))))))))</f>
        <v>6.042997030294453E-2</v>
      </c>
      <c r="C155" s="7">
        <f>IF('Raster Scans'!$G$15="Error",#N/A,IF('Raster Scans'!$G$16="Error",#N/A,IF('Raster Scans'!$G$17="Error",#N/A,IF('Raster Scans'!$G$18="Error",#N/A,IF('Raster Scans'!$G$19="Error",#N/A,IF('Raster Scans'!$G$20="Error",#N/A,IF('Raster Scans'!$G$29="Error",#N/A,IF('Raster Scans'!$G$30="Error",#N/A,IF('Raster Scans'!$G$31="Error",#N/A,IF('Raster Scans'!$G$32="Error",#N/A,'Raster Scans'!$D$37*SIN(RADIANS(A155))))))))))))</f>
        <v>-8.3174718579582821E-2</v>
      </c>
      <c r="F155" s="48">
        <f>IF('Raster Scans'!$G$15="Error",#N/A,IF('Raster Scans'!$G$16="Error",#N/A,IF('Raster Scans'!$G$17="Error",#N/A,IF('Raster Scans'!$G$18="Error",#N/A,IF('Raster Scans'!$G$19="Error",#N/A,IF('Raster Scans'!$G$20="Error",#N/A,IF('Raster Scans'!$G$29="Error",#N/A,IF('Raster Scans'!$G$30="Error",#N/A,IF('Raster Scans'!$G$31="Error",#N/A,IF('Raster Scans'!$G$32="Error",#N/A,'Raster Scans'!$D$41*COS(RADIANS(A155))))))))))))</f>
        <v>12.166167011751769</v>
      </c>
      <c r="G155" s="7">
        <f>IF('Raster Scans'!$G$15="Error",#N/A,IF('Raster Scans'!$G$16="Error",#N/A,IF('Raster Scans'!$G$17="Error",#N/A,IF('Raster Scans'!$G$18="Error",#N/A,IF('Raster Scans'!$G$19="Error",#N/A,IF('Raster Scans'!$G$20="Error",#N/A,IF('Raster Scans'!$G$29="Error",#N/A,IF('Raster Scans'!$G$30="Error",#N/A,IF('Raster Scans'!$G$31="Error",#N/A,IF('Raster Scans'!$G$32="Error",#N/A,'Raster Scans'!$D$41*SIN(RADIANS(A155))))))))))))</f>
        <v>-16.745292316407948</v>
      </c>
    </row>
    <row r="156" spans="1:7" x14ac:dyDescent="0.25">
      <c r="A156" s="18">
        <v>308</v>
      </c>
      <c r="B156" s="48">
        <f>IF('Raster Scans'!$G$15="Error",#N/A,IF('Raster Scans'!$G$16="Error",#N/A,IF('Raster Scans'!$G$17="Error",#N/A,IF('Raster Scans'!$G$18="Error",#N/A,IF('Raster Scans'!$G$19="Error",#N/A,IF('Raster Scans'!$G$20="Error",#N/A,IF('Raster Scans'!$G$29="Error",#N/A,IF('Raster Scans'!$G$30="Error",#N/A,IF('Raster Scans'!$G$31="Error",#N/A,IF('Raster Scans'!$G$32="Error",#N/A,'Raster Scans'!$D$37*COS(RADIANS(A156))))))))))))</f>
        <v>6.3295913814598773E-2</v>
      </c>
      <c r="C156" s="7">
        <f>IF('Raster Scans'!$G$15="Error",#N/A,IF('Raster Scans'!$G$16="Error",#N/A,IF('Raster Scans'!$G$17="Error",#N/A,IF('Raster Scans'!$G$18="Error",#N/A,IF('Raster Scans'!$G$19="Error",#N/A,IF('Raster Scans'!$G$20="Error",#N/A,IF('Raster Scans'!$G$29="Error",#N/A,IF('Raster Scans'!$G$30="Error",#N/A,IF('Raster Scans'!$G$31="Error",#N/A,IF('Raster Scans'!$G$32="Error",#N/A,'Raster Scans'!$D$37*SIN(RADIANS(A156))))))))))))</f>
        <v>-8.1015075239009943E-2</v>
      </c>
      <c r="F156" s="48">
        <f>IF('Raster Scans'!$G$15="Error",#N/A,IF('Raster Scans'!$G$16="Error",#N/A,IF('Raster Scans'!$G$17="Error",#N/A,IF('Raster Scans'!$G$18="Error",#N/A,IF('Raster Scans'!$G$19="Error",#N/A,IF('Raster Scans'!$G$20="Error",#N/A,IF('Raster Scans'!$G$29="Error",#N/A,IF('Raster Scans'!$G$30="Error",#N/A,IF('Raster Scans'!$G$31="Error",#N/A,IF('Raster Scans'!$G$32="Error",#N/A,'Raster Scans'!$D$41*COS(RADIANS(A156))))))))))))</f>
        <v>12.743157985505945</v>
      </c>
      <c r="G156" s="7">
        <f>IF('Raster Scans'!$G$15="Error",#N/A,IF('Raster Scans'!$G$16="Error",#N/A,IF('Raster Scans'!$G$17="Error",#N/A,IF('Raster Scans'!$G$18="Error",#N/A,IF('Raster Scans'!$G$19="Error",#N/A,IF('Raster Scans'!$G$20="Error",#N/A,IF('Raster Scans'!$G$29="Error",#N/A,IF('Raster Scans'!$G$30="Error",#N/A,IF('Raster Scans'!$G$31="Error",#N/A,IF('Raster Scans'!$G$32="Error",#N/A,'Raster Scans'!$D$41*SIN(RADIANS(A156))))))))))))</f>
        <v>-16.310498431262737</v>
      </c>
    </row>
    <row r="157" spans="1:7" x14ac:dyDescent="0.25">
      <c r="A157" s="18">
        <v>310</v>
      </c>
      <c r="B157" s="48">
        <f>IF('Raster Scans'!$G$15="Error",#N/A,IF('Raster Scans'!$G$16="Error",#N/A,IF('Raster Scans'!$G$17="Error",#N/A,IF('Raster Scans'!$G$18="Error",#N/A,IF('Raster Scans'!$G$19="Error",#N/A,IF('Raster Scans'!$G$20="Error",#N/A,IF('Raster Scans'!$G$29="Error",#N/A,IF('Raster Scans'!$G$30="Error",#N/A,IF('Raster Scans'!$G$31="Error",#N/A,IF('Raster Scans'!$G$32="Error",#N/A,'Raster Scans'!$D$37*COS(RADIANS(A157))))))))))))</f>
        <v>6.6084741005257935E-2</v>
      </c>
      <c r="C157" s="7">
        <f>IF('Raster Scans'!$G$15="Error",#N/A,IF('Raster Scans'!$G$16="Error",#N/A,IF('Raster Scans'!$G$17="Error",#N/A,IF('Raster Scans'!$G$18="Error",#N/A,IF('Raster Scans'!$G$19="Error",#N/A,IF('Raster Scans'!$G$20="Error",#N/A,IF('Raster Scans'!$G$29="Error",#N/A,IF('Raster Scans'!$G$30="Error",#N/A,IF('Raster Scans'!$G$31="Error",#N/A,IF('Raster Scans'!$G$32="Error",#N/A,'Raster Scans'!$D$37*SIN(RADIANS(A157))))))))))))</f>
        <v>-7.875672750867406E-2</v>
      </c>
      <c r="F157" s="48">
        <f>IF('Raster Scans'!$G$15="Error",#N/A,IF('Raster Scans'!$G$16="Error",#N/A,IF('Raster Scans'!$G$17="Error",#N/A,IF('Raster Scans'!$G$18="Error",#N/A,IF('Raster Scans'!$G$19="Error",#N/A,IF('Raster Scans'!$G$20="Error",#N/A,IF('Raster Scans'!$G$29="Error",#N/A,IF('Raster Scans'!$G$30="Error",#N/A,IF('Raster Scans'!$G$31="Error",#N/A,IF('Raster Scans'!$G$32="Error",#N/A,'Raster Scans'!$D$41*COS(RADIANS(A157))))))))))))</f>
        <v>13.304623384187774</v>
      </c>
      <c r="G157" s="7">
        <f>IF('Raster Scans'!$G$15="Error",#N/A,IF('Raster Scans'!$G$16="Error",#N/A,IF('Raster Scans'!$G$17="Error",#N/A,IF('Raster Scans'!$G$18="Error",#N/A,IF('Raster Scans'!$G$19="Error",#N/A,IF('Raster Scans'!$G$20="Error",#N/A,IF('Raster Scans'!$G$29="Error",#N/A,IF('Raster Scans'!$G$30="Error",#N/A,IF('Raster Scans'!$G$31="Error",#N/A,IF('Raster Scans'!$G$32="Error",#N/A,'Raster Scans'!$D$41*SIN(RADIANS(A157))))))))))))</f>
        <v>-15.855832716218719</v>
      </c>
    </row>
    <row r="158" spans="1:7" x14ac:dyDescent="0.25">
      <c r="A158" s="18">
        <v>312</v>
      </c>
      <c r="B158" s="48">
        <f>IF('Raster Scans'!$G$15="Error",#N/A,IF('Raster Scans'!$G$16="Error",#N/A,IF('Raster Scans'!$G$17="Error",#N/A,IF('Raster Scans'!$G$18="Error",#N/A,IF('Raster Scans'!$G$19="Error",#N/A,IF('Raster Scans'!$G$20="Error",#N/A,IF('Raster Scans'!$G$29="Error",#N/A,IF('Raster Scans'!$G$30="Error",#N/A,IF('Raster Scans'!$G$31="Error",#N/A,IF('Raster Scans'!$G$32="Error",#N/A,'Raster Scans'!$D$37*COS(RADIANS(A158))))))))))))</f>
        <v>6.8793054118576183E-2</v>
      </c>
      <c r="C158" s="7">
        <f>IF('Raster Scans'!$G$15="Error",#N/A,IF('Raster Scans'!$G$16="Error",#N/A,IF('Raster Scans'!$G$17="Error",#N/A,IF('Raster Scans'!$G$18="Error",#N/A,IF('Raster Scans'!$G$19="Error",#N/A,IF('Raster Scans'!$G$20="Error",#N/A,IF('Raster Scans'!$G$29="Error",#N/A,IF('Raster Scans'!$G$30="Error",#N/A,IF('Raster Scans'!$G$31="Error",#N/A,IF('Raster Scans'!$G$32="Error",#N/A,'Raster Scans'!$D$37*SIN(RADIANS(A158))))))))))))</f>
        <v>-7.6402426837412732E-2</v>
      </c>
      <c r="F158" s="48">
        <f>IF('Raster Scans'!$G$15="Error",#N/A,IF('Raster Scans'!$G$16="Error",#N/A,IF('Raster Scans'!$G$17="Error",#N/A,IF('Raster Scans'!$G$18="Error",#N/A,IF('Raster Scans'!$G$19="Error",#N/A,IF('Raster Scans'!$G$20="Error",#N/A,IF('Raster Scans'!$G$29="Error",#N/A,IF('Raster Scans'!$G$30="Error",#N/A,IF('Raster Scans'!$G$31="Error",#N/A,IF('Raster Scans'!$G$32="Error",#N/A,'Raster Scans'!$D$41*COS(RADIANS(A158))))))))))))</f>
        <v>13.849879148696095</v>
      </c>
      <c r="G158" s="7">
        <f>IF('Raster Scans'!$G$15="Error",#N/A,IF('Raster Scans'!$G$16="Error",#N/A,IF('Raster Scans'!$G$17="Error",#N/A,IF('Raster Scans'!$G$18="Error",#N/A,IF('Raster Scans'!$G$19="Error",#N/A,IF('Raster Scans'!$G$20="Error",#N/A,IF('Raster Scans'!$G$29="Error",#N/A,IF('Raster Scans'!$G$30="Error",#N/A,IF('Raster Scans'!$G$31="Error",#N/A,IF('Raster Scans'!$G$32="Error",#N/A,'Raster Scans'!$D$41*SIN(RADIANS(A158))))))))))))</f>
        <v>-15.381849111413789</v>
      </c>
    </row>
    <row r="159" spans="1:7" x14ac:dyDescent="0.25">
      <c r="A159" s="18">
        <v>314</v>
      </c>
      <c r="B159" s="48">
        <f>IF('Raster Scans'!$G$15="Error",#N/A,IF('Raster Scans'!$G$16="Error",#N/A,IF('Raster Scans'!$G$17="Error",#N/A,IF('Raster Scans'!$G$18="Error",#N/A,IF('Raster Scans'!$G$19="Error",#N/A,IF('Raster Scans'!$G$20="Error",#N/A,IF('Raster Scans'!$G$29="Error",#N/A,IF('Raster Scans'!$G$30="Error",#N/A,IF('Raster Scans'!$G$31="Error",#N/A,IF('Raster Scans'!$G$32="Error",#N/A,'Raster Scans'!$D$37*COS(RADIANS(A159))))))))))))</f>
        <v>7.1417553492208657E-2</v>
      </c>
      <c r="C159" s="7">
        <f>IF('Raster Scans'!$G$15="Error",#N/A,IF('Raster Scans'!$G$16="Error",#N/A,IF('Raster Scans'!$G$17="Error",#N/A,IF('Raster Scans'!$G$18="Error",#N/A,IF('Raster Scans'!$G$19="Error",#N/A,IF('Raster Scans'!$G$20="Error",#N/A,IF('Raster Scans'!$G$29="Error",#N/A,IF('Raster Scans'!$G$30="Error",#N/A,IF('Raster Scans'!$G$31="Error",#N/A,IF('Raster Scans'!$G$32="Error",#N/A,'Raster Scans'!$D$37*SIN(RADIANS(A159))))))))))))</f>
        <v>-7.3955041577941624E-2</v>
      </c>
      <c r="F159" s="48">
        <f>IF('Raster Scans'!$G$15="Error",#N/A,IF('Raster Scans'!$G$16="Error",#N/A,IF('Raster Scans'!$G$17="Error",#N/A,IF('Raster Scans'!$G$18="Error",#N/A,IF('Raster Scans'!$G$19="Error",#N/A,IF('Raster Scans'!$G$20="Error",#N/A,IF('Raster Scans'!$G$29="Error",#N/A,IF('Raster Scans'!$G$30="Error",#N/A,IF('Raster Scans'!$G$31="Error",#N/A,IF('Raster Scans'!$G$32="Error",#N/A,'Raster Scans'!$D$41*COS(RADIANS(A159))))))))))))</f>
        <v>14.378260968872082</v>
      </c>
      <c r="G159" s="7">
        <f>IF('Raster Scans'!$G$15="Error",#N/A,IF('Raster Scans'!$G$16="Error",#N/A,IF('Raster Scans'!$G$17="Error",#N/A,IF('Raster Scans'!$G$18="Error",#N/A,IF('Raster Scans'!$G$19="Error",#N/A,IF('Raster Scans'!$G$20="Error",#N/A,IF('Raster Scans'!$G$29="Error",#N/A,IF('Raster Scans'!$G$30="Error",#N/A,IF('Raster Scans'!$G$31="Error",#N/A,IF('Raster Scans'!$G$32="Error",#N/A,'Raster Scans'!$D$41*SIN(RADIANS(A159))))))))))))</f>
        <v>-14.889125092858807</v>
      </c>
    </row>
    <row r="160" spans="1:7" x14ac:dyDescent="0.25">
      <c r="A160" s="18">
        <v>316</v>
      </c>
      <c r="B160" s="48">
        <f>IF('Raster Scans'!$G$15="Error",#N/A,IF('Raster Scans'!$G$16="Error",#N/A,IF('Raster Scans'!$G$17="Error",#N/A,IF('Raster Scans'!$G$18="Error",#N/A,IF('Raster Scans'!$G$19="Error",#N/A,IF('Raster Scans'!$G$20="Error",#N/A,IF('Raster Scans'!$G$29="Error",#N/A,IF('Raster Scans'!$G$30="Error",#N/A,IF('Raster Scans'!$G$31="Error",#N/A,IF('Raster Scans'!$G$32="Error",#N/A,'Raster Scans'!$D$37*COS(RADIANS(A160))))))))))))</f>
        <v>7.3955041577941583E-2</v>
      </c>
      <c r="C160" s="7">
        <f>IF('Raster Scans'!$G$15="Error",#N/A,IF('Raster Scans'!$G$16="Error",#N/A,IF('Raster Scans'!$G$17="Error",#N/A,IF('Raster Scans'!$G$18="Error",#N/A,IF('Raster Scans'!$G$19="Error",#N/A,IF('Raster Scans'!$G$20="Error",#N/A,IF('Raster Scans'!$G$29="Error",#N/A,IF('Raster Scans'!$G$30="Error",#N/A,IF('Raster Scans'!$G$31="Error",#N/A,IF('Raster Scans'!$G$32="Error",#N/A,'Raster Scans'!$D$37*SIN(RADIANS(A160))))))))))))</f>
        <v>-7.1417553492208685E-2</v>
      </c>
      <c r="F160" s="48">
        <f>IF('Raster Scans'!$G$15="Error",#N/A,IF('Raster Scans'!$G$16="Error",#N/A,IF('Raster Scans'!$G$17="Error",#N/A,IF('Raster Scans'!$G$18="Error",#N/A,IF('Raster Scans'!$G$19="Error",#N/A,IF('Raster Scans'!$G$20="Error",#N/A,IF('Raster Scans'!$G$29="Error",#N/A,IF('Raster Scans'!$G$30="Error",#N/A,IF('Raster Scans'!$G$31="Error",#N/A,IF('Raster Scans'!$G$32="Error",#N/A,'Raster Scans'!$D$41*COS(RADIANS(A160))))))))))))</f>
        <v>14.8891250928588</v>
      </c>
      <c r="G160" s="7">
        <f>IF('Raster Scans'!$G$15="Error",#N/A,IF('Raster Scans'!$G$16="Error",#N/A,IF('Raster Scans'!$G$17="Error",#N/A,IF('Raster Scans'!$G$18="Error",#N/A,IF('Raster Scans'!$G$19="Error",#N/A,IF('Raster Scans'!$G$20="Error",#N/A,IF('Raster Scans'!$G$29="Error",#N/A,IF('Raster Scans'!$G$30="Error",#N/A,IF('Raster Scans'!$G$31="Error",#N/A,IF('Raster Scans'!$G$32="Error",#N/A,'Raster Scans'!$D$41*SIN(RADIANS(A160))))))))))))</f>
        <v>-14.378260968872087</v>
      </c>
    </row>
    <row r="161" spans="1:7" x14ac:dyDescent="0.25">
      <c r="A161" s="18">
        <v>318</v>
      </c>
      <c r="B161" s="48">
        <f>IF('Raster Scans'!$G$15="Error",#N/A,IF('Raster Scans'!$G$16="Error",#N/A,IF('Raster Scans'!$G$17="Error",#N/A,IF('Raster Scans'!$G$18="Error",#N/A,IF('Raster Scans'!$G$19="Error",#N/A,IF('Raster Scans'!$G$20="Error",#N/A,IF('Raster Scans'!$G$29="Error",#N/A,IF('Raster Scans'!$G$30="Error",#N/A,IF('Raster Scans'!$G$31="Error",#N/A,IF('Raster Scans'!$G$32="Error",#N/A,'Raster Scans'!$D$37*COS(RADIANS(A161))))))))))))</f>
        <v>7.6402426837412704E-2</v>
      </c>
      <c r="C161" s="7">
        <f>IF('Raster Scans'!$G$15="Error",#N/A,IF('Raster Scans'!$G$16="Error",#N/A,IF('Raster Scans'!$G$17="Error",#N/A,IF('Raster Scans'!$G$18="Error",#N/A,IF('Raster Scans'!$G$19="Error",#N/A,IF('Raster Scans'!$G$20="Error",#N/A,IF('Raster Scans'!$G$29="Error",#N/A,IF('Raster Scans'!$G$30="Error",#N/A,IF('Raster Scans'!$G$31="Error",#N/A,IF('Raster Scans'!$G$32="Error",#N/A,'Raster Scans'!$D$37*SIN(RADIANS(A161))))))))))))</f>
        <v>-6.8793054118576211E-2</v>
      </c>
      <c r="F161" s="48">
        <f>IF('Raster Scans'!$G$15="Error",#N/A,IF('Raster Scans'!$G$16="Error",#N/A,IF('Raster Scans'!$G$17="Error",#N/A,IF('Raster Scans'!$G$18="Error",#N/A,IF('Raster Scans'!$G$19="Error",#N/A,IF('Raster Scans'!$G$20="Error",#N/A,IF('Raster Scans'!$G$29="Error",#N/A,IF('Raster Scans'!$G$30="Error",#N/A,IF('Raster Scans'!$G$31="Error",#N/A,IF('Raster Scans'!$G$32="Error",#N/A,'Raster Scans'!$D$41*COS(RADIANS(A161))))))))))))</f>
        <v>15.381849111413782</v>
      </c>
      <c r="G161" s="7">
        <f>IF('Raster Scans'!$G$15="Error",#N/A,IF('Raster Scans'!$G$16="Error",#N/A,IF('Raster Scans'!$G$17="Error",#N/A,IF('Raster Scans'!$G$18="Error",#N/A,IF('Raster Scans'!$G$19="Error",#N/A,IF('Raster Scans'!$G$20="Error",#N/A,IF('Raster Scans'!$G$29="Error",#N/A,IF('Raster Scans'!$G$30="Error",#N/A,IF('Raster Scans'!$G$31="Error",#N/A,IF('Raster Scans'!$G$32="Error",#N/A,'Raster Scans'!$D$41*SIN(RADIANS(A161))))))))))))</f>
        <v>-13.849879148696102</v>
      </c>
    </row>
    <row r="162" spans="1:7" x14ac:dyDescent="0.25">
      <c r="A162" s="18">
        <v>320</v>
      </c>
      <c r="B162" s="48">
        <f>IF('Raster Scans'!$G$15="Error",#N/A,IF('Raster Scans'!$G$16="Error",#N/A,IF('Raster Scans'!$G$17="Error",#N/A,IF('Raster Scans'!$G$18="Error",#N/A,IF('Raster Scans'!$G$19="Error",#N/A,IF('Raster Scans'!$G$20="Error",#N/A,IF('Raster Scans'!$G$29="Error",#N/A,IF('Raster Scans'!$G$30="Error",#N/A,IF('Raster Scans'!$G$31="Error",#N/A,IF('Raster Scans'!$G$32="Error",#N/A,'Raster Scans'!$D$37*COS(RADIANS(A162))))))))))))</f>
        <v>7.8756727508674032E-2</v>
      </c>
      <c r="C162" s="7">
        <f>IF('Raster Scans'!$G$15="Error",#N/A,IF('Raster Scans'!$G$16="Error",#N/A,IF('Raster Scans'!$G$17="Error",#N/A,IF('Raster Scans'!$G$18="Error",#N/A,IF('Raster Scans'!$G$19="Error",#N/A,IF('Raster Scans'!$G$20="Error",#N/A,IF('Raster Scans'!$G$29="Error",#N/A,IF('Raster Scans'!$G$30="Error",#N/A,IF('Raster Scans'!$G$31="Error",#N/A,IF('Raster Scans'!$G$32="Error",#N/A,'Raster Scans'!$D$37*SIN(RADIANS(A162))))))))))))</f>
        <v>-6.6084741005257977E-2</v>
      </c>
      <c r="F162" s="48">
        <f>IF('Raster Scans'!$G$15="Error",#N/A,IF('Raster Scans'!$G$16="Error",#N/A,IF('Raster Scans'!$G$17="Error",#N/A,IF('Raster Scans'!$G$18="Error",#N/A,IF('Raster Scans'!$G$19="Error",#N/A,IF('Raster Scans'!$G$20="Error",#N/A,IF('Raster Scans'!$G$29="Error",#N/A,IF('Raster Scans'!$G$30="Error",#N/A,IF('Raster Scans'!$G$31="Error",#N/A,IF('Raster Scans'!$G$32="Error",#N/A,'Raster Scans'!$D$41*COS(RADIANS(A162))))))))))))</f>
        <v>15.855832716218714</v>
      </c>
      <c r="G162" s="7">
        <f>IF('Raster Scans'!$G$15="Error",#N/A,IF('Raster Scans'!$G$16="Error",#N/A,IF('Raster Scans'!$G$17="Error",#N/A,IF('Raster Scans'!$G$18="Error",#N/A,IF('Raster Scans'!$G$19="Error",#N/A,IF('Raster Scans'!$G$20="Error",#N/A,IF('Raster Scans'!$G$29="Error",#N/A,IF('Raster Scans'!$G$30="Error",#N/A,IF('Raster Scans'!$G$31="Error",#N/A,IF('Raster Scans'!$G$32="Error",#N/A,'Raster Scans'!$D$41*SIN(RADIANS(A162))))))))))))</f>
        <v>-13.304623384187781</v>
      </c>
    </row>
    <row r="163" spans="1:7" x14ac:dyDescent="0.25">
      <c r="A163" s="18">
        <v>322</v>
      </c>
      <c r="B163" s="48">
        <f>IF('Raster Scans'!$G$15="Error",#N/A,IF('Raster Scans'!$G$16="Error",#N/A,IF('Raster Scans'!$G$17="Error",#N/A,IF('Raster Scans'!$G$18="Error",#N/A,IF('Raster Scans'!$G$19="Error",#N/A,IF('Raster Scans'!$G$20="Error",#N/A,IF('Raster Scans'!$G$29="Error",#N/A,IF('Raster Scans'!$G$30="Error",#N/A,IF('Raster Scans'!$G$31="Error",#N/A,IF('Raster Scans'!$G$32="Error",#N/A,'Raster Scans'!$D$37*COS(RADIANS(A163))))))))))))</f>
        <v>8.101507523900997E-2</v>
      </c>
      <c r="C163" s="7">
        <f>IF('Raster Scans'!$G$15="Error",#N/A,IF('Raster Scans'!$G$16="Error",#N/A,IF('Raster Scans'!$G$17="Error",#N/A,IF('Raster Scans'!$G$18="Error",#N/A,IF('Raster Scans'!$G$19="Error",#N/A,IF('Raster Scans'!$G$20="Error",#N/A,IF('Raster Scans'!$G$29="Error",#N/A,IF('Raster Scans'!$G$30="Error",#N/A,IF('Raster Scans'!$G$31="Error",#N/A,IF('Raster Scans'!$G$32="Error",#N/A,'Raster Scans'!$D$37*SIN(RADIANS(A163))))))))))))</f>
        <v>-6.3295913814598731E-2</v>
      </c>
      <c r="F163" s="48">
        <f>IF('Raster Scans'!$G$15="Error",#N/A,IF('Raster Scans'!$G$16="Error",#N/A,IF('Raster Scans'!$G$17="Error",#N/A,IF('Raster Scans'!$G$18="Error",#N/A,IF('Raster Scans'!$G$19="Error",#N/A,IF('Raster Scans'!$G$20="Error",#N/A,IF('Raster Scans'!$G$29="Error",#N/A,IF('Raster Scans'!$G$30="Error",#N/A,IF('Raster Scans'!$G$31="Error",#N/A,IF('Raster Scans'!$G$32="Error",#N/A,'Raster Scans'!$D$41*COS(RADIANS(A163))))))))))))</f>
        <v>16.31049843126274</v>
      </c>
      <c r="G163" s="7">
        <f>IF('Raster Scans'!$G$15="Error",#N/A,IF('Raster Scans'!$G$16="Error",#N/A,IF('Raster Scans'!$G$17="Error",#N/A,IF('Raster Scans'!$G$18="Error",#N/A,IF('Raster Scans'!$G$19="Error",#N/A,IF('Raster Scans'!$G$20="Error",#N/A,IF('Raster Scans'!$G$29="Error",#N/A,IF('Raster Scans'!$G$30="Error",#N/A,IF('Raster Scans'!$G$31="Error",#N/A,IF('Raster Scans'!$G$32="Error",#N/A,'Raster Scans'!$D$41*SIN(RADIANS(A163))))))))))))</f>
        <v>-12.743157985505938</v>
      </c>
    </row>
    <row r="164" spans="1:7" x14ac:dyDescent="0.25">
      <c r="A164" s="18">
        <v>324</v>
      </c>
      <c r="B164" s="48">
        <f>IF('Raster Scans'!$G$15="Error",#N/A,IF('Raster Scans'!$G$16="Error",#N/A,IF('Raster Scans'!$G$17="Error",#N/A,IF('Raster Scans'!$G$18="Error",#N/A,IF('Raster Scans'!$G$19="Error",#N/A,IF('Raster Scans'!$G$20="Error",#N/A,IF('Raster Scans'!$G$29="Error",#N/A,IF('Raster Scans'!$G$30="Error",#N/A,IF('Raster Scans'!$G$31="Error",#N/A,IF('Raster Scans'!$G$32="Error",#N/A,'Raster Scans'!$D$37*COS(RADIANS(A164))))))))))))</f>
        <v>8.3174718579582793E-2</v>
      </c>
      <c r="C164" s="7">
        <f>IF('Raster Scans'!$G$15="Error",#N/A,IF('Raster Scans'!$G$16="Error",#N/A,IF('Raster Scans'!$G$17="Error",#N/A,IF('Raster Scans'!$G$18="Error",#N/A,IF('Raster Scans'!$G$19="Error",#N/A,IF('Raster Scans'!$G$20="Error",#N/A,IF('Raster Scans'!$G$29="Error",#N/A,IF('Raster Scans'!$G$30="Error",#N/A,IF('Raster Scans'!$G$31="Error",#N/A,IF('Raster Scans'!$G$32="Error",#N/A,'Raster Scans'!$D$37*SIN(RADIANS(A164))))))))))))</f>
        <v>-6.0429970302944572E-2</v>
      </c>
      <c r="F164" s="48">
        <f>IF('Raster Scans'!$G$15="Error",#N/A,IF('Raster Scans'!$G$16="Error",#N/A,IF('Raster Scans'!$G$17="Error",#N/A,IF('Raster Scans'!$G$18="Error",#N/A,IF('Raster Scans'!$G$19="Error",#N/A,IF('Raster Scans'!$G$20="Error",#N/A,IF('Raster Scans'!$G$29="Error",#N/A,IF('Raster Scans'!$G$30="Error",#N/A,IF('Raster Scans'!$G$31="Error",#N/A,IF('Raster Scans'!$G$32="Error",#N/A,'Raster Scans'!$D$41*COS(RADIANS(A164))))))))))))</f>
        <v>16.745292316407944</v>
      </c>
      <c r="G164" s="7">
        <f>IF('Raster Scans'!$G$15="Error",#N/A,IF('Raster Scans'!$G$16="Error",#N/A,IF('Raster Scans'!$G$17="Error",#N/A,IF('Raster Scans'!$G$18="Error",#N/A,IF('Raster Scans'!$G$19="Error",#N/A,IF('Raster Scans'!$G$20="Error",#N/A,IF('Raster Scans'!$G$29="Error",#N/A,IF('Raster Scans'!$G$30="Error",#N/A,IF('Raster Scans'!$G$31="Error",#N/A,IF('Raster Scans'!$G$32="Error",#N/A,'Raster Scans'!$D$41*SIN(RADIANS(A164))))))))))))</f>
        <v>-12.166167011751778</v>
      </c>
    </row>
    <row r="165" spans="1:7" x14ac:dyDescent="0.25">
      <c r="A165" s="18">
        <v>326</v>
      </c>
      <c r="B165" s="48">
        <f>IF('Raster Scans'!$G$15="Error",#N/A,IF('Raster Scans'!$G$16="Error",#N/A,IF('Raster Scans'!$G$17="Error",#N/A,IF('Raster Scans'!$G$18="Error",#N/A,IF('Raster Scans'!$G$19="Error",#N/A,IF('Raster Scans'!$G$20="Error",#N/A,IF('Raster Scans'!$G$29="Error",#N/A,IF('Raster Scans'!$G$30="Error",#N/A,IF('Raster Scans'!$G$31="Error",#N/A,IF('Raster Scans'!$G$32="Error",#N/A,'Raster Scans'!$D$37*COS(RADIANS(A165))))))))))))</f>
        <v>8.5233026337649676E-2</v>
      </c>
      <c r="C165" s="7">
        <f>IF('Raster Scans'!$G$15="Error",#N/A,IF('Raster Scans'!$G$16="Error",#N/A,IF('Raster Scans'!$G$17="Error",#N/A,IF('Raster Scans'!$G$18="Error",#N/A,IF('Raster Scans'!$G$19="Error",#N/A,IF('Raster Scans'!$G$20="Error",#N/A,IF('Raster Scans'!$G$29="Error",#N/A,IF('Raster Scans'!$G$30="Error",#N/A,IF('Raster Scans'!$G$31="Error",#N/A,IF('Raster Scans'!$G$32="Error",#N/A,'Raster Scans'!$D$37*SIN(RADIANS(A165))))))))))))</f>
        <v>-5.7490402180999524E-2</v>
      </c>
      <c r="F165" s="48">
        <f>IF('Raster Scans'!$G$15="Error",#N/A,IF('Raster Scans'!$G$16="Error",#N/A,IF('Raster Scans'!$G$17="Error",#N/A,IF('Raster Scans'!$G$18="Error",#N/A,IF('Raster Scans'!$G$19="Error",#N/A,IF('Raster Scans'!$G$20="Error",#N/A,IF('Raster Scans'!$G$29="Error",#N/A,IF('Raster Scans'!$G$30="Error",#N/A,IF('Raster Scans'!$G$31="Error",#N/A,IF('Raster Scans'!$G$32="Error",#N/A,'Raster Scans'!$D$41*COS(RADIANS(A165))))))))))))</f>
        <v>17.159684642280155</v>
      </c>
      <c r="G165" s="7">
        <f>IF('Raster Scans'!$G$15="Error",#N/A,IF('Raster Scans'!$G$16="Error",#N/A,IF('Raster Scans'!$G$17="Error",#N/A,IF('Raster Scans'!$G$18="Error",#N/A,IF('Raster Scans'!$G$19="Error",#N/A,IF('Raster Scans'!$G$20="Error",#N/A,IF('Raster Scans'!$G$29="Error",#N/A,IF('Raster Scans'!$G$30="Error",#N/A,IF('Raster Scans'!$G$31="Error",#N/A,IF('Raster Scans'!$G$32="Error",#N/A,'Raster Scans'!$D$41*SIN(RADIANS(A165))))))))))))</f>
        <v>-11.574353437548147</v>
      </c>
    </row>
    <row r="166" spans="1:7" x14ac:dyDescent="0.25">
      <c r="A166" s="18">
        <v>328</v>
      </c>
      <c r="B166" s="48">
        <f>IF('Raster Scans'!$G$15="Error",#N/A,IF('Raster Scans'!$G$16="Error",#N/A,IF('Raster Scans'!$G$17="Error",#N/A,IF('Raster Scans'!$G$18="Error",#N/A,IF('Raster Scans'!$G$19="Error",#N/A,IF('Raster Scans'!$G$20="Error",#N/A,IF('Raster Scans'!$G$29="Error",#N/A,IF('Raster Scans'!$G$30="Error",#N/A,IF('Raster Scans'!$G$31="Error",#N/A,IF('Raster Scans'!$G$32="Error",#N/A,'Raster Scans'!$D$37*COS(RADIANS(A166))))))))))))</f>
        <v>8.7187490782265301E-2</v>
      </c>
      <c r="C166" s="7">
        <f>IF('Raster Scans'!$G$15="Error",#N/A,IF('Raster Scans'!$G$16="Error",#N/A,IF('Raster Scans'!$G$17="Error",#N/A,IF('Raster Scans'!$G$18="Error",#N/A,IF('Raster Scans'!$G$19="Error",#N/A,IF('Raster Scans'!$G$20="Error",#N/A,IF('Raster Scans'!$G$29="Error",#N/A,IF('Raster Scans'!$G$30="Error",#N/A,IF('Raster Scans'!$G$31="Error",#N/A,IF('Raster Scans'!$G$32="Error",#N/A,'Raster Scans'!$D$37*SIN(RADIANS(A166))))))))))))</f>
        <v>-5.4480790859714592E-2</v>
      </c>
      <c r="F166" s="48">
        <f>IF('Raster Scans'!$G$15="Error",#N/A,IF('Raster Scans'!$G$16="Error",#N/A,IF('Raster Scans'!$G$17="Error",#N/A,IF('Raster Scans'!$G$18="Error",#N/A,IF('Raster Scans'!$G$19="Error",#N/A,IF('Raster Scans'!$G$20="Error",#N/A,IF('Raster Scans'!$G$29="Error",#N/A,IF('Raster Scans'!$G$30="Error",#N/A,IF('Raster Scans'!$G$31="Error",#N/A,IF('Raster Scans'!$G$32="Error",#N/A,'Raster Scans'!$D$41*COS(RADIANS(A166))))))))))))</f>
        <v>17.553170535662531</v>
      </c>
      <c r="G166" s="7">
        <f>IF('Raster Scans'!$G$15="Error",#N/A,IF('Raster Scans'!$G$16="Error",#N/A,IF('Raster Scans'!$G$17="Error",#N/A,IF('Raster Scans'!$G$18="Error",#N/A,IF('Raster Scans'!$G$19="Error",#N/A,IF('Raster Scans'!$G$20="Error",#N/A,IF('Raster Scans'!$G$29="Error",#N/A,IF('Raster Scans'!$G$30="Error",#N/A,IF('Raster Scans'!$G$31="Error",#N/A,IF('Raster Scans'!$G$32="Error",#N/A,'Raster Scans'!$D$41*SIN(RADIANS(A166))))))))))))</f>
        <v>-10.96843829657335</v>
      </c>
    </row>
    <row r="167" spans="1:7" x14ac:dyDescent="0.25">
      <c r="A167" s="18">
        <v>330</v>
      </c>
      <c r="B167" s="48">
        <f>IF('Raster Scans'!$G$15="Error",#N/A,IF('Raster Scans'!$G$16="Error",#N/A,IF('Raster Scans'!$G$17="Error",#N/A,IF('Raster Scans'!$G$18="Error",#N/A,IF('Raster Scans'!$G$19="Error",#N/A,IF('Raster Scans'!$G$20="Error",#N/A,IF('Raster Scans'!$G$29="Error",#N/A,IF('Raster Scans'!$G$30="Error",#N/A,IF('Raster Scans'!$G$31="Error",#N/A,IF('Raster Scans'!$G$32="Error",#N/A,'Raster Scans'!$D$37*COS(RADIANS(A167))))))))))))</f>
        <v>8.9035730699566135E-2</v>
      </c>
      <c r="C167" s="7">
        <f>IF('Raster Scans'!$G$15="Error",#N/A,IF('Raster Scans'!$G$16="Error",#N/A,IF('Raster Scans'!$G$17="Error",#N/A,IF('Raster Scans'!$G$18="Error",#N/A,IF('Raster Scans'!$G$19="Error",#N/A,IF('Raster Scans'!$G$20="Error",#N/A,IF('Raster Scans'!$G$29="Error",#N/A,IF('Raster Scans'!$G$30="Error",#N/A,IF('Raster Scans'!$G$31="Error",#N/A,IF('Raster Scans'!$G$32="Error",#N/A,'Raster Scans'!$D$37*SIN(RADIANS(A167))))))))))))</f>
        <v>-5.1404803086889599E-2</v>
      </c>
      <c r="F167" s="48">
        <f>IF('Raster Scans'!$G$15="Error",#N/A,IF('Raster Scans'!$G$16="Error",#N/A,IF('Raster Scans'!$G$17="Error",#N/A,IF('Raster Scans'!$G$18="Error",#N/A,IF('Raster Scans'!$G$19="Error",#N/A,IF('Raster Scans'!$G$20="Error",#N/A,IF('Raster Scans'!$G$29="Error",#N/A,IF('Raster Scans'!$G$30="Error",#N/A,IF('Raster Scans'!$G$31="Error",#N/A,IF('Raster Scans'!$G$32="Error",#N/A,'Raster Scans'!$D$41*COS(RADIANS(A167))))))))))))</f>
        <v>17.925270594605841</v>
      </c>
      <c r="G167" s="7">
        <f>IF('Raster Scans'!$G$15="Error",#N/A,IF('Raster Scans'!$G$16="Error",#N/A,IF('Raster Scans'!$G$17="Error",#N/A,IF('Raster Scans'!$G$18="Error",#N/A,IF('Raster Scans'!$G$19="Error",#N/A,IF('Raster Scans'!$G$20="Error",#N/A,IF('Raster Scans'!$G$29="Error",#N/A,IF('Raster Scans'!$G$30="Error",#N/A,IF('Raster Scans'!$G$31="Error",#N/A,IF('Raster Scans'!$G$32="Error",#N/A,'Raster Scans'!$D$41*SIN(RADIANS(A167))))))))))))</f>
        <v>-10.349159803092578</v>
      </c>
    </row>
    <row r="168" spans="1:7" x14ac:dyDescent="0.25">
      <c r="A168" s="18">
        <v>332</v>
      </c>
      <c r="B168" s="48">
        <f>IF('Raster Scans'!$G$15="Error",#N/A,IF('Raster Scans'!$G$16="Error",#N/A,IF('Raster Scans'!$G$17="Error",#N/A,IF('Raster Scans'!$G$18="Error",#N/A,IF('Raster Scans'!$G$19="Error",#N/A,IF('Raster Scans'!$G$20="Error",#N/A,IF('Raster Scans'!$G$29="Error",#N/A,IF('Raster Scans'!$G$30="Error",#N/A,IF('Raster Scans'!$G$31="Error",#N/A,IF('Raster Scans'!$G$32="Error",#N/A,'Raster Scans'!$D$37*COS(RADIANS(A168))))))))))))</f>
        <v>9.0775494293912518E-2</v>
      </c>
      <c r="C168" s="7">
        <f>IF('Raster Scans'!$G$15="Error",#N/A,IF('Raster Scans'!$G$16="Error",#N/A,IF('Raster Scans'!$G$17="Error",#N/A,IF('Raster Scans'!$G$18="Error",#N/A,IF('Raster Scans'!$G$19="Error",#N/A,IF('Raster Scans'!$G$20="Error",#N/A,IF('Raster Scans'!$G$29="Error",#N/A,IF('Raster Scans'!$G$30="Error",#N/A,IF('Raster Scans'!$G$31="Error",#N/A,IF('Raster Scans'!$G$32="Error",#N/A,'Raster Scans'!$D$37*SIN(RADIANS(A168))))))))))))</f>
        <v>-4.8266186479806045E-2</v>
      </c>
      <c r="F168" s="48">
        <f>IF('Raster Scans'!$G$15="Error",#N/A,IF('Raster Scans'!$G$16="Error",#N/A,IF('Raster Scans'!$G$17="Error",#N/A,IF('Raster Scans'!$G$18="Error",#N/A,IF('Raster Scans'!$G$19="Error",#N/A,IF('Raster Scans'!$G$20="Error",#N/A,IF('Raster Scans'!$G$29="Error",#N/A,IF('Raster Scans'!$G$30="Error",#N/A,IF('Raster Scans'!$G$31="Error",#N/A,IF('Raster Scans'!$G$32="Error",#N/A,'Raster Scans'!$D$41*COS(RADIANS(A168))))))))))))</f>
        <v>18.275531472505897</v>
      </c>
      <c r="G168" s="7">
        <f>IF('Raster Scans'!$G$15="Error",#N/A,IF('Raster Scans'!$G$16="Error",#N/A,IF('Raster Scans'!$G$17="Error",#N/A,IF('Raster Scans'!$G$18="Error",#N/A,IF('Raster Scans'!$G$19="Error",#N/A,IF('Raster Scans'!$G$20="Error",#N/A,IF('Raster Scans'!$G$29="Error",#N/A,IF('Raster Scans'!$G$30="Error",#N/A,IF('Raster Scans'!$G$31="Error",#N/A,IF('Raster Scans'!$G$32="Error",#N/A,'Raster Scans'!$D$41*SIN(RADIANS(A168))))))))))))</f>
        <v>-9.7172724525575802</v>
      </c>
    </row>
    <row r="169" spans="1:7" x14ac:dyDescent="0.25">
      <c r="A169" s="18">
        <v>334</v>
      </c>
      <c r="B169" s="48">
        <f>IF('Raster Scans'!$G$15="Error",#N/A,IF('Raster Scans'!$G$16="Error",#N/A,IF('Raster Scans'!$G$17="Error",#N/A,IF('Raster Scans'!$G$18="Error",#N/A,IF('Raster Scans'!$G$19="Error",#N/A,IF('Raster Scans'!$G$20="Error",#N/A,IF('Raster Scans'!$G$29="Error",#N/A,IF('Raster Scans'!$G$30="Error",#N/A,IF('Raster Scans'!$G$31="Error",#N/A,IF('Raster Scans'!$G$32="Error",#N/A,'Raster Scans'!$D$37*COS(RADIANS(A169))))))))))))</f>
        <v>9.2404661931354715E-2</v>
      </c>
      <c r="C169" s="7">
        <f>IF('Raster Scans'!$G$15="Error",#N/A,IF('Raster Scans'!$G$16="Error",#N/A,IF('Raster Scans'!$G$17="Error",#N/A,IF('Raster Scans'!$G$18="Error",#N/A,IF('Raster Scans'!$G$19="Error",#N/A,IF('Raster Scans'!$G$20="Error",#N/A,IF('Raster Scans'!$G$29="Error",#N/A,IF('Raster Scans'!$G$30="Error",#N/A,IF('Raster Scans'!$G$31="Error",#N/A,IF('Raster Scans'!$G$32="Error",#N/A,'Raster Scans'!$D$37*SIN(RADIANS(A169))))))))))))</f>
        <v>-4.5068764959332999E-2</v>
      </c>
      <c r="F169" s="48">
        <f>IF('Raster Scans'!$G$15="Error",#N/A,IF('Raster Scans'!$G$16="Error",#N/A,IF('Raster Scans'!$G$17="Error",#N/A,IF('Raster Scans'!$G$18="Error",#N/A,IF('Raster Scans'!$G$19="Error",#N/A,IF('Raster Scans'!$G$20="Error",#N/A,IF('Raster Scans'!$G$29="Error",#N/A,IF('Raster Scans'!$G$30="Error",#N/A,IF('Raster Scans'!$G$31="Error",#N/A,IF('Raster Scans'!$G$32="Error",#N/A,'Raster Scans'!$D$41*COS(RADIANS(A169))))))))))))</f>
        <v>18.603526430436517</v>
      </c>
      <c r="G169" s="7">
        <f>IF('Raster Scans'!$G$15="Error",#N/A,IF('Raster Scans'!$G$16="Error",#N/A,IF('Raster Scans'!$G$17="Error",#N/A,IF('Raster Scans'!$G$18="Error",#N/A,IF('Raster Scans'!$G$19="Error",#N/A,IF('Raster Scans'!$G$20="Error",#N/A,IF('Raster Scans'!$G$29="Error",#N/A,IF('Raster Scans'!$G$30="Error",#N/A,IF('Raster Scans'!$G$31="Error",#N/A,IF('Raster Scans'!$G$32="Error",#N/A,'Raster Scans'!$D$41*SIN(RADIANS(A169))))))))))))</f>
        <v>-9.0735461023702317</v>
      </c>
    </row>
    <row r="170" spans="1:7" x14ac:dyDescent="0.25">
      <c r="A170" s="18">
        <v>336</v>
      </c>
      <c r="B170" s="48">
        <f>IF('Raster Scans'!$G$15="Error",#N/A,IF('Raster Scans'!$G$16="Error",#N/A,IF('Raster Scans'!$G$17="Error",#N/A,IF('Raster Scans'!$G$18="Error",#N/A,IF('Raster Scans'!$G$19="Error",#N/A,IF('Raster Scans'!$G$20="Error",#N/A,IF('Raster Scans'!$G$29="Error",#N/A,IF('Raster Scans'!$G$30="Error",#N/A,IF('Raster Scans'!$G$31="Error",#N/A,IF('Raster Scans'!$G$32="Error",#N/A,'Raster Scans'!$D$37*COS(RADIANS(A170))))))))))))</f>
        <v>9.3921248722080602E-2</v>
      </c>
      <c r="C170" s="7">
        <f>IF('Raster Scans'!$G$15="Error",#N/A,IF('Raster Scans'!$G$16="Error",#N/A,IF('Raster Scans'!$G$17="Error",#N/A,IF('Raster Scans'!$G$18="Error",#N/A,IF('Raster Scans'!$G$19="Error",#N/A,IF('Raster Scans'!$G$20="Error",#N/A,IF('Raster Scans'!$G$29="Error",#N/A,IF('Raster Scans'!$G$30="Error",#N/A,IF('Raster Scans'!$G$31="Error",#N/A,IF('Raster Scans'!$G$32="Error",#N/A,'Raster Scans'!$D$37*SIN(RADIANS(A170))))))))))))</f>
        <v>-4.1816434091067972E-2</v>
      </c>
      <c r="F170" s="48">
        <f>IF('Raster Scans'!$G$15="Error",#N/A,IF('Raster Scans'!$G$16="Error",#N/A,IF('Raster Scans'!$G$17="Error",#N/A,IF('Raster Scans'!$G$18="Error",#N/A,IF('Raster Scans'!$G$19="Error",#N/A,IF('Raster Scans'!$G$20="Error",#N/A,IF('Raster Scans'!$G$29="Error",#N/A,IF('Raster Scans'!$G$30="Error",#N/A,IF('Raster Scans'!$G$31="Error",#N/A,IF('Raster Scans'!$G$32="Error",#N/A,'Raster Scans'!$D$41*COS(RADIANS(A170))))))))))))</f>
        <v>18.908855857065223</v>
      </c>
      <c r="G170" s="7">
        <f>IF('Raster Scans'!$G$15="Error",#N/A,IF('Raster Scans'!$G$16="Error",#N/A,IF('Raster Scans'!$G$17="Error",#N/A,IF('Raster Scans'!$G$18="Error",#N/A,IF('Raster Scans'!$G$19="Error",#N/A,IF('Raster Scans'!$G$20="Error",#N/A,IF('Raster Scans'!$G$29="Error",#N/A,IF('Raster Scans'!$G$30="Error",#N/A,IF('Raster Scans'!$G$31="Error",#N/A,IF('Raster Scans'!$G$32="Error",#N/A,'Raster Scans'!$D$41*SIN(RADIANS(A170))))))))))))</f>
        <v>-8.4187650339297608</v>
      </c>
    </row>
    <row r="171" spans="1:7" x14ac:dyDescent="0.25">
      <c r="A171" s="18">
        <v>338</v>
      </c>
      <c r="B171" s="48">
        <f>IF('Raster Scans'!$G$15="Error",#N/A,IF('Raster Scans'!$G$16="Error",#N/A,IF('Raster Scans'!$G$17="Error",#N/A,IF('Raster Scans'!$G$18="Error",#N/A,IF('Raster Scans'!$G$19="Error",#N/A,IF('Raster Scans'!$G$20="Error",#N/A,IF('Raster Scans'!$G$29="Error",#N/A,IF('Raster Scans'!$G$30="Error",#N/A,IF('Raster Scans'!$G$31="Error",#N/A,IF('Raster Scans'!$G$32="Error",#N/A,'Raster Scans'!$D$37*COS(RADIANS(A171))))))))))))</f>
        <v>9.5323406938697883E-2</v>
      </c>
      <c r="C171" s="7">
        <f>IF('Raster Scans'!$G$15="Error",#N/A,IF('Raster Scans'!$G$16="Error",#N/A,IF('Raster Scans'!$G$17="Error",#N/A,IF('Raster Scans'!$G$18="Error",#N/A,IF('Raster Scans'!$G$19="Error",#N/A,IF('Raster Scans'!$G$20="Error",#N/A,IF('Raster Scans'!$G$29="Error",#N/A,IF('Raster Scans'!$G$30="Error",#N/A,IF('Raster Scans'!$G$31="Error",#N/A,IF('Raster Scans'!$G$32="Error",#N/A,'Raster Scans'!$D$37*SIN(RADIANS(A171))))))))))))</f>
        <v>-3.8513156339190939E-2</v>
      </c>
      <c r="F171" s="48">
        <f>IF('Raster Scans'!$G$15="Error",#N/A,IF('Raster Scans'!$G$16="Error",#N/A,IF('Raster Scans'!$G$17="Error",#N/A,IF('Raster Scans'!$G$18="Error",#N/A,IF('Raster Scans'!$G$19="Error",#N/A,IF('Raster Scans'!$G$20="Error",#N/A,IF('Raster Scans'!$G$29="Error",#N/A,IF('Raster Scans'!$G$30="Error",#N/A,IF('Raster Scans'!$G$31="Error",#N/A,IF('Raster Scans'!$G$32="Error",#N/A,'Raster Scans'!$D$41*COS(RADIANS(A171))))))))))))</f>
        <v>19.191147755518042</v>
      </c>
      <c r="G171" s="7">
        <f>IF('Raster Scans'!$G$15="Error",#N/A,IF('Raster Scans'!$G$16="Error",#N/A,IF('Raster Scans'!$G$17="Error",#N/A,IF('Raster Scans'!$G$18="Error",#N/A,IF('Raster Scans'!$G$19="Error",#N/A,IF('Raster Scans'!$G$20="Error",#N/A,IF('Raster Scans'!$G$29="Error",#N/A,IF('Raster Scans'!$G$30="Error",#N/A,IF('Raster Scans'!$G$31="Error",#N/A,IF('Raster Scans'!$G$32="Error",#N/A,'Raster Scans'!$D$41*SIN(RADIANS(A171))))))))))))</f>
        <v>-7.7537269971068028</v>
      </c>
    </row>
    <row r="172" spans="1:7" x14ac:dyDescent="0.25">
      <c r="A172" s="18">
        <v>340</v>
      </c>
      <c r="B172" s="48">
        <f>IF('Raster Scans'!$G$15="Error",#N/A,IF('Raster Scans'!$G$16="Error",#N/A,IF('Raster Scans'!$G$17="Error",#N/A,IF('Raster Scans'!$G$18="Error",#N/A,IF('Raster Scans'!$G$19="Error",#N/A,IF('Raster Scans'!$G$20="Error",#N/A,IF('Raster Scans'!$G$29="Error",#N/A,IF('Raster Scans'!$G$30="Error",#N/A,IF('Raster Scans'!$G$31="Error",#N/A,IF('Raster Scans'!$G$32="Error",#N/A,'Raster Scans'!$D$37*COS(RADIANS(A172))))))))))))</f>
        <v>9.6609428267405595E-2</v>
      </c>
      <c r="C172" s="7">
        <f>IF('Raster Scans'!$G$15="Error",#N/A,IF('Raster Scans'!$G$16="Error",#N/A,IF('Raster Scans'!$G$17="Error",#N/A,IF('Raster Scans'!$G$18="Error",#N/A,IF('Raster Scans'!$G$19="Error",#N/A,IF('Raster Scans'!$G$20="Error",#N/A,IF('Raster Scans'!$G$29="Error",#N/A,IF('Raster Scans'!$G$30="Error",#N/A,IF('Raster Scans'!$G$31="Error",#N/A,IF('Raster Scans'!$G$32="Error",#N/A,'Raster Scans'!$D$37*SIN(RADIANS(A172))))))))))))</f>
        <v>-3.5162956238811473E-2</v>
      </c>
      <c r="F172" s="48">
        <f>IF('Raster Scans'!$G$15="Error",#N/A,IF('Raster Scans'!$G$16="Error",#N/A,IF('Raster Scans'!$G$17="Error",#N/A,IF('Raster Scans'!$G$18="Error",#N/A,IF('Raster Scans'!$G$19="Error",#N/A,IF('Raster Scans'!$G$20="Error",#N/A,IF('Raster Scans'!$G$29="Error",#N/A,IF('Raster Scans'!$G$30="Error",#N/A,IF('Raster Scans'!$G$31="Error",#N/A,IF('Raster Scans'!$G$32="Error",#N/A,'Raster Scans'!$D$41*COS(RADIANS(A172))))))))))))</f>
        <v>19.450058196600462</v>
      </c>
      <c r="G172" s="7">
        <f>IF('Raster Scans'!$G$15="Error",#N/A,IF('Raster Scans'!$G$16="Error",#N/A,IF('Raster Scans'!$G$17="Error",#N/A,IF('Raster Scans'!$G$18="Error",#N/A,IF('Raster Scans'!$G$19="Error",#N/A,IF('Raster Scans'!$G$20="Error",#N/A,IF('Raster Scans'!$G$29="Error",#N/A,IF('Raster Scans'!$G$30="Error",#N/A,IF('Raster Scans'!$G$31="Error",#N/A,IF('Raster Scans'!$G$32="Error",#N/A,'Raster Scans'!$D$41*SIN(RADIANS(A172))))))))))))</f>
        <v>-7.0792422383079368</v>
      </c>
    </row>
    <row r="173" spans="1:7" x14ac:dyDescent="0.25">
      <c r="A173" s="18">
        <v>342</v>
      </c>
      <c r="B173" s="48">
        <f>IF('Raster Scans'!$G$15="Error",#N/A,IF('Raster Scans'!$G$16="Error",#N/A,IF('Raster Scans'!$G$17="Error",#N/A,IF('Raster Scans'!$G$18="Error",#N/A,IF('Raster Scans'!$G$19="Error",#N/A,IF('Raster Scans'!$G$20="Error",#N/A,IF('Raster Scans'!$G$29="Error",#N/A,IF('Raster Scans'!$G$30="Error",#N/A,IF('Raster Scans'!$G$31="Error",#N/A,IF('Raster Scans'!$G$32="Error",#N/A,'Raster Scans'!$D$37*COS(RADIANS(A173))))))))))))</f>
        <v>9.7777745889311055E-2</v>
      </c>
      <c r="C173" s="7">
        <f>IF('Raster Scans'!$G$15="Error",#N/A,IF('Raster Scans'!$G$16="Error",#N/A,IF('Raster Scans'!$G$17="Error",#N/A,IF('Raster Scans'!$G$18="Error",#N/A,IF('Raster Scans'!$G$19="Error",#N/A,IF('Raster Scans'!$G$20="Error",#N/A,IF('Raster Scans'!$G$29="Error",#N/A,IF('Raster Scans'!$G$30="Error",#N/A,IF('Raster Scans'!$G$31="Error",#N/A,IF('Raster Scans'!$G$32="Error",#N/A,'Raster Scans'!$D$37*SIN(RADIANS(A173))))))))))))</f>
        <v>-3.1769915492693278E-2</v>
      </c>
      <c r="F173" s="48">
        <f>IF('Raster Scans'!$G$15="Error",#N/A,IF('Raster Scans'!$G$16="Error",#N/A,IF('Raster Scans'!$G$17="Error",#N/A,IF('Raster Scans'!$G$18="Error",#N/A,IF('Raster Scans'!$G$19="Error",#N/A,IF('Raster Scans'!$G$20="Error",#N/A,IF('Raster Scans'!$G$29="Error",#N/A,IF('Raster Scans'!$G$30="Error",#N/A,IF('Raster Scans'!$G$31="Error",#N/A,IF('Raster Scans'!$G$32="Error",#N/A,'Raster Scans'!$D$41*COS(RADIANS(A173))))))))))))</f>
        <v>19.685271737822109</v>
      </c>
      <c r="G173" s="7">
        <f>IF('Raster Scans'!$G$15="Error",#N/A,IF('Raster Scans'!$G$16="Error",#N/A,IF('Raster Scans'!$G$17="Error",#N/A,IF('Raster Scans'!$G$18="Error",#N/A,IF('Raster Scans'!$G$19="Error",#N/A,IF('Raster Scans'!$G$20="Error",#N/A,IF('Raster Scans'!$G$29="Error",#N/A,IF('Raster Scans'!$G$30="Error",#N/A,IF('Raster Scans'!$G$31="Error",#N/A,IF('Raster Scans'!$G$32="Error",#N/A,'Raster Scans'!$D$41*SIN(RADIANS(A173))))))))))))</f>
        <v>-6.396132513315381</v>
      </c>
    </row>
    <row r="174" spans="1:7" x14ac:dyDescent="0.25">
      <c r="A174" s="18">
        <v>344</v>
      </c>
      <c r="B174" s="48">
        <f>IF('Raster Scans'!$G$15="Error",#N/A,IF('Raster Scans'!$G$16="Error",#N/A,IF('Raster Scans'!$G$17="Error",#N/A,IF('Raster Scans'!$G$18="Error",#N/A,IF('Raster Scans'!$G$19="Error",#N/A,IF('Raster Scans'!$G$20="Error",#N/A,IF('Raster Scans'!$G$29="Error",#N/A,IF('Raster Scans'!$G$30="Error",#N/A,IF('Raster Scans'!$G$31="Error",#N/A,IF('Raster Scans'!$G$32="Error",#N/A,'Raster Scans'!$D$37*COS(RADIANS(A174))))))))))))</f>
        <v>9.8826936389357564E-2</v>
      </c>
      <c r="C174" s="7">
        <f>IF('Raster Scans'!$G$15="Error",#N/A,IF('Raster Scans'!$G$16="Error",#N/A,IF('Raster Scans'!$G$17="Error",#N/A,IF('Raster Scans'!$G$18="Error",#N/A,IF('Raster Scans'!$G$19="Error",#N/A,IF('Raster Scans'!$G$20="Error",#N/A,IF('Raster Scans'!$G$29="Error",#N/A,IF('Raster Scans'!$G$30="Error",#N/A,IF('Raster Scans'!$G$31="Error",#N/A,IF('Raster Scans'!$G$32="Error",#N/A,'Raster Scans'!$D$37*SIN(RADIANS(A174))))))))))))</f>
        <v>-2.8338167998327481E-2</v>
      </c>
      <c r="F174" s="48">
        <f>IF('Raster Scans'!$G$15="Error",#N/A,IF('Raster Scans'!$G$16="Error",#N/A,IF('Raster Scans'!$G$17="Error",#N/A,IF('Raster Scans'!$G$18="Error",#N/A,IF('Raster Scans'!$G$19="Error",#N/A,IF('Raster Scans'!$G$20="Error",#N/A,IF('Raster Scans'!$G$29="Error",#N/A,IF('Raster Scans'!$G$30="Error",#N/A,IF('Raster Scans'!$G$31="Error",#N/A,IF('Raster Scans'!$G$32="Error",#N/A,'Raster Scans'!$D$41*COS(RADIANS(A174))))))))))))</f>
        <v>19.896501807714881</v>
      </c>
      <c r="G174" s="7">
        <f>IF('Raster Scans'!$G$15="Error",#N/A,IF('Raster Scans'!$G$16="Error",#N/A,IF('Raster Scans'!$G$17="Error",#N/A,IF('Raster Scans'!$G$18="Error",#N/A,IF('Raster Scans'!$G$19="Error",#N/A,IF('Raster Scans'!$G$20="Error",#N/A,IF('Raster Scans'!$G$29="Error",#N/A,IF('Raster Scans'!$G$30="Error",#N/A,IF('Raster Scans'!$G$31="Error",#N/A,IF('Raster Scans'!$G$32="Error",#N/A,'Raster Scans'!$D$41*SIN(RADIANS(A174))))))))))))</f>
        <v>-5.7052300861040184</v>
      </c>
    </row>
    <row r="175" spans="1:7" x14ac:dyDescent="0.25">
      <c r="A175" s="18">
        <v>346</v>
      </c>
      <c r="B175" s="48">
        <f>IF('Raster Scans'!$G$15="Error",#N/A,IF('Raster Scans'!$G$16="Error",#N/A,IF('Raster Scans'!$G$17="Error",#N/A,IF('Raster Scans'!$G$18="Error",#N/A,IF('Raster Scans'!$G$19="Error",#N/A,IF('Raster Scans'!$G$20="Error",#N/A,IF('Raster Scans'!$G$29="Error",#N/A,IF('Raster Scans'!$G$30="Error",#N/A,IF('Raster Scans'!$G$31="Error",#N/A,IF('Raster Scans'!$G$32="Error",#N/A,'Raster Scans'!$D$37*COS(RADIANS(A175))))))))))))</f>
        <v>9.9755721490536159E-2</v>
      </c>
      <c r="C175" s="7">
        <f>IF('Raster Scans'!$G$15="Error",#N/A,IF('Raster Scans'!$G$16="Error",#N/A,IF('Raster Scans'!$G$17="Error",#N/A,IF('Raster Scans'!$G$18="Error",#N/A,IF('Raster Scans'!$G$19="Error",#N/A,IF('Raster Scans'!$G$20="Error",#N/A,IF('Raster Scans'!$G$29="Error",#N/A,IF('Raster Scans'!$G$30="Error",#N/A,IF('Raster Scans'!$G$31="Error",#N/A,IF('Raster Scans'!$G$32="Error",#N/A,'Raster Scans'!$D$37*SIN(RADIANS(A175))))))))))))</f>
        <v>-2.4871894811415957E-2</v>
      </c>
      <c r="F175" s="48">
        <f>IF('Raster Scans'!$G$15="Error",#N/A,IF('Raster Scans'!$G$16="Error",#N/A,IF('Raster Scans'!$G$17="Error",#N/A,IF('Raster Scans'!$G$18="Error",#N/A,IF('Raster Scans'!$G$19="Error",#N/A,IF('Raster Scans'!$G$20="Error",#N/A,IF('Raster Scans'!$G$29="Error",#N/A,IF('Raster Scans'!$G$30="Error",#N/A,IF('Raster Scans'!$G$31="Error",#N/A,IF('Raster Scans'!$G$32="Error",#N/A,'Raster Scans'!$D$41*COS(RADIANS(A175))))))))))))</f>
        <v>20.083491054976104</v>
      </c>
      <c r="G175" s="7">
        <f>IF('Raster Scans'!$G$15="Error",#N/A,IF('Raster Scans'!$G$16="Error",#N/A,IF('Raster Scans'!$G$17="Error",#N/A,IF('Raster Scans'!$G$18="Error",#N/A,IF('Raster Scans'!$G$19="Error",#N/A,IF('Raster Scans'!$G$20="Error",#N/A,IF('Raster Scans'!$G$29="Error",#N/A,IF('Raster Scans'!$G$30="Error",#N/A,IF('Raster Scans'!$G$31="Error",#N/A,IF('Raster Scans'!$G$32="Error",#N/A,'Raster Scans'!$D$41*SIN(RADIANS(A175))))))))))))</f>
        <v>-5.007376714856079</v>
      </c>
    </row>
    <row r="176" spans="1:7" x14ac:dyDescent="0.25">
      <c r="A176" s="18">
        <v>348</v>
      </c>
      <c r="B176" s="48">
        <f>IF('Raster Scans'!$G$15="Error",#N/A,IF('Raster Scans'!$G$16="Error",#N/A,IF('Raster Scans'!$G$17="Error",#N/A,IF('Raster Scans'!$G$18="Error",#N/A,IF('Raster Scans'!$G$19="Error",#N/A,IF('Raster Scans'!$G$20="Error",#N/A,IF('Raster Scans'!$G$29="Error",#N/A,IF('Raster Scans'!$G$30="Error",#N/A,IF('Raster Scans'!$G$31="Error",#N/A,IF('Raster Scans'!$G$32="Error",#N/A,'Raster Scans'!$D$37*COS(RADIANS(A176))))))))))))</f>
        <v>0.10056296961126947</v>
      </c>
      <c r="C176" s="7">
        <f>IF('Raster Scans'!$G$15="Error",#N/A,IF('Raster Scans'!$G$16="Error",#N/A,IF('Raster Scans'!$G$17="Error",#N/A,IF('Raster Scans'!$G$18="Error",#N/A,IF('Raster Scans'!$G$19="Error",#N/A,IF('Raster Scans'!$G$20="Error",#N/A,IF('Raster Scans'!$G$29="Error",#N/A,IF('Raster Scans'!$G$30="Error",#N/A,IF('Raster Scans'!$G$31="Error",#N/A,IF('Raster Scans'!$G$32="Error",#N/A,'Raster Scans'!$D$37*SIN(RADIANS(A176))))))))))))</f>
        <v>-2.1375319051898416E-2</v>
      </c>
      <c r="F176" s="48">
        <f>IF('Raster Scans'!$G$15="Error",#N/A,IF('Raster Scans'!$G$16="Error",#N/A,IF('Raster Scans'!$G$17="Error",#N/A,IF('Raster Scans'!$G$18="Error",#N/A,IF('Raster Scans'!$G$19="Error",#N/A,IF('Raster Scans'!$G$20="Error",#N/A,IF('Raster Scans'!$G$29="Error",#N/A,IF('Raster Scans'!$G$30="Error",#N/A,IF('Raster Scans'!$G$31="Error",#N/A,IF('Raster Scans'!$G$32="Error",#N/A,'Raster Scans'!$D$41*COS(RADIANS(A176))))))))))))</f>
        <v>20.24601166201148</v>
      </c>
      <c r="G176" s="7">
        <f>IF('Raster Scans'!$G$15="Error",#N/A,IF('Raster Scans'!$G$16="Error",#N/A,IF('Raster Scans'!$G$17="Error",#N/A,IF('Raster Scans'!$G$18="Error",#N/A,IF('Raster Scans'!$G$19="Error",#N/A,IF('Raster Scans'!$G$20="Error",#N/A,IF('Raster Scans'!$G$29="Error",#N/A,IF('Raster Scans'!$G$30="Error",#N/A,IF('Raster Scans'!$G$31="Error",#N/A,IF('Raster Scans'!$G$32="Error",#N/A,'Raster Scans'!$D$41*SIN(RADIANS(A176))))))))))))</f>
        <v>-4.3034226264083415</v>
      </c>
    </row>
    <row r="177" spans="1:7" x14ac:dyDescent="0.25">
      <c r="A177" s="18">
        <v>350</v>
      </c>
      <c r="B177" s="48">
        <f>IF('Raster Scans'!$G$15="Error",#N/A,IF('Raster Scans'!$G$16="Error",#N/A,IF('Raster Scans'!$G$17="Error",#N/A,IF('Raster Scans'!$G$18="Error",#N/A,IF('Raster Scans'!$G$19="Error",#N/A,IF('Raster Scans'!$G$20="Error",#N/A,IF('Raster Scans'!$G$29="Error",#N/A,IF('Raster Scans'!$G$30="Error",#N/A,IF('Raster Scans'!$G$31="Error",#N/A,IF('Raster Scans'!$G$32="Error",#N/A,'Raster Scans'!$D$37*COS(RADIANS(A177))))))))))))</f>
        <v>0.10124769724406943</v>
      </c>
      <c r="C177" s="7">
        <f>IF('Raster Scans'!$G$15="Error",#N/A,IF('Raster Scans'!$G$16="Error",#N/A,IF('Raster Scans'!$G$17="Error",#N/A,IF('Raster Scans'!$G$18="Error",#N/A,IF('Raster Scans'!$G$19="Error",#N/A,IF('Raster Scans'!$G$20="Error",#N/A,IF('Raster Scans'!$G$29="Error",#N/A,IF('Raster Scans'!$G$30="Error",#N/A,IF('Raster Scans'!$G$31="Error",#N/A,IF('Raster Scans'!$G$32="Error",#N/A,'Raster Scans'!$D$37*SIN(RADIANS(A177))))))))))))</f>
        <v>-1.7852700758731535E-2</v>
      </c>
      <c r="F177" s="48">
        <f>IF('Raster Scans'!$G$15="Error",#N/A,IF('Raster Scans'!$G$16="Error",#N/A,IF('Raster Scans'!$G$17="Error",#N/A,IF('Raster Scans'!$G$18="Error",#N/A,IF('Raster Scans'!$G$19="Error",#N/A,IF('Raster Scans'!$G$20="Error",#N/A,IF('Raster Scans'!$G$29="Error",#N/A,IF('Raster Scans'!$G$30="Error",#N/A,IF('Raster Scans'!$G$31="Error",#N/A,IF('Raster Scans'!$G$32="Error",#N/A,'Raster Scans'!$D$41*COS(RADIANS(A177))))))))))))</f>
        <v>20.383865622495716</v>
      </c>
      <c r="G177" s="7">
        <f>IF('Raster Scans'!$G$15="Error",#N/A,IF('Raster Scans'!$G$16="Error",#N/A,IF('Raster Scans'!$G$17="Error",#N/A,IF('Raster Scans'!$G$18="Error",#N/A,IF('Raster Scans'!$G$19="Error",#N/A,IF('Raster Scans'!$G$20="Error",#N/A,IF('Raster Scans'!$G$29="Error",#N/A,IF('Raster Scans'!$G$30="Error",#N/A,IF('Raster Scans'!$G$31="Error",#N/A,IF('Raster Scans'!$G$32="Error",#N/A,'Raster Scans'!$D$41*SIN(RADIANS(A177))))))))))))</f>
        <v>-3.5942254803817453</v>
      </c>
    </row>
    <row r="178" spans="1:7" x14ac:dyDescent="0.25">
      <c r="A178" s="18">
        <v>352</v>
      </c>
      <c r="B178" s="48">
        <f>IF('Raster Scans'!$G$15="Error",#N/A,IF('Raster Scans'!$G$16="Error",#N/A,IF('Raster Scans'!$G$17="Error",#N/A,IF('Raster Scans'!$G$18="Error",#N/A,IF('Raster Scans'!$G$19="Error",#N/A,IF('Raster Scans'!$G$20="Error",#N/A,IF('Raster Scans'!$G$29="Error",#N/A,IF('Raster Scans'!$G$30="Error",#N/A,IF('Raster Scans'!$G$31="Error",#N/A,IF('Raster Scans'!$G$32="Error",#N/A,'Raster Scans'!$D$37*COS(RADIANS(A178))))))))))))</f>
        <v>0.10180907015378965</v>
      </c>
      <c r="C178" s="7">
        <f>IF('Raster Scans'!$G$15="Error",#N/A,IF('Raster Scans'!$G$16="Error",#N/A,IF('Raster Scans'!$G$17="Error",#N/A,IF('Raster Scans'!$G$18="Error",#N/A,IF('Raster Scans'!$G$19="Error",#N/A,IF('Raster Scans'!$G$20="Error",#N/A,IF('Raster Scans'!$G$29="Error",#N/A,IF('Raster Scans'!$G$30="Error",#N/A,IF('Raster Scans'!$G$31="Error",#N/A,IF('Raster Scans'!$G$32="Error",#N/A,'Raster Scans'!$D$37*SIN(RADIANS(A178))))))))))))</f>
        <v>-1.4308331699687971E-2</v>
      </c>
      <c r="F178" s="48">
        <f>IF('Raster Scans'!$G$15="Error",#N/A,IF('Raster Scans'!$G$16="Error",#N/A,IF('Raster Scans'!$G$17="Error",#N/A,IF('Raster Scans'!$G$18="Error",#N/A,IF('Raster Scans'!$G$19="Error",#N/A,IF('Raster Scans'!$G$20="Error",#N/A,IF('Raster Scans'!$G$29="Error",#N/A,IF('Raster Scans'!$G$30="Error",#N/A,IF('Raster Scans'!$G$31="Error",#N/A,IF('Raster Scans'!$G$32="Error",#N/A,'Raster Scans'!$D$41*COS(RADIANS(A178))))))))))))</f>
        <v>20.496884982612734</v>
      </c>
      <c r="G178" s="7">
        <f>IF('Raster Scans'!$G$15="Error",#N/A,IF('Raster Scans'!$G$16="Error",#N/A,IF('Raster Scans'!$G$17="Error",#N/A,IF('Raster Scans'!$G$18="Error",#N/A,IF('Raster Scans'!$G$19="Error",#N/A,IF('Raster Scans'!$G$20="Error",#N/A,IF('Raster Scans'!$G$29="Error",#N/A,IF('Raster Scans'!$G$30="Error",#N/A,IF('Raster Scans'!$G$31="Error",#N/A,IF('Raster Scans'!$G$32="Error",#N/A,'Raster Scans'!$D$41*SIN(RADIANS(A178))))))))))))</f>
        <v>-2.8806493242553151</v>
      </c>
    </row>
    <row r="179" spans="1:7" x14ac:dyDescent="0.25">
      <c r="A179" s="18">
        <v>354</v>
      </c>
      <c r="B179" s="48">
        <f>IF('Raster Scans'!$G$15="Error",#N/A,IF('Raster Scans'!$G$16="Error",#N/A,IF('Raster Scans'!$G$17="Error",#N/A,IF('Raster Scans'!$G$18="Error",#N/A,IF('Raster Scans'!$G$19="Error",#N/A,IF('Raster Scans'!$G$20="Error",#N/A,IF('Raster Scans'!$G$29="Error",#N/A,IF('Raster Scans'!$G$30="Error",#N/A,IF('Raster Scans'!$G$31="Error",#N/A,IF('Raster Scans'!$G$32="Error",#N/A,'Raster Scans'!$D$37*COS(RADIANS(A179))))))))))))</f>
        <v>0.10224640439401252</v>
      </c>
      <c r="C179" s="7">
        <f>IF('Raster Scans'!$G$15="Error",#N/A,IF('Raster Scans'!$G$16="Error",#N/A,IF('Raster Scans'!$G$17="Error",#N/A,IF('Raster Scans'!$G$18="Error",#N/A,IF('Raster Scans'!$G$19="Error",#N/A,IF('Raster Scans'!$G$20="Error",#N/A,IF('Raster Scans'!$G$29="Error",#N/A,IF('Raster Scans'!$G$30="Error",#N/A,IF('Raster Scans'!$G$31="Error",#N/A,IF('Raster Scans'!$G$32="Error",#N/A,'Raster Scans'!$D$37*SIN(RADIANS(A179))))))))))))</f>
        <v>-1.0746530142497782E-2</v>
      </c>
      <c r="F179" s="48">
        <f>IF('Raster Scans'!$G$15="Error",#N/A,IF('Raster Scans'!$G$16="Error",#N/A,IF('Raster Scans'!$G$17="Error",#N/A,IF('Raster Scans'!$G$18="Error",#N/A,IF('Raster Scans'!$G$19="Error",#N/A,IF('Raster Scans'!$G$20="Error",#N/A,IF('Raster Scans'!$G$29="Error",#N/A,IF('Raster Scans'!$G$30="Error",#N/A,IF('Raster Scans'!$G$31="Error",#N/A,IF('Raster Scans'!$G$32="Error",#N/A,'Raster Scans'!$D$41*COS(RADIANS(A179))))))))))))</f>
        <v>20.584932045681533</v>
      </c>
      <c r="G179" s="7">
        <f>IF('Raster Scans'!$G$15="Error",#N/A,IF('Raster Scans'!$G$16="Error",#N/A,IF('Raster Scans'!$G$17="Error",#N/A,IF('Raster Scans'!$G$18="Error",#N/A,IF('Raster Scans'!$G$19="Error",#N/A,IF('Raster Scans'!$G$20="Error",#N/A,IF('Raster Scans'!$G$29="Error",#N/A,IF('Raster Scans'!$G$30="Error",#N/A,IF('Raster Scans'!$G$31="Error",#N/A,IF('Raster Scans'!$G$32="Error",#N/A,'Raster Scans'!$D$41*SIN(RADIANS(A179))))))))))))</f>
        <v>-2.1635635406572735</v>
      </c>
    </row>
    <row r="180" spans="1:7" x14ac:dyDescent="0.25">
      <c r="A180" s="18">
        <v>356</v>
      </c>
      <c r="B180" s="48">
        <f>IF('Raster Scans'!$G$15="Error",#N/A,IF('Raster Scans'!$G$16="Error",#N/A,IF('Raster Scans'!$G$17="Error",#N/A,IF('Raster Scans'!$G$18="Error",#N/A,IF('Raster Scans'!$G$19="Error",#N/A,IF('Raster Scans'!$G$20="Error",#N/A,IF('Raster Scans'!$G$29="Error",#N/A,IF('Raster Scans'!$G$30="Error",#N/A,IF('Raster Scans'!$G$31="Error",#N/A,IF('Raster Scans'!$G$32="Error",#N/A,'Raster Scans'!$D$37*COS(RADIANS(A180))))))))))))</f>
        <v>0.1025591671403325</v>
      </c>
      <c r="C180" s="7">
        <f>IF('Raster Scans'!$G$15="Error",#N/A,IF('Raster Scans'!$G$16="Error",#N/A,IF('Raster Scans'!$G$17="Error",#N/A,IF('Raster Scans'!$G$18="Error",#N/A,IF('Raster Scans'!$G$19="Error",#N/A,IF('Raster Scans'!$G$20="Error",#N/A,IF('Raster Scans'!$G$29="Error",#N/A,IF('Raster Scans'!$G$30="Error",#N/A,IF('Raster Scans'!$G$31="Error",#N/A,IF('Raster Scans'!$G$32="Error",#N/A,'Raster Scans'!$D$37*SIN(RADIANS(A180))))))))))))</f>
        <v>-7.1716355937051189E-3</v>
      </c>
      <c r="F180" s="48">
        <f>IF('Raster Scans'!$G$15="Error",#N/A,IF('Raster Scans'!$G$16="Error",#N/A,IF('Raster Scans'!$G$17="Error",#N/A,IF('Raster Scans'!$G$18="Error",#N/A,IF('Raster Scans'!$G$19="Error",#N/A,IF('Raster Scans'!$G$20="Error",#N/A,IF('Raster Scans'!$G$29="Error",#N/A,IF('Raster Scans'!$G$30="Error",#N/A,IF('Raster Scans'!$G$31="Error",#N/A,IF('Raster Scans'!$G$32="Error",#N/A,'Raster Scans'!$D$41*COS(RADIANS(A180))))))))))))</f>
        <v>20.647899539918374</v>
      </c>
      <c r="G180" s="7">
        <f>IF('Raster Scans'!$G$15="Error",#N/A,IF('Raster Scans'!$G$16="Error",#N/A,IF('Raster Scans'!$G$17="Error",#N/A,IF('Raster Scans'!$G$18="Error",#N/A,IF('Raster Scans'!$G$19="Error",#N/A,IF('Raster Scans'!$G$20="Error",#N/A,IF('Raster Scans'!$G$29="Error",#N/A,IF('Raster Scans'!$G$30="Error",#N/A,IF('Raster Scans'!$G$31="Error",#N/A,IF('Raster Scans'!$G$32="Error",#N/A,'Raster Scans'!$D$41*SIN(RADIANS(A180))))))))))))</f>
        <v>-1.4438417881563743</v>
      </c>
    </row>
    <row r="181" spans="1:7" x14ac:dyDescent="0.25">
      <c r="A181" s="18">
        <v>358</v>
      </c>
      <c r="B181" s="48">
        <f>IF('Raster Scans'!$G$15="Error",#N/A,IF('Raster Scans'!$G$16="Error",#N/A,IF('Raster Scans'!$G$17="Error",#N/A,IF('Raster Scans'!$G$18="Error",#N/A,IF('Raster Scans'!$G$19="Error",#N/A,IF('Raster Scans'!$G$20="Error",#N/A,IF('Raster Scans'!$G$29="Error",#N/A,IF('Raster Scans'!$G$30="Error",#N/A,IF('Raster Scans'!$G$31="Error",#N/A,IF('Raster Scans'!$G$32="Error",#N/A,'Raster Scans'!$D$37*COS(RADIANS(A181))))))))))))</f>
        <v>0.10274697733952062</v>
      </c>
      <c r="C181" s="7">
        <f>IF('Raster Scans'!$G$15="Error",#N/A,IF('Raster Scans'!$G$16="Error",#N/A,IF('Raster Scans'!$G$17="Error",#N/A,IF('Raster Scans'!$G$18="Error",#N/A,IF('Raster Scans'!$G$19="Error",#N/A,IF('Raster Scans'!$G$20="Error",#N/A,IF('Raster Scans'!$G$29="Error",#N/A,IF('Raster Scans'!$G$30="Error",#N/A,IF('Raster Scans'!$G$31="Error",#N/A,IF('Raster Scans'!$G$32="Error",#N/A,'Raster Scans'!$D$37*SIN(RADIANS(A181))))))))))))</f>
        <v>-3.5880035116472122E-3</v>
      </c>
      <c r="F181" s="48">
        <f>IF('Raster Scans'!$G$15="Error",#N/A,IF('Raster Scans'!$G$16="Error",#N/A,IF('Raster Scans'!$G$17="Error",#N/A,IF('Raster Scans'!$G$18="Error",#N/A,IF('Raster Scans'!$G$19="Error",#N/A,IF('Raster Scans'!$G$20="Error",#N/A,IF('Raster Scans'!$G$29="Error",#N/A,IF('Raster Scans'!$G$30="Error",#N/A,IF('Raster Scans'!$G$31="Error",#N/A,IF('Raster Scans'!$G$32="Error",#N/A,'Raster Scans'!$D$41*COS(RADIANS(A181))))))))))))</f>
        <v>20.68571074913093</v>
      </c>
      <c r="G181" s="7">
        <f>IF('Raster Scans'!$G$15="Error",#N/A,IF('Raster Scans'!$G$16="Error",#N/A,IF('Raster Scans'!$G$17="Error",#N/A,IF('Raster Scans'!$G$18="Error",#N/A,IF('Raster Scans'!$G$19="Error",#N/A,IF('Raster Scans'!$G$20="Error",#N/A,IF('Raster Scans'!$G$29="Error",#N/A,IF('Raster Scans'!$G$30="Error",#N/A,IF('Raster Scans'!$G$31="Error",#N/A,IF('Raster Scans'!$G$32="Error",#N/A,'Raster Scans'!$D$41*SIN(RADIANS(A181))))))))))))</f>
        <v>-0.72236093684336633</v>
      </c>
    </row>
    <row r="182" spans="1:7" x14ac:dyDescent="0.25">
      <c r="A182" s="18">
        <v>360</v>
      </c>
      <c r="B182" s="48">
        <f>IF('Raster Scans'!$G$15="Error",#N/A,IF('Raster Scans'!$G$16="Error",#N/A,IF('Raster Scans'!$G$17="Error",#N/A,IF('Raster Scans'!$G$18="Error",#N/A,IF('Raster Scans'!$G$19="Error",#N/A,IF('Raster Scans'!$G$20="Error",#N/A,IF('Raster Scans'!$G$29="Error",#N/A,IF('Raster Scans'!$G$30="Error",#N/A,IF('Raster Scans'!$G$31="Error",#N/A,IF('Raster Scans'!$G$32="Error",#N/A,'Raster Scans'!$D$37*COS(RADIANS(A182))))))))))))</f>
        <v>0.1028096061737791</v>
      </c>
      <c r="C182" s="7">
        <f>IF('Raster Scans'!$G$15="Error",#N/A,IF('Raster Scans'!$G$16="Error",#N/A,IF('Raster Scans'!$G$17="Error",#N/A,IF('Raster Scans'!$G$18="Error",#N/A,IF('Raster Scans'!$G$19="Error",#N/A,IF('Raster Scans'!$G$20="Error",#N/A,IF('Raster Scans'!$G$29="Error",#N/A,IF('Raster Scans'!$G$30="Error",#N/A,IF('Raster Scans'!$G$31="Error",#N/A,IF('Raster Scans'!$G$32="Error",#N/A,'Raster Scans'!$D$37*SIN(RADIANS(A182))))))))))))</f>
        <v>-2.5191406030713837E-17</v>
      </c>
      <c r="F182" s="48">
        <f>IF('Raster Scans'!$G$15="Error",#N/A,IF('Raster Scans'!$G$16="Error",#N/A,IF('Raster Scans'!$G$17="Error",#N/A,IF('Raster Scans'!$G$18="Error",#N/A,IF('Raster Scans'!$G$19="Error",#N/A,IF('Raster Scans'!$G$20="Error",#N/A,IF('Raster Scans'!$G$29="Error",#N/A,IF('Raster Scans'!$G$30="Error",#N/A,IF('Raster Scans'!$G$31="Error",#N/A,IF('Raster Scans'!$G$32="Error",#N/A,'Raster Scans'!$D$41*COS(RADIANS(A182))))))))))))</f>
        <v>20.698319606185137</v>
      </c>
      <c r="G182" s="7">
        <f>IF('Raster Scans'!$G$15="Error",#N/A,IF('Raster Scans'!$G$16="Error",#N/A,IF('Raster Scans'!$G$17="Error",#N/A,IF('Raster Scans'!$G$18="Error",#N/A,IF('Raster Scans'!$G$19="Error",#N/A,IF('Raster Scans'!$G$20="Error",#N/A,IF('Raster Scans'!$G$29="Error",#N/A,IF('Raster Scans'!$G$30="Error",#N/A,IF('Raster Scans'!$G$31="Error",#N/A,IF('Raster Scans'!$G$32="Error",#N/A,'Raster Scans'!$D$41*SIN(RADIANS(A182))))))))))))</f>
        <v>-5.0717028569445037E-15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02"/>
  <sheetViews>
    <sheetView topLeftCell="A2" workbookViewId="0">
      <selection activeCell="M11" sqref="M11"/>
    </sheetView>
  </sheetViews>
  <sheetFormatPr defaultRowHeight="15" x14ac:dyDescent="0.25"/>
  <sheetData>
    <row r="1" spans="1:13" x14ac:dyDescent="0.25">
      <c r="B1" t="s">
        <v>62</v>
      </c>
      <c r="C1" t="s">
        <v>0</v>
      </c>
      <c r="D1" t="s">
        <v>1</v>
      </c>
      <c r="F1" t="s">
        <v>63</v>
      </c>
      <c r="G1" t="s">
        <v>0</v>
      </c>
      <c r="H1" t="s">
        <v>1</v>
      </c>
    </row>
    <row r="2" spans="1:13" x14ac:dyDescent="0.25">
      <c r="A2">
        <v>0</v>
      </c>
      <c r="B2">
        <f>IF(A2&lt;='Single Prism'!$D$18,A2,#N/A)</f>
        <v>0</v>
      </c>
      <c r="C2">
        <f>'Single Prism'!$D$38*SIN(RADIANS('Single Prism'!$D$17*B2))</f>
        <v>0</v>
      </c>
      <c r="D2">
        <f>'Single Prism'!$D$38*COS(RADIANS('Single Prism'!$D$17*B2))</f>
        <v>0.43993950935879883</v>
      </c>
      <c r="F2">
        <f>IF(A2&lt;='Single Prism'!$D$18,A2,#N/A)</f>
        <v>0</v>
      </c>
      <c r="G2">
        <f>'Single Prism'!$D$36*SIN(RADIANS('Single Prism'!$D$17*F2))</f>
        <v>0</v>
      </c>
      <c r="H2">
        <f>'Single Prism'!$D$36*COS(RADIANS('Single Prism'!$D$17*F2))</f>
        <v>8.9230978770790711E-2</v>
      </c>
    </row>
    <row r="3" spans="1:13" x14ac:dyDescent="0.25">
      <c r="A3">
        <v>0.5</v>
      </c>
      <c r="B3">
        <f>IF(A3&lt;='Single Prism'!$D$18,A3,#N/A)</f>
        <v>0.5</v>
      </c>
      <c r="C3">
        <f>'Single Prism'!$D$38*SIN(RADIANS('Single Prism'!$D$17*B3))</f>
        <v>7.6780031251488506E-3</v>
      </c>
      <c r="D3">
        <f>'Single Prism'!$D$38*COS(RADIANS('Single Prism'!$D$17*B3))</f>
        <v>0.43987250444062864</v>
      </c>
      <c r="F3">
        <f>IF(A3&lt;='Single Prism'!$D$18,A3,#N/A)</f>
        <v>0.5</v>
      </c>
      <c r="G3">
        <f>'Single Prism'!$D$36*SIN(RADIANS('Single Prism'!$D$17*F3))</f>
        <v>1.5572953083044562E-3</v>
      </c>
      <c r="H3">
        <f>'Single Prism'!$D$36*COS(RADIANS('Single Prism'!$D$17*F3))</f>
        <v>8.9217388460523975E-2</v>
      </c>
      <c r="J3">
        <v>0</v>
      </c>
      <c r="K3">
        <v>0</v>
      </c>
      <c r="M3" t="s">
        <v>61</v>
      </c>
    </row>
    <row r="4" spans="1:13" x14ac:dyDescent="0.25">
      <c r="A4">
        <v>1</v>
      </c>
      <c r="B4">
        <f>IF(A4&lt;='Single Prism'!$D$18,A4,#N/A)</f>
        <v>1</v>
      </c>
      <c r="C4">
        <f>'Single Prism'!$D$38*SIN(RADIANS('Single Prism'!$D$17*B4))</f>
        <v>1.5353667456167295E-2</v>
      </c>
      <c r="D4">
        <f>'Single Prism'!$D$38*COS(RADIANS('Single Prism'!$D$17*B4))</f>
        <v>0.43967151009646516</v>
      </c>
      <c r="F4">
        <f>IF(A4&lt;='Single Prism'!$D$18,A4,#N/A)</f>
        <v>1</v>
      </c>
      <c r="G4">
        <f>'Single Prism'!$D$36*SIN(RADIANS('Single Prism'!$D$17*F4))</f>
        <v>3.1141162493721446E-3</v>
      </c>
      <c r="H4">
        <f>'Single Prism'!$D$36*COS(RADIANS('Single Prism'!$D$17*F4))</f>
        <v>8.9176621669463912E-2</v>
      </c>
    </row>
    <row r="5" spans="1:13" x14ac:dyDescent="0.25">
      <c r="A5">
        <v>1.5</v>
      </c>
      <c r="B5">
        <f>IF(A5&lt;='Single Prism'!$D$18,A5,#N/A)</f>
        <v>1.5</v>
      </c>
      <c r="C5">
        <f>'Single Prism'!$D$38*SIN(RADIANS('Single Prism'!$D$17*B5))</f>
        <v>2.3024654911344276E-2</v>
      </c>
      <c r="D5">
        <f>'Single Prism'!$D$38*COS(RADIANS('Single Prism'!$D$17*B5))</f>
        <v>0.43933658755113275</v>
      </c>
      <c r="F5">
        <f>IF(A5&lt;='Single Prism'!$D$18,A5,#N/A)</f>
        <v>1.5</v>
      </c>
      <c r="G5">
        <f>'Single Prism'!$D$36*SIN(RADIANS('Single Prism'!$D$17*F5))</f>
        <v>4.6699886004631531E-3</v>
      </c>
      <c r="H5">
        <f>'Single Prism'!$D$36*COS(RADIANS('Single Prism'!$D$17*F5))</f>
        <v>8.9108690815569977E-2</v>
      </c>
    </row>
    <row r="6" spans="1:13" x14ac:dyDescent="0.25">
      <c r="A6">
        <v>2</v>
      </c>
      <c r="B6">
        <f>IF(A6&lt;='Single Prism'!$D$18,A6,#N/A)</f>
        <v>2</v>
      </c>
      <c r="C6">
        <f>'Single Prism'!$D$38*SIN(RADIANS('Single Prism'!$D$17*B6))</f>
        <v>3.0688628833590418E-2</v>
      </c>
      <c r="D6">
        <f>'Single Prism'!$D$38*COS(RADIANS('Single Prism'!$D$17*B6))</f>
        <v>0.43886783882528319</v>
      </c>
      <c r="F6">
        <f>IF(A6&lt;='Single Prism'!$D$18,A6,#N/A)</f>
        <v>2</v>
      </c>
      <c r="G6">
        <f>'Single Prism'!$D$36*SIN(RADIANS('Single Prism'!$D$17*F6))</f>
        <v>6.2244384277872645E-3</v>
      </c>
      <c r="H6">
        <f>'Single Prism'!$D$36*COS(RADIANS('Single Prism'!$D$17*F6))</f>
        <v>8.9013616591238368E-2</v>
      </c>
    </row>
    <row r="7" spans="1:13" x14ac:dyDescent="0.25">
      <c r="A7">
        <v>2.5</v>
      </c>
      <c r="B7">
        <f>IF(A7&lt;='Single Prism'!$D$18,A7,#N/A)</f>
        <v>2.5</v>
      </c>
      <c r="C7">
        <f>'Single Prism'!$D$38*SIN(RADIANS('Single Prism'!$D$17*B7))</f>
        <v>3.8343254702206425E-2</v>
      </c>
      <c r="D7">
        <f>'Single Prism'!$D$38*COS(RADIANS('Single Prism'!$D$17*B7))</f>
        <v>0.43826540670431924</v>
      </c>
      <c r="F7">
        <f>IF(A7&lt;='Single Prism'!$D$18,A7,#N/A)</f>
        <v>2.5</v>
      </c>
      <c r="G7">
        <f>'Single Prism'!$D$36*SIN(RADIANS('Single Prism'!$D$17*F7))</f>
        <v>7.7769922308687824E-3</v>
      </c>
      <c r="H7">
        <f>'Single Prism'!$D$36*COS(RADIANS('Single Prism'!$D$17*F7))</f>
        <v>8.8891427956998809E-2</v>
      </c>
    </row>
    <row r="8" spans="1:13" x14ac:dyDescent="0.25">
      <c r="A8">
        <v>3</v>
      </c>
      <c r="B8">
        <f>IF(A8&lt;='Single Prism'!$D$18,A8,#N/A)</f>
        <v>3</v>
      </c>
      <c r="C8">
        <f>'Single Prism'!$D$38*SIN(RADIANS('Single Prism'!$D$17*B8))</f>
        <v>4.5986200844000694E-2</v>
      </c>
      <c r="D8">
        <f>'Single Prism'!$D$38*COS(RADIANS('Single Prism'!$D$17*B8))</f>
        <v>0.43752947469490083</v>
      </c>
      <c r="F8">
        <f>IF(A8&lt;='Single Prism'!$D$18,A8,#N/A)</f>
        <v>3</v>
      </c>
      <c r="G8">
        <f>'Single Prism'!$D$36*SIN(RADIANS('Single Prism'!$D$17*F8))</f>
        <v>9.3271770867793639E-3</v>
      </c>
      <c r="H8">
        <f>'Single Prism'!$D$36*COS(RADIANS('Single Prism'!$D$17*F8))</f>
        <v>8.8742162132692939E-2</v>
      </c>
    </row>
    <row r="9" spans="1:13" x14ac:dyDescent="0.25">
      <c r="A9">
        <v>3.5</v>
      </c>
      <c r="B9">
        <f>IF(A9&lt;='Single Prism'!$D$18,A9,#N/A)</f>
        <v>3.5</v>
      </c>
      <c r="C9">
        <f>'Single Prism'!$D$38*SIN(RADIANS('Single Prism'!$D$17*B9))</f>
        <v>5.3615139143539547E-2</v>
      </c>
      <c r="D9">
        <f>'Single Prism'!$D$38*COS(RADIANS('Single Prism'!$D$17*B9))</f>
        <v>0.43666026696904714</v>
      </c>
      <c r="F9">
        <f>IF(A9&lt;='Single Prism'!$D$18,A9,#N/A)</f>
        <v>3.5</v>
      </c>
      <c r="G9">
        <f>'Single Prism'!$D$36*SIN(RADIANS('Single Prism'!$D$17*F9))</f>
        <v>1.0874520794194917E-2</v>
      </c>
      <c r="H9">
        <f>'Single Prism'!$D$36*COS(RADIANS('Single Prism'!$D$17*F9))</f>
        <v>8.8565864586136814E-2</v>
      </c>
    </row>
    <row r="10" spans="1:13" x14ac:dyDescent="0.25">
      <c r="A10">
        <v>4</v>
      </c>
      <c r="B10">
        <f>IF(A10&lt;='Single Prism'!$D$18,A10,#N/A)</f>
        <v>4</v>
      </c>
      <c r="C10">
        <f>'Single Prism'!$D$38*SIN(RADIANS('Single Prism'!$D$17*B10))</f>
        <v>6.122774575231376E-2</v>
      </c>
      <c r="D10">
        <f>'Single Prism'!$D$38*COS(RADIANS('Single Prism'!$D$17*B10))</f>
        <v>0.43565804829585175</v>
      </c>
      <c r="F10">
        <f>IF(A10&lt;='Single Prism'!$D$18,A10,#N/A)</f>
        <v>4</v>
      </c>
      <c r="G10">
        <f>'Single Prism'!$D$36*SIN(RADIANS('Single Prism'!$D$17*F10))</f>
        <v>1.2418552017232711E-2</v>
      </c>
      <c r="H10">
        <f>'Single Prism'!$D$36*COS(RADIANS('Single Prism'!$D$17*F10))</f>
        <v>8.8362589019270979E-2</v>
      </c>
    </row>
    <row r="11" spans="1:13" x14ac:dyDescent="0.25">
      <c r="A11">
        <v>4.5</v>
      </c>
      <c r="B11">
        <f>IF(A11&lt;='Single Prism'!$D$18,A11,#N/A)</f>
        <v>4.5</v>
      </c>
      <c r="C11">
        <f>'Single Prism'!$D$38*SIN(RADIANS('Single Prism'!$D$17*B11))</f>
        <v>6.8821701796605336E-2</v>
      </c>
      <c r="D11">
        <f>'Single Prism'!$D$38*COS(RADIANS('Single Prism'!$D$17*B11))</f>
        <v>0.43452312396083109</v>
      </c>
      <c r="F11">
        <f>IF(A11&lt;='Single Prism'!$D$18,A11,#N/A)</f>
        <v>4.5</v>
      </c>
      <c r="G11">
        <f>'Single Prism'!$D$36*SIN(RADIANS('Single Prism'!$D$17*F11))</f>
        <v>1.3958800429024842E-2</v>
      </c>
      <c r="H11">
        <f>'Single Prism'!$D$36*COS(RADIANS('Single Prism'!$D$17*F11))</f>
        <v>8.8132397351802241E-2</v>
      </c>
    </row>
    <row r="12" spans="1:13" x14ac:dyDescent="0.25">
      <c r="A12">
        <v>5</v>
      </c>
      <c r="B12">
        <f>IF(A12&lt;='Single Prism'!$D$18,A12,#N/A)</f>
        <v>5</v>
      </c>
      <c r="C12">
        <f>'Single Prism'!$D$38*SIN(RADIANS('Single Prism'!$D$17*B12))</f>
        <v>7.6394694083838852E-2</v>
      </c>
      <c r="D12">
        <f>'Single Prism'!$D$38*COS(RADIANS('Single Prism'!$D$17*B12))</f>
        <v>0.43325583967293196</v>
      </c>
      <c r="F12">
        <f>IF(A12&lt;='Single Prism'!$D$18,A12,#N/A)</f>
        <v>5</v>
      </c>
      <c r="G12">
        <f>'Single Prism'!$D$36*SIN(RADIANS('Single Prism'!$D$17*F12))</f>
        <v>1.5494796854984354E-2</v>
      </c>
      <c r="H12">
        <f>'Single Prism'!$D$36*COS(RADIANS('Single Prism'!$D$17*F12))</f>
        <v>8.7875359702342434E-2</v>
      </c>
    </row>
    <row r="13" spans="1:13" x14ac:dyDescent="0.25">
      <c r="A13">
        <v>5.5</v>
      </c>
      <c r="B13">
        <f>IF(A13&lt;='Single Prism'!$D$18,A13,#N/A)</f>
        <v>5.5</v>
      </c>
      <c r="C13">
        <f>'Single Prism'!$D$38*SIN(RADIANS('Single Prism'!$D$17*B13))</f>
        <v>8.3944415807202438E-2</v>
      </c>
      <c r="D13">
        <f>'Single Prism'!$D$38*COS(RADIANS('Single Prism'!$D$17*B13))</f>
        <v>0.4318565814592249</v>
      </c>
      <c r="F13">
        <f>IF(A13&lt;='Single Prism'!$D$18,A13,#N/A)</f>
        <v>5.5</v>
      </c>
      <c r="G13">
        <f>'Single Prism'!$D$36*SIN(RADIANS('Single Prism'!$D$17*F13))</f>
        <v>1.7026073415720374E-2</v>
      </c>
      <c r="H13">
        <f>'Single Prism'!$D$36*COS(RADIANS('Single Prism'!$D$17*F13))</f>
        <v>8.7591554367049587E-2</v>
      </c>
    </row>
    <row r="14" spans="1:13" x14ac:dyDescent="0.25">
      <c r="A14">
        <v>6</v>
      </c>
      <c r="B14">
        <f>IF(A14&lt;='Single Prism'!$D$18,A14,#N/A)</f>
        <v>6</v>
      </c>
      <c r="C14">
        <f>'Single Prism'!$D$38*SIN(RADIANS('Single Prism'!$D$17*B14))</f>
        <v>9.1468567248323321E-2</v>
      </c>
      <c r="D14">
        <f>'Single Prism'!$D$38*COS(RADIANS('Single Prism'!$D$17*B14))</f>
        <v>0.43032577554731671</v>
      </c>
      <c r="F14">
        <f>IF(A14&lt;='Single Prism'!$D$18,A14,#N/A)</f>
        <v>6</v>
      </c>
      <c r="G14">
        <f>'Single Prism'!$D$36*SIN(RADIANS('Single Prism'!$D$17*F14))</f>
        <v>1.8552163669558686E-2</v>
      </c>
      <c r="H14">
        <f>'Single Prism'!$D$36*COS(RADIANS('Single Prism'!$D$17*F14))</f>
        <v>8.7281067795778086E-2</v>
      </c>
    </row>
    <row r="15" spans="1:13" x14ac:dyDescent="0.25">
      <c r="A15">
        <v>6.5</v>
      </c>
      <c r="B15">
        <f>IF(A15&lt;='Single Prism'!$D$18,A15,#N/A)</f>
        <v>6.5</v>
      </c>
      <c r="C15">
        <f>'Single Prism'!$D$38*SIN(RADIANS('Single Prism'!$D$17*B15))</f>
        <v>9.8964856477784469E-2</v>
      </c>
      <c r="D15">
        <f>'Single Prism'!$D$38*COS(RADIANS('Single Prism'!$D$17*B15))</f>
        <v>0.42866388823551743</v>
      </c>
      <c r="F15">
        <f>IF(A15&lt;='Single Prism'!$D$18,A15,#N/A)</f>
        <v>6.5</v>
      </c>
      <c r="G15">
        <f>'Single Prism'!$D$36*SIN(RADIANS('Single Prism'!$D$17*F15))</f>
        <v>2.0072602754624407E-2</v>
      </c>
      <c r="H15">
        <f>'Single Prism'!$D$36*COS(RADIANS('Single Prism'!$D$17*F15))</f>
        <v>8.6943994565745295E-2</v>
      </c>
    </row>
    <row r="16" spans="1:13" x14ac:dyDescent="0.25">
      <c r="A16">
        <v>7</v>
      </c>
      <c r="B16">
        <f>IF(A16&lt;='Single Prism'!$D$18,A16,#N/A)</f>
        <v>7</v>
      </c>
      <c r="C16">
        <f>'Single Prism'!$D$38*SIN(RADIANS('Single Prism'!$D$17*B16))</f>
        <v>0.10643100005326837</v>
      </c>
      <c r="D16">
        <f>'Single Prism'!$D$38*COS(RADIANS('Single Prism'!$D$17*B16))</f>
        <v>0.42687142575080128</v>
      </c>
      <c r="F16">
        <f>IF(A16&lt;='Single Prism'!$D$18,A16,#N/A)</f>
        <v>7</v>
      </c>
      <c r="G16">
        <f>'Single Prism'!$D$36*SIN(RADIANS('Single Prism'!$D$17*F16))</f>
        <v>2.1586927530443396E-2</v>
      </c>
      <c r="H16">
        <f>'Single Prism'!$D$36*COS(RADIANS('Single Prism'!$D$17*F16))</f>
        <v>8.6580437352722403E-2</v>
      </c>
    </row>
    <row r="17" spans="1:8" x14ac:dyDescent="0.25">
      <c r="A17">
        <v>7.5</v>
      </c>
      <c r="B17">
        <f>IF(A17&lt;='Single Prism'!$D$18,A17,#N/A)</f>
        <v>7.5</v>
      </c>
      <c r="C17">
        <f>'Single Prism'!$D$38*SIN(RADIANS('Single Prism'!$D$17*B17))</f>
        <v>0.1138647237151158</v>
      </c>
      <c r="D17">
        <f>'Single Prism'!$D$38*COS(RADIANS('Single Prism'!$D$17*B17))</f>
        <v>0.42494893409460505</v>
      </c>
      <c r="F17">
        <f>IF(A17&lt;='Single Prism'!$D$18,A17,#N/A)</f>
        <v>7.5</v>
      </c>
      <c r="G17">
        <f>'Single Prism'!$D$36*SIN(RADIANS('Single Prism'!$D$17*F17))</f>
        <v>2.3094676719019352E-2</v>
      </c>
      <c r="H17">
        <f>'Single Prism'!$D$36*COS(RADIANS('Single Prism'!$D$17*F17))</f>
        <v>8.6190506899758337E-2</v>
      </c>
    </row>
    <row r="18" spans="1:8" x14ac:dyDescent="0.25">
      <c r="A18">
        <v>8</v>
      </c>
      <c r="B18">
        <f>IF(A18&lt;='Single Prism'!$D$18,A18,#N/A)</f>
        <v>8</v>
      </c>
      <c r="C18">
        <f>'Single Prism'!$D$38*SIN(RADIANS('Single Prism'!$D$17*B18))</f>
        <v>0.12126376307908726</v>
      </c>
      <c r="D18">
        <f>'Single Prism'!$D$38*COS(RADIANS('Single Prism'!$D$17*B18))</f>
        <v>0.42289699887651089</v>
      </c>
      <c r="F18">
        <f>IF(A18&lt;='Single Prism'!$D$18,A18,#N/A)</f>
        <v>8</v>
      </c>
      <c r="G18">
        <f>'Single Prism'!$D$36*SIN(RADIANS('Single Prism'!$D$17*F18))</f>
        <v>2.4595391045343539E-2</v>
      </c>
      <c r="H18">
        <f>'Single Prism'!$D$36*COS(RADIANS('Single Prism'!$D$17*F18))</f>
        <v>8.5774321983446408E-2</v>
      </c>
    </row>
    <row r="19" spans="1:8" x14ac:dyDescent="0.25">
      <c r="A19">
        <v>8.5</v>
      </c>
      <c r="B19">
        <f>IF(A19&lt;='Single Prism'!$D$18,A19,#N/A)</f>
        <v>8.5</v>
      </c>
      <c r="C19">
        <f>'Single Prism'!$D$38*SIN(RADIANS('Single Prism'!$D$17*B19))</f>
        <v>0.12862586432611642</v>
      </c>
      <c r="D19">
        <f>'Single Prism'!$D$38*COS(RADIANS('Single Prism'!$D$17*B19))</f>
        <v>0.42071624513586364</v>
      </c>
      <c r="F19">
        <f>IF(A19&lt;='Single Prism'!$D$18,A19,#N/A)</f>
        <v>8.5</v>
      </c>
      <c r="G19">
        <f>'Single Prism'!$D$36*SIN(RADIANS('Single Prism'!$D$17*F19))</f>
        <v>2.6088613377294415E-2</v>
      </c>
      <c r="H19">
        <f>'Single Prism'!$D$36*COS(RADIANS('Single Prism'!$D$17*F19))</f>
        <v>8.5332009377743809E-2</v>
      </c>
    </row>
    <row r="20" spans="1:8" x14ac:dyDescent="0.25">
      <c r="A20">
        <v>9</v>
      </c>
      <c r="B20">
        <f>IF(A20&lt;='Single Prism'!$D$18,A20,#N/A)</f>
        <v>9</v>
      </c>
      <c r="C20">
        <f>'Single Prism'!$D$38*SIN(RADIANS('Single Prism'!$D$17*B20))</f>
        <v>0.13594878488884504</v>
      </c>
      <c r="D20">
        <f>'Single Prism'!$D$38*COS(RADIANS('Single Prism'!$D$17*B20))</f>
        <v>0.41840733715137829</v>
      </c>
      <c r="F20">
        <f>IF(A20&lt;='Single Prism'!$D$18,A20,#N/A)</f>
        <v>9</v>
      </c>
      <c r="G20">
        <f>'Single Prism'!$D$36*SIN(RADIANS('Single Prism'!$D$17*F20))</f>
        <v>2.7573888864884485E-2</v>
      </c>
      <c r="H20">
        <f>'Single Prism'!$D$36*COS(RADIANS('Single Prism'!$D$17*F20))</f>
        <v>8.4863703815355018E-2</v>
      </c>
    </row>
    <row r="21" spans="1:8" x14ac:dyDescent="0.25">
      <c r="A21">
        <v>9.5</v>
      </c>
      <c r="B21">
        <f>IF(A21&lt;='Single Prism'!$D$18,A21,#N/A)</f>
        <v>9.5</v>
      </c>
      <c r="C21">
        <f>'Single Prism'!$D$38*SIN(RADIANS('Single Prism'!$D$17*B21))</f>
        <v>0.14323029413473115</v>
      </c>
      <c r="D21">
        <f>'Single Prism'!$D$38*COS(RADIANS('Single Prism'!$D$17*B21))</f>
        <v>0.41597097823879381</v>
      </c>
      <c r="F21">
        <f>IF(A21&lt;='Single Prism'!$D$18,A21,#N/A)</f>
        <v>9.5</v>
      </c>
      <c r="G21">
        <f>'Single Prism'!$D$36*SIN(RADIANS('Single Prism'!$D$17*F21))</f>
        <v>2.905076507881206E-2</v>
      </c>
      <c r="H21">
        <f>'Single Prism'!$D$36*COS(RADIANS('Single Prism'!$D$17*F21))</f>
        <v>8.4369547946690909E-2</v>
      </c>
    </row>
    <row r="22" spans="1:8" x14ac:dyDescent="0.25">
      <c r="A22">
        <v>10</v>
      </c>
      <c r="B22">
        <f>IF(A22&lt;='Single Prism'!$D$18,A22,#N/A)</f>
        <v>10</v>
      </c>
      <c r="C22">
        <f>'Single Prism'!$D$38*SIN(RADIANS('Single Prism'!$D$17*B22))</f>
        <v>0.15046817404552074</v>
      </c>
      <c r="D22">
        <f>'Single Prism'!$D$38*COS(RADIANS('Single Prism'!$D$17*B22))</f>
        <v>0.41340791053663634</v>
      </c>
      <c r="F22">
        <f>IF(A22&lt;='Single Prism'!$D$18,A22,#N/A)</f>
        <v>10</v>
      </c>
      <c r="G22">
        <f>'Single Prism'!$D$36*SIN(RADIANS('Single Prism'!$D$17*F22))</f>
        <v>3.0518792148275541E-2</v>
      </c>
      <c r="H22">
        <f>'Single Prism'!$D$36*COS(RADIANS('Single Prism'!$D$17*F22))</f>
        <v>8.3849692296416076E-2</v>
      </c>
    </row>
    <row r="23" spans="1:8" x14ac:dyDescent="0.25">
      <c r="A23">
        <v>10.5</v>
      </c>
      <c r="B23">
        <f>IF(A23&lt;='Single Prism'!$D$18,A23,#N/A)</f>
        <v>10.5</v>
      </c>
      <c r="C23">
        <f>'Single Prism'!$D$38*SIN(RADIANS('Single Prism'!$D$17*B23))</f>
        <v>0.15766021989287818</v>
      </c>
      <c r="D23">
        <f>'Single Prism'!$D$38*COS(RADIANS('Single Prism'!$D$17*B23))</f>
        <v>0.4107189147801571</v>
      </c>
      <c r="F23">
        <f>IF(A23&lt;='Single Prism'!$D$18,A23,#N/A)</f>
        <v>10.5</v>
      </c>
      <c r="G23">
        <f>'Single Prism'!$D$36*SIN(RADIANS('Single Prism'!$D$17*F23))</f>
        <v>3.1977522898008488E-2</v>
      </c>
      <c r="H23">
        <f>'Single Prism'!$D$36*COS(RADIANS('Single Prism'!$D$17*F23))</f>
        <v>8.3304295217597552E-2</v>
      </c>
    </row>
    <row r="24" spans="1:8" x14ac:dyDescent="0.25">
      <c r="A24">
        <v>11</v>
      </c>
      <c r="B24">
        <f>IF(A24&lt;='Single Prism'!$D$18,A24,#N/A)</f>
        <v>11</v>
      </c>
      <c r="C24">
        <f>'Single Prism'!$D$38*SIN(RADIANS('Single Prism'!$D$17*B24))</f>
        <v>0.16480424090996737</v>
      </c>
      <c r="D24">
        <f>'Single Prism'!$D$38*COS(RADIANS('Single Prism'!$D$17*B24))</f>
        <v>0.40790481006351237</v>
      </c>
      <c r="F24">
        <f>IF(A24&lt;='Single Prism'!$D$18,A24,#N/A)</f>
        <v>11</v>
      </c>
      <c r="G24">
        <f>'Single Prism'!$D$36*SIN(RADIANS('Single Prism'!$D$17*F24))</f>
        <v>3.3426512984493471E-2</v>
      </c>
      <c r="H24">
        <f>'Single Prism'!$D$36*COS(RADIANS('Single Prism'!$D$17*F24))</f>
        <v>8.273352284346891E-2</v>
      </c>
    </row>
    <row r="25" spans="1:8" x14ac:dyDescent="0.25">
      <c r="A25">
        <v>11.5</v>
      </c>
      <c r="B25">
        <f>IF(A25&lt;='Single Prism'!$D$18,A25,#N/A)</f>
        <v>11.5</v>
      </c>
      <c r="C25">
        <f>'Single Prism'!$D$38*SIN(RADIANS('Single Prism'!$D$17*B25))</f>
        <v>0.17189806095878088</v>
      </c>
      <c r="D25">
        <f>'Single Prism'!$D$38*COS(RADIANS('Single Prism'!$D$17*B25))</f>
        <v>0.40496645359025962</v>
      </c>
      <c r="F25">
        <f>IF(A25&lt;='Single Prism'!$D$18,A25,#N/A)</f>
        <v>11.5</v>
      </c>
      <c r="G25">
        <f>'Single Prism'!$D$36*SIN(RADIANS('Single Prism'!$D$17*F25))</f>
        <v>3.4865321031313484E-2</v>
      </c>
      <c r="H25">
        <f>'Single Prism'!$D$36*COS(RADIANS('Single Prism'!$D$17*F25))</f>
        <v>8.213754903682452E-2</v>
      </c>
    </row>
    <row r="26" spans="1:8" x14ac:dyDescent="0.25">
      <c r="A26">
        <v>12</v>
      </c>
      <c r="B26">
        <f>IF(A26&lt;='Single Prism'!$D$18,A26,#N/A)</f>
        <v>12</v>
      </c>
      <c r="C26">
        <f>'Single Prism'!$D$38*SIN(RADIANS('Single Prism'!$D$17*B26))</f>
        <v>0.17893951919301243</v>
      </c>
      <c r="D26">
        <f>'Single Prism'!$D$38*COS(RADIANS('Single Prism'!$D$17*B26))</f>
        <v>0.40190474041224516</v>
      </c>
      <c r="F26">
        <f>IF(A26&lt;='Single Prism'!$D$18,A26,#N/A)</f>
        <v>12</v>
      </c>
      <c r="G26">
        <f>'Single Prism'!$D$36*SIN(RADIANS('Single Prism'!$D$17*F26))</f>
        <v>3.6293508763599408E-2</v>
      </c>
      <c r="H26">
        <f>'Single Prism'!$D$36*COS(RADIANS('Single Prism'!$D$17*F26))</f>
        <v>8.1516555337059204E-2</v>
      </c>
    </row>
    <row r="27" spans="1:8" x14ac:dyDescent="0.25">
      <c r="A27">
        <v>12.5</v>
      </c>
      <c r="B27">
        <f>IF(A27&lt;='Single Prism'!$D$18,A27,#N/A)</f>
        <v>12.5</v>
      </c>
      <c r="C27">
        <f>'Single Prism'!$D$38*SIN(RADIANS('Single Prism'!$D$17*B27))</f>
        <v>0.18592647071627175</v>
      </c>
      <c r="D27">
        <f>'Single Prism'!$D$38*COS(RADIANS('Single Prism'!$D$17*B27))</f>
        <v>0.39872060315696251</v>
      </c>
      <c r="F27">
        <f>IF(A27&lt;='Single Prism'!$D$18,A27,#N/A)</f>
        <v>12.5</v>
      </c>
      <c r="G27">
        <f>'Single Prism'!$D$36*SIN(RADIANS('Single Prism'!$D$17*F27))</f>
        <v>3.7710641141532823E-2</v>
      </c>
      <c r="H27">
        <f>'Single Prism'!$D$36*COS(RADIANS('Single Prism'!$D$17*F27))</f>
        <v>8.0870730904869625E-2</v>
      </c>
    </row>
    <row r="28" spans="1:8" x14ac:dyDescent="0.25">
      <c r="A28">
        <v>13</v>
      </c>
      <c r="B28">
        <f>IF(A28&lt;='Single Prism'!$D$18,A28,#N/A)</f>
        <v>13</v>
      </c>
      <c r="C28">
        <f>'Single Prism'!$D$38*SIN(RADIANS('Single Prism'!$D$17*B28))</f>
        <v>0.1928567872354407</v>
      </c>
      <c r="D28">
        <f>'Single Prism'!$D$38*COS(RADIANS('Single Prism'!$D$17*B28))</f>
        <v>0.39541501174346505</v>
      </c>
      <c r="F28">
        <f>IF(A28&lt;='Single Prism'!$D$18,A28,#N/A)</f>
        <v>13</v>
      </c>
      <c r="G28">
        <f>'Single Prism'!$D$36*SIN(RADIANS('Single Prism'!$D$17*F28))</f>
        <v>3.9116286492863347E-2</v>
      </c>
      <c r="H28">
        <f>'Single Prism'!$D$36*COS(RADIANS('Single Prism'!$D$17*F28))</f>
        <v>8.0200272464634056E-2</v>
      </c>
    </row>
    <row r="29" spans="1:8" x14ac:dyDescent="0.25">
      <c r="A29">
        <v>13.5</v>
      </c>
      <c r="B29">
        <f>IF(A29&lt;='Single Prism'!$D$18,A29,#N/A)</f>
        <v>13.5</v>
      </c>
      <c r="C29">
        <f>'Single Prism'!$D$38*SIN(RADIANS('Single Prism'!$D$17*B29))</f>
        <v>0.1997283577089721</v>
      </c>
      <c r="D29">
        <f>'Single Prism'!$D$38*COS(RADIANS('Single Prism'!$D$17*B29))</f>
        <v>0.39198897308691927</v>
      </c>
      <c r="F29">
        <f>IF(A29&lt;='Single Prism'!$D$18,A29,#N/A)</f>
        <v>13.5</v>
      </c>
      <c r="G29">
        <f>'Single Prism'!$D$36*SIN(RADIANS('Single Prism'!$D$17*F29))</f>
        <v>4.0510016644400161E-2</v>
      </c>
      <c r="H29">
        <f>'Single Prism'!$D$36*COS(RADIANS('Single Prism'!$D$17*F29))</f>
        <v>7.9505384244488275E-2</v>
      </c>
    </row>
    <row r="30" spans="1:8" x14ac:dyDescent="0.25">
      <c r="A30">
        <v>14</v>
      </c>
      <c r="B30">
        <f>IF(A30&lt;='Single Prism'!$D$18,A30,#N/A)</f>
        <v>14</v>
      </c>
      <c r="C30">
        <f>'Single Prism'!$D$38*SIN(RADIANS('Single Prism'!$D$17*B30))</f>
        <v>0.20653908898993331</v>
      </c>
      <c r="D30">
        <f>'Single Prism'!$D$38*COS(RADIANS('Single Prism'!$D$17*B30))</f>
        <v>0.38844353079188881</v>
      </c>
      <c r="F30">
        <f>IF(A30&lt;='Single Prism'!$D$18,A30,#N/A)</f>
        <v>14</v>
      </c>
      <c r="G30">
        <f>'Single Prism'!$D$36*SIN(RADIANS('Single Prism'!$D$17*F30))</f>
        <v>4.1891407052437761E-2</v>
      </c>
      <c r="H30">
        <f>'Single Prism'!$D$36*COS(RADIANS('Single Prism'!$D$17*F30))</f>
        <v>7.8786277914115674E-2</v>
      </c>
    </row>
    <row r="31" spans="1:8" x14ac:dyDescent="0.25">
      <c r="A31">
        <v>14.5</v>
      </c>
      <c r="B31">
        <f>IF(A31&lt;='Single Prism'!$D$18,A31,#N/A)</f>
        <v>14.5</v>
      </c>
      <c r="C31">
        <f>'Single Prism'!$D$38*SIN(RADIANS('Single Prism'!$D$17*B31))</f>
        <v>0.2132869064635991</v>
      </c>
      <c r="D31">
        <f>'Single Prism'!$D$38*COS(RADIANS('Single Prism'!$D$17*B31))</f>
        <v>0.3847797648344421</v>
      </c>
      <c r="F31">
        <f>IF(A31&lt;='Single Prism'!$D$18,A31,#N/A)</f>
        <v>14.5</v>
      </c>
      <c r="G31">
        <f>'Single Prism'!$D$36*SIN(RADIANS('Single Prism'!$D$17*F31))</f>
        <v>4.3260036932076008E-2</v>
      </c>
      <c r="H31">
        <f>'Single Prism'!$D$36*COS(RADIANS('Single Prism'!$D$17*F31))</f>
        <v>7.8043172520270612E-2</v>
      </c>
    </row>
    <row r="32" spans="1:8" x14ac:dyDescent="0.25">
      <c r="A32">
        <v>15</v>
      </c>
      <c r="B32">
        <f>IF(A32&lt;='Single Prism'!$D$18,A32,#N/A)</f>
        <v>15</v>
      </c>
      <c r="C32">
        <f>'Single Prism'!$D$38*SIN(RADIANS('Single Prism'!$D$17*B32))</f>
        <v>0.21996975467939939</v>
      </c>
      <c r="D32">
        <f>'Single Prism'!$D$38*COS(RADIANS('Single Prism'!$D$17*B32))</f>
        <v>0.38099879123318159</v>
      </c>
      <c r="F32">
        <f>IF(A32&lt;='Single Prism'!$D$18,A32,#N/A)</f>
        <v>15</v>
      </c>
      <c r="G32">
        <f>'Single Prism'!$D$36*SIN(RADIANS('Single Prism'!$D$17*F32))</f>
        <v>4.4615489385395349E-2</v>
      </c>
      <c r="H32">
        <f>'Single Prism'!$D$36*COS(RADIANS('Single Prism'!$D$17*F32))</f>
        <v>7.7276294420054709E-2</v>
      </c>
    </row>
    <row r="33" spans="1:8" x14ac:dyDescent="0.25">
      <c r="A33">
        <v>15.5</v>
      </c>
      <c r="B33">
        <f>IF(A33&lt;='Single Prism'!$D$18,A33,#N/A)</f>
        <v>15.5</v>
      </c>
      <c r="C33">
        <f>'Single Prism'!$D$38*SIN(RADIANS('Single Prism'!$D$17*B33))</f>
        <v>0.22658559797702951</v>
      </c>
      <c r="D33">
        <f>'Single Prism'!$D$38*COS(RADIANS('Single Prism'!$D$17*B33))</f>
        <v>0.37710176170929327</v>
      </c>
      <c r="F33">
        <f>IF(A33&lt;='Single Prism'!$D$18,A33,#N/A)</f>
        <v>15.5</v>
      </c>
      <c r="G33">
        <f>'Single Prism'!$D$36*SIN(RADIANS('Single Prism'!$D$17*F33))</f>
        <v>4.5957351528447959E-2</v>
      </c>
      <c r="H33">
        <f>'Single Prism'!$D$36*COS(RADIANS('Single Prism'!$D$17*F33))</f>
        <v>7.6485877211966161E-2</v>
      </c>
    </row>
    <row r="34" spans="1:8" x14ac:dyDescent="0.25">
      <c r="A34">
        <v>16</v>
      </c>
      <c r="B34">
        <f>IF(A34&lt;='Single Prism'!$D$18,A34,#N/A)</f>
        <v>16</v>
      </c>
      <c r="C34">
        <f>'Single Prism'!$D$38*SIN(RADIANS('Single Prism'!$D$17*B34))</f>
        <v>0.23313242110653185</v>
      </c>
      <c r="D34">
        <f>'Single Prism'!$D$38*COS(RADIANS('Single Prism'!$D$17*B34))</f>
        <v>0.37308986333572147</v>
      </c>
      <c r="F34">
        <f>IF(A34&lt;='Single Prism'!$D$18,A34,#N/A)</f>
        <v>16</v>
      </c>
      <c r="G34">
        <f>'Single Prism'!$D$36*SIN(RADIANS('Single Prism'!$D$17*F34))</f>
        <v>4.7285214617026138E-2</v>
      </c>
      <c r="H34">
        <f>'Single Prism'!$D$36*COS(RADIANS('Single Prism'!$D$17*F34))</f>
        <v>7.5672161664743526E-2</v>
      </c>
    </row>
    <row r="35" spans="1:8" x14ac:dyDescent="0.25">
      <c r="A35">
        <v>16.5</v>
      </c>
      <c r="B35">
        <f>IF(A35&lt;='Single Prism'!$D$18,A35,#N/A)</f>
        <v>16.5</v>
      </c>
      <c r="C35">
        <f>'Single Prism'!$D$38*SIN(RADIANS('Single Prism'!$D$17*B35))</f>
        <v>0.23960822984216068</v>
      </c>
      <c r="D35">
        <f>'Single Prism'!$D$38*COS(RADIANS('Single Prism'!$D$17*B35))</f>
        <v>0.36896431817557501</v>
      </c>
      <c r="F35">
        <f>IF(A35&lt;='Single Prism'!$D$18,A35,#N/A)</f>
        <v>16.5</v>
      </c>
      <c r="G35">
        <f>'Single Prism'!$D$36*SIN(RADIANS('Single Prism'!$D$17*F35))</f>
        <v>4.8598674171169823E-2</v>
      </c>
      <c r="H35">
        <f>'Single Prism'!$D$36*COS(RADIANS('Single Prism'!$D$17*F35))</f>
        <v>7.4835395644025124E-2</v>
      </c>
    </row>
    <row r="36" spans="1:8" x14ac:dyDescent="0.25">
      <c r="A36">
        <v>17</v>
      </c>
      <c r="B36">
        <f>IF(A36&lt;='Single Prism'!$D$18,A36,#N/A)</f>
        <v>17</v>
      </c>
      <c r="C36">
        <f>'Single Prism'!$D$38*SIN(RADIANS('Single Prism'!$D$17*B36))</f>
        <v>0.24601105158984254</v>
      </c>
      <c r="D36">
        <f>'Single Prism'!$D$38*COS(RADIANS('Single Prism'!$D$17*B36))</f>
        <v>0.36472638290987458</v>
      </c>
      <c r="F36">
        <f>IF(A36&lt;='Single Prism'!$D$18,A36,#N/A)</f>
        <v>17</v>
      </c>
      <c r="G36">
        <f>'Single Prism'!$D$36*SIN(RADIANS('Single Prism'!$D$17*F36))</f>
        <v>4.9897330098375034E-2</v>
      </c>
      <c r="H36">
        <f>'Single Prism'!$D$36*COS(RADIANS('Single Prism'!$D$17*F36))</f>
        <v>7.397583403684678E-2</v>
      </c>
    </row>
    <row r="37" spans="1:8" x14ac:dyDescent="0.25">
      <c r="A37">
        <v>17.5</v>
      </c>
      <c r="B37">
        <f>IF(A37&lt;='Single Prism'!$D$18,A37,#N/A)</f>
        <v>17.5</v>
      </c>
      <c r="C37">
        <f>'Single Prism'!$D$38*SIN(RADIANS('Single Prism'!$D$17*B37))</f>
        <v>0.25233893598804752</v>
      </c>
      <c r="D37">
        <f>'Single Prism'!$D$38*COS(RADIANS('Single Prism'!$D$17*B37))</f>
        <v>0.36037734845475611</v>
      </c>
      <c r="F37">
        <f>IF(A37&lt;='Single Prism'!$D$18,A37,#N/A)</f>
        <v>17.5</v>
      </c>
      <c r="G37">
        <f>'Single Prism'!$D$36*SIN(RADIANS('Single Prism'!$D$17*F37))</f>
        <v>5.1180786815465978E-2</v>
      </c>
      <c r="H37">
        <f>'Single Prism'!$D$36*COS(RADIANS('Single Prism'!$D$17*F37))</f>
        <v>7.3093738674000847E-2</v>
      </c>
    </row>
    <row r="38" spans="1:8" x14ac:dyDescent="0.25">
      <c r="A38">
        <v>18</v>
      </c>
      <c r="B38">
        <f>IF(A38&lt;='Single Prism'!$D$18,A38,#N/A)</f>
        <v>18</v>
      </c>
      <c r="C38">
        <f>'Single Prism'!$D$38*SIN(RADIANS('Single Prism'!$D$17*B38))</f>
        <v>0.2585899555018884</v>
      </c>
      <c r="D38">
        <f>'Single Prism'!$D$38*COS(RADIANS('Single Prism'!$D$17*B38))</f>
        <v>0.35591853956824449</v>
      </c>
      <c r="F38">
        <f>IF(A38&lt;='Single Prism'!$D$18,A38,#N/A)</f>
        <v>18</v>
      </c>
      <c r="G38">
        <f>'Single Prism'!$D$36*SIN(RADIANS('Single Prism'!$D$17*F38))</f>
        <v>5.2448653369093531E-2</v>
      </c>
      <c r="H38">
        <f>'Single Prism'!$D$36*COS(RADIANS('Single Prism'!$D$17*F38))</f>
        <v>7.2189378250279851E-2</v>
      </c>
    </row>
    <row r="39" spans="1:8" x14ac:dyDescent="0.25">
      <c r="A39">
        <v>18.5</v>
      </c>
      <c r="B39">
        <f>IF(A39&lt;='Single Prism'!$D$18,A39,#N/A)</f>
        <v>18.5</v>
      </c>
      <c r="C39">
        <f>'Single Prism'!$D$38*SIN(RADIANS('Single Prism'!$D$17*B39))</f>
        <v>0.26476220601026629</v>
      </c>
      <c r="D39">
        <f>'Single Prism'!$D$38*COS(RADIANS('Single Prism'!$D$17*B39))</f>
        <v>0.35135131444672008</v>
      </c>
      <c r="F39">
        <f>IF(A39&lt;='Single Prism'!$D$18,A39,#N/A)</f>
        <v>18.5</v>
      </c>
      <c r="G39">
        <f>'Single Prism'!$D$36*SIN(RADIANS('Single Prism'!$D$17*F39))</f>
        <v>5.3700543554823336E-2</v>
      </c>
      <c r="H39">
        <f>'Single Prism'!$D$36*COS(RADIANS('Single Prism'!$D$17*F39))</f>
        <v>7.1263028242629603E-2</v>
      </c>
    </row>
    <row r="40" spans="1:8" x14ac:dyDescent="0.25">
      <c r="A40">
        <v>19</v>
      </c>
      <c r="B40">
        <f>IF(A40&lt;='Single Prism'!$D$18,A40,#N/A)</f>
        <v>19</v>
      </c>
      <c r="C40">
        <f>'Single Prism'!$D$38*SIN(RADIANS('Single Prism'!$D$17*B40))</f>
        <v>0.27085380738588433</v>
      </c>
      <c r="D40">
        <f>'Single Prism'!$D$38*COS(RADIANS('Single Prism'!$D$17*B40))</f>
        <v>0.34667706431119855</v>
      </c>
      <c r="F40">
        <f>IF(A40&lt;='Single Prism'!$D$18,A40,#N/A)</f>
        <v>19</v>
      </c>
      <c r="G40">
        <f>'Single Prism'!$D$36*SIN(RADIANS('Single Prism'!$D$17*F40))</f>
        <v>5.4936076034777508E-2</v>
      </c>
      <c r="H40">
        <f>'Single Prism'!$D$36*COS(RADIANS('Single Prism'!$D$17*F40))</f>
        <v>7.0314970826236195E-2</v>
      </c>
    </row>
    <row r="41" spans="1:8" x14ac:dyDescent="0.25">
      <c r="A41">
        <v>19.5</v>
      </c>
      <c r="B41">
        <f>IF(A41&lt;='Single Prism'!$D$18,A41,#N/A)</f>
        <v>19.5</v>
      </c>
      <c r="C41">
        <f>'Single Prism'!$D$38*SIN(RADIANS('Single Prism'!$D$17*B41))</f>
        <v>0.27686290406795289</v>
      </c>
      <c r="D41">
        <f>'Single Prism'!$D$38*COS(RADIANS('Single Prism'!$D$17*B41))</f>
        <v>0.34189721298355175</v>
      </c>
      <c r="F41">
        <f>IF(A41&lt;='Single Prism'!$D$18,A41,#N/A)</f>
        <v>19.5</v>
      </c>
      <c r="G41">
        <f>'Single Prism'!$D$36*SIN(RADIANS('Single Prism'!$D$17*F41))</f>
        <v>5.6154874453793746E-2</v>
      </c>
      <c r="H41">
        <f>'Single Prism'!$D$36*COS(RADIANS('Single Prism'!$D$17*F41))</f>
        <v>6.9345494788572701E-2</v>
      </c>
    </row>
    <row r="42" spans="1:8" x14ac:dyDescent="0.25">
      <c r="A42">
        <v>20</v>
      </c>
      <c r="B42">
        <f>IF(A42&lt;='Single Prism'!$D$18,A42,#N/A)</f>
        <v>20</v>
      </c>
      <c r="C42">
        <f>'Single Prism'!$D$38*SIN(RADIANS('Single Prism'!$D$17*B42))</f>
        <v>0.28278766562741114</v>
      </c>
      <c r="D42">
        <f>'Single Prism'!$D$38*COS(RADIANS('Single Prism'!$D$17*B42))</f>
        <v>0.33701321645279747</v>
      </c>
      <c r="F42">
        <f>IF(A42&lt;='Single Prism'!$D$18,A42,#N/A)</f>
        <v>20</v>
      </c>
      <c r="G42">
        <f>'Single Prism'!$D$36*SIN(RADIANS('Single Prism'!$D$17*F42))</f>
        <v>5.7356567554066887E-2</v>
      </c>
      <c r="H42">
        <f>'Single Prism'!$D$36*COS(RADIANS('Single Prism'!$D$17*F42))</f>
        <v>6.8354895441431723E-2</v>
      </c>
    </row>
    <row r="43" spans="1:8" x14ac:dyDescent="0.25">
      <c r="A43">
        <v>20.5</v>
      </c>
      <c r="B43">
        <f>IF(A43&lt;='Single Prism'!$D$18,A43,#N/A)</f>
        <v>20.5</v>
      </c>
      <c r="C43">
        <f>'Single Prism'!$D$38*SIN(RADIANS('Single Prism'!$D$17*B43))</f>
        <v>0.28862628732449375</v>
      </c>
      <c r="D43">
        <f>'Single Prism'!$D$38*COS(RADIANS('Single Prism'!$D$17*B43))</f>
        <v>0.33202656243159134</v>
      </c>
      <c r="F43">
        <f>IF(A43&lt;='Single Prism'!$D$18,A43,#N/A)</f>
        <v>20.5</v>
      </c>
      <c r="G43">
        <f>'Single Prism'!$D$36*SIN(RADIANS('Single Prism'!$D$17*F43))</f>
        <v>5.854078928823752E-2</v>
      </c>
      <c r="H43">
        <f>'Single Prism'!$D$36*COS(RADIANS('Single Prism'!$D$17*F43))</f>
        <v>6.7343474530970546E-2</v>
      </c>
    </row>
    <row r="44" spans="1:8" x14ac:dyDescent="0.25">
      <c r="A44">
        <v>21</v>
      </c>
      <c r="B44">
        <f>IF(A44&lt;='Single Prism'!$D$18,A44,#N/A)</f>
        <v>21</v>
      </c>
      <c r="C44">
        <f>'Single Prism'!$D$38*SIN(RADIANS('Single Prism'!$D$17*B44))</f>
        <v>0.29437699065847167</v>
      </c>
      <c r="D44">
        <f>'Single Prism'!$D$38*COS(RADIANS('Single Prism'!$D$17*B44))</f>
        <v>0.32693876990305498</v>
      </c>
      <c r="F44">
        <f>IF(A44&lt;='Single Prism'!$D$18,A44,#N/A)</f>
        <v>21</v>
      </c>
      <c r="G44">
        <f>'Single Prism'!$D$36*SIN(RADIANS('Single Prism'!$D$17*F44))</f>
        <v>5.9707178930893598E-2</v>
      </c>
      <c r="H44">
        <f>'Single Prism'!$D$36*COS(RADIANS('Single Prism'!$D$17*F44))</f>
        <v>6.6311540145796335E-2</v>
      </c>
    </row>
    <row r="45" spans="1:8" x14ac:dyDescent="0.25">
      <c r="A45">
        <v>21.5</v>
      </c>
      <c r="B45">
        <f>IF(A45&lt;='Single Prism'!$D$18,A45,#N/A)</f>
        <v>21.5</v>
      </c>
      <c r="C45">
        <f>'Single Prism'!$D$38*SIN(RADIANS('Single Prism'!$D$17*B45))</f>
        <v>0.30003802390940099</v>
      </c>
      <c r="D45">
        <f>'Single Prism'!$D$38*COS(RADIANS('Single Prism'!$D$17*B45))</f>
        <v>0.32175138865807923</v>
      </c>
      <c r="F45">
        <f>IF(A45&lt;='Single Prism'!$D$18,A45,#N/A)</f>
        <v>21.5</v>
      </c>
      <c r="G45">
        <f>'Single Prism'!$D$36*SIN(RADIANS('Single Prism'!$D$17*F45))</f>
        <v>6.085538118845088E-2</v>
      </c>
      <c r="H45">
        <f>'Single Prism'!$D$36*COS(RADIANS('Single Prism'!$D$17*F45))</f>
        <v>6.5259406623119409E-2</v>
      </c>
    </row>
    <row r="46" spans="1:8" x14ac:dyDescent="0.25">
      <c r="A46">
        <v>22</v>
      </c>
      <c r="B46">
        <f>IF(A46&lt;='Single Prism'!$D$18,A46,#N/A)</f>
        <v>22</v>
      </c>
      <c r="C46">
        <f>'Single Prism'!$D$38*SIN(RADIANS('Single Prism'!$D$17*B46))</f>
        <v>0.30560766267171396</v>
      </c>
      <c r="D46">
        <f>'Single Prism'!$D$38*COS(RADIANS('Single Prism'!$D$17*B46))</f>
        <v>0.3164659988232425</v>
      </c>
      <c r="F46">
        <f>IF(A46&lt;='Single Prism'!$D$18,A46,#N/A)</f>
        <v>22</v>
      </c>
      <c r="G46">
        <f>'Single Prism'!$D$36*SIN(RADIANS('Single Prism'!$D$17*F46))</f>
        <v>6.1985046307378854E-2</v>
      </c>
      <c r="H46">
        <f>'Single Prism'!$D$36*COS(RADIANS('Single Prism'!$D$17*F46))</f>
        <v>6.4187394453003019E-2</v>
      </c>
    </row>
    <row r="47" spans="1:8" x14ac:dyDescent="0.25">
      <c r="A47">
        <v>22.5</v>
      </c>
      <c r="B47">
        <f>IF(A47&lt;='Single Prism'!$D$18,A47,#N/A)</f>
        <v>22.5</v>
      </c>
      <c r="C47">
        <f>'Single Prism'!$D$38*SIN(RADIANS('Single Prism'!$D$17*B47))</f>
        <v>0.31108421037948919</v>
      </c>
      <c r="D47">
        <f>'Single Prism'!$D$38*COS(RADIANS('Single Prism'!$D$17*B47))</f>
        <v>0.31108421037948925</v>
      </c>
      <c r="F47">
        <f>IF(A47&lt;='Single Prism'!$D$18,A47,#N/A)</f>
        <v>22.5</v>
      </c>
      <c r="G47">
        <f>'Single Prism'!$D$36*SIN(RADIANS('Single Prism'!$D$17*F47))</f>
        <v>6.3095830180738971E-2</v>
      </c>
      <c r="H47">
        <f>'Single Prism'!$D$36*COS(RADIANS('Single Prism'!$D$17*F47))</f>
        <v>6.3095830180738985E-2</v>
      </c>
    </row>
    <row r="48" spans="1:8" x14ac:dyDescent="0.25">
      <c r="A48">
        <v>23</v>
      </c>
      <c r="B48">
        <f>IF(A48&lt;='Single Prism'!$D$18,A48,#N/A)</f>
        <v>23</v>
      </c>
      <c r="C48">
        <f>'Single Prism'!$D$38*SIN(RADIANS('Single Prism'!$D$17*B48))</f>
        <v>0.31646599882324244</v>
      </c>
      <c r="D48">
        <f>'Single Prism'!$D$38*COS(RADIANS('Single Prism'!$D$17*B48))</f>
        <v>0.30560766267171396</v>
      </c>
      <c r="F48">
        <f>IF(A48&lt;='Single Prism'!$D$18,A48,#N/A)</f>
        <v>23</v>
      </c>
      <c r="G48">
        <f>'Single Prism'!$D$36*SIN(RADIANS('Single Prism'!$D$17*F48))</f>
        <v>6.4187394453003005E-2</v>
      </c>
      <c r="H48">
        <f>'Single Prism'!$D$36*COS(RADIANS('Single Prism'!$D$17*F48))</f>
        <v>6.1985046307378854E-2</v>
      </c>
    </row>
    <row r="49" spans="1:8" x14ac:dyDescent="0.25">
      <c r="A49">
        <v>23.5</v>
      </c>
      <c r="B49">
        <f>IF(A49&lt;='Single Prism'!$D$18,A49,#N/A)</f>
        <v>23.5</v>
      </c>
      <c r="C49">
        <f>'Single Prism'!$D$38*SIN(RADIANS('Single Prism'!$D$17*B49))</f>
        <v>0.32175138865807923</v>
      </c>
      <c r="D49">
        <f>'Single Prism'!$D$38*COS(RADIANS('Single Prism'!$D$17*B49))</f>
        <v>0.30003802390940099</v>
      </c>
      <c r="F49">
        <f>IF(A49&lt;='Single Prism'!$D$18,A49,#N/A)</f>
        <v>23.5</v>
      </c>
      <c r="G49">
        <f>'Single Prism'!$D$36*SIN(RADIANS('Single Prism'!$D$17*F49))</f>
        <v>6.5259406623119409E-2</v>
      </c>
      <c r="H49">
        <f>'Single Prism'!$D$36*COS(RADIANS('Single Prism'!$D$17*F49))</f>
        <v>6.085538118845088E-2</v>
      </c>
    </row>
    <row r="50" spans="1:8" x14ac:dyDescent="0.25">
      <c r="A50">
        <v>24</v>
      </c>
      <c r="B50">
        <f>IF(A50&lt;='Single Prism'!$D$18,A50,#N/A)</f>
        <v>24</v>
      </c>
      <c r="C50">
        <f>'Single Prism'!$D$38*SIN(RADIANS('Single Prism'!$D$17*B50))</f>
        <v>0.32693876990305498</v>
      </c>
      <c r="D50">
        <f>'Single Prism'!$D$38*COS(RADIANS('Single Prism'!$D$17*B50))</f>
        <v>0.29437699065847167</v>
      </c>
      <c r="F50">
        <f>IF(A50&lt;='Single Prism'!$D$18,A50,#N/A)</f>
        <v>24</v>
      </c>
      <c r="G50">
        <f>'Single Prism'!$D$36*SIN(RADIANS('Single Prism'!$D$17*F50))</f>
        <v>6.6311540145796335E-2</v>
      </c>
      <c r="H50">
        <f>'Single Prism'!$D$36*COS(RADIANS('Single Prism'!$D$17*F50))</f>
        <v>5.9707178930893598E-2</v>
      </c>
    </row>
    <row r="51" spans="1:8" x14ac:dyDescent="0.25">
      <c r="A51">
        <v>24.5</v>
      </c>
      <c r="B51">
        <f>IF(A51&lt;='Single Prism'!$D$18,A51,#N/A)</f>
        <v>24.5</v>
      </c>
      <c r="C51">
        <f>'Single Prism'!$D$38*SIN(RADIANS('Single Prism'!$D$17*B51))</f>
        <v>0.33202656243159134</v>
      </c>
      <c r="D51">
        <f>'Single Prism'!$D$38*COS(RADIANS('Single Prism'!$D$17*B51))</f>
        <v>0.28862628732449375</v>
      </c>
      <c r="F51">
        <f>IF(A51&lt;='Single Prism'!$D$18,A51,#N/A)</f>
        <v>24.5</v>
      </c>
      <c r="G51">
        <f>'Single Prism'!$D$36*SIN(RADIANS('Single Prism'!$D$17*F51))</f>
        <v>6.7343474530970546E-2</v>
      </c>
      <c r="H51">
        <f>'Single Prism'!$D$36*COS(RADIANS('Single Prism'!$D$17*F51))</f>
        <v>5.854078928823752E-2</v>
      </c>
    </row>
    <row r="52" spans="1:8" x14ac:dyDescent="0.25">
      <c r="A52">
        <v>25</v>
      </c>
      <c r="B52">
        <f>IF(A52&lt;='Single Prism'!$D$18,A52,#N/A)</f>
        <v>25</v>
      </c>
      <c r="C52">
        <f>'Single Prism'!$D$38*SIN(RADIANS('Single Prism'!$D$17*B52))</f>
        <v>0.33701321645279747</v>
      </c>
      <c r="D52">
        <f>'Single Prism'!$D$38*COS(RADIANS('Single Prism'!$D$17*B52))</f>
        <v>0.2827876656274112</v>
      </c>
      <c r="F52">
        <f>IF(A52&lt;='Single Prism'!$D$18,A52,#N/A)</f>
        <v>25</v>
      </c>
      <c r="G52">
        <f>'Single Prism'!$D$36*SIN(RADIANS('Single Prism'!$D$17*F52))</f>
        <v>6.8354895441431723E-2</v>
      </c>
      <c r="H52">
        <f>'Single Prism'!$D$36*COS(RADIANS('Single Prism'!$D$17*F52))</f>
        <v>5.7356567554066901E-2</v>
      </c>
    </row>
    <row r="53" spans="1:8" x14ac:dyDescent="0.25">
      <c r="A53">
        <v>25.5</v>
      </c>
      <c r="B53">
        <f>IF(A53&lt;='Single Prism'!$D$18,A53,#N/A)</f>
        <v>25.5</v>
      </c>
      <c r="C53">
        <f>'Single Prism'!$D$38*SIN(RADIANS('Single Prism'!$D$17*B53))</f>
        <v>0.34189721298355175</v>
      </c>
      <c r="D53">
        <f>'Single Prism'!$D$38*COS(RADIANS('Single Prism'!$D$17*B53))</f>
        <v>0.27686290406795294</v>
      </c>
      <c r="F53">
        <f>IF(A53&lt;='Single Prism'!$D$18,A53,#N/A)</f>
        <v>25.5</v>
      </c>
      <c r="G53">
        <f>'Single Prism'!$D$36*SIN(RADIANS('Single Prism'!$D$17*F53))</f>
        <v>6.9345494788572701E-2</v>
      </c>
      <c r="H53">
        <f>'Single Prism'!$D$36*COS(RADIANS('Single Prism'!$D$17*F53))</f>
        <v>5.615487445379376E-2</v>
      </c>
    </row>
    <row r="54" spans="1:8" x14ac:dyDescent="0.25">
      <c r="A54">
        <v>26</v>
      </c>
      <c r="B54">
        <f>IF(A54&lt;='Single Prism'!$D$18,A54,#N/A)</f>
        <v>26</v>
      </c>
      <c r="C54">
        <f>'Single Prism'!$D$38*SIN(RADIANS('Single Prism'!$D$17*B54))</f>
        <v>0.3466770643111986</v>
      </c>
      <c r="D54">
        <f>'Single Prism'!$D$38*COS(RADIANS('Single Prism'!$D$17*B54))</f>
        <v>0.27085380738588433</v>
      </c>
      <c r="F54">
        <f>IF(A54&lt;='Single Prism'!$D$18,A54,#N/A)</f>
        <v>26</v>
      </c>
      <c r="G54">
        <f>'Single Prism'!$D$36*SIN(RADIANS('Single Prism'!$D$17*F54))</f>
        <v>7.0314970826236209E-2</v>
      </c>
      <c r="H54">
        <f>'Single Prism'!$D$36*COS(RADIANS('Single Prism'!$D$17*F54))</f>
        <v>5.4936076034777508E-2</v>
      </c>
    </row>
    <row r="55" spans="1:8" x14ac:dyDescent="0.25">
      <c r="A55">
        <v>26.5</v>
      </c>
      <c r="B55">
        <f>IF(A55&lt;='Single Prism'!$D$18,A55,#N/A)</f>
        <v>26.5</v>
      </c>
      <c r="C55">
        <f>'Single Prism'!$D$38*SIN(RADIANS('Single Prism'!$D$17*B55))</f>
        <v>0.35135131444672008</v>
      </c>
      <c r="D55">
        <f>'Single Prism'!$D$38*COS(RADIANS('Single Prism'!$D$17*B55))</f>
        <v>0.26476220601026634</v>
      </c>
      <c r="F55">
        <f>IF(A55&lt;='Single Prism'!$D$18,A55,#N/A)</f>
        <v>26.5</v>
      </c>
      <c r="G55">
        <f>'Single Prism'!$D$36*SIN(RADIANS('Single Prism'!$D$17*F55))</f>
        <v>7.1263028242629603E-2</v>
      </c>
      <c r="H55">
        <f>'Single Prism'!$D$36*COS(RADIANS('Single Prism'!$D$17*F55))</f>
        <v>5.370054355482335E-2</v>
      </c>
    </row>
    <row r="56" spans="1:8" x14ac:dyDescent="0.25">
      <c r="A56">
        <v>27</v>
      </c>
      <c r="B56">
        <f>IF(A56&lt;='Single Prism'!$D$18,A56,#N/A)</f>
        <v>27</v>
      </c>
      <c r="C56">
        <f>'Single Prism'!$D$38*SIN(RADIANS('Single Prism'!$D$17*B56))</f>
        <v>0.35591853956824449</v>
      </c>
      <c r="D56">
        <f>'Single Prism'!$D$38*COS(RADIANS('Single Prism'!$D$17*B56))</f>
        <v>0.2585899555018884</v>
      </c>
      <c r="F56">
        <f>IF(A56&lt;='Single Prism'!$D$18,A56,#N/A)</f>
        <v>27</v>
      </c>
      <c r="G56">
        <f>'Single Prism'!$D$36*SIN(RADIANS('Single Prism'!$D$17*F56))</f>
        <v>7.2189378250279851E-2</v>
      </c>
      <c r="H56">
        <f>'Single Prism'!$D$36*COS(RADIANS('Single Prism'!$D$17*F56))</f>
        <v>5.2448653369093531E-2</v>
      </c>
    </row>
    <row r="57" spans="1:8" x14ac:dyDescent="0.25">
      <c r="A57">
        <v>27.5</v>
      </c>
      <c r="B57">
        <f>IF(A57&lt;='Single Prism'!$D$18,A57,#N/A)</f>
        <v>27.5</v>
      </c>
      <c r="C57">
        <f>'Single Prism'!$D$38*SIN(RADIANS('Single Prism'!$D$17*B57))</f>
        <v>0.36037734845475611</v>
      </c>
      <c r="D57">
        <f>'Single Prism'!$D$38*COS(RADIANS('Single Prism'!$D$17*B57))</f>
        <v>0.25233893598804757</v>
      </c>
      <c r="F57">
        <f>IF(A57&lt;='Single Prism'!$D$18,A57,#N/A)</f>
        <v>27.5</v>
      </c>
      <c r="G57">
        <f>'Single Prism'!$D$36*SIN(RADIANS('Single Prism'!$D$17*F57))</f>
        <v>7.3093738674000847E-2</v>
      </c>
      <c r="H57">
        <f>'Single Prism'!$D$36*COS(RADIANS('Single Prism'!$D$17*F57))</f>
        <v>5.1180786815465992E-2</v>
      </c>
    </row>
    <row r="58" spans="1:8" x14ac:dyDescent="0.25">
      <c r="A58">
        <v>28</v>
      </c>
      <c r="B58">
        <f>IF(A58&lt;='Single Prism'!$D$18,A58,#N/A)</f>
        <v>28</v>
      </c>
      <c r="C58">
        <f>'Single Prism'!$D$38*SIN(RADIANS('Single Prism'!$D$17*B58))</f>
        <v>0.36472638290987464</v>
      </c>
      <c r="D58">
        <f>'Single Prism'!$D$38*COS(RADIANS('Single Prism'!$D$17*B58))</f>
        <v>0.24601105158984249</v>
      </c>
      <c r="F58">
        <f>IF(A58&lt;='Single Prism'!$D$18,A58,#N/A)</f>
        <v>28</v>
      </c>
      <c r="G58">
        <f>'Single Prism'!$D$36*SIN(RADIANS('Single Prism'!$D$17*F58))</f>
        <v>7.3975834036846794E-2</v>
      </c>
      <c r="H58">
        <f>'Single Prism'!$D$36*COS(RADIANS('Single Prism'!$D$17*F58))</f>
        <v>4.9897330098375027E-2</v>
      </c>
    </row>
    <row r="59" spans="1:8" x14ac:dyDescent="0.25">
      <c r="A59">
        <v>28.5</v>
      </c>
      <c r="B59">
        <f>IF(A59&lt;='Single Prism'!$D$18,A59,#N/A)</f>
        <v>28.5</v>
      </c>
      <c r="C59">
        <f>'Single Prism'!$D$38*SIN(RADIANS('Single Prism'!$D$17*B59))</f>
        <v>0.36896431817557501</v>
      </c>
      <c r="D59">
        <f>'Single Prism'!$D$38*COS(RADIANS('Single Prism'!$D$17*B59))</f>
        <v>0.23960822984216068</v>
      </c>
      <c r="F59">
        <f>IF(A59&lt;='Single Prism'!$D$18,A59,#N/A)</f>
        <v>28.5</v>
      </c>
      <c r="G59">
        <f>'Single Prism'!$D$36*SIN(RADIANS('Single Prism'!$D$17*F59))</f>
        <v>7.4835395644025124E-2</v>
      </c>
      <c r="H59">
        <f>'Single Prism'!$D$36*COS(RADIANS('Single Prism'!$D$17*F59))</f>
        <v>4.8598674171169823E-2</v>
      </c>
    </row>
    <row r="60" spans="1:8" x14ac:dyDescent="0.25">
      <c r="A60">
        <v>29</v>
      </c>
      <c r="B60">
        <f>IF(A60&lt;='Single Prism'!$D$18,A60,#N/A)</f>
        <v>29</v>
      </c>
      <c r="C60">
        <f>'Single Prism'!$D$38*SIN(RADIANS('Single Prism'!$D$17*B60))</f>
        <v>0.37308986333572147</v>
      </c>
      <c r="D60">
        <f>'Single Prism'!$D$38*COS(RADIANS('Single Prism'!$D$17*B60))</f>
        <v>0.23313242110653185</v>
      </c>
      <c r="F60">
        <f>IF(A60&lt;='Single Prism'!$D$18,A60,#N/A)</f>
        <v>29</v>
      </c>
      <c r="G60">
        <f>'Single Prism'!$D$36*SIN(RADIANS('Single Prism'!$D$17*F60))</f>
        <v>7.5672161664743526E-2</v>
      </c>
      <c r="H60">
        <f>'Single Prism'!$D$36*COS(RADIANS('Single Prism'!$D$17*F60))</f>
        <v>4.7285214617026138E-2</v>
      </c>
    </row>
    <row r="61" spans="1:8" x14ac:dyDescent="0.25">
      <c r="A61">
        <v>29.5</v>
      </c>
      <c r="B61">
        <f>IF(A61&lt;='Single Prism'!$D$18,A61,#N/A)</f>
        <v>29.5</v>
      </c>
      <c r="C61">
        <f>'Single Prism'!$D$38*SIN(RADIANS('Single Prism'!$D$17*B61))</f>
        <v>0.37710176170929327</v>
      </c>
      <c r="D61">
        <f>'Single Prism'!$D$38*COS(RADIANS('Single Prism'!$D$17*B61))</f>
        <v>0.22658559797702951</v>
      </c>
      <c r="F61">
        <f>IF(A61&lt;='Single Prism'!$D$18,A61,#N/A)</f>
        <v>29.5</v>
      </c>
      <c r="G61">
        <f>'Single Prism'!$D$36*SIN(RADIANS('Single Prism'!$D$17*F61))</f>
        <v>7.6485877211966161E-2</v>
      </c>
      <c r="H61">
        <f>'Single Prism'!$D$36*COS(RADIANS('Single Prism'!$D$17*F61))</f>
        <v>4.5957351528447959E-2</v>
      </c>
    </row>
    <row r="62" spans="1:8" x14ac:dyDescent="0.25">
      <c r="A62">
        <v>30</v>
      </c>
      <c r="B62">
        <f>IF(A62&lt;='Single Prism'!$D$18,A62,#N/A)</f>
        <v>30</v>
      </c>
      <c r="C62">
        <f>'Single Prism'!$D$38*SIN(RADIANS('Single Prism'!$D$17*B62))</f>
        <v>0.38099879123318153</v>
      </c>
      <c r="D62">
        <f>'Single Prism'!$D$38*COS(RADIANS('Single Prism'!$D$17*B62))</f>
        <v>0.21996975467939947</v>
      </c>
      <c r="F62">
        <f>IF(A62&lt;='Single Prism'!$D$18,A62,#N/A)</f>
        <v>30</v>
      </c>
      <c r="G62">
        <f>'Single Prism'!$D$36*SIN(RADIANS('Single Prism'!$D$17*F62))</f>
        <v>7.7276294420054695E-2</v>
      </c>
      <c r="H62">
        <f>'Single Prism'!$D$36*COS(RADIANS('Single Prism'!$D$17*F62))</f>
        <v>4.4615489385395363E-2</v>
      </c>
    </row>
    <row r="63" spans="1:8" x14ac:dyDescent="0.25">
      <c r="A63">
        <v>30.5</v>
      </c>
      <c r="B63">
        <f>IF(A63&lt;='Single Prism'!$D$18,A63,#N/A)</f>
        <v>30.5</v>
      </c>
      <c r="C63">
        <f>'Single Prism'!$D$38*SIN(RADIANS('Single Prism'!$D$17*B63))</f>
        <v>0.3847797648344421</v>
      </c>
      <c r="D63">
        <f>'Single Prism'!$D$38*COS(RADIANS('Single Prism'!$D$17*B63))</f>
        <v>0.21328690646359913</v>
      </c>
      <c r="F63">
        <f>IF(A63&lt;='Single Prism'!$D$18,A63,#N/A)</f>
        <v>30.5</v>
      </c>
      <c r="G63">
        <f>'Single Prism'!$D$36*SIN(RADIANS('Single Prism'!$D$17*F63))</f>
        <v>7.8043172520270612E-2</v>
      </c>
      <c r="H63">
        <f>'Single Prism'!$D$36*COS(RADIANS('Single Prism'!$D$17*F63))</f>
        <v>4.3260036932076015E-2</v>
      </c>
    </row>
    <row r="64" spans="1:8" x14ac:dyDescent="0.25">
      <c r="A64">
        <v>31</v>
      </c>
      <c r="B64">
        <f>IF(A64&lt;='Single Prism'!$D$18,A64,#N/A)</f>
        <v>31</v>
      </c>
      <c r="C64">
        <f>'Single Prism'!$D$38*SIN(RADIANS('Single Prism'!$D$17*B64))</f>
        <v>0.38844353079188876</v>
      </c>
      <c r="D64">
        <f>'Single Prism'!$D$38*COS(RADIANS('Single Prism'!$D$17*B64))</f>
        <v>0.20653908898993334</v>
      </c>
      <c r="F64">
        <f>IF(A64&lt;='Single Prism'!$D$18,A64,#N/A)</f>
        <v>31</v>
      </c>
      <c r="G64">
        <f>'Single Prism'!$D$36*SIN(RADIANS('Single Prism'!$D$17*F64))</f>
        <v>7.878627791411566E-2</v>
      </c>
      <c r="H64">
        <f>'Single Prism'!$D$36*COS(RADIANS('Single Prism'!$D$17*F64))</f>
        <v>4.1891407052437768E-2</v>
      </c>
    </row>
    <row r="65" spans="1:8" x14ac:dyDescent="0.25">
      <c r="A65">
        <v>31.5</v>
      </c>
      <c r="B65">
        <f>IF(A65&lt;='Single Prism'!$D$18,A65,#N/A)</f>
        <v>31.5</v>
      </c>
      <c r="C65">
        <f>'Single Prism'!$D$38*SIN(RADIANS('Single Prism'!$D$17*B65))</f>
        <v>0.39198897308691927</v>
      </c>
      <c r="D65">
        <f>'Single Prism'!$D$38*COS(RADIANS('Single Prism'!$D$17*B65))</f>
        <v>0.1997283577089721</v>
      </c>
      <c r="F65">
        <f>IF(A65&lt;='Single Prism'!$D$18,A65,#N/A)</f>
        <v>31.5</v>
      </c>
      <c r="G65">
        <f>'Single Prism'!$D$36*SIN(RADIANS('Single Prism'!$D$17*F65))</f>
        <v>7.9505384244488261E-2</v>
      </c>
      <c r="H65">
        <f>'Single Prism'!$D$36*COS(RADIANS('Single Prism'!$D$17*F65))</f>
        <v>4.0510016644400168E-2</v>
      </c>
    </row>
    <row r="66" spans="1:8" x14ac:dyDescent="0.25">
      <c r="A66">
        <v>32</v>
      </c>
      <c r="B66">
        <f>IF(A66&lt;='Single Prism'!$D$18,A66,#N/A)</f>
        <v>32</v>
      </c>
      <c r="C66">
        <f>'Single Prism'!$D$38*SIN(RADIANS('Single Prism'!$D$17*B66))</f>
        <v>0.39541501174346505</v>
      </c>
      <c r="D66">
        <f>'Single Prism'!$D$38*COS(RADIANS('Single Prism'!$D$17*B66))</f>
        <v>0.19285678723544072</v>
      </c>
      <c r="F66">
        <f>IF(A66&lt;='Single Prism'!$D$18,A66,#N/A)</f>
        <v>32</v>
      </c>
      <c r="G66">
        <f>'Single Prism'!$D$36*SIN(RADIANS('Single Prism'!$D$17*F66))</f>
        <v>8.0200272464634056E-2</v>
      </c>
      <c r="H66">
        <f>'Single Prism'!$D$36*COS(RADIANS('Single Prism'!$D$17*F66))</f>
        <v>3.9116286492863347E-2</v>
      </c>
    </row>
    <row r="67" spans="1:8" x14ac:dyDescent="0.25">
      <c r="A67">
        <v>32.5</v>
      </c>
      <c r="B67">
        <f>IF(A67&lt;='Single Prism'!$D$18,A67,#N/A)</f>
        <v>32.5</v>
      </c>
      <c r="C67">
        <f>'Single Prism'!$D$38*SIN(RADIANS('Single Prism'!$D$17*B67))</f>
        <v>0.39872060315696251</v>
      </c>
      <c r="D67">
        <f>'Single Prism'!$D$38*COS(RADIANS('Single Prism'!$D$17*B67))</f>
        <v>0.18592647071627175</v>
      </c>
      <c r="F67">
        <f>IF(A67&lt;='Single Prism'!$D$18,A67,#N/A)</f>
        <v>32.5</v>
      </c>
      <c r="G67">
        <f>'Single Prism'!$D$36*SIN(RADIANS('Single Prism'!$D$17*F67))</f>
        <v>8.0870730904869625E-2</v>
      </c>
      <c r="H67">
        <f>'Single Prism'!$D$36*COS(RADIANS('Single Prism'!$D$17*F67))</f>
        <v>3.7710641141532823E-2</v>
      </c>
    </row>
    <row r="68" spans="1:8" x14ac:dyDescent="0.25">
      <c r="A68">
        <v>33</v>
      </c>
      <c r="B68">
        <f>IF(A68&lt;='Single Prism'!$D$18,A68,#N/A)</f>
        <v>33</v>
      </c>
      <c r="C68">
        <f>'Single Prism'!$D$38*SIN(RADIANS('Single Prism'!$D$17*B68))</f>
        <v>0.40190474041224516</v>
      </c>
      <c r="D68">
        <f>'Single Prism'!$D$38*COS(RADIANS('Single Prism'!$D$17*B68))</f>
        <v>0.17893951919301243</v>
      </c>
      <c r="F68">
        <f>IF(A68&lt;='Single Prism'!$D$18,A68,#N/A)</f>
        <v>33</v>
      </c>
      <c r="G68">
        <f>'Single Prism'!$D$36*SIN(RADIANS('Single Prism'!$D$17*F68))</f>
        <v>8.1516555337059204E-2</v>
      </c>
      <c r="H68">
        <f>'Single Prism'!$D$36*COS(RADIANS('Single Prism'!$D$17*F68))</f>
        <v>3.6293508763599408E-2</v>
      </c>
    </row>
    <row r="69" spans="1:8" x14ac:dyDescent="0.25">
      <c r="A69">
        <v>33.5</v>
      </c>
      <c r="B69">
        <f>IF(A69&lt;='Single Prism'!$D$18,A69,#N/A)</f>
        <v>33.5</v>
      </c>
      <c r="C69">
        <f>'Single Prism'!$D$38*SIN(RADIANS('Single Prism'!$D$17*B69))</f>
        <v>0.40496645359025962</v>
      </c>
      <c r="D69">
        <f>'Single Prism'!$D$38*COS(RADIANS('Single Prism'!$D$17*B69))</f>
        <v>0.17189806095878085</v>
      </c>
      <c r="F69">
        <f>IF(A69&lt;='Single Prism'!$D$18,A69,#N/A)</f>
        <v>33.5</v>
      </c>
      <c r="G69">
        <f>'Single Prism'!$D$36*SIN(RADIANS('Single Prism'!$D$17*F69))</f>
        <v>8.213754903682452E-2</v>
      </c>
      <c r="H69">
        <f>'Single Prism'!$D$36*COS(RADIANS('Single Prism'!$D$17*F69))</f>
        <v>3.4865321031313477E-2</v>
      </c>
    </row>
    <row r="70" spans="1:8" x14ac:dyDescent="0.25">
      <c r="A70">
        <v>34</v>
      </c>
      <c r="B70">
        <f>IF(A70&lt;='Single Prism'!$D$18,A70,#N/A)</f>
        <v>34</v>
      </c>
      <c r="C70">
        <f>'Single Prism'!$D$38*SIN(RADIANS('Single Prism'!$D$17*B70))</f>
        <v>0.40790481006351237</v>
      </c>
      <c r="D70">
        <f>'Single Prism'!$D$38*COS(RADIANS('Single Prism'!$D$17*B70))</f>
        <v>0.16480424090996734</v>
      </c>
      <c r="F70">
        <f>IF(A70&lt;='Single Prism'!$D$18,A70,#N/A)</f>
        <v>34</v>
      </c>
      <c r="G70">
        <f>'Single Prism'!$D$36*SIN(RADIANS('Single Prism'!$D$17*F70))</f>
        <v>8.273352284346891E-2</v>
      </c>
      <c r="H70">
        <f>'Single Prism'!$D$36*COS(RADIANS('Single Prism'!$D$17*F70))</f>
        <v>3.3426512984493464E-2</v>
      </c>
    </row>
    <row r="71" spans="1:8" x14ac:dyDescent="0.25">
      <c r="A71">
        <v>34.5</v>
      </c>
      <c r="B71">
        <f>IF(A71&lt;='Single Prism'!$D$18,A71,#N/A)</f>
        <v>34.5</v>
      </c>
      <c r="C71">
        <f>'Single Prism'!$D$38*SIN(RADIANS('Single Prism'!$D$17*B71))</f>
        <v>0.4107189147801571</v>
      </c>
      <c r="D71">
        <f>'Single Prism'!$D$38*COS(RADIANS('Single Prism'!$D$17*B71))</f>
        <v>0.15766021989287823</v>
      </c>
      <c r="F71">
        <f>IF(A71&lt;='Single Prism'!$D$18,A71,#N/A)</f>
        <v>34.5</v>
      </c>
      <c r="G71">
        <f>'Single Prism'!$D$36*SIN(RADIANS('Single Prism'!$D$17*F71))</f>
        <v>8.3304295217597552E-2</v>
      </c>
      <c r="H71">
        <f>'Single Prism'!$D$36*COS(RADIANS('Single Prism'!$D$17*F71))</f>
        <v>3.1977522898008495E-2</v>
      </c>
    </row>
    <row r="72" spans="1:8" x14ac:dyDescent="0.25">
      <c r="A72">
        <v>35</v>
      </c>
      <c r="B72">
        <f>IF(A72&lt;='Single Prism'!$D$18,A72,#N/A)</f>
        <v>35</v>
      </c>
      <c r="C72">
        <f>'Single Prism'!$D$38*SIN(RADIANS('Single Prism'!$D$17*B72))</f>
        <v>0.41340791053663634</v>
      </c>
      <c r="D72">
        <f>'Single Prism'!$D$38*COS(RADIANS('Single Prism'!$D$17*B72))</f>
        <v>0.15046817404552079</v>
      </c>
      <c r="F72">
        <f>IF(A72&lt;='Single Prism'!$D$18,A72,#N/A)</f>
        <v>35</v>
      </c>
      <c r="G72">
        <f>'Single Prism'!$D$36*SIN(RADIANS('Single Prism'!$D$17*F72))</f>
        <v>8.3849692296416076E-2</v>
      </c>
      <c r="H72">
        <f>'Single Prism'!$D$36*COS(RADIANS('Single Prism'!$D$17*F72))</f>
        <v>3.0518792148275551E-2</v>
      </c>
    </row>
    <row r="73" spans="1:8" x14ac:dyDescent="0.25">
      <c r="A73">
        <v>35.5</v>
      </c>
      <c r="B73">
        <f>IF(A73&lt;='Single Prism'!$D$18,A73,#N/A)</f>
        <v>35.5</v>
      </c>
      <c r="C73">
        <f>'Single Prism'!$D$38*SIN(RADIANS('Single Prism'!$D$17*B73))</f>
        <v>0.41597097823879375</v>
      </c>
      <c r="D73">
        <f>'Single Prism'!$D$38*COS(RADIANS('Single Prism'!$D$17*B73))</f>
        <v>0.14323029413473118</v>
      </c>
      <c r="F73">
        <f>IF(A73&lt;='Single Prism'!$D$18,A73,#N/A)</f>
        <v>35.5</v>
      </c>
      <c r="G73">
        <f>'Single Prism'!$D$36*SIN(RADIANS('Single Prism'!$D$17*F73))</f>
        <v>8.4369547946690909E-2</v>
      </c>
      <c r="H73">
        <f>'Single Prism'!$D$36*COS(RADIANS('Single Prism'!$D$17*F73))</f>
        <v>2.9050765078812067E-2</v>
      </c>
    </row>
    <row r="74" spans="1:8" x14ac:dyDescent="0.25">
      <c r="A74">
        <v>36</v>
      </c>
      <c r="B74">
        <f>IF(A74&lt;='Single Prism'!$D$18,A74,#N/A)</f>
        <v>36</v>
      </c>
      <c r="C74">
        <f>'Single Prism'!$D$38*SIN(RADIANS('Single Prism'!$D$17*B74))</f>
        <v>0.41840733715137829</v>
      </c>
      <c r="D74">
        <f>'Single Prism'!$D$38*COS(RADIANS('Single Prism'!$D$17*B74))</f>
        <v>0.13594878488884507</v>
      </c>
      <c r="F74">
        <f>IF(A74&lt;='Single Prism'!$D$18,A74,#N/A)</f>
        <v>36</v>
      </c>
      <c r="G74">
        <f>'Single Prism'!$D$36*SIN(RADIANS('Single Prism'!$D$17*F74))</f>
        <v>8.4863703815355018E-2</v>
      </c>
      <c r="H74">
        <f>'Single Prism'!$D$36*COS(RADIANS('Single Prism'!$D$17*F74))</f>
        <v>2.7573888864884488E-2</v>
      </c>
    </row>
    <row r="75" spans="1:8" x14ac:dyDescent="0.25">
      <c r="A75">
        <v>36.5</v>
      </c>
      <c r="B75">
        <f>IF(A75&lt;='Single Prism'!$D$18,A75,#N/A)</f>
        <v>36.5</v>
      </c>
      <c r="C75">
        <f>'Single Prism'!$D$38*SIN(RADIANS('Single Prism'!$D$17*B75))</f>
        <v>0.42071624513586364</v>
      </c>
      <c r="D75">
        <f>'Single Prism'!$D$38*COS(RADIANS('Single Prism'!$D$17*B75))</f>
        <v>0.12862586432611642</v>
      </c>
      <c r="F75">
        <f>IF(A75&lt;='Single Prism'!$D$18,A75,#N/A)</f>
        <v>36.5</v>
      </c>
      <c r="G75">
        <f>'Single Prism'!$D$36*SIN(RADIANS('Single Prism'!$D$17*F75))</f>
        <v>8.5332009377743809E-2</v>
      </c>
      <c r="H75">
        <f>'Single Prism'!$D$36*COS(RADIANS('Single Prism'!$D$17*F75))</f>
        <v>2.6088613377294415E-2</v>
      </c>
    </row>
    <row r="76" spans="1:8" x14ac:dyDescent="0.25">
      <c r="A76">
        <v>37</v>
      </c>
      <c r="B76">
        <f>IF(A76&lt;='Single Prism'!$D$18,A76,#N/A)</f>
        <v>37</v>
      </c>
      <c r="C76">
        <f>'Single Prism'!$D$38*SIN(RADIANS('Single Prism'!$D$17*B76))</f>
        <v>0.42289699887651089</v>
      </c>
      <c r="D76">
        <f>'Single Prism'!$D$38*COS(RADIANS('Single Prism'!$D$17*B76))</f>
        <v>0.12126376307908726</v>
      </c>
      <c r="F76">
        <f>IF(A76&lt;='Single Prism'!$D$18,A76,#N/A)</f>
        <v>37</v>
      </c>
      <c r="G76">
        <f>'Single Prism'!$D$36*SIN(RADIANS('Single Prism'!$D$17*F76))</f>
        <v>8.5774321983446408E-2</v>
      </c>
      <c r="H76">
        <f>'Single Prism'!$D$36*COS(RADIANS('Single Prism'!$D$17*F76))</f>
        <v>2.4595391045343539E-2</v>
      </c>
    </row>
    <row r="77" spans="1:8" x14ac:dyDescent="0.25">
      <c r="A77">
        <v>37.5</v>
      </c>
      <c r="B77">
        <f>IF(A77&lt;='Single Prism'!$D$18,A77,#N/A)</f>
        <v>37.5</v>
      </c>
      <c r="C77">
        <f>'Single Prism'!$D$38*SIN(RADIANS('Single Prism'!$D$17*B77))</f>
        <v>0.42494893409460505</v>
      </c>
      <c r="D77">
        <f>'Single Prism'!$D$38*COS(RADIANS('Single Prism'!$D$17*B77))</f>
        <v>0.1138647237151158</v>
      </c>
      <c r="F77">
        <f>IF(A77&lt;='Single Prism'!$D$18,A77,#N/A)</f>
        <v>37.5</v>
      </c>
      <c r="G77">
        <f>'Single Prism'!$D$36*SIN(RADIANS('Single Prism'!$D$17*F77))</f>
        <v>8.6190506899758337E-2</v>
      </c>
      <c r="H77">
        <f>'Single Prism'!$D$36*COS(RADIANS('Single Prism'!$D$17*F77))</f>
        <v>2.3094676719019352E-2</v>
      </c>
    </row>
    <row r="78" spans="1:8" x14ac:dyDescent="0.25">
      <c r="A78">
        <v>38</v>
      </c>
      <c r="B78">
        <f>IF(A78&lt;='Single Prism'!$D$18,A78,#N/A)</f>
        <v>38</v>
      </c>
      <c r="C78">
        <f>'Single Prism'!$D$38*SIN(RADIANS('Single Prism'!$D$17*B78))</f>
        <v>0.42687142575080128</v>
      </c>
      <c r="D78">
        <f>'Single Prism'!$D$38*COS(RADIANS('Single Prism'!$D$17*B78))</f>
        <v>0.10643100005326835</v>
      </c>
      <c r="F78">
        <f>IF(A78&lt;='Single Prism'!$D$18,A78,#N/A)</f>
        <v>38</v>
      </c>
      <c r="G78">
        <f>'Single Prism'!$D$36*SIN(RADIANS('Single Prism'!$D$17*F78))</f>
        <v>8.6580437352722403E-2</v>
      </c>
      <c r="H78">
        <f>'Single Prism'!$D$36*COS(RADIANS('Single Prism'!$D$17*F78))</f>
        <v>2.1586927530443393E-2</v>
      </c>
    </row>
    <row r="79" spans="1:8" x14ac:dyDescent="0.25">
      <c r="A79">
        <v>38.5</v>
      </c>
      <c r="B79">
        <f>IF(A79&lt;='Single Prism'!$D$18,A79,#N/A)</f>
        <v>38.5</v>
      </c>
      <c r="C79">
        <f>'Single Prism'!$D$38*SIN(RADIANS('Single Prism'!$D$17*B79))</f>
        <v>0.42866388823551743</v>
      </c>
      <c r="D79">
        <f>'Single Prism'!$D$38*COS(RADIANS('Single Prism'!$D$17*B79))</f>
        <v>9.8964856477784427E-2</v>
      </c>
      <c r="F79">
        <f>IF(A79&lt;='Single Prism'!$D$18,A79,#N/A)</f>
        <v>38.5</v>
      </c>
      <c r="G79">
        <f>'Single Prism'!$D$36*SIN(RADIANS('Single Prism'!$D$17*F79))</f>
        <v>8.6943994565745295E-2</v>
      </c>
      <c r="H79">
        <f>'Single Prism'!$D$36*COS(RADIANS('Single Prism'!$D$17*F79))</f>
        <v>2.00726027546244E-2</v>
      </c>
    </row>
    <row r="80" spans="1:8" x14ac:dyDescent="0.25">
      <c r="A80">
        <v>39</v>
      </c>
      <c r="B80">
        <f>IF(A80&lt;='Single Prism'!$D$18,A80,#N/A)</f>
        <v>39</v>
      </c>
      <c r="C80">
        <f>'Single Prism'!$D$38*SIN(RADIANS('Single Prism'!$D$17*B80))</f>
        <v>0.43032577554731666</v>
      </c>
      <c r="D80">
        <f>'Single Prism'!$D$38*COS(RADIANS('Single Prism'!$D$17*B80))</f>
        <v>9.1468567248323376E-2</v>
      </c>
      <c r="F80">
        <f>IF(A80&lt;='Single Prism'!$D$18,A80,#N/A)</f>
        <v>39</v>
      </c>
      <c r="G80">
        <f>'Single Prism'!$D$36*SIN(RADIANS('Single Prism'!$D$17*F80))</f>
        <v>8.7281067795778072E-2</v>
      </c>
      <c r="H80">
        <f>'Single Prism'!$D$36*COS(RADIANS('Single Prism'!$D$17*F80))</f>
        <v>1.8552163669558697E-2</v>
      </c>
    </row>
    <row r="81" spans="1:8" x14ac:dyDescent="0.25">
      <c r="A81">
        <v>39.5</v>
      </c>
      <c r="B81">
        <f>IF(A81&lt;='Single Prism'!$D$18,A81,#N/A)</f>
        <v>39.5</v>
      </c>
      <c r="C81">
        <f>'Single Prism'!$D$38*SIN(RADIANS('Single Prism'!$D$17*B81))</f>
        <v>0.4318565814592249</v>
      </c>
      <c r="D81">
        <f>'Single Prism'!$D$38*COS(RADIANS('Single Prism'!$D$17*B81))</f>
        <v>8.394441580720248E-2</v>
      </c>
      <c r="F81">
        <f>IF(A81&lt;='Single Prism'!$D$18,A81,#N/A)</f>
        <v>39.5</v>
      </c>
      <c r="G81">
        <f>'Single Prism'!$D$36*SIN(RADIANS('Single Prism'!$D$17*F81))</f>
        <v>8.7591554367049587E-2</v>
      </c>
      <c r="H81">
        <f>'Single Prism'!$D$36*COS(RADIANS('Single Prism'!$D$17*F81))</f>
        <v>1.7026073415720381E-2</v>
      </c>
    </row>
    <row r="82" spans="1:8" x14ac:dyDescent="0.25">
      <c r="A82">
        <v>40</v>
      </c>
      <c r="B82">
        <f>IF(A82&lt;='Single Prism'!$D$18,A82,#N/A)</f>
        <v>40</v>
      </c>
      <c r="C82">
        <f>'Single Prism'!$D$38*SIN(RADIANS('Single Prism'!$D$17*B82))</f>
        <v>0.43325583967293196</v>
      </c>
      <c r="D82">
        <f>'Single Prism'!$D$38*COS(RADIANS('Single Prism'!$D$17*B82))</f>
        <v>7.6394694083838893E-2</v>
      </c>
      <c r="F82">
        <f>IF(A82&lt;='Single Prism'!$D$18,A82,#N/A)</f>
        <v>40</v>
      </c>
      <c r="G82">
        <f>'Single Prism'!$D$36*SIN(RADIANS('Single Prism'!$D$17*F82))</f>
        <v>8.7875359702342434E-2</v>
      </c>
      <c r="H82">
        <f>'Single Prism'!$D$36*COS(RADIANS('Single Prism'!$D$17*F82))</f>
        <v>1.5494796854984361E-2</v>
      </c>
    </row>
    <row r="83" spans="1:8" x14ac:dyDescent="0.25">
      <c r="A83">
        <v>40.5</v>
      </c>
      <c r="B83">
        <f>IF(A83&lt;='Single Prism'!$D$18,A83,#N/A)</f>
        <v>40.5</v>
      </c>
      <c r="C83">
        <f>'Single Prism'!$D$38*SIN(RADIANS('Single Prism'!$D$17*B83))</f>
        <v>0.43452312396083109</v>
      </c>
      <c r="D83">
        <f>'Single Prism'!$D$38*COS(RADIANS('Single Prism'!$D$17*B83))</f>
        <v>6.8821701796605364E-2</v>
      </c>
      <c r="F83">
        <f>IF(A83&lt;='Single Prism'!$D$18,A83,#N/A)</f>
        <v>40.5</v>
      </c>
      <c r="G83">
        <f>'Single Prism'!$D$36*SIN(RADIANS('Single Prism'!$D$17*F83))</f>
        <v>8.8132397351802241E-2</v>
      </c>
      <c r="H83">
        <f>'Single Prism'!$D$36*COS(RADIANS('Single Prism'!$D$17*F83))</f>
        <v>1.3958800429024847E-2</v>
      </c>
    </row>
    <row r="84" spans="1:8" x14ac:dyDescent="0.25">
      <c r="A84">
        <v>41</v>
      </c>
      <c r="B84">
        <f>IF(A84&lt;='Single Prism'!$D$18,A84,#N/A)</f>
        <v>41</v>
      </c>
      <c r="C84">
        <f>'Single Prism'!$D$38*SIN(RADIANS('Single Prism'!$D$17*B84))</f>
        <v>0.43565804829585175</v>
      </c>
      <c r="D84">
        <f>'Single Prism'!$D$38*COS(RADIANS('Single Prism'!$D$17*B84))</f>
        <v>6.1227745752313774E-2</v>
      </c>
      <c r="F84">
        <f>IF(A84&lt;='Single Prism'!$D$18,A84,#N/A)</f>
        <v>41</v>
      </c>
      <c r="G84">
        <f>'Single Prism'!$D$36*SIN(RADIANS('Single Prism'!$D$17*F84))</f>
        <v>8.8362589019270979E-2</v>
      </c>
      <c r="H84">
        <f>'Single Prism'!$D$36*COS(RADIANS('Single Prism'!$D$17*F84))</f>
        <v>1.2418552017232715E-2</v>
      </c>
    </row>
    <row r="85" spans="1:8" x14ac:dyDescent="0.25">
      <c r="A85">
        <v>41.5</v>
      </c>
      <c r="B85">
        <f>IF(A85&lt;='Single Prism'!$D$18,A85,#N/A)</f>
        <v>41.5</v>
      </c>
      <c r="C85">
        <f>'Single Prism'!$D$38*SIN(RADIANS('Single Prism'!$D$17*B85))</f>
        <v>0.43666026696904714</v>
      </c>
      <c r="D85">
        <f>'Single Prism'!$D$38*COS(RADIANS('Single Prism'!$D$17*B85))</f>
        <v>5.3615139143539554E-2</v>
      </c>
      <c r="F85">
        <f>IF(A85&lt;='Single Prism'!$D$18,A85,#N/A)</f>
        <v>41.5</v>
      </c>
      <c r="G85">
        <f>'Single Prism'!$D$36*SIN(RADIANS('Single Prism'!$D$17*F85))</f>
        <v>8.8565864586136814E-2</v>
      </c>
      <c r="H85">
        <f>'Single Prism'!$D$36*COS(RADIANS('Single Prism'!$D$17*F85))</f>
        <v>1.0874520794194919E-2</v>
      </c>
    </row>
    <row r="86" spans="1:8" x14ac:dyDescent="0.25">
      <c r="A86">
        <v>42</v>
      </c>
      <c r="B86">
        <f>IF(A86&lt;='Single Prism'!$D$18,A86,#N/A)</f>
        <v>42</v>
      </c>
      <c r="C86">
        <f>'Single Prism'!$D$38*SIN(RADIANS('Single Prism'!$D$17*B86))</f>
        <v>0.43752947469490083</v>
      </c>
      <c r="D86">
        <f>'Single Prism'!$D$38*COS(RADIANS('Single Prism'!$D$17*B86))</f>
        <v>4.5986200844000687E-2</v>
      </c>
      <c r="F86">
        <f>IF(A86&lt;='Single Prism'!$D$18,A86,#N/A)</f>
        <v>42</v>
      </c>
      <c r="G86">
        <f>'Single Prism'!$D$36*SIN(RADIANS('Single Prism'!$D$17*F86))</f>
        <v>8.8742162132692939E-2</v>
      </c>
      <c r="H86">
        <f>'Single Prism'!$D$36*COS(RADIANS('Single Prism'!$D$17*F86))</f>
        <v>9.3271770867793622E-3</v>
      </c>
    </row>
    <row r="87" spans="1:8" x14ac:dyDescent="0.25">
      <c r="A87">
        <v>42.5</v>
      </c>
      <c r="B87">
        <f>IF(A87&lt;='Single Prism'!$D$18,A87,#N/A)</f>
        <v>42.5</v>
      </c>
      <c r="C87">
        <f>'Single Prism'!$D$38*SIN(RADIANS('Single Prism'!$D$17*B87))</f>
        <v>0.43826540670431924</v>
      </c>
      <c r="D87">
        <f>'Single Prism'!$D$38*COS(RADIANS('Single Prism'!$D$17*B87))</f>
        <v>3.8343254702206411E-2</v>
      </c>
      <c r="F87">
        <f>IF(A87&lt;='Single Prism'!$D$18,A87,#N/A)</f>
        <v>42.5</v>
      </c>
      <c r="G87">
        <f>'Single Prism'!$D$36*SIN(RADIANS('Single Prism'!$D$17*F87))</f>
        <v>8.8891427956998809E-2</v>
      </c>
      <c r="H87">
        <f>'Single Prism'!$D$36*COS(RADIANS('Single Prism'!$D$17*F87))</f>
        <v>7.7769922308687798E-3</v>
      </c>
    </row>
    <row r="88" spans="1:8" x14ac:dyDescent="0.25">
      <c r="A88">
        <v>43</v>
      </c>
      <c r="B88">
        <f>IF(A88&lt;='Single Prism'!$D$18,A88,#N/A)</f>
        <v>43</v>
      </c>
      <c r="C88">
        <f>'Single Prism'!$D$38*SIN(RADIANS('Single Prism'!$D$17*B88))</f>
        <v>0.43886783882528319</v>
      </c>
      <c r="D88">
        <f>'Single Prism'!$D$38*COS(RADIANS('Single Prism'!$D$17*B88))</f>
        <v>3.0688628833590387E-2</v>
      </c>
      <c r="F88">
        <f>IF(A88&lt;='Single Prism'!$D$18,A88,#N/A)</f>
        <v>43</v>
      </c>
      <c r="G88">
        <f>'Single Prism'!$D$36*SIN(RADIANS('Single Prism'!$D$17*F88))</f>
        <v>8.9013616591238368E-2</v>
      </c>
      <c r="H88">
        <f>'Single Prism'!$D$36*COS(RADIANS('Single Prism'!$D$17*F88))</f>
        <v>6.2244384277872584E-3</v>
      </c>
    </row>
    <row r="89" spans="1:8" x14ac:dyDescent="0.25">
      <c r="A89">
        <v>43.5</v>
      </c>
      <c r="B89">
        <f>IF(A89&lt;='Single Prism'!$D$18,A89,#N/A)</f>
        <v>43.5</v>
      </c>
      <c r="C89">
        <f>'Single Prism'!$D$38*SIN(RADIANS('Single Prism'!$D$17*B89))</f>
        <v>0.43933658755113275</v>
      </c>
      <c r="D89">
        <f>'Single Prism'!$D$38*COS(RADIANS('Single Prism'!$D$17*B89))</f>
        <v>2.3024654911344332E-2</v>
      </c>
      <c r="F89">
        <f>IF(A89&lt;='Single Prism'!$D$18,A89,#N/A)</f>
        <v>43.5</v>
      </c>
      <c r="G89">
        <f>'Single Prism'!$D$36*SIN(RADIANS('Single Prism'!$D$17*F89))</f>
        <v>8.9108690815569977E-2</v>
      </c>
      <c r="H89">
        <f>'Single Prism'!$D$36*COS(RADIANS('Single Prism'!$D$17*F89))</f>
        <v>4.6699886004631644E-3</v>
      </c>
    </row>
    <row r="90" spans="1:8" x14ac:dyDescent="0.25">
      <c r="A90">
        <v>44</v>
      </c>
      <c r="B90">
        <f>IF(A90&lt;='Single Prism'!$D$18,A90,#N/A)</f>
        <v>44</v>
      </c>
      <c r="C90">
        <f>'Single Prism'!$D$38*SIN(RADIANS('Single Prism'!$D$17*B90))</f>
        <v>0.43967151009646516</v>
      </c>
      <c r="D90">
        <f>'Single Prism'!$D$38*COS(RADIANS('Single Prism'!$D$17*B90))</f>
        <v>1.5353667456167343E-2</v>
      </c>
      <c r="F90">
        <f>IF(A90&lt;='Single Prism'!$D$18,A90,#N/A)</f>
        <v>44</v>
      </c>
      <c r="G90">
        <f>'Single Prism'!$D$36*SIN(RADIANS('Single Prism'!$D$17*F90))</f>
        <v>8.9176621669463912E-2</v>
      </c>
      <c r="H90">
        <f>'Single Prism'!$D$36*COS(RADIANS('Single Prism'!$D$17*F90))</f>
        <v>3.1141162493721545E-3</v>
      </c>
    </row>
    <row r="91" spans="1:8" x14ac:dyDescent="0.25">
      <c r="A91">
        <v>44.5</v>
      </c>
      <c r="B91">
        <f>IF(A91&lt;='Single Prism'!$D$18,A91,#N/A)</f>
        <v>44.5</v>
      </c>
      <c r="C91">
        <f>'Single Prism'!$D$38*SIN(RADIANS('Single Prism'!$D$17*B91))</f>
        <v>0.43987250444062864</v>
      </c>
      <c r="D91">
        <f>'Single Prism'!$D$38*COS(RADIANS('Single Prism'!$D$17*B91))</f>
        <v>7.6780031251488887E-3</v>
      </c>
      <c r="F91">
        <f>IF(A91&lt;='Single Prism'!$D$18,A91,#N/A)</f>
        <v>44.5</v>
      </c>
      <c r="G91">
        <f>'Single Prism'!$D$36*SIN(RADIANS('Single Prism'!$D$17*F91))</f>
        <v>8.9217388460523975E-2</v>
      </c>
      <c r="H91">
        <f>'Single Prism'!$D$36*COS(RADIANS('Single Prism'!$D$17*F91))</f>
        <v>1.557295308304464E-3</v>
      </c>
    </row>
    <row r="92" spans="1:8" x14ac:dyDescent="0.25">
      <c r="A92">
        <v>45</v>
      </c>
      <c r="B92">
        <f>IF(A92&lt;='Single Prism'!$D$18,A92,#N/A)</f>
        <v>45</v>
      </c>
      <c r="C92">
        <f>'Single Prism'!$D$38*SIN(RADIANS('Single Prism'!$D$17*B92))</f>
        <v>0.43993950935879883</v>
      </c>
      <c r="D92">
        <f>'Single Prism'!$D$38*COS(RADIANS('Single Prism'!$D$17*B92))</f>
        <v>2.6949560507209439E-17</v>
      </c>
      <c r="F92">
        <f>IF(A92&lt;='Single Prism'!$D$18,A92,#N/A)</f>
        <v>45</v>
      </c>
      <c r="G92">
        <f>'Single Prism'!$D$36*SIN(RADIANS('Single Prism'!$D$17*F92))</f>
        <v>8.9230978770790711E-2</v>
      </c>
      <c r="H92">
        <f>'Single Prism'!$D$36*COS(RADIANS('Single Prism'!$D$17*F92))</f>
        <v>5.4660597885509057E-18</v>
      </c>
    </row>
    <row r="93" spans="1:8" x14ac:dyDescent="0.25">
      <c r="A93">
        <v>45.5</v>
      </c>
      <c r="B93">
        <f>IF(A93&lt;='Single Prism'!$D$18,A93,#N/A)</f>
        <v>45.5</v>
      </c>
      <c r="C93">
        <f>'Single Prism'!$D$38*SIN(RADIANS('Single Prism'!$D$17*B93))</f>
        <v>0.43987250444062864</v>
      </c>
      <c r="D93">
        <f>'Single Prism'!$D$38*COS(RADIANS('Single Prism'!$D$17*B93))</f>
        <v>-7.678003125148835E-3</v>
      </c>
      <c r="F93">
        <f>IF(A93&lt;='Single Prism'!$D$18,A93,#N/A)</f>
        <v>45.5</v>
      </c>
      <c r="G93">
        <f>'Single Prism'!$D$36*SIN(RADIANS('Single Prism'!$D$17*F93))</f>
        <v>8.9217388460523975E-2</v>
      </c>
      <c r="H93">
        <f>'Single Prism'!$D$36*COS(RADIANS('Single Prism'!$D$17*F93))</f>
        <v>-1.5572953083044531E-3</v>
      </c>
    </row>
    <row r="94" spans="1:8" x14ac:dyDescent="0.25">
      <c r="A94">
        <v>46</v>
      </c>
      <c r="B94">
        <f>IF(A94&lt;='Single Prism'!$D$18,A94,#N/A)</f>
        <v>46</v>
      </c>
      <c r="C94">
        <f>'Single Prism'!$D$38*SIN(RADIANS('Single Prism'!$D$17*B94))</f>
        <v>0.43967151009646516</v>
      </c>
      <c r="D94">
        <f>'Single Prism'!$D$38*COS(RADIANS('Single Prism'!$D$17*B94))</f>
        <v>-1.5353667456167288E-2</v>
      </c>
      <c r="F94">
        <f>IF(A94&lt;='Single Prism'!$D$18,A94,#N/A)</f>
        <v>46</v>
      </c>
      <c r="G94">
        <f>'Single Prism'!$D$36*SIN(RADIANS('Single Prism'!$D$17*F94))</f>
        <v>8.9176621669463912E-2</v>
      </c>
      <c r="H94">
        <f>'Single Prism'!$D$36*COS(RADIANS('Single Prism'!$D$17*F94))</f>
        <v>-3.1141162493721433E-3</v>
      </c>
    </row>
    <row r="95" spans="1:8" x14ac:dyDescent="0.25">
      <c r="A95">
        <v>46.5</v>
      </c>
      <c r="B95">
        <f>IF(A95&lt;='Single Prism'!$D$18,A95,#N/A)</f>
        <v>46.5</v>
      </c>
      <c r="C95">
        <f>'Single Prism'!$D$38*SIN(RADIANS('Single Prism'!$D$17*B95))</f>
        <v>0.43933658755113275</v>
      </c>
      <c r="D95">
        <f>'Single Prism'!$D$38*COS(RADIANS('Single Prism'!$D$17*B95))</f>
        <v>-2.302465491134428E-2</v>
      </c>
      <c r="F95">
        <f>IF(A95&lt;='Single Prism'!$D$18,A95,#N/A)</f>
        <v>46.5</v>
      </c>
      <c r="G95">
        <f>'Single Prism'!$D$36*SIN(RADIANS('Single Prism'!$D$17*F95))</f>
        <v>8.9108690815569977E-2</v>
      </c>
      <c r="H95">
        <f>'Single Prism'!$D$36*COS(RADIANS('Single Prism'!$D$17*F95))</f>
        <v>-4.6699886004631539E-3</v>
      </c>
    </row>
    <row r="96" spans="1:8" x14ac:dyDescent="0.25">
      <c r="A96">
        <v>47</v>
      </c>
      <c r="B96">
        <f>IF(A96&lt;='Single Prism'!$D$18,A96,#N/A)</f>
        <v>47</v>
      </c>
      <c r="C96">
        <f>'Single Prism'!$D$38*SIN(RADIANS('Single Prism'!$D$17*B96))</f>
        <v>0.43886783882528319</v>
      </c>
      <c r="D96">
        <f>'Single Prism'!$D$38*COS(RADIANS('Single Prism'!$D$17*B96))</f>
        <v>-3.0688628833590432E-2</v>
      </c>
      <c r="F96">
        <f>IF(A96&lt;='Single Prism'!$D$18,A96,#N/A)</f>
        <v>47</v>
      </c>
      <c r="G96">
        <f>'Single Prism'!$D$36*SIN(RADIANS('Single Prism'!$D$17*F96))</f>
        <v>8.9013616591238368E-2</v>
      </c>
      <c r="H96">
        <f>'Single Prism'!$D$36*COS(RADIANS('Single Prism'!$D$17*F96))</f>
        <v>-6.2244384277872671E-3</v>
      </c>
    </row>
    <row r="97" spans="1:8" x14ac:dyDescent="0.25">
      <c r="A97">
        <v>47.5</v>
      </c>
      <c r="B97">
        <f>IF(A97&lt;='Single Prism'!$D$18,A97,#N/A)</f>
        <v>47.5</v>
      </c>
      <c r="C97">
        <f>'Single Prism'!$D$38*SIN(RADIANS('Single Prism'!$D$17*B97))</f>
        <v>0.43826540670431924</v>
      </c>
      <c r="D97">
        <f>'Single Prism'!$D$38*COS(RADIANS('Single Prism'!$D$17*B97))</f>
        <v>-3.8343254702206453E-2</v>
      </c>
      <c r="F97">
        <f>IF(A97&lt;='Single Prism'!$D$18,A97,#N/A)</f>
        <v>47.5</v>
      </c>
      <c r="G97">
        <f>'Single Prism'!$D$36*SIN(RADIANS('Single Prism'!$D$17*F97))</f>
        <v>8.8891427956998809E-2</v>
      </c>
      <c r="H97">
        <f>'Single Prism'!$D$36*COS(RADIANS('Single Prism'!$D$17*F97))</f>
        <v>-7.7769922308687884E-3</v>
      </c>
    </row>
    <row r="98" spans="1:8" x14ac:dyDescent="0.25">
      <c r="A98">
        <v>48</v>
      </c>
      <c r="B98">
        <f>IF(A98&lt;='Single Prism'!$D$18,A98,#N/A)</f>
        <v>48</v>
      </c>
      <c r="C98">
        <f>'Single Prism'!$D$38*SIN(RADIANS('Single Prism'!$D$17*B98))</f>
        <v>0.43752947469490083</v>
      </c>
      <c r="D98">
        <f>'Single Prism'!$D$38*COS(RADIANS('Single Prism'!$D$17*B98))</f>
        <v>-4.5986200844000728E-2</v>
      </c>
      <c r="F98">
        <f>IF(A98&lt;='Single Prism'!$D$18,A98,#N/A)</f>
        <v>48</v>
      </c>
      <c r="G98">
        <f>'Single Prism'!$D$36*SIN(RADIANS('Single Prism'!$D$17*F98))</f>
        <v>8.8742162132692939E-2</v>
      </c>
      <c r="H98">
        <f>'Single Prism'!$D$36*COS(RADIANS('Single Prism'!$D$17*F98))</f>
        <v>-9.3271770867793709E-3</v>
      </c>
    </row>
    <row r="99" spans="1:8" x14ac:dyDescent="0.25">
      <c r="A99">
        <v>48.5</v>
      </c>
      <c r="B99">
        <f>IF(A99&lt;='Single Prism'!$D$18,A99,#N/A)</f>
        <v>48.5</v>
      </c>
      <c r="C99">
        <f>'Single Prism'!$D$38*SIN(RADIANS('Single Prism'!$D$17*B99))</f>
        <v>0.43666026696904719</v>
      </c>
      <c r="D99">
        <f>'Single Prism'!$D$38*COS(RADIANS('Single Prism'!$D$17*B99))</f>
        <v>-5.3615139143539499E-2</v>
      </c>
      <c r="F99">
        <f>IF(A99&lt;='Single Prism'!$D$18,A99,#N/A)</f>
        <v>48.5</v>
      </c>
      <c r="G99">
        <f>'Single Prism'!$D$36*SIN(RADIANS('Single Prism'!$D$17*F99))</f>
        <v>8.8565864586136828E-2</v>
      </c>
      <c r="H99">
        <f>'Single Prism'!$D$36*COS(RADIANS('Single Prism'!$D$17*F99))</f>
        <v>-1.0874520794194908E-2</v>
      </c>
    </row>
    <row r="100" spans="1:8" x14ac:dyDescent="0.25">
      <c r="A100">
        <v>49</v>
      </c>
      <c r="B100">
        <f>IF(A100&lt;='Single Prism'!$D$18,A100,#N/A)</f>
        <v>49</v>
      </c>
      <c r="C100">
        <f>'Single Prism'!$D$38*SIN(RADIANS('Single Prism'!$D$17*B100))</f>
        <v>0.43565804829585175</v>
      </c>
      <c r="D100">
        <f>'Single Prism'!$D$38*COS(RADIANS('Single Prism'!$D$17*B100))</f>
        <v>-6.1227745752313725E-2</v>
      </c>
      <c r="F100">
        <f>IF(A100&lt;='Single Prism'!$D$18,A100,#N/A)</f>
        <v>49</v>
      </c>
      <c r="G100">
        <f>'Single Prism'!$D$36*SIN(RADIANS('Single Prism'!$D$17*F100))</f>
        <v>8.8362589019270979E-2</v>
      </c>
      <c r="H100">
        <f>'Single Prism'!$D$36*COS(RADIANS('Single Prism'!$D$17*F100))</f>
        <v>-1.2418552017232704E-2</v>
      </c>
    </row>
    <row r="101" spans="1:8" x14ac:dyDescent="0.25">
      <c r="A101">
        <v>49.5</v>
      </c>
      <c r="B101">
        <f>IF(A101&lt;='Single Prism'!$D$18,A101,#N/A)</f>
        <v>49.5</v>
      </c>
      <c r="C101">
        <f>'Single Prism'!$D$38*SIN(RADIANS('Single Prism'!$D$17*B101))</f>
        <v>0.43452312396083109</v>
      </c>
      <c r="D101">
        <f>'Single Prism'!$D$38*COS(RADIANS('Single Prism'!$D$17*B101))</f>
        <v>-6.8821701796605309E-2</v>
      </c>
      <c r="F101">
        <f>IF(A101&lt;='Single Prism'!$D$18,A101,#N/A)</f>
        <v>49.5</v>
      </c>
      <c r="G101">
        <f>'Single Prism'!$D$36*SIN(RADIANS('Single Prism'!$D$17*F101))</f>
        <v>8.8132397351802241E-2</v>
      </c>
      <c r="H101">
        <f>'Single Prism'!$D$36*COS(RADIANS('Single Prism'!$D$17*F101))</f>
        <v>-1.3958800429024837E-2</v>
      </c>
    </row>
    <row r="102" spans="1:8" x14ac:dyDescent="0.25">
      <c r="A102">
        <v>50</v>
      </c>
      <c r="B102">
        <f>IF(A102&lt;='Single Prism'!$D$18,A102,#N/A)</f>
        <v>50</v>
      </c>
      <c r="C102">
        <f>'Single Prism'!$D$38*SIN(RADIANS('Single Prism'!$D$17*B102))</f>
        <v>0.43325583967293196</v>
      </c>
      <c r="D102">
        <f>'Single Prism'!$D$38*COS(RADIANS('Single Prism'!$D$17*B102))</f>
        <v>-7.6394694083838852E-2</v>
      </c>
      <c r="F102">
        <f>IF(A102&lt;='Single Prism'!$D$18,A102,#N/A)</f>
        <v>50</v>
      </c>
      <c r="G102">
        <f>'Single Prism'!$D$36*SIN(RADIANS('Single Prism'!$D$17*F102))</f>
        <v>8.7875359702342434E-2</v>
      </c>
      <c r="H102">
        <f>'Single Prism'!$D$36*COS(RADIANS('Single Prism'!$D$17*F102))</f>
        <v>-1.5494796854984352E-2</v>
      </c>
    </row>
    <row r="103" spans="1:8" x14ac:dyDescent="0.25">
      <c r="A103">
        <v>50.5</v>
      </c>
      <c r="B103">
        <f>IF(A103&lt;='Single Prism'!$D$18,A103,#N/A)</f>
        <v>50.5</v>
      </c>
      <c r="C103">
        <f>'Single Prism'!$D$38*SIN(RADIANS('Single Prism'!$D$17*B103))</f>
        <v>0.4318565814592249</v>
      </c>
      <c r="D103">
        <f>'Single Prism'!$D$38*COS(RADIANS('Single Prism'!$D$17*B103))</f>
        <v>-8.3944415807202438E-2</v>
      </c>
      <c r="F103">
        <f>IF(A103&lt;='Single Prism'!$D$18,A103,#N/A)</f>
        <v>50.5</v>
      </c>
      <c r="G103">
        <f>'Single Prism'!$D$36*SIN(RADIANS('Single Prism'!$D$17*F103))</f>
        <v>8.7591554367049587E-2</v>
      </c>
      <c r="H103">
        <f>'Single Prism'!$D$36*COS(RADIANS('Single Prism'!$D$17*F103))</f>
        <v>-1.7026073415720374E-2</v>
      </c>
    </row>
    <row r="104" spans="1:8" x14ac:dyDescent="0.25">
      <c r="A104">
        <v>51</v>
      </c>
      <c r="B104">
        <f>IF(A104&lt;='Single Prism'!$D$18,A104,#N/A)</f>
        <v>51</v>
      </c>
      <c r="C104">
        <f>'Single Prism'!$D$38*SIN(RADIANS('Single Prism'!$D$17*B104))</f>
        <v>0.43032577554731671</v>
      </c>
      <c r="D104">
        <f>'Single Prism'!$D$38*COS(RADIANS('Single Prism'!$D$17*B104))</f>
        <v>-9.1468567248323321E-2</v>
      </c>
      <c r="F104">
        <f>IF(A104&lt;='Single Prism'!$D$18,A104,#N/A)</f>
        <v>51</v>
      </c>
      <c r="G104">
        <f>'Single Prism'!$D$36*SIN(RADIANS('Single Prism'!$D$17*F104))</f>
        <v>8.7281067795778086E-2</v>
      </c>
      <c r="H104">
        <f>'Single Prism'!$D$36*COS(RADIANS('Single Prism'!$D$17*F104))</f>
        <v>-1.8552163669558686E-2</v>
      </c>
    </row>
    <row r="105" spans="1:8" x14ac:dyDescent="0.25">
      <c r="A105">
        <v>51.5</v>
      </c>
      <c r="B105">
        <f>IF(A105&lt;='Single Prism'!$D$18,A105,#N/A)</f>
        <v>51.5</v>
      </c>
      <c r="C105">
        <f>'Single Prism'!$D$38*SIN(RADIANS('Single Prism'!$D$17*B105))</f>
        <v>0.42866388823551743</v>
      </c>
      <c r="D105">
        <f>'Single Prism'!$D$38*COS(RADIANS('Single Prism'!$D$17*B105))</f>
        <v>-9.8964856477784469E-2</v>
      </c>
      <c r="F105">
        <f>IF(A105&lt;='Single Prism'!$D$18,A105,#N/A)</f>
        <v>51.5</v>
      </c>
      <c r="G105">
        <f>'Single Prism'!$D$36*SIN(RADIANS('Single Prism'!$D$17*F105))</f>
        <v>8.6943994565745295E-2</v>
      </c>
      <c r="H105">
        <f>'Single Prism'!$D$36*COS(RADIANS('Single Prism'!$D$17*F105))</f>
        <v>-2.007260275462441E-2</v>
      </c>
    </row>
    <row r="106" spans="1:8" x14ac:dyDescent="0.25">
      <c r="A106">
        <v>52</v>
      </c>
      <c r="B106">
        <f>IF(A106&lt;='Single Prism'!$D$18,A106,#N/A)</f>
        <v>52</v>
      </c>
      <c r="C106">
        <f>'Single Prism'!$D$38*SIN(RADIANS('Single Prism'!$D$17*B106))</f>
        <v>0.42687142575080128</v>
      </c>
      <c r="D106">
        <f>'Single Prism'!$D$38*COS(RADIANS('Single Prism'!$D$17*B106))</f>
        <v>-0.1064310000532684</v>
      </c>
      <c r="F106">
        <f>IF(A106&lt;='Single Prism'!$D$18,A106,#N/A)</f>
        <v>52</v>
      </c>
      <c r="G106">
        <f>'Single Prism'!$D$36*SIN(RADIANS('Single Prism'!$D$17*F106))</f>
        <v>8.6580437352722403E-2</v>
      </c>
      <c r="H106">
        <f>'Single Prism'!$D$36*COS(RADIANS('Single Prism'!$D$17*F106))</f>
        <v>-2.1586927530443403E-2</v>
      </c>
    </row>
    <row r="107" spans="1:8" x14ac:dyDescent="0.25">
      <c r="A107">
        <v>52.5</v>
      </c>
      <c r="B107">
        <f>IF(A107&lt;='Single Prism'!$D$18,A107,#N/A)</f>
        <v>52.5</v>
      </c>
      <c r="C107">
        <f>'Single Prism'!$D$38*SIN(RADIANS('Single Prism'!$D$17*B107))</f>
        <v>0.42494893409460505</v>
      </c>
      <c r="D107">
        <f>'Single Prism'!$D$38*COS(RADIANS('Single Prism'!$D$17*B107))</f>
        <v>-0.11386472371511584</v>
      </c>
      <c r="F107">
        <f>IF(A107&lt;='Single Prism'!$D$18,A107,#N/A)</f>
        <v>52.5</v>
      </c>
      <c r="G107">
        <f>'Single Prism'!$D$36*SIN(RADIANS('Single Prism'!$D$17*F107))</f>
        <v>8.6190506899758337E-2</v>
      </c>
      <c r="H107">
        <f>'Single Prism'!$D$36*COS(RADIANS('Single Prism'!$D$17*F107))</f>
        <v>-2.3094676719019363E-2</v>
      </c>
    </row>
    <row r="108" spans="1:8" x14ac:dyDescent="0.25">
      <c r="A108">
        <v>53</v>
      </c>
      <c r="B108">
        <f>IF(A108&lt;='Single Prism'!$D$18,A108,#N/A)</f>
        <v>53</v>
      </c>
      <c r="C108">
        <f>'Single Prism'!$D$38*SIN(RADIANS('Single Prism'!$D$17*B108))</f>
        <v>0.42289699887651089</v>
      </c>
      <c r="D108">
        <f>'Single Prism'!$D$38*COS(RADIANS('Single Prism'!$D$17*B108))</f>
        <v>-0.12126376307908722</v>
      </c>
      <c r="F108">
        <f>IF(A108&lt;='Single Prism'!$D$18,A108,#N/A)</f>
        <v>53</v>
      </c>
      <c r="G108">
        <f>'Single Prism'!$D$36*SIN(RADIANS('Single Prism'!$D$17*F108))</f>
        <v>8.5774321983446408E-2</v>
      </c>
      <c r="H108">
        <f>'Single Prism'!$D$36*COS(RADIANS('Single Prism'!$D$17*F108))</f>
        <v>-2.4595391045343529E-2</v>
      </c>
    </row>
    <row r="109" spans="1:8" x14ac:dyDescent="0.25">
      <c r="A109">
        <v>53.5</v>
      </c>
      <c r="B109">
        <f>IF(A109&lt;='Single Prism'!$D$18,A109,#N/A)</f>
        <v>53.5</v>
      </c>
      <c r="C109">
        <f>'Single Prism'!$D$38*SIN(RADIANS('Single Prism'!$D$17*B109))</f>
        <v>0.4207162451358637</v>
      </c>
      <c r="D109">
        <f>'Single Prism'!$D$38*COS(RADIANS('Single Prism'!$D$17*B109))</f>
        <v>-0.12862586432611636</v>
      </c>
      <c r="F109">
        <f>IF(A109&lt;='Single Prism'!$D$18,A109,#N/A)</f>
        <v>53.5</v>
      </c>
      <c r="G109">
        <f>'Single Prism'!$D$36*SIN(RADIANS('Single Prism'!$D$17*F109))</f>
        <v>8.5332009377743823E-2</v>
      </c>
      <c r="H109">
        <f>'Single Prism'!$D$36*COS(RADIANS('Single Prism'!$D$17*F109))</f>
        <v>-2.6088613377294404E-2</v>
      </c>
    </row>
    <row r="110" spans="1:8" x14ac:dyDescent="0.25">
      <c r="A110">
        <v>54</v>
      </c>
      <c r="B110">
        <f>IF(A110&lt;='Single Prism'!$D$18,A110,#N/A)</f>
        <v>54</v>
      </c>
      <c r="C110">
        <f>'Single Prism'!$D$38*SIN(RADIANS('Single Prism'!$D$17*B110))</f>
        <v>0.41840733715137834</v>
      </c>
      <c r="D110">
        <f>'Single Prism'!$D$38*COS(RADIANS('Single Prism'!$D$17*B110))</f>
        <v>-0.13594878488884504</v>
      </c>
      <c r="F110">
        <f>IF(A110&lt;='Single Prism'!$D$18,A110,#N/A)</f>
        <v>54</v>
      </c>
      <c r="G110">
        <f>'Single Prism'!$D$36*SIN(RADIANS('Single Prism'!$D$17*F110))</f>
        <v>8.4863703815355018E-2</v>
      </c>
      <c r="H110">
        <f>'Single Prism'!$D$36*COS(RADIANS('Single Prism'!$D$17*F110))</f>
        <v>-2.7573888864884478E-2</v>
      </c>
    </row>
    <row r="111" spans="1:8" x14ac:dyDescent="0.25">
      <c r="A111">
        <v>54.5</v>
      </c>
      <c r="B111">
        <f>IF(A111&lt;='Single Prism'!$D$18,A111,#N/A)</f>
        <v>54.5</v>
      </c>
      <c r="C111">
        <f>'Single Prism'!$D$38*SIN(RADIANS('Single Prism'!$D$17*B111))</f>
        <v>0.41597097823879381</v>
      </c>
      <c r="D111">
        <f>'Single Prism'!$D$38*COS(RADIANS('Single Prism'!$D$17*B111))</f>
        <v>-0.14323029413473112</v>
      </c>
      <c r="F111">
        <f>IF(A111&lt;='Single Prism'!$D$18,A111,#N/A)</f>
        <v>54.5</v>
      </c>
      <c r="G111">
        <f>'Single Prism'!$D$36*SIN(RADIANS('Single Prism'!$D$17*F111))</f>
        <v>8.4369547946690909E-2</v>
      </c>
      <c r="H111">
        <f>'Single Prism'!$D$36*COS(RADIANS('Single Prism'!$D$17*F111))</f>
        <v>-2.9050765078812057E-2</v>
      </c>
    </row>
    <row r="112" spans="1:8" x14ac:dyDescent="0.25">
      <c r="A112">
        <v>55</v>
      </c>
      <c r="B112">
        <f>IF(A112&lt;='Single Prism'!$D$18,A112,#N/A)</f>
        <v>55</v>
      </c>
      <c r="C112">
        <f>'Single Prism'!$D$38*SIN(RADIANS('Single Prism'!$D$17*B112))</f>
        <v>0.41340791053663634</v>
      </c>
      <c r="D112">
        <f>'Single Prism'!$D$38*COS(RADIANS('Single Prism'!$D$17*B112))</f>
        <v>-0.15046817404552074</v>
      </c>
      <c r="F112">
        <f>IF(A112&lt;='Single Prism'!$D$18,A112,#N/A)</f>
        <v>55</v>
      </c>
      <c r="G112">
        <f>'Single Prism'!$D$36*SIN(RADIANS('Single Prism'!$D$17*F112))</f>
        <v>8.3849692296416076E-2</v>
      </c>
      <c r="H112">
        <f>'Single Prism'!$D$36*COS(RADIANS('Single Prism'!$D$17*F112))</f>
        <v>-3.0518792148275541E-2</v>
      </c>
    </row>
    <row r="113" spans="1:8" x14ac:dyDescent="0.25">
      <c r="A113">
        <v>55.5</v>
      </c>
      <c r="B113">
        <f>IF(A113&lt;='Single Prism'!$D$18,A113,#N/A)</f>
        <v>55.5</v>
      </c>
      <c r="C113">
        <f>'Single Prism'!$D$38*SIN(RADIANS('Single Prism'!$D$17*B113))</f>
        <v>0.4107189147801571</v>
      </c>
      <c r="D113">
        <f>'Single Prism'!$D$38*COS(RADIANS('Single Prism'!$D$17*B113))</f>
        <v>-0.15766021989287818</v>
      </c>
      <c r="F113">
        <f>IF(A113&lt;='Single Prism'!$D$18,A113,#N/A)</f>
        <v>55.5</v>
      </c>
      <c r="G113">
        <f>'Single Prism'!$D$36*SIN(RADIANS('Single Prism'!$D$17*F113))</f>
        <v>8.3304295217597552E-2</v>
      </c>
      <c r="H113">
        <f>'Single Prism'!$D$36*COS(RADIANS('Single Prism'!$D$17*F113))</f>
        <v>-3.1977522898008488E-2</v>
      </c>
    </row>
    <row r="114" spans="1:8" x14ac:dyDescent="0.25">
      <c r="A114">
        <v>56</v>
      </c>
      <c r="B114">
        <f>IF(A114&lt;='Single Prism'!$D$18,A114,#N/A)</f>
        <v>56</v>
      </c>
      <c r="C114">
        <f>'Single Prism'!$D$38*SIN(RADIANS('Single Prism'!$D$17*B114))</f>
        <v>0.40790481006351237</v>
      </c>
      <c r="D114">
        <f>'Single Prism'!$D$38*COS(RADIANS('Single Prism'!$D$17*B114))</f>
        <v>-0.1648042409099674</v>
      </c>
      <c r="F114">
        <f>IF(A114&lt;='Single Prism'!$D$18,A114,#N/A)</f>
        <v>56</v>
      </c>
      <c r="G114">
        <f>'Single Prism'!$D$36*SIN(RADIANS('Single Prism'!$D$17*F114))</f>
        <v>8.273352284346891E-2</v>
      </c>
      <c r="H114">
        <f>'Single Prism'!$D$36*COS(RADIANS('Single Prism'!$D$17*F114))</f>
        <v>-3.3426512984493478E-2</v>
      </c>
    </row>
    <row r="115" spans="1:8" x14ac:dyDescent="0.25">
      <c r="A115">
        <v>56.5</v>
      </c>
      <c r="B115">
        <f>IF(A115&lt;='Single Prism'!$D$18,A115,#N/A)</f>
        <v>56.5</v>
      </c>
      <c r="C115">
        <f>'Single Prism'!$D$38*SIN(RADIANS('Single Prism'!$D$17*B115))</f>
        <v>0.40496645359025957</v>
      </c>
      <c r="D115">
        <f>'Single Prism'!$D$38*COS(RADIANS('Single Prism'!$D$17*B115))</f>
        <v>-0.17189806095878088</v>
      </c>
      <c r="F115">
        <f>IF(A115&lt;='Single Prism'!$D$18,A115,#N/A)</f>
        <v>56.5</v>
      </c>
      <c r="G115">
        <f>'Single Prism'!$D$36*SIN(RADIANS('Single Prism'!$D$17*F115))</f>
        <v>8.2137549036824506E-2</v>
      </c>
      <c r="H115">
        <f>'Single Prism'!$D$36*COS(RADIANS('Single Prism'!$D$17*F115))</f>
        <v>-3.4865321031313484E-2</v>
      </c>
    </row>
    <row r="116" spans="1:8" x14ac:dyDescent="0.25">
      <c r="A116">
        <v>57</v>
      </c>
      <c r="B116">
        <f>IF(A116&lt;='Single Prism'!$D$18,A116,#N/A)</f>
        <v>57</v>
      </c>
      <c r="C116">
        <f>'Single Prism'!$D$38*SIN(RADIANS('Single Prism'!$D$17*B116))</f>
        <v>0.40190474041224516</v>
      </c>
      <c r="D116">
        <f>'Single Prism'!$D$38*COS(RADIANS('Single Prism'!$D$17*B116))</f>
        <v>-0.17893951919301246</v>
      </c>
      <c r="F116">
        <f>IF(A116&lt;='Single Prism'!$D$18,A116,#N/A)</f>
        <v>57</v>
      </c>
      <c r="G116">
        <f>'Single Prism'!$D$36*SIN(RADIANS('Single Prism'!$D$17*F116))</f>
        <v>8.1516555337059204E-2</v>
      </c>
      <c r="H116">
        <f>'Single Prism'!$D$36*COS(RADIANS('Single Prism'!$D$17*F116))</f>
        <v>-3.6293508763599415E-2</v>
      </c>
    </row>
    <row r="117" spans="1:8" x14ac:dyDescent="0.25">
      <c r="A117">
        <v>57.5</v>
      </c>
      <c r="B117">
        <f>IF(A117&lt;='Single Prism'!$D$18,A117,#N/A)</f>
        <v>57.5</v>
      </c>
      <c r="C117">
        <f>'Single Prism'!$D$38*SIN(RADIANS('Single Prism'!$D$17*B117))</f>
        <v>0.39872060315696256</v>
      </c>
      <c r="D117">
        <f>'Single Prism'!$D$38*COS(RADIANS('Single Prism'!$D$17*B117))</f>
        <v>-0.18592647071627169</v>
      </c>
      <c r="F117">
        <f>IF(A117&lt;='Single Prism'!$D$18,A117,#N/A)</f>
        <v>57.5</v>
      </c>
      <c r="G117">
        <f>'Single Prism'!$D$36*SIN(RADIANS('Single Prism'!$D$17*F117))</f>
        <v>8.0870730904869625E-2</v>
      </c>
      <c r="H117">
        <f>'Single Prism'!$D$36*COS(RADIANS('Single Prism'!$D$17*F117))</f>
        <v>-3.7710641141532816E-2</v>
      </c>
    </row>
    <row r="118" spans="1:8" x14ac:dyDescent="0.25">
      <c r="A118">
        <v>58</v>
      </c>
      <c r="B118">
        <f>IF(A118&lt;='Single Prism'!$D$18,A118,#N/A)</f>
        <v>58</v>
      </c>
      <c r="C118">
        <f>'Single Prism'!$D$38*SIN(RADIANS('Single Prism'!$D$17*B118))</f>
        <v>0.39541501174346499</v>
      </c>
      <c r="D118">
        <f>'Single Prism'!$D$38*COS(RADIANS('Single Prism'!$D$17*B118))</f>
        <v>-0.19285678723544075</v>
      </c>
      <c r="F118">
        <f>IF(A118&lt;='Single Prism'!$D$18,A118,#N/A)</f>
        <v>58</v>
      </c>
      <c r="G118">
        <f>'Single Prism'!$D$36*SIN(RADIANS('Single Prism'!$D$17*F118))</f>
        <v>8.0200272464634043E-2</v>
      </c>
      <c r="H118">
        <f>'Single Prism'!$D$36*COS(RADIANS('Single Prism'!$D$17*F118))</f>
        <v>-3.9116286492863354E-2</v>
      </c>
    </row>
    <row r="119" spans="1:8" x14ac:dyDescent="0.25">
      <c r="A119">
        <v>58.5</v>
      </c>
      <c r="B119">
        <f>IF(A119&lt;='Single Prism'!$D$18,A119,#N/A)</f>
        <v>58.5</v>
      </c>
      <c r="C119">
        <f>'Single Prism'!$D$38*SIN(RADIANS('Single Prism'!$D$17*B119))</f>
        <v>0.39198897308691927</v>
      </c>
      <c r="D119">
        <f>'Single Prism'!$D$38*COS(RADIANS('Single Prism'!$D$17*B119))</f>
        <v>-0.19972835770897207</v>
      </c>
      <c r="F119">
        <f>IF(A119&lt;='Single Prism'!$D$18,A119,#N/A)</f>
        <v>58.5</v>
      </c>
      <c r="G119">
        <f>'Single Prism'!$D$36*SIN(RADIANS('Single Prism'!$D$17*F119))</f>
        <v>7.9505384244488275E-2</v>
      </c>
      <c r="H119">
        <f>'Single Prism'!$D$36*COS(RADIANS('Single Prism'!$D$17*F119))</f>
        <v>-4.0510016644400154E-2</v>
      </c>
    </row>
    <row r="120" spans="1:8" x14ac:dyDescent="0.25">
      <c r="A120">
        <v>59</v>
      </c>
      <c r="B120">
        <f>IF(A120&lt;='Single Prism'!$D$18,A120,#N/A)</f>
        <v>59</v>
      </c>
      <c r="C120">
        <f>'Single Prism'!$D$38*SIN(RADIANS('Single Prism'!$D$17*B120))</f>
        <v>0.38844353079188876</v>
      </c>
      <c r="D120">
        <f>'Single Prism'!$D$38*COS(RADIANS('Single Prism'!$D$17*B120))</f>
        <v>-0.20653908898993337</v>
      </c>
      <c r="F120">
        <f>IF(A120&lt;='Single Prism'!$D$18,A120,#N/A)</f>
        <v>59</v>
      </c>
      <c r="G120">
        <f>'Single Prism'!$D$36*SIN(RADIANS('Single Prism'!$D$17*F120))</f>
        <v>7.878627791411566E-2</v>
      </c>
      <c r="H120">
        <f>'Single Prism'!$D$36*COS(RADIANS('Single Prism'!$D$17*F120))</f>
        <v>-4.1891407052437768E-2</v>
      </c>
    </row>
    <row r="121" spans="1:8" x14ac:dyDescent="0.25">
      <c r="A121">
        <v>59.5</v>
      </c>
      <c r="B121">
        <f>IF(A121&lt;='Single Prism'!$D$18,A121,#N/A)</f>
        <v>59.5</v>
      </c>
      <c r="C121">
        <f>'Single Prism'!$D$38*SIN(RADIANS('Single Prism'!$D$17*B121))</f>
        <v>0.38477976483444215</v>
      </c>
      <c r="D121">
        <f>'Single Prism'!$D$38*COS(RADIANS('Single Prism'!$D$17*B121))</f>
        <v>-0.21328690646359907</v>
      </c>
      <c r="F121">
        <f>IF(A121&lt;='Single Prism'!$D$18,A121,#N/A)</f>
        <v>59.5</v>
      </c>
      <c r="G121">
        <f>'Single Prism'!$D$36*SIN(RADIANS('Single Prism'!$D$17*F121))</f>
        <v>7.8043172520270626E-2</v>
      </c>
      <c r="H121">
        <f>'Single Prism'!$D$36*COS(RADIANS('Single Prism'!$D$17*F121))</f>
        <v>-4.3260036932076001E-2</v>
      </c>
    </row>
    <row r="122" spans="1:8" x14ac:dyDescent="0.25">
      <c r="A122">
        <v>60</v>
      </c>
      <c r="B122">
        <f>IF(A122&lt;='Single Prism'!$D$18,A122,#N/A)</f>
        <v>60</v>
      </c>
      <c r="C122">
        <f>'Single Prism'!$D$38*SIN(RADIANS('Single Prism'!$D$17*B122))</f>
        <v>0.38099879123318159</v>
      </c>
      <c r="D122">
        <f>'Single Prism'!$D$38*COS(RADIANS('Single Prism'!$D$17*B122))</f>
        <v>-0.2199697546793993</v>
      </c>
      <c r="F122">
        <f>IF(A122&lt;='Single Prism'!$D$18,A122,#N/A)</f>
        <v>60</v>
      </c>
      <c r="G122">
        <f>'Single Prism'!$D$36*SIN(RADIANS('Single Prism'!$D$17*F122))</f>
        <v>7.7276294420054709E-2</v>
      </c>
      <c r="H122">
        <f>'Single Prism'!$D$36*COS(RADIANS('Single Prism'!$D$17*F122))</f>
        <v>-4.4615489385395335E-2</v>
      </c>
    </row>
    <row r="123" spans="1:8" x14ac:dyDescent="0.25">
      <c r="A123">
        <v>60.5</v>
      </c>
      <c r="B123">
        <f>IF(A123&lt;='Single Prism'!$D$18,A123,#N/A)</f>
        <v>60.5</v>
      </c>
      <c r="C123">
        <f>'Single Prism'!$D$38*SIN(RADIANS('Single Prism'!$D$17*B123))</f>
        <v>0.37710176170929327</v>
      </c>
      <c r="D123">
        <f>'Single Prism'!$D$38*COS(RADIANS('Single Prism'!$D$17*B123))</f>
        <v>-0.22658559797702954</v>
      </c>
      <c r="F123">
        <f>IF(A123&lt;='Single Prism'!$D$18,A123,#N/A)</f>
        <v>60.5</v>
      </c>
      <c r="G123">
        <f>'Single Prism'!$D$36*SIN(RADIANS('Single Prism'!$D$17*F123))</f>
        <v>7.6485877211966161E-2</v>
      </c>
      <c r="H123">
        <f>'Single Prism'!$D$36*COS(RADIANS('Single Prism'!$D$17*F123))</f>
        <v>-4.5957351528447966E-2</v>
      </c>
    </row>
    <row r="124" spans="1:8" x14ac:dyDescent="0.25">
      <c r="A124">
        <v>61</v>
      </c>
      <c r="B124">
        <f>IF(A124&lt;='Single Prism'!$D$18,A124,#N/A)</f>
        <v>61</v>
      </c>
      <c r="C124">
        <f>'Single Prism'!$D$38*SIN(RADIANS('Single Prism'!$D$17*B124))</f>
        <v>0.37308986333572153</v>
      </c>
      <c r="D124">
        <f>'Single Prism'!$D$38*COS(RADIANS('Single Prism'!$D$17*B124))</f>
        <v>-0.23313242110653179</v>
      </c>
      <c r="F124">
        <f>IF(A124&lt;='Single Prism'!$D$18,A124,#N/A)</f>
        <v>61</v>
      </c>
      <c r="G124">
        <f>'Single Prism'!$D$36*SIN(RADIANS('Single Prism'!$D$17*F124))</f>
        <v>7.567216166474354E-2</v>
      </c>
      <c r="H124">
        <f>'Single Prism'!$D$36*COS(RADIANS('Single Prism'!$D$17*F124))</f>
        <v>-4.7285214617026131E-2</v>
      </c>
    </row>
    <row r="125" spans="1:8" x14ac:dyDescent="0.25">
      <c r="A125">
        <v>61.5</v>
      </c>
      <c r="B125">
        <f>IF(A125&lt;='Single Prism'!$D$18,A125,#N/A)</f>
        <v>61.5</v>
      </c>
      <c r="C125">
        <f>'Single Prism'!$D$38*SIN(RADIANS('Single Prism'!$D$17*B125))</f>
        <v>0.36896431817557496</v>
      </c>
      <c r="D125">
        <f>'Single Prism'!$D$38*COS(RADIANS('Single Prism'!$D$17*B125))</f>
        <v>-0.23960822984216068</v>
      </c>
      <c r="F125">
        <f>IF(A125&lt;='Single Prism'!$D$18,A125,#N/A)</f>
        <v>61.5</v>
      </c>
      <c r="G125">
        <f>'Single Prism'!$D$36*SIN(RADIANS('Single Prism'!$D$17*F125))</f>
        <v>7.483539564402511E-2</v>
      </c>
      <c r="H125">
        <f>'Single Prism'!$D$36*COS(RADIANS('Single Prism'!$D$17*F125))</f>
        <v>-4.8598674171169823E-2</v>
      </c>
    </row>
    <row r="126" spans="1:8" x14ac:dyDescent="0.25">
      <c r="A126">
        <v>62</v>
      </c>
      <c r="B126">
        <f>IF(A126&lt;='Single Prism'!$D$18,A126,#N/A)</f>
        <v>62</v>
      </c>
      <c r="C126">
        <f>'Single Prism'!$D$38*SIN(RADIANS('Single Prism'!$D$17*B126))</f>
        <v>0.36472638290987464</v>
      </c>
      <c r="D126">
        <f>'Single Prism'!$D$38*COS(RADIANS('Single Prism'!$D$17*B126))</f>
        <v>-0.24601105158984246</v>
      </c>
      <c r="F126">
        <f>IF(A126&lt;='Single Prism'!$D$18,A126,#N/A)</f>
        <v>62</v>
      </c>
      <c r="G126">
        <f>'Single Prism'!$D$36*SIN(RADIANS('Single Prism'!$D$17*F126))</f>
        <v>7.3975834036846794E-2</v>
      </c>
      <c r="H126">
        <f>'Single Prism'!$D$36*COS(RADIANS('Single Prism'!$D$17*F126))</f>
        <v>-4.989733009837502E-2</v>
      </c>
    </row>
    <row r="127" spans="1:8" x14ac:dyDescent="0.25">
      <c r="A127">
        <v>62.5</v>
      </c>
      <c r="B127">
        <f>IF(A127&lt;='Single Prism'!$D$18,A127,#N/A)</f>
        <v>62.5</v>
      </c>
      <c r="C127">
        <f>'Single Prism'!$D$38*SIN(RADIANS('Single Prism'!$D$17*B127))</f>
        <v>0.36037734845475605</v>
      </c>
      <c r="D127">
        <f>'Single Prism'!$D$38*COS(RADIANS('Single Prism'!$D$17*B127))</f>
        <v>-0.25233893598804757</v>
      </c>
      <c r="F127">
        <f>IF(A127&lt;='Single Prism'!$D$18,A127,#N/A)</f>
        <v>62.5</v>
      </c>
      <c r="G127">
        <f>'Single Prism'!$D$36*SIN(RADIANS('Single Prism'!$D$17*F127))</f>
        <v>7.3093738674000833E-2</v>
      </c>
      <c r="H127">
        <f>'Single Prism'!$D$36*COS(RADIANS('Single Prism'!$D$17*F127))</f>
        <v>-5.1180786815465992E-2</v>
      </c>
    </row>
    <row r="128" spans="1:8" x14ac:dyDescent="0.25">
      <c r="A128">
        <v>63</v>
      </c>
      <c r="B128">
        <f>IF(A128&lt;='Single Prism'!$D$18,A128,#N/A)</f>
        <v>63</v>
      </c>
      <c r="C128">
        <f>'Single Prism'!$D$38*SIN(RADIANS('Single Prism'!$D$17*B128))</f>
        <v>0.35591853956824449</v>
      </c>
      <c r="D128">
        <f>'Single Prism'!$D$38*COS(RADIANS('Single Prism'!$D$17*B128))</f>
        <v>-0.25858995550188835</v>
      </c>
      <c r="F128">
        <f>IF(A128&lt;='Single Prism'!$D$18,A128,#N/A)</f>
        <v>63</v>
      </c>
      <c r="G128">
        <f>'Single Prism'!$D$36*SIN(RADIANS('Single Prism'!$D$17*F128))</f>
        <v>7.2189378250279851E-2</v>
      </c>
      <c r="H128">
        <f>'Single Prism'!$D$36*COS(RADIANS('Single Prism'!$D$17*F128))</f>
        <v>-5.2448653369093524E-2</v>
      </c>
    </row>
    <row r="129" spans="1:8" x14ac:dyDescent="0.25">
      <c r="A129">
        <v>63.5</v>
      </c>
      <c r="B129">
        <f>IF(A129&lt;='Single Prism'!$D$18,A129,#N/A)</f>
        <v>63.5</v>
      </c>
      <c r="C129">
        <f>'Single Prism'!$D$38*SIN(RADIANS('Single Prism'!$D$17*B129))</f>
        <v>0.35135131444672002</v>
      </c>
      <c r="D129">
        <f>'Single Prism'!$D$38*COS(RADIANS('Single Prism'!$D$17*B129))</f>
        <v>-0.26476220601026634</v>
      </c>
      <c r="F129">
        <f>IF(A129&lt;='Single Prism'!$D$18,A129,#N/A)</f>
        <v>63.5</v>
      </c>
      <c r="G129">
        <f>'Single Prism'!$D$36*SIN(RADIANS('Single Prism'!$D$17*F129))</f>
        <v>7.1263028242629589E-2</v>
      </c>
      <c r="H129">
        <f>'Single Prism'!$D$36*COS(RADIANS('Single Prism'!$D$17*F129))</f>
        <v>-5.370054355482335E-2</v>
      </c>
    </row>
    <row r="130" spans="1:8" x14ac:dyDescent="0.25">
      <c r="A130">
        <v>64</v>
      </c>
      <c r="B130">
        <f>IF(A130&lt;='Single Prism'!$D$18,A130,#N/A)</f>
        <v>64</v>
      </c>
      <c r="C130">
        <f>'Single Prism'!$D$38*SIN(RADIANS('Single Prism'!$D$17*B130))</f>
        <v>0.3466770643111986</v>
      </c>
      <c r="D130">
        <f>'Single Prism'!$D$38*COS(RADIANS('Single Prism'!$D$17*B130))</f>
        <v>-0.27085380738588433</v>
      </c>
      <c r="F130">
        <f>IF(A130&lt;='Single Prism'!$D$18,A130,#N/A)</f>
        <v>64</v>
      </c>
      <c r="G130">
        <f>'Single Prism'!$D$36*SIN(RADIANS('Single Prism'!$D$17*F130))</f>
        <v>7.0314970826236209E-2</v>
      </c>
      <c r="H130">
        <f>'Single Prism'!$D$36*COS(RADIANS('Single Prism'!$D$17*F130))</f>
        <v>-5.4936076034777508E-2</v>
      </c>
    </row>
    <row r="131" spans="1:8" x14ac:dyDescent="0.25">
      <c r="A131">
        <v>64.5</v>
      </c>
      <c r="B131">
        <f>IF(A131&lt;='Single Prism'!$D$18,A131,#N/A)</f>
        <v>64.5</v>
      </c>
      <c r="C131">
        <f>'Single Prism'!$D$38*SIN(RADIANS('Single Prism'!$D$17*B131))</f>
        <v>0.3418972129835518</v>
      </c>
      <c r="D131">
        <f>'Single Prism'!$D$38*COS(RADIANS('Single Prism'!$D$17*B131))</f>
        <v>-0.27686290406795283</v>
      </c>
      <c r="F131">
        <f>IF(A131&lt;='Single Prism'!$D$18,A131,#N/A)</f>
        <v>64.5</v>
      </c>
      <c r="G131">
        <f>'Single Prism'!$D$36*SIN(RADIANS('Single Prism'!$D$17*F131))</f>
        <v>6.9345494788572715E-2</v>
      </c>
      <c r="H131">
        <f>'Single Prism'!$D$36*COS(RADIANS('Single Prism'!$D$17*F131))</f>
        <v>-5.6154874453793739E-2</v>
      </c>
    </row>
    <row r="132" spans="1:8" x14ac:dyDescent="0.25">
      <c r="A132">
        <v>65</v>
      </c>
      <c r="B132">
        <f>IF(A132&lt;='Single Prism'!$D$18,A132,#N/A)</f>
        <v>65</v>
      </c>
      <c r="C132">
        <f>'Single Prism'!$D$38*SIN(RADIANS('Single Prism'!$D$17*B132))</f>
        <v>0.33701321645279747</v>
      </c>
      <c r="D132">
        <f>'Single Prism'!$D$38*COS(RADIANS('Single Prism'!$D$17*B132))</f>
        <v>-0.2827876656274112</v>
      </c>
      <c r="F132">
        <f>IF(A132&lt;='Single Prism'!$D$18,A132,#N/A)</f>
        <v>65</v>
      </c>
      <c r="G132">
        <f>'Single Prism'!$D$36*SIN(RADIANS('Single Prism'!$D$17*F132))</f>
        <v>6.8354895441431723E-2</v>
      </c>
      <c r="H132">
        <f>'Single Prism'!$D$36*COS(RADIANS('Single Prism'!$D$17*F132))</f>
        <v>-5.7356567554066901E-2</v>
      </c>
    </row>
    <row r="133" spans="1:8" x14ac:dyDescent="0.25">
      <c r="A133">
        <v>65.5</v>
      </c>
      <c r="B133">
        <f>IF(A133&lt;='Single Prism'!$D$18,A133,#N/A)</f>
        <v>65.5</v>
      </c>
      <c r="C133">
        <f>'Single Prism'!$D$38*SIN(RADIANS('Single Prism'!$D$17*B133))</f>
        <v>0.3320265624315914</v>
      </c>
      <c r="D133">
        <f>'Single Prism'!$D$38*COS(RADIANS('Single Prism'!$D$17*B133))</f>
        <v>-0.28862628732449369</v>
      </c>
      <c r="F133">
        <f>IF(A133&lt;='Single Prism'!$D$18,A133,#N/A)</f>
        <v>65.5</v>
      </c>
      <c r="G133">
        <f>'Single Prism'!$D$36*SIN(RADIANS('Single Prism'!$D$17*F133))</f>
        <v>6.7343474530970546E-2</v>
      </c>
      <c r="H133">
        <f>'Single Prism'!$D$36*COS(RADIANS('Single Prism'!$D$17*F133))</f>
        <v>-5.8540789288237513E-2</v>
      </c>
    </row>
    <row r="134" spans="1:8" x14ac:dyDescent="0.25">
      <c r="A134">
        <v>66</v>
      </c>
      <c r="B134">
        <f>IF(A134&lt;='Single Prism'!$D$18,A134,#N/A)</f>
        <v>66</v>
      </c>
      <c r="C134">
        <f>'Single Prism'!$D$38*SIN(RADIANS('Single Prism'!$D$17*B134))</f>
        <v>0.32693876990305498</v>
      </c>
      <c r="D134">
        <f>'Single Prism'!$D$38*COS(RADIANS('Single Prism'!$D$17*B134))</f>
        <v>-0.29437699065847167</v>
      </c>
      <c r="F134">
        <f>IF(A134&lt;='Single Prism'!$D$18,A134,#N/A)</f>
        <v>66</v>
      </c>
      <c r="G134">
        <f>'Single Prism'!$D$36*SIN(RADIANS('Single Prism'!$D$17*F134))</f>
        <v>6.6311540145796335E-2</v>
      </c>
      <c r="H134">
        <f>'Single Prism'!$D$36*COS(RADIANS('Single Prism'!$D$17*F134))</f>
        <v>-5.9707178930893598E-2</v>
      </c>
    </row>
    <row r="135" spans="1:8" x14ac:dyDescent="0.25">
      <c r="A135">
        <v>66.5</v>
      </c>
      <c r="B135">
        <f>IF(A135&lt;='Single Prism'!$D$18,A135,#N/A)</f>
        <v>66.5</v>
      </c>
      <c r="C135">
        <f>'Single Prism'!$D$38*SIN(RADIANS('Single Prism'!$D$17*B135))</f>
        <v>0.32175138865807928</v>
      </c>
      <c r="D135">
        <f>'Single Prism'!$D$38*COS(RADIANS('Single Prism'!$D$17*B135))</f>
        <v>-0.30003802390940093</v>
      </c>
      <c r="F135">
        <f>IF(A135&lt;='Single Prism'!$D$18,A135,#N/A)</f>
        <v>66.5</v>
      </c>
      <c r="G135">
        <f>'Single Prism'!$D$36*SIN(RADIANS('Single Prism'!$D$17*F135))</f>
        <v>6.5259406623119409E-2</v>
      </c>
      <c r="H135">
        <f>'Single Prism'!$D$36*COS(RADIANS('Single Prism'!$D$17*F135))</f>
        <v>-6.0855381188450873E-2</v>
      </c>
    </row>
    <row r="136" spans="1:8" x14ac:dyDescent="0.25">
      <c r="A136">
        <v>67</v>
      </c>
      <c r="B136">
        <f>IF(A136&lt;='Single Prism'!$D$18,A136,#N/A)</f>
        <v>67</v>
      </c>
      <c r="C136">
        <f>'Single Prism'!$D$38*SIN(RADIANS('Single Prism'!$D$17*B136))</f>
        <v>0.31646599882324244</v>
      </c>
      <c r="D136">
        <f>'Single Prism'!$D$38*COS(RADIANS('Single Prism'!$D$17*B136))</f>
        <v>-0.30560766267171402</v>
      </c>
      <c r="F136">
        <f>IF(A136&lt;='Single Prism'!$D$18,A136,#N/A)</f>
        <v>67</v>
      </c>
      <c r="G136">
        <f>'Single Prism'!$D$36*SIN(RADIANS('Single Prism'!$D$17*F136))</f>
        <v>6.4187394453003005E-2</v>
      </c>
      <c r="H136">
        <f>'Single Prism'!$D$36*COS(RADIANS('Single Prism'!$D$17*F136))</f>
        <v>-6.198504630737886E-2</v>
      </c>
    </row>
    <row r="137" spans="1:8" x14ac:dyDescent="0.25">
      <c r="A137">
        <v>67.5</v>
      </c>
      <c r="B137">
        <f>IF(A137&lt;='Single Prism'!$D$18,A137,#N/A)</f>
        <v>67.5</v>
      </c>
      <c r="C137">
        <f>'Single Prism'!$D$38*SIN(RADIANS('Single Prism'!$D$17*B137))</f>
        <v>0.31108421037948925</v>
      </c>
      <c r="D137">
        <f>'Single Prism'!$D$38*COS(RADIANS('Single Prism'!$D$17*B137))</f>
        <v>-0.31108421037948919</v>
      </c>
      <c r="F137">
        <f>IF(A137&lt;='Single Prism'!$D$18,A137,#N/A)</f>
        <v>67.5</v>
      </c>
      <c r="G137">
        <f>'Single Prism'!$D$36*SIN(RADIANS('Single Prism'!$D$17*F137))</f>
        <v>6.3095830180738985E-2</v>
      </c>
      <c r="H137">
        <f>'Single Prism'!$D$36*COS(RADIANS('Single Prism'!$D$17*F137))</f>
        <v>-6.3095830180738971E-2</v>
      </c>
    </row>
    <row r="138" spans="1:8" x14ac:dyDescent="0.25">
      <c r="A138">
        <v>68</v>
      </c>
      <c r="B138">
        <f>IF(A138&lt;='Single Prism'!$D$18,A138,#N/A)</f>
        <v>68</v>
      </c>
      <c r="C138">
        <f>'Single Prism'!$D$38*SIN(RADIANS('Single Prism'!$D$17*B138))</f>
        <v>0.30560766267171391</v>
      </c>
      <c r="D138">
        <f>'Single Prism'!$D$38*COS(RADIANS('Single Prism'!$D$17*B138))</f>
        <v>-0.3164659988232425</v>
      </c>
      <c r="F138">
        <f>IF(A138&lt;='Single Prism'!$D$18,A138,#N/A)</f>
        <v>68</v>
      </c>
      <c r="G138">
        <f>'Single Prism'!$D$36*SIN(RADIANS('Single Prism'!$D$17*F138))</f>
        <v>6.1985046307378847E-2</v>
      </c>
      <c r="H138">
        <f>'Single Prism'!$D$36*COS(RADIANS('Single Prism'!$D$17*F138))</f>
        <v>-6.4187394453003019E-2</v>
      </c>
    </row>
    <row r="139" spans="1:8" x14ac:dyDescent="0.25">
      <c r="A139">
        <v>68.5</v>
      </c>
      <c r="B139">
        <f>IF(A139&lt;='Single Prism'!$D$18,A139,#N/A)</f>
        <v>68.5</v>
      </c>
      <c r="C139">
        <f>'Single Prism'!$D$38*SIN(RADIANS('Single Prism'!$D$17*B139))</f>
        <v>0.30003802390940104</v>
      </c>
      <c r="D139">
        <f>'Single Prism'!$D$38*COS(RADIANS('Single Prism'!$D$17*B139))</f>
        <v>-0.32175138865807923</v>
      </c>
      <c r="F139">
        <f>IF(A139&lt;='Single Prism'!$D$18,A139,#N/A)</f>
        <v>68.5</v>
      </c>
      <c r="G139">
        <f>'Single Prism'!$D$36*SIN(RADIANS('Single Prism'!$D$17*F139))</f>
        <v>6.0855381188450894E-2</v>
      </c>
      <c r="H139">
        <f>'Single Prism'!$D$36*COS(RADIANS('Single Prism'!$D$17*F139))</f>
        <v>-6.5259406623119409E-2</v>
      </c>
    </row>
    <row r="140" spans="1:8" x14ac:dyDescent="0.25">
      <c r="A140">
        <v>69</v>
      </c>
      <c r="B140">
        <f>IF(A140&lt;='Single Prism'!$D$18,A140,#N/A)</f>
        <v>69</v>
      </c>
      <c r="C140">
        <f>'Single Prism'!$D$38*SIN(RADIANS('Single Prism'!$D$17*B140))</f>
        <v>0.29437699065847167</v>
      </c>
      <c r="D140">
        <f>'Single Prism'!$D$38*COS(RADIANS('Single Prism'!$D$17*B140))</f>
        <v>-0.32693876990305493</v>
      </c>
      <c r="F140">
        <f>IF(A140&lt;='Single Prism'!$D$18,A140,#N/A)</f>
        <v>69</v>
      </c>
      <c r="G140">
        <f>'Single Prism'!$D$36*SIN(RADIANS('Single Prism'!$D$17*F140))</f>
        <v>5.9707178930893605E-2</v>
      </c>
      <c r="H140">
        <f>'Single Prism'!$D$36*COS(RADIANS('Single Prism'!$D$17*F140))</f>
        <v>-6.6311540145796308E-2</v>
      </c>
    </row>
    <row r="141" spans="1:8" x14ac:dyDescent="0.25">
      <c r="A141">
        <v>69.5</v>
      </c>
      <c r="B141">
        <f>IF(A141&lt;='Single Prism'!$D$18,A141,#N/A)</f>
        <v>69.5</v>
      </c>
      <c r="C141">
        <f>'Single Prism'!$D$38*SIN(RADIANS('Single Prism'!$D$17*B141))</f>
        <v>0.28862628732449375</v>
      </c>
      <c r="D141">
        <f>'Single Prism'!$D$38*COS(RADIANS('Single Prism'!$D$17*B141))</f>
        <v>-0.33202656243159134</v>
      </c>
      <c r="F141">
        <f>IF(A141&lt;='Single Prism'!$D$18,A141,#N/A)</f>
        <v>69.5</v>
      </c>
      <c r="G141">
        <f>'Single Prism'!$D$36*SIN(RADIANS('Single Prism'!$D$17*F141))</f>
        <v>5.854078928823752E-2</v>
      </c>
      <c r="H141">
        <f>'Single Prism'!$D$36*COS(RADIANS('Single Prism'!$D$17*F141))</f>
        <v>-6.7343474530970546E-2</v>
      </c>
    </row>
    <row r="142" spans="1:8" x14ac:dyDescent="0.25">
      <c r="A142">
        <v>70</v>
      </c>
      <c r="B142">
        <f>IF(A142&lt;='Single Prism'!$D$18,A142,#N/A)</f>
        <v>70</v>
      </c>
      <c r="C142">
        <f>'Single Prism'!$D$38*SIN(RADIANS('Single Prism'!$D$17*B142))</f>
        <v>0.28278766562741126</v>
      </c>
      <c r="D142">
        <f>'Single Prism'!$D$38*COS(RADIANS('Single Prism'!$D$17*B142))</f>
        <v>-0.33701321645279742</v>
      </c>
      <c r="F142">
        <f>IF(A142&lt;='Single Prism'!$D$18,A142,#N/A)</f>
        <v>70</v>
      </c>
      <c r="G142">
        <f>'Single Prism'!$D$36*SIN(RADIANS('Single Prism'!$D$17*F142))</f>
        <v>5.7356567554066908E-2</v>
      </c>
      <c r="H142">
        <f>'Single Prism'!$D$36*COS(RADIANS('Single Prism'!$D$17*F142))</f>
        <v>-6.8354895441431709E-2</v>
      </c>
    </row>
    <row r="143" spans="1:8" x14ac:dyDescent="0.25">
      <c r="A143">
        <v>70.5</v>
      </c>
      <c r="B143">
        <f>IF(A143&lt;='Single Prism'!$D$18,A143,#N/A)</f>
        <v>70.5</v>
      </c>
      <c r="C143">
        <f>'Single Prism'!$D$38*SIN(RADIANS('Single Prism'!$D$17*B143))</f>
        <v>0.27686290406795289</v>
      </c>
      <c r="D143">
        <f>'Single Prism'!$D$38*COS(RADIANS('Single Prism'!$D$17*B143))</f>
        <v>-0.34189721298355175</v>
      </c>
      <c r="F143">
        <f>IF(A143&lt;='Single Prism'!$D$18,A143,#N/A)</f>
        <v>70.5</v>
      </c>
      <c r="G143">
        <f>'Single Prism'!$D$36*SIN(RADIANS('Single Prism'!$D$17*F143))</f>
        <v>5.6154874453793746E-2</v>
      </c>
      <c r="H143">
        <f>'Single Prism'!$D$36*COS(RADIANS('Single Prism'!$D$17*F143))</f>
        <v>-6.9345494788572701E-2</v>
      </c>
    </row>
    <row r="144" spans="1:8" x14ac:dyDescent="0.25">
      <c r="A144">
        <v>71</v>
      </c>
      <c r="B144">
        <f>IF(A144&lt;='Single Prism'!$D$18,A144,#N/A)</f>
        <v>71</v>
      </c>
      <c r="C144">
        <f>'Single Prism'!$D$38*SIN(RADIANS('Single Prism'!$D$17*B144))</f>
        <v>0.27085380738588438</v>
      </c>
      <c r="D144">
        <f>'Single Prism'!$D$38*COS(RADIANS('Single Prism'!$D$17*B144))</f>
        <v>-0.34667706431119855</v>
      </c>
      <c r="F144">
        <f>IF(A144&lt;='Single Prism'!$D$18,A144,#N/A)</f>
        <v>71</v>
      </c>
      <c r="G144">
        <f>'Single Prism'!$D$36*SIN(RADIANS('Single Prism'!$D$17*F144))</f>
        <v>5.4936076034777515E-2</v>
      </c>
      <c r="H144">
        <f>'Single Prism'!$D$36*COS(RADIANS('Single Prism'!$D$17*F144))</f>
        <v>-7.0314970826236195E-2</v>
      </c>
    </row>
    <row r="145" spans="1:8" x14ac:dyDescent="0.25">
      <c r="A145">
        <v>71.5</v>
      </c>
      <c r="B145">
        <f>IF(A145&lt;='Single Prism'!$D$18,A145,#N/A)</f>
        <v>71.5</v>
      </c>
      <c r="C145">
        <f>'Single Prism'!$D$38*SIN(RADIANS('Single Prism'!$D$17*B145))</f>
        <v>0.26476220601026623</v>
      </c>
      <c r="D145">
        <f>'Single Prism'!$D$38*COS(RADIANS('Single Prism'!$D$17*B145))</f>
        <v>-0.35135131444672013</v>
      </c>
      <c r="F145">
        <f>IF(A145&lt;='Single Prism'!$D$18,A145,#N/A)</f>
        <v>71.5</v>
      </c>
      <c r="G145">
        <f>'Single Prism'!$D$36*SIN(RADIANS('Single Prism'!$D$17*F145))</f>
        <v>5.370054355482333E-2</v>
      </c>
      <c r="H145">
        <f>'Single Prism'!$D$36*COS(RADIANS('Single Prism'!$D$17*F145))</f>
        <v>-7.1263028242629603E-2</v>
      </c>
    </row>
    <row r="146" spans="1:8" x14ac:dyDescent="0.25">
      <c r="A146">
        <v>72</v>
      </c>
      <c r="B146">
        <f>IF(A146&lt;='Single Prism'!$D$18,A146,#N/A)</f>
        <v>72</v>
      </c>
      <c r="C146">
        <f>'Single Prism'!$D$38*SIN(RADIANS('Single Prism'!$D$17*B146))</f>
        <v>0.25858995550188846</v>
      </c>
      <c r="D146">
        <f>'Single Prism'!$D$38*COS(RADIANS('Single Prism'!$D$17*B146))</f>
        <v>-0.35591853956824443</v>
      </c>
      <c r="F146">
        <f>IF(A146&lt;='Single Prism'!$D$18,A146,#N/A)</f>
        <v>72</v>
      </c>
      <c r="G146">
        <f>'Single Prism'!$D$36*SIN(RADIANS('Single Prism'!$D$17*F146))</f>
        <v>5.2448653369093545E-2</v>
      </c>
      <c r="H146">
        <f>'Single Prism'!$D$36*COS(RADIANS('Single Prism'!$D$17*F146))</f>
        <v>-7.2189378250279837E-2</v>
      </c>
    </row>
    <row r="147" spans="1:8" x14ac:dyDescent="0.25">
      <c r="A147">
        <v>72.5</v>
      </c>
      <c r="B147">
        <f>IF(A147&lt;='Single Prism'!$D$18,A147,#N/A)</f>
        <v>72.5</v>
      </c>
      <c r="C147">
        <f>'Single Prism'!$D$38*SIN(RADIANS('Single Prism'!$D$17*B147))</f>
        <v>0.25233893598804746</v>
      </c>
      <c r="D147">
        <f>'Single Prism'!$D$38*COS(RADIANS('Single Prism'!$D$17*B147))</f>
        <v>-0.36037734845475616</v>
      </c>
      <c r="F147">
        <f>IF(A147&lt;='Single Prism'!$D$18,A147,#N/A)</f>
        <v>72.5</v>
      </c>
      <c r="G147">
        <f>'Single Prism'!$D$36*SIN(RADIANS('Single Prism'!$D$17*F147))</f>
        <v>5.1180786815465971E-2</v>
      </c>
      <c r="H147">
        <f>'Single Prism'!$D$36*COS(RADIANS('Single Prism'!$D$17*F147))</f>
        <v>-7.3093738674000847E-2</v>
      </c>
    </row>
    <row r="148" spans="1:8" x14ac:dyDescent="0.25">
      <c r="A148">
        <v>73</v>
      </c>
      <c r="B148">
        <f>IF(A148&lt;='Single Prism'!$D$18,A148,#N/A)</f>
        <v>73</v>
      </c>
      <c r="C148">
        <f>'Single Prism'!$D$38*SIN(RADIANS('Single Prism'!$D$17*B148))</f>
        <v>0.24601105158984254</v>
      </c>
      <c r="D148">
        <f>'Single Prism'!$D$38*COS(RADIANS('Single Prism'!$D$17*B148))</f>
        <v>-0.36472638290987458</v>
      </c>
      <c r="F148">
        <f>IF(A148&lt;='Single Prism'!$D$18,A148,#N/A)</f>
        <v>73</v>
      </c>
      <c r="G148">
        <f>'Single Prism'!$D$36*SIN(RADIANS('Single Prism'!$D$17*F148))</f>
        <v>4.9897330098375034E-2</v>
      </c>
      <c r="H148">
        <f>'Single Prism'!$D$36*COS(RADIANS('Single Prism'!$D$17*F148))</f>
        <v>-7.397583403684678E-2</v>
      </c>
    </row>
    <row r="149" spans="1:8" x14ac:dyDescent="0.25">
      <c r="A149">
        <v>73.5</v>
      </c>
      <c r="B149">
        <f>IF(A149&lt;='Single Prism'!$D$18,A149,#N/A)</f>
        <v>73.5</v>
      </c>
      <c r="C149">
        <f>'Single Prism'!$D$38*SIN(RADIANS('Single Prism'!$D$17*B149))</f>
        <v>0.23960822984216076</v>
      </c>
      <c r="D149">
        <f>'Single Prism'!$D$38*COS(RADIANS('Single Prism'!$D$17*B149))</f>
        <v>-0.36896431817557496</v>
      </c>
      <c r="F149">
        <f>IF(A149&lt;='Single Prism'!$D$18,A149,#N/A)</f>
        <v>73.5</v>
      </c>
      <c r="G149">
        <f>'Single Prism'!$D$36*SIN(RADIANS('Single Prism'!$D$17*F149))</f>
        <v>4.8598674171169844E-2</v>
      </c>
      <c r="H149">
        <f>'Single Prism'!$D$36*COS(RADIANS('Single Prism'!$D$17*F149))</f>
        <v>-7.483539564402511E-2</v>
      </c>
    </row>
    <row r="150" spans="1:8" x14ac:dyDescent="0.25">
      <c r="A150">
        <v>74</v>
      </c>
      <c r="B150">
        <f>IF(A150&lt;='Single Prism'!$D$18,A150,#N/A)</f>
        <v>74</v>
      </c>
      <c r="C150">
        <f>'Single Prism'!$D$38*SIN(RADIANS('Single Prism'!$D$17*B150))</f>
        <v>0.23313242110653185</v>
      </c>
      <c r="D150">
        <f>'Single Prism'!$D$38*COS(RADIANS('Single Prism'!$D$17*B150))</f>
        <v>-0.37308986333572147</v>
      </c>
      <c r="F150">
        <f>IF(A150&lt;='Single Prism'!$D$18,A150,#N/A)</f>
        <v>74</v>
      </c>
      <c r="G150">
        <f>'Single Prism'!$D$36*SIN(RADIANS('Single Prism'!$D$17*F150))</f>
        <v>4.7285214617026138E-2</v>
      </c>
      <c r="H150">
        <f>'Single Prism'!$D$36*COS(RADIANS('Single Prism'!$D$17*F150))</f>
        <v>-7.5672161664743526E-2</v>
      </c>
    </row>
    <row r="151" spans="1:8" x14ac:dyDescent="0.25">
      <c r="A151">
        <v>74.5</v>
      </c>
      <c r="B151">
        <f>IF(A151&lt;='Single Prism'!$D$18,A151,#N/A)</f>
        <v>74.5</v>
      </c>
      <c r="C151">
        <f>'Single Prism'!$D$38*SIN(RADIANS('Single Prism'!$D$17*B151))</f>
        <v>0.2265855979770296</v>
      </c>
      <c r="D151">
        <f>'Single Prism'!$D$38*COS(RADIANS('Single Prism'!$D$17*B151))</f>
        <v>-0.37710176170929322</v>
      </c>
      <c r="F151">
        <f>IF(A151&lt;='Single Prism'!$D$18,A151,#N/A)</f>
        <v>74.5</v>
      </c>
      <c r="G151">
        <f>'Single Prism'!$D$36*SIN(RADIANS('Single Prism'!$D$17*F151))</f>
        <v>4.595735152844798E-2</v>
      </c>
      <c r="H151">
        <f>'Single Prism'!$D$36*COS(RADIANS('Single Prism'!$D$17*F151))</f>
        <v>-7.6485877211966161E-2</v>
      </c>
    </row>
    <row r="152" spans="1:8" x14ac:dyDescent="0.25">
      <c r="A152">
        <v>75</v>
      </c>
      <c r="B152">
        <f>IF(A152&lt;='Single Prism'!$D$18,A152,#N/A)</f>
        <v>75</v>
      </c>
      <c r="C152">
        <f>'Single Prism'!$D$38*SIN(RADIANS('Single Prism'!$D$17*B152))</f>
        <v>0.21996975467939939</v>
      </c>
      <c r="D152">
        <f>'Single Prism'!$D$38*COS(RADIANS('Single Prism'!$D$17*B152))</f>
        <v>-0.38099879123318159</v>
      </c>
      <c r="F152">
        <f>IF(A152&lt;='Single Prism'!$D$18,A152,#N/A)</f>
        <v>75</v>
      </c>
      <c r="G152">
        <f>'Single Prism'!$D$36*SIN(RADIANS('Single Prism'!$D$17*F152))</f>
        <v>4.4615489385395349E-2</v>
      </c>
      <c r="H152">
        <f>'Single Prism'!$D$36*COS(RADIANS('Single Prism'!$D$17*F152))</f>
        <v>-7.7276294420054709E-2</v>
      </c>
    </row>
    <row r="153" spans="1:8" x14ac:dyDescent="0.25">
      <c r="A153">
        <v>75.5</v>
      </c>
      <c r="B153">
        <f>IF(A153&lt;='Single Prism'!$D$18,A153,#N/A)</f>
        <v>75.5</v>
      </c>
      <c r="C153">
        <f>'Single Prism'!$D$38*SIN(RADIANS('Single Prism'!$D$17*B153))</f>
        <v>0.21328690646359916</v>
      </c>
      <c r="D153">
        <f>'Single Prism'!$D$38*COS(RADIANS('Single Prism'!$D$17*B153))</f>
        <v>-0.3847797648344421</v>
      </c>
      <c r="F153">
        <f>IF(A153&lt;='Single Prism'!$D$18,A153,#N/A)</f>
        <v>75.5</v>
      </c>
      <c r="G153">
        <f>'Single Prism'!$D$36*SIN(RADIANS('Single Prism'!$D$17*F153))</f>
        <v>4.3260036932076015E-2</v>
      </c>
      <c r="H153">
        <f>'Single Prism'!$D$36*COS(RADIANS('Single Prism'!$D$17*F153))</f>
        <v>-7.8043172520270612E-2</v>
      </c>
    </row>
    <row r="154" spans="1:8" x14ac:dyDescent="0.25">
      <c r="A154">
        <v>76</v>
      </c>
      <c r="B154">
        <f>IF(A154&lt;='Single Prism'!$D$18,A154,#N/A)</f>
        <v>76</v>
      </c>
      <c r="C154">
        <f>'Single Prism'!$D$38*SIN(RADIANS('Single Prism'!$D$17*B154))</f>
        <v>0.20653908898993328</v>
      </c>
      <c r="D154">
        <f>'Single Prism'!$D$38*COS(RADIANS('Single Prism'!$D$17*B154))</f>
        <v>-0.38844353079188881</v>
      </c>
      <c r="F154">
        <f>IF(A154&lt;='Single Prism'!$D$18,A154,#N/A)</f>
        <v>76</v>
      </c>
      <c r="G154">
        <f>'Single Prism'!$D$36*SIN(RADIANS('Single Prism'!$D$17*F154))</f>
        <v>4.1891407052437754E-2</v>
      </c>
      <c r="H154">
        <f>'Single Prism'!$D$36*COS(RADIANS('Single Prism'!$D$17*F154))</f>
        <v>-7.8786277914115674E-2</v>
      </c>
    </row>
    <row r="155" spans="1:8" x14ac:dyDescent="0.25">
      <c r="A155">
        <v>76.5</v>
      </c>
      <c r="B155">
        <f>IF(A155&lt;='Single Prism'!$D$18,A155,#N/A)</f>
        <v>76.5</v>
      </c>
      <c r="C155">
        <f>'Single Prism'!$D$38*SIN(RADIANS('Single Prism'!$D$17*B155))</f>
        <v>0.19972835770897213</v>
      </c>
      <c r="D155">
        <f>'Single Prism'!$D$38*COS(RADIANS('Single Prism'!$D$17*B155))</f>
        <v>-0.39198897308691927</v>
      </c>
      <c r="F155">
        <f>IF(A155&lt;='Single Prism'!$D$18,A155,#N/A)</f>
        <v>76.5</v>
      </c>
      <c r="G155">
        <f>'Single Prism'!$D$36*SIN(RADIANS('Single Prism'!$D$17*F155))</f>
        <v>4.0510016644400175E-2</v>
      </c>
      <c r="H155">
        <f>'Single Prism'!$D$36*COS(RADIANS('Single Prism'!$D$17*F155))</f>
        <v>-7.9505384244488261E-2</v>
      </c>
    </row>
    <row r="156" spans="1:8" x14ac:dyDescent="0.25">
      <c r="A156">
        <v>77</v>
      </c>
      <c r="B156">
        <f>IF(A156&lt;='Single Prism'!$D$18,A156,#N/A)</f>
        <v>77</v>
      </c>
      <c r="C156">
        <f>'Single Prism'!$D$38*SIN(RADIANS('Single Prism'!$D$17*B156))</f>
        <v>0.19285678723544064</v>
      </c>
      <c r="D156">
        <f>'Single Prism'!$D$38*COS(RADIANS('Single Prism'!$D$17*B156))</f>
        <v>-0.39541501174346505</v>
      </c>
      <c r="F156">
        <f>IF(A156&lt;='Single Prism'!$D$18,A156,#N/A)</f>
        <v>77</v>
      </c>
      <c r="G156">
        <f>'Single Prism'!$D$36*SIN(RADIANS('Single Prism'!$D$17*F156))</f>
        <v>3.9116286492863334E-2</v>
      </c>
      <c r="H156">
        <f>'Single Prism'!$D$36*COS(RADIANS('Single Prism'!$D$17*F156))</f>
        <v>-8.0200272464634056E-2</v>
      </c>
    </row>
    <row r="157" spans="1:8" x14ac:dyDescent="0.25">
      <c r="A157">
        <v>77.5</v>
      </c>
      <c r="B157">
        <f>IF(A157&lt;='Single Prism'!$D$18,A157,#N/A)</f>
        <v>77.5</v>
      </c>
      <c r="C157">
        <f>'Single Prism'!$D$38*SIN(RADIANS('Single Prism'!$D$17*B157))</f>
        <v>0.18592647071627175</v>
      </c>
      <c r="D157">
        <f>'Single Prism'!$D$38*COS(RADIANS('Single Prism'!$D$17*B157))</f>
        <v>-0.39872060315696251</v>
      </c>
      <c r="F157">
        <f>IF(A157&lt;='Single Prism'!$D$18,A157,#N/A)</f>
        <v>77.5</v>
      </c>
      <c r="G157">
        <f>'Single Prism'!$D$36*SIN(RADIANS('Single Prism'!$D$17*F157))</f>
        <v>3.771064114153283E-2</v>
      </c>
      <c r="H157">
        <f>'Single Prism'!$D$36*COS(RADIANS('Single Prism'!$D$17*F157))</f>
        <v>-8.0870730904869625E-2</v>
      </c>
    </row>
    <row r="158" spans="1:8" x14ac:dyDescent="0.25">
      <c r="A158">
        <v>78</v>
      </c>
      <c r="B158">
        <f>IF(A158&lt;='Single Prism'!$D$18,A158,#N/A)</f>
        <v>78</v>
      </c>
      <c r="C158">
        <f>'Single Prism'!$D$38*SIN(RADIANS('Single Prism'!$D$17*B158))</f>
        <v>0.17893951919301251</v>
      </c>
      <c r="D158">
        <f>'Single Prism'!$D$38*COS(RADIANS('Single Prism'!$D$17*B158))</f>
        <v>-0.40190474041224511</v>
      </c>
      <c r="F158">
        <f>IF(A158&lt;='Single Prism'!$D$18,A158,#N/A)</f>
        <v>78</v>
      </c>
      <c r="G158">
        <f>'Single Prism'!$D$36*SIN(RADIANS('Single Prism'!$D$17*F158))</f>
        <v>3.6293508763599429E-2</v>
      </c>
      <c r="H158">
        <f>'Single Prism'!$D$36*COS(RADIANS('Single Prism'!$D$17*F158))</f>
        <v>-8.1516555337059191E-2</v>
      </c>
    </row>
    <row r="159" spans="1:8" x14ac:dyDescent="0.25">
      <c r="A159">
        <v>78.5</v>
      </c>
      <c r="B159">
        <f>IF(A159&lt;='Single Prism'!$D$18,A159,#N/A)</f>
        <v>78.5</v>
      </c>
      <c r="C159">
        <f>'Single Prism'!$D$38*SIN(RADIANS('Single Prism'!$D$17*B159))</f>
        <v>0.17189806095878088</v>
      </c>
      <c r="D159">
        <f>'Single Prism'!$D$38*COS(RADIANS('Single Prism'!$D$17*B159))</f>
        <v>-0.40496645359025962</v>
      </c>
      <c r="F159">
        <f>IF(A159&lt;='Single Prism'!$D$18,A159,#N/A)</f>
        <v>78.5</v>
      </c>
      <c r="G159">
        <f>'Single Prism'!$D$36*SIN(RADIANS('Single Prism'!$D$17*F159))</f>
        <v>3.4865321031313484E-2</v>
      </c>
      <c r="H159">
        <f>'Single Prism'!$D$36*COS(RADIANS('Single Prism'!$D$17*F159))</f>
        <v>-8.213754903682452E-2</v>
      </c>
    </row>
    <row r="160" spans="1:8" x14ac:dyDescent="0.25">
      <c r="A160">
        <v>79</v>
      </c>
      <c r="B160">
        <f>IF(A160&lt;='Single Prism'!$D$18,A160,#N/A)</f>
        <v>79</v>
      </c>
      <c r="C160">
        <f>'Single Prism'!$D$38*SIN(RADIANS('Single Prism'!$D$17*B160))</f>
        <v>0.16480424090996748</v>
      </c>
      <c r="D160">
        <f>'Single Prism'!$D$38*COS(RADIANS('Single Prism'!$D$17*B160))</f>
        <v>-0.40790481006351231</v>
      </c>
      <c r="F160">
        <f>IF(A160&lt;='Single Prism'!$D$18,A160,#N/A)</f>
        <v>79</v>
      </c>
      <c r="G160">
        <f>'Single Prism'!$D$36*SIN(RADIANS('Single Prism'!$D$17*F160))</f>
        <v>3.3426512984493492E-2</v>
      </c>
      <c r="H160">
        <f>'Single Prism'!$D$36*COS(RADIANS('Single Prism'!$D$17*F160))</f>
        <v>-8.2733522843468896E-2</v>
      </c>
    </row>
    <row r="161" spans="1:8" x14ac:dyDescent="0.25">
      <c r="A161">
        <v>79.5</v>
      </c>
      <c r="B161">
        <f>IF(A161&lt;='Single Prism'!$D$18,A161,#N/A)</f>
        <v>79.5</v>
      </c>
      <c r="C161">
        <f>'Single Prism'!$D$38*SIN(RADIANS('Single Prism'!$D$17*B161))</f>
        <v>0.15766021989287815</v>
      </c>
      <c r="D161">
        <f>'Single Prism'!$D$38*COS(RADIANS('Single Prism'!$D$17*B161))</f>
        <v>-0.4107189147801571</v>
      </c>
      <c r="F161">
        <f>IF(A161&lt;='Single Prism'!$D$18,A161,#N/A)</f>
        <v>79.5</v>
      </c>
      <c r="G161">
        <f>'Single Prism'!$D$36*SIN(RADIANS('Single Prism'!$D$17*F161))</f>
        <v>3.1977522898008481E-2</v>
      </c>
      <c r="H161">
        <f>'Single Prism'!$D$36*COS(RADIANS('Single Prism'!$D$17*F161))</f>
        <v>-8.3304295217597552E-2</v>
      </c>
    </row>
    <row r="162" spans="1:8" x14ac:dyDescent="0.25">
      <c r="A162">
        <v>80</v>
      </c>
      <c r="B162">
        <f>IF(A162&lt;='Single Prism'!$D$18,A162,#N/A)</f>
        <v>80</v>
      </c>
      <c r="C162">
        <f>'Single Prism'!$D$38*SIN(RADIANS('Single Prism'!$D$17*B162))</f>
        <v>0.15046817404552082</v>
      </c>
      <c r="D162">
        <f>'Single Prism'!$D$38*COS(RADIANS('Single Prism'!$D$17*B162))</f>
        <v>-0.41340791053663634</v>
      </c>
      <c r="F162">
        <f>IF(A162&lt;='Single Prism'!$D$18,A162,#N/A)</f>
        <v>80</v>
      </c>
      <c r="G162">
        <f>'Single Prism'!$D$36*SIN(RADIANS('Single Prism'!$D$17*F162))</f>
        <v>3.0518792148275558E-2</v>
      </c>
      <c r="H162">
        <f>'Single Prism'!$D$36*COS(RADIANS('Single Prism'!$D$17*F162))</f>
        <v>-8.3849692296416076E-2</v>
      </c>
    </row>
    <row r="163" spans="1:8" x14ac:dyDescent="0.25">
      <c r="A163">
        <v>80.5</v>
      </c>
      <c r="B163">
        <f>IF(A163&lt;='Single Prism'!$D$18,A163,#N/A)</f>
        <v>80.5</v>
      </c>
      <c r="C163">
        <f>'Single Prism'!$D$38*SIN(RADIANS('Single Prism'!$D$17*B163))</f>
        <v>0.1432302941347311</v>
      </c>
      <c r="D163">
        <f>'Single Prism'!$D$38*COS(RADIANS('Single Prism'!$D$17*B163))</f>
        <v>-0.41597097823879381</v>
      </c>
      <c r="F163">
        <f>IF(A163&lt;='Single Prism'!$D$18,A163,#N/A)</f>
        <v>80.5</v>
      </c>
      <c r="G163">
        <f>'Single Prism'!$D$36*SIN(RADIANS('Single Prism'!$D$17*F163))</f>
        <v>2.905076507881205E-2</v>
      </c>
      <c r="H163">
        <f>'Single Prism'!$D$36*COS(RADIANS('Single Prism'!$D$17*F163))</f>
        <v>-8.4369547946690909E-2</v>
      </c>
    </row>
    <row r="164" spans="1:8" x14ac:dyDescent="0.25">
      <c r="A164">
        <v>81</v>
      </c>
      <c r="B164">
        <f>IF(A164&lt;='Single Prism'!$D$18,A164,#N/A)</f>
        <v>81</v>
      </c>
      <c r="C164">
        <f>'Single Prism'!$D$38*SIN(RADIANS('Single Prism'!$D$17*B164))</f>
        <v>0.1359487848888451</v>
      </c>
      <c r="D164">
        <f>'Single Prism'!$D$38*COS(RADIANS('Single Prism'!$D$17*B164))</f>
        <v>-0.41840733715137829</v>
      </c>
      <c r="F164">
        <f>IF(A164&lt;='Single Prism'!$D$18,A164,#N/A)</f>
        <v>81</v>
      </c>
      <c r="G164">
        <f>'Single Prism'!$D$36*SIN(RADIANS('Single Prism'!$D$17*F164))</f>
        <v>2.7573888864884495E-2</v>
      </c>
      <c r="H164">
        <f>'Single Prism'!$D$36*COS(RADIANS('Single Prism'!$D$17*F164))</f>
        <v>-8.4863703815355018E-2</v>
      </c>
    </row>
    <row r="165" spans="1:8" x14ac:dyDescent="0.25">
      <c r="A165">
        <v>81.5</v>
      </c>
      <c r="B165">
        <f>IF(A165&lt;='Single Prism'!$D$18,A165,#N/A)</f>
        <v>81.5</v>
      </c>
      <c r="C165">
        <f>'Single Prism'!$D$38*SIN(RADIANS('Single Prism'!$D$17*B165))</f>
        <v>0.12862586432611633</v>
      </c>
      <c r="D165">
        <f>'Single Prism'!$D$38*COS(RADIANS('Single Prism'!$D$17*B165))</f>
        <v>-0.4207162451358637</v>
      </c>
      <c r="F165">
        <f>IF(A165&lt;='Single Prism'!$D$18,A165,#N/A)</f>
        <v>81.5</v>
      </c>
      <c r="G165">
        <f>'Single Prism'!$D$36*SIN(RADIANS('Single Prism'!$D$17*F165))</f>
        <v>2.6088613377294401E-2</v>
      </c>
      <c r="H165">
        <f>'Single Prism'!$D$36*COS(RADIANS('Single Prism'!$D$17*F165))</f>
        <v>-8.5332009377743823E-2</v>
      </c>
    </row>
    <row r="166" spans="1:8" x14ac:dyDescent="0.25">
      <c r="A166">
        <v>82</v>
      </c>
      <c r="B166">
        <f>IF(A166&lt;='Single Prism'!$D$18,A166,#N/A)</f>
        <v>82</v>
      </c>
      <c r="C166">
        <f>'Single Prism'!$D$38*SIN(RADIANS('Single Prism'!$D$17*B166))</f>
        <v>0.12126376307908729</v>
      </c>
      <c r="D166">
        <f>'Single Prism'!$D$38*COS(RADIANS('Single Prism'!$D$17*B166))</f>
        <v>-0.42289699887651089</v>
      </c>
      <c r="F166">
        <f>IF(A166&lt;='Single Prism'!$D$18,A166,#N/A)</f>
        <v>82</v>
      </c>
      <c r="G166">
        <f>'Single Prism'!$D$36*SIN(RADIANS('Single Prism'!$D$17*F166))</f>
        <v>2.4595391045343543E-2</v>
      </c>
      <c r="H166">
        <f>'Single Prism'!$D$36*COS(RADIANS('Single Prism'!$D$17*F166))</f>
        <v>-8.5774321983446408E-2</v>
      </c>
    </row>
    <row r="167" spans="1:8" x14ac:dyDescent="0.25">
      <c r="A167">
        <v>82.5</v>
      </c>
      <c r="B167">
        <f>IF(A167&lt;='Single Prism'!$D$18,A167,#N/A)</f>
        <v>82.5</v>
      </c>
      <c r="C167">
        <f>'Single Prism'!$D$38*SIN(RADIANS('Single Prism'!$D$17*B167))</f>
        <v>0.11386472371511593</v>
      </c>
      <c r="D167">
        <f>'Single Prism'!$D$38*COS(RADIANS('Single Prism'!$D$17*B167))</f>
        <v>-0.42494893409460499</v>
      </c>
      <c r="F167">
        <f>IF(A167&lt;='Single Prism'!$D$18,A167,#N/A)</f>
        <v>82.5</v>
      </c>
      <c r="G167">
        <f>'Single Prism'!$D$36*SIN(RADIANS('Single Prism'!$D$17*F167))</f>
        <v>2.3094676719019377E-2</v>
      </c>
      <c r="H167">
        <f>'Single Prism'!$D$36*COS(RADIANS('Single Prism'!$D$17*F167))</f>
        <v>-8.6190506899758323E-2</v>
      </c>
    </row>
    <row r="168" spans="1:8" x14ac:dyDescent="0.25">
      <c r="A168">
        <v>83</v>
      </c>
      <c r="B168">
        <f>IF(A168&lt;='Single Prism'!$D$18,A168,#N/A)</f>
        <v>83</v>
      </c>
      <c r="C168">
        <f>'Single Prism'!$D$38*SIN(RADIANS('Single Prism'!$D$17*B168))</f>
        <v>0.10643100005326837</v>
      </c>
      <c r="D168">
        <f>'Single Prism'!$D$38*COS(RADIANS('Single Prism'!$D$17*B168))</f>
        <v>-0.42687142575080128</v>
      </c>
      <c r="F168">
        <f>IF(A168&lt;='Single Prism'!$D$18,A168,#N/A)</f>
        <v>83</v>
      </c>
      <c r="G168">
        <f>'Single Prism'!$D$36*SIN(RADIANS('Single Prism'!$D$17*F168))</f>
        <v>2.1586927530443396E-2</v>
      </c>
      <c r="H168">
        <f>'Single Prism'!$D$36*COS(RADIANS('Single Prism'!$D$17*F168))</f>
        <v>-8.6580437352722403E-2</v>
      </c>
    </row>
    <row r="169" spans="1:8" x14ac:dyDescent="0.25">
      <c r="A169">
        <v>83.5</v>
      </c>
      <c r="B169">
        <f>IF(A169&lt;='Single Prism'!$D$18,A169,#N/A)</f>
        <v>83.5</v>
      </c>
      <c r="C169">
        <f>'Single Prism'!$D$38*SIN(RADIANS('Single Prism'!$D$17*B169))</f>
        <v>9.8964856477784552E-2</v>
      </c>
      <c r="D169">
        <f>'Single Prism'!$D$38*COS(RADIANS('Single Prism'!$D$17*B169))</f>
        <v>-0.42866388823551738</v>
      </c>
      <c r="F169">
        <f>IF(A169&lt;='Single Prism'!$D$18,A169,#N/A)</f>
        <v>83.5</v>
      </c>
      <c r="G169">
        <f>'Single Prism'!$D$36*SIN(RADIANS('Single Prism'!$D$17*F169))</f>
        <v>2.0072602754624424E-2</v>
      </c>
      <c r="H169">
        <f>'Single Prism'!$D$36*COS(RADIANS('Single Prism'!$D$17*F169))</f>
        <v>-8.6943994565745281E-2</v>
      </c>
    </row>
    <row r="170" spans="1:8" x14ac:dyDescent="0.25">
      <c r="A170">
        <v>84</v>
      </c>
      <c r="B170">
        <f>IF(A170&lt;='Single Prism'!$D$18,A170,#N/A)</f>
        <v>84</v>
      </c>
      <c r="C170">
        <f>'Single Prism'!$D$38*SIN(RADIANS('Single Prism'!$D$17*B170))</f>
        <v>9.1468567248323307E-2</v>
      </c>
      <c r="D170">
        <f>'Single Prism'!$D$38*COS(RADIANS('Single Prism'!$D$17*B170))</f>
        <v>-0.43032577554731671</v>
      </c>
      <c r="F170">
        <f>IF(A170&lt;='Single Prism'!$D$18,A170,#N/A)</f>
        <v>84</v>
      </c>
      <c r="G170">
        <f>'Single Prism'!$D$36*SIN(RADIANS('Single Prism'!$D$17*F170))</f>
        <v>1.8552163669558683E-2</v>
      </c>
      <c r="H170">
        <f>'Single Prism'!$D$36*COS(RADIANS('Single Prism'!$D$17*F170))</f>
        <v>-8.7281067795778086E-2</v>
      </c>
    </row>
    <row r="171" spans="1:8" x14ac:dyDescent="0.25">
      <c r="A171">
        <v>84.5</v>
      </c>
      <c r="B171">
        <f>IF(A171&lt;='Single Prism'!$D$18,A171,#N/A)</f>
        <v>84.5</v>
      </c>
      <c r="C171">
        <f>'Single Prism'!$D$38*SIN(RADIANS('Single Prism'!$D$17*B171))</f>
        <v>8.3944415807202508E-2</v>
      </c>
      <c r="D171">
        <f>'Single Prism'!$D$38*COS(RADIANS('Single Prism'!$D$17*B171))</f>
        <v>-0.4318565814592249</v>
      </c>
      <c r="F171">
        <f>IF(A171&lt;='Single Prism'!$D$18,A171,#N/A)</f>
        <v>84.5</v>
      </c>
      <c r="G171">
        <f>'Single Prism'!$D$36*SIN(RADIANS('Single Prism'!$D$17*F171))</f>
        <v>1.7026073415720388E-2</v>
      </c>
      <c r="H171">
        <f>'Single Prism'!$D$36*COS(RADIANS('Single Prism'!$D$17*F171))</f>
        <v>-8.7591554367049587E-2</v>
      </c>
    </row>
    <row r="172" spans="1:8" x14ac:dyDescent="0.25">
      <c r="A172">
        <v>85</v>
      </c>
      <c r="B172">
        <f>IF(A172&lt;='Single Prism'!$D$18,A172,#N/A)</f>
        <v>85</v>
      </c>
      <c r="C172">
        <f>'Single Prism'!$D$38*SIN(RADIANS('Single Prism'!$D$17*B172))</f>
        <v>7.6394694083838838E-2</v>
      </c>
      <c r="D172">
        <f>'Single Prism'!$D$38*COS(RADIANS('Single Prism'!$D$17*B172))</f>
        <v>-0.43325583967293196</v>
      </c>
      <c r="F172">
        <f>IF(A172&lt;='Single Prism'!$D$18,A172,#N/A)</f>
        <v>85</v>
      </c>
      <c r="G172">
        <f>'Single Prism'!$D$36*SIN(RADIANS('Single Prism'!$D$17*F172))</f>
        <v>1.5494796854984349E-2</v>
      </c>
      <c r="H172">
        <f>'Single Prism'!$D$36*COS(RADIANS('Single Prism'!$D$17*F172))</f>
        <v>-8.7875359702342434E-2</v>
      </c>
    </row>
    <row r="173" spans="1:8" x14ac:dyDescent="0.25">
      <c r="A173">
        <v>85.5</v>
      </c>
      <c r="B173">
        <f>IF(A173&lt;='Single Prism'!$D$18,A173,#N/A)</f>
        <v>85.5</v>
      </c>
      <c r="C173">
        <f>'Single Prism'!$D$38*SIN(RADIANS('Single Prism'!$D$17*B173))</f>
        <v>6.8821701796605392E-2</v>
      </c>
      <c r="D173">
        <f>'Single Prism'!$D$38*COS(RADIANS('Single Prism'!$D$17*B173))</f>
        <v>-0.43452312396083104</v>
      </c>
      <c r="F173">
        <f>IF(A173&lt;='Single Prism'!$D$18,A173,#N/A)</f>
        <v>85.5</v>
      </c>
      <c r="G173">
        <f>'Single Prism'!$D$36*SIN(RADIANS('Single Prism'!$D$17*F173))</f>
        <v>1.3958800429024852E-2</v>
      </c>
      <c r="H173">
        <f>'Single Prism'!$D$36*COS(RADIANS('Single Prism'!$D$17*F173))</f>
        <v>-8.8132397351802227E-2</v>
      </c>
    </row>
    <row r="174" spans="1:8" x14ac:dyDescent="0.25">
      <c r="A174">
        <v>86</v>
      </c>
      <c r="B174">
        <f>IF(A174&lt;='Single Prism'!$D$18,A174,#N/A)</f>
        <v>86</v>
      </c>
      <c r="C174">
        <f>'Single Prism'!$D$38*SIN(RADIANS('Single Prism'!$D$17*B174))</f>
        <v>6.1227745752313711E-2</v>
      </c>
      <c r="D174">
        <f>'Single Prism'!$D$38*COS(RADIANS('Single Prism'!$D$17*B174))</f>
        <v>-0.43565804829585175</v>
      </c>
      <c r="F174">
        <f>IF(A174&lt;='Single Prism'!$D$18,A174,#N/A)</f>
        <v>86</v>
      </c>
      <c r="G174">
        <f>'Single Prism'!$D$36*SIN(RADIANS('Single Prism'!$D$17*F174))</f>
        <v>1.2418552017232701E-2</v>
      </c>
      <c r="H174">
        <f>'Single Prism'!$D$36*COS(RADIANS('Single Prism'!$D$17*F174))</f>
        <v>-8.8362589019270979E-2</v>
      </c>
    </row>
    <row r="175" spans="1:8" x14ac:dyDescent="0.25">
      <c r="A175">
        <v>86.5</v>
      </c>
      <c r="B175">
        <f>IF(A175&lt;='Single Prism'!$D$18,A175,#N/A)</f>
        <v>86.5</v>
      </c>
      <c r="C175">
        <f>'Single Prism'!$D$38*SIN(RADIANS('Single Prism'!$D$17*B175))</f>
        <v>5.3615139143539575E-2</v>
      </c>
      <c r="D175">
        <f>'Single Prism'!$D$38*COS(RADIANS('Single Prism'!$D$17*B175))</f>
        <v>-0.43666026696904714</v>
      </c>
      <c r="F175">
        <f>IF(A175&lt;='Single Prism'!$D$18,A175,#N/A)</f>
        <v>86.5</v>
      </c>
      <c r="G175">
        <f>'Single Prism'!$D$36*SIN(RADIANS('Single Prism'!$D$17*F175))</f>
        <v>1.0874520794194924E-2</v>
      </c>
      <c r="H175">
        <f>'Single Prism'!$D$36*COS(RADIANS('Single Prism'!$D$17*F175))</f>
        <v>-8.8565864586136814E-2</v>
      </c>
    </row>
    <row r="176" spans="1:8" x14ac:dyDescent="0.25">
      <c r="A176">
        <v>87</v>
      </c>
      <c r="B176">
        <f>IF(A176&lt;='Single Prism'!$D$18,A176,#N/A)</f>
        <v>87</v>
      </c>
      <c r="C176">
        <f>'Single Prism'!$D$38*SIN(RADIANS('Single Prism'!$D$17*B176))</f>
        <v>4.5986200844000812E-2</v>
      </c>
      <c r="D176">
        <f>'Single Prism'!$D$38*COS(RADIANS('Single Prism'!$D$17*B176))</f>
        <v>-0.43752947469490083</v>
      </c>
      <c r="F176">
        <f>IF(A176&lt;='Single Prism'!$D$18,A176,#N/A)</f>
        <v>87</v>
      </c>
      <c r="G176">
        <f>'Single Prism'!$D$36*SIN(RADIANS('Single Prism'!$D$17*F176))</f>
        <v>9.3271770867793865E-3</v>
      </c>
      <c r="H176">
        <f>'Single Prism'!$D$36*COS(RADIANS('Single Prism'!$D$17*F176))</f>
        <v>-8.8742162132692939E-2</v>
      </c>
    </row>
    <row r="177" spans="1:8" x14ac:dyDescent="0.25">
      <c r="A177">
        <v>87.5</v>
      </c>
      <c r="B177">
        <f>IF(A177&lt;='Single Prism'!$D$18,A177,#N/A)</f>
        <v>87.5</v>
      </c>
      <c r="C177">
        <f>'Single Prism'!$D$38*SIN(RADIANS('Single Prism'!$D$17*B177))</f>
        <v>3.8343254702206432E-2</v>
      </c>
      <c r="D177">
        <f>'Single Prism'!$D$38*COS(RADIANS('Single Prism'!$D$17*B177))</f>
        <v>-0.43826540670431924</v>
      </c>
      <c r="F177">
        <f>IF(A177&lt;='Single Prism'!$D$18,A177,#N/A)</f>
        <v>87.5</v>
      </c>
      <c r="G177">
        <f>'Single Prism'!$D$36*SIN(RADIANS('Single Prism'!$D$17*F177))</f>
        <v>7.776992230868785E-3</v>
      </c>
      <c r="H177">
        <f>'Single Prism'!$D$36*COS(RADIANS('Single Prism'!$D$17*F177))</f>
        <v>-8.8891427956998809E-2</v>
      </c>
    </row>
    <row r="178" spans="1:8" x14ac:dyDescent="0.25">
      <c r="A178">
        <v>88</v>
      </c>
      <c r="B178">
        <f>IF(A178&lt;='Single Prism'!$D$18,A178,#N/A)</f>
        <v>88</v>
      </c>
      <c r="C178">
        <f>'Single Prism'!$D$38*SIN(RADIANS('Single Prism'!$D$17*B178))</f>
        <v>3.0688628833590515E-2</v>
      </c>
      <c r="D178">
        <f>'Single Prism'!$D$38*COS(RADIANS('Single Prism'!$D$17*B178))</f>
        <v>-0.43886783882528319</v>
      </c>
      <c r="F178">
        <f>IF(A178&lt;='Single Prism'!$D$18,A178,#N/A)</f>
        <v>88</v>
      </c>
      <c r="G178">
        <f>'Single Prism'!$D$36*SIN(RADIANS('Single Prism'!$D$17*F178))</f>
        <v>6.2244384277872844E-3</v>
      </c>
      <c r="H178">
        <f>'Single Prism'!$D$36*COS(RADIANS('Single Prism'!$D$17*F178))</f>
        <v>-8.9013616591238368E-2</v>
      </c>
    </row>
    <row r="179" spans="1:8" x14ac:dyDescent="0.25">
      <c r="A179">
        <v>88.5</v>
      </c>
      <c r="B179">
        <f>IF(A179&lt;='Single Prism'!$D$18,A179,#N/A)</f>
        <v>88.5</v>
      </c>
      <c r="C179">
        <f>'Single Prism'!$D$38*SIN(RADIANS('Single Prism'!$D$17*B179))</f>
        <v>2.3024654911344263E-2</v>
      </c>
      <c r="D179">
        <f>'Single Prism'!$D$38*COS(RADIANS('Single Prism'!$D$17*B179))</f>
        <v>-0.43933658755113275</v>
      </c>
      <c r="F179">
        <f>IF(A179&lt;='Single Prism'!$D$18,A179,#N/A)</f>
        <v>88.5</v>
      </c>
      <c r="G179">
        <f>'Single Prism'!$D$36*SIN(RADIANS('Single Prism'!$D$17*F179))</f>
        <v>4.6699886004631505E-3</v>
      </c>
      <c r="H179">
        <f>'Single Prism'!$D$36*COS(RADIANS('Single Prism'!$D$17*F179))</f>
        <v>-8.9108690815569977E-2</v>
      </c>
    </row>
    <row r="180" spans="1:8" x14ac:dyDescent="0.25">
      <c r="A180">
        <v>89</v>
      </c>
      <c r="B180">
        <f>IF(A180&lt;='Single Prism'!$D$18,A180,#N/A)</f>
        <v>89</v>
      </c>
      <c r="C180">
        <f>'Single Prism'!$D$38*SIN(RADIANS('Single Prism'!$D$17*B180))</f>
        <v>1.5353667456167371E-2</v>
      </c>
      <c r="D180">
        <f>'Single Prism'!$D$38*COS(RADIANS('Single Prism'!$D$17*B180))</f>
        <v>-0.43967151009646516</v>
      </c>
      <c r="F180">
        <f>IF(A180&lt;='Single Prism'!$D$18,A180,#N/A)</f>
        <v>89</v>
      </c>
      <c r="G180">
        <f>'Single Prism'!$D$36*SIN(RADIANS('Single Prism'!$D$17*F180))</f>
        <v>3.1141162493721597E-3</v>
      </c>
      <c r="H180">
        <f>'Single Prism'!$D$36*COS(RADIANS('Single Prism'!$D$17*F180))</f>
        <v>-8.9176621669463912E-2</v>
      </c>
    </row>
    <row r="181" spans="1:8" x14ac:dyDescent="0.25">
      <c r="A181">
        <v>89.5</v>
      </c>
      <c r="B181">
        <f>IF(A181&lt;='Single Prism'!$D$18,A181,#N/A)</f>
        <v>89.5</v>
      </c>
      <c r="C181">
        <f>'Single Prism'!$D$38*SIN(RADIANS('Single Prism'!$D$17*B181))</f>
        <v>7.6780031251488185E-3</v>
      </c>
      <c r="D181">
        <f>'Single Prism'!$D$38*COS(RADIANS('Single Prism'!$D$17*B181))</f>
        <v>-0.43987250444062864</v>
      </c>
      <c r="F181">
        <f>IF(A181&lt;='Single Prism'!$D$18,A181,#N/A)</f>
        <v>89.5</v>
      </c>
      <c r="G181">
        <f>'Single Prism'!$D$36*SIN(RADIANS('Single Prism'!$D$17*F181))</f>
        <v>1.5572953083044497E-3</v>
      </c>
      <c r="H181">
        <f>'Single Prism'!$D$36*COS(RADIANS('Single Prism'!$D$17*F181))</f>
        <v>-8.9217388460523975E-2</v>
      </c>
    </row>
    <row r="182" spans="1:8" x14ac:dyDescent="0.25">
      <c r="A182">
        <v>90</v>
      </c>
      <c r="B182">
        <f>IF(A182&lt;='Single Prism'!$D$18,A182,#N/A)</f>
        <v>90</v>
      </c>
      <c r="C182">
        <f>'Single Prism'!$D$38*SIN(RADIANS('Single Prism'!$D$17*B182))</f>
        <v>5.3899121014418877E-17</v>
      </c>
      <c r="D182">
        <f>'Single Prism'!$D$38*COS(RADIANS('Single Prism'!$D$17*B182))</f>
        <v>-0.43993950935879883</v>
      </c>
      <c r="F182">
        <f>IF(A182&lt;='Single Prism'!$D$18,A182,#N/A)</f>
        <v>90</v>
      </c>
      <c r="G182">
        <f>'Single Prism'!$D$36*SIN(RADIANS('Single Prism'!$D$17*F182))</f>
        <v>1.0932119577101811E-17</v>
      </c>
      <c r="H182">
        <f>'Single Prism'!$D$36*COS(RADIANS('Single Prism'!$D$17*F182))</f>
        <v>-8.9230978770790711E-2</v>
      </c>
    </row>
    <row r="183" spans="1:8" x14ac:dyDescent="0.25">
      <c r="A183">
        <v>90.5</v>
      </c>
      <c r="B183">
        <f>IF(A183&lt;='Single Prism'!$D$18,A183,#N/A)</f>
        <v>90.5</v>
      </c>
      <c r="C183">
        <f>'Single Prism'!$D$38*SIN(RADIANS('Single Prism'!$D$17*B183))</f>
        <v>-7.6780031251489052E-3</v>
      </c>
      <c r="D183">
        <f>'Single Prism'!$D$38*COS(RADIANS('Single Prism'!$D$17*B183))</f>
        <v>-0.43987250444062864</v>
      </c>
      <c r="F183">
        <f>IF(A183&lt;='Single Prism'!$D$18,A183,#N/A)</f>
        <v>90.5</v>
      </c>
      <c r="G183">
        <f>'Single Prism'!$D$36*SIN(RADIANS('Single Prism'!$D$17*F183))</f>
        <v>-1.5572953083044672E-3</v>
      </c>
      <c r="H183">
        <f>'Single Prism'!$D$36*COS(RADIANS('Single Prism'!$D$17*F183))</f>
        <v>-8.9217388460523975E-2</v>
      </c>
    </row>
    <row r="184" spans="1:8" x14ac:dyDescent="0.25">
      <c r="A184">
        <v>91</v>
      </c>
      <c r="B184">
        <f>IF(A184&lt;='Single Prism'!$D$18,A184,#N/A)</f>
        <v>91</v>
      </c>
      <c r="C184">
        <f>'Single Prism'!$D$38*SIN(RADIANS('Single Prism'!$D$17*B184))</f>
        <v>-1.5353667456167263E-2</v>
      </c>
      <c r="D184">
        <f>'Single Prism'!$D$38*COS(RADIANS('Single Prism'!$D$17*B184))</f>
        <v>-0.43967151009646516</v>
      </c>
      <c r="F184">
        <f>IF(A184&lt;='Single Prism'!$D$18,A184,#N/A)</f>
        <v>91</v>
      </c>
      <c r="G184">
        <f>'Single Prism'!$D$36*SIN(RADIANS('Single Prism'!$D$17*F184))</f>
        <v>-3.1141162493721381E-3</v>
      </c>
      <c r="H184">
        <f>'Single Prism'!$D$36*COS(RADIANS('Single Prism'!$D$17*F184))</f>
        <v>-8.9176621669463912E-2</v>
      </c>
    </row>
    <row r="185" spans="1:8" x14ac:dyDescent="0.25">
      <c r="A185">
        <v>91.5</v>
      </c>
      <c r="B185">
        <f>IF(A185&lt;='Single Prism'!$D$18,A185,#N/A)</f>
        <v>91.5</v>
      </c>
      <c r="C185">
        <f>'Single Prism'!$D$38*SIN(RADIANS('Single Prism'!$D$17*B185))</f>
        <v>-2.3024654911344151E-2</v>
      </c>
      <c r="D185">
        <f>'Single Prism'!$D$38*COS(RADIANS('Single Prism'!$D$17*B185))</f>
        <v>-0.43933658755113275</v>
      </c>
      <c r="F185">
        <f>IF(A185&lt;='Single Prism'!$D$18,A185,#N/A)</f>
        <v>91.5</v>
      </c>
      <c r="G185">
        <f>'Single Prism'!$D$36*SIN(RADIANS('Single Prism'!$D$17*F185))</f>
        <v>-4.6699886004631279E-3</v>
      </c>
      <c r="H185">
        <f>'Single Prism'!$D$36*COS(RADIANS('Single Prism'!$D$17*F185))</f>
        <v>-8.9108690815569977E-2</v>
      </c>
    </row>
    <row r="186" spans="1:8" x14ac:dyDescent="0.25">
      <c r="A186">
        <v>92</v>
      </c>
      <c r="B186">
        <f>IF(A186&lt;='Single Prism'!$D$18,A186,#N/A)</f>
        <v>92</v>
      </c>
      <c r="C186">
        <f>'Single Prism'!$D$38*SIN(RADIANS('Single Prism'!$D$17*B186))</f>
        <v>-3.0688628833590408E-2</v>
      </c>
      <c r="D186">
        <f>'Single Prism'!$D$38*COS(RADIANS('Single Prism'!$D$17*B186))</f>
        <v>-0.43886783882528319</v>
      </c>
      <c r="F186">
        <f>IF(A186&lt;='Single Prism'!$D$18,A186,#N/A)</f>
        <v>92</v>
      </c>
      <c r="G186">
        <f>'Single Prism'!$D$36*SIN(RADIANS('Single Prism'!$D$17*F186))</f>
        <v>-6.2244384277872619E-3</v>
      </c>
      <c r="H186">
        <f>'Single Prism'!$D$36*COS(RADIANS('Single Prism'!$D$17*F186))</f>
        <v>-8.9013616591238368E-2</v>
      </c>
    </row>
    <row r="187" spans="1:8" x14ac:dyDescent="0.25">
      <c r="A187">
        <v>92.5</v>
      </c>
      <c r="B187">
        <f>IF(A187&lt;='Single Prism'!$D$18,A187,#N/A)</f>
        <v>92.5</v>
      </c>
      <c r="C187">
        <f>'Single Prism'!$D$38*SIN(RADIANS('Single Prism'!$D$17*B187))</f>
        <v>-3.8343254702206328E-2</v>
      </c>
      <c r="D187">
        <f>'Single Prism'!$D$38*COS(RADIANS('Single Prism'!$D$17*B187))</f>
        <v>-0.43826540670431924</v>
      </c>
      <c r="F187">
        <f>IF(A187&lt;='Single Prism'!$D$18,A187,#N/A)</f>
        <v>92.5</v>
      </c>
      <c r="G187">
        <f>'Single Prism'!$D$36*SIN(RADIANS('Single Prism'!$D$17*F187))</f>
        <v>-7.7769922308687624E-3</v>
      </c>
      <c r="H187">
        <f>'Single Prism'!$D$36*COS(RADIANS('Single Prism'!$D$17*F187))</f>
        <v>-8.8891427956998809E-2</v>
      </c>
    </row>
    <row r="188" spans="1:8" x14ac:dyDescent="0.25">
      <c r="A188">
        <v>93</v>
      </c>
      <c r="B188">
        <f>IF(A188&lt;='Single Prism'!$D$18,A188,#N/A)</f>
        <v>93</v>
      </c>
      <c r="C188">
        <f>'Single Prism'!$D$38*SIN(RADIANS('Single Prism'!$D$17*B188))</f>
        <v>-4.5986200844000708E-2</v>
      </c>
      <c r="D188">
        <f>'Single Prism'!$D$38*COS(RADIANS('Single Prism'!$D$17*B188))</f>
        <v>-0.43752947469490083</v>
      </c>
      <c r="F188">
        <f>IF(A188&lt;='Single Prism'!$D$18,A188,#N/A)</f>
        <v>93</v>
      </c>
      <c r="G188">
        <f>'Single Prism'!$D$36*SIN(RADIANS('Single Prism'!$D$17*F188))</f>
        <v>-9.3271770867793657E-3</v>
      </c>
      <c r="H188">
        <f>'Single Prism'!$D$36*COS(RADIANS('Single Prism'!$D$17*F188))</f>
        <v>-8.8742162132692939E-2</v>
      </c>
    </row>
    <row r="189" spans="1:8" x14ac:dyDescent="0.25">
      <c r="A189">
        <v>93.5</v>
      </c>
      <c r="B189">
        <f>IF(A189&lt;='Single Prism'!$D$18,A189,#N/A)</f>
        <v>93.5</v>
      </c>
      <c r="C189">
        <f>'Single Prism'!$D$38*SIN(RADIANS('Single Prism'!$D$17*B189))</f>
        <v>-5.3615139143539471E-2</v>
      </c>
      <c r="D189">
        <f>'Single Prism'!$D$38*COS(RADIANS('Single Prism'!$D$17*B189))</f>
        <v>-0.43666026696904719</v>
      </c>
      <c r="F189">
        <f>IF(A189&lt;='Single Prism'!$D$18,A189,#N/A)</f>
        <v>93.5</v>
      </c>
      <c r="G189">
        <f>'Single Prism'!$D$36*SIN(RADIANS('Single Prism'!$D$17*F189))</f>
        <v>-1.0874520794194903E-2</v>
      </c>
      <c r="H189">
        <f>'Single Prism'!$D$36*COS(RADIANS('Single Prism'!$D$17*F189))</f>
        <v>-8.8565864586136828E-2</v>
      </c>
    </row>
    <row r="190" spans="1:8" x14ac:dyDescent="0.25">
      <c r="A190">
        <v>94</v>
      </c>
      <c r="B190">
        <f>IF(A190&lt;='Single Prism'!$D$18,A190,#N/A)</f>
        <v>94</v>
      </c>
      <c r="C190">
        <f>'Single Prism'!$D$38*SIN(RADIANS('Single Prism'!$D$17*B190))</f>
        <v>-6.1227745752313802E-2</v>
      </c>
      <c r="D190">
        <f>'Single Prism'!$D$38*COS(RADIANS('Single Prism'!$D$17*B190))</f>
        <v>-0.4356580482958517</v>
      </c>
      <c r="F190">
        <f>IF(A190&lt;='Single Prism'!$D$18,A190,#N/A)</f>
        <v>94</v>
      </c>
      <c r="G190">
        <f>'Single Prism'!$D$36*SIN(RADIANS('Single Prism'!$D$17*F190))</f>
        <v>-1.2418552017232718E-2</v>
      </c>
      <c r="H190">
        <f>'Single Prism'!$D$36*COS(RADIANS('Single Prism'!$D$17*F190))</f>
        <v>-8.8362589019270965E-2</v>
      </c>
    </row>
    <row r="191" spans="1:8" x14ac:dyDescent="0.25">
      <c r="A191">
        <v>94.5</v>
      </c>
      <c r="B191">
        <f>IF(A191&lt;='Single Prism'!$D$18,A191,#N/A)</f>
        <v>94.5</v>
      </c>
      <c r="C191">
        <f>'Single Prism'!$D$38*SIN(RADIANS('Single Prism'!$D$17*B191))</f>
        <v>-6.8821701796605281E-2</v>
      </c>
      <c r="D191">
        <f>'Single Prism'!$D$38*COS(RADIANS('Single Prism'!$D$17*B191))</f>
        <v>-0.43452312396083109</v>
      </c>
      <c r="F191">
        <f>IF(A191&lt;='Single Prism'!$D$18,A191,#N/A)</f>
        <v>94.5</v>
      </c>
      <c r="G191">
        <f>'Single Prism'!$D$36*SIN(RADIANS('Single Prism'!$D$17*F191))</f>
        <v>-1.395880042902483E-2</v>
      </c>
      <c r="H191">
        <f>'Single Prism'!$D$36*COS(RADIANS('Single Prism'!$D$17*F191))</f>
        <v>-8.8132397351802241E-2</v>
      </c>
    </row>
    <row r="192" spans="1:8" x14ac:dyDescent="0.25">
      <c r="A192">
        <v>95</v>
      </c>
      <c r="B192">
        <f>IF(A192&lt;='Single Prism'!$D$18,A192,#N/A)</f>
        <v>95</v>
      </c>
      <c r="C192">
        <f>'Single Prism'!$D$38*SIN(RADIANS('Single Prism'!$D$17*B192))</f>
        <v>-7.6394694083838921E-2</v>
      </c>
      <c r="D192">
        <f>'Single Prism'!$D$38*COS(RADIANS('Single Prism'!$D$17*B192))</f>
        <v>-0.43325583967293196</v>
      </c>
      <c r="F192">
        <f>IF(A192&lt;='Single Prism'!$D$18,A192,#N/A)</f>
        <v>95</v>
      </c>
      <c r="G192">
        <f>'Single Prism'!$D$36*SIN(RADIANS('Single Prism'!$D$17*F192))</f>
        <v>-1.5494796854984366E-2</v>
      </c>
      <c r="H192">
        <f>'Single Prism'!$D$36*COS(RADIANS('Single Prism'!$D$17*F192))</f>
        <v>-8.7875359702342434E-2</v>
      </c>
    </row>
    <row r="193" spans="1:8" x14ac:dyDescent="0.25">
      <c r="A193">
        <v>95.5</v>
      </c>
      <c r="B193">
        <f>IF(A193&lt;='Single Prism'!$D$18,A193,#N/A)</f>
        <v>95.5</v>
      </c>
      <c r="C193">
        <f>'Single Prism'!$D$38*SIN(RADIANS('Single Prism'!$D$17*B193))</f>
        <v>-8.3944415807202397E-2</v>
      </c>
      <c r="D193">
        <f>'Single Prism'!$D$38*COS(RADIANS('Single Prism'!$D$17*B193))</f>
        <v>-0.4318565814592249</v>
      </c>
      <c r="F193">
        <f>IF(A193&lt;='Single Prism'!$D$18,A193,#N/A)</f>
        <v>95.5</v>
      </c>
      <c r="G193">
        <f>'Single Prism'!$D$36*SIN(RADIANS('Single Prism'!$D$17*F193))</f>
        <v>-1.7026073415720364E-2</v>
      </c>
      <c r="H193">
        <f>'Single Prism'!$D$36*COS(RADIANS('Single Prism'!$D$17*F193))</f>
        <v>-8.7591554367049587E-2</v>
      </c>
    </row>
    <row r="194" spans="1:8" x14ac:dyDescent="0.25">
      <c r="A194">
        <v>96</v>
      </c>
      <c r="B194">
        <f>IF(A194&lt;='Single Prism'!$D$18,A194,#N/A)</f>
        <v>96</v>
      </c>
      <c r="C194">
        <f>'Single Prism'!$D$38*SIN(RADIANS('Single Prism'!$D$17*B194))</f>
        <v>-9.1468567248323404E-2</v>
      </c>
      <c r="D194">
        <f>'Single Prism'!$D$38*COS(RADIANS('Single Prism'!$D$17*B194))</f>
        <v>-0.43032577554731666</v>
      </c>
      <c r="F194">
        <f>IF(A194&lt;='Single Prism'!$D$18,A194,#N/A)</f>
        <v>96</v>
      </c>
      <c r="G194">
        <f>'Single Prism'!$D$36*SIN(RADIANS('Single Prism'!$D$17*F194))</f>
        <v>-1.85521636695587E-2</v>
      </c>
      <c r="H194">
        <f>'Single Prism'!$D$36*COS(RADIANS('Single Prism'!$D$17*F194))</f>
        <v>-8.7281067795778072E-2</v>
      </c>
    </row>
    <row r="195" spans="1:8" x14ac:dyDescent="0.25">
      <c r="A195">
        <v>96.5</v>
      </c>
      <c r="B195">
        <f>IF(A195&lt;='Single Prism'!$D$18,A195,#N/A)</f>
        <v>96.5</v>
      </c>
      <c r="C195">
        <f>'Single Prism'!$D$38*SIN(RADIANS('Single Prism'!$D$17*B195))</f>
        <v>-9.8964856477784455E-2</v>
      </c>
      <c r="D195">
        <f>'Single Prism'!$D$38*COS(RADIANS('Single Prism'!$D$17*B195))</f>
        <v>-0.42866388823551743</v>
      </c>
      <c r="F195">
        <f>IF(A195&lt;='Single Prism'!$D$18,A195,#N/A)</f>
        <v>96.5</v>
      </c>
      <c r="G195">
        <f>'Single Prism'!$D$36*SIN(RADIANS('Single Prism'!$D$17*F195))</f>
        <v>-2.0072602754624403E-2</v>
      </c>
      <c r="H195">
        <f>'Single Prism'!$D$36*COS(RADIANS('Single Prism'!$D$17*F195))</f>
        <v>-8.6943994565745295E-2</v>
      </c>
    </row>
    <row r="196" spans="1:8" x14ac:dyDescent="0.25">
      <c r="A196">
        <v>97</v>
      </c>
      <c r="B196">
        <f>IF(A196&lt;='Single Prism'!$D$18,A196,#N/A)</f>
        <v>97</v>
      </c>
      <c r="C196">
        <f>'Single Prism'!$D$38*SIN(RADIANS('Single Prism'!$D$17*B196))</f>
        <v>-0.10643100005326828</v>
      </c>
      <c r="D196">
        <f>'Single Prism'!$D$38*COS(RADIANS('Single Prism'!$D$17*B196))</f>
        <v>-0.42687142575080128</v>
      </c>
      <c r="F196">
        <f>IF(A196&lt;='Single Prism'!$D$18,A196,#N/A)</f>
        <v>97</v>
      </c>
      <c r="G196">
        <f>'Single Prism'!$D$36*SIN(RADIANS('Single Prism'!$D$17*F196))</f>
        <v>-2.1586927530443379E-2</v>
      </c>
      <c r="H196">
        <f>'Single Prism'!$D$36*COS(RADIANS('Single Prism'!$D$17*F196))</f>
        <v>-8.6580437352722403E-2</v>
      </c>
    </row>
    <row r="197" spans="1:8" x14ac:dyDescent="0.25">
      <c r="A197">
        <v>97.5</v>
      </c>
      <c r="B197">
        <f>IF(A197&lt;='Single Prism'!$D$18,A197,#N/A)</f>
        <v>97.5</v>
      </c>
      <c r="C197">
        <f>'Single Prism'!$D$38*SIN(RADIANS('Single Prism'!$D$17*B197))</f>
        <v>-0.11386472371511583</v>
      </c>
      <c r="D197">
        <f>'Single Prism'!$D$38*COS(RADIANS('Single Prism'!$D$17*B197))</f>
        <v>-0.42494893409460505</v>
      </c>
      <c r="F197">
        <f>IF(A197&lt;='Single Prism'!$D$18,A197,#N/A)</f>
        <v>97.5</v>
      </c>
      <c r="G197">
        <f>'Single Prism'!$D$36*SIN(RADIANS('Single Prism'!$D$17*F197))</f>
        <v>-2.3094676719019356E-2</v>
      </c>
      <c r="H197">
        <f>'Single Prism'!$D$36*COS(RADIANS('Single Prism'!$D$17*F197))</f>
        <v>-8.6190506899758337E-2</v>
      </c>
    </row>
    <row r="198" spans="1:8" x14ac:dyDescent="0.25">
      <c r="A198">
        <v>98</v>
      </c>
      <c r="B198">
        <f>IF(A198&lt;='Single Prism'!$D$18,A198,#N/A)</f>
        <v>98</v>
      </c>
      <c r="C198">
        <f>'Single Prism'!$D$38*SIN(RADIANS('Single Prism'!$D$17*B198))</f>
        <v>-0.12126376307908719</v>
      </c>
      <c r="D198">
        <f>'Single Prism'!$D$38*COS(RADIANS('Single Prism'!$D$17*B198))</f>
        <v>-0.42289699887651089</v>
      </c>
      <c r="F198">
        <f>IF(A198&lt;='Single Prism'!$D$18,A198,#N/A)</f>
        <v>98</v>
      </c>
      <c r="G198">
        <f>'Single Prism'!$D$36*SIN(RADIANS('Single Prism'!$D$17*F198))</f>
        <v>-2.4595391045343522E-2</v>
      </c>
      <c r="H198">
        <f>'Single Prism'!$D$36*COS(RADIANS('Single Prism'!$D$17*F198))</f>
        <v>-8.5774321983446408E-2</v>
      </c>
    </row>
    <row r="199" spans="1:8" x14ac:dyDescent="0.25">
      <c r="A199">
        <v>98.5</v>
      </c>
      <c r="B199">
        <f>IF(A199&lt;='Single Prism'!$D$18,A199,#N/A)</f>
        <v>98.5</v>
      </c>
      <c r="C199">
        <f>'Single Prism'!$D$38*SIN(RADIANS('Single Prism'!$D$17*B199))</f>
        <v>-0.12862586432611642</v>
      </c>
      <c r="D199">
        <f>'Single Prism'!$D$38*COS(RADIANS('Single Prism'!$D$17*B199))</f>
        <v>-0.42071624513586364</v>
      </c>
      <c r="F199">
        <f>IF(A199&lt;='Single Prism'!$D$18,A199,#N/A)</f>
        <v>98.5</v>
      </c>
      <c r="G199">
        <f>'Single Prism'!$D$36*SIN(RADIANS('Single Prism'!$D$17*F199))</f>
        <v>-2.6088613377294415E-2</v>
      </c>
      <c r="H199">
        <f>'Single Prism'!$D$36*COS(RADIANS('Single Prism'!$D$17*F199))</f>
        <v>-8.5332009377743809E-2</v>
      </c>
    </row>
    <row r="200" spans="1:8" x14ac:dyDescent="0.25">
      <c r="A200">
        <v>99</v>
      </c>
      <c r="B200">
        <f>IF(A200&lt;='Single Prism'!$D$18,A200,#N/A)</f>
        <v>99</v>
      </c>
      <c r="C200">
        <f>'Single Prism'!$D$38*SIN(RADIANS('Single Prism'!$D$17*B200))</f>
        <v>-0.13594878488884501</v>
      </c>
      <c r="D200">
        <f>'Single Prism'!$D$38*COS(RADIANS('Single Prism'!$D$17*B200))</f>
        <v>-0.41840733715137834</v>
      </c>
      <c r="F200">
        <f>IF(A200&lt;='Single Prism'!$D$18,A200,#N/A)</f>
        <v>99</v>
      </c>
      <c r="G200">
        <f>'Single Prism'!$D$36*SIN(RADIANS('Single Prism'!$D$17*F200))</f>
        <v>-2.7573888864884474E-2</v>
      </c>
      <c r="H200">
        <f>'Single Prism'!$D$36*COS(RADIANS('Single Prism'!$D$17*F200))</f>
        <v>-8.4863703815355018E-2</v>
      </c>
    </row>
    <row r="201" spans="1:8" x14ac:dyDescent="0.25">
      <c r="A201">
        <v>99.5</v>
      </c>
      <c r="B201">
        <f>IF(A201&lt;='Single Prism'!$D$18,A201,#N/A)</f>
        <v>99.5</v>
      </c>
      <c r="C201">
        <f>'Single Prism'!$D$38*SIN(RADIANS('Single Prism'!$D$17*B201))</f>
        <v>-0.14323029413473118</v>
      </c>
      <c r="D201">
        <f>'Single Prism'!$D$38*COS(RADIANS('Single Prism'!$D$17*B201))</f>
        <v>-0.41597097823879375</v>
      </c>
      <c r="F201">
        <f>IF(A201&lt;='Single Prism'!$D$18,A201,#N/A)</f>
        <v>99.5</v>
      </c>
      <c r="G201">
        <f>'Single Prism'!$D$36*SIN(RADIANS('Single Prism'!$D$17*F201))</f>
        <v>-2.9050765078812067E-2</v>
      </c>
      <c r="H201">
        <f>'Single Prism'!$D$36*COS(RADIANS('Single Prism'!$D$17*F201))</f>
        <v>-8.4369547946690909E-2</v>
      </c>
    </row>
    <row r="202" spans="1:8" x14ac:dyDescent="0.25">
      <c r="A202">
        <v>100</v>
      </c>
      <c r="B202">
        <f>IF(A202&lt;='Single Prism'!$D$18,A202,#N/A)</f>
        <v>100</v>
      </c>
      <c r="C202">
        <f>'Single Prism'!$D$38*SIN(RADIANS('Single Prism'!$D$17*B202))</f>
        <v>-0.15046817404552074</v>
      </c>
      <c r="D202">
        <f>'Single Prism'!$D$38*COS(RADIANS('Single Prism'!$D$17*B202))</f>
        <v>-0.41340791053663634</v>
      </c>
      <c r="F202">
        <f>IF(A202&lt;='Single Prism'!$D$18,A202,#N/A)</f>
        <v>100</v>
      </c>
      <c r="G202">
        <f>'Single Prism'!$D$36*SIN(RADIANS('Single Prism'!$D$17*F202))</f>
        <v>-3.0518792148275537E-2</v>
      </c>
      <c r="H202">
        <f>'Single Prism'!$D$36*COS(RADIANS('Single Prism'!$D$17*F202))</f>
        <v>-8.3849692296416076E-2</v>
      </c>
    </row>
    <row r="203" spans="1:8" x14ac:dyDescent="0.25">
      <c r="A203">
        <v>100.5</v>
      </c>
      <c r="B203">
        <f>IF(A203&lt;='Single Prism'!$D$18,A203,#N/A)</f>
        <v>100.5</v>
      </c>
      <c r="C203">
        <f>'Single Prism'!$D$38*SIN(RADIANS('Single Prism'!$D$17*B203))</f>
        <v>-0.15766021989287823</v>
      </c>
      <c r="D203">
        <f>'Single Prism'!$D$38*COS(RADIANS('Single Prism'!$D$17*B203))</f>
        <v>-0.4107189147801571</v>
      </c>
      <c r="F203">
        <f>IF(A203&lt;='Single Prism'!$D$18,A203,#N/A)</f>
        <v>100.5</v>
      </c>
      <c r="G203">
        <f>'Single Prism'!$D$36*SIN(RADIANS('Single Prism'!$D$17*F203))</f>
        <v>-3.1977522898008502E-2</v>
      </c>
      <c r="H203">
        <f>'Single Prism'!$D$36*COS(RADIANS('Single Prism'!$D$17*F203))</f>
        <v>-8.3304295217597552E-2</v>
      </c>
    </row>
    <row r="204" spans="1:8" x14ac:dyDescent="0.25">
      <c r="A204">
        <v>101</v>
      </c>
      <c r="B204">
        <f>IF(A204&lt;='Single Prism'!$D$18,A204,#N/A)</f>
        <v>101</v>
      </c>
      <c r="C204">
        <f>'Single Prism'!$D$38*SIN(RADIANS('Single Prism'!$D$17*B204))</f>
        <v>-0.16480424090996737</v>
      </c>
      <c r="D204">
        <f>'Single Prism'!$D$38*COS(RADIANS('Single Prism'!$D$17*B204))</f>
        <v>-0.40790481006351237</v>
      </c>
      <c r="F204">
        <f>IF(A204&lt;='Single Prism'!$D$18,A204,#N/A)</f>
        <v>101</v>
      </c>
      <c r="G204">
        <f>'Single Prism'!$D$36*SIN(RADIANS('Single Prism'!$D$17*F204))</f>
        <v>-3.3426512984493471E-2</v>
      </c>
      <c r="H204">
        <f>'Single Prism'!$D$36*COS(RADIANS('Single Prism'!$D$17*F204))</f>
        <v>-8.273352284346891E-2</v>
      </c>
    </row>
    <row r="205" spans="1:8" x14ac:dyDescent="0.25">
      <c r="A205">
        <v>101.5</v>
      </c>
      <c r="B205">
        <f>IF(A205&lt;='Single Prism'!$D$18,A205,#N/A)</f>
        <v>101.5</v>
      </c>
      <c r="C205">
        <f>'Single Prism'!$D$38*SIN(RADIANS('Single Prism'!$D$17*B205))</f>
        <v>-0.1718980609587808</v>
      </c>
      <c r="D205">
        <f>'Single Prism'!$D$38*COS(RADIANS('Single Prism'!$D$17*B205))</f>
        <v>-0.40496645359025962</v>
      </c>
      <c r="F205">
        <f>IF(A205&lt;='Single Prism'!$D$18,A205,#N/A)</f>
        <v>101.5</v>
      </c>
      <c r="G205">
        <f>'Single Prism'!$D$36*SIN(RADIANS('Single Prism'!$D$17*F205))</f>
        <v>-3.4865321031313463E-2</v>
      </c>
      <c r="H205">
        <f>'Single Prism'!$D$36*COS(RADIANS('Single Prism'!$D$17*F205))</f>
        <v>-8.213754903682452E-2</v>
      </c>
    </row>
    <row r="206" spans="1:8" x14ac:dyDescent="0.25">
      <c r="A206">
        <v>102</v>
      </c>
      <c r="B206">
        <f>IF(A206&lt;='Single Prism'!$D$18,A206,#N/A)</f>
        <v>102</v>
      </c>
      <c r="C206">
        <f>'Single Prism'!$D$38*SIN(RADIANS('Single Prism'!$D$17*B206))</f>
        <v>-0.17893951919301243</v>
      </c>
      <c r="D206">
        <f>'Single Prism'!$D$38*COS(RADIANS('Single Prism'!$D$17*B206))</f>
        <v>-0.40190474041224516</v>
      </c>
      <c r="F206">
        <f>IF(A206&lt;='Single Prism'!$D$18,A206,#N/A)</f>
        <v>102</v>
      </c>
      <c r="G206">
        <f>'Single Prism'!$D$36*SIN(RADIANS('Single Prism'!$D$17*F206))</f>
        <v>-3.6293508763599408E-2</v>
      </c>
      <c r="H206">
        <f>'Single Prism'!$D$36*COS(RADIANS('Single Prism'!$D$17*F206))</f>
        <v>-8.1516555337059204E-2</v>
      </c>
    </row>
    <row r="207" spans="1:8" x14ac:dyDescent="0.25">
      <c r="A207">
        <v>102.5</v>
      </c>
      <c r="B207">
        <f>IF(A207&lt;='Single Prism'!$D$18,A207,#N/A)</f>
        <v>102.5</v>
      </c>
      <c r="C207">
        <f>'Single Prism'!$D$38*SIN(RADIANS('Single Prism'!$D$17*B207))</f>
        <v>-0.18592647071627166</v>
      </c>
      <c r="D207">
        <f>'Single Prism'!$D$38*COS(RADIANS('Single Prism'!$D$17*B207))</f>
        <v>-0.39872060315696256</v>
      </c>
      <c r="F207">
        <f>IF(A207&lt;='Single Prism'!$D$18,A207,#N/A)</f>
        <v>102.5</v>
      </c>
      <c r="G207">
        <f>'Single Prism'!$D$36*SIN(RADIANS('Single Prism'!$D$17*F207))</f>
        <v>-3.7710641141532809E-2</v>
      </c>
      <c r="H207">
        <f>'Single Prism'!$D$36*COS(RADIANS('Single Prism'!$D$17*F207))</f>
        <v>-8.0870730904869625E-2</v>
      </c>
    </row>
    <row r="208" spans="1:8" x14ac:dyDescent="0.25">
      <c r="A208">
        <v>103</v>
      </c>
      <c r="B208">
        <f>IF(A208&lt;='Single Prism'!$D$18,A208,#N/A)</f>
        <v>103</v>
      </c>
      <c r="C208">
        <f>'Single Prism'!$D$38*SIN(RADIANS('Single Prism'!$D$17*B208))</f>
        <v>-0.19285678723544072</v>
      </c>
      <c r="D208">
        <f>'Single Prism'!$D$38*COS(RADIANS('Single Prism'!$D$17*B208))</f>
        <v>-0.39541501174346499</v>
      </c>
      <c r="F208">
        <f>IF(A208&lt;='Single Prism'!$D$18,A208,#N/A)</f>
        <v>103</v>
      </c>
      <c r="G208">
        <f>'Single Prism'!$D$36*SIN(RADIANS('Single Prism'!$D$17*F208))</f>
        <v>-3.9116286492863347E-2</v>
      </c>
      <c r="H208">
        <f>'Single Prism'!$D$36*COS(RADIANS('Single Prism'!$D$17*F208))</f>
        <v>-8.0200272464634043E-2</v>
      </c>
    </row>
    <row r="209" spans="1:8" x14ac:dyDescent="0.25">
      <c r="A209">
        <v>103.5</v>
      </c>
      <c r="B209">
        <f>IF(A209&lt;='Single Prism'!$D$18,A209,#N/A)</f>
        <v>103.5</v>
      </c>
      <c r="C209">
        <f>'Single Prism'!$D$38*SIN(RADIANS('Single Prism'!$D$17*B209))</f>
        <v>-0.19972835770897207</v>
      </c>
      <c r="D209">
        <f>'Single Prism'!$D$38*COS(RADIANS('Single Prism'!$D$17*B209))</f>
        <v>-0.39198897308691927</v>
      </c>
      <c r="F209">
        <f>IF(A209&lt;='Single Prism'!$D$18,A209,#N/A)</f>
        <v>103.5</v>
      </c>
      <c r="G209">
        <f>'Single Prism'!$D$36*SIN(RADIANS('Single Prism'!$D$17*F209))</f>
        <v>-4.0510016644400154E-2</v>
      </c>
      <c r="H209">
        <f>'Single Prism'!$D$36*COS(RADIANS('Single Prism'!$D$17*F209))</f>
        <v>-7.9505384244488275E-2</v>
      </c>
    </row>
    <row r="210" spans="1:8" x14ac:dyDescent="0.25">
      <c r="A210">
        <v>104</v>
      </c>
      <c r="B210">
        <f>IF(A210&lt;='Single Prism'!$D$18,A210,#N/A)</f>
        <v>104</v>
      </c>
      <c r="C210">
        <f>'Single Prism'!$D$38*SIN(RADIANS('Single Prism'!$D$17*B210))</f>
        <v>-0.20653908898993334</v>
      </c>
      <c r="D210">
        <f>'Single Prism'!$D$38*COS(RADIANS('Single Prism'!$D$17*B210))</f>
        <v>-0.38844353079188876</v>
      </c>
      <c r="F210">
        <f>IF(A210&lt;='Single Prism'!$D$18,A210,#N/A)</f>
        <v>104</v>
      </c>
      <c r="G210">
        <f>'Single Prism'!$D$36*SIN(RADIANS('Single Prism'!$D$17*F210))</f>
        <v>-4.1891407052437768E-2</v>
      </c>
      <c r="H210">
        <f>'Single Prism'!$D$36*COS(RADIANS('Single Prism'!$D$17*F210))</f>
        <v>-7.878627791411566E-2</v>
      </c>
    </row>
    <row r="211" spans="1:8" x14ac:dyDescent="0.25">
      <c r="A211">
        <v>104.5</v>
      </c>
      <c r="B211">
        <f>IF(A211&lt;='Single Prism'!$D$18,A211,#N/A)</f>
        <v>104.5</v>
      </c>
      <c r="C211">
        <f>'Single Prism'!$D$38*SIN(RADIANS('Single Prism'!$D$17*B211))</f>
        <v>-0.21328690646359907</v>
      </c>
      <c r="D211">
        <f>'Single Prism'!$D$38*COS(RADIANS('Single Prism'!$D$17*B211))</f>
        <v>-0.38477976483444215</v>
      </c>
      <c r="F211">
        <f>IF(A211&lt;='Single Prism'!$D$18,A211,#N/A)</f>
        <v>104.5</v>
      </c>
      <c r="G211">
        <f>'Single Prism'!$D$36*SIN(RADIANS('Single Prism'!$D$17*F211))</f>
        <v>-4.3260036932076001E-2</v>
      </c>
      <c r="H211">
        <f>'Single Prism'!$D$36*COS(RADIANS('Single Prism'!$D$17*F211))</f>
        <v>-7.8043172520270626E-2</v>
      </c>
    </row>
    <row r="212" spans="1:8" x14ac:dyDescent="0.25">
      <c r="A212">
        <v>105</v>
      </c>
      <c r="B212">
        <f>IF(A212&lt;='Single Prism'!$D$18,A212,#N/A)</f>
        <v>105</v>
      </c>
      <c r="C212">
        <f>'Single Prism'!$D$38*SIN(RADIANS('Single Prism'!$D$17*B212))</f>
        <v>-0.21996975467939947</v>
      </c>
      <c r="D212">
        <f>'Single Prism'!$D$38*COS(RADIANS('Single Prism'!$D$17*B212))</f>
        <v>-0.38099879123318153</v>
      </c>
      <c r="F212">
        <f>IF(A212&lt;='Single Prism'!$D$18,A212,#N/A)</f>
        <v>105</v>
      </c>
      <c r="G212">
        <f>'Single Prism'!$D$36*SIN(RADIANS('Single Prism'!$D$17*F212))</f>
        <v>-4.4615489385395363E-2</v>
      </c>
      <c r="H212">
        <f>'Single Prism'!$D$36*COS(RADIANS('Single Prism'!$D$17*F212))</f>
        <v>-7.7276294420054695E-2</v>
      </c>
    </row>
    <row r="213" spans="1:8" x14ac:dyDescent="0.25">
      <c r="A213">
        <v>105.5</v>
      </c>
      <c r="B213">
        <f>IF(A213&lt;='Single Prism'!$D$18,A213,#N/A)</f>
        <v>105.5</v>
      </c>
      <c r="C213">
        <f>'Single Prism'!$D$38*SIN(RADIANS('Single Prism'!$D$17*B213))</f>
        <v>-0.22658559797702951</v>
      </c>
      <c r="D213">
        <f>'Single Prism'!$D$38*COS(RADIANS('Single Prism'!$D$17*B213))</f>
        <v>-0.37710176170929327</v>
      </c>
      <c r="F213">
        <f>IF(A213&lt;='Single Prism'!$D$18,A213,#N/A)</f>
        <v>105.5</v>
      </c>
      <c r="G213">
        <f>'Single Prism'!$D$36*SIN(RADIANS('Single Prism'!$D$17*F213))</f>
        <v>-4.5957351528447959E-2</v>
      </c>
      <c r="H213">
        <f>'Single Prism'!$D$36*COS(RADIANS('Single Prism'!$D$17*F213))</f>
        <v>-7.6485877211966161E-2</v>
      </c>
    </row>
    <row r="214" spans="1:8" x14ac:dyDescent="0.25">
      <c r="A214">
        <v>106</v>
      </c>
      <c r="B214">
        <f>IF(A214&lt;='Single Prism'!$D$18,A214,#N/A)</f>
        <v>106</v>
      </c>
      <c r="C214">
        <f>'Single Prism'!$D$38*SIN(RADIANS('Single Prism'!$D$17*B214))</f>
        <v>-0.23313242110653179</v>
      </c>
      <c r="D214">
        <f>'Single Prism'!$D$38*COS(RADIANS('Single Prism'!$D$17*B214))</f>
        <v>-0.37308986333572153</v>
      </c>
      <c r="F214">
        <f>IF(A214&lt;='Single Prism'!$D$18,A214,#N/A)</f>
        <v>106</v>
      </c>
      <c r="G214">
        <f>'Single Prism'!$D$36*SIN(RADIANS('Single Prism'!$D$17*F214))</f>
        <v>-4.7285214617026131E-2</v>
      </c>
      <c r="H214">
        <f>'Single Prism'!$D$36*COS(RADIANS('Single Prism'!$D$17*F214))</f>
        <v>-7.567216166474354E-2</v>
      </c>
    </row>
    <row r="215" spans="1:8" x14ac:dyDescent="0.25">
      <c r="A215">
        <v>106.5</v>
      </c>
      <c r="B215">
        <f>IF(A215&lt;='Single Prism'!$D$18,A215,#N/A)</f>
        <v>106.5</v>
      </c>
      <c r="C215">
        <f>'Single Prism'!$D$38*SIN(RADIANS('Single Prism'!$D$17*B215))</f>
        <v>-0.23960822984216068</v>
      </c>
      <c r="D215">
        <f>'Single Prism'!$D$38*COS(RADIANS('Single Prism'!$D$17*B215))</f>
        <v>-0.36896431817557501</v>
      </c>
      <c r="F215">
        <f>IF(A215&lt;='Single Prism'!$D$18,A215,#N/A)</f>
        <v>106.5</v>
      </c>
      <c r="G215">
        <f>'Single Prism'!$D$36*SIN(RADIANS('Single Prism'!$D$17*F215))</f>
        <v>-4.8598674171169823E-2</v>
      </c>
      <c r="H215">
        <f>'Single Prism'!$D$36*COS(RADIANS('Single Prism'!$D$17*F215))</f>
        <v>-7.4835395644025124E-2</v>
      </c>
    </row>
    <row r="216" spans="1:8" x14ac:dyDescent="0.25">
      <c r="A216">
        <v>107</v>
      </c>
      <c r="B216">
        <f>IF(A216&lt;='Single Prism'!$D$18,A216,#N/A)</f>
        <v>107</v>
      </c>
      <c r="C216">
        <f>'Single Prism'!$D$38*SIN(RADIANS('Single Prism'!$D$17*B216))</f>
        <v>-0.24601105158984246</v>
      </c>
      <c r="D216">
        <f>'Single Prism'!$D$38*COS(RADIANS('Single Prism'!$D$17*B216))</f>
        <v>-0.36472638290987469</v>
      </c>
      <c r="F216">
        <f>IF(A216&lt;='Single Prism'!$D$18,A216,#N/A)</f>
        <v>107</v>
      </c>
      <c r="G216">
        <f>'Single Prism'!$D$36*SIN(RADIANS('Single Prism'!$D$17*F216))</f>
        <v>-4.989733009837502E-2</v>
      </c>
      <c r="H216">
        <f>'Single Prism'!$D$36*COS(RADIANS('Single Prism'!$D$17*F216))</f>
        <v>-7.3975834036846808E-2</v>
      </c>
    </row>
    <row r="217" spans="1:8" x14ac:dyDescent="0.25">
      <c r="A217">
        <v>107.5</v>
      </c>
      <c r="B217">
        <f>IF(A217&lt;='Single Prism'!$D$18,A217,#N/A)</f>
        <v>107.5</v>
      </c>
      <c r="C217">
        <f>'Single Prism'!$D$38*SIN(RADIANS('Single Prism'!$D$17*B217))</f>
        <v>-0.25233893598804757</v>
      </c>
      <c r="D217">
        <f>'Single Prism'!$D$38*COS(RADIANS('Single Prism'!$D$17*B217))</f>
        <v>-0.36037734845475611</v>
      </c>
      <c r="F217">
        <f>IF(A217&lt;='Single Prism'!$D$18,A217,#N/A)</f>
        <v>107.5</v>
      </c>
      <c r="G217">
        <f>'Single Prism'!$D$36*SIN(RADIANS('Single Prism'!$D$17*F217))</f>
        <v>-5.1180786815465992E-2</v>
      </c>
      <c r="H217">
        <f>'Single Prism'!$D$36*COS(RADIANS('Single Prism'!$D$17*F217))</f>
        <v>-7.3093738674000847E-2</v>
      </c>
    </row>
    <row r="218" spans="1:8" x14ac:dyDescent="0.25">
      <c r="A218">
        <v>108</v>
      </c>
      <c r="B218">
        <f>IF(A218&lt;='Single Prism'!$D$18,A218,#N/A)</f>
        <v>108</v>
      </c>
      <c r="C218">
        <f>'Single Prism'!$D$38*SIN(RADIANS('Single Prism'!$D$17*B218))</f>
        <v>-0.25858995550188835</v>
      </c>
      <c r="D218">
        <f>'Single Prism'!$D$38*COS(RADIANS('Single Prism'!$D$17*B218))</f>
        <v>-0.35591853956824454</v>
      </c>
      <c r="F218">
        <f>IF(A218&lt;='Single Prism'!$D$18,A218,#N/A)</f>
        <v>108</v>
      </c>
      <c r="G218">
        <f>'Single Prism'!$D$36*SIN(RADIANS('Single Prism'!$D$17*F218))</f>
        <v>-5.2448653369093524E-2</v>
      </c>
      <c r="H218">
        <f>'Single Prism'!$D$36*COS(RADIANS('Single Prism'!$D$17*F218))</f>
        <v>-7.2189378250279851E-2</v>
      </c>
    </row>
    <row r="219" spans="1:8" x14ac:dyDescent="0.25">
      <c r="A219">
        <v>108.5</v>
      </c>
      <c r="B219">
        <f>IF(A219&lt;='Single Prism'!$D$18,A219,#N/A)</f>
        <v>108.5</v>
      </c>
      <c r="C219">
        <f>'Single Prism'!$D$38*SIN(RADIANS('Single Prism'!$D$17*B219))</f>
        <v>-0.26476220601026634</v>
      </c>
      <c r="D219">
        <f>'Single Prism'!$D$38*COS(RADIANS('Single Prism'!$D$17*B219))</f>
        <v>-0.35135131444672008</v>
      </c>
      <c r="F219">
        <f>IF(A219&lt;='Single Prism'!$D$18,A219,#N/A)</f>
        <v>108.5</v>
      </c>
      <c r="G219">
        <f>'Single Prism'!$D$36*SIN(RADIANS('Single Prism'!$D$17*F219))</f>
        <v>-5.370054355482335E-2</v>
      </c>
      <c r="H219">
        <f>'Single Prism'!$D$36*COS(RADIANS('Single Prism'!$D$17*F219))</f>
        <v>-7.1263028242629603E-2</v>
      </c>
    </row>
    <row r="220" spans="1:8" x14ac:dyDescent="0.25">
      <c r="A220">
        <v>109</v>
      </c>
      <c r="B220">
        <f>IF(A220&lt;='Single Prism'!$D$18,A220,#N/A)</f>
        <v>109</v>
      </c>
      <c r="C220">
        <f>'Single Prism'!$D$38*SIN(RADIANS('Single Prism'!$D$17*B220))</f>
        <v>-0.27085380738588427</v>
      </c>
      <c r="D220">
        <f>'Single Prism'!$D$38*COS(RADIANS('Single Prism'!$D$17*B220))</f>
        <v>-0.3466770643111986</v>
      </c>
      <c r="F220">
        <f>IF(A220&lt;='Single Prism'!$D$18,A220,#N/A)</f>
        <v>109</v>
      </c>
      <c r="G220">
        <f>'Single Prism'!$D$36*SIN(RADIANS('Single Prism'!$D$17*F220))</f>
        <v>-5.4936076034777494E-2</v>
      </c>
      <c r="H220">
        <f>'Single Prism'!$D$36*COS(RADIANS('Single Prism'!$D$17*F220))</f>
        <v>-7.0314970826236209E-2</v>
      </c>
    </row>
    <row r="221" spans="1:8" x14ac:dyDescent="0.25">
      <c r="A221">
        <v>109.5</v>
      </c>
      <c r="B221">
        <f>IF(A221&lt;='Single Prism'!$D$18,A221,#N/A)</f>
        <v>109.5</v>
      </c>
      <c r="C221">
        <f>'Single Prism'!$D$38*SIN(RADIANS('Single Prism'!$D$17*B221))</f>
        <v>-0.276862904067953</v>
      </c>
      <c r="D221">
        <f>'Single Prism'!$D$38*COS(RADIANS('Single Prism'!$D$17*B221))</f>
        <v>-0.34189721298355169</v>
      </c>
      <c r="F221">
        <f>IF(A221&lt;='Single Prism'!$D$18,A221,#N/A)</f>
        <v>109.5</v>
      </c>
      <c r="G221">
        <f>'Single Prism'!$D$36*SIN(RADIANS('Single Prism'!$D$17*F221))</f>
        <v>-5.6154874453793767E-2</v>
      </c>
      <c r="H221">
        <f>'Single Prism'!$D$36*COS(RADIANS('Single Prism'!$D$17*F221))</f>
        <v>-6.9345494788572701E-2</v>
      </c>
    </row>
    <row r="222" spans="1:8" x14ac:dyDescent="0.25">
      <c r="A222">
        <v>110</v>
      </c>
      <c r="B222">
        <f>IF(A222&lt;='Single Prism'!$D$18,A222,#N/A)</f>
        <v>110</v>
      </c>
      <c r="C222">
        <f>'Single Prism'!$D$38*SIN(RADIANS('Single Prism'!$D$17*B222))</f>
        <v>-0.28278766562741114</v>
      </c>
      <c r="D222">
        <f>'Single Prism'!$D$38*COS(RADIANS('Single Prism'!$D$17*B222))</f>
        <v>-0.33701321645279747</v>
      </c>
      <c r="F222">
        <f>IF(A222&lt;='Single Prism'!$D$18,A222,#N/A)</f>
        <v>110</v>
      </c>
      <c r="G222">
        <f>'Single Prism'!$D$36*SIN(RADIANS('Single Prism'!$D$17*F222))</f>
        <v>-5.7356567554066887E-2</v>
      </c>
      <c r="H222">
        <f>'Single Prism'!$D$36*COS(RADIANS('Single Prism'!$D$17*F222))</f>
        <v>-6.8354895441431723E-2</v>
      </c>
    </row>
    <row r="223" spans="1:8" x14ac:dyDescent="0.25">
      <c r="A223">
        <v>110.5</v>
      </c>
      <c r="B223">
        <f>IF(A223&lt;='Single Prism'!$D$18,A223,#N/A)</f>
        <v>110.5</v>
      </c>
      <c r="C223">
        <f>'Single Prism'!$D$38*SIN(RADIANS('Single Prism'!$D$17*B223))</f>
        <v>-0.28862628732449364</v>
      </c>
      <c r="D223">
        <f>'Single Prism'!$D$38*COS(RADIANS('Single Prism'!$D$17*B223))</f>
        <v>-0.3320265624315914</v>
      </c>
      <c r="F223">
        <f>IF(A223&lt;='Single Prism'!$D$18,A223,#N/A)</f>
        <v>110.5</v>
      </c>
      <c r="G223">
        <f>'Single Prism'!$D$36*SIN(RADIANS('Single Prism'!$D$17*F223))</f>
        <v>-5.8540789288237506E-2</v>
      </c>
      <c r="H223">
        <f>'Single Prism'!$D$36*COS(RADIANS('Single Prism'!$D$17*F223))</f>
        <v>-6.7343474530970546E-2</v>
      </c>
    </row>
    <row r="224" spans="1:8" x14ac:dyDescent="0.25">
      <c r="A224">
        <v>111</v>
      </c>
      <c r="B224">
        <f>IF(A224&lt;='Single Prism'!$D$18,A224,#N/A)</f>
        <v>111</v>
      </c>
      <c r="C224">
        <f>'Single Prism'!$D$38*SIN(RADIANS('Single Prism'!$D$17*B224))</f>
        <v>-0.29437699065847167</v>
      </c>
      <c r="D224">
        <f>'Single Prism'!$D$38*COS(RADIANS('Single Prism'!$D$17*B224))</f>
        <v>-0.32693876990305498</v>
      </c>
      <c r="F224">
        <f>IF(A224&lt;='Single Prism'!$D$18,A224,#N/A)</f>
        <v>111</v>
      </c>
      <c r="G224">
        <f>'Single Prism'!$D$36*SIN(RADIANS('Single Prism'!$D$17*F224))</f>
        <v>-5.9707178930893598E-2</v>
      </c>
      <c r="H224">
        <f>'Single Prism'!$D$36*COS(RADIANS('Single Prism'!$D$17*F224))</f>
        <v>-6.6311540145796335E-2</v>
      </c>
    </row>
    <row r="225" spans="1:8" x14ac:dyDescent="0.25">
      <c r="A225">
        <v>111.5</v>
      </c>
      <c r="B225">
        <f>IF(A225&lt;='Single Prism'!$D$18,A225,#N/A)</f>
        <v>111.5</v>
      </c>
      <c r="C225">
        <f>'Single Prism'!$D$38*SIN(RADIANS('Single Prism'!$D$17*B225))</f>
        <v>-0.30003802390940093</v>
      </c>
      <c r="D225">
        <f>'Single Prism'!$D$38*COS(RADIANS('Single Prism'!$D$17*B225))</f>
        <v>-0.32175138865807928</v>
      </c>
      <c r="F225">
        <f>IF(A225&lt;='Single Prism'!$D$18,A225,#N/A)</f>
        <v>111.5</v>
      </c>
      <c r="G225">
        <f>'Single Prism'!$D$36*SIN(RADIANS('Single Prism'!$D$17*F225))</f>
        <v>-6.0855381188450873E-2</v>
      </c>
      <c r="H225">
        <f>'Single Prism'!$D$36*COS(RADIANS('Single Prism'!$D$17*F225))</f>
        <v>-6.5259406623119409E-2</v>
      </c>
    </row>
    <row r="226" spans="1:8" x14ac:dyDescent="0.25">
      <c r="A226">
        <v>112</v>
      </c>
      <c r="B226">
        <f>IF(A226&lt;='Single Prism'!$D$18,A226,#N/A)</f>
        <v>112</v>
      </c>
      <c r="C226">
        <f>'Single Prism'!$D$38*SIN(RADIANS('Single Prism'!$D$17*B226))</f>
        <v>-0.30560766267171402</v>
      </c>
      <c r="D226">
        <f>'Single Prism'!$D$38*COS(RADIANS('Single Prism'!$D$17*B226))</f>
        <v>-0.31646599882324244</v>
      </c>
      <c r="F226">
        <f>IF(A226&lt;='Single Prism'!$D$18,A226,#N/A)</f>
        <v>112</v>
      </c>
      <c r="G226">
        <f>'Single Prism'!$D$36*SIN(RADIANS('Single Prism'!$D$17*F226))</f>
        <v>-6.198504630737886E-2</v>
      </c>
      <c r="H226">
        <f>'Single Prism'!$D$36*COS(RADIANS('Single Prism'!$D$17*F226))</f>
        <v>-6.4187394453003005E-2</v>
      </c>
    </row>
    <row r="227" spans="1:8" x14ac:dyDescent="0.25">
      <c r="A227">
        <v>112.5</v>
      </c>
      <c r="B227">
        <f>IF(A227&lt;='Single Prism'!$D$18,A227,#N/A)</f>
        <v>112.5</v>
      </c>
      <c r="C227">
        <f>'Single Prism'!$D$38*SIN(RADIANS('Single Prism'!$D$17*B227))</f>
        <v>-0.31108421037948919</v>
      </c>
      <c r="D227">
        <f>'Single Prism'!$D$38*COS(RADIANS('Single Prism'!$D$17*B227))</f>
        <v>-0.3110842103794893</v>
      </c>
      <c r="F227">
        <f>IF(A227&lt;='Single Prism'!$D$18,A227,#N/A)</f>
        <v>112.5</v>
      </c>
      <c r="G227">
        <f>'Single Prism'!$D$36*SIN(RADIANS('Single Prism'!$D$17*F227))</f>
        <v>-6.3095830180738971E-2</v>
      </c>
      <c r="H227">
        <f>'Single Prism'!$D$36*COS(RADIANS('Single Prism'!$D$17*F227))</f>
        <v>-6.3095830180738985E-2</v>
      </c>
    </row>
    <row r="228" spans="1:8" x14ac:dyDescent="0.25">
      <c r="A228">
        <v>113</v>
      </c>
      <c r="B228">
        <f>IF(A228&lt;='Single Prism'!$D$18,A228,#N/A)</f>
        <v>113</v>
      </c>
      <c r="C228">
        <f>'Single Prism'!$D$38*SIN(RADIANS('Single Prism'!$D$17*B228))</f>
        <v>-0.3164659988232425</v>
      </c>
      <c r="D228">
        <f>'Single Prism'!$D$38*COS(RADIANS('Single Prism'!$D$17*B228))</f>
        <v>-0.30560766267171396</v>
      </c>
      <c r="F228">
        <f>IF(A228&lt;='Single Prism'!$D$18,A228,#N/A)</f>
        <v>113</v>
      </c>
      <c r="G228">
        <f>'Single Prism'!$D$36*SIN(RADIANS('Single Prism'!$D$17*F228))</f>
        <v>-6.4187394453003019E-2</v>
      </c>
      <c r="H228">
        <f>'Single Prism'!$D$36*COS(RADIANS('Single Prism'!$D$17*F228))</f>
        <v>-6.1985046307378854E-2</v>
      </c>
    </row>
    <row r="229" spans="1:8" x14ac:dyDescent="0.25">
      <c r="A229">
        <v>113.5</v>
      </c>
      <c r="B229">
        <f>IF(A229&lt;='Single Prism'!$D$18,A229,#N/A)</f>
        <v>113.5</v>
      </c>
      <c r="C229">
        <f>'Single Prism'!$D$38*SIN(RADIANS('Single Prism'!$D$17*B229))</f>
        <v>-0.32175138865807923</v>
      </c>
      <c r="D229">
        <f>'Single Prism'!$D$38*COS(RADIANS('Single Prism'!$D$17*B229))</f>
        <v>-0.30003802390940104</v>
      </c>
      <c r="F229">
        <f>IF(A229&lt;='Single Prism'!$D$18,A229,#N/A)</f>
        <v>113.5</v>
      </c>
      <c r="G229">
        <f>'Single Prism'!$D$36*SIN(RADIANS('Single Prism'!$D$17*F229))</f>
        <v>-6.5259406623119409E-2</v>
      </c>
      <c r="H229">
        <f>'Single Prism'!$D$36*COS(RADIANS('Single Prism'!$D$17*F229))</f>
        <v>-6.0855381188450894E-2</v>
      </c>
    </row>
    <row r="230" spans="1:8" x14ac:dyDescent="0.25">
      <c r="A230">
        <v>114</v>
      </c>
      <c r="B230">
        <f>IF(A230&lt;='Single Prism'!$D$18,A230,#N/A)</f>
        <v>114</v>
      </c>
      <c r="C230">
        <f>'Single Prism'!$D$38*SIN(RADIANS('Single Prism'!$D$17*B230))</f>
        <v>-0.32693876990305504</v>
      </c>
      <c r="D230">
        <f>'Single Prism'!$D$38*COS(RADIANS('Single Prism'!$D$17*B230))</f>
        <v>-0.29437699065847162</v>
      </c>
      <c r="F230">
        <f>IF(A230&lt;='Single Prism'!$D$18,A230,#N/A)</f>
        <v>114</v>
      </c>
      <c r="G230">
        <f>'Single Prism'!$D$36*SIN(RADIANS('Single Prism'!$D$17*F230))</f>
        <v>-6.6311540145796349E-2</v>
      </c>
      <c r="H230">
        <f>'Single Prism'!$D$36*COS(RADIANS('Single Prism'!$D$17*F230))</f>
        <v>-5.9707178930893584E-2</v>
      </c>
    </row>
    <row r="231" spans="1:8" x14ac:dyDescent="0.25">
      <c r="A231">
        <v>114.5</v>
      </c>
      <c r="B231">
        <f>IF(A231&lt;='Single Prism'!$D$18,A231,#N/A)</f>
        <v>114.5</v>
      </c>
      <c r="C231">
        <f>'Single Prism'!$D$38*SIN(RADIANS('Single Prism'!$D$17*B231))</f>
        <v>-0.33202656243159134</v>
      </c>
      <c r="D231">
        <f>'Single Prism'!$D$38*COS(RADIANS('Single Prism'!$D$17*B231))</f>
        <v>-0.28862628732449375</v>
      </c>
      <c r="F231">
        <f>IF(A231&lt;='Single Prism'!$D$18,A231,#N/A)</f>
        <v>114.5</v>
      </c>
      <c r="G231">
        <f>'Single Prism'!$D$36*SIN(RADIANS('Single Prism'!$D$17*F231))</f>
        <v>-6.7343474530970546E-2</v>
      </c>
      <c r="H231">
        <f>'Single Prism'!$D$36*COS(RADIANS('Single Prism'!$D$17*F231))</f>
        <v>-5.854078928823752E-2</v>
      </c>
    </row>
    <row r="232" spans="1:8" x14ac:dyDescent="0.25">
      <c r="A232">
        <v>115</v>
      </c>
      <c r="B232">
        <f>IF(A232&lt;='Single Prism'!$D$18,A232,#N/A)</f>
        <v>115</v>
      </c>
      <c r="C232">
        <f>'Single Prism'!$D$38*SIN(RADIANS('Single Prism'!$D$17*B232))</f>
        <v>-0.33701321645279742</v>
      </c>
      <c r="D232">
        <f>'Single Prism'!$D$38*COS(RADIANS('Single Prism'!$D$17*B232))</f>
        <v>-0.28278766562741126</v>
      </c>
      <c r="F232">
        <f>IF(A232&lt;='Single Prism'!$D$18,A232,#N/A)</f>
        <v>115</v>
      </c>
      <c r="G232">
        <f>'Single Prism'!$D$36*SIN(RADIANS('Single Prism'!$D$17*F232))</f>
        <v>-6.8354895441431709E-2</v>
      </c>
      <c r="H232">
        <f>'Single Prism'!$D$36*COS(RADIANS('Single Prism'!$D$17*F232))</f>
        <v>-5.7356567554066908E-2</v>
      </c>
    </row>
    <row r="233" spans="1:8" x14ac:dyDescent="0.25">
      <c r="A233">
        <v>115.5</v>
      </c>
      <c r="B233">
        <f>IF(A233&lt;='Single Prism'!$D$18,A233,#N/A)</f>
        <v>115.5</v>
      </c>
      <c r="C233">
        <f>'Single Prism'!$D$38*SIN(RADIANS('Single Prism'!$D$17*B233))</f>
        <v>-0.34189721298355163</v>
      </c>
      <c r="D233">
        <f>'Single Prism'!$D$38*COS(RADIANS('Single Prism'!$D$17*B233))</f>
        <v>-0.27686290406795305</v>
      </c>
      <c r="F233">
        <f>IF(A233&lt;='Single Prism'!$D$18,A233,#N/A)</f>
        <v>115.5</v>
      </c>
      <c r="G233">
        <f>'Single Prism'!$D$36*SIN(RADIANS('Single Prism'!$D$17*F233))</f>
        <v>-6.9345494788572673E-2</v>
      </c>
      <c r="H233">
        <f>'Single Prism'!$D$36*COS(RADIANS('Single Prism'!$D$17*F233))</f>
        <v>-5.6154874453793788E-2</v>
      </c>
    </row>
    <row r="234" spans="1:8" x14ac:dyDescent="0.25">
      <c r="A234">
        <v>116</v>
      </c>
      <c r="B234">
        <f>IF(A234&lt;='Single Prism'!$D$18,A234,#N/A)</f>
        <v>116</v>
      </c>
      <c r="C234">
        <f>'Single Prism'!$D$38*SIN(RADIANS('Single Prism'!$D$17*B234))</f>
        <v>-0.34667706431119866</v>
      </c>
      <c r="D234">
        <f>'Single Prism'!$D$38*COS(RADIANS('Single Prism'!$D$17*B234))</f>
        <v>-0.27085380738588427</v>
      </c>
      <c r="F234">
        <f>IF(A234&lt;='Single Prism'!$D$18,A234,#N/A)</f>
        <v>116</v>
      </c>
      <c r="G234">
        <f>'Single Prism'!$D$36*SIN(RADIANS('Single Prism'!$D$17*F234))</f>
        <v>-7.0314970826236209E-2</v>
      </c>
      <c r="H234">
        <f>'Single Prism'!$D$36*COS(RADIANS('Single Prism'!$D$17*F234))</f>
        <v>-5.4936076034777487E-2</v>
      </c>
    </row>
    <row r="235" spans="1:8" x14ac:dyDescent="0.25">
      <c r="A235">
        <v>116.5</v>
      </c>
      <c r="B235">
        <f>IF(A235&lt;='Single Prism'!$D$18,A235,#N/A)</f>
        <v>116.5</v>
      </c>
      <c r="C235">
        <f>'Single Prism'!$D$38*SIN(RADIANS('Single Prism'!$D$17*B235))</f>
        <v>-0.35135131444672008</v>
      </c>
      <c r="D235">
        <f>'Single Prism'!$D$38*COS(RADIANS('Single Prism'!$D$17*B235))</f>
        <v>-0.26476220601026629</v>
      </c>
      <c r="F235">
        <f>IF(A235&lt;='Single Prism'!$D$18,A235,#N/A)</f>
        <v>116.5</v>
      </c>
      <c r="G235">
        <f>'Single Prism'!$D$36*SIN(RADIANS('Single Prism'!$D$17*F235))</f>
        <v>-7.1263028242629603E-2</v>
      </c>
      <c r="H235">
        <f>'Single Prism'!$D$36*COS(RADIANS('Single Prism'!$D$17*F235))</f>
        <v>-5.3700543554823336E-2</v>
      </c>
    </row>
    <row r="236" spans="1:8" x14ac:dyDescent="0.25">
      <c r="A236">
        <v>117</v>
      </c>
      <c r="B236">
        <f>IF(A236&lt;='Single Prism'!$D$18,A236,#N/A)</f>
        <v>117</v>
      </c>
      <c r="C236">
        <f>'Single Prism'!$D$38*SIN(RADIANS('Single Prism'!$D$17*B236))</f>
        <v>-0.35591853956824443</v>
      </c>
      <c r="D236">
        <f>'Single Prism'!$D$38*COS(RADIANS('Single Prism'!$D$17*B236))</f>
        <v>-0.25858995550188846</v>
      </c>
      <c r="F236">
        <f>IF(A236&lt;='Single Prism'!$D$18,A236,#N/A)</f>
        <v>117</v>
      </c>
      <c r="G236">
        <f>'Single Prism'!$D$36*SIN(RADIANS('Single Prism'!$D$17*F236))</f>
        <v>-7.2189378250279837E-2</v>
      </c>
      <c r="H236">
        <f>'Single Prism'!$D$36*COS(RADIANS('Single Prism'!$D$17*F236))</f>
        <v>-5.2448653369093545E-2</v>
      </c>
    </row>
    <row r="237" spans="1:8" x14ac:dyDescent="0.25">
      <c r="A237">
        <v>117.5</v>
      </c>
      <c r="B237">
        <f>IF(A237&lt;='Single Prism'!$D$18,A237,#N/A)</f>
        <v>117.5</v>
      </c>
      <c r="C237">
        <f>'Single Prism'!$D$38*SIN(RADIANS('Single Prism'!$D$17*B237))</f>
        <v>-0.360377348454756</v>
      </c>
      <c r="D237">
        <f>'Single Prism'!$D$38*COS(RADIANS('Single Prism'!$D$17*B237))</f>
        <v>-0.25233893598804763</v>
      </c>
      <c r="F237">
        <f>IF(A237&lt;='Single Prism'!$D$18,A237,#N/A)</f>
        <v>117.5</v>
      </c>
      <c r="G237">
        <f>'Single Prism'!$D$36*SIN(RADIANS('Single Prism'!$D$17*F237))</f>
        <v>-7.3093738674000819E-2</v>
      </c>
      <c r="H237">
        <f>'Single Prism'!$D$36*COS(RADIANS('Single Prism'!$D$17*F237))</f>
        <v>-5.1180786815466006E-2</v>
      </c>
    </row>
    <row r="238" spans="1:8" x14ac:dyDescent="0.25">
      <c r="A238">
        <v>118</v>
      </c>
      <c r="B238">
        <f>IF(A238&lt;='Single Prism'!$D$18,A238,#N/A)</f>
        <v>118</v>
      </c>
      <c r="C238">
        <f>'Single Prism'!$D$38*SIN(RADIANS('Single Prism'!$D$17*B238))</f>
        <v>-0.36472638290987469</v>
      </c>
      <c r="D238">
        <f>'Single Prism'!$D$38*COS(RADIANS('Single Prism'!$D$17*B238))</f>
        <v>-0.24601105158984241</v>
      </c>
      <c r="F238">
        <f>IF(A238&lt;='Single Prism'!$D$18,A238,#N/A)</f>
        <v>118</v>
      </c>
      <c r="G238">
        <f>'Single Prism'!$D$36*SIN(RADIANS('Single Prism'!$D$17*F238))</f>
        <v>-7.3975834036846808E-2</v>
      </c>
      <c r="H238">
        <f>'Single Prism'!$D$36*COS(RADIANS('Single Prism'!$D$17*F238))</f>
        <v>-4.9897330098375006E-2</v>
      </c>
    </row>
    <row r="239" spans="1:8" x14ac:dyDescent="0.25">
      <c r="A239">
        <v>118.5</v>
      </c>
      <c r="B239">
        <f>IF(A239&lt;='Single Prism'!$D$18,A239,#N/A)</f>
        <v>118.5</v>
      </c>
      <c r="C239">
        <f>'Single Prism'!$D$38*SIN(RADIANS('Single Prism'!$D$17*B239))</f>
        <v>-0.36896431817557501</v>
      </c>
      <c r="D239">
        <f>'Single Prism'!$D$38*COS(RADIANS('Single Prism'!$D$17*B239))</f>
        <v>-0.23960822984216062</v>
      </c>
      <c r="F239">
        <f>IF(A239&lt;='Single Prism'!$D$18,A239,#N/A)</f>
        <v>118.5</v>
      </c>
      <c r="G239">
        <f>'Single Prism'!$D$36*SIN(RADIANS('Single Prism'!$D$17*F239))</f>
        <v>-7.4835395644025124E-2</v>
      </c>
      <c r="H239">
        <f>'Single Prism'!$D$36*COS(RADIANS('Single Prism'!$D$17*F239))</f>
        <v>-4.8598674171169809E-2</v>
      </c>
    </row>
    <row r="240" spans="1:8" x14ac:dyDescent="0.25">
      <c r="A240">
        <v>119</v>
      </c>
      <c r="B240">
        <f>IF(A240&lt;='Single Prism'!$D$18,A240,#N/A)</f>
        <v>119</v>
      </c>
      <c r="C240">
        <f>'Single Prism'!$D$38*SIN(RADIANS('Single Prism'!$D$17*B240))</f>
        <v>-0.37308986333572147</v>
      </c>
      <c r="D240">
        <f>'Single Prism'!$D$38*COS(RADIANS('Single Prism'!$D$17*B240))</f>
        <v>-0.23313242110653187</v>
      </c>
      <c r="F240">
        <f>IF(A240&lt;='Single Prism'!$D$18,A240,#N/A)</f>
        <v>119</v>
      </c>
      <c r="G240">
        <f>'Single Prism'!$D$36*SIN(RADIANS('Single Prism'!$D$17*F240))</f>
        <v>-7.5672161664743526E-2</v>
      </c>
      <c r="H240">
        <f>'Single Prism'!$D$36*COS(RADIANS('Single Prism'!$D$17*F240))</f>
        <v>-4.7285214617026151E-2</v>
      </c>
    </row>
    <row r="241" spans="1:8" x14ac:dyDescent="0.25">
      <c r="A241">
        <v>119.5</v>
      </c>
      <c r="B241">
        <f>IF(A241&lt;='Single Prism'!$D$18,A241,#N/A)</f>
        <v>119.5</v>
      </c>
      <c r="C241">
        <f>'Single Prism'!$D$38*SIN(RADIANS('Single Prism'!$D$17*B241))</f>
        <v>-0.37710176170929316</v>
      </c>
      <c r="D241">
        <f>'Single Prism'!$D$38*COS(RADIANS('Single Prism'!$D$17*B241))</f>
        <v>-0.22658559797702965</v>
      </c>
      <c r="F241">
        <f>IF(A241&lt;='Single Prism'!$D$18,A241,#N/A)</f>
        <v>119.5</v>
      </c>
      <c r="G241">
        <f>'Single Prism'!$D$36*SIN(RADIANS('Single Prism'!$D$17*F241))</f>
        <v>-7.6485877211966147E-2</v>
      </c>
      <c r="H241">
        <f>'Single Prism'!$D$36*COS(RADIANS('Single Prism'!$D$17*F241))</f>
        <v>-4.5957351528447987E-2</v>
      </c>
    </row>
    <row r="242" spans="1:8" x14ac:dyDescent="0.25">
      <c r="A242">
        <v>120</v>
      </c>
      <c r="B242">
        <f>IF(A242&lt;='Single Prism'!$D$18,A242,#N/A)</f>
        <v>120</v>
      </c>
      <c r="C242">
        <f>'Single Prism'!$D$38*SIN(RADIANS('Single Prism'!$D$17*B242))</f>
        <v>-0.38099879123318148</v>
      </c>
      <c r="D242">
        <f>'Single Prism'!$D$38*COS(RADIANS('Single Prism'!$D$17*B242))</f>
        <v>-0.21996975467939961</v>
      </c>
      <c r="F242">
        <f>IF(A242&lt;='Single Prism'!$D$18,A242,#N/A)</f>
        <v>120</v>
      </c>
      <c r="G242">
        <f>'Single Prism'!$D$36*SIN(RADIANS('Single Prism'!$D$17*F242))</f>
        <v>-7.7276294420054681E-2</v>
      </c>
      <c r="H242">
        <f>'Single Prism'!$D$36*COS(RADIANS('Single Prism'!$D$17*F242))</f>
        <v>-4.4615489385395397E-2</v>
      </c>
    </row>
    <row r="243" spans="1:8" x14ac:dyDescent="0.25">
      <c r="A243">
        <v>120.5</v>
      </c>
      <c r="B243">
        <f>IF(A243&lt;='Single Prism'!$D$18,A243,#N/A)</f>
        <v>120.5</v>
      </c>
      <c r="C243">
        <f>'Single Prism'!$D$38*SIN(RADIANS('Single Prism'!$D$17*B243))</f>
        <v>-0.38477976483444221</v>
      </c>
      <c r="D243">
        <f>'Single Prism'!$D$38*COS(RADIANS('Single Prism'!$D$17*B243))</f>
        <v>-0.21328690646359902</v>
      </c>
      <c r="F243">
        <f>IF(A243&lt;='Single Prism'!$D$18,A243,#N/A)</f>
        <v>120.5</v>
      </c>
      <c r="G243">
        <f>'Single Prism'!$D$36*SIN(RADIANS('Single Prism'!$D$17*F243))</f>
        <v>-7.8043172520270626E-2</v>
      </c>
      <c r="H243">
        <f>'Single Prism'!$D$36*COS(RADIANS('Single Prism'!$D$17*F243))</f>
        <v>-4.3260036932075988E-2</v>
      </c>
    </row>
    <row r="244" spans="1:8" x14ac:dyDescent="0.25">
      <c r="A244">
        <v>121</v>
      </c>
      <c r="B244">
        <f>IF(A244&lt;='Single Prism'!$D$18,A244,#N/A)</f>
        <v>121</v>
      </c>
      <c r="C244">
        <f>'Single Prism'!$D$38*SIN(RADIANS('Single Prism'!$D$17*B244))</f>
        <v>-0.38844353079188881</v>
      </c>
      <c r="D244">
        <f>'Single Prism'!$D$38*COS(RADIANS('Single Prism'!$D$17*B244))</f>
        <v>-0.20653908898993328</v>
      </c>
      <c r="F244">
        <f>IF(A244&lt;='Single Prism'!$D$18,A244,#N/A)</f>
        <v>121</v>
      </c>
      <c r="G244">
        <f>'Single Prism'!$D$36*SIN(RADIANS('Single Prism'!$D$17*F244))</f>
        <v>-7.8786277914115674E-2</v>
      </c>
      <c r="H244">
        <f>'Single Prism'!$D$36*COS(RADIANS('Single Prism'!$D$17*F244))</f>
        <v>-4.1891407052437754E-2</v>
      </c>
    </row>
    <row r="245" spans="1:8" x14ac:dyDescent="0.25">
      <c r="A245">
        <v>121.5</v>
      </c>
      <c r="B245">
        <f>IF(A245&lt;='Single Prism'!$D$18,A245,#N/A)</f>
        <v>121.5</v>
      </c>
      <c r="C245">
        <f>'Single Prism'!$D$38*SIN(RADIANS('Single Prism'!$D$17*B245))</f>
        <v>-0.39198897308691927</v>
      </c>
      <c r="D245">
        <f>'Single Prism'!$D$38*COS(RADIANS('Single Prism'!$D$17*B245))</f>
        <v>-0.19972835770897215</v>
      </c>
      <c r="F245">
        <f>IF(A245&lt;='Single Prism'!$D$18,A245,#N/A)</f>
        <v>121.5</v>
      </c>
      <c r="G245">
        <f>'Single Prism'!$D$36*SIN(RADIANS('Single Prism'!$D$17*F245))</f>
        <v>-7.9505384244488261E-2</v>
      </c>
      <c r="H245">
        <f>'Single Prism'!$D$36*COS(RADIANS('Single Prism'!$D$17*F245))</f>
        <v>-4.0510016644400175E-2</v>
      </c>
    </row>
    <row r="246" spans="1:8" x14ac:dyDescent="0.25">
      <c r="A246">
        <v>122</v>
      </c>
      <c r="B246">
        <f>IF(A246&lt;='Single Prism'!$D$18,A246,#N/A)</f>
        <v>122</v>
      </c>
      <c r="C246">
        <f>'Single Prism'!$D$38*SIN(RADIANS('Single Prism'!$D$17*B246))</f>
        <v>-0.39541501174346499</v>
      </c>
      <c r="D246">
        <f>'Single Prism'!$D$38*COS(RADIANS('Single Prism'!$D$17*B246))</f>
        <v>-0.19285678723544084</v>
      </c>
      <c r="F246">
        <f>IF(A246&lt;='Single Prism'!$D$18,A246,#N/A)</f>
        <v>122</v>
      </c>
      <c r="G246">
        <f>'Single Prism'!$D$36*SIN(RADIANS('Single Prism'!$D$17*F246))</f>
        <v>-8.0200272464634043E-2</v>
      </c>
      <c r="H246">
        <f>'Single Prism'!$D$36*COS(RADIANS('Single Prism'!$D$17*F246))</f>
        <v>-3.9116286492863375E-2</v>
      </c>
    </row>
    <row r="247" spans="1:8" x14ac:dyDescent="0.25">
      <c r="A247">
        <v>122.5</v>
      </c>
      <c r="B247">
        <f>IF(A247&lt;='Single Prism'!$D$18,A247,#N/A)</f>
        <v>122.5</v>
      </c>
      <c r="C247">
        <f>'Single Prism'!$D$38*SIN(RADIANS('Single Prism'!$D$17*B247))</f>
        <v>-0.39872060315696256</v>
      </c>
      <c r="D247">
        <f>'Single Prism'!$D$38*COS(RADIANS('Single Prism'!$D$17*B247))</f>
        <v>-0.18592647071627161</v>
      </c>
      <c r="F247">
        <f>IF(A247&lt;='Single Prism'!$D$18,A247,#N/A)</f>
        <v>122.5</v>
      </c>
      <c r="G247">
        <f>'Single Prism'!$D$36*SIN(RADIANS('Single Prism'!$D$17*F247))</f>
        <v>-8.0870730904869625E-2</v>
      </c>
      <c r="H247">
        <f>'Single Prism'!$D$36*COS(RADIANS('Single Prism'!$D$17*F247))</f>
        <v>-3.7710641141532802E-2</v>
      </c>
    </row>
    <row r="248" spans="1:8" x14ac:dyDescent="0.25">
      <c r="A248">
        <v>123</v>
      </c>
      <c r="B248">
        <f>IF(A248&lt;='Single Prism'!$D$18,A248,#N/A)</f>
        <v>123</v>
      </c>
      <c r="C248">
        <f>'Single Prism'!$D$38*SIN(RADIANS('Single Prism'!$D$17*B248))</f>
        <v>-0.40190474041224522</v>
      </c>
      <c r="D248">
        <f>'Single Prism'!$D$38*COS(RADIANS('Single Prism'!$D$17*B248))</f>
        <v>-0.17893951919301238</v>
      </c>
      <c r="F248">
        <f>IF(A248&lt;='Single Prism'!$D$18,A248,#N/A)</f>
        <v>123</v>
      </c>
      <c r="G248">
        <f>'Single Prism'!$D$36*SIN(RADIANS('Single Prism'!$D$17*F248))</f>
        <v>-8.1516555337059218E-2</v>
      </c>
      <c r="H248">
        <f>'Single Prism'!$D$36*COS(RADIANS('Single Prism'!$D$17*F248))</f>
        <v>-3.6293508763599394E-2</v>
      </c>
    </row>
    <row r="249" spans="1:8" x14ac:dyDescent="0.25">
      <c r="A249">
        <v>123.5</v>
      </c>
      <c r="B249">
        <f>IF(A249&lt;='Single Prism'!$D$18,A249,#N/A)</f>
        <v>123.5</v>
      </c>
      <c r="C249">
        <f>'Single Prism'!$D$38*SIN(RADIANS('Single Prism'!$D$17*B249))</f>
        <v>-0.40496645359025957</v>
      </c>
      <c r="D249">
        <f>'Single Prism'!$D$38*COS(RADIANS('Single Prism'!$D$17*B249))</f>
        <v>-0.17189806095878091</v>
      </c>
      <c r="F249">
        <f>IF(A249&lt;='Single Prism'!$D$18,A249,#N/A)</f>
        <v>123.5</v>
      </c>
      <c r="G249">
        <f>'Single Prism'!$D$36*SIN(RADIANS('Single Prism'!$D$17*F249))</f>
        <v>-8.2137549036824506E-2</v>
      </c>
      <c r="H249">
        <f>'Single Prism'!$D$36*COS(RADIANS('Single Prism'!$D$17*F249))</f>
        <v>-3.4865321031313491E-2</v>
      </c>
    </row>
    <row r="250" spans="1:8" x14ac:dyDescent="0.25">
      <c r="A250">
        <v>124</v>
      </c>
      <c r="B250">
        <f>IF(A250&lt;='Single Prism'!$D$18,A250,#N/A)</f>
        <v>124</v>
      </c>
      <c r="C250">
        <f>'Single Prism'!$D$38*SIN(RADIANS('Single Prism'!$D$17*B250))</f>
        <v>-0.40790481006351231</v>
      </c>
      <c r="D250">
        <f>'Single Prism'!$D$38*COS(RADIANS('Single Prism'!$D$17*B250))</f>
        <v>-0.16480424090996748</v>
      </c>
      <c r="F250">
        <f>IF(A250&lt;='Single Prism'!$D$18,A250,#N/A)</f>
        <v>124</v>
      </c>
      <c r="G250">
        <f>'Single Prism'!$D$36*SIN(RADIANS('Single Prism'!$D$17*F250))</f>
        <v>-8.2733522843468896E-2</v>
      </c>
      <c r="H250">
        <f>'Single Prism'!$D$36*COS(RADIANS('Single Prism'!$D$17*F250))</f>
        <v>-3.3426512984493499E-2</v>
      </c>
    </row>
    <row r="251" spans="1:8" x14ac:dyDescent="0.25">
      <c r="A251">
        <v>124.5</v>
      </c>
      <c r="B251">
        <f>IF(A251&lt;='Single Prism'!$D$18,A251,#N/A)</f>
        <v>124.5</v>
      </c>
      <c r="C251">
        <f>'Single Prism'!$D$38*SIN(RADIANS('Single Prism'!$D$17*B251))</f>
        <v>-0.41071891478015704</v>
      </c>
      <c r="D251">
        <f>'Single Prism'!$D$38*COS(RADIANS('Single Prism'!$D$17*B251))</f>
        <v>-0.15766021989287837</v>
      </c>
      <c r="F251">
        <f>IF(A251&lt;='Single Prism'!$D$18,A251,#N/A)</f>
        <v>124.5</v>
      </c>
      <c r="G251">
        <f>'Single Prism'!$D$36*SIN(RADIANS('Single Prism'!$D$17*F251))</f>
        <v>-8.3304295217597538E-2</v>
      </c>
      <c r="H251">
        <f>'Single Prism'!$D$36*COS(RADIANS('Single Prism'!$D$17*F251))</f>
        <v>-3.1977522898008523E-2</v>
      </c>
    </row>
    <row r="252" spans="1:8" x14ac:dyDescent="0.25">
      <c r="A252">
        <v>125</v>
      </c>
      <c r="B252">
        <f>IF(A252&lt;='Single Prism'!$D$18,A252,#N/A)</f>
        <v>125</v>
      </c>
      <c r="C252">
        <f>'Single Prism'!$D$38*SIN(RADIANS('Single Prism'!$D$17*B252))</f>
        <v>-0.41340791053663634</v>
      </c>
      <c r="D252">
        <f>'Single Prism'!$D$38*COS(RADIANS('Single Prism'!$D$17*B252))</f>
        <v>-0.15046817404552068</v>
      </c>
      <c r="F252">
        <f>IF(A252&lt;='Single Prism'!$D$18,A252,#N/A)</f>
        <v>125</v>
      </c>
      <c r="G252">
        <f>'Single Prism'!$D$36*SIN(RADIANS('Single Prism'!$D$17*F252))</f>
        <v>-8.3849692296416076E-2</v>
      </c>
      <c r="H252">
        <f>'Single Prism'!$D$36*COS(RADIANS('Single Prism'!$D$17*F252))</f>
        <v>-3.0518792148275527E-2</v>
      </c>
    </row>
    <row r="253" spans="1:8" x14ac:dyDescent="0.25">
      <c r="A253">
        <v>125.5</v>
      </c>
      <c r="B253">
        <f>IF(A253&lt;='Single Prism'!$D$18,A253,#N/A)</f>
        <v>125.5</v>
      </c>
      <c r="C253">
        <f>'Single Prism'!$D$38*SIN(RADIANS('Single Prism'!$D$17*B253))</f>
        <v>-0.41597097823879381</v>
      </c>
      <c r="D253">
        <f>'Single Prism'!$D$38*COS(RADIANS('Single Prism'!$D$17*B253))</f>
        <v>-0.14323029413473112</v>
      </c>
      <c r="F253">
        <f>IF(A253&lt;='Single Prism'!$D$18,A253,#N/A)</f>
        <v>125.5</v>
      </c>
      <c r="G253">
        <f>'Single Prism'!$D$36*SIN(RADIANS('Single Prism'!$D$17*F253))</f>
        <v>-8.4369547946690909E-2</v>
      </c>
      <c r="H253">
        <f>'Single Prism'!$D$36*COS(RADIANS('Single Prism'!$D$17*F253))</f>
        <v>-2.9050765078812057E-2</v>
      </c>
    </row>
    <row r="254" spans="1:8" x14ac:dyDescent="0.25">
      <c r="A254">
        <v>126</v>
      </c>
      <c r="B254">
        <f>IF(A254&lt;='Single Prism'!$D$18,A254,#N/A)</f>
        <v>126</v>
      </c>
      <c r="C254">
        <f>'Single Prism'!$D$38*SIN(RADIANS('Single Prism'!$D$17*B254))</f>
        <v>-0.41840733715137829</v>
      </c>
      <c r="D254">
        <f>'Single Prism'!$D$38*COS(RADIANS('Single Prism'!$D$17*B254))</f>
        <v>-0.13594878488884513</v>
      </c>
      <c r="F254">
        <f>IF(A254&lt;='Single Prism'!$D$18,A254,#N/A)</f>
        <v>126</v>
      </c>
      <c r="G254">
        <f>'Single Prism'!$D$36*SIN(RADIANS('Single Prism'!$D$17*F254))</f>
        <v>-8.4863703815355018E-2</v>
      </c>
      <c r="H254">
        <f>'Single Prism'!$D$36*COS(RADIANS('Single Prism'!$D$17*F254))</f>
        <v>-2.7573888864884499E-2</v>
      </c>
    </row>
    <row r="255" spans="1:8" x14ac:dyDescent="0.25">
      <c r="A255">
        <v>126.5</v>
      </c>
      <c r="B255">
        <f>IF(A255&lt;='Single Prism'!$D$18,A255,#N/A)</f>
        <v>126.5</v>
      </c>
      <c r="C255">
        <f>'Single Prism'!$D$38*SIN(RADIANS('Single Prism'!$D$17*B255))</f>
        <v>-0.42071624513586359</v>
      </c>
      <c r="D255">
        <f>'Single Prism'!$D$38*COS(RADIANS('Single Prism'!$D$17*B255))</f>
        <v>-0.12862586432611656</v>
      </c>
      <c r="F255">
        <f>IF(A255&lt;='Single Prism'!$D$18,A255,#N/A)</f>
        <v>126.5</v>
      </c>
      <c r="G255">
        <f>'Single Prism'!$D$36*SIN(RADIANS('Single Prism'!$D$17*F255))</f>
        <v>-8.5332009377743795E-2</v>
      </c>
      <c r="H255">
        <f>'Single Prism'!$D$36*COS(RADIANS('Single Prism'!$D$17*F255))</f>
        <v>-2.6088613377294446E-2</v>
      </c>
    </row>
    <row r="256" spans="1:8" x14ac:dyDescent="0.25">
      <c r="A256">
        <v>127</v>
      </c>
      <c r="B256">
        <f>IF(A256&lt;='Single Prism'!$D$18,A256,#N/A)</f>
        <v>127</v>
      </c>
      <c r="C256">
        <f>'Single Prism'!$D$38*SIN(RADIANS('Single Prism'!$D$17*B256))</f>
        <v>-0.42289699887651094</v>
      </c>
      <c r="D256">
        <f>'Single Prism'!$D$38*COS(RADIANS('Single Prism'!$D$17*B256))</f>
        <v>-0.12126376307908715</v>
      </c>
      <c r="F256">
        <f>IF(A256&lt;='Single Prism'!$D$18,A256,#N/A)</f>
        <v>127</v>
      </c>
      <c r="G256">
        <f>'Single Prism'!$D$36*SIN(RADIANS('Single Prism'!$D$17*F256))</f>
        <v>-8.5774321983446422E-2</v>
      </c>
      <c r="H256">
        <f>'Single Prism'!$D$36*COS(RADIANS('Single Prism'!$D$17*F256))</f>
        <v>-2.4595391045343515E-2</v>
      </c>
    </row>
    <row r="257" spans="1:8" x14ac:dyDescent="0.25">
      <c r="A257">
        <v>127.5</v>
      </c>
      <c r="B257">
        <f>IF(A257&lt;='Single Prism'!$D$18,A257,#N/A)</f>
        <v>127.5</v>
      </c>
      <c r="C257">
        <f>'Single Prism'!$D$38*SIN(RADIANS('Single Prism'!$D$17*B257))</f>
        <v>-0.42494893409460505</v>
      </c>
      <c r="D257">
        <f>'Single Prism'!$D$38*COS(RADIANS('Single Prism'!$D$17*B257))</f>
        <v>-0.11386472371511575</v>
      </c>
      <c r="F257">
        <f>IF(A257&lt;='Single Prism'!$D$18,A257,#N/A)</f>
        <v>127.5</v>
      </c>
      <c r="G257">
        <f>'Single Prism'!$D$36*SIN(RADIANS('Single Prism'!$D$17*F257))</f>
        <v>-8.6190506899758337E-2</v>
      </c>
      <c r="H257">
        <f>'Single Prism'!$D$36*COS(RADIANS('Single Prism'!$D$17*F257))</f>
        <v>-2.3094676719019342E-2</v>
      </c>
    </row>
    <row r="258" spans="1:8" x14ac:dyDescent="0.25">
      <c r="A258">
        <v>128</v>
      </c>
      <c r="B258">
        <f>IF(A258&lt;='Single Prism'!$D$18,A258,#N/A)</f>
        <v>128</v>
      </c>
      <c r="C258">
        <f>'Single Prism'!$D$38*SIN(RADIANS('Single Prism'!$D$17*B258))</f>
        <v>-0.42687142575080128</v>
      </c>
      <c r="D258">
        <f>'Single Prism'!$D$38*COS(RADIANS('Single Prism'!$D$17*B258))</f>
        <v>-0.1064310000532684</v>
      </c>
      <c r="F258">
        <f>IF(A258&lt;='Single Prism'!$D$18,A258,#N/A)</f>
        <v>128</v>
      </c>
      <c r="G258">
        <f>'Single Prism'!$D$36*SIN(RADIANS('Single Prism'!$D$17*F258))</f>
        <v>-8.6580437352722403E-2</v>
      </c>
      <c r="H258">
        <f>'Single Prism'!$D$36*COS(RADIANS('Single Prism'!$D$17*F258))</f>
        <v>-2.1586927530443403E-2</v>
      </c>
    </row>
    <row r="259" spans="1:8" x14ac:dyDescent="0.25">
      <c r="A259">
        <v>128.5</v>
      </c>
      <c r="B259">
        <f>IF(A259&lt;='Single Prism'!$D$18,A259,#N/A)</f>
        <v>128.5</v>
      </c>
      <c r="C259">
        <f>'Single Prism'!$D$38*SIN(RADIANS('Single Prism'!$D$17*B259))</f>
        <v>-0.42866388823551738</v>
      </c>
      <c r="D259">
        <f>'Single Prism'!$D$38*COS(RADIANS('Single Prism'!$D$17*B259))</f>
        <v>-9.8964856477784566E-2</v>
      </c>
      <c r="F259">
        <f>IF(A259&lt;='Single Prism'!$D$18,A259,#N/A)</f>
        <v>128.5</v>
      </c>
      <c r="G259">
        <f>'Single Prism'!$D$36*SIN(RADIANS('Single Prism'!$D$17*F259))</f>
        <v>-8.6943994565745281E-2</v>
      </c>
      <c r="H259">
        <f>'Single Prism'!$D$36*COS(RADIANS('Single Prism'!$D$17*F259))</f>
        <v>-2.0072602754624427E-2</v>
      </c>
    </row>
    <row r="260" spans="1:8" x14ac:dyDescent="0.25">
      <c r="A260">
        <v>129</v>
      </c>
      <c r="B260">
        <f>IF(A260&lt;='Single Prism'!$D$18,A260,#N/A)</f>
        <v>129</v>
      </c>
      <c r="C260">
        <f>'Single Prism'!$D$38*SIN(RADIANS('Single Prism'!$D$17*B260))</f>
        <v>-0.43032577554731666</v>
      </c>
      <c r="D260">
        <f>'Single Prism'!$D$38*COS(RADIANS('Single Prism'!$D$17*B260))</f>
        <v>-9.1468567248323515E-2</v>
      </c>
      <c r="F260">
        <f>IF(A260&lt;='Single Prism'!$D$18,A260,#N/A)</f>
        <v>129</v>
      </c>
      <c r="G260">
        <f>'Single Prism'!$D$36*SIN(RADIANS('Single Prism'!$D$17*F260))</f>
        <v>-8.7281067795778072E-2</v>
      </c>
      <c r="H260">
        <f>'Single Prism'!$D$36*COS(RADIANS('Single Prism'!$D$17*F260))</f>
        <v>-1.8552163669558724E-2</v>
      </c>
    </row>
    <row r="261" spans="1:8" x14ac:dyDescent="0.25">
      <c r="A261">
        <v>129.5</v>
      </c>
      <c r="B261">
        <f>IF(A261&lt;='Single Prism'!$D$18,A261,#N/A)</f>
        <v>129.5</v>
      </c>
      <c r="C261">
        <f>'Single Prism'!$D$38*SIN(RADIANS('Single Prism'!$D$17*B261))</f>
        <v>-0.4318565814592249</v>
      </c>
      <c r="D261">
        <f>'Single Prism'!$D$38*COS(RADIANS('Single Prism'!$D$17*B261))</f>
        <v>-8.3944415807202355E-2</v>
      </c>
      <c r="F261">
        <f>IF(A261&lt;='Single Prism'!$D$18,A261,#N/A)</f>
        <v>129.5</v>
      </c>
      <c r="G261">
        <f>'Single Prism'!$D$36*SIN(RADIANS('Single Prism'!$D$17*F261))</f>
        <v>-8.7591554367049587E-2</v>
      </c>
      <c r="H261">
        <f>'Single Prism'!$D$36*COS(RADIANS('Single Prism'!$D$17*F261))</f>
        <v>-1.7026073415720357E-2</v>
      </c>
    </row>
    <row r="262" spans="1:8" x14ac:dyDescent="0.25">
      <c r="A262">
        <v>130</v>
      </c>
      <c r="B262">
        <f>IF(A262&lt;='Single Prism'!$D$18,A262,#N/A)</f>
        <v>130</v>
      </c>
      <c r="C262">
        <f>'Single Prism'!$D$38*SIN(RADIANS('Single Prism'!$D$17*B262))</f>
        <v>-0.43325583967293196</v>
      </c>
      <c r="D262">
        <f>'Single Prism'!$D$38*COS(RADIANS('Single Prism'!$D$17*B262))</f>
        <v>-7.6394694083838852E-2</v>
      </c>
      <c r="F262">
        <f>IF(A262&lt;='Single Prism'!$D$18,A262,#N/A)</f>
        <v>130</v>
      </c>
      <c r="G262">
        <f>'Single Prism'!$D$36*SIN(RADIANS('Single Prism'!$D$17*F262))</f>
        <v>-8.7875359702342434E-2</v>
      </c>
      <c r="H262">
        <f>'Single Prism'!$D$36*COS(RADIANS('Single Prism'!$D$17*F262))</f>
        <v>-1.5494796854984354E-2</v>
      </c>
    </row>
    <row r="263" spans="1:8" x14ac:dyDescent="0.25">
      <c r="A263">
        <v>130.5</v>
      </c>
      <c r="B263">
        <f>IF(A263&lt;='Single Prism'!$D$18,A263,#N/A)</f>
        <v>130.5</v>
      </c>
      <c r="C263">
        <f>'Single Prism'!$D$38*SIN(RADIANS('Single Prism'!$D$17*B263))</f>
        <v>-0.43452312396083104</v>
      </c>
      <c r="D263">
        <f>'Single Prism'!$D$38*COS(RADIANS('Single Prism'!$D$17*B263))</f>
        <v>-6.8821701796605406E-2</v>
      </c>
      <c r="F263">
        <f>IF(A263&lt;='Single Prism'!$D$18,A263,#N/A)</f>
        <v>130.5</v>
      </c>
      <c r="G263">
        <f>'Single Prism'!$D$36*SIN(RADIANS('Single Prism'!$D$17*F263))</f>
        <v>-8.8132397351802227E-2</v>
      </c>
      <c r="H263">
        <f>'Single Prism'!$D$36*COS(RADIANS('Single Prism'!$D$17*F263))</f>
        <v>-1.3958800429024858E-2</v>
      </c>
    </row>
    <row r="264" spans="1:8" x14ac:dyDescent="0.25">
      <c r="A264">
        <v>131</v>
      </c>
      <c r="B264">
        <f>IF(A264&lt;='Single Prism'!$D$18,A264,#N/A)</f>
        <v>131</v>
      </c>
      <c r="C264">
        <f>'Single Prism'!$D$38*SIN(RADIANS('Single Prism'!$D$17*B264))</f>
        <v>-0.4356580482958517</v>
      </c>
      <c r="D264">
        <f>'Single Prism'!$D$38*COS(RADIANS('Single Prism'!$D$17*B264))</f>
        <v>-6.1227745752313933E-2</v>
      </c>
      <c r="F264">
        <f>IF(A264&lt;='Single Prism'!$D$18,A264,#N/A)</f>
        <v>131</v>
      </c>
      <c r="G264">
        <f>'Single Prism'!$D$36*SIN(RADIANS('Single Prism'!$D$17*F264))</f>
        <v>-8.8362589019270965E-2</v>
      </c>
      <c r="H264">
        <f>'Single Prism'!$D$36*COS(RADIANS('Single Prism'!$D$17*F264))</f>
        <v>-1.2418552017232746E-2</v>
      </c>
    </row>
    <row r="265" spans="1:8" x14ac:dyDescent="0.25">
      <c r="A265">
        <v>131.5</v>
      </c>
      <c r="B265">
        <f>IF(A265&lt;='Single Prism'!$D$18,A265,#N/A)</f>
        <v>131.5</v>
      </c>
      <c r="C265">
        <f>'Single Prism'!$D$38*SIN(RADIANS('Single Prism'!$D$17*B265))</f>
        <v>-0.43666026696904719</v>
      </c>
      <c r="D265">
        <f>'Single Prism'!$D$38*COS(RADIANS('Single Prism'!$D$17*B265))</f>
        <v>-5.3615139143539416E-2</v>
      </c>
      <c r="F265">
        <f>IF(A265&lt;='Single Prism'!$D$18,A265,#N/A)</f>
        <v>131.5</v>
      </c>
      <c r="G265">
        <f>'Single Prism'!$D$36*SIN(RADIANS('Single Prism'!$D$17*F265))</f>
        <v>-8.8565864586136828E-2</v>
      </c>
      <c r="H265">
        <f>'Single Prism'!$D$36*COS(RADIANS('Single Prism'!$D$17*F265))</f>
        <v>-1.0874520794194891E-2</v>
      </c>
    </row>
    <row r="266" spans="1:8" x14ac:dyDescent="0.25">
      <c r="A266">
        <v>132</v>
      </c>
      <c r="B266">
        <f>IF(A266&lt;='Single Prism'!$D$18,A266,#N/A)</f>
        <v>132</v>
      </c>
      <c r="C266">
        <f>'Single Prism'!$D$38*SIN(RADIANS('Single Prism'!$D$17*B266))</f>
        <v>-0.43752947469490089</v>
      </c>
      <c r="D266">
        <f>'Single Prism'!$D$38*COS(RADIANS('Single Prism'!$D$17*B266))</f>
        <v>-4.5986200844000645E-2</v>
      </c>
      <c r="F266">
        <f>IF(A266&lt;='Single Prism'!$D$18,A266,#N/A)</f>
        <v>132</v>
      </c>
      <c r="G266">
        <f>'Single Prism'!$D$36*SIN(RADIANS('Single Prism'!$D$17*F266))</f>
        <v>-8.8742162132692939E-2</v>
      </c>
      <c r="H266">
        <f>'Single Prism'!$D$36*COS(RADIANS('Single Prism'!$D$17*F266))</f>
        <v>-9.3271770867793535E-3</v>
      </c>
    </row>
    <row r="267" spans="1:8" x14ac:dyDescent="0.25">
      <c r="A267">
        <v>132.5</v>
      </c>
      <c r="B267">
        <f>IF(A267&lt;='Single Prism'!$D$18,A267,#N/A)</f>
        <v>132.5</v>
      </c>
      <c r="C267">
        <f>'Single Prism'!$D$38*SIN(RADIANS('Single Prism'!$D$17*B267))</f>
        <v>-0.43826540670431924</v>
      </c>
      <c r="D267">
        <f>'Single Prism'!$D$38*COS(RADIANS('Single Prism'!$D$17*B267))</f>
        <v>-3.834325470220646E-2</v>
      </c>
      <c r="F267">
        <f>IF(A267&lt;='Single Prism'!$D$18,A267,#N/A)</f>
        <v>132.5</v>
      </c>
      <c r="G267">
        <f>'Single Prism'!$D$36*SIN(RADIANS('Single Prism'!$D$17*F267))</f>
        <v>-8.8891427956998809E-2</v>
      </c>
      <c r="H267">
        <f>'Single Prism'!$D$36*COS(RADIANS('Single Prism'!$D$17*F267))</f>
        <v>-7.7769922308687902E-3</v>
      </c>
    </row>
    <row r="268" spans="1:8" x14ac:dyDescent="0.25">
      <c r="A268">
        <v>133</v>
      </c>
      <c r="B268">
        <f>IF(A268&lt;='Single Prism'!$D$18,A268,#N/A)</f>
        <v>133</v>
      </c>
      <c r="C268">
        <f>'Single Prism'!$D$38*SIN(RADIANS('Single Prism'!$D$17*B268))</f>
        <v>-0.43886783882528319</v>
      </c>
      <c r="D268">
        <f>'Single Prism'!$D$38*COS(RADIANS('Single Prism'!$D$17*B268))</f>
        <v>-3.0688628833590539E-2</v>
      </c>
      <c r="F268">
        <f>IF(A268&lt;='Single Prism'!$D$18,A268,#N/A)</f>
        <v>133</v>
      </c>
      <c r="G268">
        <f>'Single Prism'!$D$36*SIN(RADIANS('Single Prism'!$D$17*F268))</f>
        <v>-8.9013616591238368E-2</v>
      </c>
      <c r="H268">
        <f>'Single Prism'!$D$36*COS(RADIANS('Single Prism'!$D$17*F268))</f>
        <v>-6.2244384277872896E-3</v>
      </c>
    </row>
    <row r="269" spans="1:8" x14ac:dyDescent="0.25">
      <c r="A269">
        <v>133.5</v>
      </c>
      <c r="B269">
        <f>IF(A269&lt;='Single Prism'!$D$18,A269,#N/A)</f>
        <v>133.5</v>
      </c>
      <c r="C269">
        <f>'Single Prism'!$D$38*SIN(RADIANS('Single Prism'!$D$17*B269))</f>
        <v>-0.43933658755113275</v>
      </c>
      <c r="D269">
        <f>'Single Prism'!$D$38*COS(RADIANS('Single Prism'!$D$17*B269))</f>
        <v>-2.3024654911344481E-2</v>
      </c>
      <c r="F269">
        <f>IF(A269&lt;='Single Prism'!$D$18,A269,#N/A)</f>
        <v>133.5</v>
      </c>
      <c r="G269">
        <f>'Single Prism'!$D$36*SIN(RADIANS('Single Prism'!$D$17*F269))</f>
        <v>-8.9108690815569977E-2</v>
      </c>
      <c r="H269">
        <f>'Single Prism'!$D$36*COS(RADIANS('Single Prism'!$D$17*F269))</f>
        <v>-4.6699886004631947E-3</v>
      </c>
    </row>
    <row r="270" spans="1:8" x14ac:dyDescent="0.25">
      <c r="A270">
        <v>134</v>
      </c>
      <c r="B270">
        <f>IF(A270&lt;='Single Prism'!$D$18,A270,#N/A)</f>
        <v>134</v>
      </c>
      <c r="C270">
        <f>'Single Prism'!$D$38*SIN(RADIANS('Single Prism'!$D$17*B270))</f>
        <v>-0.43967151009646516</v>
      </c>
      <c r="D270">
        <f>'Single Prism'!$D$38*COS(RADIANS('Single Prism'!$D$17*B270))</f>
        <v>-1.5353667456167203E-2</v>
      </c>
      <c r="F270">
        <f>IF(A270&lt;='Single Prism'!$D$18,A270,#N/A)</f>
        <v>134</v>
      </c>
      <c r="G270">
        <f>'Single Prism'!$D$36*SIN(RADIANS('Single Prism'!$D$17*F270))</f>
        <v>-8.9176621669463912E-2</v>
      </c>
      <c r="H270">
        <f>'Single Prism'!$D$36*COS(RADIANS('Single Prism'!$D$17*F270))</f>
        <v>-3.1141162493721259E-3</v>
      </c>
    </row>
    <row r="271" spans="1:8" x14ac:dyDescent="0.25">
      <c r="A271">
        <v>134.5</v>
      </c>
      <c r="B271">
        <f>IF(A271&lt;='Single Prism'!$D$18,A271,#N/A)</f>
        <v>134.5</v>
      </c>
      <c r="C271">
        <f>'Single Prism'!$D$38*SIN(RADIANS('Single Prism'!$D$17*B271))</f>
        <v>-0.43987250444062864</v>
      </c>
      <c r="D271">
        <f>'Single Prism'!$D$38*COS(RADIANS('Single Prism'!$D$17*B271))</f>
        <v>-7.6780031251488445E-3</v>
      </c>
      <c r="F271">
        <f>IF(A271&lt;='Single Prism'!$D$18,A271,#N/A)</f>
        <v>134.5</v>
      </c>
      <c r="G271">
        <f>'Single Prism'!$D$36*SIN(RADIANS('Single Prism'!$D$17*F271))</f>
        <v>-8.9217388460523975E-2</v>
      </c>
      <c r="H271">
        <f>'Single Prism'!$D$36*COS(RADIANS('Single Prism'!$D$17*F271))</f>
        <v>-1.5572953083044549E-3</v>
      </c>
    </row>
    <row r="272" spans="1:8" x14ac:dyDescent="0.25">
      <c r="A272">
        <v>135</v>
      </c>
      <c r="B272">
        <f>IF(A272&lt;='Single Prism'!$D$18,A272,#N/A)</f>
        <v>135</v>
      </c>
      <c r="C272">
        <f>'Single Prism'!$D$38*SIN(RADIANS('Single Prism'!$D$17*B272))</f>
        <v>-0.43993950935879883</v>
      </c>
      <c r="D272">
        <f>'Single Prism'!$D$38*COS(RADIANS('Single Prism'!$D$17*B272))</f>
        <v>-8.0848681521628316E-17</v>
      </c>
      <c r="F272">
        <f>IF(A272&lt;='Single Prism'!$D$18,A272,#N/A)</f>
        <v>135</v>
      </c>
      <c r="G272">
        <f>'Single Prism'!$D$36*SIN(RADIANS('Single Prism'!$D$17*F272))</f>
        <v>-8.9230978770790711E-2</v>
      </c>
      <c r="H272">
        <f>'Single Prism'!$D$36*COS(RADIANS('Single Prism'!$D$17*F272))</f>
        <v>-1.6398179365652716E-17</v>
      </c>
    </row>
    <row r="273" spans="1:8" x14ac:dyDescent="0.25">
      <c r="A273">
        <v>135.5</v>
      </c>
      <c r="B273">
        <f>IF(A273&lt;='Single Prism'!$D$18,A273,#N/A)</f>
        <v>135.5</v>
      </c>
      <c r="C273">
        <f>'Single Prism'!$D$38*SIN(RADIANS('Single Prism'!$D$17*B273))</f>
        <v>-0.43987250444062864</v>
      </c>
      <c r="D273">
        <f>'Single Prism'!$D$38*COS(RADIANS('Single Prism'!$D$17*B273))</f>
        <v>7.6780031251486823E-3</v>
      </c>
      <c r="F273">
        <f>IF(A273&lt;='Single Prism'!$D$18,A273,#N/A)</f>
        <v>135.5</v>
      </c>
      <c r="G273">
        <f>'Single Prism'!$D$36*SIN(RADIANS('Single Prism'!$D$17*F273))</f>
        <v>-8.9217388460523975E-2</v>
      </c>
      <c r="H273">
        <f>'Single Prism'!$D$36*COS(RADIANS('Single Prism'!$D$17*F273))</f>
        <v>1.5572953083044221E-3</v>
      </c>
    </row>
    <row r="274" spans="1:8" x14ac:dyDescent="0.25">
      <c r="A274">
        <v>136</v>
      </c>
      <c r="B274">
        <f>IF(A274&lt;='Single Prism'!$D$18,A274,#N/A)</f>
        <v>136</v>
      </c>
      <c r="C274">
        <f>'Single Prism'!$D$38*SIN(RADIANS('Single Prism'!$D$17*B274))</f>
        <v>-0.43967151009646516</v>
      </c>
      <c r="D274">
        <f>'Single Prism'!$D$38*COS(RADIANS('Single Prism'!$D$17*B274))</f>
        <v>1.5353667456167432E-2</v>
      </c>
      <c r="F274">
        <f>IF(A274&lt;='Single Prism'!$D$18,A274,#N/A)</f>
        <v>136</v>
      </c>
      <c r="G274">
        <f>'Single Prism'!$D$36*SIN(RADIANS('Single Prism'!$D$17*F274))</f>
        <v>-8.9176621669463912E-2</v>
      </c>
      <c r="H274">
        <f>'Single Prism'!$D$36*COS(RADIANS('Single Prism'!$D$17*F274))</f>
        <v>3.1141162493721723E-3</v>
      </c>
    </row>
    <row r="275" spans="1:8" x14ac:dyDescent="0.25">
      <c r="A275">
        <v>136.5</v>
      </c>
      <c r="B275">
        <f>IF(A275&lt;='Single Prism'!$D$18,A275,#N/A)</f>
        <v>136.5</v>
      </c>
      <c r="C275">
        <f>'Single Prism'!$D$38*SIN(RADIANS('Single Prism'!$D$17*B275))</f>
        <v>-0.43933658755113275</v>
      </c>
      <c r="D275">
        <f>'Single Prism'!$D$38*COS(RADIANS('Single Prism'!$D$17*B275))</f>
        <v>2.3024654911344325E-2</v>
      </c>
      <c r="F275">
        <f>IF(A275&lt;='Single Prism'!$D$18,A275,#N/A)</f>
        <v>136.5</v>
      </c>
      <c r="G275">
        <f>'Single Prism'!$D$36*SIN(RADIANS('Single Prism'!$D$17*F275))</f>
        <v>-8.9108690815569977E-2</v>
      </c>
      <c r="H275">
        <f>'Single Prism'!$D$36*COS(RADIANS('Single Prism'!$D$17*F275))</f>
        <v>4.6699886004631626E-3</v>
      </c>
    </row>
    <row r="276" spans="1:8" x14ac:dyDescent="0.25">
      <c r="A276">
        <v>137</v>
      </c>
      <c r="B276">
        <f>IF(A276&lt;='Single Prism'!$D$18,A276,#N/A)</f>
        <v>137</v>
      </c>
      <c r="C276">
        <f>'Single Prism'!$D$38*SIN(RADIANS('Single Prism'!$D$17*B276))</f>
        <v>-0.43886783882528324</v>
      </c>
      <c r="D276">
        <f>'Single Prism'!$D$38*COS(RADIANS('Single Prism'!$D$17*B276))</f>
        <v>3.0688628833590383E-2</v>
      </c>
      <c r="F276">
        <f>IF(A276&lt;='Single Prism'!$D$18,A276,#N/A)</f>
        <v>137</v>
      </c>
      <c r="G276">
        <f>'Single Prism'!$D$36*SIN(RADIANS('Single Prism'!$D$17*F276))</f>
        <v>-8.9013616591238381E-2</v>
      </c>
      <c r="H276">
        <f>'Single Prism'!$D$36*COS(RADIANS('Single Prism'!$D$17*F276))</f>
        <v>6.2244384277872567E-3</v>
      </c>
    </row>
    <row r="277" spans="1:8" x14ac:dyDescent="0.25">
      <c r="A277">
        <v>137.5</v>
      </c>
      <c r="B277">
        <f>IF(A277&lt;='Single Prism'!$D$18,A277,#N/A)</f>
        <v>137.5</v>
      </c>
      <c r="C277">
        <f>'Single Prism'!$D$38*SIN(RADIANS('Single Prism'!$D$17*B277))</f>
        <v>-0.43826540670431924</v>
      </c>
      <c r="D277">
        <f>'Single Prism'!$D$38*COS(RADIANS('Single Prism'!$D$17*B277))</f>
        <v>3.83432547022063E-2</v>
      </c>
      <c r="F277">
        <f>IF(A277&lt;='Single Prism'!$D$18,A277,#N/A)</f>
        <v>137.5</v>
      </c>
      <c r="G277">
        <f>'Single Prism'!$D$36*SIN(RADIANS('Single Prism'!$D$17*F277))</f>
        <v>-8.8891427956998809E-2</v>
      </c>
      <c r="H277">
        <f>'Single Prism'!$D$36*COS(RADIANS('Single Prism'!$D$17*F277))</f>
        <v>7.7769922308687572E-3</v>
      </c>
    </row>
    <row r="278" spans="1:8" x14ac:dyDescent="0.25">
      <c r="A278">
        <v>138</v>
      </c>
      <c r="B278">
        <f>IF(A278&lt;='Single Prism'!$D$18,A278,#N/A)</f>
        <v>138</v>
      </c>
      <c r="C278">
        <f>'Single Prism'!$D$38*SIN(RADIANS('Single Prism'!$D$17*B278))</f>
        <v>-0.43752947469490089</v>
      </c>
      <c r="D278">
        <f>'Single Prism'!$D$38*COS(RADIANS('Single Prism'!$D$17*B278))</f>
        <v>4.5986200844000479E-2</v>
      </c>
      <c r="F278">
        <f>IF(A278&lt;='Single Prism'!$D$18,A278,#N/A)</f>
        <v>138</v>
      </c>
      <c r="G278">
        <f>'Single Prism'!$D$36*SIN(RADIANS('Single Prism'!$D$17*F278))</f>
        <v>-8.8742162132692939E-2</v>
      </c>
      <c r="H278">
        <f>'Single Prism'!$D$36*COS(RADIANS('Single Prism'!$D$17*F278))</f>
        <v>9.3271770867793206E-3</v>
      </c>
    </row>
    <row r="279" spans="1:8" x14ac:dyDescent="0.25">
      <c r="A279">
        <v>138.5</v>
      </c>
      <c r="B279">
        <f>IF(A279&lt;='Single Prism'!$D$18,A279,#N/A)</f>
        <v>138.5</v>
      </c>
      <c r="C279">
        <f>'Single Prism'!$D$38*SIN(RADIANS('Single Prism'!$D$17*B279))</f>
        <v>-0.43666026696904714</v>
      </c>
      <c r="D279">
        <f>'Single Prism'!$D$38*COS(RADIANS('Single Prism'!$D$17*B279))</f>
        <v>5.3615139143539638E-2</v>
      </c>
      <c r="F279">
        <f>IF(A279&lt;='Single Prism'!$D$18,A279,#N/A)</f>
        <v>138.5</v>
      </c>
      <c r="G279">
        <f>'Single Prism'!$D$36*SIN(RADIANS('Single Prism'!$D$17*F279))</f>
        <v>-8.8565864586136814E-2</v>
      </c>
      <c r="H279">
        <f>'Single Prism'!$D$36*COS(RADIANS('Single Prism'!$D$17*F279))</f>
        <v>1.0874520794194936E-2</v>
      </c>
    </row>
    <row r="280" spans="1:8" x14ac:dyDescent="0.25">
      <c r="A280">
        <v>139</v>
      </c>
      <c r="B280">
        <f>IF(A280&lt;='Single Prism'!$D$18,A280,#N/A)</f>
        <v>139</v>
      </c>
      <c r="C280">
        <f>'Single Prism'!$D$38*SIN(RADIANS('Single Prism'!$D$17*B280))</f>
        <v>-0.43565804829585175</v>
      </c>
      <c r="D280">
        <f>'Single Prism'!$D$38*COS(RADIANS('Single Prism'!$D$17*B280))</f>
        <v>6.1227745752313774E-2</v>
      </c>
      <c r="F280">
        <f>IF(A280&lt;='Single Prism'!$D$18,A280,#N/A)</f>
        <v>139</v>
      </c>
      <c r="G280">
        <f>'Single Prism'!$D$36*SIN(RADIANS('Single Prism'!$D$17*F280))</f>
        <v>-8.8362589019270979E-2</v>
      </c>
      <c r="H280">
        <f>'Single Prism'!$D$36*COS(RADIANS('Single Prism'!$D$17*F280))</f>
        <v>1.2418552017232715E-2</v>
      </c>
    </row>
    <row r="281" spans="1:8" x14ac:dyDescent="0.25">
      <c r="A281">
        <v>139.5</v>
      </c>
      <c r="B281">
        <f>IF(A281&lt;='Single Prism'!$D$18,A281,#N/A)</f>
        <v>139.5</v>
      </c>
      <c r="C281">
        <f>'Single Prism'!$D$38*SIN(RADIANS('Single Prism'!$D$17*B281))</f>
        <v>-0.43452312396083109</v>
      </c>
      <c r="D281">
        <f>'Single Prism'!$D$38*COS(RADIANS('Single Prism'!$D$17*B281))</f>
        <v>6.8821701796605253E-2</v>
      </c>
      <c r="F281">
        <f>IF(A281&lt;='Single Prism'!$D$18,A281,#N/A)</f>
        <v>139.5</v>
      </c>
      <c r="G281">
        <f>'Single Prism'!$D$36*SIN(RADIANS('Single Prism'!$D$17*F281))</f>
        <v>-8.8132397351802241E-2</v>
      </c>
      <c r="H281">
        <f>'Single Prism'!$D$36*COS(RADIANS('Single Prism'!$D$17*F281))</f>
        <v>1.3958800429024825E-2</v>
      </c>
    </row>
    <row r="282" spans="1:8" x14ac:dyDescent="0.25">
      <c r="A282">
        <v>140</v>
      </c>
      <c r="B282">
        <f>IF(A282&lt;='Single Prism'!$D$18,A282,#N/A)</f>
        <v>140</v>
      </c>
      <c r="C282">
        <f>'Single Prism'!$D$38*SIN(RADIANS('Single Prism'!$D$17*B282))</f>
        <v>-0.43325583967293196</v>
      </c>
      <c r="D282">
        <f>'Single Prism'!$D$38*COS(RADIANS('Single Prism'!$D$17*B282))</f>
        <v>7.6394694083838699E-2</v>
      </c>
      <c r="F282">
        <f>IF(A282&lt;='Single Prism'!$D$18,A282,#N/A)</f>
        <v>140</v>
      </c>
      <c r="G282">
        <f>'Single Prism'!$D$36*SIN(RADIANS('Single Prism'!$D$17*F282))</f>
        <v>-8.7875359702342448E-2</v>
      </c>
      <c r="H282">
        <f>'Single Prism'!$D$36*COS(RADIANS('Single Prism'!$D$17*F282))</f>
        <v>1.5494796854984321E-2</v>
      </c>
    </row>
    <row r="283" spans="1:8" x14ac:dyDescent="0.25">
      <c r="A283">
        <v>140.5</v>
      </c>
      <c r="B283">
        <f>IF(A283&lt;='Single Prism'!$D$18,A283,#N/A)</f>
        <v>140.5</v>
      </c>
      <c r="C283">
        <f>'Single Prism'!$D$38*SIN(RADIANS('Single Prism'!$D$17*B283))</f>
        <v>-0.43185658145922484</v>
      </c>
      <c r="D283">
        <f>'Single Prism'!$D$38*COS(RADIANS('Single Prism'!$D$17*B283))</f>
        <v>8.3944415807202563E-2</v>
      </c>
      <c r="F283">
        <f>IF(A283&lt;='Single Prism'!$D$18,A283,#N/A)</f>
        <v>140.5</v>
      </c>
      <c r="G283">
        <f>'Single Prism'!$D$36*SIN(RADIANS('Single Prism'!$D$17*F283))</f>
        <v>-8.7591554367049573E-2</v>
      </c>
      <c r="H283">
        <f>'Single Prism'!$D$36*COS(RADIANS('Single Prism'!$D$17*F283))</f>
        <v>1.7026073415720398E-2</v>
      </c>
    </row>
    <row r="284" spans="1:8" x14ac:dyDescent="0.25">
      <c r="A284">
        <v>141</v>
      </c>
      <c r="B284">
        <f>IF(A284&lt;='Single Prism'!$D$18,A284,#N/A)</f>
        <v>141</v>
      </c>
      <c r="C284">
        <f>'Single Prism'!$D$38*SIN(RADIANS('Single Prism'!$D$17*B284))</f>
        <v>-0.43032577554731666</v>
      </c>
      <c r="D284">
        <f>'Single Prism'!$D$38*COS(RADIANS('Single Prism'!$D$17*B284))</f>
        <v>9.1468567248323362E-2</v>
      </c>
      <c r="F284">
        <f>IF(A284&lt;='Single Prism'!$D$18,A284,#N/A)</f>
        <v>141</v>
      </c>
      <c r="G284">
        <f>'Single Prism'!$D$36*SIN(RADIANS('Single Prism'!$D$17*F284))</f>
        <v>-8.7281067795778072E-2</v>
      </c>
      <c r="H284">
        <f>'Single Prism'!$D$36*COS(RADIANS('Single Prism'!$D$17*F284))</f>
        <v>1.8552163669558693E-2</v>
      </c>
    </row>
    <row r="285" spans="1:8" x14ac:dyDescent="0.25">
      <c r="A285">
        <v>141.5</v>
      </c>
      <c r="B285">
        <f>IF(A285&lt;='Single Prism'!$D$18,A285,#N/A)</f>
        <v>141.5</v>
      </c>
      <c r="C285">
        <f>'Single Prism'!$D$38*SIN(RADIANS('Single Prism'!$D$17*B285))</f>
        <v>-0.42866388823551743</v>
      </c>
      <c r="D285">
        <f>'Single Prism'!$D$38*COS(RADIANS('Single Prism'!$D$17*B285))</f>
        <v>9.8964856477784427E-2</v>
      </c>
      <c r="F285">
        <f>IF(A285&lt;='Single Prism'!$D$18,A285,#N/A)</f>
        <v>141.5</v>
      </c>
      <c r="G285">
        <f>'Single Prism'!$D$36*SIN(RADIANS('Single Prism'!$D$17*F285))</f>
        <v>-8.6943994565745295E-2</v>
      </c>
      <c r="H285">
        <f>'Single Prism'!$D$36*COS(RADIANS('Single Prism'!$D$17*F285))</f>
        <v>2.00726027546244E-2</v>
      </c>
    </row>
    <row r="286" spans="1:8" x14ac:dyDescent="0.25">
      <c r="A286">
        <v>142</v>
      </c>
      <c r="B286">
        <f>IF(A286&lt;='Single Prism'!$D$18,A286,#N/A)</f>
        <v>142</v>
      </c>
      <c r="C286">
        <f>'Single Prism'!$D$38*SIN(RADIANS('Single Prism'!$D$17*B286))</f>
        <v>-0.42687142575080128</v>
      </c>
      <c r="D286">
        <f>'Single Prism'!$D$38*COS(RADIANS('Single Prism'!$D$17*B286))</f>
        <v>0.10643100005326825</v>
      </c>
      <c r="F286">
        <f>IF(A286&lt;='Single Prism'!$D$18,A286,#N/A)</f>
        <v>142</v>
      </c>
      <c r="G286">
        <f>'Single Prism'!$D$36*SIN(RADIANS('Single Prism'!$D$17*F286))</f>
        <v>-8.6580437352722403E-2</v>
      </c>
      <c r="H286">
        <f>'Single Prism'!$D$36*COS(RADIANS('Single Prism'!$D$17*F286))</f>
        <v>2.1586927530443372E-2</v>
      </c>
    </row>
    <row r="287" spans="1:8" x14ac:dyDescent="0.25">
      <c r="A287">
        <v>142.5</v>
      </c>
      <c r="B287">
        <f>IF(A287&lt;='Single Prism'!$D$18,A287,#N/A)</f>
        <v>142.5</v>
      </c>
      <c r="C287">
        <f>'Single Prism'!$D$38*SIN(RADIANS('Single Prism'!$D$17*B287))</f>
        <v>-0.4249489340946051</v>
      </c>
      <c r="D287">
        <f>'Single Prism'!$D$38*COS(RADIANS('Single Prism'!$D$17*B287))</f>
        <v>0.11386472371511561</v>
      </c>
      <c r="F287">
        <f>IF(A287&lt;='Single Prism'!$D$18,A287,#N/A)</f>
        <v>142.5</v>
      </c>
      <c r="G287">
        <f>'Single Prism'!$D$36*SIN(RADIANS('Single Prism'!$D$17*F287))</f>
        <v>-8.6190506899758337E-2</v>
      </c>
      <c r="H287">
        <f>'Single Prism'!$D$36*COS(RADIANS('Single Prism'!$D$17*F287))</f>
        <v>2.3094676719019311E-2</v>
      </c>
    </row>
    <row r="288" spans="1:8" x14ac:dyDescent="0.25">
      <c r="A288">
        <v>143</v>
      </c>
      <c r="B288">
        <f>IF(A288&lt;='Single Prism'!$D$18,A288,#N/A)</f>
        <v>143</v>
      </c>
      <c r="C288">
        <f>'Single Prism'!$D$38*SIN(RADIANS('Single Prism'!$D$17*B288))</f>
        <v>-0.42289699887651083</v>
      </c>
      <c r="D288">
        <f>'Single Prism'!$D$38*COS(RADIANS('Single Prism'!$D$17*B288))</f>
        <v>0.12126376307908736</v>
      </c>
      <c r="F288">
        <f>IF(A288&lt;='Single Prism'!$D$18,A288,#N/A)</f>
        <v>143</v>
      </c>
      <c r="G288">
        <f>'Single Prism'!$D$36*SIN(RADIANS('Single Prism'!$D$17*F288))</f>
        <v>-8.5774321983446394E-2</v>
      </c>
      <c r="H288">
        <f>'Single Prism'!$D$36*COS(RADIANS('Single Prism'!$D$17*F288))</f>
        <v>2.4595391045343556E-2</v>
      </c>
    </row>
    <row r="289" spans="1:8" x14ac:dyDescent="0.25">
      <c r="A289">
        <v>143.5</v>
      </c>
      <c r="B289">
        <f>IF(A289&lt;='Single Prism'!$D$18,A289,#N/A)</f>
        <v>143.5</v>
      </c>
      <c r="C289">
        <f>'Single Prism'!$D$38*SIN(RADIANS('Single Prism'!$D$17*B289))</f>
        <v>-0.42071624513586364</v>
      </c>
      <c r="D289">
        <f>'Single Prism'!$D$38*COS(RADIANS('Single Prism'!$D$17*B289))</f>
        <v>0.12862586432611639</v>
      </c>
      <c r="F289">
        <f>IF(A289&lt;='Single Prism'!$D$18,A289,#N/A)</f>
        <v>143.5</v>
      </c>
      <c r="G289">
        <f>'Single Prism'!$D$36*SIN(RADIANS('Single Prism'!$D$17*F289))</f>
        <v>-8.5332009377743809E-2</v>
      </c>
      <c r="H289">
        <f>'Single Prism'!$D$36*COS(RADIANS('Single Prism'!$D$17*F289))</f>
        <v>2.6088613377294411E-2</v>
      </c>
    </row>
    <row r="290" spans="1:8" x14ac:dyDescent="0.25">
      <c r="A290">
        <v>144</v>
      </c>
      <c r="B290">
        <f>IF(A290&lt;='Single Prism'!$D$18,A290,#N/A)</f>
        <v>144</v>
      </c>
      <c r="C290">
        <f>'Single Prism'!$D$38*SIN(RADIANS('Single Prism'!$D$17*B290))</f>
        <v>-0.41840733715137834</v>
      </c>
      <c r="D290">
        <f>'Single Prism'!$D$38*COS(RADIANS('Single Prism'!$D$17*B290))</f>
        <v>0.13594878488884499</v>
      </c>
      <c r="F290">
        <f>IF(A290&lt;='Single Prism'!$D$18,A290,#N/A)</f>
        <v>144</v>
      </c>
      <c r="G290">
        <f>'Single Prism'!$D$36*SIN(RADIANS('Single Prism'!$D$17*F290))</f>
        <v>-8.4863703815355018E-2</v>
      </c>
      <c r="H290">
        <f>'Single Prism'!$D$36*COS(RADIANS('Single Prism'!$D$17*F290))</f>
        <v>2.7573888864884467E-2</v>
      </c>
    </row>
    <row r="291" spans="1:8" x14ac:dyDescent="0.25">
      <c r="A291">
        <v>144.5</v>
      </c>
      <c r="B291">
        <f>IF(A291&lt;='Single Prism'!$D$18,A291,#N/A)</f>
        <v>144.5</v>
      </c>
      <c r="C291">
        <f>'Single Prism'!$D$38*SIN(RADIANS('Single Prism'!$D$17*B291))</f>
        <v>-0.41597097823879386</v>
      </c>
      <c r="D291">
        <f>'Single Prism'!$D$38*COS(RADIANS('Single Prism'!$D$17*B291))</f>
        <v>0.14323029413473098</v>
      </c>
      <c r="F291">
        <f>IF(A291&lt;='Single Prism'!$D$18,A291,#N/A)</f>
        <v>144.5</v>
      </c>
      <c r="G291">
        <f>'Single Prism'!$D$36*SIN(RADIANS('Single Prism'!$D$17*F291))</f>
        <v>-8.4369547946690923E-2</v>
      </c>
      <c r="H291">
        <f>'Single Prism'!$D$36*COS(RADIANS('Single Prism'!$D$17*F291))</f>
        <v>2.9050765078812026E-2</v>
      </c>
    </row>
    <row r="292" spans="1:8" x14ac:dyDescent="0.25">
      <c r="A292">
        <v>145</v>
      </c>
      <c r="B292">
        <f>IF(A292&lt;='Single Prism'!$D$18,A292,#N/A)</f>
        <v>145</v>
      </c>
      <c r="C292">
        <f>'Single Prism'!$D$38*SIN(RADIANS('Single Prism'!$D$17*B292))</f>
        <v>-0.41340791053663634</v>
      </c>
      <c r="D292">
        <f>'Single Prism'!$D$38*COS(RADIANS('Single Prism'!$D$17*B292))</f>
        <v>0.15046817404552087</v>
      </c>
      <c r="F292">
        <f>IF(A292&lt;='Single Prism'!$D$18,A292,#N/A)</f>
        <v>145</v>
      </c>
      <c r="G292">
        <f>'Single Prism'!$D$36*SIN(RADIANS('Single Prism'!$D$17*F292))</f>
        <v>-8.3849692296416076E-2</v>
      </c>
      <c r="H292">
        <f>'Single Prism'!$D$36*COS(RADIANS('Single Prism'!$D$17*F292))</f>
        <v>3.0518792148275565E-2</v>
      </c>
    </row>
    <row r="293" spans="1:8" x14ac:dyDescent="0.25">
      <c r="A293">
        <v>145.5</v>
      </c>
      <c r="B293">
        <f>IF(A293&lt;='Single Prism'!$D$18,A293,#N/A)</f>
        <v>145.5</v>
      </c>
      <c r="C293">
        <f>'Single Prism'!$D$38*SIN(RADIANS('Single Prism'!$D$17*B293))</f>
        <v>-0.4107189147801571</v>
      </c>
      <c r="D293">
        <f>'Single Prism'!$D$38*COS(RADIANS('Single Prism'!$D$17*B293))</f>
        <v>0.15766021989287823</v>
      </c>
      <c r="F293">
        <f>IF(A293&lt;='Single Prism'!$D$18,A293,#N/A)</f>
        <v>145.5</v>
      </c>
      <c r="G293">
        <f>'Single Prism'!$D$36*SIN(RADIANS('Single Prism'!$D$17*F293))</f>
        <v>-8.3304295217597552E-2</v>
      </c>
      <c r="H293">
        <f>'Single Prism'!$D$36*COS(RADIANS('Single Prism'!$D$17*F293))</f>
        <v>3.1977522898008495E-2</v>
      </c>
    </row>
    <row r="294" spans="1:8" x14ac:dyDescent="0.25">
      <c r="A294">
        <v>146</v>
      </c>
      <c r="B294">
        <f>IF(A294&lt;='Single Prism'!$D$18,A294,#N/A)</f>
        <v>146</v>
      </c>
      <c r="C294">
        <f>'Single Prism'!$D$38*SIN(RADIANS('Single Prism'!$D$17*B294))</f>
        <v>-0.40790481006351237</v>
      </c>
      <c r="D294">
        <f>'Single Prism'!$D$38*COS(RADIANS('Single Prism'!$D$17*B294))</f>
        <v>0.16480424090996734</v>
      </c>
      <c r="F294">
        <f>IF(A294&lt;='Single Prism'!$D$18,A294,#N/A)</f>
        <v>146</v>
      </c>
      <c r="G294">
        <f>'Single Prism'!$D$36*SIN(RADIANS('Single Prism'!$D$17*F294))</f>
        <v>-8.273352284346891E-2</v>
      </c>
      <c r="H294">
        <f>'Single Prism'!$D$36*COS(RADIANS('Single Prism'!$D$17*F294))</f>
        <v>3.3426512984493464E-2</v>
      </c>
    </row>
    <row r="295" spans="1:8" x14ac:dyDescent="0.25">
      <c r="A295">
        <v>146.5</v>
      </c>
      <c r="B295">
        <f>IF(A295&lt;='Single Prism'!$D$18,A295,#N/A)</f>
        <v>146.5</v>
      </c>
      <c r="C295">
        <f>'Single Prism'!$D$38*SIN(RADIANS('Single Prism'!$D$17*B295))</f>
        <v>-0.40496645359025968</v>
      </c>
      <c r="D295">
        <f>'Single Prism'!$D$38*COS(RADIANS('Single Prism'!$D$17*B295))</f>
        <v>0.17189806095878077</v>
      </c>
      <c r="F295">
        <f>IF(A295&lt;='Single Prism'!$D$18,A295,#N/A)</f>
        <v>146.5</v>
      </c>
      <c r="G295">
        <f>'Single Prism'!$D$36*SIN(RADIANS('Single Prism'!$D$17*F295))</f>
        <v>-8.2137549036824534E-2</v>
      </c>
      <c r="H295">
        <f>'Single Prism'!$D$36*COS(RADIANS('Single Prism'!$D$17*F295))</f>
        <v>3.4865321031313463E-2</v>
      </c>
    </row>
    <row r="296" spans="1:8" x14ac:dyDescent="0.25">
      <c r="A296">
        <v>147</v>
      </c>
      <c r="B296">
        <f>IF(A296&lt;='Single Prism'!$D$18,A296,#N/A)</f>
        <v>147</v>
      </c>
      <c r="C296">
        <f>'Single Prism'!$D$38*SIN(RADIANS('Single Prism'!$D$17*B296))</f>
        <v>-0.40190474041224528</v>
      </c>
      <c r="D296">
        <f>'Single Prism'!$D$38*COS(RADIANS('Single Prism'!$D$17*B296))</f>
        <v>0.17893951919301224</v>
      </c>
      <c r="F296">
        <f>IF(A296&lt;='Single Prism'!$D$18,A296,#N/A)</f>
        <v>147</v>
      </c>
      <c r="G296">
        <f>'Single Prism'!$D$36*SIN(RADIANS('Single Prism'!$D$17*F296))</f>
        <v>-8.1516555337059218E-2</v>
      </c>
      <c r="H296">
        <f>'Single Prism'!$D$36*COS(RADIANS('Single Prism'!$D$17*F296))</f>
        <v>3.6293508763599366E-2</v>
      </c>
    </row>
    <row r="297" spans="1:8" x14ac:dyDescent="0.25">
      <c r="A297">
        <v>147.5</v>
      </c>
      <c r="B297">
        <f>IF(A297&lt;='Single Prism'!$D$18,A297,#N/A)</f>
        <v>147.5</v>
      </c>
      <c r="C297">
        <f>'Single Prism'!$D$38*SIN(RADIANS('Single Prism'!$D$17*B297))</f>
        <v>-0.39872060315696251</v>
      </c>
      <c r="D297">
        <f>'Single Prism'!$D$38*COS(RADIANS('Single Prism'!$D$17*B297))</f>
        <v>0.1859264707162718</v>
      </c>
      <c r="F297">
        <f>IF(A297&lt;='Single Prism'!$D$18,A297,#N/A)</f>
        <v>147.5</v>
      </c>
      <c r="G297">
        <f>'Single Prism'!$D$36*SIN(RADIANS('Single Prism'!$D$17*F297))</f>
        <v>-8.0870730904869625E-2</v>
      </c>
      <c r="H297">
        <f>'Single Prism'!$D$36*COS(RADIANS('Single Prism'!$D$17*F297))</f>
        <v>3.7710641141532837E-2</v>
      </c>
    </row>
    <row r="298" spans="1:8" x14ac:dyDescent="0.25">
      <c r="A298">
        <v>148</v>
      </c>
      <c r="B298">
        <f>IF(A298&lt;='Single Prism'!$D$18,A298,#N/A)</f>
        <v>148</v>
      </c>
      <c r="C298">
        <f>'Single Prism'!$D$38*SIN(RADIANS('Single Prism'!$D$17*B298))</f>
        <v>-0.39541501174346505</v>
      </c>
      <c r="D298">
        <f>'Single Prism'!$D$38*COS(RADIANS('Single Prism'!$D$17*B298))</f>
        <v>0.1928567872354407</v>
      </c>
      <c r="F298">
        <f>IF(A298&lt;='Single Prism'!$D$18,A298,#N/A)</f>
        <v>148</v>
      </c>
      <c r="G298">
        <f>'Single Prism'!$D$36*SIN(RADIANS('Single Prism'!$D$17*F298))</f>
        <v>-8.0200272464634056E-2</v>
      </c>
      <c r="H298">
        <f>'Single Prism'!$D$36*COS(RADIANS('Single Prism'!$D$17*F298))</f>
        <v>3.9116286492863347E-2</v>
      </c>
    </row>
    <row r="299" spans="1:8" x14ac:dyDescent="0.25">
      <c r="A299">
        <v>148.5</v>
      </c>
      <c r="B299">
        <f>IF(A299&lt;='Single Prism'!$D$18,A299,#N/A)</f>
        <v>148.5</v>
      </c>
      <c r="C299">
        <f>'Single Prism'!$D$38*SIN(RADIANS('Single Prism'!$D$17*B299))</f>
        <v>-0.39198897308691927</v>
      </c>
      <c r="D299">
        <f>'Single Prism'!$D$38*COS(RADIANS('Single Prism'!$D$17*B299))</f>
        <v>0.19972835770897204</v>
      </c>
      <c r="F299">
        <f>IF(A299&lt;='Single Prism'!$D$18,A299,#N/A)</f>
        <v>148.5</v>
      </c>
      <c r="G299">
        <f>'Single Prism'!$D$36*SIN(RADIANS('Single Prism'!$D$17*F299))</f>
        <v>-7.9505384244488275E-2</v>
      </c>
      <c r="H299">
        <f>'Single Prism'!$D$36*COS(RADIANS('Single Prism'!$D$17*F299))</f>
        <v>4.0510016644400154E-2</v>
      </c>
    </row>
    <row r="300" spans="1:8" x14ac:dyDescent="0.25">
      <c r="A300">
        <v>149</v>
      </c>
      <c r="B300">
        <f>IF(A300&lt;='Single Prism'!$D$18,A300,#N/A)</f>
        <v>149</v>
      </c>
      <c r="C300">
        <f>'Single Prism'!$D$38*SIN(RADIANS('Single Prism'!$D$17*B300))</f>
        <v>-0.38844353079188887</v>
      </c>
      <c r="D300">
        <f>'Single Prism'!$D$38*COS(RADIANS('Single Prism'!$D$17*B300))</f>
        <v>0.20653908898993315</v>
      </c>
      <c r="F300">
        <f>IF(A300&lt;='Single Prism'!$D$18,A300,#N/A)</f>
        <v>149</v>
      </c>
      <c r="G300">
        <f>'Single Prism'!$D$36*SIN(RADIANS('Single Prism'!$D$17*F300))</f>
        <v>-7.8786277914115688E-2</v>
      </c>
      <c r="H300">
        <f>'Single Prism'!$D$36*COS(RADIANS('Single Prism'!$D$17*F300))</f>
        <v>4.1891407052437726E-2</v>
      </c>
    </row>
    <row r="301" spans="1:8" x14ac:dyDescent="0.25">
      <c r="A301">
        <v>149.5</v>
      </c>
      <c r="B301">
        <f>IF(A301&lt;='Single Prism'!$D$18,A301,#N/A)</f>
        <v>149.5</v>
      </c>
      <c r="C301">
        <f>'Single Prism'!$D$38*SIN(RADIANS('Single Prism'!$D$17*B301))</f>
        <v>-0.38477976483444204</v>
      </c>
      <c r="D301">
        <f>'Single Prism'!$D$38*COS(RADIANS('Single Prism'!$D$17*B301))</f>
        <v>0.21328690646359921</v>
      </c>
      <c r="F301">
        <f>IF(A301&lt;='Single Prism'!$D$18,A301,#N/A)</f>
        <v>149.5</v>
      </c>
      <c r="G301">
        <f>'Single Prism'!$D$36*SIN(RADIANS('Single Prism'!$D$17*F301))</f>
        <v>-7.8043172520270598E-2</v>
      </c>
      <c r="H301">
        <f>'Single Prism'!$D$36*COS(RADIANS('Single Prism'!$D$17*F301))</f>
        <v>4.3260036932076029E-2</v>
      </c>
    </row>
    <row r="302" spans="1:8" x14ac:dyDescent="0.25">
      <c r="A302">
        <v>150</v>
      </c>
      <c r="B302">
        <f>IF(A302&lt;='Single Prism'!$D$18,A302,#N/A)</f>
        <v>150</v>
      </c>
      <c r="C302">
        <f>'Single Prism'!$D$38*SIN(RADIANS('Single Prism'!$D$17*B302))</f>
        <v>-0.38099879123318153</v>
      </c>
      <c r="D302">
        <f>'Single Prism'!$D$38*COS(RADIANS('Single Prism'!$D$17*B302))</f>
        <v>0.21996975467939947</v>
      </c>
      <c r="F302">
        <f>IF(A302&lt;='Single Prism'!$D$18,A302,#N/A)</f>
        <v>150</v>
      </c>
      <c r="G302">
        <f>'Single Prism'!$D$36*SIN(RADIANS('Single Prism'!$D$17*F302))</f>
        <v>-7.7276294420054695E-2</v>
      </c>
      <c r="H302">
        <f>'Single Prism'!$D$36*COS(RADIANS('Single Prism'!$D$17*F302))</f>
        <v>4.4615489385395363E-2</v>
      </c>
    </row>
    <row r="303" spans="1:8" x14ac:dyDescent="0.25">
      <c r="A303">
        <v>150.5</v>
      </c>
      <c r="B303">
        <f>IF(A303&lt;='Single Prism'!$D$18,A303,#N/A)</f>
        <v>150.5</v>
      </c>
      <c r="C303">
        <f>'Single Prism'!$D$38*SIN(RADIANS('Single Prism'!$D$17*B303))</f>
        <v>-0.37710176170929327</v>
      </c>
      <c r="D303">
        <f>'Single Prism'!$D$38*COS(RADIANS('Single Prism'!$D$17*B303))</f>
        <v>0.22658559797702951</v>
      </c>
      <c r="F303">
        <f>IF(A303&lt;='Single Prism'!$D$18,A303,#N/A)</f>
        <v>150.5</v>
      </c>
      <c r="G303">
        <f>'Single Prism'!$D$36*SIN(RADIANS('Single Prism'!$D$17*F303))</f>
        <v>-7.6485877211966161E-2</v>
      </c>
      <c r="H303">
        <f>'Single Prism'!$D$36*COS(RADIANS('Single Prism'!$D$17*F303))</f>
        <v>4.5957351528447959E-2</v>
      </c>
    </row>
    <row r="304" spans="1:8" x14ac:dyDescent="0.25">
      <c r="A304">
        <v>151</v>
      </c>
      <c r="B304">
        <f>IF(A304&lt;='Single Prism'!$D$18,A304,#N/A)</f>
        <v>151</v>
      </c>
      <c r="C304">
        <f>'Single Prism'!$D$38*SIN(RADIANS('Single Prism'!$D$17*B304))</f>
        <v>-0.37308986333572158</v>
      </c>
      <c r="D304">
        <f>'Single Prism'!$D$38*COS(RADIANS('Single Prism'!$D$17*B304))</f>
        <v>0.23313242110653173</v>
      </c>
      <c r="F304">
        <f>IF(A304&lt;='Single Prism'!$D$18,A304,#N/A)</f>
        <v>151</v>
      </c>
      <c r="G304">
        <f>'Single Prism'!$D$36*SIN(RADIANS('Single Prism'!$D$17*F304))</f>
        <v>-7.567216166474354E-2</v>
      </c>
      <c r="H304">
        <f>'Single Prism'!$D$36*COS(RADIANS('Single Prism'!$D$17*F304))</f>
        <v>4.7285214617026124E-2</v>
      </c>
    </row>
    <row r="305" spans="1:8" x14ac:dyDescent="0.25">
      <c r="A305">
        <v>151.5</v>
      </c>
      <c r="B305">
        <f>IF(A305&lt;='Single Prism'!$D$18,A305,#N/A)</f>
        <v>151.5</v>
      </c>
      <c r="C305">
        <f>'Single Prism'!$D$38*SIN(RADIANS('Single Prism'!$D$17*B305))</f>
        <v>-0.36896431817557512</v>
      </c>
      <c r="D305">
        <f>'Single Prism'!$D$38*COS(RADIANS('Single Prism'!$D$17*B305))</f>
        <v>0.23960822984216049</v>
      </c>
      <c r="F305">
        <f>IF(A305&lt;='Single Prism'!$D$18,A305,#N/A)</f>
        <v>151.5</v>
      </c>
      <c r="G305">
        <f>'Single Prism'!$D$36*SIN(RADIANS('Single Prism'!$D$17*F305))</f>
        <v>-7.4835395644025138E-2</v>
      </c>
      <c r="H305">
        <f>'Single Prism'!$D$36*COS(RADIANS('Single Prism'!$D$17*F305))</f>
        <v>4.8598674171169781E-2</v>
      </c>
    </row>
    <row r="306" spans="1:8" x14ac:dyDescent="0.25">
      <c r="A306">
        <v>152</v>
      </c>
      <c r="B306">
        <f>IF(A306&lt;='Single Prism'!$D$18,A306,#N/A)</f>
        <v>152</v>
      </c>
      <c r="C306">
        <f>'Single Prism'!$D$38*SIN(RADIANS('Single Prism'!$D$17*B306))</f>
        <v>-0.36472638290987458</v>
      </c>
      <c r="D306">
        <f>'Single Prism'!$D$38*COS(RADIANS('Single Prism'!$D$17*B306))</f>
        <v>0.2460110515898426</v>
      </c>
      <c r="F306">
        <f>IF(A306&lt;='Single Prism'!$D$18,A306,#N/A)</f>
        <v>152</v>
      </c>
      <c r="G306">
        <f>'Single Prism'!$D$36*SIN(RADIANS('Single Prism'!$D$17*F306))</f>
        <v>-7.397583403684678E-2</v>
      </c>
      <c r="H306">
        <f>'Single Prism'!$D$36*COS(RADIANS('Single Prism'!$D$17*F306))</f>
        <v>4.9897330098375048E-2</v>
      </c>
    </row>
    <row r="307" spans="1:8" x14ac:dyDescent="0.25">
      <c r="A307">
        <v>152.5</v>
      </c>
      <c r="B307">
        <f>IF(A307&lt;='Single Prism'!$D$18,A307,#N/A)</f>
        <v>152.5</v>
      </c>
      <c r="C307">
        <f>'Single Prism'!$D$38*SIN(RADIANS('Single Prism'!$D$17*B307))</f>
        <v>-0.36037734845475611</v>
      </c>
      <c r="D307">
        <f>'Single Prism'!$D$38*COS(RADIANS('Single Prism'!$D$17*B307))</f>
        <v>0.25233893598804752</v>
      </c>
      <c r="F307">
        <f>IF(A307&lt;='Single Prism'!$D$18,A307,#N/A)</f>
        <v>152.5</v>
      </c>
      <c r="G307">
        <f>'Single Prism'!$D$36*SIN(RADIANS('Single Prism'!$D$17*F307))</f>
        <v>-7.3093738674000847E-2</v>
      </c>
      <c r="H307">
        <f>'Single Prism'!$D$36*COS(RADIANS('Single Prism'!$D$17*F307))</f>
        <v>5.1180786815465978E-2</v>
      </c>
    </row>
    <row r="308" spans="1:8" x14ac:dyDescent="0.25">
      <c r="A308">
        <v>153</v>
      </c>
      <c r="B308">
        <f>IF(A308&lt;='Single Prism'!$D$18,A308,#N/A)</f>
        <v>153</v>
      </c>
      <c r="C308">
        <f>'Single Prism'!$D$38*SIN(RADIANS('Single Prism'!$D$17*B308))</f>
        <v>-0.35591853956824454</v>
      </c>
      <c r="D308">
        <f>'Single Prism'!$D$38*COS(RADIANS('Single Prism'!$D$17*B308))</f>
        <v>0.25858995550188835</v>
      </c>
      <c r="F308">
        <f>IF(A308&lt;='Single Prism'!$D$18,A308,#N/A)</f>
        <v>153</v>
      </c>
      <c r="G308">
        <f>'Single Prism'!$D$36*SIN(RADIANS('Single Prism'!$D$17*F308))</f>
        <v>-7.2189378250279851E-2</v>
      </c>
      <c r="H308">
        <f>'Single Prism'!$D$36*COS(RADIANS('Single Prism'!$D$17*F308))</f>
        <v>5.2448653369093511E-2</v>
      </c>
    </row>
    <row r="309" spans="1:8" x14ac:dyDescent="0.25">
      <c r="A309">
        <v>153.5</v>
      </c>
      <c r="B309">
        <f>IF(A309&lt;='Single Prism'!$D$18,A309,#N/A)</f>
        <v>153.5</v>
      </c>
      <c r="C309">
        <f>'Single Prism'!$D$38*SIN(RADIANS('Single Prism'!$D$17*B309))</f>
        <v>-0.35135131444672013</v>
      </c>
      <c r="D309">
        <f>'Single Prism'!$D$38*COS(RADIANS('Single Prism'!$D$17*B309))</f>
        <v>0.26476220601026612</v>
      </c>
      <c r="F309">
        <f>IF(A309&lt;='Single Prism'!$D$18,A309,#N/A)</f>
        <v>153.5</v>
      </c>
      <c r="G309">
        <f>'Single Prism'!$D$36*SIN(RADIANS('Single Prism'!$D$17*F309))</f>
        <v>-7.1263028242629617E-2</v>
      </c>
      <c r="H309">
        <f>'Single Prism'!$D$36*COS(RADIANS('Single Prism'!$D$17*F309))</f>
        <v>5.3700543554823309E-2</v>
      </c>
    </row>
    <row r="310" spans="1:8" x14ac:dyDescent="0.25">
      <c r="A310">
        <v>154</v>
      </c>
      <c r="B310">
        <f>IF(A310&lt;='Single Prism'!$D$18,A310,#N/A)</f>
        <v>154</v>
      </c>
      <c r="C310">
        <f>'Single Prism'!$D$38*SIN(RADIANS('Single Prism'!$D$17*B310))</f>
        <v>-0.34667706431119849</v>
      </c>
      <c r="D310">
        <f>'Single Prism'!$D$38*COS(RADIANS('Single Prism'!$D$17*B310))</f>
        <v>0.27085380738588444</v>
      </c>
      <c r="F310">
        <f>IF(A310&lt;='Single Prism'!$D$18,A310,#N/A)</f>
        <v>154</v>
      </c>
      <c r="G310">
        <f>'Single Prism'!$D$36*SIN(RADIANS('Single Prism'!$D$17*F310))</f>
        <v>-7.0314970826236181E-2</v>
      </c>
      <c r="H310">
        <f>'Single Prism'!$D$36*COS(RADIANS('Single Prism'!$D$17*F310))</f>
        <v>5.4936076034777521E-2</v>
      </c>
    </row>
    <row r="311" spans="1:8" x14ac:dyDescent="0.25">
      <c r="A311">
        <v>154.5</v>
      </c>
      <c r="B311">
        <f>IF(A311&lt;='Single Prism'!$D$18,A311,#N/A)</f>
        <v>154.5</v>
      </c>
      <c r="C311">
        <f>'Single Prism'!$D$38*SIN(RADIANS('Single Prism'!$D$17*B311))</f>
        <v>-0.34189721298355169</v>
      </c>
      <c r="D311">
        <f>'Single Prism'!$D$38*COS(RADIANS('Single Prism'!$D$17*B311))</f>
        <v>0.27686290406795294</v>
      </c>
      <c r="F311">
        <f>IF(A311&lt;='Single Prism'!$D$18,A311,#N/A)</f>
        <v>154.5</v>
      </c>
      <c r="G311">
        <f>'Single Prism'!$D$36*SIN(RADIANS('Single Prism'!$D$17*F311))</f>
        <v>-6.9345494788572701E-2</v>
      </c>
      <c r="H311">
        <f>'Single Prism'!$D$36*COS(RADIANS('Single Prism'!$D$17*F311))</f>
        <v>5.615487445379376E-2</v>
      </c>
    </row>
    <row r="312" spans="1:8" x14ac:dyDescent="0.25">
      <c r="A312">
        <v>155</v>
      </c>
      <c r="B312">
        <f>IF(A312&lt;='Single Prism'!$D$18,A312,#N/A)</f>
        <v>155</v>
      </c>
      <c r="C312">
        <f>'Single Prism'!$D$38*SIN(RADIANS('Single Prism'!$D$17*B312))</f>
        <v>-0.33701321645279753</v>
      </c>
      <c r="D312">
        <f>'Single Prism'!$D$38*COS(RADIANS('Single Prism'!$D$17*B312))</f>
        <v>0.28278766562741114</v>
      </c>
      <c r="F312">
        <f>IF(A312&lt;='Single Prism'!$D$18,A312,#N/A)</f>
        <v>155</v>
      </c>
      <c r="G312">
        <f>'Single Prism'!$D$36*SIN(RADIANS('Single Prism'!$D$17*F312))</f>
        <v>-6.8354895441431723E-2</v>
      </c>
      <c r="H312">
        <f>'Single Prism'!$D$36*COS(RADIANS('Single Prism'!$D$17*F312))</f>
        <v>5.7356567554066887E-2</v>
      </c>
    </row>
    <row r="313" spans="1:8" x14ac:dyDescent="0.25">
      <c r="A313">
        <v>155.5</v>
      </c>
      <c r="B313">
        <f>IF(A313&lt;='Single Prism'!$D$18,A313,#N/A)</f>
        <v>155.5</v>
      </c>
      <c r="C313">
        <f>'Single Prism'!$D$38*SIN(RADIANS('Single Prism'!$D$17*B313))</f>
        <v>-0.33202656243159145</v>
      </c>
      <c r="D313">
        <f>'Single Prism'!$D$38*COS(RADIANS('Single Prism'!$D$17*B313))</f>
        <v>0.28862628732449364</v>
      </c>
      <c r="F313">
        <f>IF(A313&lt;='Single Prism'!$D$18,A313,#N/A)</f>
        <v>155.5</v>
      </c>
      <c r="G313">
        <f>'Single Prism'!$D$36*SIN(RADIANS('Single Prism'!$D$17*F313))</f>
        <v>-6.734347453097056E-2</v>
      </c>
      <c r="H313">
        <f>'Single Prism'!$D$36*COS(RADIANS('Single Prism'!$D$17*F313))</f>
        <v>5.8540789288237506E-2</v>
      </c>
    </row>
    <row r="314" spans="1:8" x14ac:dyDescent="0.25">
      <c r="A314">
        <v>156</v>
      </c>
      <c r="B314">
        <f>IF(A314&lt;='Single Prism'!$D$18,A314,#N/A)</f>
        <v>156</v>
      </c>
      <c r="C314">
        <f>'Single Prism'!$D$38*SIN(RADIANS('Single Prism'!$D$17*B314))</f>
        <v>-0.32693876990305515</v>
      </c>
      <c r="D314">
        <f>'Single Prism'!$D$38*COS(RADIANS('Single Prism'!$D$17*B314))</f>
        <v>0.29437699065847145</v>
      </c>
      <c r="F314">
        <f>IF(A314&lt;='Single Prism'!$D$18,A314,#N/A)</f>
        <v>156</v>
      </c>
      <c r="G314">
        <f>'Single Prism'!$D$36*SIN(RADIANS('Single Prism'!$D$17*F314))</f>
        <v>-6.6311540145796363E-2</v>
      </c>
      <c r="H314">
        <f>'Single Prism'!$D$36*COS(RADIANS('Single Prism'!$D$17*F314))</f>
        <v>5.9707178930893556E-2</v>
      </c>
    </row>
    <row r="315" spans="1:8" x14ac:dyDescent="0.25">
      <c r="A315">
        <v>156.5</v>
      </c>
      <c r="B315">
        <f>IF(A315&lt;='Single Prism'!$D$18,A315,#N/A)</f>
        <v>156.5</v>
      </c>
      <c r="C315">
        <f>'Single Prism'!$D$38*SIN(RADIANS('Single Prism'!$D$17*B315))</f>
        <v>-0.32175138865807917</v>
      </c>
      <c r="D315">
        <f>'Single Prism'!$D$38*COS(RADIANS('Single Prism'!$D$17*B315))</f>
        <v>0.30003802390940104</v>
      </c>
      <c r="F315">
        <f>IF(A315&lt;='Single Prism'!$D$18,A315,#N/A)</f>
        <v>156.5</v>
      </c>
      <c r="G315">
        <f>'Single Prism'!$D$36*SIN(RADIANS('Single Prism'!$D$17*F315))</f>
        <v>-6.5259406623119395E-2</v>
      </c>
      <c r="H315">
        <f>'Single Prism'!$D$36*COS(RADIANS('Single Prism'!$D$17*F315))</f>
        <v>6.0855381188450894E-2</v>
      </c>
    </row>
    <row r="316" spans="1:8" x14ac:dyDescent="0.25">
      <c r="A316">
        <v>157</v>
      </c>
      <c r="B316">
        <f>IF(A316&lt;='Single Prism'!$D$18,A316,#N/A)</f>
        <v>157</v>
      </c>
      <c r="C316">
        <f>'Single Prism'!$D$38*SIN(RADIANS('Single Prism'!$D$17*B316))</f>
        <v>-0.3164659988232425</v>
      </c>
      <c r="D316">
        <f>'Single Prism'!$D$38*COS(RADIANS('Single Prism'!$D$17*B316))</f>
        <v>0.30560766267171396</v>
      </c>
      <c r="F316">
        <f>IF(A316&lt;='Single Prism'!$D$18,A316,#N/A)</f>
        <v>157</v>
      </c>
      <c r="G316">
        <f>'Single Prism'!$D$36*SIN(RADIANS('Single Prism'!$D$17*F316))</f>
        <v>-6.4187394453003019E-2</v>
      </c>
      <c r="H316">
        <f>'Single Prism'!$D$36*COS(RADIANS('Single Prism'!$D$17*F316))</f>
        <v>6.1985046307378854E-2</v>
      </c>
    </row>
    <row r="317" spans="1:8" x14ac:dyDescent="0.25">
      <c r="A317">
        <v>157.5</v>
      </c>
      <c r="B317">
        <f>IF(A317&lt;='Single Prism'!$D$18,A317,#N/A)</f>
        <v>157.5</v>
      </c>
      <c r="C317">
        <f>'Single Prism'!$D$38*SIN(RADIANS('Single Prism'!$D$17*B317))</f>
        <v>-0.3110842103794893</v>
      </c>
      <c r="D317">
        <f>'Single Prism'!$D$38*COS(RADIANS('Single Prism'!$D$17*B317))</f>
        <v>0.31108421037948919</v>
      </c>
      <c r="F317">
        <f>IF(A317&lt;='Single Prism'!$D$18,A317,#N/A)</f>
        <v>157.5</v>
      </c>
      <c r="G317">
        <f>'Single Prism'!$D$36*SIN(RADIANS('Single Prism'!$D$17*F317))</f>
        <v>-6.3095830180738985E-2</v>
      </c>
      <c r="H317">
        <f>'Single Prism'!$D$36*COS(RADIANS('Single Prism'!$D$17*F317))</f>
        <v>6.3095830180738957E-2</v>
      </c>
    </row>
    <row r="318" spans="1:8" x14ac:dyDescent="0.25">
      <c r="A318">
        <v>158</v>
      </c>
      <c r="B318">
        <f>IF(A318&lt;='Single Prism'!$D$18,A318,#N/A)</f>
        <v>158</v>
      </c>
      <c r="C318">
        <f>'Single Prism'!$D$38*SIN(RADIANS('Single Prism'!$D$17*B318))</f>
        <v>-0.30560766267171413</v>
      </c>
      <c r="D318">
        <f>'Single Prism'!$D$38*COS(RADIANS('Single Prism'!$D$17*B318))</f>
        <v>0.31646599882324239</v>
      </c>
      <c r="F318">
        <f>IF(A318&lt;='Single Prism'!$D$18,A318,#N/A)</f>
        <v>158</v>
      </c>
      <c r="G318">
        <f>'Single Prism'!$D$36*SIN(RADIANS('Single Prism'!$D$17*F318))</f>
        <v>-6.1985046307378881E-2</v>
      </c>
      <c r="H318">
        <f>'Single Prism'!$D$36*COS(RADIANS('Single Prism'!$D$17*F318))</f>
        <v>6.4187394453002977E-2</v>
      </c>
    </row>
    <row r="319" spans="1:8" x14ac:dyDescent="0.25">
      <c r="A319">
        <v>158.5</v>
      </c>
      <c r="B319">
        <f>IF(A319&lt;='Single Prism'!$D$18,A319,#N/A)</f>
        <v>158.5</v>
      </c>
      <c r="C319">
        <f>'Single Prism'!$D$38*SIN(RADIANS('Single Prism'!$D$17*B319))</f>
        <v>-0.30003802390940093</v>
      </c>
      <c r="D319">
        <f>'Single Prism'!$D$38*COS(RADIANS('Single Prism'!$D$17*B319))</f>
        <v>0.32175138865807928</v>
      </c>
      <c r="F319">
        <f>IF(A319&lt;='Single Prism'!$D$18,A319,#N/A)</f>
        <v>158.5</v>
      </c>
      <c r="G319">
        <f>'Single Prism'!$D$36*SIN(RADIANS('Single Prism'!$D$17*F319))</f>
        <v>-6.0855381188450859E-2</v>
      </c>
      <c r="H319">
        <f>'Single Prism'!$D$36*COS(RADIANS('Single Prism'!$D$17*F319))</f>
        <v>6.5259406623119423E-2</v>
      </c>
    </row>
    <row r="320" spans="1:8" x14ac:dyDescent="0.25">
      <c r="A320">
        <v>159</v>
      </c>
      <c r="B320">
        <f>IF(A320&lt;='Single Prism'!$D$18,A320,#N/A)</f>
        <v>159</v>
      </c>
      <c r="C320">
        <f>'Single Prism'!$D$38*SIN(RADIANS('Single Prism'!$D$17*B320))</f>
        <v>-0.29437699065847162</v>
      </c>
      <c r="D320">
        <f>'Single Prism'!$D$38*COS(RADIANS('Single Prism'!$D$17*B320))</f>
        <v>0.32693876990305498</v>
      </c>
      <c r="F320">
        <f>IF(A320&lt;='Single Prism'!$D$18,A320,#N/A)</f>
        <v>159</v>
      </c>
      <c r="G320">
        <f>'Single Prism'!$D$36*SIN(RADIANS('Single Prism'!$D$17*F320))</f>
        <v>-5.9707178930893584E-2</v>
      </c>
      <c r="H320">
        <f>'Single Prism'!$D$36*COS(RADIANS('Single Prism'!$D$17*F320))</f>
        <v>6.6311540145796335E-2</v>
      </c>
    </row>
    <row r="321" spans="1:8" x14ac:dyDescent="0.25">
      <c r="A321">
        <v>159.5</v>
      </c>
      <c r="B321">
        <f>IF(A321&lt;='Single Prism'!$D$18,A321,#N/A)</f>
        <v>159.5</v>
      </c>
      <c r="C321">
        <f>'Single Prism'!$D$38*SIN(RADIANS('Single Prism'!$D$17*B321))</f>
        <v>-0.2886262873244938</v>
      </c>
      <c r="D321">
        <f>'Single Prism'!$D$38*COS(RADIANS('Single Prism'!$D$17*B321))</f>
        <v>0.33202656243159129</v>
      </c>
      <c r="F321">
        <f>IF(A321&lt;='Single Prism'!$D$18,A321,#N/A)</f>
        <v>159.5</v>
      </c>
      <c r="G321">
        <f>'Single Prism'!$D$36*SIN(RADIANS('Single Prism'!$D$17*F321))</f>
        <v>-5.8540789288237534E-2</v>
      </c>
      <c r="H321">
        <f>'Single Prism'!$D$36*COS(RADIANS('Single Prism'!$D$17*F321))</f>
        <v>6.7343474530970532E-2</v>
      </c>
    </row>
    <row r="322" spans="1:8" x14ac:dyDescent="0.25">
      <c r="A322">
        <v>160</v>
      </c>
      <c r="B322">
        <f>IF(A322&lt;='Single Prism'!$D$18,A322,#N/A)</f>
        <v>160</v>
      </c>
      <c r="C322">
        <f>'Single Prism'!$D$38*SIN(RADIANS('Single Prism'!$D$17*B322))</f>
        <v>-0.28278766562741131</v>
      </c>
      <c r="D322">
        <f>'Single Prism'!$D$38*COS(RADIANS('Single Prism'!$D$17*B322))</f>
        <v>0.33701321645279736</v>
      </c>
      <c r="F322">
        <f>IF(A322&lt;='Single Prism'!$D$18,A322,#N/A)</f>
        <v>160</v>
      </c>
      <c r="G322">
        <f>'Single Prism'!$D$36*SIN(RADIANS('Single Prism'!$D$17*F322))</f>
        <v>-5.7356567554066921E-2</v>
      </c>
      <c r="H322">
        <f>'Single Prism'!$D$36*COS(RADIANS('Single Prism'!$D$17*F322))</f>
        <v>6.8354895441431696E-2</v>
      </c>
    </row>
    <row r="323" spans="1:8" x14ac:dyDescent="0.25">
      <c r="A323">
        <v>160.5</v>
      </c>
      <c r="B323">
        <f>IF(A323&lt;='Single Prism'!$D$18,A323,#N/A)</f>
        <v>160.5</v>
      </c>
      <c r="C323">
        <f>'Single Prism'!$D$38*SIN(RADIANS('Single Prism'!$D$17*B323))</f>
        <v>-0.27686290406795305</v>
      </c>
      <c r="D323">
        <f>'Single Prism'!$D$38*COS(RADIANS('Single Prism'!$D$17*B323))</f>
        <v>0.34189721298355163</v>
      </c>
      <c r="F323">
        <f>IF(A323&lt;='Single Prism'!$D$18,A323,#N/A)</f>
        <v>160.5</v>
      </c>
      <c r="G323">
        <f>'Single Prism'!$D$36*SIN(RADIANS('Single Prism'!$D$17*F323))</f>
        <v>-5.6154874453793788E-2</v>
      </c>
      <c r="H323">
        <f>'Single Prism'!$D$36*COS(RADIANS('Single Prism'!$D$17*F323))</f>
        <v>6.9345494788572673E-2</v>
      </c>
    </row>
    <row r="324" spans="1:8" x14ac:dyDescent="0.25">
      <c r="A324">
        <v>161</v>
      </c>
      <c r="B324">
        <f>IF(A324&lt;='Single Prism'!$D$18,A324,#N/A)</f>
        <v>161</v>
      </c>
      <c r="C324">
        <f>'Single Prism'!$D$38*SIN(RADIANS('Single Prism'!$D$17*B324))</f>
        <v>-0.27085380738588427</v>
      </c>
      <c r="D324">
        <f>'Single Prism'!$D$38*COS(RADIANS('Single Prism'!$D$17*B324))</f>
        <v>0.3466770643111986</v>
      </c>
      <c r="F324">
        <f>IF(A324&lt;='Single Prism'!$D$18,A324,#N/A)</f>
        <v>161</v>
      </c>
      <c r="G324">
        <f>'Single Prism'!$D$36*SIN(RADIANS('Single Prism'!$D$17*F324))</f>
        <v>-5.4936076034777494E-2</v>
      </c>
      <c r="H324">
        <f>'Single Prism'!$D$36*COS(RADIANS('Single Prism'!$D$17*F324))</f>
        <v>7.0314970826236209E-2</v>
      </c>
    </row>
    <row r="325" spans="1:8" x14ac:dyDescent="0.25">
      <c r="A325">
        <v>161.5</v>
      </c>
      <c r="B325">
        <f>IF(A325&lt;='Single Prism'!$D$18,A325,#N/A)</f>
        <v>161.5</v>
      </c>
      <c r="C325">
        <f>'Single Prism'!$D$38*SIN(RADIANS('Single Prism'!$D$17*B325))</f>
        <v>-0.26476220601026629</v>
      </c>
      <c r="D325">
        <f>'Single Prism'!$D$38*COS(RADIANS('Single Prism'!$D$17*B325))</f>
        <v>0.35135131444672008</v>
      </c>
      <c r="F325">
        <f>IF(A325&lt;='Single Prism'!$D$18,A325,#N/A)</f>
        <v>161.5</v>
      </c>
      <c r="G325">
        <f>'Single Prism'!$D$36*SIN(RADIANS('Single Prism'!$D$17*F325))</f>
        <v>-5.3700543554823336E-2</v>
      </c>
      <c r="H325">
        <f>'Single Prism'!$D$36*COS(RADIANS('Single Prism'!$D$17*F325))</f>
        <v>7.1263028242629603E-2</v>
      </c>
    </row>
    <row r="326" spans="1:8" x14ac:dyDescent="0.25">
      <c r="A326">
        <v>162</v>
      </c>
      <c r="B326">
        <f>IF(A326&lt;='Single Prism'!$D$18,A326,#N/A)</f>
        <v>162</v>
      </c>
      <c r="C326">
        <f>'Single Prism'!$D$38*SIN(RADIANS('Single Prism'!$D$17*B326))</f>
        <v>-0.25858995550188851</v>
      </c>
      <c r="D326">
        <f>'Single Prism'!$D$38*COS(RADIANS('Single Prism'!$D$17*B326))</f>
        <v>0.35591853956824443</v>
      </c>
      <c r="F326">
        <f>IF(A326&lt;='Single Prism'!$D$18,A326,#N/A)</f>
        <v>162</v>
      </c>
      <c r="G326">
        <f>'Single Prism'!$D$36*SIN(RADIANS('Single Prism'!$D$17*F326))</f>
        <v>-5.2448653369093552E-2</v>
      </c>
      <c r="H326">
        <f>'Single Prism'!$D$36*COS(RADIANS('Single Prism'!$D$17*F326))</f>
        <v>7.2189378250279837E-2</v>
      </c>
    </row>
    <row r="327" spans="1:8" x14ac:dyDescent="0.25">
      <c r="A327">
        <v>162.5</v>
      </c>
      <c r="B327">
        <f>IF(A327&lt;='Single Prism'!$D$18,A327,#N/A)</f>
        <v>162.5</v>
      </c>
      <c r="C327">
        <f>'Single Prism'!$D$38*SIN(RADIANS('Single Prism'!$D$17*B327))</f>
        <v>-0.25233893598804769</v>
      </c>
      <c r="D327">
        <f>'Single Prism'!$D$38*COS(RADIANS('Single Prism'!$D$17*B327))</f>
        <v>0.360377348454756</v>
      </c>
      <c r="F327">
        <f>IF(A327&lt;='Single Prism'!$D$18,A327,#N/A)</f>
        <v>162.5</v>
      </c>
      <c r="G327">
        <f>'Single Prism'!$D$36*SIN(RADIANS('Single Prism'!$D$17*F327))</f>
        <v>-5.118078681546602E-2</v>
      </c>
      <c r="H327">
        <f>'Single Prism'!$D$36*COS(RADIANS('Single Prism'!$D$17*F327))</f>
        <v>7.3093738674000819E-2</v>
      </c>
    </row>
    <row r="328" spans="1:8" x14ac:dyDescent="0.25">
      <c r="A328">
        <v>163</v>
      </c>
      <c r="B328">
        <f>IF(A328&lt;='Single Prism'!$D$18,A328,#N/A)</f>
        <v>163</v>
      </c>
      <c r="C328">
        <f>'Single Prism'!$D$38*SIN(RADIANS('Single Prism'!$D$17*B328))</f>
        <v>-0.24601105158984241</v>
      </c>
      <c r="D328">
        <f>'Single Prism'!$D$38*COS(RADIANS('Single Prism'!$D$17*B328))</f>
        <v>0.36472638290987469</v>
      </c>
      <c r="F328">
        <f>IF(A328&lt;='Single Prism'!$D$18,A328,#N/A)</f>
        <v>163</v>
      </c>
      <c r="G328">
        <f>'Single Prism'!$D$36*SIN(RADIANS('Single Prism'!$D$17*F328))</f>
        <v>-4.9897330098375006E-2</v>
      </c>
      <c r="H328">
        <f>'Single Prism'!$D$36*COS(RADIANS('Single Prism'!$D$17*F328))</f>
        <v>7.3975834036846808E-2</v>
      </c>
    </row>
    <row r="329" spans="1:8" x14ac:dyDescent="0.25">
      <c r="A329">
        <v>163.5</v>
      </c>
      <c r="B329">
        <f>IF(A329&lt;='Single Prism'!$D$18,A329,#N/A)</f>
        <v>163.5</v>
      </c>
      <c r="C329">
        <f>'Single Prism'!$D$38*SIN(RADIANS('Single Prism'!$D$17*B329))</f>
        <v>-0.23960822984216062</v>
      </c>
      <c r="D329">
        <f>'Single Prism'!$D$38*COS(RADIANS('Single Prism'!$D$17*B329))</f>
        <v>0.36896431817557501</v>
      </c>
      <c r="F329">
        <f>IF(A329&lt;='Single Prism'!$D$18,A329,#N/A)</f>
        <v>163.5</v>
      </c>
      <c r="G329">
        <f>'Single Prism'!$D$36*SIN(RADIANS('Single Prism'!$D$17*F329))</f>
        <v>-4.8598674171169809E-2</v>
      </c>
      <c r="H329">
        <f>'Single Prism'!$D$36*COS(RADIANS('Single Prism'!$D$17*F329))</f>
        <v>7.4835395644025124E-2</v>
      </c>
    </row>
    <row r="330" spans="1:8" x14ac:dyDescent="0.25">
      <c r="A330">
        <v>164</v>
      </c>
      <c r="B330">
        <f>IF(A330&lt;='Single Prism'!$D$18,A330,#N/A)</f>
        <v>164</v>
      </c>
      <c r="C330">
        <f>'Single Prism'!$D$38*SIN(RADIANS('Single Prism'!$D$17*B330))</f>
        <v>-0.23313242110653187</v>
      </c>
      <c r="D330">
        <f>'Single Prism'!$D$38*COS(RADIANS('Single Prism'!$D$17*B330))</f>
        <v>0.37308986333572147</v>
      </c>
      <c r="F330">
        <f>IF(A330&lt;='Single Prism'!$D$18,A330,#N/A)</f>
        <v>164</v>
      </c>
      <c r="G330">
        <f>'Single Prism'!$D$36*SIN(RADIANS('Single Prism'!$D$17*F330))</f>
        <v>-4.7285214617026151E-2</v>
      </c>
      <c r="H330">
        <f>'Single Prism'!$D$36*COS(RADIANS('Single Prism'!$D$17*F330))</f>
        <v>7.5672161664743526E-2</v>
      </c>
    </row>
    <row r="331" spans="1:8" x14ac:dyDescent="0.25">
      <c r="A331">
        <v>164.5</v>
      </c>
      <c r="B331">
        <f>IF(A331&lt;='Single Prism'!$D$18,A331,#N/A)</f>
        <v>164.5</v>
      </c>
      <c r="C331">
        <f>'Single Prism'!$D$38*SIN(RADIANS('Single Prism'!$D$17*B331))</f>
        <v>-0.22658559797702965</v>
      </c>
      <c r="D331">
        <f>'Single Prism'!$D$38*COS(RADIANS('Single Prism'!$D$17*B331))</f>
        <v>0.37710176170929316</v>
      </c>
      <c r="F331">
        <f>IF(A331&lt;='Single Prism'!$D$18,A331,#N/A)</f>
        <v>164.5</v>
      </c>
      <c r="G331">
        <f>'Single Prism'!$D$36*SIN(RADIANS('Single Prism'!$D$17*F331))</f>
        <v>-4.5957351528447987E-2</v>
      </c>
      <c r="H331">
        <f>'Single Prism'!$D$36*COS(RADIANS('Single Prism'!$D$17*F331))</f>
        <v>7.6485877211966147E-2</v>
      </c>
    </row>
    <row r="332" spans="1:8" x14ac:dyDescent="0.25">
      <c r="A332">
        <v>165</v>
      </c>
      <c r="B332">
        <f>IF(A332&lt;='Single Prism'!$D$18,A332,#N/A)</f>
        <v>165</v>
      </c>
      <c r="C332">
        <f>'Single Prism'!$D$38*SIN(RADIANS('Single Prism'!$D$17*B332))</f>
        <v>-0.21996975467939961</v>
      </c>
      <c r="D332">
        <f>'Single Prism'!$D$38*COS(RADIANS('Single Prism'!$D$17*B332))</f>
        <v>0.38099879123318148</v>
      </c>
      <c r="F332">
        <f>IF(A332&lt;='Single Prism'!$D$18,A332,#N/A)</f>
        <v>165</v>
      </c>
      <c r="G332">
        <f>'Single Prism'!$D$36*SIN(RADIANS('Single Prism'!$D$17*F332))</f>
        <v>-4.4615489385395397E-2</v>
      </c>
      <c r="H332">
        <f>'Single Prism'!$D$36*COS(RADIANS('Single Prism'!$D$17*F332))</f>
        <v>7.7276294420054681E-2</v>
      </c>
    </row>
    <row r="333" spans="1:8" x14ac:dyDescent="0.25">
      <c r="A333">
        <v>165.5</v>
      </c>
      <c r="B333">
        <f>IF(A333&lt;='Single Prism'!$D$18,A333,#N/A)</f>
        <v>165.5</v>
      </c>
      <c r="C333">
        <f>'Single Prism'!$D$38*SIN(RADIANS('Single Prism'!$D$17*B333))</f>
        <v>-0.21328690646359905</v>
      </c>
      <c r="D333">
        <f>'Single Prism'!$D$38*COS(RADIANS('Single Prism'!$D$17*B333))</f>
        <v>0.38477976483444215</v>
      </c>
      <c r="F333">
        <f>IF(A333&lt;='Single Prism'!$D$18,A333,#N/A)</f>
        <v>165.5</v>
      </c>
      <c r="G333">
        <f>'Single Prism'!$D$36*SIN(RADIANS('Single Prism'!$D$17*F333))</f>
        <v>-4.3260036932075994E-2</v>
      </c>
      <c r="H333">
        <f>'Single Prism'!$D$36*COS(RADIANS('Single Prism'!$D$17*F333))</f>
        <v>7.8043172520270626E-2</v>
      </c>
    </row>
    <row r="334" spans="1:8" x14ac:dyDescent="0.25">
      <c r="A334">
        <v>166</v>
      </c>
      <c r="B334">
        <f>IF(A334&lt;='Single Prism'!$D$18,A334,#N/A)</f>
        <v>166</v>
      </c>
      <c r="C334">
        <f>'Single Prism'!$D$38*SIN(RADIANS('Single Prism'!$D$17*B334))</f>
        <v>-0.20653908898993331</v>
      </c>
      <c r="D334">
        <f>'Single Prism'!$D$38*COS(RADIANS('Single Prism'!$D$17*B334))</f>
        <v>0.38844353079188876</v>
      </c>
      <c r="F334">
        <f>IF(A334&lt;='Single Prism'!$D$18,A334,#N/A)</f>
        <v>166</v>
      </c>
      <c r="G334">
        <f>'Single Prism'!$D$36*SIN(RADIANS('Single Prism'!$D$17*F334))</f>
        <v>-4.1891407052437761E-2</v>
      </c>
      <c r="H334">
        <f>'Single Prism'!$D$36*COS(RADIANS('Single Prism'!$D$17*F334))</f>
        <v>7.878627791411566E-2</v>
      </c>
    </row>
    <row r="335" spans="1:8" x14ac:dyDescent="0.25">
      <c r="A335">
        <v>166.5</v>
      </c>
      <c r="B335">
        <f>IF(A335&lt;='Single Prism'!$D$18,A335,#N/A)</f>
        <v>166.5</v>
      </c>
      <c r="C335">
        <f>'Single Prism'!$D$38*SIN(RADIANS('Single Prism'!$D$17*B335))</f>
        <v>-0.19972835770897218</v>
      </c>
      <c r="D335">
        <f>'Single Prism'!$D$38*COS(RADIANS('Single Prism'!$D$17*B335))</f>
        <v>0.39198897308691927</v>
      </c>
      <c r="F335">
        <f>IF(A335&lt;='Single Prism'!$D$18,A335,#N/A)</f>
        <v>166.5</v>
      </c>
      <c r="G335">
        <f>'Single Prism'!$D$36*SIN(RADIANS('Single Prism'!$D$17*F335))</f>
        <v>-4.0510016644400182E-2</v>
      </c>
      <c r="H335">
        <f>'Single Prism'!$D$36*COS(RADIANS('Single Prism'!$D$17*F335))</f>
        <v>7.9505384244488261E-2</v>
      </c>
    </row>
    <row r="336" spans="1:8" x14ac:dyDescent="0.25">
      <c r="A336">
        <v>167</v>
      </c>
      <c r="B336">
        <f>IF(A336&lt;='Single Prism'!$D$18,A336,#N/A)</f>
        <v>167</v>
      </c>
      <c r="C336">
        <f>'Single Prism'!$D$38*SIN(RADIANS('Single Prism'!$D$17*B336))</f>
        <v>-0.19285678723544086</v>
      </c>
      <c r="D336">
        <f>'Single Prism'!$D$38*COS(RADIANS('Single Prism'!$D$17*B336))</f>
        <v>0.39541501174346499</v>
      </c>
      <c r="F336">
        <f>IF(A336&lt;='Single Prism'!$D$18,A336,#N/A)</f>
        <v>167</v>
      </c>
      <c r="G336">
        <f>'Single Prism'!$D$36*SIN(RADIANS('Single Prism'!$D$17*F336))</f>
        <v>-3.9116286492863382E-2</v>
      </c>
      <c r="H336">
        <f>'Single Prism'!$D$36*COS(RADIANS('Single Prism'!$D$17*F336))</f>
        <v>8.0200272464634043E-2</v>
      </c>
    </row>
    <row r="337" spans="1:8" x14ac:dyDescent="0.25">
      <c r="A337">
        <v>167.5</v>
      </c>
      <c r="B337">
        <f>IF(A337&lt;='Single Prism'!$D$18,A337,#N/A)</f>
        <v>167.5</v>
      </c>
      <c r="C337">
        <f>'Single Prism'!$D$38*SIN(RADIANS('Single Prism'!$D$17*B337))</f>
        <v>-0.18592647071627164</v>
      </c>
      <c r="D337">
        <f>'Single Prism'!$D$38*COS(RADIANS('Single Prism'!$D$17*B337))</f>
        <v>0.39872060315696256</v>
      </c>
      <c r="F337">
        <f>IF(A337&lt;='Single Prism'!$D$18,A337,#N/A)</f>
        <v>167.5</v>
      </c>
      <c r="G337">
        <f>'Single Prism'!$D$36*SIN(RADIANS('Single Prism'!$D$17*F337))</f>
        <v>-3.7710641141532802E-2</v>
      </c>
      <c r="H337">
        <f>'Single Prism'!$D$36*COS(RADIANS('Single Prism'!$D$17*F337))</f>
        <v>8.0870730904869625E-2</v>
      </c>
    </row>
    <row r="338" spans="1:8" x14ac:dyDescent="0.25">
      <c r="A338">
        <v>168</v>
      </c>
      <c r="B338">
        <f>IF(A338&lt;='Single Prism'!$D$18,A338,#N/A)</f>
        <v>168</v>
      </c>
      <c r="C338">
        <f>'Single Prism'!$D$38*SIN(RADIANS('Single Prism'!$D$17*B338))</f>
        <v>-0.1789395191930124</v>
      </c>
      <c r="D338">
        <f>'Single Prism'!$D$38*COS(RADIANS('Single Prism'!$D$17*B338))</f>
        <v>0.40190474041224522</v>
      </c>
      <c r="F338">
        <f>IF(A338&lt;='Single Prism'!$D$18,A338,#N/A)</f>
        <v>168</v>
      </c>
      <c r="G338">
        <f>'Single Prism'!$D$36*SIN(RADIANS('Single Prism'!$D$17*F338))</f>
        <v>-3.6293508763599401E-2</v>
      </c>
      <c r="H338">
        <f>'Single Prism'!$D$36*COS(RADIANS('Single Prism'!$D$17*F338))</f>
        <v>8.1516555337059218E-2</v>
      </c>
    </row>
    <row r="339" spans="1:8" x14ac:dyDescent="0.25">
      <c r="A339">
        <v>168.5</v>
      </c>
      <c r="B339">
        <f>IF(A339&lt;='Single Prism'!$D$18,A339,#N/A)</f>
        <v>168.5</v>
      </c>
      <c r="C339">
        <f>'Single Prism'!$D$38*SIN(RADIANS('Single Prism'!$D$17*B339))</f>
        <v>-0.17189806095878093</v>
      </c>
      <c r="D339">
        <f>'Single Prism'!$D$38*COS(RADIANS('Single Prism'!$D$17*B339))</f>
        <v>0.40496645359025957</v>
      </c>
      <c r="F339">
        <f>IF(A339&lt;='Single Prism'!$D$18,A339,#N/A)</f>
        <v>168.5</v>
      </c>
      <c r="G339">
        <f>'Single Prism'!$D$36*SIN(RADIANS('Single Prism'!$D$17*F339))</f>
        <v>-3.4865321031313498E-2</v>
      </c>
      <c r="H339">
        <f>'Single Prism'!$D$36*COS(RADIANS('Single Prism'!$D$17*F339))</f>
        <v>8.2137549036824506E-2</v>
      </c>
    </row>
    <row r="340" spans="1:8" x14ac:dyDescent="0.25">
      <c r="A340">
        <v>169</v>
      </c>
      <c r="B340">
        <f>IF(A340&lt;='Single Prism'!$D$18,A340,#N/A)</f>
        <v>169</v>
      </c>
      <c r="C340">
        <f>'Single Prism'!$D$38*SIN(RADIANS('Single Prism'!$D$17*B340))</f>
        <v>-0.16480424090996751</v>
      </c>
      <c r="D340">
        <f>'Single Prism'!$D$38*COS(RADIANS('Single Prism'!$D$17*B340))</f>
        <v>0.40790481006351231</v>
      </c>
      <c r="F340">
        <f>IF(A340&lt;='Single Prism'!$D$18,A340,#N/A)</f>
        <v>169</v>
      </c>
      <c r="G340">
        <f>'Single Prism'!$D$36*SIN(RADIANS('Single Prism'!$D$17*F340))</f>
        <v>-3.3426512984493499E-2</v>
      </c>
      <c r="H340">
        <f>'Single Prism'!$D$36*COS(RADIANS('Single Prism'!$D$17*F340))</f>
        <v>8.2733522843468896E-2</v>
      </c>
    </row>
    <row r="341" spans="1:8" x14ac:dyDescent="0.25">
      <c r="A341">
        <v>169.5</v>
      </c>
      <c r="B341">
        <f>IF(A341&lt;='Single Prism'!$D$18,A341,#N/A)</f>
        <v>169.5</v>
      </c>
      <c r="C341">
        <f>'Single Prism'!$D$38*SIN(RADIANS('Single Prism'!$D$17*B341))</f>
        <v>-0.1576602198928784</v>
      </c>
      <c r="D341">
        <f>'Single Prism'!$D$38*COS(RADIANS('Single Prism'!$D$17*B341))</f>
        <v>0.41071891478015699</v>
      </c>
      <c r="F341">
        <f>IF(A341&lt;='Single Prism'!$D$18,A341,#N/A)</f>
        <v>169.5</v>
      </c>
      <c r="G341">
        <f>'Single Prism'!$D$36*SIN(RADIANS('Single Prism'!$D$17*F341))</f>
        <v>-3.197752289800853E-2</v>
      </c>
      <c r="H341">
        <f>'Single Prism'!$D$36*COS(RADIANS('Single Prism'!$D$17*F341))</f>
        <v>8.3304295217597524E-2</v>
      </c>
    </row>
    <row r="342" spans="1:8" x14ac:dyDescent="0.25">
      <c r="A342">
        <v>170</v>
      </c>
      <c r="B342">
        <f>IF(A342&lt;='Single Prism'!$D$18,A342,#N/A)</f>
        <v>170</v>
      </c>
      <c r="C342">
        <f>'Single Prism'!$D$38*SIN(RADIANS('Single Prism'!$D$17*B342))</f>
        <v>-0.15046817404552071</v>
      </c>
      <c r="D342">
        <f>'Single Prism'!$D$38*COS(RADIANS('Single Prism'!$D$17*B342))</f>
        <v>0.41340791053663634</v>
      </c>
      <c r="F342">
        <f>IF(A342&lt;='Single Prism'!$D$18,A342,#N/A)</f>
        <v>170</v>
      </c>
      <c r="G342">
        <f>'Single Prism'!$D$36*SIN(RADIANS('Single Prism'!$D$17*F342))</f>
        <v>-3.051879214827553E-2</v>
      </c>
      <c r="H342">
        <f>'Single Prism'!$D$36*COS(RADIANS('Single Prism'!$D$17*F342))</f>
        <v>8.3849692296416076E-2</v>
      </c>
    </row>
    <row r="343" spans="1:8" x14ac:dyDescent="0.25">
      <c r="A343">
        <v>170.5</v>
      </c>
      <c r="B343" t="e">
        <f>IF(A343&lt;='Single Prism'!$D$18,A343,#N/A)</f>
        <v>#N/A</v>
      </c>
      <c r="C343" t="e">
        <f>'Single Prism'!$D$38*SIN(RADIANS('Single Prism'!$D$17*B343))</f>
        <v>#N/A</v>
      </c>
      <c r="D343" t="e">
        <f>'Single Prism'!$D$38*COS(RADIANS('Single Prism'!$D$17*B343))</f>
        <v>#N/A</v>
      </c>
      <c r="F343" t="e">
        <f>IF(A343&lt;='Single Prism'!$D$18,A343,#N/A)</f>
        <v>#N/A</v>
      </c>
      <c r="G343" t="e">
        <f>'Single Prism'!$D$36*SIN(RADIANS('Single Prism'!$D$17*F343))</f>
        <v>#N/A</v>
      </c>
      <c r="H343" t="e">
        <f>'Single Prism'!$D$36*COS(RADIANS('Single Prism'!$D$17*F343))</f>
        <v>#N/A</v>
      </c>
    </row>
    <row r="344" spans="1:8" x14ac:dyDescent="0.25">
      <c r="A344">
        <v>171</v>
      </c>
      <c r="B344" t="e">
        <f>IF(A344&lt;='Single Prism'!$D$18,A344,#N/A)</f>
        <v>#N/A</v>
      </c>
      <c r="C344" t="e">
        <f>'Single Prism'!$D$38*SIN(RADIANS('Single Prism'!$D$17*B344))</f>
        <v>#N/A</v>
      </c>
      <c r="D344" t="e">
        <f>'Single Prism'!$D$38*COS(RADIANS('Single Prism'!$D$17*B344))</f>
        <v>#N/A</v>
      </c>
      <c r="F344" t="e">
        <f>IF(A344&lt;='Single Prism'!$D$18,A344,#N/A)</f>
        <v>#N/A</v>
      </c>
      <c r="G344" t="e">
        <f>'Single Prism'!$D$36*SIN(RADIANS('Single Prism'!$D$17*F344))</f>
        <v>#N/A</v>
      </c>
      <c r="H344" t="e">
        <f>'Single Prism'!$D$36*COS(RADIANS('Single Prism'!$D$17*F344))</f>
        <v>#N/A</v>
      </c>
    </row>
    <row r="345" spans="1:8" x14ac:dyDescent="0.25">
      <c r="A345">
        <v>171.5</v>
      </c>
      <c r="B345" t="e">
        <f>IF(A345&lt;='Single Prism'!$D$18,A345,#N/A)</f>
        <v>#N/A</v>
      </c>
      <c r="C345" t="e">
        <f>'Single Prism'!$D$38*SIN(RADIANS('Single Prism'!$D$17*B345))</f>
        <v>#N/A</v>
      </c>
      <c r="D345" t="e">
        <f>'Single Prism'!$D$38*COS(RADIANS('Single Prism'!$D$17*B345))</f>
        <v>#N/A</v>
      </c>
      <c r="F345" t="e">
        <f>IF(A345&lt;='Single Prism'!$D$18,A345,#N/A)</f>
        <v>#N/A</v>
      </c>
      <c r="G345" t="e">
        <f>'Single Prism'!$D$36*SIN(RADIANS('Single Prism'!$D$17*F345))</f>
        <v>#N/A</v>
      </c>
      <c r="H345" t="e">
        <f>'Single Prism'!$D$36*COS(RADIANS('Single Prism'!$D$17*F345))</f>
        <v>#N/A</v>
      </c>
    </row>
    <row r="346" spans="1:8" x14ac:dyDescent="0.25">
      <c r="A346">
        <v>172</v>
      </c>
      <c r="B346" t="e">
        <f>IF(A346&lt;='Single Prism'!$D$18,A346,#N/A)</f>
        <v>#N/A</v>
      </c>
      <c r="C346" t="e">
        <f>'Single Prism'!$D$38*SIN(RADIANS('Single Prism'!$D$17*B346))</f>
        <v>#N/A</v>
      </c>
      <c r="D346" t="e">
        <f>'Single Prism'!$D$38*COS(RADIANS('Single Prism'!$D$17*B346))</f>
        <v>#N/A</v>
      </c>
      <c r="F346" t="e">
        <f>IF(A346&lt;='Single Prism'!$D$18,A346,#N/A)</f>
        <v>#N/A</v>
      </c>
      <c r="G346" t="e">
        <f>'Single Prism'!$D$36*SIN(RADIANS('Single Prism'!$D$17*F346))</f>
        <v>#N/A</v>
      </c>
      <c r="H346" t="e">
        <f>'Single Prism'!$D$36*COS(RADIANS('Single Prism'!$D$17*F346))</f>
        <v>#N/A</v>
      </c>
    </row>
    <row r="347" spans="1:8" x14ac:dyDescent="0.25">
      <c r="A347">
        <v>172.5</v>
      </c>
      <c r="B347" t="e">
        <f>IF(A347&lt;='Single Prism'!$D$18,A347,#N/A)</f>
        <v>#N/A</v>
      </c>
      <c r="C347" t="e">
        <f>'Single Prism'!$D$38*SIN(RADIANS('Single Prism'!$D$17*B347))</f>
        <v>#N/A</v>
      </c>
      <c r="D347" t="e">
        <f>'Single Prism'!$D$38*COS(RADIANS('Single Prism'!$D$17*B347))</f>
        <v>#N/A</v>
      </c>
      <c r="F347" t="e">
        <f>IF(A347&lt;='Single Prism'!$D$18,A347,#N/A)</f>
        <v>#N/A</v>
      </c>
      <c r="G347" t="e">
        <f>'Single Prism'!$D$36*SIN(RADIANS('Single Prism'!$D$17*F347))</f>
        <v>#N/A</v>
      </c>
      <c r="H347" t="e">
        <f>'Single Prism'!$D$36*COS(RADIANS('Single Prism'!$D$17*F347))</f>
        <v>#N/A</v>
      </c>
    </row>
    <row r="348" spans="1:8" x14ac:dyDescent="0.25">
      <c r="A348">
        <v>173</v>
      </c>
      <c r="B348" t="e">
        <f>IF(A348&lt;='Single Prism'!$D$18,A348,#N/A)</f>
        <v>#N/A</v>
      </c>
      <c r="C348" t="e">
        <f>'Single Prism'!$D$38*SIN(RADIANS('Single Prism'!$D$17*B348))</f>
        <v>#N/A</v>
      </c>
      <c r="D348" t="e">
        <f>'Single Prism'!$D$38*COS(RADIANS('Single Prism'!$D$17*B348))</f>
        <v>#N/A</v>
      </c>
      <c r="F348" t="e">
        <f>IF(A348&lt;='Single Prism'!$D$18,A348,#N/A)</f>
        <v>#N/A</v>
      </c>
      <c r="G348" t="e">
        <f>'Single Prism'!$D$36*SIN(RADIANS('Single Prism'!$D$17*F348))</f>
        <v>#N/A</v>
      </c>
      <c r="H348" t="e">
        <f>'Single Prism'!$D$36*COS(RADIANS('Single Prism'!$D$17*F348))</f>
        <v>#N/A</v>
      </c>
    </row>
    <row r="349" spans="1:8" x14ac:dyDescent="0.25">
      <c r="A349">
        <v>173.5</v>
      </c>
      <c r="B349" t="e">
        <f>IF(A349&lt;='Single Prism'!$D$18,A349,#N/A)</f>
        <v>#N/A</v>
      </c>
      <c r="C349" t="e">
        <f>'Single Prism'!$D$38*SIN(RADIANS('Single Prism'!$D$17*B349))</f>
        <v>#N/A</v>
      </c>
      <c r="D349" t="e">
        <f>'Single Prism'!$D$38*COS(RADIANS('Single Prism'!$D$17*B349))</f>
        <v>#N/A</v>
      </c>
      <c r="F349" t="e">
        <f>IF(A349&lt;='Single Prism'!$D$18,A349,#N/A)</f>
        <v>#N/A</v>
      </c>
      <c r="G349" t="e">
        <f>'Single Prism'!$D$36*SIN(RADIANS('Single Prism'!$D$17*F349))</f>
        <v>#N/A</v>
      </c>
      <c r="H349" t="e">
        <f>'Single Prism'!$D$36*COS(RADIANS('Single Prism'!$D$17*F349))</f>
        <v>#N/A</v>
      </c>
    </row>
    <row r="350" spans="1:8" x14ac:dyDescent="0.25">
      <c r="A350">
        <v>174</v>
      </c>
      <c r="B350" t="e">
        <f>IF(A350&lt;='Single Prism'!$D$18,A350,#N/A)</f>
        <v>#N/A</v>
      </c>
      <c r="C350" t="e">
        <f>'Single Prism'!$D$38*SIN(RADIANS('Single Prism'!$D$17*B350))</f>
        <v>#N/A</v>
      </c>
      <c r="D350" t="e">
        <f>'Single Prism'!$D$38*COS(RADIANS('Single Prism'!$D$17*B350))</f>
        <v>#N/A</v>
      </c>
      <c r="F350" t="e">
        <f>IF(A350&lt;='Single Prism'!$D$18,A350,#N/A)</f>
        <v>#N/A</v>
      </c>
      <c r="G350" t="e">
        <f>'Single Prism'!$D$36*SIN(RADIANS('Single Prism'!$D$17*F350))</f>
        <v>#N/A</v>
      </c>
      <c r="H350" t="e">
        <f>'Single Prism'!$D$36*COS(RADIANS('Single Prism'!$D$17*F350))</f>
        <v>#N/A</v>
      </c>
    </row>
    <row r="351" spans="1:8" x14ac:dyDescent="0.25">
      <c r="A351">
        <v>174.5</v>
      </c>
      <c r="B351" t="e">
        <f>IF(A351&lt;='Single Prism'!$D$18,A351,#N/A)</f>
        <v>#N/A</v>
      </c>
      <c r="C351" t="e">
        <f>'Single Prism'!$D$38*SIN(RADIANS('Single Prism'!$D$17*B351))</f>
        <v>#N/A</v>
      </c>
      <c r="D351" t="e">
        <f>'Single Prism'!$D$38*COS(RADIANS('Single Prism'!$D$17*B351))</f>
        <v>#N/A</v>
      </c>
      <c r="F351" t="e">
        <f>IF(A351&lt;='Single Prism'!$D$18,A351,#N/A)</f>
        <v>#N/A</v>
      </c>
      <c r="G351" t="e">
        <f>'Single Prism'!$D$36*SIN(RADIANS('Single Prism'!$D$17*F351))</f>
        <v>#N/A</v>
      </c>
      <c r="H351" t="e">
        <f>'Single Prism'!$D$36*COS(RADIANS('Single Prism'!$D$17*F351))</f>
        <v>#N/A</v>
      </c>
    </row>
    <row r="352" spans="1:8" x14ac:dyDescent="0.25">
      <c r="A352">
        <v>175</v>
      </c>
      <c r="B352" t="e">
        <f>IF(A352&lt;='Single Prism'!$D$18,A352,#N/A)</f>
        <v>#N/A</v>
      </c>
      <c r="C352" t="e">
        <f>'Single Prism'!$D$38*SIN(RADIANS('Single Prism'!$D$17*B352))</f>
        <v>#N/A</v>
      </c>
      <c r="D352" t="e">
        <f>'Single Prism'!$D$38*COS(RADIANS('Single Prism'!$D$17*B352))</f>
        <v>#N/A</v>
      </c>
      <c r="F352" t="e">
        <f>IF(A352&lt;='Single Prism'!$D$18,A352,#N/A)</f>
        <v>#N/A</v>
      </c>
      <c r="G352" t="e">
        <f>'Single Prism'!$D$36*SIN(RADIANS('Single Prism'!$D$17*F352))</f>
        <v>#N/A</v>
      </c>
      <c r="H352" t="e">
        <f>'Single Prism'!$D$36*COS(RADIANS('Single Prism'!$D$17*F352))</f>
        <v>#N/A</v>
      </c>
    </row>
    <row r="353" spans="1:8" x14ac:dyDescent="0.25">
      <c r="A353">
        <v>175.5</v>
      </c>
      <c r="B353" t="e">
        <f>IF(A353&lt;='Single Prism'!$D$18,A353,#N/A)</f>
        <v>#N/A</v>
      </c>
      <c r="C353" t="e">
        <f>'Single Prism'!$D$38*SIN(RADIANS('Single Prism'!$D$17*B353))</f>
        <v>#N/A</v>
      </c>
      <c r="D353" t="e">
        <f>'Single Prism'!$D$38*COS(RADIANS('Single Prism'!$D$17*B353))</f>
        <v>#N/A</v>
      </c>
      <c r="F353" t="e">
        <f>IF(A353&lt;='Single Prism'!$D$18,A353,#N/A)</f>
        <v>#N/A</v>
      </c>
      <c r="G353" t="e">
        <f>'Single Prism'!$D$36*SIN(RADIANS('Single Prism'!$D$17*F353))</f>
        <v>#N/A</v>
      </c>
      <c r="H353" t="e">
        <f>'Single Prism'!$D$36*COS(RADIANS('Single Prism'!$D$17*F353))</f>
        <v>#N/A</v>
      </c>
    </row>
    <row r="354" spans="1:8" x14ac:dyDescent="0.25">
      <c r="A354">
        <v>176</v>
      </c>
      <c r="B354" t="e">
        <f>IF(A354&lt;='Single Prism'!$D$18,A354,#N/A)</f>
        <v>#N/A</v>
      </c>
      <c r="C354" t="e">
        <f>'Single Prism'!$D$38*SIN(RADIANS('Single Prism'!$D$17*B354))</f>
        <v>#N/A</v>
      </c>
      <c r="D354" t="e">
        <f>'Single Prism'!$D$38*COS(RADIANS('Single Prism'!$D$17*B354))</f>
        <v>#N/A</v>
      </c>
      <c r="F354" t="e">
        <f>IF(A354&lt;='Single Prism'!$D$18,A354,#N/A)</f>
        <v>#N/A</v>
      </c>
      <c r="G354" t="e">
        <f>'Single Prism'!$D$36*SIN(RADIANS('Single Prism'!$D$17*F354))</f>
        <v>#N/A</v>
      </c>
      <c r="H354" t="e">
        <f>'Single Prism'!$D$36*COS(RADIANS('Single Prism'!$D$17*F354))</f>
        <v>#N/A</v>
      </c>
    </row>
    <row r="355" spans="1:8" x14ac:dyDescent="0.25">
      <c r="A355">
        <v>176.5</v>
      </c>
      <c r="B355" t="e">
        <f>IF(A355&lt;='Single Prism'!$D$18,A355,#N/A)</f>
        <v>#N/A</v>
      </c>
      <c r="C355" t="e">
        <f>'Single Prism'!$D$38*SIN(RADIANS('Single Prism'!$D$17*B355))</f>
        <v>#N/A</v>
      </c>
      <c r="D355" t="e">
        <f>'Single Prism'!$D$38*COS(RADIANS('Single Prism'!$D$17*B355))</f>
        <v>#N/A</v>
      </c>
      <c r="F355" t="e">
        <f>IF(A355&lt;='Single Prism'!$D$18,A355,#N/A)</f>
        <v>#N/A</v>
      </c>
      <c r="G355" t="e">
        <f>'Single Prism'!$D$36*SIN(RADIANS('Single Prism'!$D$17*F355))</f>
        <v>#N/A</v>
      </c>
      <c r="H355" t="e">
        <f>'Single Prism'!$D$36*COS(RADIANS('Single Prism'!$D$17*F355))</f>
        <v>#N/A</v>
      </c>
    </row>
    <row r="356" spans="1:8" x14ac:dyDescent="0.25">
      <c r="A356">
        <v>177</v>
      </c>
      <c r="B356" t="e">
        <f>IF(A356&lt;='Single Prism'!$D$18,A356,#N/A)</f>
        <v>#N/A</v>
      </c>
      <c r="C356" t="e">
        <f>'Single Prism'!$D$38*SIN(RADIANS('Single Prism'!$D$17*B356))</f>
        <v>#N/A</v>
      </c>
      <c r="D356" t="e">
        <f>'Single Prism'!$D$38*COS(RADIANS('Single Prism'!$D$17*B356))</f>
        <v>#N/A</v>
      </c>
      <c r="F356" t="e">
        <f>IF(A356&lt;='Single Prism'!$D$18,A356,#N/A)</f>
        <v>#N/A</v>
      </c>
      <c r="G356" t="e">
        <f>'Single Prism'!$D$36*SIN(RADIANS('Single Prism'!$D$17*F356))</f>
        <v>#N/A</v>
      </c>
      <c r="H356" t="e">
        <f>'Single Prism'!$D$36*COS(RADIANS('Single Prism'!$D$17*F356))</f>
        <v>#N/A</v>
      </c>
    </row>
    <row r="357" spans="1:8" x14ac:dyDescent="0.25">
      <c r="A357">
        <v>177.5</v>
      </c>
      <c r="B357" t="e">
        <f>IF(A357&lt;='Single Prism'!$D$18,A357,#N/A)</f>
        <v>#N/A</v>
      </c>
      <c r="C357" t="e">
        <f>'Single Prism'!$D$38*SIN(RADIANS('Single Prism'!$D$17*B357))</f>
        <v>#N/A</v>
      </c>
      <c r="D357" t="e">
        <f>'Single Prism'!$D$38*COS(RADIANS('Single Prism'!$D$17*B357))</f>
        <v>#N/A</v>
      </c>
      <c r="F357" t="e">
        <f>IF(A357&lt;='Single Prism'!$D$18,A357,#N/A)</f>
        <v>#N/A</v>
      </c>
      <c r="G357" t="e">
        <f>'Single Prism'!$D$36*SIN(RADIANS('Single Prism'!$D$17*F357))</f>
        <v>#N/A</v>
      </c>
      <c r="H357" t="e">
        <f>'Single Prism'!$D$36*COS(RADIANS('Single Prism'!$D$17*F357))</f>
        <v>#N/A</v>
      </c>
    </row>
    <row r="358" spans="1:8" x14ac:dyDescent="0.25">
      <c r="A358">
        <v>178</v>
      </c>
      <c r="B358" t="e">
        <f>IF(A358&lt;='Single Prism'!$D$18,A358,#N/A)</f>
        <v>#N/A</v>
      </c>
      <c r="C358" t="e">
        <f>'Single Prism'!$D$38*SIN(RADIANS('Single Prism'!$D$17*B358))</f>
        <v>#N/A</v>
      </c>
      <c r="D358" t="e">
        <f>'Single Prism'!$D$38*COS(RADIANS('Single Prism'!$D$17*B358))</f>
        <v>#N/A</v>
      </c>
      <c r="F358" t="e">
        <f>IF(A358&lt;='Single Prism'!$D$18,A358,#N/A)</f>
        <v>#N/A</v>
      </c>
      <c r="G358" t="e">
        <f>'Single Prism'!$D$36*SIN(RADIANS('Single Prism'!$D$17*F358))</f>
        <v>#N/A</v>
      </c>
      <c r="H358" t="e">
        <f>'Single Prism'!$D$36*COS(RADIANS('Single Prism'!$D$17*F358))</f>
        <v>#N/A</v>
      </c>
    </row>
    <row r="359" spans="1:8" x14ac:dyDescent="0.25">
      <c r="A359">
        <v>178.5</v>
      </c>
      <c r="B359" t="e">
        <f>IF(A359&lt;='Single Prism'!$D$18,A359,#N/A)</f>
        <v>#N/A</v>
      </c>
      <c r="C359" t="e">
        <f>'Single Prism'!$D$38*SIN(RADIANS('Single Prism'!$D$17*B359))</f>
        <v>#N/A</v>
      </c>
      <c r="D359" t="e">
        <f>'Single Prism'!$D$38*COS(RADIANS('Single Prism'!$D$17*B359))</f>
        <v>#N/A</v>
      </c>
      <c r="F359" t="e">
        <f>IF(A359&lt;='Single Prism'!$D$18,A359,#N/A)</f>
        <v>#N/A</v>
      </c>
      <c r="G359" t="e">
        <f>'Single Prism'!$D$36*SIN(RADIANS('Single Prism'!$D$17*F359))</f>
        <v>#N/A</v>
      </c>
      <c r="H359" t="e">
        <f>'Single Prism'!$D$36*COS(RADIANS('Single Prism'!$D$17*F359))</f>
        <v>#N/A</v>
      </c>
    </row>
    <row r="360" spans="1:8" x14ac:dyDescent="0.25">
      <c r="A360">
        <v>179</v>
      </c>
      <c r="B360" t="e">
        <f>IF(A360&lt;='Single Prism'!$D$18,A360,#N/A)</f>
        <v>#N/A</v>
      </c>
      <c r="C360" t="e">
        <f>'Single Prism'!$D$38*SIN(RADIANS('Single Prism'!$D$17*B360))</f>
        <v>#N/A</v>
      </c>
      <c r="D360" t="e">
        <f>'Single Prism'!$D$38*COS(RADIANS('Single Prism'!$D$17*B360))</f>
        <v>#N/A</v>
      </c>
      <c r="F360" t="e">
        <f>IF(A360&lt;='Single Prism'!$D$18,A360,#N/A)</f>
        <v>#N/A</v>
      </c>
      <c r="G360" t="e">
        <f>'Single Prism'!$D$36*SIN(RADIANS('Single Prism'!$D$17*F360))</f>
        <v>#N/A</v>
      </c>
      <c r="H360" t="e">
        <f>'Single Prism'!$D$36*COS(RADIANS('Single Prism'!$D$17*F360))</f>
        <v>#N/A</v>
      </c>
    </row>
    <row r="361" spans="1:8" x14ac:dyDescent="0.25">
      <c r="A361">
        <v>179.5</v>
      </c>
      <c r="B361" t="e">
        <f>IF(A361&lt;='Single Prism'!$D$18,A361,#N/A)</f>
        <v>#N/A</v>
      </c>
      <c r="C361" t="e">
        <f>'Single Prism'!$D$38*SIN(RADIANS('Single Prism'!$D$17*B361))</f>
        <v>#N/A</v>
      </c>
      <c r="D361" t="e">
        <f>'Single Prism'!$D$38*COS(RADIANS('Single Prism'!$D$17*B361))</f>
        <v>#N/A</v>
      </c>
      <c r="F361" t="e">
        <f>IF(A361&lt;='Single Prism'!$D$18,A361,#N/A)</f>
        <v>#N/A</v>
      </c>
      <c r="G361" t="e">
        <f>'Single Prism'!$D$36*SIN(RADIANS('Single Prism'!$D$17*F361))</f>
        <v>#N/A</v>
      </c>
      <c r="H361" t="e">
        <f>'Single Prism'!$D$36*COS(RADIANS('Single Prism'!$D$17*F361))</f>
        <v>#N/A</v>
      </c>
    </row>
    <row r="362" spans="1:8" x14ac:dyDescent="0.25">
      <c r="A362">
        <v>180</v>
      </c>
      <c r="B362" t="e">
        <f>IF(A362&lt;='Single Prism'!$D$18,A362,#N/A)</f>
        <v>#N/A</v>
      </c>
      <c r="C362" t="e">
        <f>'Single Prism'!$D$38*SIN(RADIANS('Single Prism'!$D$17*B362))</f>
        <v>#N/A</v>
      </c>
      <c r="D362" t="e">
        <f>'Single Prism'!$D$38*COS(RADIANS('Single Prism'!$D$17*B362))</f>
        <v>#N/A</v>
      </c>
      <c r="F362" t="e">
        <f>IF(A362&lt;='Single Prism'!$D$18,A362,#N/A)</f>
        <v>#N/A</v>
      </c>
      <c r="G362" t="e">
        <f>'Single Prism'!$D$36*SIN(RADIANS('Single Prism'!$D$17*F362))</f>
        <v>#N/A</v>
      </c>
      <c r="H362" t="e">
        <f>'Single Prism'!$D$36*COS(RADIANS('Single Prism'!$D$17*F362))</f>
        <v>#N/A</v>
      </c>
    </row>
    <row r="363" spans="1:8" x14ac:dyDescent="0.25">
      <c r="A363">
        <v>180.5</v>
      </c>
      <c r="B363" t="e">
        <f>IF(A363&lt;='Single Prism'!$D$18,A363,#N/A)</f>
        <v>#N/A</v>
      </c>
      <c r="C363" t="e">
        <f>'Single Prism'!$D$38*SIN(RADIANS('Single Prism'!$D$17*B363))</f>
        <v>#N/A</v>
      </c>
      <c r="D363" t="e">
        <f>'Single Prism'!$D$38*COS(RADIANS('Single Prism'!$D$17*B363))</f>
        <v>#N/A</v>
      </c>
      <c r="F363" t="e">
        <f>IF(A363&lt;='Single Prism'!$D$18,A363,#N/A)</f>
        <v>#N/A</v>
      </c>
      <c r="G363" t="e">
        <f>'Single Prism'!$D$36*SIN(RADIANS('Single Prism'!$D$17*F363))</f>
        <v>#N/A</v>
      </c>
      <c r="H363" t="e">
        <f>'Single Prism'!$D$36*COS(RADIANS('Single Prism'!$D$17*F363))</f>
        <v>#N/A</v>
      </c>
    </row>
    <row r="364" spans="1:8" x14ac:dyDescent="0.25">
      <c r="A364">
        <v>181</v>
      </c>
      <c r="B364" t="e">
        <f>IF(A364&lt;='Single Prism'!$D$18,A364,#N/A)</f>
        <v>#N/A</v>
      </c>
      <c r="C364" t="e">
        <f>'Single Prism'!$D$38*SIN(RADIANS('Single Prism'!$D$17*B364))</f>
        <v>#N/A</v>
      </c>
      <c r="D364" t="e">
        <f>'Single Prism'!$D$38*COS(RADIANS('Single Prism'!$D$17*B364))</f>
        <v>#N/A</v>
      </c>
      <c r="F364" t="e">
        <f>IF(A364&lt;='Single Prism'!$D$18,A364,#N/A)</f>
        <v>#N/A</v>
      </c>
      <c r="G364" t="e">
        <f>'Single Prism'!$D$36*SIN(RADIANS('Single Prism'!$D$17*F364))</f>
        <v>#N/A</v>
      </c>
      <c r="H364" t="e">
        <f>'Single Prism'!$D$36*COS(RADIANS('Single Prism'!$D$17*F364))</f>
        <v>#N/A</v>
      </c>
    </row>
    <row r="365" spans="1:8" x14ac:dyDescent="0.25">
      <c r="A365">
        <v>181.5</v>
      </c>
      <c r="B365" t="e">
        <f>IF(A365&lt;='Single Prism'!$D$18,A365,#N/A)</f>
        <v>#N/A</v>
      </c>
      <c r="C365" t="e">
        <f>'Single Prism'!$D$38*SIN(RADIANS('Single Prism'!$D$17*B365))</f>
        <v>#N/A</v>
      </c>
      <c r="D365" t="e">
        <f>'Single Prism'!$D$38*COS(RADIANS('Single Prism'!$D$17*B365))</f>
        <v>#N/A</v>
      </c>
      <c r="F365" t="e">
        <f>IF(A365&lt;='Single Prism'!$D$18,A365,#N/A)</f>
        <v>#N/A</v>
      </c>
      <c r="G365" t="e">
        <f>'Single Prism'!$D$36*SIN(RADIANS('Single Prism'!$D$17*F365))</f>
        <v>#N/A</v>
      </c>
      <c r="H365" t="e">
        <f>'Single Prism'!$D$36*COS(RADIANS('Single Prism'!$D$17*F365))</f>
        <v>#N/A</v>
      </c>
    </row>
    <row r="366" spans="1:8" x14ac:dyDescent="0.25">
      <c r="A366">
        <v>182</v>
      </c>
      <c r="B366" t="e">
        <f>IF(A366&lt;='Single Prism'!$D$18,A366,#N/A)</f>
        <v>#N/A</v>
      </c>
      <c r="C366" t="e">
        <f>'Single Prism'!$D$38*SIN(RADIANS('Single Prism'!$D$17*B366))</f>
        <v>#N/A</v>
      </c>
      <c r="D366" t="e">
        <f>'Single Prism'!$D$38*COS(RADIANS('Single Prism'!$D$17*B366))</f>
        <v>#N/A</v>
      </c>
      <c r="F366" t="e">
        <f>IF(A366&lt;='Single Prism'!$D$18,A366,#N/A)</f>
        <v>#N/A</v>
      </c>
      <c r="G366" t="e">
        <f>'Single Prism'!$D$36*SIN(RADIANS('Single Prism'!$D$17*F366))</f>
        <v>#N/A</v>
      </c>
      <c r="H366" t="e">
        <f>'Single Prism'!$D$36*COS(RADIANS('Single Prism'!$D$17*F366))</f>
        <v>#N/A</v>
      </c>
    </row>
    <row r="367" spans="1:8" x14ac:dyDescent="0.25">
      <c r="A367">
        <v>182.5</v>
      </c>
      <c r="B367" t="e">
        <f>IF(A367&lt;='Single Prism'!$D$18,A367,#N/A)</f>
        <v>#N/A</v>
      </c>
      <c r="C367" t="e">
        <f>'Single Prism'!$D$38*SIN(RADIANS('Single Prism'!$D$17*B367))</f>
        <v>#N/A</v>
      </c>
      <c r="D367" t="e">
        <f>'Single Prism'!$D$38*COS(RADIANS('Single Prism'!$D$17*B367))</f>
        <v>#N/A</v>
      </c>
      <c r="F367" t="e">
        <f>IF(A367&lt;='Single Prism'!$D$18,A367,#N/A)</f>
        <v>#N/A</v>
      </c>
      <c r="G367" t="e">
        <f>'Single Prism'!$D$36*SIN(RADIANS('Single Prism'!$D$17*F367))</f>
        <v>#N/A</v>
      </c>
      <c r="H367" t="e">
        <f>'Single Prism'!$D$36*COS(RADIANS('Single Prism'!$D$17*F367))</f>
        <v>#N/A</v>
      </c>
    </row>
    <row r="368" spans="1:8" x14ac:dyDescent="0.25">
      <c r="A368">
        <v>183</v>
      </c>
      <c r="B368" t="e">
        <f>IF(A368&lt;='Single Prism'!$D$18,A368,#N/A)</f>
        <v>#N/A</v>
      </c>
      <c r="C368" t="e">
        <f>'Single Prism'!$D$38*SIN(RADIANS('Single Prism'!$D$17*B368))</f>
        <v>#N/A</v>
      </c>
      <c r="D368" t="e">
        <f>'Single Prism'!$D$38*COS(RADIANS('Single Prism'!$D$17*B368))</f>
        <v>#N/A</v>
      </c>
      <c r="F368" t="e">
        <f>IF(A368&lt;='Single Prism'!$D$18,A368,#N/A)</f>
        <v>#N/A</v>
      </c>
      <c r="G368" t="e">
        <f>'Single Prism'!$D$36*SIN(RADIANS('Single Prism'!$D$17*F368))</f>
        <v>#N/A</v>
      </c>
      <c r="H368" t="e">
        <f>'Single Prism'!$D$36*COS(RADIANS('Single Prism'!$D$17*F368))</f>
        <v>#N/A</v>
      </c>
    </row>
    <row r="369" spans="1:8" x14ac:dyDescent="0.25">
      <c r="A369">
        <v>183.5</v>
      </c>
      <c r="B369" t="e">
        <f>IF(A369&lt;='Single Prism'!$D$18,A369,#N/A)</f>
        <v>#N/A</v>
      </c>
      <c r="C369" t="e">
        <f>'Single Prism'!$D$38*SIN(RADIANS('Single Prism'!$D$17*B369))</f>
        <v>#N/A</v>
      </c>
      <c r="D369" t="e">
        <f>'Single Prism'!$D$38*COS(RADIANS('Single Prism'!$D$17*B369))</f>
        <v>#N/A</v>
      </c>
      <c r="F369" t="e">
        <f>IF(A369&lt;='Single Prism'!$D$18,A369,#N/A)</f>
        <v>#N/A</v>
      </c>
      <c r="G369" t="e">
        <f>'Single Prism'!$D$36*SIN(RADIANS('Single Prism'!$D$17*F369))</f>
        <v>#N/A</v>
      </c>
      <c r="H369" t="e">
        <f>'Single Prism'!$D$36*COS(RADIANS('Single Prism'!$D$17*F369))</f>
        <v>#N/A</v>
      </c>
    </row>
    <row r="370" spans="1:8" x14ac:dyDescent="0.25">
      <c r="A370">
        <v>184</v>
      </c>
      <c r="B370" t="e">
        <f>IF(A370&lt;='Single Prism'!$D$18,A370,#N/A)</f>
        <v>#N/A</v>
      </c>
      <c r="C370" t="e">
        <f>'Single Prism'!$D$38*SIN(RADIANS('Single Prism'!$D$17*B370))</f>
        <v>#N/A</v>
      </c>
      <c r="D370" t="e">
        <f>'Single Prism'!$D$38*COS(RADIANS('Single Prism'!$D$17*B370))</f>
        <v>#N/A</v>
      </c>
      <c r="F370" t="e">
        <f>IF(A370&lt;='Single Prism'!$D$18,A370,#N/A)</f>
        <v>#N/A</v>
      </c>
      <c r="G370" t="e">
        <f>'Single Prism'!$D$36*SIN(RADIANS('Single Prism'!$D$17*F370))</f>
        <v>#N/A</v>
      </c>
      <c r="H370" t="e">
        <f>'Single Prism'!$D$36*COS(RADIANS('Single Prism'!$D$17*F370))</f>
        <v>#N/A</v>
      </c>
    </row>
    <row r="371" spans="1:8" x14ac:dyDescent="0.25">
      <c r="A371">
        <v>184.5</v>
      </c>
      <c r="B371" t="e">
        <f>IF(A371&lt;='Single Prism'!$D$18,A371,#N/A)</f>
        <v>#N/A</v>
      </c>
      <c r="C371" t="e">
        <f>'Single Prism'!$D$38*SIN(RADIANS('Single Prism'!$D$17*B371))</f>
        <v>#N/A</v>
      </c>
      <c r="D371" t="e">
        <f>'Single Prism'!$D$38*COS(RADIANS('Single Prism'!$D$17*B371))</f>
        <v>#N/A</v>
      </c>
      <c r="F371" t="e">
        <f>IF(A371&lt;='Single Prism'!$D$18,A371,#N/A)</f>
        <v>#N/A</v>
      </c>
      <c r="G371" t="e">
        <f>'Single Prism'!$D$36*SIN(RADIANS('Single Prism'!$D$17*F371))</f>
        <v>#N/A</v>
      </c>
      <c r="H371" t="e">
        <f>'Single Prism'!$D$36*COS(RADIANS('Single Prism'!$D$17*F371))</f>
        <v>#N/A</v>
      </c>
    </row>
    <row r="372" spans="1:8" x14ac:dyDescent="0.25">
      <c r="A372">
        <v>185</v>
      </c>
      <c r="B372" t="e">
        <f>IF(A372&lt;='Single Prism'!$D$18,A372,#N/A)</f>
        <v>#N/A</v>
      </c>
      <c r="C372" t="e">
        <f>'Single Prism'!$D$38*SIN(RADIANS('Single Prism'!$D$17*B372))</f>
        <v>#N/A</v>
      </c>
      <c r="D372" t="e">
        <f>'Single Prism'!$D$38*COS(RADIANS('Single Prism'!$D$17*B372))</f>
        <v>#N/A</v>
      </c>
      <c r="F372" t="e">
        <f>IF(A372&lt;='Single Prism'!$D$18,A372,#N/A)</f>
        <v>#N/A</v>
      </c>
      <c r="G372" t="e">
        <f>'Single Prism'!$D$36*SIN(RADIANS('Single Prism'!$D$17*F372))</f>
        <v>#N/A</v>
      </c>
      <c r="H372" t="e">
        <f>'Single Prism'!$D$36*COS(RADIANS('Single Prism'!$D$17*F372))</f>
        <v>#N/A</v>
      </c>
    </row>
    <row r="373" spans="1:8" x14ac:dyDescent="0.25">
      <c r="A373">
        <v>185.5</v>
      </c>
      <c r="B373" t="e">
        <f>IF(A373&lt;='Single Prism'!$D$18,A373,#N/A)</f>
        <v>#N/A</v>
      </c>
      <c r="C373" t="e">
        <f>'Single Prism'!$D$38*SIN(RADIANS('Single Prism'!$D$17*B373))</f>
        <v>#N/A</v>
      </c>
      <c r="D373" t="e">
        <f>'Single Prism'!$D$38*COS(RADIANS('Single Prism'!$D$17*B373))</f>
        <v>#N/A</v>
      </c>
      <c r="F373" t="e">
        <f>IF(A373&lt;='Single Prism'!$D$18,A373,#N/A)</f>
        <v>#N/A</v>
      </c>
      <c r="G373" t="e">
        <f>'Single Prism'!$D$36*SIN(RADIANS('Single Prism'!$D$17*F373))</f>
        <v>#N/A</v>
      </c>
      <c r="H373" t="e">
        <f>'Single Prism'!$D$36*COS(RADIANS('Single Prism'!$D$17*F373))</f>
        <v>#N/A</v>
      </c>
    </row>
    <row r="374" spans="1:8" x14ac:dyDescent="0.25">
      <c r="A374">
        <v>186</v>
      </c>
      <c r="B374" t="e">
        <f>IF(A374&lt;='Single Prism'!$D$18,A374,#N/A)</f>
        <v>#N/A</v>
      </c>
      <c r="C374" t="e">
        <f>'Single Prism'!$D$38*SIN(RADIANS('Single Prism'!$D$17*B374))</f>
        <v>#N/A</v>
      </c>
      <c r="D374" t="e">
        <f>'Single Prism'!$D$38*COS(RADIANS('Single Prism'!$D$17*B374))</f>
        <v>#N/A</v>
      </c>
      <c r="F374" t="e">
        <f>IF(A374&lt;='Single Prism'!$D$18,A374,#N/A)</f>
        <v>#N/A</v>
      </c>
      <c r="G374" t="e">
        <f>'Single Prism'!$D$36*SIN(RADIANS('Single Prism'!$D$17*F374))</f>
        <v>#N/A</v>
      </c>
      <c r="H374" t="e">
        <f>'Single Prism'!$D$36*COS(RADIANS('Single Prism'!$D$17*F374))</f>
        <v>#N/A</v>
      </c>
    </row>
    <row r="375" spans="1:8" x14ac:dyDescent="0.25">
      <c r="A375">
        <v>186.5</v>
      </c>
      <c r="B375" t="e">
        <f>IF(A375&lt;='Single Prism'!$D$18,A375,#N/A)</f>
        <v>#N/A</v>
      </c>
      <c r="C375" t="e">
        <f>'Single Prism'!$D$38*SIN(RADIANS('Single Prism'!$D$17*B375))</f>
        <v>#N/A</v>
      </c>
      <c r="D375" t="e">
        <f>'Single Prism'!$D$38*COS(RADIANS('Single Prism'!$D$17*B375))</f>
        <v>#N/A</v>
      </c>
      <c r="F375" t="e">
        <f>IF(A375&lt;='Single Prism'!$D$18,A375,#N/A)</f>
        <v>#N/A</v>
      </c>
      <c r="G375" t="e">
        <f>'Single Prism'!$D$36*SIN(RADIANS('Single Prism'!$D$17*F375))</f>
        <v>#N/A</v>
      </c>
      <c r="H375" t="e">
        <f>'Single Prism'!$D$36*COS(RADIANS('Single Prism'!$D$17*F375))</f>
        <v>#N/A</v>
      </c>
    </row>
    <row r="376" spans="1:8" x14ac:dyDescent="0.25">
      <c r="A376">
        <v>187</v>
      </c>
      <c r="B376" t="e">
        <f>IF(A376&lt;='Single Prism'!$D$18,A376,#N/A)</f>
        <v>#N/A</v>
      </c>
      <c r="C376" t="e">
        <f>'Single Prism'!$D$38*SIN(RADIANS('Single Prism'!$D$17*B376))</f>
        <v>#N/A</v>
      </c>
      <c r="D376" t="e">
        <f>'Single Prism'!$D$38*COS(RADIANS('Single Prism'!$D$17*B376))</f>
        <v>#N/A</v>
      </c>
      <c r="F376" t="e">
        <f>IF(A376&lt;='Single Prism'!$D$18,A376,#N/A)</f>
        <v>#N/A</v>
      </c>
      <c r="G376" t="e">
        <f>'Single Prism'!$D$36*SIN(RADIANS('Single Prism'!$D$17*F376))</f>
        <v>#N/A</v>
      </c>
      <c r="H376" t="e">
        <f>'Single Prism'!$D$36*COS(RADIANS('Single Prism'!$D$17*F376))</f>
        <v>#N/A</v>
      </c>
    </row>
    <row r="377" spans="1:8" x14ac:dyDescent="0.25">
      <c r="A377">
        <v>187.5</v>
      </c>
      <c r="B377" t="e">
        <f>IF(A377&lt;='Single Prism'!$D$18,A377,#N/A)</f>
        <v>#N/A</v>
      </c>
      <c r="C377" t="e">
        <f>'Single Prism'!$D$38*SIN(RADIANS('Single Prism'!$D$17*B377))</f>
        <v>#N/A</v>
      </c>
      <c r="D377" t="e">
        <f>'Single Prism'!$D$38*COS(RADIANS('Single Prism'!$D$17*B377))</f>
        <v>#N/A</v>
      </c>
      <c r="F377" t="e">
        <f>IF(A377&lt;='Single Prism'!$D$18,A377,#N/A)</f>
        <v>#N/A</v>
      </c>
      <c r="G377" t="e">
        <f>'Single Prism'!$D$36*SIN(RADIANS('Single Prism'!$D$17*F377))</f>
        <v>#N/A</v>
      </c>
      <c r="H377" t="e">
        <f>'Single Prism'!$D$36*COS(RADIANS('Single Prism'!$D$17*F377))</f>
        <v>#N/A</v>
      </c>
    </row>
    <row r="378" spans="1:8" x14ac:dyDescent="0.25">
      <c r="A378">
        <v>188</v>
      </c>
      <c r="B378" t="e">
        <f>IF(A378&lt;='Single Prism'!$D$18,A378,#N/A)</f>
        <v>#N/A</v>
      </c>
      <c r="C378" t="e">
        <f>'Single Prism'!$D$38*SIN(RADIANS('Single Prism'!$D$17*B378))</f>
        <v>#N/A</v>
      </c>
      <c r="D378" t="e">
        <f>'Single Prism'!$D$38*COS(RADIANS('Single Prism'!$D$17*B378))</f>
        <v>#N/A</v>
      </c>
      <c r="F378" t="e">
        <f>IF(A378&lt;='Single Prism'!$D$18,A378,#N/A)</f>
        <v>#N/A</v>
      </c>
      <c r="G378" t="e">
        <f>'Single Prism'!$D$36*SIN(RADIANS('Single Prism'!$D$17*F378))</f>
        <v>#N/A</v>
      </c>
      <c r="H378" t="e">
        <f>'Single Prism'!$D$36*COS(RADIANS('Single Prism'!$D$17*F378))</f>
        <v>#N/A</v>
      </c>
    </row>
    <row r="379" spans="1:8" x14ac:dyDescent="0.25">
      <c r="A379">
        <v>188.5</v>
      </c>
      <c r="B379" t="e">
        <f>IF(A379&lt;='Single Prism'!$D$18,A379,#N/A)</f>
        <v>#N/A</v>
      </c>
      <c r="C379" t="e">
        <f>'Single Prism'!$D$38*SIN(RADIANS('Single Prism'!$D$17*B379))</f>
        <v>#N/A</v>
      </c>
      <c r="D379" t="e">
        <f>'Single Prism'!$D$38*COS(RADIANS('Single Prism'!$D$17*B379))</f>
        <v>#N/A</v>
      </c>
      <c r="F379" t="e">
        <f>IF(A379&lt;='Single Prism'!$D$18,A379,#N/A)</f>
        <v>#N/A</v>
      </c>
      <c r="G379" t="e">
        <f>'Single Prism'!$D$36*SIN(RADIANS('Single Prism'!$D$17*F379))</f>
        <v>#N/A</v>
      </c>
      <c r="H379" t="e">
        <f>'Single Prism'!$D$36*COS(RADIANS('Single Prism'!$D$17*F379))</f>
        <v>#N/A</v>
      </c>
    </row>
    <row r="380" spans="1:8" x14ac:dyDescent="0.25">
      <c r="A380">
        <v>189</v>
      </c>
      <c r="B380" t="e">
        <f>IF(A380&lt;='Single Prism'!$D$18,A380,#N/A)</f>
        <v>#N/A</v>
      </c>
      <c r="C380" t="e">
        <f>'Single Prism'!$D$38*SIN(RADIANS('Single Prism'!$D$17*B380))</f>
        <v>#N/A</v>
      </c>
      <c r="D380" t="e">
        <f>'Single Prism'!$D$38*COS(RADIANS('Single Prism'!$D$17*B380))</f>
        <v>#N/A</v>
      </c>
      <c r="F380" t="e">
        <f>IF(A380&lt;='Single Prism'!$D$18,A380,#N/A)</f>
        <v>#N/A</v>
      </c>
      <c r="G380" t="e">
        <f>'Single Prism'!$D$36*SIN(RADIANS('Single Prism'!$D$17*F380))</f>
        <v>#N/A</v>
      </c>
      <c r="H380" t="e">
        <f>'Single Prism'!$D$36*COS(RADIANS('Single Prism'!$D$17*F380))</f>
        <v>#N/A</v>
      </c>
    </row>
    <row r="381" spans="1:8" x14ac:dyDescent="0.25">
      <c r="A381">
        <v>189.5</v>
      </c>
      <c r="B381" t="e">
        <f>IF(A381&lt;='Single Prism'!$D$18,A381,#N/A)</f>
        <v>#N/A</v>
      </c>
      <c r="C381" t="e">
        <f>'Single Prism'!$D$38*SIN(RADIANS('Single Prism'!$D$17*B381))</f>
        <v>#N/A</v>
      </c>
      <c r="D381" t="e">
        <f>'Single Prism'!$D$38*COS(RADIANS('Single Prism'!$D$17*B381))</f>
        <v>#N/A</v>
      </c>
      <c r="F381" t="e">
        <f>IF(A381&lt;='Single Prism'!$D$18,A381,#N/A)</f>
        <v>#N/A</v>
      </c>
      <c r="G381" t="e">
        <f>'Single Prism'!$D$36*SIN(RADIANS('Single Prism'!$D$17*F381))</f>
        <v>#N/A</v>
      </c>
      <c r="H381" t="e">
        <f>'Single Prism'!$D$36*COS(RADIANS('Single Prism'!$D$17*F381))</f>
        <v>#N/A</v>
      </c>
    </row>
    <row r="382" spans="1:8" x14ac:dyDescent="0.25">
      <c r="A382">
        <v>190</v>
      </c>
      <c r="B382" t="e">
        <f>IF(A382&lt;='Single Prism'!$D$18,A382,#N/A)</f>
        <v>#N/A</v>
      </c>
      <c r="C382" t="e">
        <f>'Single Prism'!$D$38*SIN(RADIANS('Single Prism'!$D$17*B382))</f>
        <v>#N/A</v>
      </c>
      <c r="D382" t="e">
        <f>'Single Prism'!$D$38*COS(RADIANS('Single Prism'!$D$17*B382))</f>
        <v>#N/A</v>
      </c>
      <c r="F382" t="e">
        <f>IF(A382&lt;='Single Prism'!$D$18,A382,#N/A)</f>
        <v>#N/A</v>
      </c>
      <c r="G382" t="e">
        <f>'Single Prism'!$D$36*SIN(RADIANS('Single Prism'!$D$17*F382))</f>
        <v>#N/A</v>
      </c>
      <c r="H382" t="e">
        <f>'Single Prism'!$D$36*COS(RADIANS('Single Prism'!$D$17*F382))</f>
        <v>#N/A</v>
      </c>
    </row>
    <row r="383" spans="1:8" x14ac:dyDescent="0.25">
      <c r="A383">
        <v>190.5</v>
      </c>
      <c r="B383" t="e">
        <f>IF(A383&lt;='Single Prism'!$D$18,A383,#N/A)</f>
        <v>#N/A</v>
      </c>
      <c r="C383" t="e">
        <f>'Single Prism'!$D$38*SIN(RADIANS('Single Prism'!$D$17*B383))</f>
        <v>#N/A</v>
      </c>
      <c r="D383" t="e">
        <f>'Single Prism'!$D$38*COS(RADIANS('Single Prism'!$D$17*B383))</f>
        <v>#N/A</v>
      </c>
      <c r="F383" t="e">
        <f>IF(A383&lt;='Single Prism'!$D$18,A383,#N/A)</f>
        <v>#N/A</v>
      </c>
      <c r="G383" t="e">
        <f>'Single Prism'!$D$36*SIN(RADIANS('Single Prism'!$D$17*F383))</f>
        <v>#N/A</v>
      </c>
      <c r="H383" t="e">
        <f>'Single Prism'!$D$36*COS(RADIANS('Single Prism'!$D$17*F383))</f>
        <v>#N/A</v>
      </c>
    </row>
    <row r="384" spans="1:8" x14ac:dyDescent="0.25">
      <c r="A384">
        <v>191</v>
      </c>
      <c r="B384" t="e">
        <f>IF(A384&lt;='Single Prism'!$D$18,A384,#N/A)</f>
        <v>#N/A</v>
      </c>
      <c r="C384" t="e">
        <f>'Single Prism'!$D$38*SIN(RADIANS('Single Prism'!$D$17*B384))</f>
        <v>#N/A</v>
      </c>
      <c r="D384" t="e">
        <f>'Single Prism'!$D$38*COS(RADIANS('Single Prism'!$D$17*B384))</f>
        <v>#N/A</v>
      </c>
      <c r="F384" t="e">
        <f>IF(A384&lt;='Single Prism'!$D$18,A384,#N/A)</f>
        <v>#N/A</v>
      </c>
      <c r="G384" t="e">
        <f>'Single Prism'!$D$36*SIN(RADIANS('Single Prism'!$D$17*F384))</f>
        <v>#N/A</v>
      </c>
      <c r="H384" t="e">
        <f>'Single Prism'!$D$36*COS(RADIANS('Single Prism'!$D$17*F384))</f>
        <v>#N/A</v>
      </c>
    </row>
    <row r="385" spans="1:8" x14ac:dyDescent="0.25">
      <c r="A385">
        <v>191.5</v>
      </c>
      <c r="B385" t="e">
        <f>IF(A385&lt;='Single Prism'!$D$18,A385,#N/A)</f>
        <v>#N/A</v>
      </c>
      <c r="C385" t="e">
        <f>'Single Prism'!$D$38*SIN(RADIANS('Single Prism'!$D$17*B385))</f>
        <v>#N/A</v>
      </c>
      <c r="D385" t="e">
        <f>'Single Prism'!$D$38*COS(RADIANS('Single Prism'!$D$17*B385))</f>
        <v>#N/A</v>
      </c>
      <c r="F385" t="e">
        <f>IF(A385&lt;='Single Prism'!$D$18,A385,#N/A)</f>
        <v>#N/A</v>
      </c>
      <c r="G385" t="e">
        <f>'Single Prism'!$D$36*SIN(RADIANS('Single Prism'!$D$17*F385))</f>
        <v>#N/A</v>
      </c>
      <c r="H385" t="e">
        <f>'Single Prism'!$D$36*COS(RADIANS('Single Prism'!$D$17*F385))</f>
        <v>#N/A</v>
      </c>
    </row>
    <row r="386" spans="1:8" x14ac:dyDescent="0.25">
      <c r="A386">
        <v>192</v>
      </c>
      <c r="B386" t="e">
        <f>IF(A386&lt;='Single Prism'!$D$18,A386,#N/A)</f>
        <v>#N/A</v>
      </c>
      <c r="C386" t="e">
        <f>'Single Prism'!$D$38*SIN(RADIANS('Single Prism'!$D$17*B386))</f>
        <v>#N/A</v>
      </c>
      <c r="D386" t="e">
        <f>'Single Prism'!$D$38*COS(RADIANS('Single Prism'!$D$17*B386))</f>
        <v>#N/A</v>
      </c>
      <c r="F386" t="e">
        <f>IF(A386&lt;='Single Prism'!$D$18,A386,#N/A)</f>
        <v>#N/A</v>
      </c>
      <c r="G386" t="e">
        <f>'Single Prism'!$D$36*SIN(RADIANS('Single Prism'!$D$17*F386))</f>
        <v>#N/A</v>
      </c>
      <c r="H386" t="e">
        <f>'Single Prism'!$D$36*COS(RADIANS('Single Prism'!$D$17*F386))</f>
        <v>#N/A</v>
      </c>
    </row>
    <row r="387" spans="1:8" x14ac:dyDescent="0.25">
      <c r="A387">
        <v>192.5</v>
      </c>
      <c r="B387" t="e">
        <f>IF(A387&lt;='Single Prism'!$D$18,A387,#N/A)</f>
        <v>#N/A</v>
      </c>
      <c r="C387" t="e">
        <f>'Single Prism'!$D$38*SIN(RADIANS('Single Prism'!$D$17*B387))</f>
        <v>#N/A</v>
      </c>
      <c r="D387" t="e">
        <f>'Single Prism'!$D$38*COS(RADIANS('Single Prism'!$D$17*B387))</f>
        <v>#N/A</v>
      </c>
      <c r="F387" t="e">
        <f>IF(A387&lt;='Single Prism'!$D$18,A387,#N/A)</f>
        <v>#N/A</v>
      </c>
      <c r="G387" t="e">
        <f>'Single Prism'!$D$36*SIN(RADIANS('Single Prism'!$D$17*F387))</f>
        <v>#N/A</v>
      </c>
      <c r="H387" t="e">
        <f>'Single Prism'!$D$36*COS(RADIANS('Single Prism'!$D$17*F387))</f>
        <v>#N/A</v>
      </c>
    </row>
    <row r="388" spans="1:8" x14ac:dyDescent="0.25">
      <c r="A388">
        <v>193</v>
      </c>
      <c r="B388" t="e">
        <f>IF(A388&lt;='Single Prism'!$D$18,A388,#N/A)</f>
        <v>#N/A</v>
      </c>
      <c r="C388" t="e">
        <f>'Single Prism'!$D$38*SIN(RADIANS('Single Prism'!$D$17*B388))</f>
        <v>#N/A</v>
      </c>
      <c r="D388" t="e">
        <f>'Single Prism'!$D$38*COS(RADIANS('Single Prism'!$D$17*B388))</f>
        <v>#N/A</v>
      </c>
      <c r="F388" t="e">
        <f>IF(A388&lt;='Single Prism'!$D$18,A388,#N/A)</f>
        <v>#N/A</v>
      </c>
      <c r="G388" t="e">
        <f>'Single Prism'!$D$36*SIN(RADIANS('Single Prism'!$D$17*F388))</f>
        <v>#N/A</v>
      </c>
      <c r="H388" t="e">
        <f>'Single Prism'!$D$36*COS(RADIANS('Single Prism'!$D$17*F388))</f>
        <v>#N/A</v>
      </c>
    </row>
    <row r="389" spans="1:8" x14ac:dyDescent="0.25">
      <c r="A389">
        <v>193.5</v>
      </c>
      <c r="B389" t="e">
        <f>IF(A389&lt;='Single Prism'!$D$18,A389,#N/A)</f>
        <v>#N/A</v>
      </c>
      <c r="C389" t="e">
        <f>'Single Prism'!$D$38*SIN(RADIANS('Single Prism'!$D$17*B389))</f>
        <v>#N/A</v>
      </c>
      <c r="D389" t="e">
        <f>'Single Prism'!$D$38*COS(RADIANS('Single Prism'!$D$17*B389))</f>
        <v>#N/A</v>
      </c>
      <c r="F389" t="e">
        <f>IF(A389&lt;='Single Prism'!$D$18,A389,#N/A)</f>
        <v>#N/A</v>
      </c>
      <c r="G389" t="e">
        <f>'Single Prism'!$D$36*SIN(RADIANS('Single Prism'!$D$17*F389))</f>
        <v>#N/A</v>
      </c>
      <c r="H389" t="e">
        <f>'Single Prism'!$D$36*COS(RADIANS('Single Prism'!$D$17*F389))</f>
        <v>#N/A</v>
      </c>
    </row>
    <row r="390" spans="1:8" x14ac:dyDescent="0.25">
      <c r="A390">
        <v>194</v>
      </c>
      <c r="B390" t="e">
        <f>IF(A390&lt;='Single Prism'!$D$18,A390,#N/A)</f>
        <v>#N/A</v>
      </c>
      <c r="C390" t="e">
        <f>'Single Prism'!$D$38*SIN(RADIANS('Single Prism'!$D$17*B390))</f>
        <v>#N/A</v>
      </c>
      <c r="D390" t="e">
        <f>'Single Prism'!$D$38*COS(RADIANS('Single Prism'!$D$17*B390))</f>
        <v>#N/A</v>
      </c>
      <c r="F390" t="e">
        <f>IF(A390&lt;='Single Prism'!$D$18,A390,#N/A)</f>
        <v>#N/A</v>
      </c>
      <c r="G390" t="e">
        <f>'Single Prism'!$D$36*SIN(RADIANS('Single Prism'!$D$17*F390))</f>
        <v>#N/A</v>
      </c>
      <c r="H390" t="e">
        <f>'Single Prism'!$D$36*COS(RADIANS('Single Prism'!$D$17*F390))</f>
        <v>#N/A</v>
      </c>
    </row>
    <row r="391" spans="1:8" x14ac:dyDescent="0.25">
      <c r="A391">
        <v>194.5</v>
      </c>
      <c r="B391" t="e">
        <f>IF(A391&lt;='Single Prism'!$D$18,A391,#N/A)</f>
        <v>#N/A</v>
      </c>
      <c r="C391" t="e">
        <f>'Single Prism'!$D$38*SIN(RADIANS('Single Prism'!$D$17*B391))</f>
        <v>#N/A</v>
      </c>
      <c r="D391" t="e">
        <f>'Single Prism'!$D$38*COS(RADIANS('Single Prism'!$D$17*B391))</f>
        <v>#N/A</v>
      </c>
      <c r="F391" t="e">
        <f>IF(A391&lt;='Single Prism'!$D$18,A391,#N/A)</f>
        <v>#N/A</v>
      </c>
      <c r="G391" t="e">
        <f>'Single Prism'!$D$36*SIN(RADIANS('Single Prism'!$D$17*F391))</f>
        <v>#N/A</v>
      </c>
      <c r="H391" t="e">
        <f>'Single Prism'!$D$36*COS(RADIANS('Single Prism'!$D$17*F391))</f>
        <v>#N/A</v>
      </c>
    </row>
    <row r="392" spans="1:8" x14ac:dyDescent="0.25">
      <c r="A392">
        <v>195</v>
      </c>
      <c r="B392" t="e">
        <f>IF(A392&lt;='Single Prism'!$D$18,A392,#N/A)</f>
        <v>#N/A</v>
      </c>
      <c r="C392" t="e">
        <f>'Single Prism'!$D$38*SIN(RADIANS('Single Prism'!$D$17*B392))</f>
        <v>#N/A</v>
      </c>
      <c r="D392" t="e">
        <f>'Single Prism'!$D$38*COS(RADIANS('Single Prism'!$D$17*B392))</f>
        <v>#N/A</v>
      </c>
      <c r="F392" t="e">
        <f>IF(A392&lt;='Single Prism'!$D$18,A392,#N/A)</f>
        <v>#N/A</v>
      </c>
      <c r="G392" t="e">
        <f>'Single Prism'!$D$36*SIN(RADIANS('Single Prism'!$D$17*F392))</f>
        <v>#N/A</v>
      </c>
      <c r="H392" t="e">
        <f>'Single Prism'!$D$36*COS(RADIANS('Single Prism'!$D$17*F392))</f>
        <v>#N/A</v>
      </c>
    </row>
    <row r="393" spans="1:8" x14ac:dyDescent="0.25">
      <c r="A393">
        <v>195.5</v>
      </c>
      <c r="B393" t="e">
        <f>IF(A393&lt;='Single Prism'!$D$18,A393,#N/A)</f>
        <v>#N/A</v>
      </c>
      <c r="C393" t="e">
        <f>'Single Prism'!$D$38*SIN(RADIANS('Single Prism'!$D$17*B393))</f>
        <v>#N/A</v>
      </c>
      <c r="D393" t="e">
        <f>'Single Prism'!$D$38*COS(RADIANS('Single Prism'!$D$17*B393))</f>
        <v>#N/A</v>
      </c>
      <c r="F393" t="e">
        <f>IF(A393&lt;='Single Prism'!$D$18,A393,#N/A)</f>
        <v>#N/A</v>
      </c>
      <c r="G393" t="e">
        <f>'Single Prism'!$D$36*SIN(RADIANS('Single Prism'!$D$17*F393))</f>
        <v>#N/A</v>
      </c>
      <c r="H393" t="e">
        <f>'Single Prism'!$D$36*COS(RADIANS('Single Prism'!$D$17*F393))</f>
        <v>#N/A</v>
      </c>
    </row>
    <row r="394" spans="1:8" x14ac:dyDescent="0.25">
      <c r="A394">
        <v>196</v>
      </c>
      <c r="B394" t="e">
        <f>IF(A394&lt;='Single Prism'!$D$18,A394,#N/A)</f>
        <v>#N/A</v>
      </c>
      <c r="C394" t="e">
        <f>'Single Prism'!$D$38*SIN(RADIANS('Single Prism'!$D$17*B394))</f>
        <v>#N/A</v>
      </c>
      <c r="D394" t="e">
        <f>'Single Prism'!$D$38*COS(RADIANS('Single Prism'!$D$17*B394))</f>
        <v>#N/A</v>
      </c>
      <c r="F394" t="e">
        <f>IF(A394&lt;='Single Prism'!$D$18,A394,#N/A)</f>
        <v>#N/A</v>
      </c>
      <c r="G394" t="e">
        <f>'Single Prism'!$D$36*SIN(RADIANS('Single Prism'!$D$17*F394))</f>
        <v>#N/A</v>
      </c>
      <c r="H394" t="e">
        <f>'Single Prism'!$D$36*COS(RADIANS('Single Prism'!$D$17*F394))</f>
        <v>#N/A</v>
      </c>
    </row>
    <row r="395" spans="1:8" x14ac:dyDescent="0.25">
      <c r="A395">
        <v>196.5</v>
      </c>
      <c r="B395" t="e">
        <f>IF(A395&lt;='Single Prism'!$D$18,A395,#N/A)</f>
        <v>#N/A</v>
      </c>
      <c r="C395" t="e">
        <f>'Single Prism'!$D$38*SIN(RADIANS('Single Prism'!$D$17*B395))</f>
        <v>#N/A</v>
      </c>
      <c r="D395" t="e">
        <f>'Single Prism'!$D$38*COS(RADIANS('Single Prism'!$D$17*B395))</f>
        <v>#N/A</v>
      </c>
      <c r="F395" t="e">
        <f>IF(A395&lt;='Single Prism'!$D$18,A395,#N/A)</f>
        <v>#N/A</v>
      </c>
      <c r="G395" t="e">
        <f>'Single Prism'!$D$36*SIN(RADIANS('Single Prism'!$D$17*F395))</f>
        <v>#N/A</v>
      </c>
      <c r="H395" t="e">
        <f>'Single Prism'!$D$36*COS(RADIANS('Single Prism'!$D$17*F395))</f>
        <v>#N/A</v>
      </c>
    </row>
    <row r="396" spans="1:8" x14ac:dyDescent="0.25">
      <c r="A396">
        <v>197</v>
      </c>
      <c r="B396" t="e">
        <f>IF(A396&lt;='Single Prism'!$D$18,A396,#N/A)</f>
        <v>#N/A</v>
      </c>
      <c r="C396" t="e">
        <f>'Single Prism'!$D$38*SIN(RADIANS('Single Prism'!$D$17*B396))</f>
        <v>#N/A</v>
      </c>
      <c r="D396" t="e">
        <f>'Single Prism'!$D$38*COS(RADIANS('Single Prism'!$D$17*B396))</f>
        <v>#N/A</v>
      </c>
      <c r="F396" t="e">
        <f>IF(A396&lt;='Single Prism'!$D$18,A396,#N/A)</f>
        <v>#N/A</v>
      </c>
      <c r="G396" t="e">
        <f>'Single Prism'!$D$36*SIN(RADIANS('Single Prism'!$D$17*F396))</f>
        <v>#N/A</v>
      </c>
      <c r="H396" t="e">
        <f>'Single Prism'!$D$36*COS(RADIANS('Single Prism'!$D$17*F396))</f>
        <v>#N/A</v>
      </c>
    </row>
    <row r="397" spans="1:8" x14ac:dyDescent="0.25">
      <c r="A397">
        <v>197.5</v>
      </c>
      <c r="B397" t="e">
        <f>IF(A397&lt;='Single Prism'!$D$18,A397,#N/A)</f>
        <v>#N/A</v>
      </c>
      <c r="C397" t="e">
        <f>'Single Prism'!$D$38*SIN(RADIANS('Single Prism'!$D$17*B397))</f>
        <v>#N/A</v>
      </c>
      <c r="D397" t="e">
        <f>'Single Prism'!$D$38*COS(RADIANS('Single Prism'!$D$17*B397))</f>
        <v>#N/A</v>
      </c>
      <c r="F397" t="e">
        <f>IF(A397&lt;='Single Prism'!$D$18,A397,#N/A)</f>
        <v>#N/A</v>
      </c>
      <c r="G397" t="e">
        <f>'Single Prism'!$D$36*SIN(RADIANS('Single Prism'!$D$17*F397))</f>
        <v>#N/A</v>
      </c>
      <c r="H397" t="e">
        <f>'Single Prism'!$D$36*COS(RADIANS('Single Prism'!$D$17*F397))</f>
        <v>#N/A</v>
      </c>
    </row>
    <row r="398" spans="1:8" x14ac:dyDescent="0.25">
      <c r="A398">
        <v>198</v>
      </c>
      <c r="B398" t="e">
        <f>IF(A398&lt;='Single Prism'!$D$18,A398,#N/A)</f>
        <v>#N/A</v>
      </c>
      <c r="C398" t="e">
        <f>'Single Prism'!$D$38*SIN(RADIANS('Single Prism'!$D$17*B398))</f>
        <v>#N/A</v>
      </c>
      <c r="D398" t="e">
        <f>'Single Prism'!$D$38*COS(RADIANS('Single Prism'!$D$17*B398))</f>
        <v>#N/A</v>
      </c>
      <c r="F398" t="e">
        <f>IF(A398&lt;='Single Prism'!$D$18,A398,#N/A)</f>
        <v>#N/A</v>
      </c>
      <c r="G398" t="e">
        <f>'Single Prism'!$D$36*SIN(RADIANS('Single Prism'!$D$17*F398))</f>
        <v>#N/A</v>
      </c>
      <c r="H398" t="e">
        <f>'Single Prism'!$D$36*COS(RADIANS('Single Prism'!$D$17*F398))</f>
        <v>#N/A</v>
      </c>
    </row>
    <row r="399" spans="1:8" x14ac:dyDescent="0.25">
      <c r="A399">
        <v>198.5</v>
      </c>
      <c r="B399" t="e">
        <f>IF(A399&lt;='Single Prism'!$D$18,A399,#N/A)</f>
        <v>#N/A</v>
      </c>
      <c r="C399" t="e">
        <f>'Single Prism'!$D$38*SIN(RADIANS('Single Prism'!$D$17*B399))</f>
        <v>#N/A</v>
      </c>
      <c r="D399" t="e">
        <f>'Single Prism'!$D$38*COS(RADIANS('Single Prism'!$D$17*B399))</f>
        <v>#N/A</v>
      </c>
      <c r="F399" t="e">
        <f>IF(A399&lt;='Single Prism'!$D$18,A399,#N/A)</f>
        <v>#N/A</v>
      </c>
      <c r="G399" t="e">
        <f>'Single Prism'!$D$36*SIN(RADIANS('Single Prism'!$D$17*F399))</f>
        <v>#N/A</v>
      </c>
      <c r="H399" t="e">
        <f>'Single Prism'!$D$36*COS(RADIANS('Single Prism'!$D$17*F399))</f>
        <v>#N/A</v>
      </c>
    </row>
    <row r="400" spans="1:8" x14ac:dyDescent="0.25">
      <c r="A400">
        <v>199</v>
      </c>
      <c r="B400" t="e">
        <f>IF(A400&lt;='Single Prism'!$D$18,A400,#N/A)</f>
        <v>#N/A</v>
      </c>
      <c r="C400" t="e">
        <f>'Single Prism'!$D$38*SIN(RADIANS('Single Prism'!$D$17*B400))</f>
        <v>#N/A</v>
      </c>
      <c r="D400" t="e">
        <f>'Single Prism'!$D$38*COS(RADIANS('Single Prism'!$D$17*B400))</f>
        <v>#N/A</v>
      </c>
      <c r="F400" t="e">
        <f>IF(A400&lt;='Single Prism'!$D$18,A400,#N/A)</f>
        <v>#N/A</v>
      </c>
      <c r="G400" t="e">
        <f>'Single Prism'!$D$36*SIN(RADIANS('Single Prism'!$D$17*F400))</f>
        <v>#N/A</v>
      </c>
      <c r="H400" t="e">
        <f>'Single Prism'!$D$36*COS(RADIANS('Single Prism'!$D$17*F400))</f>
        <v>#N/A</v>
      </c>
    </row>
    <row r="401" spans="1:8" x14ac:dyDescent="0.25">
      <c r="A401">
        <v>199.5</v>
      </c>
      <c r="B401" t="e">
        <f>IF(A401&lt;='Single Prism'!$D$18,A401,#N/A)</f>
        <v>#N/A</v>
      </c>
      <c r="C401" t="e">
        <f>'Single Prism'!$D$38*SIN(RADIANS('Single Prism'!$D$17*B401))</f>
        <v>#N/A</v>
      </c>
      <c r="D401" t="e">
        <f>'Single Prism'!$D$38*COS(RADIANS('Single Prism'!$D$17*B401))</f>
        <v>#N/A</v>
      </c>
      <c r="F401" t="e">
        <f>IF(A401&lt;='Single Prism'!$D$18,A401,#N/A)</f>
        <v>#N/A</v>
      </c>
      <c r="G401" t="e">
        <f>'Single Prism'!$D$36*SIN(RADIANS('Single Prism'!$D$17*F401))</f>
        <v>#N/A</v>
      </c>
      <c r="H401" t="e">
        <f>'Single Prism'!$D$36*COS(RADIANS('Single Prism'!$D$17*F401))</f>
        <v>#N/A</v>
      </c>
    </row>
    <row r="402" spans="1:8" x14ac:dyDescent="0.25">
      <c r="A402">
        <v>200</v>
      </c>
      <c r="B402" t="e">
        <f>IF(A402&lt;='Single Prism'!$D$18,A402,#N/A)</f>
        <v>#N/A</v>
      </c>
      <c r="C402" t="e">
        <f>'Single Prism'!$D$38*SIN(RADIANS('Single Prism'!$D$17*B402))</f>
        <v>#N/A</v>
      </c>
      <c r="D402" t="e">
        <f>'Single Prism'!$D$38*COS(RADIANS('Single Prism'!$D$17*B402))</f>
        <v>#N/A</v>
      </c>
      <c r="F402" t="e">
        <f>IF(A402&lt;='Single Prism'!$D$18,A402,#N/A)</f>
        <v>#N/A</v>
      </c>
      <c r="G402" t="e">
        <f>'Single Prism'!$D$36*SIN(RADIANS('Single Prism'!$D$17*F402))</f>
        <v>#N/A</v>
      </c>
      <c r="H402" t="e">
        <f>'Single Prism'!$D$36*COS(RADIANS('Single Prism'!$D$17*F402))</f>
        <v>#N/A</v>
      </c>
    </row>
    <row r="403" spans="1:8" x14ac:dyDescent="0.25">
      <c r="A403">
        <v>200.5</v>
      </c>
      <c r="B403" t="e">
        <f>IF(A403&lt;='Single Prism'!$D$18,A403,#N/A)</f>
        <v>#N/A</v>
      </c>
      <c r="C403" t="e">
        <f>'Single Prism'!$D$38*SIN(RADIANS('Single Prism'!$D$17*B403))</f>
        <v>#N/A</v>
      </c>
      <c r="D403" t="e">
        <f>'Single Prism'!$D$38*COS(RADIANS('Single Prism'!$D$17*B403))</f>
        <v>#N/A</v>
      </c>
      <c r="F403" t="e">
        <f>IF(A403&lt;='Single Prism'!$D$18,A403,#N/A)</f>
        <v>#N/A</v>
      </c>
      <c r="G403" t="e">
        <f>'Single Prism'!$D$36*SIN(RADIANS('Single Prism'!$D$17*F403))</f>
        <v>#N/A</v>
      </c>
      <c r="H403" t="e">
        <f>'Single Prism'!$D$36*COS(RADIANS('Single Prism'!$D$17*F403))</f>
        <v>#N/A</v>
      </c>
    </row>
    <row r="404" spans="1:8" x14ac:dyDescent="0.25">
      <c r="A404">
        <v>201</v>
      </c>
      <c r="B404" t="e">
        <f>IF(A404&lt;='Single Prism'!$D$18,A404,#N/A)</f>
        <v>#N/A</v>
      </c>
      <c r="C404" t="e">
        <f>'Single Prism'!$D$38*SIN(RADIANS('Single Prism'!$D$17*B404))</f>
        <v>#N/A</v>
      </c>
      <c r="D404" t="e">
        <f>'Single Prism'!$D$38*COS(RADIANS('Single Prism'!$D$17*B404))</f>
        <v>#N/A</v>
      </c>
      <c r="F404" t="e">
        <f>IF(A404&lt;='Single Prism'!$D$18,A404,#N/A)</f>
        <v>#N/A</v>
      </c>
      <c r="G404" t="e">
        <f>'Single Prism'!$D$36*SIN(RADIANS('Single Prism'!$D$17*F404))</f>
        <v>#N/A</v>
      </c>
      <c r="H404" t="e">
        <f>'Single Prism'!$D$36*COS(RADIANS('Single Prism'!$D$17*F404))</f>
        <v>#N/A</v>
      </c>
    </row>
    <row r="405" spans="1:8" x14ac:dyDescent="0.25">
      <c r="A405">
        <v>201.5</v>
      </c>
      <c r="B405" t="e">
        <f>IF(A405&lt;='Single Prism'!$D$18,A405,#N/A)</f>
        <v>#N/A</v>
      </c>
      <c r="C405" t="e">
        <f>'Single Prism'!$D$38*SIN(RADIANS('Single Prism'!$D$17*B405))</f>
        <v>#N/A</v>
      </c>
      <c r="D405" t="e">
        <f>'Single Prism'!$D$38*COS(RADIANS('Single Prism'!$D$17*B405))</f>
        <v>#N/A</v>
      </c>
      <c r="F405" t="e">
        <f>IF(A405&lt;='Single Prism'!$D$18,A405,#N/A)</f>
        <v>#N/A</v>
      </c>
      <c r="G405" t="e">
        <f>'Single Prism'!$D$36*SIN(RADIANS('Single Prism'!$D$17*F405))</f>
        <v>#N/A</v>
      </c>
      <c r="H405" t="e">
        <f>'Single Prism'!$D$36*COS(RADIANS('Single Prism'!$D$17*F405))</f>
        <v>#N/A</v>
      </c>
    </row>
    <row r="406" spans="1:8" x14ac:dyDescent="0.25">
      <c r="A406">
        <v>202</v>
      </c>
      <c r="B406" t="e">
        <f>IF(A406&lt;='Single Prism'!$D$18,A406,#N/A)</f>
        <v>#N/A</v>
      </c>
      <c r="C406" t="e">
        <f>'Single Prism'!$D$38*SIN(RADIANS('Single Prism'!$D$17*B406))</f>
        <v>#N/A</v>
      </c>
      <c r="D406" t="e">
        <f>'Single Prism'!$D$38*COS(RADIANS('Single Prism'!$D$17*B406))</f>
        <v>#N/A</v>
      </c>
      <c r="F406" t="e">
        <f>IF(A406&lt;='Single Prism'!$D$18,A406,#N/A)</f>
        <v>#N/A</v>
      </c>
      <c r="G406" t="e">
        <f>'Single Prism'!$D$36*SIN(RADIANS('Single Prism'!$D$17*F406))</f>
        <v>#N/A</v>
      </c>
      <c r="H406" t="e">
        <f>'Single Prism'!$D$36*COS(RADIANS('Single Prism'!$D$17*F406))</f>
        <v>#N/A</v>
      </c>
    </row>
    <row r="407" spans="1:8" x14ac:dyDescent="0.25">
      <c r="A407">
        <v>202.5</v>
      </c>
      <c r="B407" t="e">
        <f>IF(A407&lt;='Single Prism'!$D$18,A407,#N/A)</f>
        <v>#N/A</v>
      </c>
      <c r="C407" t="e">
        <f>'Single Prism'!$D$38*SIN(RADIANS('Single Prism'!$D$17*B407))</f>
        <v>#N/A</v>
      </c>
      <c r="D407" t="e">
        <f>'Single Prism'!$D$38*COS(RADIANS('Single Prism'!$D$17*B407))</f>
        <v>#N/A</v>
      </c>
      <c r="F407" t="e">
        <f>IF(A407&lt;='Single Prism'!$D$18,A407,#N/A)</f>
        <v>#N/A</v>
      </c>
      <c r="G407" t="e">
        <f>'Single Prism'!$D$36*SIN(RADIANS('Single Prism'!$D$17*F407))</f>
        <v>#N/A</v>
      </c>
      <c r="H407" t="e">
        <f>'Single Prism'!$D$36*COS(RADIANS('Single Prism'!$D$17*F407))</f>
        <v>#N/A</v>
      </c>
    </row>
    <row r="408" spans="1:8" x14ac:dyDescent="0.25">
      <c r="A408">
        <v>203</v>
      </c>
      <c r="B408" t="e">
        <f>IF(A408&lt;='Single Prism'!$D$18,A408,#N/A)</f>
        <v>#N/A</v>
      </c>
      <c r="C408" t="e">
        <f>'Single Prism'!$D$38*SIN(RADIANS('Single Prism'!$D$17*B408))</f>
        <v>#N/A</v>
      </c>
      <c r="D408" t="e">
        <f>'Single Prism'!$D$38*COS(RADIANS('Single Prism'!$D$17*B408))</f>
        <v>#N/A</v>
      </c>
      <c r="F408" t="e">
        <f>IF(A408&lt;='Single Prism'!$D$18,A408,#N/A)</f>
        <v>#N/A</v>
      </c>
      <c r="G408" t="e">
        <f>'Single Prism'!$D$36*SIN(RADIANS('Single Prism'!$D$17*F408))</f>
        <v>#N/A</v>
      </c>
      <c r="H408" t="e">
        <f>'Single Prism'!$D$36*COS(RADIANS('Single Prism'!$D$17*F408))</f>
        <v>#N/A</v>
      </c>
    </row>
    <row r="409" spans="1:8" x14ac:dyDescent="0.25">
      <c r="A409">
        <v>203.5</v>
      </c>
      <c r="B409" t="e">
        <f>IF(A409&lt;='Single Prism'!$D$18,A409,#N/A)</f>
        <v>#N/A</v>
      </c>
      <c r="C409" t="e">
        <f>'Single Prism'!$D$38*SIN(RADIANS('Single Prism'!$D$17*B409))</f>
        <v>#N/A</v>
      </c>
      <c r="D409" t="e">
        <f>'Single Prism'!$D$38*COS(RADIANS('Single Prism'!$D$17*B409))</f>
        <v>#N/A</v>
      </c>
      <c r="F409" t="e">
        <f>IF(A409&lt;='Single Prism'!$D$18,A409,#N/A)</f>
        <v>#N/A</v>
      </c>
      <c r="G409" t="e">
        <f>'Single Prism'!$D$36*SIN(RADIANS('Single Prism'!$D$17*F409))</f>
        <v>#N/A</v>
      </c>
      <c r="H409" t="e">
        <f>'Single Prism'!$D$36*COS(RADIANS('Single Prism'!$D$17*F409))</f>
        <v>#N/A</v>
      </c>
    </row>
    <row r="410" spans="1:8" x14ac:dyDescent="0.25">
      <c r="A410">
        <v>204</v>
      </c>
      <c r="B410" t="e">
        <f>IF(A410&lt;='Single Prism'!$D$18,A410,#N/A)</f>
        <v>#N/A</v>
      </c>
      <c r="C410" t="e">
        <f>'Single Prism'!$D$38*SIN(RADIANS('Single Prism'!$D$17*B410))</f>
        <v>#N/A</v>
      </c>
      <c r="D410" t="e">
        <f>'Single Prism'!$D$38*COS(RADIANS('Single Prism'!$D$17*B410))</f>
        <v>#N/A</v>
      </c>
      <c r="F410" t="e">
        <f>IF(A410&lt;='Single Prism'!$D$18,A410,#N/A)</f>
        <v>#N/A</v>
      </c>
      <c r="G410" t="e">
        <f>'Single Prism'!$D$36*SIN(RADIANS('Single Prism'!$D$17*F410))</f>
        <v>#N/A</v>
      </c>
      <c r="H410" t="e">
        <f>'Single Prism'!$D$36*COS(RADIANS('Single Prism'!$D$17*F410))</f>
        <v>#N/A</v>
      </c>
    </row>
    <row r="411" spans="1:8" x14ac:dyDescent="0.25">
      <c r="A411">
        <v>204.5</v>
      </c>
      <c r="B411" t="e">
        <f>IF(A411&lt;='Single Prism'!$D$18,A411,#N/A)</f>
        <v>#N/A</v>
      </c>
      <c r="C411" t="e">
        <f>'Single Prism'!$D$38*SIN(RADIANS('Single Prism'!$D$17*B411))</f>
        <v>#N/A</v>
      </c>
      <c r="D411" t="e">
        <f>'Single Prism'!$D$38*COS(RADIANS('Single Prism'!$D$17*B411))</f>
        <v>#N/A</v>
      </c>
      <c r="F411" t="e">
        <f>IF(A411&lt;='Single Prism'!$D$18,A411,#N/A)</f>
        <v>#N/A</v>
      </c>
      <c r="G411" t="e">
        <f>'Single Prism'!$D$36*SIN(RADIANS('Single Prism'!$D$17*F411))</f>
        <v>#N/A</v>
      </c>
      <c r="H411" t="e">
        <f>'Single Prism'!$D$36*COS(RADIANS('Single Prism'!$D$17*F411))</f>
        <v>#N/A</v>
      </c>
    </row>
    <row r="412" spans="1:8" x14ac:dyDescent="0.25">
      <c r="A412">
        <v>205</v>
      </c>
      <c r="B412" t="e">
        <f>IF(A412&lt;='Single Prism'!$D$18,A412,#N/A)</f>
        <v>#N/A</v>
      </c>
      <c r="C412" t="e">
        <f>'Single Prism'!$D$38*SIN(RADIANS('Single Prism'!$D$17*B412))</f>
        <v>#N/A</v>
      </c>
      <c r="D412" t="e">
        <f>'Single Prism'!$D$38*COS(RADIANS('Single Prism'!$D$17*B412))</f>
        <v>#N/A</v>
      </c>
      <c r="F412" t="e">
        <f>IF(A412&lt;='Single Prism'!$D$18,A412,#N/A)</f>
        <v>#N/A</v>
      </c>
      <c r="G412" t="e">
        <f>'Single Prism'!$D$36*SIN(RADIANS('Single Prism'!$D$17*F412))</f>
        <v>#N/A</v>
      </c>
      <c r="H412" t="e">
        <f>'Single Prism'!$D$36*COS(RADIANS('Single Prism'!$D$17*F412))</f>
        <v>#N/A</v>
      </c>
    </row>
    <row r="413" spans="1:8" x14ac:dyDescent="0.25">
      <c r="A413">
        <v>205.5</v>
      </c>
      <c r="B413" t="e">
        <f>IF(A413&lt;='Single Prism'!$D$18,A413,#N/A)</f>
        <v>#N/A</v>
      </c>
      <c r="C413" t="e">
        <f>'Single Prism'!$D$38*SIN(RADIANS('Single Prism'!$D$17*B413))</f>
        <v>#N/A</v>
      </c>
      <c r="D413" t="e">
        <f>'Single Prism'!$D$38*COS(RADIANS('Single Prism'!$D$17*B413))</f>
        <v>#N/A</v>
      </c>
      <c r="F413" t="e">
        <f>IF(A413&lt;='Single Prism'!$D$18,A413,#N/A)</f>
        <v>#N/A</v>
      </c>
      <c r="G413" t="e">
        <f>'Single Prism'!$D$36*SIN(RADIANS('Single Prism'!$D$17*F413))</f>
        <v>#N/A</v>
      </c>
      <c r="H413" t="e">
        <f>'Single Prism'!$D$36*COS(RADIANS('Single Prism'!$D$17*F413))</f>
        <v>#N/A</v>
      </c>
    </row>
    <row r="414" spans="1:8" x14ac:dyDescent="0.25">
      <c r="A414">
        <v>206</v>
      </c>
      <c r="B414" t="e">
        <f>IF(A414&lt;='Single Prism'!$D$18,A414,#N/A)</f>
        <v>#N/A</v>
      </c>
      <c r="C414" t="e">
        <f>'Single Prism'!$D$38*SIN(RADIANS('Single Prism'!$D$17*B414))</f>
        <v>#N/A</v>
      </c>
      <c r="D414" t="e">
        <f>'Single Prism'!$D$38*COS(RADIANS('Single Prism'!$D$17*B414))</f>
        <v>#N/A</v>
      </c>
      <c r="F414" t="e">
        <f>IF(A414&lt;='Single Prism'!$D$18,A414,#N/A)</f>
        <v>#N/A</v>
      </c>
      <c r="G414" t="e">
        <f>'Single Prism'!$D$36*SIN(RADIANS('Single Prism'!$D$17*F414))</f>
        <v>#N/A</v>
      </c>
      <c r="H414" t="e">
        <f>'Single Prism'!$D$36*COS(RADIANS('Single Prism'!$D$17*F414))</f>
        <v>#N/A</v>
      </c>
    </row>
    <row r="415" spans="1:8" x14ac:dyDescent="0.25">
      <c r="A415">
        <v>206.5</v>
      </c>
      <c r="B415" t="e">
        <f>IF(A415&lt;='Single Prism'!$D$18,A415,#N/A)</f>
        <v>#N/A</v>
      </c>
      <c r="C415" t="e">
        <f>'Single Prism'!$D$38*SIN(RADIANS('Single Prism'!$D$17*B415))</f>
        <v>#N/A</v>
      </c>
      <c r="D415" t="e">
        <f>'Single Prism'!$D$38*COS(RADIANS('Single Prism'!$D$17*B415))</f>
        <v>#N/A</v>
      </c>
      <c r="F415" t="e">
        <f>IF(A415&lt;='Single Prism'!$D$18,A415,#N/A)</f>
        <v>#N/A</v>
      </c>
      <c r="G415" t="e">
        <f>'Single Prism'!$D$36*SIN(RADIANS('Single Prism'!$D$17*F415))</f>
        <v>#N/A</v>
      </c>
      <c r="H415" t="e">
        <f>'Single Prism'!$D$36*COS(RADIANS('Single Prism'!$D$17*F415))</f>
        <v>#N/A</v>
      </c>
    </row>
    <row r="416" spans="1:8" x14ac:dyDescent="0.25">
      <c r="A416">
        <v>207</v>
      </c>
      <c r="B416" t="e">
        <f>IF(A416&lt;='Single Prism'!$D$18,A416,#N/A)</f>
        <v>#N/A</v>
      </c>
      <c r="C416" t="e">
        <f>'Single Prism'!$D$38*SIN(RADIANS('Single Prism'!$D$17*B416))</f>
        <v>#N/A</v>
      </c>
      <c r="D416" t="e">
        <f>'Single Prism'!$D$38*COS(RADIANS('Single Prism'!$D$17*B416))</f>
        <v>#N/A</v>
      </c>
      <c r="F416" t="e">
        <f>IF(A416&lt;='Single Prism'!$D$18,A416,#N/A)</f>
        <v>#N/A</v>
      </c>
      <c r="G416" t="e">
        <f>'Single Prism'!$D$36*SIN(RADIANS('Single Prism'!$D$17*F416))</f>
        <v>#N/A</v>
      </c>
      <c r="H416" t="e">
        <f>'Single Prism'!$D$36*COS(RADIANS('Single Prism'!$D$17*F416))</f>
        <v>#N/A</v>
      </c>
    </row>
    <row r="417" spans="1:8" x14ac:dyDescent="0.25">
      <c r="A417">
        <v>207.5</v>
      </c>
      <c r="B417" t="e">
        <f>IF(A417&lt;='Single Prism'!$D$18,A417,#N/A)</f>
        <v>#N/A</v>
      </c>
      <c r="C417" t="e">
        <f>'Single Prism'!$D$38*SIN(RADIANS('Single Prism'!$D$17*B417))</f>
        <v>#N/A</v>
      </c>
      <c r="D417" t="e">
        <f>'Single Prism'!$D$38*COS(RADIANS('Single Prism'!$D$17*B417))</f>
        <v>#N/A</v>
      </c>
      <c r="F417" t="e">
        <f>IF(A417&lt;='Single Prism'!$D$18,A417,#N/A)</f>
        <v>#N/A</v>
      </c>
      <c r="G417" t="e">
        <f>'Single Prism'!$D$36*SIN(RADIANS('Single Prism'!$D$17*F417))</f>
        <v>#N/A</v>
      </c>
      <c r="H417" t="e">
        <f>'Single Prism'!$D$36*COS(RADIANS('Single Prism'!$D$17*F417))</f>
        <v>#N/A</v>
      </c>
    </row>
    <row r="418" spans="1:8" x14ac:dyDescent="0.25">
      <c r="A418">
        <v>208</v>
      </c>
      <c r="B418" t="e">
        <f>IF(A418&lt;='Single Prism'!$D$18,A418,#N/A)</f>
        <v>#N/A</v>
      </c>
      <c r="C418" t="e">
        <f>'Single Prism'!$D$38*SIN(RADIANS('Single Prism'!$D$17*B418))</f>
        <v>#N/A</v>
      </c>
      <c r="D418" t="e">
        <f>'Single Prism'!$D$38*COS(RADIANS('Single Prism'!$D$17*B418))</f>
        <v>#N/A</v>
      </c>
      <c r="F418" t="e">
        <f>IF(A418&lt;='Single Prism'!$D$18,A418,#N/A)</f>
        <v>#N/A</v>
      </c>
      <c r="G418" t="e">
        <f>'Single Prism'!$D$36*SIN(RADIANS('Single Prism'!$D$17*F418))</f>
        <v>#N/A</v>
      </c>
      <c r="H418" t="e">
        <f>'Single Prism'!$D$36*COS(RADIANS('Single Prism'!$D$17*F418))</f>
        <v>#N/A</v>
      </c>
    </row>
    <row r="419" spans="1:8" x14ac:dyDescent="0.25">
      <c r="A419">
        <v>208.5</v>
      </c>
      <c r="B419" t="e">
        <f>IF(A419&lt;='Single Prism'!$D$18,A419,#N/A)</f>
        <v>#N/A</v>
      </c>
      <c r="C419" t="e">
        <f>'Single Prism'!$D$38*SIN(RADIANS('Single Prism'!$D$17*B419))</f>
        <v>#N/A</v>
      </c>
      <c r="D419" t="e">
        <f>'Single Prism'!$D$38*COS(RADIANS('Single Prism'!$D$17*B419))</f>
        <v>#N/A</v>
      </c>
      <c r="F419" t="e">
        <f>IF(A419&lt;='Single Prism'!$D$18,A419,#N/A)</f>
        <v>#N/A</v>
      </c>
      <c r="G419" t="e">
        <f>'Single Prism'!$D$36*SIN(RADIANS('Single Prism'!$D$17*F419))</f>
        <v>#N/A</v>
      </c>
      <c r="H419" t="e">
        <f>'Single Prism'!$D$36*COS(RADIANS('Single Prism'!$D$17*F419))</f>
        <v>#N/A</v>
      </c>
    </row>
    <row r="420" spans="1:8" x14ac:dyDescent="0.25">
      <c r="A420">
        <v>209</v>
      </c>
      <c r="B420" t="e">
        <f>IF(A420&lt;='Single Prism'!$D$18,A420,#N/A)</f>
        <v>#N/A</v>
      </c>
      <c r="C420" t="e">
        <f>'Single Prism'!$D$38*SIN(RADIANS('Single Prism'!$D$17*B420))</f>
        <v>#N/A</v>
      </c>
      <c r="D420" t="e">
        <f>'Single Prism'!$D$38*COS(RADIANS('Single Prism'!$D$17*B420))</f>
        <v>#N/A</v>
      </c>
      <c r="F420" t="e">
        <f>IF(A420&lt;='Single Prism'!$D$18,A420,#N/A)</f>
        <v>#N/A</v>
      </c>
      <c r="G420" t="e">
        <f>'Single Prism'!$D$36*SIN(RADIANS('Single Prism'!$D$17*F420))</f>
        <v>#N/A</v>
      </c>
      <c r="H420" t="e">
        <f>'Single Prism'!$D$36*COS(RADIANS('Single Prism'!$D$17*F420))</f>
        <v>#N/A</v>
      </c>
    </row>
    <row r="421" spans="1:8" x14ac:dyDescent="0.25">
      <c r="A421">
        <v>209.5</v>
      </c>
      <c r="B421" t="e">
        <f>IF(A421&lt;='Single Prism'!$D$18,A421,#N/A)</f>
        <v>#N/A</v>
      </c>
      <c r="C421" t="e">
        <f>'Single Prism'!$D$38*SIN(RADIANS('Single Prism'!$D$17*B421))</f>
        <v>#N/A</v>
      </c>
      <c r="D421" t="e">
        <f>'Single Prism'!$D$38*COS(RADIANS('Single Prism'!$D$17*B421))</f>
        <v>#N/A</v>
      </c>
      <c r="F421" t="e">
        <f>IF(A421&lt;='Single Prism'!$D$18,A421,#N/A)</f>
        <v>#N/A</v>
      </c>
      <c r="G421" t="e">
        <f>'Single Prism'!$D$36*SIN(RADIANS('Single Prism'!$D$17*F421))</f>
        <v>#N/A</v>
      </c>
      <c r="H421" t="e">
        <f>'Single Prism'!$D$36*COS(RADIANS('Single Prism'!$D$17*F421))</f>
        <v>#N/A</v>
      </c>
    </row>
    <row r="422" spans="1:8" x14ac:dyDescent="0.25">
      <c r="A422">
        <v>210</v>
      </c>
      <c r="B422" t="e">
        <f>IF(A422&lt;='Single Prism'!$D$18,A422,#N/A)</f>
        <v>#N/A</v>
      </c>
      <c r="C422" t="e">
        <f>'Single Prism'!$D$38*SIN(RADIANS('Single Prism'!$D$17*B422))</f>
        <v>#N/A</v>
      </c>
      <c r="D422" t="e">
        <f>'Single Prism'!$D$38*COS(RADIANS('Single Prism'!$D$17*B422))</f>
        <v>#N/A</v>
      </c>
      <c r="F422" t="e">
        <f>IF(A422&lt;='Single Prism'!$D$18,A422,#N/A)</f>
        <v>#N/A</v>
      </c>
      <c r="G422" t="e">
        <f>'Single Prism'!$D$36*SIN(RADIANS('Single Prism'!$D$17*F422))</f>
        <v>#N/A</v>
      </c>
      <c r="H422" t="e">
        <f>'Single Prism'!$D$36*COS(RADIANS('Single Prism'!$D$17*F422))</f>
        <v>#N/A</v>
      </c>
    </row>
    <row r="423" spans="1:8" x14ac:dyDescent="0.25">
      <c r="A423">
        <v>210.5</v>
      </c>
      <c r="B423" t="e">
        <f>IF(A423&lt;='Single Prism'!$D$18,A423,#N/A)</f>
        <v>#N/A</v>
      </c>
      <c r="C423" t="e">
        <f>'Single Prism'!$D$38*SIN(RADIANS('Single Prism'!$D$17*B423))</f>
        <v>#N/A</v>
      </c>
      <c r="D423" t="e">
        <f>'Single Prism'!$D$38*COS(RADIANS('Single Prism'!$D$17*B423))</f>
        <v>#N/A</v>
      </c>
      <c r="F423" t="e">
        <f>IF(A423&lt;='Single Prism'!$D$18,A423,#N/A)</f>
        <v>#N/A</v>
      </c>
      <c r="G423" t="e">
        <f>'Single Prism'!$D$36*SIN(RADIANS('Single Prism'!$D$17*F423))</f>
        <v>#N/A</v>
      </c>
      <c r="H423" t="e">
        <f>'Single Prism'!$D$36*COS(RADIANS('Single Prism'!$D$17*F423))</f>
        <v>#N/A</v>
      </c>
    </row>
    <row r="424" spans="1:8" x14ac:dyDescent="0.25">
      <c r="A424">
        <v>211</v>
      </c>
      <c r="B424" t="e">
        <f>IF(A424&lt;='Single Prism'!$D$18,A424,#N/A)</f>
        <v>#N/A</v>
      </c>
      <c r="C424" t="e">
        <f>'Single Prism'!$D$38*SIN(RADIANS('Single Prism'!$D$17*B424))</f>
        <v>#N/A</v>
      </c>
      <c r="D424" t="e">
        <f>'Single Prism'!$D$38*COS(RADIANS('Single Prism'!$D$17*B424))</f>
        <v>#N/A</v>
      </c>
      <c r="F424" t="e">
        <f>IF(A424&lt;='Single Prism'!$D$18,A424,#N/A)</f>
        <v>#N/A</v>
      </c>
      <c r="G424" t="e">
        <f>'Single Prism'!$D$36*SIN(RADIANS('Single Prism'!$D$17*F424))</f>
        <v>#N/A</v>
      </c>
      <c r="H424" t="e">
        <f>'Single Prism'!$D$36*COS(RADIANS('Single Prism'!$D$17*F424))</f>
        <v>#N/A</v>
      </c>
    </row>
    <row r="425" spans="1:8" x14ac:dyDescent="0.25">
      <c r="A425">
        <v>211.5</v>
      </c>
      <c r="B425" t="e">
        <f>IF(A425&lt;='Single Prism'!$D$18,A425,#N/A)</f>
        <v>#N/A</v>
      </c>
      <c r="C425" t="e">
        <f>'Single Prism'!$D$38*SIN(RADIANS('Single Prism'!$D$17*B425))</f>
        <v>#N/A</v>
      </c>
      <c r="D425" t="e">
        <f>'Single Prism'!$D$38*COS(RADIANS('Single Prism'!$D$17*B425))</f>
        <v>#N/A</v>
      </c>
      <c r="F425" t="e">
        <f>IF(A425&lt;='Single Prism'!$D$18,A425,#N/A)</f>
        <v>#N/A</v>
      </c>
      <c r="G425" t="e">
        <f>'Single Prism'!$D$36*SIN(RADIANS('Single Prism'!$D$17*F425))</f>
        <v>#N/A</v>
      </c>
      <c r="H425" t="e">
        <f>'Single Prism'!$D$36*COS(RADIANS('Single Prism'!$D$17*F425))</f>
        <v>#N/A</v>
      </c>
    </row>
    <row r="426" spans="1:8" x14ac:dyDescent="0.25">
      <c r="A426">
        <v>212</v>
      </c>
      <c r="B426" t="e">
        <f>IF(A426&lt;='Single Prism'!$D$18,A426,#N/A)</f>
        <v>#N/A</v>
      </c>
      <c r="C426" t="e">
        <f>'Single Prism'!$D$38*SIN(RADIANS('Single Prism'!$D$17*B426))</f>
        <v>#N/A</v>
      </c>
      <c r="D426" t="e">
        <f>'Single Prism'!$D$38*COS(RADIANS('Single Prism'!$D$17*B426))</f>
        <v>#N/A</v>
      </c>
      <c r="F426" t="e">
        <f>IF(A426&lt;='Single Prism'!$D$18,A426,#N/A)</f>
        <v>#N/A</v>
      </c>
      <c r="G426" t="e">
        <f>'Single Prism'!$D$36*SIN(RADIANS('Single Prism'!$D$17*F426))</f>
        <v>#N/A</v>
      </c>
      <c r="H426" t="e">
        <f>'Single Prism'!$D$36*COS(RADIANS('Single Prism'!$D$17*F426))</f>
        <v>#N/A</v>
      </c>
    </row>
    <row r="427" spans="1:8" x14ac:dyDescent="0.25">
      <c r="A427">
        <v>212.5</v>
      </c>
      <c r="B427" t="e">
        <f>IF(A427&lt;='Single Prism'!$D$18,A427,#N/A)</f>
        <v>#N/A</v>
      </c>
      <c r="C427" t="e">
        <f>'Single Prism'!$D$38*SIN(RADIANS('Single Prism'!$D$17*B427))</f>
        <v>#N/A</v>
      </c>
      <c r="D427" t="e">
        <f>'Single Prism'!$D$38*COS(RADIANS('Single Prism'!$D$17*B427))</f>
        <v>#N/A</v>
      </c>
      <c r="F427" t="e">
        <f>IF(A427&lt;='Single Prism'!$D$18,A427,#N/A)</f>
        <v>#N/A</v>
      </c>
      <c r="G427" t="e">
        <f>'Single Prism'!$D$36*SIN(RADIANS('Single Prism'!$D$17*F427))</f>
        <v>#N/A</v>
      </c>
      <c r="H427" t="e">
        <f>'Single Prism'!$D$36*COS(RADIANS('Single Prism'!$D$17*F427))</f>
        <v>#N/A</v>
      </c>
    </row>
    <row r="428" spans="1:8" x14ac:dyDescent="0.25">
      <c r="A428">
        <v>213</v>
      </c>
      <c r="B428" t="e">
        <f>IF(A428&lt;='Single Prism'!$D$18,A428,#N/A)</f>
        <v>#N/A</v>
      </c>
      <c r="C428" t="e">
        <f>'Single Prism'!$D$38*SIN(RADIANS('Single Prism'!$D$17*B428))</f>
        <v>#N/A</v>
      </c>
      <c r="D428" t="e">
        <f>'Single Prism'!$D$38*COS(RADIANS('Single Prism'!$D$17*B428))</f>
        <v>#N/A</v>
      </c>
      <c r="F428" t="e">
        <f>IF(A428&lt;='Single Prism'!$D$18,A428,#N/A)</f>
        <v>#N/A</v>
      </c>
      <c r="G428" t="e">
        <f>'Single Prism'!$D$36*SIN(RADIANS('Single Prism'!$D$17*F428))</f>
        <v>#N/A</v>
      </c>
      <c r="H428" t="e">
        <f>'Single Prism'!$D$36*COS(RADIANS('Single Prism'!$D$17*F428))</f>
        <v>#N/A</v>
      </c>
    </row>
    <row r="429" spans="1:8" x14ac:dyDescent="0.25">
      <c r="A429">
        <v>213.5</v>
      </c>
      <c r="B429" t="e">
        <f>IF(A429&lt;='Single Prism'!$D$18,A429,#N/A)</f>
        <v>#N/A</v>
      </c>
      <c r="C429" t="e">
        <f>'Single Prism'!$D$38*SIN(RADIANS('Single Prism'!$D$17*B429))</f>
        <v>#N/A</v>
      </c>
      <c r="D429" t="e">
        <f>'Single Prism'!$D$38*COS(RADIANS('Single Prism'!$D$17*B429))</f>
        <v>#N/A</v>
      </c>
      <c r="F429" t="e">
        <f>IF(A429&lt;='Single Prism'!$D$18,A429,#N/A)</f>
        <v>#N/A</v>
      </c>
      <c r="G429" t="e">
        <f>'Single Prism'!$D$36*SIN(RADIANS('Single Prism'!$D$17*F429))</f>
        <v>#N/A</v>
      </c>
      <c r="H429" t="e">
        <f>'Single Prism'!$D$36*COS(RADIANS('Single Prism'!$D$17*F429))</f>
        <v>#N/A</v>
      </c>
    </row>
    <row r="430" spans="1:8" x14ac:dyDescent="0.25">
      <c r="A430">
        <v>214</v>
      </c>
      <c r="B430" t="e">
        <f>IF(A430&lt;='Single Prism'!$D$18,A430,#N/A)</f>
        <v>#N/A</v>
      </c>
      <c r="C430" t="e">
        <f>'Single Prism'!$D$38*SIN(RADIANS('Single Prism'!$D$17*B430))</f>
        <v>#N/A</v>
      </c>
      <c r="D430" t="e">
        <f>'Single Prism'!$D$38*COS(RADIANS('Single Prism'!$D$17*B430))</f>
        <v>#N/A</v>
      </c>
      <c r="F430" t="e">
        <f>IF(A430&lt;='Single Prism'!$D$18,A430,#N/A)</f>
        <v>#N/A</v>
      </c>
      <c r="G430" t="e">
        <f>'Single Prism'!$D$36*SIN(RADIANS('Single Prism'!$D$17*F430))</f>
        <v>#N/A</v>
      </c>
      <c r="H430" t="e">
        <f>'Single Prism'!$D$36*COS(RADIANS('Single Prism'!$D$17*F430))</f>
        <v>#N/A</v>
      </c>
    </row>
    <row r="431" spans="1:8" x14ac:dyDescent="0.25">
      <c r="A431">
        <v>214.5</v>
      </c>
      <c r="B431" t="e">
        <f>IF(A431&lt;='Single Prism'!$D$18,A431,#N/A)</f>
        <v>#N/A</v>
      </c>
      <c r="C431" t="e">
        <f>'Single Prism'!$D$38*SIN(RADIANS('Single Prism'!$D$17*B431))</f>
        <v>#N/A</v>
      </c>
      <c r="D431" t="e">
        <f>'Single Prism'!$D$38*COS(RADIANS('Single Prism'!$D$17*B431))</f>
        <v>#N/A</v>
      </c>
      <c r="F431" t="e">
        <f>IF(A431&lt;='Single Prism'!$D$18,A431,#N/A)</f>
        <v>#N/A</v>
      </c>
      <c r="G431" t="e">
        <f>'Single Prism'!$D$36*SIN(RADIANS('Single Prism'!$D$17*F431))</f>
        <v>#N/A</v>
      </c>
      <c r="H431" t="e">
        <f>'Single Prism'!$D$36*COS(RADIANS('Single Prism'!$D$17*F431))</f>
        <v>#N/A</v>
      </c>
    </row>
    <row r="432" spans="1:8" x14ac:dyDescent="0.25">
      <c r="A432">
        <v>215</v>
      </c>
      <c r="B432" t="e">
        <f>IF(A432&lt;='Single Prism'!$D$18,A432,#N/A)</f>
        <v>#N/A</v>
      </c>
      <c r="C432" t="e">
        <f>'Single Prism'!$D$38*SIN(RADIANS('Single Prism'!$D$17*B432))</f>
        <v>#N/A</v>
      </c>
      <c r="D432" t="e">
        <f>'Single Prism'!$D$38*COS(RADIANS('Single Prism'!$D$17*B432))</f>
        <v>#N/A</v>
      </c>
      <c r="F432" t="e">
        <f>IF(A432&lt;='Single Prism'!$D$18,A432,#N/A)</f>
        <v>#N/A</v>
      </c>
      <c r="G432" t="e">
        <f>'Single Prism'!$D$36*SIN(RADIANS('Single Prism'!$D$17*F432))</f>
        <v>#N/A</v>
      </c>
      <c r="H432" t="e">
        <f>'Single Prism'!$D$36*COS(RADIANS('Single Prism'!$D$17*F432))</f>
        <v>#N/A</v>
      </c>
    </row>
    <row r="433" spans="1:8" x14ac:dyDescent="0.25">
      <c r="A433">
        <v>215.5</v>
      </c>
      <c r="B433" t="e">
        <f>IF(A433&lt;='Single Prism'!$D$18,A433,#N/A)</f>
        <v>#N/A</v>
      </c>
      <c r="C433" t="e">
        <f>'Single Prism'!$D$38*SIN(RADIANS('Single Prism'!$D$17*B433))</f>
        <v>#N/A</v>
      </c>
      <c r="D433" t="e">
        <f>'Single Prism'!$D$38*COS(RADIANS('Single Prism'!$D$17*B433))</f>
        <v>#N/A</v>
      </c>
      <c r="F433" t="e">
        <f>IF(A433&lt;='Single Prism'!$D$18,A433,#N/A)</f>
        <v>#N/A</v>
      </c>
      <c r="G433" t="e">
        <f>'Single Prism'!$D$36*SIN(RADIANS('Single Prism'!$D$17*F433))</f>
        <v>#N/A</v>
      </c>
      <c r="H433" t="e">
        <f>'Single Prism'!$D$36*COS(RADIANS('Single Prism'!$D$17*F433))</f>
        <v>#N/A</v>
      </c>
    </row>
    <row r="434" spans="1:8" x14ac:dyDescent="0.25">
      <c r="A434">
        <v>216</v>
      </c>
      <c r="B434" t="e">
        <f>IF(A434&lt;='Single Prism'!$D$18,A434,#N/A)</f>
        <v>#N/A</v>
      </c>
      <c r="C434" t="e">
        <f>'Single Prism'!$D$38*SIN(RADIANS('Single Prism'!$D$17*B434))</f>
        <v>#N/A</v>
      </c>
      <c r="D434" t="e">
        <f>'Single Prism'!$D$38*COS(RADIANS('Single Prism'!$D$17*B434))</f>
        <v>#N/A</v>
      </c>
      <c r="F434" t="e">
        <f>IF(A434&lt;='Single Prism'!$D$18,A434,#N/A)</f>
        <v>#N/A</v>
      </c>
      <c r="G434" t="e">
        <f>'Single Prism'!$D$36*SIN(RADIANS('Single Prism'!$D$17*F434))</f>
        <v>#N/A</v>
      </c>
      <c r="H434" t="e">
        <f>'Single Prism'!$D$36*COS(RADIANS('Single Prism'!$D$17*F434))</f>
        <v>#N/A</v>
      </c>
    </row>
    <row r="435" spans="1:8" x14ac:dyDescent="0.25">
      <c r="A435">
        <v>216.5</v>
      </c>
      <c r="B435" t="e">
        <f>IF(A435&lt;='Single Prism'!$D$18,A435,#N/A)</f>
        <v>#N/A</v>
      </c>
      <c r="C435" t="e">
        <f>'Single Prism'!$D$38*SIN(RADIANS('Single Prism'!$D$17*B435))</f>
        <v>#N/A</v>
      </c>
      <c r="D435" t="e">
        <f>'Single Prism'!$D$38*COS(RADIANS('Single Prism'!$D$17*B435))</f>
        <v>#N/A</v>
      </c>
      <c r="F435" t="e">
        <f>IF(A435&lt;='Single Prism'!$D$18,A435,#N/A)</f>
        <v>#N/A</v>
      </c>
      <c r="G435" t="e">
        <f>'Single Prism'!$D$36*SIN(RADIANS('Single Prism'!$D$17*F435))</f>
        <v>#N/A</v>
      </c>
      <c r="H435" t="e">
        <f>'Single Prism'!$D$36*COS(RADIANS('Single Prism'!$D$17*F435))</f>
        <v>#N/A</v>
      </c>
    </row>
    <row r="436" spans="1:8" x14ac:dyDescent="0.25">
      <c r="A436">
        <v>217</v>
      </c>
      <c r="B436" t="e">
        <f>IF(A436&lt;='Single Prism'!$D$18,A436,#N/A)</f>
        <v>#N/A</v>
      </c>
      <c r="C436" t="e">
        <f>'Single Prism'!$D$38*SIN(RADIANS('Single Prism'!$D$17*B436))</f>
        <v>#N/A</v>
      </c>
      <c r="D436" t="e">
        <f>'Single Prism'!$D$38*COS(RADIANS('Single Prism'!$D$17*B436))</f>
        <v>#N/A</v>
      </c>
      <c r="F436" t="e">
        <f>IF(A436&lt;='Single Prism'!$D$18,A436,#N/A)</f>
        <v>#N/A</v>
      </c>
      <c r="G436" t="e">
        <f>'Single Prism'!$D$36*SIN(RADIANS('Single Prism'!$D$17*F436))</f>
        <v>#N/A</v>
      </c>
      <c r="H436" t="e">
        <f>'Single Prism'!$D$36*COS(RADIANS('Single Prism'!$D$17*F436))</f>
        <v>#N/A</v>
      </c>
    </row>
    <row r="437" spans="1:8" x14ac:dyDescent="0.25">
      <c r="A437">
        <v>217.5</v>
      </c>
      <c r="B437" t="e">
        <f>IF(A437&lt;='Single Prism'!$D$18,A437,#N/A)</f>
        <v>#N/A</v>
      </c>
      <c r="C437" t="e">
        <f>'Single Prism'!$D$38*SIN(RADIANS('Single Prism'!$D$17*B437))</f>
        <v>#N/A</v>
      </c>
      <c r="D437" t="e">
        <f>'Single Prism'!$D$38*COS(RADIANS('Single Prism'!$D$17*B437))</f>
        <v>#N/A</v>
      </c>
      <c r="F437" t="e">
        <f>IF(A437&lt;='Single Prism'!$D$18,A437,#N/A)</f>
        <v>#N/A</v>
      </c>
      <c r="G437" t="e">
        <f>'Single Prism'!$D$36*SIN(RADIANS('Single Prism'!$D$17*F437))</f>
        <v>#N/A</v>
      </c>
      <c r="H437" t="e">
        <f>'Single Prism'!$D$36*COS(RADIANS('Single Prism'!$D$17*F437))</f>
        <v>#N/A</v>
      </c>
    </row>
    <row r="438" spans="1:8" x14ac:dyDescent="0.25">
      <c r="A438">
        <v>218</v>
      </c>
      <c r="B438" t="e">
        <f>IF(A438&lt;='Single Prism'!$D$18,A438,#N/A)</f>
        <v>#N/A</v>
      </c>
      <c r="C438" t="e">
        <f>'Single Prism'!$D$38*SIN(RADIANS('Single Prism'!$D$17*B438))</f>
        <v>#N/A</v>
      </c>
      <c r="D438" t="e">
        <f>'Single Prism'!$D$38*COS(RADIANS('Single Prism'!$D$17*B438))</f>
        <v>#N/A</v>
      </c>
      <c r="F438" t="e">
        <f>IF(A438&lt;='Single Prism'!$D$18,A438,#N/A)</f>
        <v>#N/A</v>
      </c>
      <c r="G438" t="e">
        <f>'Single Prism'!$D$36*SIN(RADIANS('Single Prism'!$D$17*F438))</f>
        <v>#N/A</v>
      </c>
      <c r="H438" t="e">
        <f>'Single Prism'!$D$36*COS(RADIANS('Single Prism'!$D$17*F438))</f>
        <v>#N/A</v>
      </c>
    </row>
    <row r="439" spans="1:8" x14ac:dyDescent="0.25">
      <c r="A439">
        <v>218.5</v>
      </c>
      <c r="B439" t="e">
        <f>IF(A439&lt;='Single Prism'!$D$18,A439,#N/A)</f>
        <v>#N/A</v>
      </c>
      <c r="C439" t="e">
        <f>'Single Prism'!$D$38*SIN(RADIANS('Single Prism'!$D$17*B439))</f>
        <v>#N/A</v>
      </c>
      <c r="D439" t="e">
        <f>'Single Prism'!$D$38*COS(RADIANS('Single Prism'!$D$17*B439))</f>
        <v>#N/A</v>
      </c>
      <c r="F439" t="e">
        <f>IF(A439&lt;='Single Prism'!$D$18,A439,#N/A)</f>
        <v>#N/A</v>
      </c>
      <c r="G439" t="e">
        <f>'Single Prism'!$D$36*SIN(RADIANS('Single Prism'!$D$17*F439))</f>
        <v>#N/A</v>
      </c>
      <c r="H439" t="e">
        <f>'Single Prism'!$D$36*COS(RADIANS('Single Prism'!$D$17*F439))</f>
        <v>#N/A</v>
      </c>
    </row>
    <row r="440" spans="1:8" x14ac:dyDescent="0.25">
      <c r="A440">
        <v>219</v>
      </c>
      <c r="B440" t="e">
        <f>IF(A440&lt;='Single Prism'!$D$18,A440,#N/A)</f>
        <v>#N/A</v>
      </c>
      <c r="C440" t="e">
        <f>'Single Prism'!$D$38*SIN(RADIANS('Single Prism'!$D$17*B440))</f>
        <v>#N/A</v>
      </c>
      <c r="D440" t="e">
        <f>'Single Prism'!$D$38*COS(RADIANS('Single Prism'!$D$17*B440))</f>
        <v>#N/A</v>
      </c>
      <c r="F440" t="e">
        <f>IF(A440&lt;='Single Prism'!$D$18,A440,#N/A)</f>
        <v>#N/A</v>
      </c>
      <c r="G440" t="e">
        <f>'Single Prism'!$D$36*SIN(RADIANS('Single Prism'!$D$17*F440))</f>
        <v>#N/A</v>
      </c>
      <c r="H440" t="e">
        <f>'Single Prism'!$D$36*COS(RADIANS('Single Prism'!$D$17*F440))</f>
        <v>#N/A</v>
      </c>
    </row>
    <row r="441" spans="1:8" x14ac:dyDescent="0.25">
      <c r="A441">
        <v>219.5</v>
      </c>
      <c r="B441" t="e">
        <f>IF(A441&lt;='Single Prism'!$D$18,A441,#N/A)</f>
        <v>#N/A</v>
      </c>
      <c r="C441" t="e">
        <f>'Single Prism'!$D$38*SIN(RADIANS('Single Prism'!$D$17*B441))</f>
        <v>#N/A</v>
      </c>
      <c r="D441" t="e">
        <f>'Single Prism'!$D$38*COS(RADIANS('Single Prism'!$D$17*B441))</f>
        <v>#N/A</v>
      </c>
      <c r="F441" t="e">
        <f>IF(A441&lt;='Single Prism'!$D$18,A441,#N/A)</f>
        <v>#N/A</v>
      </c>
      <c r="G441" t="e">
        <f>'Single Prism'!$D$36*SIN(RADIANS('Single Prism'!$D$17*F441))</f>
        <v>#N/A</v>
      </c>
      <c r="H441" t="e">
        <f>'Single Prism'!$D$36*COS(RADIANS('Single Prism'!$D$17*F441))</f>
        <v>#N/A</v>
      </c>
    </row>
    <row r="442" spans="1:8" x14ac:dyDescent="0.25">
      <c r="A442">
        <v>220</v>
      </c>
      <c r="B442" t="e">
        <f>IF(A442&lt;='Single Prism'!$D$18,A442,#N/A)</f>
        <v>#N/A</v>
      </c>
      <c r="C442" t="e">
        <f>'Single Prism'!$D$38*SIN(RADIANS('Single Prism'!$D$17*B442))</f>
        <v>#N/A</v>
      </c>
      <c r="D442" t="e">
        <f>'Single Prism'!$D$38*COS(RADIANS('Single Prism'!$D$17*B442))</f>
        <v>#N/A</v>
      </c>
      <c r="F442" t="e">
        <f>IF(A442&lt;='Single Prism'!$D$18,A442,#N/A)</f>
        <v>#N/A</v>
      </c>
      <c r="G442" t="e">
        <f>'Single Prism'!$D$36*SIN(RADIANS('Single Prism'!$D$17*F442))</f>
        <v>#N/A</v>
      </c>
      <c r="H442" t="e">
        <f>'Single Prism'!$D$36*COS(RADIANS('Single Prism'!$D$17*F442))</f>
        <v>#N/A</v>
      </c>
    </row>
    <row r="443" spans="1:8" x14ac:dyDescent="0.25">
      <c r="A443">
        <v>220.5</v>
      </c>
      <c r="B443" t="e">
        <f>IF(A443&lt;='Single Prism'!$D$18,A443,#N/A)</f>
        <v>#N/A</v>
      </c>
      <c r="C443" t="e">
        <f>'Single Prism'!$D$38*SIN(RADIANS('Single Prism'!$D$17*B443))</f>
        <v>#N/A</v>
      </c>
      <c r="D443" t="e">
        <f>'Single Prism'!$D$38*COS(RADIANS('Single Prism'!$D$17*B443))</f>
        <v>#N/A</v>
      </c>
      <c r="F443" t="e">
        <f>IF(A443&lt;='Single Prism'!$D$18,A443,#N/A)</f>
        <v>#N/A</v>
      </c>
      <c r="G443" t="e">
        <f>'Single Prism'!$D$36*SIN(RADIANS('Single Prism'!$D$17*F443))</f>
        <v>#N/A</v>
      </c>
      <c r="H443" t="e">
        <f>'Single Prism'!$D$36*COS(RADIANS('Single Prism'!$D$17*F443))</f>
        <v>#N/A</v>
      </c>
    </row>
    <row r="444" spans="1:8" x14ac:dyDescent="0.25">
      <c r="A444">
        <v>221</v>
      </c>
      <c r="B444" t="e">
        <f>IF(A444&lt;='Single Prism'!$D$18,A444,#N/A)</f>
        <v>#N/A</v>
      </c>
      <c r="C444" t="e">
        <f>'Single Prism'!$D$38*SIN(RADIANS('Single Prism'!$D$17*B444))</f>
        <v>#N/A</v>
      </c>
      <c r="D444" t="e">
        <f>'Single Prism'!$D$38*COS(RADIANS('Single Prism'!$D$17*B444))</f>
        <v>#N/A</v>
      </c>
      <c r="F444" t="e">
        <f>IF(A444&lt;='Single Prism'!$D$18,A444,#N/A)</f>
        <v>#N/A</v>
      </c>
      <c r="G444" t="e">
        <f>'Single Prism'!$D$36*SIN(RADIANS('Single Prism'!$D$17*F444))</f>
        <v>#N/A</v>
      </c>
      <c r="H444" t="e">
        <f>'Single Prism'!$D$36*COS(RADIANS('Single Prism'!$D$17*F444))</f>
        <v>#N/A</v>
      </c>
    </row>
    <row r="445" spans="1:8" x14ac:dyDescent="0.25">
      <c r="A445">
        <v>221.5</v>
      </c>
      <c r="B445" t="e">
        <f>IF(A445&lt;='Single Prism'!$D$18,A445,#N/A)</f>
        <v>#N/A</v>
      </c>
      <c r="C445" t="e">
        <f>'Single Prism'!$D$38*SIN(RADIANS('Single Prism'!$D$17*B445))</f>
        <v>#N/A</v>
      </c>
      <c r="D445" t="e">
        <f>'Single Prism'!$D$38*COS(RADIANS('Single Prism'!$D$17*B445))</f>
        <v>#N/A</v>
      </c>
      <c r="F445" t="e">
        <f>IF(A445&lt;='Single Prism'!$D$18,A445,#N/A)</f>
        <v>#N/A</v>
      </c>
      <c r="G445" t="e">
        <f>'Single Prism'!$D$36*SIN(RADIANS('Single Prism'!$D$17*F445))</f>
        <v>#N/A</v>
      </c>
      <c r="H445" t="e">
        <f>'Single Prism'!$D$36*COS(RADIANS('Single Prism'!$D$17*F445))</f>
        <v>#N/A</v>
      </c>
    </row>
    <row r="446" spans="1:8" x14ac:dyDescent="0.25">
      <c r="A446">
        <v>222</v>
      </c>
      <c r="B446" t="e">
        <f>IF(A446&lt;='Single Prism'!$D$18,A446,#N/A)</f>
        <v>#N/A</v>
      </c>
      <c r="C446" t="e">
        <f>'Single Prism'!$D$38*SIN(RADIANS('Single Prism'!$D$17*B446))</f>
        <v>#N/A</v>
      </c>
      <c r="D446" t="e">
        <f>'Single Prism'!$D$38*COS(RADIANS('Single Prism'!$D$17*B446))</f>
        <v>#N/A</v>
      </c>
      <c r="F446" t="e">
        <f>IF(A446&lt;='Single Prism'!$D$18,A446,#N/A)</f>
        <v>#N/A</v>
      </c>
      <c r="G446" t="e">
        <f>'Single Prism'!$D$36*SIN(RADIANS('Single Prism'!$D$17*F446))</f>
        <v>#N/A</v>
      </c>
      <c r="H446" t="e">
        <f>'Single Prism'!$D$36*COS(RADIANS('Single Prism'!$D$17*F446))</f>
        <v>#N/A</v>
      </c>
    </row>
    <row r="447" spans="1:8" x14ac:dyDescent="0.25">
      <c r="A447">
        <v>222.5</v>
      </c>
      <c r="B447" t="e">
        <f>IF(A447&lt;='Single Prism'!$D$18,A447,#N/A)</f>
        <v>#N/A</v>
      </c>
      <c r="C447" t="e">
        <f>'Single Prism'!$D$38*SIN(RADIANS('Single Prism'!$D$17*B447))</f>
        <v>#N/A</v>
      </c>
      <c r="D447" t="e">
        <f>'Single Prism'!$D$38*COS(RADIANS('Single Prism'!$D$17*B447))</f>
        <v>#N/A</v>
      </c>
      <c r="F447" t="e">
        <f>IF(A447&lt;='Single Prism'!$D$18,A447,#N/A)</f>
        <v>#N/A</v>
      </c>
      <c r="G447" t="e">
        <f>'Single Prism'!$D$36*SIN(RADIANS('Single Prism'!$D$17*F447))</f>
        <v>#N/A</v>
      </c>
      <c r="H447" t="e">
        <f>'Single Prism'!$D$36*COS(RADIANS('Single Prism'!$D$17*F447))</f>
        <v>#N/A</v>
      </c>
    </row>
    <row r="448" spans="1:8" x14ac:dyDescent="0.25">
      <c r="A448">
        <v>223</v>
      </c>
      <c r="B448" t="e">
        <f>IF(A448&lt;='Single Prism'!$D$18,A448,#N/A)</f>
        <v>#N/A</v>
      </c>
      <c r="C448" t="e">
        <f>'Single Prism'!$D$38*SIN(RADIANS('Single Prism'!$D$17*B448))</f>
        <v>#N/A</v>
      </c>
      <c r="D448" t="e">
        <f>'Single Prism'!$D$38*COS(RADIANS('Single Prism'!$D$17*B448))</f>
        <v>#N/A</v>
      </c>
      <c r="F448" t="e">
        <f>IF(A448&lt;='Single Prism'!$D$18,A448,#N/A)</f>
        <v>#N/A</v>
      </c>
      <c r="G448" t="e">
        <f>'Single Prism'!$D$36*SIN(RADIANS('Single Prism'!$D$17*F448))</f>
        <v>#N/A</v>
      </c>
      <c r="H448" t="e">
        <f>'Single Prism'!$D$36*COS(RADIANS('Single Prism'!$D$17*F448))</f>
        <v>#N/A</v>
      </c>
    </row>
    <row r="449" spans="1:8" x14ac:dyDescent="0.25">
      <c r="A449">
        <v>223.5</v>
      </c>
      <c r="B449" t="e">
        <f>IF(A449&lt;='Single Prism'!$D$18,A449,#N/A)</f>
        <v>#N/A</v>
      </c>
      <c r="C449" t="e">
        <f>'Single Prism'!$D$38*SIN(RADIANS('Single Prism'!$D$17*B449))</f>
        <v>#N/A</v>
      </c>
      <c r="D449" t="e">
        <f>'Single Prism'!$D$38*COS(RADIANS('Single Prism'!$D$17*B449))</f>
        <v>#N/A</v>
      </c>
      <c r="F449" t="e">
        <f>IF(A449&lt;='Single Prism'!$D$18,A449,#N/A)</f>
        <v>#N/A</v>
      </c>
      <c r="G449" t="e">
        <f>'Single Prism'!$D$36*SIN(RADIANS('Single Prism'!$D$17*F449))</f>
        <v>#N/A</v>
      </c>
      <c r="H449" t="e">
        <f>'Single Prism'!$D$36*COS(RADIANS('Single Prism'!$D$17*F449))</f>
        <v>#N/A</v>
      </c>
    </row>
    <row r="450" spans="1:8" x14ac:dyDescent="0.25">
      <c r="A450">
        <v>224</v>
      </c>
      <c r="B450" t="e">
        <f>IF(A450&lt;='Single Prism'!$D$18,A450,#N/A)</f>
        <v>#N/A</v>
      </c>
      <c r="C450" t="e">
        <f>'Single Prism'!$D$38*SIN(RADIANS('Single Prism'!$D$17*B450))</f>
        <v>#N/A</v>
      </c>
      <c r="D450" t="e">
        <f>'Single Prism'!$D$38*COS(RADIANS('Single Prism'!$D$17*B450))</f>
        <v>#N/A</v>
      </c>
      <c r="F450" t="e">
        <f>IF(A450&lt;='Single Prism'!$D$18,A450,#N/A)</f>
        <v>#N/A</v>
      </c>
      <c r="G450" t="e">
        <f>'Single Prism'!$D$36*SIN(RADIANS('Single Prism'!$D$17*F450))</f>
        <v>#N/A</v>
      </c>
      <c r="H450" t="e">
        <f>'Single Prism'!$D$36*COS(RADIANS('Single Prism'!$D$17*F450))</f>
        <v>#N/A</v>
      </c>
    </row>
    <row r="451" spans="1:8" x14ac:dyDescent="0.25">
      <c r="A451">
        <v>224.5</v>
      </c>
      <c r="B451" t="e">
        <f>IF(A451&lt;='Single Prism'!$D$18,A451,#N/A)</f>
        <v>#N/A</v>
      </c>
      <c r="C451" t="e">
        <f>'Single Prism'!$D$38*SIN(RADIANS('Single Prism'!$D$17*B451))</f>
        <v>#N/A</v>
      </c>
      <c r="D451" t="e">
        <f>'Single Prism'!$D$38*COS(RADIANS('Single Prism'!$D$17*B451))</f>
        <v>#N/A</v>
      </c>
      <c r="F451" t="e">
        <f>IF(A451&lt;='Single Prism'!$D$18,A451,#N/A)</f>
        <v>#N/A</v>
      </c>
      <c r="G451" t="e">
        <f>'Single Prism'!$D$36*SIN(RADIANS('Single Prism'!$D$17*F451))</f>
        <v>#N/A</v>
      </c>
      <c r="H451" t="e">
        <f>'Single Prism'!$D$36*COS(RADIANS('Single Prism'!$D$17*F451))</f>
        <v>#N/A</v>
      </c>
    </row>
    <row r="452" spans="1:8" x14ac:dyDescent="0.25">
      <c r="A452">
        <v>225</v>
      </c>
      <c r="B452" t="e">
        <f>IF(A452&lt;='Single Prism'!$D$18,A452,#N/A)</f>
        <v>#N/A</v>
      </c>
      <c r="C452" t="e">
        <f>'Single Prism'!$D$38*SIN(RADIANS('Single Prism'!$D$17*B452))</f>
        <v>#N/A</v>
      </c>
      <c r="D452" t="e">
        <f>'Single Prism'!$D$38*COS(RADIANS('Single Prism'!$D$17*B452))</f>
        <v>#N/A</v>
      </c>
      <c r="F452" t="e">
        <f>IF(A452&lt;='Single Prism'!$D$18,A452,#N/A)</f>
        <v>#N/A</v>
      </c>
      <c r="G452" t="e">
        <f>'Single Prism'!$D$36*SIN(RADIANS('Single Prism'!$D$17*F452))</f>
        <v>#N/A</v>
      </c>
      <c r="H452" t="e">
        <f>'Single Prism'!$D$36*COS(RADIANS('Single Prism'!$D$17*F452))</f>
        <v>#N/A</v>
      </c>
    </row>
    <row r="453" spans="1:8" x14ac:dyDescent="0.25">
      <c r="A453">
        <v>225.5</v>
      </c>
      <c r="B453" t="e">
        <f>IF(A453&lt;='Single Prism'!$D$18,A453,#N/A)</f>
        <v>#N/A</v>
      </c>
      <c r="C453" t="e">
        <f>'Single Prism'!$D$38*SIN(RADIANS('Single Prism'!$D$17*B453))</f>
        <v>#N/A</v>
      </c>
      <c r="D453" t="e">
        <f>'Single Prism'!$D$38*COS(RADIANS('Single Prism'!$D$17*B453))</f>
        <v>#N/A</v>
      </c>
      <c r="F453" t="e">
        <f>IF(A453&lt;='Single Prism'!$D$18,A453,#N/A)</f>
        <v>#N/A</v>
      </c>
      <c r="G453" t="e">
        <f>'Single Prism'!$D$36*SIN(RADIANS('Single Prism'!$D$17*F453))</f>
        <v>#N/A</v>
      </c>
      <c r="H453" t="e">
        <f>'Single Prism'!$D$36*COS(RADIANS('Single Prism'!$D$17*F453))</f>
        <v>#N/A</v>
      </c>
    </row>
    <row r="454" spans="1:8" x14ac:dyDescent="0.25">
      <c r="A454">
        <v>226</v>
      </c>
      <c r="B454" t="e">
        <f>IF(A454&lt;='Single Prism'!$D$18,A454,#N/A)</f>
        <v>#N/A</v>
      </c>
      <c r="C454" t="e">
        <f>'Single Prism'!$D$38*SIN(RADIANS('Single Prism'!$D$17*B454))</f>
        <v>#N/A</v>
      </c>
      <c r="D454" t="e">
        <f>'Single Prism'!$D$38*COS(RADIANS('Single Prism'!$D$17*B454))</f>
        <v>#N/A</v>
      </c>
      <c r="F454" t="e">
        <f>IF(A454&lt;='Single Prism'!$D$18,A454,#N/A)</f>
        <v>#N/A</v>
      </c>
      <c r="G454" t="e">
        <f>'Single Prism'!$D$36*SIN(RADIANS('Single Prism'!$D$17*F454))</f>
        <v>#N/A</v>
      </c>
      <c r="H454" t="e">
        <f>'Single Prism'!$D$36*COS(RADIANS('Single Prism'!$D$17*F454))</f>
        <v>#N/A</v>
      </c>
    </row>
    <row r="455" spans="1:8" x14ac:dyDescent="0.25">
      <c r="A455">
        <v>226.5</v>
      </c>
      <c r="B455" t="e">
        <f>IF(A455&lt;='Single Prism'!$D$18,A455,#N/A)</f>
        <v>#N/A</v>
      </c>
      <c r="C455" t="e">
        <f>'Single Prism'!$D$38*SIN(RADIANS('Single Prism'!$D$17*B455))</f>
        <v>#N/A</v>
      </c>
      <c r="D455" t="e">
        <f>'Single Prism'!$D$38*COS(RADIANS('Single Prism'!$D$17*B455))</f>
        <v>#N/A</v>
      </c>
      <c r="F455" t="e">
        <f>IF(A455&lt;='Single Prism'!$D$18,A455,#N/A)</f>
        <v>#N/A</v>
      </c>
      <c r="G455" t="e">
        <f>'Single Prism'!$D$36*SIN(RADIANS('Single Prism'!$D$17*F455))</f>
        <v>#N/A</v>
      </c>
      <c r="H455" t="e">
        <f>'Single Prism'!$D$36*COS(RADIANS('Single Prism'!$D$17*F455))</f>
        <v>#N/A</v>
      </c>
    </row>
    <row r="456" spans="1:8" x14ac:dyDescent="0.25">
      <c r="A456">
        <v>227</v>
      </c>
      <c r="B456" t="e">
        <f>IF(A456&lt;='Single Prism'!$D$18,A456,#N/A)</f>
        <v>#N/A</v>
      </c>
      <c r="C456" t="e">
        <f>'Single Prism'!$D$38*SIN(RADIANS('Single Prism'!$D$17*B456))</f>
        <v>#N/A</v>
      </c>
      <c r="D456" t="e">
        <f>'Single Prism'!$D$38*COS(RADIANS('Single Prism'!$D$17*B456))</f>
        <v>#N/A</v>
      </c>
      <c r="F456" t="e">
        <f>IF(A456&lt;='Single Prism'!$D$18,A456,#N/A)</f>
        <v>#N/A</v>
      </c>
      <c r="G456" t="e">
        <f>'Single Prism'!$D$36*SIN(RADIANS('Single Prism'!$D$17*F456))</f>
        <v>#N/A</v>
      </c>
      <c r="H456" t="e">
        <f>'Single Prism'!$D$36*COS(RADIANS('Single Prism'!$D$17*F456))</f>
        <v>#N/A</v>
      </c>
    </row>
    <row r="457" spans="1:8" x14ac:dyDescent="0.25">
      <c r="A457">
        <v>227.5</v>
      </c>
      <c r="B457" t="e">
        <f>IF(A457&lt;='Single Prism'!$D$18,A457,#N/A)</f>
        <v>#N/A</v>
      </c>
      <c r="C457" t="e">
        <f>'Single Prism'!$D$38*SIN(RADIANS('Single Prism'!$D$17*B457))</f>
        <v>#N/A</v>
      </c>
      <c r="D457" t="e">
        <f>'Single Prism'!$D$38*COS(RADIANS('Single Prism'!$D$17*B457))</f>
        <v>#N/A</v>
      </c>
      <c r="F457" t="e">
        <f>IF(A457&lt;='Single Prism'!$D$18,A457,#N/A)</f>
        <v>#N/A</v>
      </c>
      <c r="G457" t="e">
        <f>'Single Prism'!$D$36*SIN(RADIANS('Single Prism'!$D$17*F457))</f>
        <v>#N/A</v>
      </c>
      <c r="H457" t="e">
        <f>'Single Prism'!$D$36*COS(RADIANS('Single Prism'!$D$17*F457))</f>
        <v>#N/A</v>
      </c>
    </row>
    <row r="458" spans="1:8" x14ac:dyDescent="0.25">
      <c r="A458">
        <v>228</v>
      </c>
      <c r="B458" t="e">
        <f>IF(A458&lt;='Single Prism'!$D$18,A458,#N/A)</f>
        <v>#N/A</v>
      </c>
      <c r="C458" t="e">
        <f>'Single Prism'!$D$38*SIN(RADIANS('Single Prism'!$D$17*B458))</f>
        <v>#N/A</v>
      </c>
      <c r="D458" t="e">
        <f>'Single Prism'!$D$38*COS(RADIANS('Single Prism'!$D$17*B458))</f>
        <v>#N/A</v>
      </c>
      <c r="F458" t="e">
        <f>IF(A458&lt;='Single Prism'!$D$18,A458,#N/A)</f>
        <v>#N/A</v>
      </c>
      <c r="G458" t="e">
        <f>'Single Prism'!$D$36*SIN(RADIANS('Single Prism'!$D$17*F458))</f>
        <v>#N/A</v>
      </c>
      <c r="H458" t="e">
        <f>'Single Prism'!$D$36*COS(RADIANS('Single Prism'!$D$17*F458))</f>
        <v>#N/A</v>
      </c>
    </row>
    <row r="459" spans="1:8" x14ac:dyDescent="0.25">
      <c r="A459">
        <v>228.5</v>
      </c>
      <c r="B459" t="e">
        <f>IF(A459&lt;='Single Prism'!$D$18,A459,#N/A)</f>
        <v>#N/A</v>
      </c>
      <c r="C459" t="e">
        <f>'Single Prism'!$D$38*SIN(RADIANS('Single Prism'!$D$17*B459))</f>
        <v>#N/A</v>
      </c>
      <c r="D459" t="e">
        <f>'Single Prism'!$D$38*COS(RADIANS('Single Prism'!$D$17*B459))</f>
        <v>#N/A</v>
      </c>
      <c r="F459" t="e">
        <f>IF(A459&lt;='Single Prism'!$D$18,A459,#N/A)</f>
        <v>#N/A</v>
      </c>
      <c r="G459" t="e">
        <f>'Single Prism'!$D$36*SIN(RADIANS('Single Prism'!$D$17*F459))</f>
        <v>#N/A</v>
      </c>
      <c r="H459" t="e">
        <f>'Single Prism'!$D$36*COS(RADIANS('Single Prism'!$D$17*F459))</f>
        <v>#N/A</v>
      </c>
    </row>
    <row r="460" spans="1:8" x14ac:dyDescent="0.25">
      <c r="A460">
        <v>229</v>
      </c>
      <c r="B460" t="e">
        <f>IF(A460&lt;='Single Prism'!$D$18,A460,#N/A)</f>
        <v>#N/A</v>
      </c>
      <c r="C460" t="e">
        <f>'Single Prism'!$D$38*SIN(RADIANS('Single Prism'!$D$17*B460))</f>
        <v>#N/A</v>
      </c>
      <c r="D460" t="e">
        <f>'Single Prism'!$D$38*COS(RADIANS('Single Prism'!$D$17*B460))</f>
        <v>#N/A</v>
      </c>
      <c r="F460" t="e">
        <f>IF(A460&lt;='Single Prism'!$D$18,A460,#N/A)</f>
        <v>#N/A</v>
      </c>
      <c r="G460" t="e">
        <f>'Single Prism'!$D$36*SIN(RADIANS('Single Prism'!$D$17*F460))</f>
        <v>#N/A</v>
      </c>
      <c r="H460" t="e">
        <f>'Single Prism'!$D$36*COS(RADIANS('Single Prism'!$D$17*F460))</f>
        <v>#N/A</v>
      </c>
    </row>
    <row r="461" spans="1:8" x14ac:dyDescent="0.25">
      <c r="A461">
        <v>229.5</v>
      </c>
      <c r="B461" t="e">
        <f>IF(A461&lt;='Single Prism'!$D$18,A461,#N/A)</f>
        <v>#N/A</v>
      </c>
      <c r="C461" t="e">
        <f>'Single Prism'!$D$38*SIN(RADIANS('Single Prism'!$D$17*B461))</f>
        <v>#N/A</v>
      </c>
      <c r="D461" t="e">
        <f>'Single Prism'!$D$38*COS(RADIANS('Single Prism'!$D$17*B461))</f>
        <v>#N/A</v>
      </c>
      <c r="F461" t="e">
        <f>IF(A461&lt;='Single Prism'!$D$18,A461,#N/A)</f>
        <v>#N/A</v>
      </c>
      <c r="G461" t="e">
        <f>'Single Prism'!$D$36*SIN(RADIANS('Single Prism'!$D$17*F461))</f>
        <v>#N/A</v>
      </c>
      <c r="H461" t="e">
        <f>'Single Prism'!$D$36*COS(RADIANS('Single Prism'!$D$17*F461))</f>
        <v>#N/A</v>
      </c>
    </row>
    <row r="462" spans="1:8" x14ac:dyDescent="0.25">
      <c r="A462">
        <v>230</v>
      </c>
      <c r="B462" t="e">
        <f>IF(A462&lt;='Single Prism'!$D$18,A462,#N/A)</f>
        <v>#N/A</v>
      </c>
      <c r="C462" t="e">
        <f>'Single Prism'!$D$38*SIN(RADIANS('Single Prism'!$D$17*B462))</f>
        <v>#N/A</v>
      </c>
      <c r="D462" t="e">
        <f>'Single Prism'!$D$38*COS(RADIANS('Single Prism'!$D$17*B462))</f>
        <v>#N/A</v>
      </c>
      <c r="F462" t="e">
        <f>IF(A462&lt;='Single Prism'!$D$18,A462,#N/A)</f>
        <v>#N/A</v>
      </c>
      <c r="G462" t="e">
        <f>'Single Prism'!$D$36*SIN(RADIANS('Single Prism'!$D$17*F462))</f>
        <v>#N/A</v>
      </c>
      <c r="H462" t="e">
        <f>'Single Prism'!$D$36*COS(RADIANS('Single Prism'!$D$17*F462))</f>
        <v>#N/A</v>
      </c>
    </row>
    <row r="463" spans="1:8" x14ac:dyDescent="0.25">
      <c r="A463">
        <v>230.5</v>
      </c>
      <c r="B463" t="e">
        <f>IF(A463&lt;='Single Prism'!$D$18,A463,#N/A)</f>
        <v>#N/A</v>
      </c>
      <c r="C463" t="e">
        <f>'Single Prism'!$D$38*SIN(RADIANS('Single Prism'!$D$17*B463))</f>
        <v>#N/A</v>
      </c>
      <c r="D463" t="e">
        <f>'Single Prism'!$D$38*COS(RADIANS('Single Prism'!$D$17*B463))</f>
        <v>#N/A</v>
      </c>
      <c r="F463" t="e">
        <f>IF(A463&lt;='Single Prism'!$D$18,A463,#N/A)</f>
        <v>#N/A</v>
      </c>
      <c r="G463" t="e">
        <f>'Single Prism'!$D$36*SIN(RADIANS('Single Prism'!$D$17*F463))</f>
        <v>#N/A</v>
      </c>
      <c r="H463" t="e">
        <f>'Single Prism'!$D$36*COS(RADIANS('Single Prism'!$D$17*F463))</f>
        <v>#N/A</v>
      </c>
    </row>
    <row r="464" spans="1:8" x14ac:dyDescent="0.25">
      <c r="A464">
        <v>231</v>
      </c>
      <c r="B464" t="e">
        <f>IF(A464&lt;='Single Prism'!$D$18,A464,#N/A)</f>
        <v>#N/A</v>
      </c>
      <c r="C464" t="e">
        <f>'Single Prism'!$D$38*SIN(RADIANS('Single Prism'!$D$17*B464))</f>
        <v>#N/A</v>
      </c>
      <c r="D464" t="e">
        <f>'Single Prism'!$D$38*COS(RADIANS('Single Prism'!$D$17*B464))</f>
        <v>#N/A</v>
      </c>
      <c r="F464" t="e">
        <f>IF(A464&lt;='Single Prism'!$D$18,A464,#N/A)</f>
        <v>#N/A</v>
      </c>
      <c r="G464" t="e">
        <f>'Single Prism'!$D$36*SIN(RADIANS('Single Prism'!$D$17*F464))</f>
        <v>#N/A</v>
      </c>
      <c r="H464" t="e">
        <f>'Single Prism'!$D$36*COS(RADIANS('Single Prism'!$D$17*F464))</f>
        <v>#N/A</v>
      </c>
    </row>
    <row r="465" spans="1:8" x14ac:dyDescent="0.25">
      <c r="A465">
        <v>231.5</v>
      </c>
      <c r="B465" t="e">
        <f>IF(A465&lt;='Single Prism'!$D$18,A465,#N/A)</f>
        <v>#N/A</v>
      </c>
      <c r="C465" t="e">
        <f>'Single Prism'!$D$38*SIN(RADIANS('Single Prism'!$D$17*B465))</f>
        <v>#N/A</v>
      </c>
      <c r="D465" t="e">
        <f>'Single Prism'!$D$38*COS(RADIANS('Single Prism'!$D$17*B465))</f>
        <v>#N/A</v>
      </c>
      <c r="F465" t="e">
        <f>IF(A465&lt;='Single Prism'!$D$18,A465,#N/A)</f>
        <v>#N/A</v>
      </c>
      <c r="G465" t="e">
        <f>'Single Prism'!$D$36*SIN(RADIANS('Single Prism'!$D$17*F465))</f>
        <v>#N/A</v>
      </c>
      <c r="H465" t="e">
        <f>'Single Prism'!$D$36*COS(RADIANS('Single Prism'!$D$17*F465))</f>
        <v>#N/A</v>
      </c>
    </row>
    <row r="466" spans="1:8" x14ac:dyDescent="0.25">
      <c r="A466">
        <v>232</v>
      </c>
      <c r="B466" t="e">
        <f>IF(A466&lt;='Single Prism'!$D$18,A466,#N/A)</f>
        <v>#N/A</v>
      </c>
      <c r="C466" t="e">
        <f>'Single Prism'!$D$38*SIN(RADIANS('Single Prism'!$D$17*B466))</f>
        <v>#N/A</v>
      </c>
      <c r="D466" t="e">
        <f>'Single Prism'!$D$38*COS(RADIANS('Single Prism'!$D$17*B466))</f>
        <v>#N/A</v>
      </c>
      <c r="F466" t="e">
        <f>IF(A466&lt;='Single Prism'!$D$18,A466,#N/A)</f>
        <v>#N/A</v>
      </c>
      <c r="G466" t="e">
        <f>'Single Prism'!$D$36*SIN(RADIANS('Single Prism'!$D$17*F466))</f>
        <v>#N/A</v>
      </c>
      <c r="H466" t="e">
        <f>'Single Prism'!$D$36*COS(RADIANS('Single Prism'!$D$17*F466))</f>
        <v>#N/A</v>
      </c>
    </row>
    <row r="467" spans="1:8" x14ac:dyDescent="0.25">
      <c r="A467">
        <v>232.5</v>
      </c>
      <c r="B467" t="e">
        <f>IF(A467&lt;='Single Prism'!$D$18,A467,#N/A)</f>
        <v>#N/A</v>
      </c>
      <c r="C467" t="e">
        <f>'Single Prism'!$D$38*SIN(RADIANS('Single Prism'!$D$17*B467))</f>
        <v>#N/A</v>
      </c>
      <c r="D467" t="e">
        <f>'Single Prism'!$D$38*COS(RADIANS('Single Prism'!$D$17*B467))</f>
        <v>#N/A</v>
      </c>
      <c r="F467" t="e">
        <f>IF(A467&lt;='Single Prism'!$D$18,A467,#N/A)</f>
        <v>#N/A</v>
      </c>
      <c r="G467" t="e">
        <f>'Single Prism'!$D$36*SIN(RADIANS('Single Prism'!$D$17*F467))</f>
        <v>#N/A</v>
      </c>
      <c r="H467" t="e">
        <f>'Single Prism'!$D$36*COS(RADIANS('Single Prism'!$D$17*F467))</f>
        <v>#N/A</v>
      </c>
    </row>
    <row r="468" spans="1:8" x14ac:dyDescent="0.25">
      <c r="A468">
        <v>233</v>
      </c>
      <c r="B468" t="e">
        <f>IF(A468&lt;='Single Prism'!$D$18,A468,#N/A)</f>
        <v>#N/A</v>
      </c>
      <c r="C468" t="e">
        <f>'Single Prism'!$D$38*SIN(RADIANS('Single Prism'!$D$17*B468))</f>
        <v>#N/A</v>
      </c>
      <c r="D468" t="e">
        <f>'Single Prism'!$D$38*COS(RADIANS('Single Prism'!$D$17*B468))</f>
        <v>#N/A</v>
      </c>
      <c r="F468" t="e">
        <f>IF(A468&lt;='Single Prism'!$D$18,A468,#N/A)</f>
        <v>#N/A</v>
      </c>
      <c r="G468" t="e">
        <f>'Single Prism'!$D$36*SIN(RADIANS('Single Prism'!$D$17*F468))</f>
        <v>#N/A</v>
      </c>
      <c r="H468" t="e">
        <f>'Single Prism'!$D$36*COS(RADIANS('Single Prism'!$D$17*F468))</f>
        <v>#N/A</v>
      </c>
    </row>
    <row r="469" spans="1:8" x14ac:dyDescent="0.25">
      <c r="A469">
        <v>233.5</v>
      </c>
      <c r="B469" t="e">
        <f>IF(A469&lt;='Single Prism'!$D$18,A469,#N/A)</f>
        <v>#N/A</v>
      </c>
      <c r="C469" t="e">
        <f>'Single Prism'!$D$38*SIN(RADIANS('Single Prism'!$D$17*B469))</f>
        <v>#N/A</v>
      </c>
      <c r="D469" t="e">
        <f>'Single Prism'!$D$38*COS(RADIANS('Single Prism'!$D$17*B469))</f>
        <v>#N/A</v>
      </c>
      <c r="F469" t="e">
        <f>IF(A469&lt;='Single Prism'!$D$18,A469,#N/A)</f>
        <v>#N/A</v>
      </c>
      <c r="G469" t="e">
        <f>'Single Prism'!$D$36*SIN(RADIANS('Single Prism'!$D$17*F469))</f>
        <v>#N/A</v>
      </c>
      <c r="H469" t="e">
        <f>'Single Prism'!$D$36*COS(RADIANS('Single Prism'!$D$17*F469))</f>
        <v>#N/A</v>
      </c>
    </row>
    <row r="470" spans="1:8" x14ac:dyDescent="0.25">
      <c r="A470">
        <v>234</v>
      </c>
      <c r="B470" t="e">
        <f>IF(A470&lt;='Single Prism'!$D$18,A470,#N/A)</f>
        <v>#N/A</v>
      </c>
      <c r="C470" t="e">
        <f>'Single Prism'!$D$38*SIN(RADIANS('Single Prism'!$D$17*B470))</f>
        <v>#N/A</v>
      </c>
      <c r="D470" t="e">
        <f>'Single Prism'!$D$38*COS(RADIANS('Single Prism'!$D$17*B470))</f>
        <v>#N/A</v>
      </c>
      <c r="F470" t="e">
        <f>IF(A470&lt;='Single Prism'!$D$18,A470,#N/A)</f>
        <v>#N/A</v>
      </c>
      <c r="G470" t="e">
        <f>'Single Prism'!$D$36*SIN(RADIANS('Single Prism'!$D$17*F470))</f>
        <v>#N/A</v>
      </c>
      <c r="H470" t="e">
        <f>'Single Prism'!$D$36*COS(RADIANS('Single Prism'!$D$17*F470))</f>
        <v>#N/A</v>
      </c>
    </row>
    <row r="471" spans="1:8" x14ac:dyDescent="0.25">
      <c r="A471">
        <v>234.5</v>
      </c>
      <c r="B471" t="e">
        <f>IF(A471&lt;='Single Prism'!$D$18,A471,#N/A)</f>
        <v>#N/A</v>
      </c>
      <c r="C471" t="e">
        <f>'Single Prism'!$D$38*SIN(RADIANS('Single Prism'!$D$17*B471))</f>
        <v>#N/A</v>
      </c>
      <c r="D471" t="e">
        <f>'Single Prism'!$D$38*COS(RADIANS('Single Prism'!$D$17*B471))</f>
        <v>#N/A</v>
      </c>
      <c r="F471" t="e">
        <f>IF(A471&lt;='Single Prism'!$D$18,A471,#N/A)</f>
        <v>#N/A</v>
      </c>
      <c r="G471" t="e">
        <f>'Single Prism'!$D$36*SIN(RADIANS('Single Prism'!$D$17*F471))</f>
        <v>#N/A</v>
      </c>
      <c r="H471" t="e">
        <f>'Single Prism'!$D$36*COS(RADIANS('Single Prism'!$D$17*F471))</f>
        <v>#N/A</v>
      </c>
    </row>
    <row r="472" spans="1:8" x14ac:dyDescent="0.25">
      <c r="A472">
        <v>235</v>
      </c>
      <c r="B472" t="e">
        <f>IF(A472&lt;='Single Prism'!$D$18,A472,#N/A)</f>
        <v>#N/A</v>
      </c>
      <c r="C472" t="e">
        <f>'Single Prism'!$D$38*SIN(RADIANS('Single Prism'!$D$17*B472))</f>
        <v>#N/A</v>
      </c>
      <c r="D472" t="e">
        <f>'Single Prism'!$D$38*COS(RADIANS('Single Prism'!$D$17*B472))</f>
        <v>#N/A</v>
      </c>
      <c r="F472" t="e">
        <f>IF(A472&lt;='Single Prism'!$D$18,A472,#N/A)</f>
        <v>#N/A</v>
      </c>
      <c r="G472" t="e">
        <f>'Single Prism'!$D$36*SIN(RADIANS('Single Prism'!$D$17*F472))</f>
        <v>#N/A</v>
      </c>
      <c r="H472" t="e">
        <f>'Single Prism'!$D$36*COS(RADIANS('Single Prism'!$D$17*F472))</f>
        <v>#N/A</v>
      </c>
    </row>
    <row r="473" spans="1:8" x14ac:dyDescent="0.25">
      <c r="A473">
        <v>235.5</v>
      </c>
      <c r="B473" t="e">
        <f>IF(A473&lt;='Single Prism'!$D$18,A473,#N/A)</f>
        <v>#N/A</v>
      </c>
      <c r="C473" t="e">
        <f>'Single Prism'!$D$38*SIN(RADIANS('Single Prism'!$D$17*B473))</f>
        <v>#N/A</v>
      </c>
      <c r="D473" t="e">
        <f>'Single Prism'!$D$38*COS(RADIANS('Single Prism'!$D$17*B473))</f>
        <v>#N/A</v>
      </c>
      <c r="F473" t="e">
        <f>IF(A473&lt;='Single Prism'!$D$18,A473,#N/A)</f>
        <v>#N/A</v>
      </c>
      <c r="G473" t="e">
        <f>'Single Prism'!$D$36*SIN(RADIANS('Single Prism'!$D$17*F473))</f>
        <v>#N/A</v>
      </c>
      <c r="H473" t="e">
        <f>'Single Prism'!$D$36*COS(RADIANS('Single Prism'!$D$17*F473))</f>
        <v>#N/A</v>
      </c>
    </row>
    <row r="474" spans="1:8" x14ac:dyDescent="0.25">
      <c r="A474">
        <v>236</v>
      </c>
      <c r="B474" t="e">
        <f>IF(A474&lt;='Single Prism'!$D$18,A474,#N/A)</f>
        <v>#N/A</v>
      </c>
      <c r="C474" t="e">
        <f>'Single Prism'!$D$38*SIN(RADIANS('Single Prism'!$D$17*B474))</f>
        <v>#N/A</v>
      </c>
      <c r="D474" t="e">
        <f>'Single Prism'!$D$38*COS(RADIANS('Single Prism'!$D$17*B474))</f>
        <v>#N/A</v>
      </c>
      <c r="F474" t="e">
        <f>IF(A474&lt;='Single Prism'!$D$18,A474,#N/A)</f>
        <v>#N/A</v>
      </c>
      <c r="G474" t="e">
        <f>'Single Prism'!$D$36*SIN(RADIANS('Single Prism'!$D$17*F474))</f>
        <v>#N/A</v>
      </c>
      <c r="H474" t="e">
        <f>'Single Prism'!$D$36*COS(RADIANS('Single Prism'!$D$17*F474))</f>
        <v>#N/A</v>
      </c>
    </row>
    <row r="475" spans="1:8" x14ac:dyDescent="0.25">
      <c r="A475">
        <v>236.5</v>
      </c>
      <c r="B475" t="e">
        <f>IF(A475&lt;='Single Prism'!$D$18,A475,#N/A)</f>
        <v>#N/A</v>
      </c>
      <c r="C475" t="e">
        <f>'Single Prism'!$D$38*SIN(RADIANS('Single Prism'!$D$17*B475))</f>
        <v>#N/A</v>
      </c>
      <c r="D475" t="e">
        <f>'Single Prism'!$D$38*COS(RADIANS('Single Prism'!$D$17*B475))</f>
        <v>#N/A</v>
      </c>
      <c r="F475" t="e">
        <f>IF(A475&lt;='Single Prism'!$D$18,A475,#N/A)</f>
        <v>#N/A</v>
      </c>
      <c r="G475" t="e">
        <f>'Single Prism'!$D$36*SIN(RADIANS('Single Prism'!$D$17*F475))</f>
        <v>#N/A</v>
      </c>
      <c r="H475" t="e">
        <f>'Single Prism'!$D$36*COS(RADIANS('Single Prism'!$D$17*F475))</f>
        <v>#N/A</v>
      </c>
    </row>
    <row r="476" spans="1:8" x14ac:dyDescent="0.25">
      <c r="A476">
        <v>237</v>
      </c>
      <c r="B476" t="e">
        <f>IF(A476&lt;='Single Prism'!$D$18,A476,#N/A)</f>
        <v>#N/A</v>
      </c>
      <c r="C476" t="e">
        <f>'Single Prism'!$D$38*SIN(RADIANS('Single Prism'!$D$17*B476))</f>
        <v>#N/A</v>
      </c>
      <c r="D476" t="e">
        <f>'Single Prism'!$D$38*COS(RADIANS('Single Prism'!$D$17*B476))</f>
        <v>#N/A</v>
      </c>
      <c r="F476" t="e">
        <f>IF(A476&lt;='Single Prism'!$D$18,A476,#N/A)</f>
        <v>#N/A</v>
      </c>
      <c r="G476" t="e">
        <f>'Single Prism'!$D$36*SIN(RADIANS('Single Prism'!$D$17*F476))</f>
        <v>#N/A</v>
      </c>
      <c r="H476" t="e">
        <f>'Single Prism'!$D$36*COS(RADIANS('Single Prism'!$D$17*F476))</f>
        <v>#N/A</v>
      </c>
    </row>
    <row r="477" spans="1:8" x14ac:dyDescent="0.25">
      <c r="A477">
        <v>237.5</v>
      </c>
      <c r="B477" t="e">
        <f>IF(A477&lt;='Single Prism'!$D$18,A477,#N/A)</f>
        <v>#N/A</v>
      </c>
      <c r="C477" t="e">
        <f>'Single Prism'!$D$38*SIN(RADIANS('Single Prism'!$D$17*B477))</f>
        <v>#N/A</v>
      </c>
      <c r="D477" t="e">
        <f>'Single Prism'!$D$38*COS(RADIANS('Single Prism'!$D$17*B477))</f>
        <v>#N/A</v>
      </c>
      <c r="F477" t="e">
        <f>IF(A477&lt;='Single Prism'!$D$18,A477,#N/A)</f>
        <v>#N/A</v>
      </c>
      <c r="G477" t="e">
        <f>'Single Prism'!$D$36*SIN(RADIANS('Single Prism'!$D$17*F477))</f>
        <v>#N/A</v>
      </c>
      <c r="H477" t="e">
        <f>'Single Prism'!$D$36*COS(RADIANS('Single Prism'!$D$17*F477))</f>
        <v>#N/A</v>
      </c>
    </row>
    <row r="478" spans="1:8" x14ac:dyDescent="0.25">
      <c r="A478">
        <v>238</v>
      </c>
      <c r="B478" t="e">
        <f>IF(A478&lt;='Single Prism'!$D$18,A478,#N/A)</f>
        <v>#N/A</v>
      </c>
      <c r="C478" t="e">
        <f>'Single Prism'!$D$38*SIN(RADIANS('Single Prism'!$D$17*B478))</f>
        <v>#N/A</v>
      </c>
      <c r="D478" t="e">
        <f>'Single Prism'!$D$38*COS(RADIANS('Single Prism'!$D$17*B478))</f>
        <v>#N/A</v>
      </c>
      <c r="F478" t="e">
        <f>IF(A478&lt;='Single Prism'!$D$18,A478,#N/A)</f>
        <v>#N/A</v>
      </c>
      <c r="G478" t="e">
        <f>'Single Prism'!$D$36*SIN(RADIANS('Single Prism'!$D$17*F478))</f>
        <v>#N/A</v>
      </c>
      <c r="H478" t="e">
        <f>'Single Prism'!$D$36*COS(RADIANS('Single Prism'!$D$17*F478))</f>
        <v>#N/A</v>
      </c>
    </row>
    <row r="479" spans="1:8" x14ac:dyDescent="0.25">
      <c r="A479">
        <v>238.5</v>
      </c>
      <c r="B479" t="e">
        <f>IF(A479&lt;='Single Prism'!$D$18,A479,#N/A)</f>
        <v>#N/A</v>
      </c>
      <c r="C479" t="e">
        <f>'Single Prism'!$D$38*SIN(RADIANS('Single Prism'!$D$17*B479))</f>
        <v>#N/A</v>
      </c>
      <c r="D479" t="e">
        <f>'Single Prism'!$D$38*COS(RADIANS('Single Prism'!$D$17*B479))</f>
        <v>#N/A</v>
      </c>
      <c r="F479" t="e">
        <f>IF(A479&lt;='Single Prism'!$D$18,A479,#N/A)</f>
        <v>#N/A</v>
      </c>
      <c r="G479" t="e">
        <f>'Single Prism'!$D$36*SIN(RADIANS('Single Prism'!$D$17*F479))</f>
        <v>#N/A</v>
      </c>
      <c r="H479" t="e">
        <f>'Single Prism'!$D$36*COS(RADIANS('Single Prism'!$D$17*F479))</f>
        <v>#N/A</v>
      </c>
    </row>
    <row r="480" spans="1:8" x14ac:dyDescent="0.25">
      <c r="A480">
        <v>239</v>
      </c>
      <c r="B480" t="e">
        <f>IF(A480&lt;='Single Prism'!$D$18,A480,#N/A)</f>
        <v>#N/A</v>
      </c>
      <c r="C480" t="e">
        <f>'Single Prism'!$D$38*SIN(RADIANS('Single Prism'!$D$17*B480))</f>
        <v>#N/A</v>
      </c>
      <c r="D480" t="e">
        <f>'Single Prism'!$D$38*COS(RADIANS('Single Prism'!$D$17*B480))</f>
        <v>#N/A</v>
      </c>
      <c r="F480" t="e">
        <f>IF(A480&lt;='Single Prism'!$D$18,A480,#N/A)</f>
        <v>#N/A</v>
      </c>
      <c r="G480" t="e">
        <f>'Single Prism'!$D$36*SIN(RADIANS('Single Prism'!$D$17*F480))</f>
        <v>#N/A</v>
      </c>
      <c r="H480" t="e">
        <f>'Single Prism'!$D$36*COS(RADIANS('Single Prism'!$D$17*F480))</f>
        <v>#N/A</v>
      </c>
    </row>
    <row r="481" spans="1:8" x14ac:dyDescent="0.25">
      <c r="A481">
        <v>239.5</v>
      </c>
      <c r="B481" t="e">
        <f>IF(A481&lt;='Single Prism'!$D$18,A481,#N/A)</f>
        <v>#N/A</v>
      </c>
      <c r="C481" t="e">
        <f>'Single Prism'!$D$38*SIN(RADIANS('Single Prism'!$D$17*B481))</f>
        <v>#N/A</v>
      </c>
      <c r="D481" t="e">
        <f>'Single Prism'!$D$38*COS(RADIANS('Single Prism'!$D$17*B481))</f>
        <v>#N/A</v>
      </c>
      <c r="F481" t="e">
        <f>IF(A481&lt;='Single Prism'!$D$18,A481,#N/A)</f>
        <v>#N/A</v>
      </c>
      <c r="G481" t="e">
        <f>'Single Prism'!$D$36*SIN(RADIANS('Single Prism'!$D$17*F481))</f>
        <v>#N/A</v>
      </c>
      <c r="H481" t="e">
        <f>'Single Prism'!$D$36*COS(RADIANS('Single Prism'!$D$17*F481))</f>
        <v>#N/A</v>
      </c>
    </row>
    <row r="482" spans="1:8" x14ac:dyDescent="0.25">
      <c r="A482">
        <v>240</v>
      </c>
      <c r="B482" t="e">
        <f>IF(A482&lt;='Single Prism'!$D$18,A482,#N/A)</f>
        <v>#N/A</v>
      </c>
      <c r="C482" t="e">
        <f>'Single Prism'!$D$38*SIN(RADIANS('Single Prism'!$D$17*B482))</f>
        <v>#N/A</v>
      </c>
      <c r="D482" t="e">
        <f>'Single Prism'!$D$38*COS(RADIANS('Single Prism'!$D$17*B482))</f>
        <v>#N/A</v>
      </c>
      <c r="F482" t="e">
        <f>IF(A482&lt;='Single Prism'!$D$18,A482,#N/A)</f>
        <v>#N/A</v>
      </c>
      <c r="G482" t="e">
        <f>'Single Prism'!$D$36*SIN(RADIANS('Single Prism'!$D$17*F482))</f>
        <v>#N/A</v>
      </c>
      <c r="H482" t="e">
        <f>'Single Prism'!$D$36*COS(RADIANS('Single Prism'!$D$17*F482))</f>
        <v>#N/A</v>
      </c>
    </row>
    <row r="483" spans="1:8" x14ac:dyDescent="0.25">
      <c r="A483">
        <v>240.5</v>
      </c>
      <c r="B483" t="e">
        <f>IF(A483&lt;='Single Prism'!$D$18,A483,#N/A)</f>
        <v>#N/A</v>
      </c>
      <c r="C483" t="e">
        <f>'Single Prism'!$D$38*SIN(RADIANS('Single Prism'!$D$17*B483))</f>
        <v>#N/A</v>
      </c>
      <c r="D483" t="e">
        <f>'Single Prism'!$D$38*COS(RADIANS('Single Prism'!$D$17*B483))</f>
        <v>#N/A</v>
      </c>
      <c r="F483" t="e">
        <f>IF(A483&lt;='Single Prism'!$D$18,A483,#N/A)</f>
        <v>#N/A</v>
      </c>
      <c r="G483" t="e">
        <f>'Single Prism'!$D$36*SIN(RADIANS('Single Prism'!$D$17*F483))</f>
        <v>#N/A</v>
      </c>
      <c r="H483" t="e">
        <f>'Single Prism'!$D$36*COS(RADIANS('Single Prism'!$D$17*F483))</f>
        <v>#N/A</v>
      </c>
    </row>
    <row r="484" spans="1:8" x14ac:dyDescent="0.25">
      <c r="A484">
        <v>241</v>
      </c>
      <c r="B484" t="e">
        <f>IF(A484&lt;='Single Prism'!$D$18,A484,#N/A)</f>
        <v>#N/A</v>
      </c>
      <c r="C484" t="e">
        <f>'Single Prism'!$D$38*SIN(RADIANS('Single Prism'!$D$17*B484))</f>
        <v>#N/A</v>
      </c>
      <c r="D484" t="e">
        <f>'Single Prism'!$D$38*COS(RADIANS('Single Prism'!$D$17*B484))</f>
        <v>#N/A</v>
      </c>
      <c r="F484" t="e">
        <f>IF(A484&lt;='Single Prism'!$D$18,A484,#N/A)</f>
        <v>#N/A</v>
      </c>
      <c r="G484" t="e">
        <f>'Single Prism'!$D$36*SIN(RADIANS('Single Prism'!$D$17*F484))</f>
        <v>#N/A</v>
      </c>
      <c r="H484" t="e">
        <f>'Single Prism'!$D$36*COS(RADIANS('Single Prism'!$D$17*F484))</f>
        <v>#N/A</v>
      </c>
    </row>
    <row r="485" spans="1:8" x14ac:dyDescent="0.25">
      <c r="A485">
        <v>241.5</v>
      </c>
      <c r="B485" t="e">
        <f>IF(A485&lt;='Single Prism'!$D$18,A485,#N/A)</f>
        <v>#N/A</v>
      </c>
      <c r="C485" t="e">
        <f>'Single Prism'!$D$38*SIN(RADIANS('Single Prism'!$D$17*B485))</f>
        <v>#N/A</v>
      </c>
      <c r="D485" t="e">
        <f>'Single Prism'!$D$38*COS(RADIANS('Single Prism'!$D$17*B485))</f>
        <v>#N/A</v>
      </c>
      <c r="F485" t="e">
        <f>IF(A485&lt;='Single Prism'!$D$18,A485,#N/A)</f>
        <v>#N/A</v>
      </c>
      <c r="G485" t="e">
        <f>'Single Prism'!$D$36*SIN(RADIANS('Single Prism'!$D$17*F485))</f>
        <v>#N/A</v>
      </c>
      <c r="H485" t="e">
        <f>'Single Prism'!$D$36*COS(RADIANS('Single Prism'!$D$17*F485))</f>
        <v>#N/A</v>
      </c>
    </row>
    <row r="486" spans="1:8" x14ac:dyDescent="0.25">
      <c r="A486">
        <v>242</v>
      </c>
      <c r="B486" t="e">
        <f>IF(A486&lt;='Single Prism'!$D$18,A486,#N/A)</f>
        <v>#N/A</v>
      </c>
      <c r="C486" t="e">
        <f>'Single Prism'!$D$38*SIN(RADIANS('Single Prism'!$D$17*B486))</f>
        <v>#N/A</v>
      </c>
      <c r="D486" t="e">
        <f>'Single Prism'!$D$38*COS(RADIANS('Single Prism'!$D$17*B486))</f>
        <v>#N/A</v>
      </c>
      <c r="F486" t="e">
        <f>IF(A486&lt;='Single Prism'!$D$18,A486,#N/A)</f>
        <v>#N/A</v>
      </c>
      <c r="G486" t="e">
        <f>'Single Prism'!$D$36*SIN(RADIANS('Single Prism'!$D$17*F486))</f>
        <v>#N/A</v>
      </c>
      <c r="H486" t="e">
        <f>'Single Prism'!$D$36*COS(RADIANS('Single Prism'!$D$17*F486))</f>
        <v>#N/A</v>
      </c>
    </row>
    <row r="487" spans="1:8" x14ac:dyDescent="0.25">
      <c r="A487">
        <v>242.5</v>
      </c>
      <c r="B487" t="e">
        <f>IF(A487&lt;='Single Prism'!$D$18,A487,#N/A)</f>
        <v>#N/A</v>
      </c>
      <c r="C487" t="e">
        <f>'Single Prism'!$D$38*SIN(RADIANS('Single Prism'!$D$17*B487))</f>
        <v>#N/A</v>
      </c>
      <c r="D487" t="e">
        <f>'Single Prism'!$D$38*COS(RADIANS('Single Prism'!$D$17*B487))</f>
        <v>#N/A</v>
      </c>
      <c r="F487" t="e">
        <f>IF(A487&lt;='Single Prism'!$D$18,A487,#N/A)</f>
        <v>#N/A</v>
      </c>
      <c r="G487" t="e">
        <f>'Single Prism'!$D$36*SIN(RADIANS('Single Prism'!$D$17*F487))</f>
        <v>#N/A</v>
      </c>
      <c r="H487" t="e">
        <f>'Single Prism'!$D$36*COS(RADIANS('Single Prism'!$D$17*F487))</f>
        <v>#N/A</v>
      </c>
    </row>
    <row r="488" spans="1:8" x14ac:dyDescent="0.25">
      <c r="A488">
        <v>243</v>
      </c>
      <c r="B488" t="e">
        <f>IF(A488&lt;='Single Prism'!$D$18,A488,#N/A)</f>
        <v>#N/A</v>
      </c>
      <c r="C488" t="e">
        <f>'Single Prism'!$D$38*SIN(RADIANS('Single Prism'!$D$17*B488))</f>
        <v>#N/A</v>
      </c>
      <c r="D488" t="e">
        <f>'Single Prism'!$D$38*COS(RADIANS('Single Prism'!$D$17*B488))</f>
        <v>#N/A</v>
      </c>
      <c r="F488" t="e">
        <f>IF(A488&lt;='Single Prism'!$D$18,A488,#N/A)</f>
        <v>#N/A</v>
      </c>
      <c r="G488" t="e">
        <f>'Single Prism'!$D$36*SIN(RADIANS('Single Prism'!$D$17*F488))</f>
        <v>#N/A</v>
      </c>
      <c r="H488" t="e">
        <f>'Single Prism'!$D$36*COS(RADIANS('Single Prism'!$D$17*F488))</f>
        <v>#N/A</v>
      </c>
    </row>
    <row r="489" spans="1:8" x14ac:dyDescent="0.25">
      <c r="A489">
        <v>243.5</v>
      </c>
      <c r="B489" t="e">
        <f>IF(A489&lt;='Single Prism'!$D$18,A489,#N/A)</f>
        <v>#N/A</v>
      </c>
      <c r="C489" t="e">
        <f>'Single Prism'!$D$38*SIN(RADIANS('Single Prism'!$D$17*B489))</f>
        <v>#N/A</v>
      </c>
      <c r="D489" t="e">
        <f>'Single Prism'!$D$38*COS(RADIANS('Single Prism'!$D$17*B489))</f>
        <v>#N/A</v>
      </c>
      <c r="F489" t="e">
        <f>IF(A489&lt;='Single Prism'!$D$18,A489,#N/A)</f>
        <v>#N/A</v>
      </c>
      <c r="G489" t="e">
        <f>'Single Prism'!$D$36*SIN(RADIANS('Single Prism'!$D$17*F489))</f>
        <v>#N/A</v>
      </c>
      <c r="H489" t="e">
        <f>'Single Prism'!$D$36*COS(RADIANS('Single Prism'!$D$17*F489))</f>
        <v>#N/A</v>
      </c>
    </row>
    <row r="490" spans="1:8" x14ac:dyDescent="0.25">
      <c r="A490">
        <v>244</v>
      </c>
      <c r="B490" t="e">
        <f>IF(A490&lt;='Single Prism'!$D$18,A490,#N/A)</f>
        <v>#N/A</v>
      </c>
      <c r="C490" t="e">
        <f>'Single Prism'!$D$38*SIN(RADIANS('Single Prism'!$D$17*B490))</f>
        <v>#N/A</v>
      </c>
      <c r="D490" t="e">
        <f>'Single Prism'!$D$38*COS(RADIANS('Single Prism'!$D$17*B490))</f>
        <v>#N/A</v>
      </c>
      <c r="F490" t="e">
        <f>IF(A490&lt;='Single Prism'!$D$18,A490,#N/A)</f>
        <v>#N/A</v>
      </c>
      <c r="G490" t="e">
        <f>'Single Prism'!$D$36*SIN(RADIANS('Single Prism'!$D$17*F490))</f>
        <v>#N/A</v>
      </c>
      <c r="H490" t="e">
        <f>'Single Prism'!$D$36*COS(RADIANS('Single Prism'!$D$17*F490))</f>
        <v>#N/A</v>
      </c>
    </row>
    <row r="491" spans="1:8" x14ac:dyDescent="0.25">
      <c r="A491">
        <v>244.5</v>
      </c>
      <c r="B491" t="e">
        <f>IF(A491&lt;='Single Prism'!$D$18,A491,#N/A)</f>
        <v>#N/A</v>
      </c>
      <c r="C491" t="e">
        <f>'Single Prism'!$D$38*SIN(RADIANS('Single Prism'!$D$17*B491))</f>
        <v>#N/A</v>
      </c>
      <c r="D491" t="e">
        <f>'Single Prism'!$D$38*COS(RADIANS('Single Prism'!$D$17*B491))</f>
        <v>#N/A</v>
      </c>
      <c r="F491" t="e">
        <f>IF(A491&lt;='Single Prism'!$D$18,A491,#N/A)</f>
        <v>#N/A</v>
      </c>
      <c r="G491" t="e">
        <f>'Single Prism'!$D$36*SIN(RADIANS('Single Prism'!$D$17*F491))</f>
        <v>#N/A</v>
      </c>
      <c r="H491" t="e">
        <f>'Single Prism'!$D$36*COS(RADIANS('Single Prism'!$D$17*F491))</f>
        <v>#N/A</v>
      </c>
    </row>
    <row r="492" spans="1:8" x14ac:dyDescent="0.25">
      <c r="A492">
        <v>245</v>
      </c>
      <c r="B492" t="e">
        <f>IF(A492&lt;='Single Prism'!$D$18,A492,#N/A)</f>
        <v>#N/A</v>
      </c>
      <c r="C492" t="e">
        <f>'Single Prism'!$D$38*SIN(RADIANS('Single Prism'!$D$17*B492))</f>
        <v>#N/A</v>
      </c>
      <c r="D492" t="e">
        <f>'Single Prism'!$D$38*COS(RADIANS('Single Prism'!$D$17*B492))</f>
        <v>#N/A</v>
      </c>
      <c r="F492" t="e">
        <f>IF(A492&lt;='Single Prism'!$D$18,A492,#N/A)</f>
        <v>#N/A</v>
      </c>
      <c r="G492" t="e">
        <f>'Single Prism'!$D$36*SIN(RADIANS('Single Prism'!$D$17*F492))</f>
        <v>#N/A</v>
      </c>
      <c r="H492" t="e">
        <f>'Single Prism'!$D$36*COS(RADIANS('Single Prism'!$D$17*F492))</f>
        <v>#N/A</v>
      </c>
    </row>
    <row r="493" spans="1:8" x14ac:dyDescent="0.25">
      <c r="A493">
        <v>245.5</v>
      </c>
      <c r="B493" t="e">
        <f>IF(A493&lt;='Single Prism'!$D$18,A493,#N/A)</f>
        <v>#N/A</v>
      </c>
      <c r="C493" t="e">
        <f>'Single Prism'!$D$38*SIN(RADIANS('Single Prism'!$D$17*B493))</f>
        <v>#N/A</v>
      </c>
      <c r="D493" t="e">
        <f>'Single Prism'!$D$38*COS(RADIANS('Single Prism'!$D$17*B493))</f>
        <v>#N/A</v>
      </c>
      <c r="F493" t="e">
        <f>IF(A493&lt;='Single Prism'!$D$18,A493,#N/A)</f>
        <v>#N/A</v>
      </c>
      <c r="G493" t="e">
        <f>'Single Prism'!$D$36*SIN(RADIANS('Single Prism'!$D$17*F493))</f>
        <v>#N/A</v>
      </c>
      <c r="H493" t="e">
        <f>'Single Prism'!$D$36*COS(RADIANS('Single Prism'!$D$17*F493))</f>
        <v>#N/A</v>
      </c>
    </row>
    <row r="494" spans="1:8" x14ac:dyDescent="0.25">
      <c r="A494">
        <v>246</v>
      </c>
      <c r="B494" t="e">
        <f>IF(A494&lt;='Single Prism'!$D$18,A494,#N/A)</f>
        <v>#N/A</v>
      </c>
      <c r="C494" t="e">
        <f>'Single Prism'!$D$38*SIN(RADIANS('Single Prism'!$D$17*B494))</f>
        <v>#N/A</v>
      </c>
      <c r="D494" t="e">
        <f>'Single Prism'!$D$38*COS(RADIANS('Single Prism'!$D$17*B494))</f>
        <v>#N/A</v>
      </c>
      <c r="F494" t="e">
        <f>IF(A494&lt;='Single Prism'!$D$18,A494,#N/A)</f>
        <v>#N/A</v>
      </c>
      <c r="G494" t="e">
        <f>'Single Prism'!$D$36*SIN(RADIANS('Single Prism'!$D$17*F494))</f>
        <v>#N/A</v>
      </c>
      <c r="H494" t="e">
        <f>'Single Prism'!$D$36*COS(RADIANS('Single Prism'!$D$17*F494))</f>
        <v>#N/A</v>
      </c>
    </row>
    <row r="495" spans="1:8" x14ac:dyDescent="0.25">
      <c r="A495">
        <v>246.5</v>
      </c>
      <c r="B495" t="e">
        <f>IF(A495&lt;='Single Prism'!$D$18,A495,#N/A)</f>
        <v>#N/A</v>
      </c>
      <c r="C495" t="e">
        <f>'Single Prism'!$D$38*SIN(RADIANS('Single Prism'!$D$17*B495))</f>
        <v>#N/A</v>
      </c>
      <c r="D495" t="e">
        <f>'Single Prism'!$D$38*COS(RADIANS('Single Prism'!$D$17*B495))</f>
        <v>#N/A</v>
      </c>
      <c r="F495" t="e">
        <f>IF(A495&lt;='Single Prism'!$D$18,A495,#N/A)</f>
        <v>#N/A</v>
      </c>
      <c r="G495" t="e">
        <f>'Single Prism'!$D$36*SIN(RADIANS('Single Prism'!$D$17*F495))</f>
        <v>#N/A</v>
      </c>
      <c r="H495" t="e">
        <f>'Single Prism'!$D$36*COS(RADIANS('Single Prism'!$D$17*F495))</f>
        <v>#N/A</v>
      </c>
    </row>
    <row r="496" spans="1:8" x14ac:dyDescent="0.25">
      <c r="A496">
        <v>247</v>
      </c>
      <c r="B496" t="e">
        <f>IF(A496&lt;='Single Prism'!$D$18,A496,#N/A)</f>
        <v>#N/A</v>
      </c>
      <c r="C496" t="e">
        <f>'Single Prism'!$D$38*SIN(RADIANS('Single Prism'!$D$17*B496))</f>
        <v>#N/A</v>
      </c>
      <c r="D496" t="e">
        <f>'Single Prism'!$D$38*COS(RADIANS('Single Prism'!$D$17*B496))</f>
        <v>#N/A</v>
      </c>
      <c r="F496" t="e">
        <f>IF(A496&lt;='Single Prism'!$D$18,A496,#N/A)</f>
        <v>#N/A</v>
      </c>
      <c r="G496" t="e">
        <f>'Single Prism'!$D$36*SIN(RADIANS('Single Prism'!$D$17*F496))</f>
        <v>#N/A</v>
      </c>
      <c r="H496" t="e">
        <f>'Single Prism'!$D$36*COS(RADIANS('Single Prism'!$D$17*F496))</f>
        <v>#N/A</v>
      </c>
    </row>
    <row r="497" spans="1:8" x14ac:dyDescent="0.25">
      <c r="A497">
        <v>247.5</v>
      </c>
      <c r="B497" t="e">
        <f>IF(A497&lt;='Single Prism'!$D$18,A497,#N/A)</f>
        <v>#N/A</v>
      </c>
      <c r="C497" t="e">
        <f>'Single Prism'!$D$38*SIN(RADIANS('Single Prism'!$D$17*B497))</f>
        <v>#N/A</v>
      </c>
      <c r="D497" t="e">
        <f>'Single Prism'!$D$38*COS(RADIANS('Single Prism'!$D$17*B497))</f>
        <v>#N/A</v>
      </c>
      <c r="F497" t="e">
        <f>IF(A497&lt;='Single Prism'!$D$18,A497,#N/A)</f>
        <v>#N/A</v>
      </c>
      <c r="G497" t="e">
        <f>'Single Prism'!$D$36*SIN(RADIANS('Single Prism'!$D$17*F497))</f>
        <v>#N/A</v>
      </c>
      <c r="H497" t="e">
        <f>'Single Prism'!$D$36*COS(RADIANS('Single Prism'!$D$17*F497))</f>
        <v>#N/A</v>
      </c>
    </row>
    <row r="498" spans="1:8" x14ac:dyDescent="0.25">
      <c r="A498">
        <v>248</v>
      </c>
      <c r="B498" t="e">
        <f>IF(A498&lt;='Single Prism'!$D$18,A498,#N/A)</f>
        <v>#N/A</v>
      </c>
      <c r="C498" t="e">
        <f>'Single Prism'!$D$38*SIN(RADIANS('Single Prism'!$D$17*B498))</f>
        <v>#N/A</v>
      </c>
      <c r="D498" t="e">
        <f>'Single Prism'!$D$38*COS(RADIANS('Single Prism'!$D$17*B498))</f>
        <v>#N/A</v>
      </c>
      <c r="F498" t="e">
        <f>IF(A498&lt;='Single Prism'!$D$18,A498,#N/A)</f>
        <v>#N/A</v>
      </c>
      <c r="G498" t="e">
        <f>'Single Prism'!$D$36*SIN(RADIANS('Single Prism'!$D$17*F498))</f>
        <v>#N/A</v>
      </c>
      <c r="H498" t="e">
        <f>'Single Prism'!$D$36*COS(RADIANS('Single Prism'!$D$17*F498))</f>
        <v>#N/A</v>
      </c>
    </row>
    <row r="499" spans="1:8" x14ac:dyDescent="0.25">
      <c r="A499">
        <v>248.5</v>
      </c>
      <c r="B499" t="e">
        <f>IF(A499&lt;='Single Prism'!$D$18,A499,#N/A)</f>
        <v>#N/A</v>
      </c>
      <c r="C499" t="e">
        <f>'Single Prism'!$D$38*SIN(RADIANS('Single Prism'!$D$17*B499))</f>
        <v>#N/A</v>
      </c>
      <c r="D499" t="e">
        <f>'Single Prism'!$D$38*COS(RADIANS('Single Prism'!$D$17*B499))</f>
        <v>#N/A</v>
      </c>
      <c r="F499" t="e">
        <f>IF(A499&lt;='Single Prism'!$D$18,A499,#N/A)</f>
        <v>#N/A</v>
      </c>
      <c r="G499" t="e">
        <f>'Single Prism'!$D$36*SIN(RADIANS('Single Prism'!$D$17*F499))</f>
        <v>#N/A</v>
      </c>
      <c r="H499" t="e">
        <f>'Single Prism'!$D$36*COS(RADIANS('Single Prism'!$D$17*F499))</f>
        <v>#N/A</v>
      </c>
    </row>
    <row r="500" spans="1:8" x14ac:dyDescent="0.25">
      <c r="A500">
        <v>249</v>
      </c>
      <c r="B500" t="e">
        <f>IF(A500&lt;='Single Prism'!$D$18,A500,#N/A)</f>
        <v>#N/A</v>
      </c>
      <c r="C500" t="e">
        <f>'Single Prism'!$D$38*SIN(RADIANS('Single Prism'!$D$17*B500))</f>
        <v>#N/A</v>
      </c>
      <c r="D500" t="e">
        <f>'Single Prism'!$D$38*COS(RADIANS('Single Prism'!$D$17*B500))</f>
        <v>#N/A</v>
      </c>
      <c r="F500" t="e">
        <f>IF(A500&lt;='Single Prism'!$D$18,A500,#N/A)</f>
        <v>#N/A</v>
      </c>
      <c r="G500" t="e">
        <f>'Single Prism'!$D$36*SIN(RADIANS('Single Prism'!$D$17*F500))</f>
        <v>#N/A</v>
      </c>
      <c r="H500" t="e">
        <f>'Single Prism'!$D$36*COS(RADIANS('Single Prism'!$D$17*F500))</f>
        <v>#N/A</v>
      </c>
    </row>
    <row r="501" spans="1:8" x14ac:dyDescent="0.25">
      <c r="A501">
        <v>249.5</v>
      </c>
      <c r="B501" t="e">
        <f>IF(A501&lt;='Single Prism'!$D$18,A501,#N/A)</f>
        <v>#N/A</v>
      </c>
      <c r="C501" t="e">
        <f>'Single Prism'!$D$38*SIN(RADIANS('Single Prism'!$D$17*B501))</f>
        <v>#N/A</v>
      </c>
      <c r="D501" t="e">
        <f>'Single Prism'!$D$38*COS(RADIANS('Single Prism'!$D$17*B501))</f>
        <v>#N/A</v>
      </c>
      <c r="F501" t="e">
        <f>IF(A501&lt;='Single Prism'!$D$18,A501,#N/A)</f>
        <v>#N/A</v>
      </c>
      <c r="G501" t="e">
        <f>'Single Prism'!$D$36*SIN(RADIANS('Single Prism'!$D$17*F501))</f>
        <v>#N/A</v>
      </c>
      <c r="H501" t="e">
        <f>'Single Prism'!$D$36*COS(RADIANS('Single Prism'!$D$17*F501))</f>
        <v>#N/A</v>
      </c>
    </row>
    <row r="502" spans="1:8" x14ac:dyDescent="0.25">
      <c r="A502">
        <v>250</v>
      </c>
      <c r="B502" t="e">
        <f>IF(A502&lt;='Single Prism'!$D$18,A502,#N/A)</f>
        <v>#N/A</v>
      </c>
      <c r="C502" t="e">
        <f>'Single Prism'!$D$38*SIN(RADIANS('Single Prism'!$D$17*B502))</f>
        <v>#N/A</v>
      </c>
      <c r="D502" t="e">
        <f>'Single Prism'!$D$38*COS(RADIANS('Single Prism'!$D$17*B502))</f>
        <v>#N/A</v>
      </c>
      <c r="F502" t="e">
        <f>IF(A502&lt;='Single Prism'!$D$18,A502,#N/A)</f>
        <v>#N/A</v>
      </c>
      <c r="G502" t="e">
        <f>'Single Prism'!$D$36*SIN(RADIANS('Single Prism'!$D$17*F502))</f>
        <v>#N/A</v>
      </c>
      <c r="H502" t="e">
        <f>'Single Prism'!$D$36*COS(RADIANS('Single Prism'!$D$17*F502))</f>
        <v>#N/A</v>
      </c>
    </row>
    <row r="503" spans="1:8" x14ac:dyDescent="0.25">
      <c r="A503">
        <v>250.5</v>
      </c>
      <c r="B503" t="e">
        <f>IF(A503&lt;='Single Prism'!$D$18,A503,#N/A)</f>
        <v>#N/A</v>
      </c>
      <c r="C503" t="e">
        <f>'Single Prism'!$D$38*SIN(RADIANS('Single Prism'!$D$17*B503))</f>
        <v>#N/A</v>
      </c>
      <c r="D503" t="e">
        <f>'Single Prism'!$D$38*COS(RADIANS('Single Prism'!$D$17*B503))</f>
        <v>#N/A</v>
      </c>
      <c r="F503" t="e">
        <f>IF(A503&lt;='Single Prism'!$D$18,A503,#N/A)</f>
        <v>#N/A</v>
      </c>
      <c r="G503" t="e">
        <f>'Single Prism'!$D$36*SIN(RADIANS('Single Prism'!$D$17*F503))</f>
        <v>#N/A</v>
      </c>
      <c r="H503" t="e">
        <f>'Single Prism'!$D$36*COS(RADIANS('Single Prism'!$D$17*F503))</f>
        <v>#N/A</v>
      </c>
    </row>
    <row r="504" spans="1:8" x14ac:dyDescent="0.25">
      <c r="A504">
        <v>251</v>
      </c>
      <c r="B504" t="e">
        <f>IF(A504&lt;='Single Prism'!$D$18,A504,#N/A)</f>
        <v>#N/A</v>
      </c>
      <c r="C504" t="e">
        <f>'Single Prism'!$D$38*SIN(RADIANS('Single Prism'!$D$17*B504))</f>
        <v>#N/A</v>
      </c>
      <c r="D504" t="e">
        <f>'Single Prism'!$D$38*COS(RADIANS('Single Prism'!$D$17*B504))</f>
        <v>#N/A</v>
      </c>
      <c r="F504" t="e">
        <f>IF(A504&lt;='Single Prism'!$D$18,A504,#N/A)</f>
        <v>#N/A</v>
      </c>
      <c r="G504" t="e">
        <f>'Single Prism'!$D$36*SIN(RADIANS('Single Prism'!$D$17*F504))</f>
        <v>#N/A</v>
      </c>
      <c r="H504" t="e">
        <f>'Single Prism'!$D$36*COS(RADIANS('Single Prism'!$D$17*F504))</f>
        <v>#N/A</v>
      </c>
    </row>
    <row r="505" spans="1:8" x14ac:dyDescent="0.25">
      <c r="A505">
        <v>251.5</v>
      </c>
      <c r="B505" t="e">
        <f>IF(A505&lt;='Single Prism'!$D$18,A505,#N/A)</f>
        <v>#N/A</v>
      </c>
      <c r="C505" t="e">
        <f>'Single Prism'!$D$38*SIN(RADIANS('Single Prism'!$D$17*B505))</f>
        <v>#N/A</v>
      </c>
      <c r="D505" t="e">
        <f>'Single Prism'!$D$38*COS(RADIANS('Single Prism'!$D$17*B505))</f>
        <v>#N/A</v>
      </c>
      <c r="F505" t="e">
        <f>IF(A505&lt;='Single Prism'!$D$18,A505,#N/A)</f>
        <v>#N/A</v>
      </c>
      <c r="G505" t="e">
        <f>'Single Prism'!$D$36*SIN(RADIANS('Single Prism'!$D$17*F505))</f>
        <v>#N/A</v>
      </c>
      <c r="H505" t="e">
        <f>'Single Prism'!$D$36*COS(RADIANS('Single Prism'!$D$17*F505))</f>
        <v>#N/A</v>
      </c>
    </row>
    <row r="506" spans="1:8" x14ac:dyDescent="0.25">
      <c r="A506">
        <v>252</v>
      </c>
      <c r="B506" t="e">
        <f>IF(A506&lt;='Single Prism'!$D$18,A506,#N/A)</f>
        <v>#N/A</v>
      </c>
      <c r="C506" t="e">
        <f>'Single Prism'!$D$38*SIN(RADIANS('Single Prism'!$D$17*B506))</f>
        <v>#N/A</v>
      </c>
      <c r="D506" t="e">
        <f>'Single Prism'!$D$38*COS(RADIANS('Single Prism'!$D$17*B506))</f>
        <v>#N/A</v>
      </c>
      <c r="F506" t="e">
        <f>IF(A506&lt;='Single Prism'!$D$18,A506,#N/A)</f>
        <v>#N/A</v>
      </c>
      <c r="G506" t="e">
        <f>'Single Prism'!$D$36*SIN(RADIANS('Single Prism'!$D$17*F506))</f>
        <v>#N/A</v>
      </c>
      <c r="H506" t="e">
        <f>'Single Prism'!$D$36*COS(RADIANS('Single Prism'!$D$17*F506))</f>
        <v>#N/A</v>
      </c>
    </row>
    <row r="507" spans="1:8" x14ac:dyDescent="0.25">
      <c r="A507">
        <v>252.5</v>
      </c>
      <c r="B507" t="e">
        <f>IF(A507&lt;='Single Prism'!$D$18,A507,#N/A)</f>
        <v>#N/A</v>
      </c>
      <c r="C507" t="e">
        <f>'Single Prism'!$D$38*SIN(RADIANS('Single Prism'!$D$17*B507))</f>
        <v>#N/A</v>
      </c>
      <c r="D507" t="e">
        <f>'Single Prism'!$D$38*COS(RADIANS('Single Prism'!$D$17*B507))</f>
        <v>#N/A</v>
      </c>
      <c r="F507" t="e">
        <f>IF(A507&lt;='Single Prism'!$D$18,A507,#N/A)</f>
        <v>#N/A</v>
      </c>
      <c r="G507" t="e">
        <f>'Single Prism'!$D$36*SIN(RADIANS('Single Prism'!$D$17*F507))</f>
        <v>#N/A</v>
      </c>
      <c r="H507" t="e">
        <f>'Single Prism'!$D$36*COS(RADIANS('Single Prism'!$D$17*F507))</f>
        <v>#N/A</v>
      </c>
    </row>
    <row r="508" spans="1:8" x14ac:dyDescent="0.25">
      <c r="A508">
        <v>253</v>
      </c>
      <c r="B508" t="e">
        <f>IF(A508&lt;='Single Prism'!$D$18,A508,#N/A)</f>
        <v>#N/A</v>
      </c>
      <c r="C508" t="e">
        <f>'Single Prism'!$D$38*SIN(RADIANS('Single Prism'!$D$17*B508))</f>
        <v>#N/A</v>
      </c>
      <c r="D508" t="e">
        <f>'Single Prism'!$D$38*COS(RADIANS('Single Prism'!$D$17*B508))</f>
        <v>#N/A</v>
      </c>
      <c r="F508" t="e">
        <f>IF(A508&lt;='Single Prism'!$D$18,A508,#N/A)</f>
        <v>#N/A</v>
      </c>
      <c r="G508" t="e">
        <f>'Single Prism'!$D$36*SIN(RADIANS('Single Prism'!$D$17*F508))</f>
        <v>#N/A</v>
      </c>
      <c r="H508" t="e">
        <f>'Single Prism'!$D$36*COS(RADIANS('Single Prism'!$D$17*F508))</f>
        <v>#N/A</v>
      </c>
    </row>
    <row r="509" spans="1:8" x14ac:dyDescent="0.25">
      <c r="A509">
        <v>253.5</v>
      </c>
      <c r="B509" t="e">
        <f>IF(A509&lt;='Single Prism'!$D$18,A509,#N/A)</f>
        <v>#N/A</v>
      </c>
      <c r="C509" t="e">
        <f>'Single Prism'!$D$38*SIN(RADIANS('Single Prism'!$D$17*B509))</f>
        <v>#N/A</v>
      </c>
      <c r="D509" t="e">
        <f>'Single Prism'!$D$38*COS(RADIANS('Single Prism'!$D$17*B509))</f>
        <v>#N/A</v>
      </c>
      <c r="F509" t="e">
        <f>IF(A509&lt;='Single Prism'!$D$18,A509,#N/A)</f>
        <v>#N/A</v>
      </c>
      <c r="G509" t="e">
        <f>'Single Prism'!$D$36*SIN(RADIANS('Single Prism'!$D$17*F509))</f>
        <v>#N/A</v>
      </c>
      <c r="H509" t="e">
        <f>'Single Prism'!$D$36*COS(RADIANS('Single Prism'!$D$17*F509))</f>
        <v>#N/A</v>
      </c>
    </row>
    <row r="510" spans="1:8" x14ac:dyDescent="0.25">
      <c r="A510">
        <v>254</v>
      </c>
      <c r="B510" t="e">
        <f>IF(A510&lt;='Single Prism'!$D$18,A510,#N/A)</f>
        <v>#N/A</v>
      </c>
      <c r="C510" t="e">
        <f>'Single Prism'!$D$38*SIN(RADIANS('Single Prism'!$D$17*B510))</f>
        <v>#N/A</v>
      </c>
      <c r="D510" t="e">
        <f>'Single Prism'!$D$38*COS(RADIANS('Single Prism'!$D$17*B510))</f>
        <v>#N/A</v>
      </c>
      <c r="F510" t="e">
        <f>IF(A510&lt;='Single Prism'!$D$18,A510,#N/A)</f>
        <v>#N/A</v>
      </c>
      <c r="G510" t="e">
        <f>'Single Prism'!$D$36*SIN(RADIANS('Single Prism'!$D$17*F510))</f>
        <v>#N/A</v>
      </c>
      <c r="H510" t="e">
        <f>'Single Prism'!$D$36*COS(RADIANS('Single Prism'!$D$17*F510))</f>
        <v>#N/A</v>
      </c>
    </row>
    <row r="511" spans="1:8" x14ac:dyDescent="0.25">
      <c r="A511">
        <v>254.5</v>
      </c>
      <c r="B511" t="e">
        <f>IF(A511&lt;='Single Prism'!$D$18,A511,#N/A)</f>
        <v>#N/A</v>
      </c>
      <c r="C511" t="e">
        <f>'Single Prism'!$D$38*SIN(RADIANS('Single Prism'!$D$17*B511))</f>
        <v>#N/A</v>
      </c>
      <c r="D511" t="e">
        <f>'Single Prism'!$D$38*COS(RADIANS('Single Prism'!$D$17*B511))</f>
        <v>#N/A</v>
      </c>
      <c r="F511" t="e">
        <f>IF(A511&lt;='Single Prism'!$D$18,A511,#N/A)</f>
        <v>#N/A</v>
      </c>
      <c r="G511" t="e">
        <f>'Single Prism'!$D$36*SIN(RADIANS('Single Prism'!$D$17*F511))</f>
        <v>#N/A</v>
      </c>
      <c r="H511" t="e">
        <f>'Single Prism'!$D$36*COS(RADIANS('Single Prism'!$D$17*F511))</f>
        <v>#N/A</v>
      </c>
    </row>
    <row r="512" spans="1:8" x14ac:dyDescent="0.25">
      <c r="A512">
        <v>255</v>
      </c>
      <c r="B512" t="e">
        <f>IF(A512&lt;='Single Prism'!$D$18,A512,#N/A)</f>
        <v>#N/A</v>
      </c>
      <c r="C512" t="e">
        <f>'Single Prism'!$D$38*SIN(RADIANS('Single Prism'!$D$17*B512))</f>
        <v>#N/A</v>
      </c>
      <c r="D512" t="e">
        <f>'Single Prism'!$D$38*COS(RADIANS('Single Prism'!$D$17*B512))</f>
        <v>#N/A</v>
      </c>
      <c r="F512" t="e">
        <f>IF(A512&lt;='Single Prism'!$D$18,A512,#N/A)</f>
        <v>#N/A</v>
      </c>
      <c r="G512" t="e">
        <f>'Single Prism'!$D$36*SIN(RADIANS('Single Prism'!$D$17*F512))</f>
        <v>#N/A</v>
      </c>
      <c r="H512" t="e">
        <f>'Single Prism'!$D$36*COS(RADIANS('Single Prism'!$D$17*F512))</f>
        <v>#N/A</v>
      </c>
    </row>
    <row r="513" spans="1:8" x14ac:dyDescent="0.25">
      <c r="A513">
        <v>255.5</v>
      </c>
      <c r="B513" t="e">
        <f>IF(A513&lt;='Single Prism'!$D$18,A513,#N/A)</f>
        <v>#N/A</v>
      </c>
      <c r="C513" t="e">
        <f>'Single Prism'!$D$38*SIN(RADIANS('Single Prism'!$D$17*B513))</f>
        <v>#N/A</v>
      </c>
      <c r="D513" t="e">
        <f>'Single Prism'!$D$38*COS(RADIANS('Single Prism'!$D$17*B513))</f>
        <v>#N/A</v>
      </c>
      <c r="F513" t="e">
        <f>IF(A513&lt;='Single Prism'!$D$18,A513,#N/A)</f>
        <v>#N/A</v>
      </c>
      <c r="G513" t="e">
        <f>'Single Prism'!$D$36*SIN(RADIANS('Single Prism'!$D$17*F513))</f>
        <v>#N/A</v>
      </c>
      <c r="H513" t="e">
        <f>'Single Prism'!$D$36*COS(RADIANS('Single Prism'!$D$17*F513))</f>
        <v>#N/A</v>
      </c>
    </row>
    <row r="514" spans="1:8" x14ac:dyDescent="0.25">
      <c r="A514">
        <v>256</v>
      </c>
      <c r="B514" t="e">
        <f>IF(A514&lt;='Single Prism'!$D$18,A514,#N/A)</f>
        <v>#N/A</v>
      </c>
      <c r="C514" t="e">
        <f>'Single Prism'!$D$38*SIN(RADIANS('Single Prism'!$D$17*B514))</f>
        <v>#N/A</v>
      </c>
      <c r="D514" t="e">
        <f>'Single Prism'!$D$38*COS(RADIANS('Single Prism'!$D$17*B514))</f>
        <v>#N/A</v>
      </c>
      <c r="F514" t="e">
        <f>IF(A514&lt;='Single Prism'!$D$18,A514,#N/A)</f>
        <v>#N/A</v>
      </c>
      <c r="G514" t="e">
        <f>'Single Prism'!$D$36*SIN(RADIANS('Single Prism'!$D$17*F514))</f>
        <v>#N/A</v>
      </c>
      <c r="H514" t="e">
        <f>'Single Prism'!$D$36*COS(RADIANS('Single Prism'!$D$17*F514))</f>
        <v>#N/A</v>
      </c>
    </row>
    <row r="515" spans="1:8" x14ac:dyDescent="0.25">
      <c r="A515">
        <v>256.5</v>
      </c>
      <c r="B515" t="e">
        <f>IF(A515&lt;='Single Prism'!$D$18,A515,#N/A)</f>
        <v>#N/A</v>
      </c>
      <c r="C515" t="e">
        <f>'Single Prism'!$D$38*SIN(RADIANS('Single Prism'!$D$17*B515))</f>
        <v>#N/A</v>
      </c>
      <c r="D515" t="e">
        <f>'Single Prism'!$D$38*COS(RADIANS('Single Prism'!$D$17*B515))</f>
        <v>#N/A</v>
      </c>
      <c r="F515" t="e">
        <f>IF(A515&lt;='Single Prism'!$D$18,A515,#N/A)</f>
        <v>#N/A</v>
      </c>
      <c r="G515" t="e">
        <f>'Single Prism'!$D$36*SIN(RADIANS('Single Prism'!$D$17*F515))</f>
        <v>#N/A</v>
      </c>
      <c r="H515" t="e">
        <f>'Single Prism'!$D$36*COS(RADIANS('Single Prism'!$D$17*F515))</f>
        <v>#N/A</v>
      </c>
    </row>
    <row r="516" spans="1:8" x14ac:dyDescent="0.25">
      <c r="A516">
        <v>257</v>
      </c>
      <c r="B516" t="e">
        <f>IF(A516&lt;='Single Prism'!$D$18,A516,#N/A)</f>
        <v>#N/A</v>
      </c>
      <c r="C516" t="e">
        <f>'Single Prism'!$D$38*SIN(RADIANS('Single Prism'!$D$17*B516))</f>
        <v>#N/A</v>
      </c>
      <c r="D516" t="e">
        <f>'Single Prism'!$D$38*COS(RADIANS('Single Prism'!$D$17*B516))</f>
        <v>#N/A</v>
      </c>
      <c r="F516" t="e">
        <f>IF(A516&lt;='Single Prism'!$D$18,A516,#N/A)</f>
        <v>#N/A</v>
      </c>
      <c r="G516" t="e">
        <f>'Single Prism'!$D$36*SIN(RADIANS('Single Prism'!$D$17*F516))</f>
        <v>#N/A</v>
      </c>
      <c r="H516" t="e">
        <f>'Single Prism'!$D$36*COS(RADIANS('Single Prism'!$D$17*F516))</f>
        <v>#N/A</v>
      </c>
    </row>
    <row r="517" spans="1:8" x14ac:dyDescent="0.25">
      <c r="A517">
        <v>257.5</v>
      </c>
      <c r="B517" t="e">
        <f>IF(A517&lt;='Single Prism'!$D$18,A517,#N/A)</f>
        <v>#N/A</v>
      </c>
      <c r="C517" t="e">
        <f>'Single Prism'!$D$38*SIN(RADIANS('Single Prism'!$D$17*B517))</f>
        <v>#N/A</v>
      </c>
      <c r="D517" t="e">
        <f>'Single Prism'!$D$38*COS(RADIANS('Single Prism'!$D$17*B517))</f>
        <v>#N/A</v>
      </c>
      <c r="F517" t="e">
        <f>IF(A517&lt;='Single Prism'!$D$18,A517,#N/A)</f>
        <v>#N/A</v>
      </c>
      <c r="G517" t="e">
        <f>'Single Prism'!$D$36*SIN(RADIANS('Single Prism'!$D$17*F517))</f>
        <v>#N/A</v>
      </c>
      <c r="H517" t="e">
        <f>'Single Prism'!$D$36*COS(RADIANS('Single Prism'!$D$17*F517))</f>
        <v>#N/A</v>
      </c>
    </row>
    <row r="518" spans="1:8" x14ac:dyDescent="0.25">
      <c r="A518">
        <v>258</v>
      </c>
      <c r="B518" t="e">
        <f>IF(A518&lt;='Single Prism'!$D$18,A518,#N/A)</f>
        <v>#N/A</v>
      </c>
      <c r="C518" t="e">
        <f>'Single Prism'!$D$38*SIN(RADIANS('Single Prism'!$D$17*B518))</f>
        <v>#N/A</v>
      </c>
      <c r="D518" t="e">
        <f>'Single Prism'!$D$38*COS(RADIANS('Single Prism'!$D$17*B518))</f>
        <v>#N/A</v>
      </c>
      <c r="F518" t="e">
        <f>IF(A518&lt;='Single Prism'!$D$18,A518,#N/A)</f>
        <v>#N/A</v>
      </c>
      <c r="G518" t="e">
        <f>'Single Prism'!$D$36*SIN(RADIANS('Single Prism'!$D$17*F518))</f>
        <v>#N/A</v>
      </c>
      <c r="H518" t="e">
        <f>'Single Prism'!$D$36*COS(RADIANS('Single Prism'!$D$17*F518))</f>
        <v>#N/A</v>
      </c>
    </row>
    <row r="519" spans="1:8" x14ac:dyDescent="0.25">
      <c r="A519">
        <v>258.5</v>
      </c>
      <c r="B519" t="e">
        <f>IF(A519&lt;='Single Prism'!$D$18,A519,#N/A)</f>
        <v>#N/A</v>
      </c>
      <c r="C519" t="e">
        <f>'Single Prism'!$D$38*SIN(RADIANS('Single Prism'!$D$17*B519))</f>
        <v>#N/A</v>
      </c>
      <c r="D519" t="e">
        <f>'Single Prism'!$D$38*COS(RADIANS('Single Prism'!$D$17*B519))</f>
        <v>#N/A</v>
      </c>
      <c r="F519" t="e">
        <f>IF(A519&lt;='Single Prism'!$D$18,A519,#N/A)</f>
        <v>#N/A</v>
      </c>
      <c r="G519" t="e">
        <f>'Single Prism'!$D$36*SIN(RADIANS('Single Prism'!$D$17*F519))</f>
        <v>#N/A</v>
      </c>
      <c r="H519" t="e">
        <f>'Single Prism'!$D$36*COS(RADIANS('Single Prism'!$D$17*F519))</f>
        <v>#N/A</v>
      </c>
    </row>
    <row r="520" spans="1:8" x14ac:dyDescent="0.25">
      <c r="A520">
        <v>259</v>
      </c>
      <c r="B520" t="e">
        <f>IF(A520&lt;='Single Prism'!$D$18,A520,#N/A)</f>
        <v>#N/A</v>
      </c>
      <c r="C520" t="e">
        <f>'Single Prism'!$D$38*SIN(RADIANS('Single Prism'!$D$17*B520))</f>
        <v>#N/A</v>
      </c>
      <c r="D520" t="e">
        <f>'Single Prism'!$D$38*COS(RADIANS('Single Prism'!$D$17*B520))</f>
        <v>#N/A</v>
      </c>
      <c r="F520" t="e">
        <f>IF(A520&lt;='Single Prism'!$D$18,A520,#N/A)</f>
        <v>#N/A</v>
      </c>
      <c r="G520" t="e">
        <f>'Single Prism'!$D$36*SIN(RADIANS('Single Prism'!$D$17*F520))</f>
        <v>#N/A</v>
      </c>
      <c r="H520" t="e">
        <f>'Single Prism'!$D$36*COS(RADIANS('Single Prism'!$D$17*F520))</f>
        <v>#N/A</v>
      </c>
    </row>
    <row r="521" spans="1:8" x14ac:dyDescent="0.25">
      <c r="A521">
        <v>259.5</v>
      </c>
      <c r="B521" t="e">
        <f>IF(A521&lt;='Single Prism'!$D$18,A521,#N/A)</f>
        <v>#N/A</v>
      </c>
      <c r="C521" t="e">
        <f>'Single Prism'!$D$38*SIN(RADIANS('Single Prism'!$D$17*B521))</f>
        <v>#N/A</v>
      </c>
      <c r="D521" t="e">
        <f>'Single Prism'!$D$38*COS(RADIANS('Single Prism'!$D$17*B521))</f>
        <v>#N/A</v>
      </c>
      <c r="F521" t="e">
        <f>IF(A521&lt;='Single Prism'!$D$18,A521,#N/A)</f>
        <v>#N/A</v>
      </c>
      <c r="G521" t="e">
        <f>'Single Prism'!$D$36*SIN(RADIANS('Single Prism'!$D$17*F521))</f>
        <v>#N/A</v>
      </c>
      <c r="H521" t="e">
        <f>'Single Prism'!$D$36*COS(RADIANS('Single Prism'!$D$17*F521))</f>
        <v>#N/A</v>
      </c>
    </row>
    <row r="522" spans="1:8" x14ac:dyDescent="0.25">
      <c r="A522">
        <v>260</v>
      </c>
      <c r="B522" t="e">
        <f>IF(A522&lt;='Single Prism'!$D$18,A522,#N/A)</f>
        <v>#N/A</v>
      </c>
      <c r="C522" t="e">
        <f>'Single Prism'!$D$38*SIN(RADIANS('Single Prism'!$D$17*B522))</f>
        <v>#N/A</v>
      </c>
      <c r="D522" t="e">
        <f>'Single Prism'!$D$38*COS(RADIANS('Single Prism'!$D$17*B522))</f>
        <v>#N/A</v>
      </c>
      <c r="F522" t="e">
        <f>IF(A522&lt;='Single Prism'!$D$18,A522,#N/A)</f>
        <v>#N/A</v>
      </c>
      <c r="G522" t="e">
        <f>'Single Prism'!$D$36*SIN(RADIANS('Single Prism'!$D$17*F522))</f>
        <v>#N/A</v>
      </c>
      <c r="H522" t="e">
        <f>'Single Prism'!$D$36*COS(RADIANS('Single Prism'!$D$17*F522))</f>
        <v>#N/A</v>
      </c>
    </row>
    <row r="523" spans="1:8" x14ac:dyDescent="0.25">
      <c r="A523">
        <v>260.5</v>
      </c>
      <c r="B523" t="e">
        <f>IF(A523&lt;='Single Prism'!$D$18,A523,#N/A)</f>
        <v>#N/A</v>
      </c>
      <c r="C523" t="e">
        <f>'Single Prism'!$D$38*SIN(RADIANS('Single Prism'!$D$17*B523))</f>
        <v>#N/A</v>
      </c>
      <c r="D523" t="e">
        <f>'Single Prism'!$D$38*COS(RADIANS('Single Prism'!$D$17*B523))</f>
        <v>#N/A</v>
      </c>
      <c r="F523" t="e">
        <f>IF(A523&lt;='Single Prism'!$D$18,A523,#N/A)</f>
        <v>#N/A</v>
      </c>
      <c r="G523" t="e">
        <f>'Single Prism'!$D$36*SIN(RADIANS('Single Prism'!$D$17*F523))</f>
        <v>#N/A</v>
      </c>
      <c r="H523" t="e">
        <f>'Single Prism'!$D$36*COS(RADIANS('Single Prism'!$D$17*F523))</f>
        <v>#N/A</v>
      </c>
    </row>
    <row r="524" spans="1:8" x14ac:dyDescent="0.25">
      <c r="A524">
        <v>261</v>
      </c>
      <c r="B524" t="e">
        <f>IF(A524&lt;='Single Prism'!$D$18,A524,#N/A)</f>
        <v>#N/A</v>
      </c>
      <c r="C524" t="e">
        <f>'Single Prism'!$D$38*SIN(RADIANS('Single Prism'!$D$17*B524))</f>
        <v>#N/A</v>
      </c>
      <c r="D524" t="e">
        <f>'Single Prism'!$D$38*COS(RADIANS('Single Prism'!$D$17*B524))</f>
        <v>#N/A</v>
      </c>
      <c r="F524" t="e">
        <f>IF(A524&lt;='Single Prism'!$D$18,A524,#N/A)</f>
        <v>#N/A</v>
      </c>
      <c r="G524" t="e">
        <f>'Single Prism'!$D$36*SIN(RADIANS('Single Prism'!$D$17*F524))</f>
        <v>#N/A</v>
      </c>
      <c r="H524" t="e">
        <f>'Single Prism'!$D$36*COS(RADIANS('Single Prism'!$D$17*F524))</f>
        <v>#N/A</v>
      </c>
    </row>
    <row r="525" spans="1:8" x14ac:dyDescent="0.25">
      <c r="A525">
        <v>261.5</v>
      </c>
      <c r="B525" t="e">
        <f>IF(A525&lt;='Single Prism'!$D$18,A525,#N/A)</f>
        <v>#N/A</v>
      </c>
      <c r="C525" t="e">
        <f>'Single Prism'!$D$38*SIN(RADIANS('Single Prism'!$D$17*B525))</f>
        <v>#N/A</v>
      </c>
      <c r="D525" t="e">
        <f>'Single Prism'!$D$38*COS(RADIANS('Single Prism'!$D$17*B525))</f>
        <v>#N/A</v>
      </c>
      <c r="F525" t="e">
        <f>IF(A525&lt;='Single Prism'!$D$18,A525,#N/A)</f>
        <v>#N/A</v>
      </c>
      <c r="G525" t="e">
        <f>'Single Prism'!$D$36*SIN(RADIANS('Single Prism'!$D$17*F525))</f>
        <v>#N/A</v>
      </c>
      <c r="H525" t="e">
        <f>'Single Prism'!$D$36*COS(RADIANS('Single Prism'!$D$17*F525))</f>
        <v>#N/A</v>
      </c>
    </row>
    <row r="526" spans="1:8" x14ac:dyDescent="0.25">
      <c r="A526">
        <v>262</v>
      </c>
      <c r="B526" t="e">
        <f>IF(A526&lt;='Single Prism'!$D$18,A526,#N/A)</f>
        <v>#N/A</v>
      </c>
      <c r="C526" t="e">
        <f>'Single Prism'!$D$38*SIN(RADIANS('Single Prism'!$D$17*B526))</f>
        <v>#N/A</v>
      </c>
      <c r="D526" t="e">
        <f>'Single Prism'!$D$38*COS(RADIANS('Single Prism'!$D$17*B526))</f>
        <v>#N/A</v>
      </c>
      <c r="F526" t="e">
        <f>IF(A526&lt;='Single Prism'!$D$18,A526,#N/A)</f>
        <v>#N/A</v>
      </c>
      <c r="G526" t="e">
        <f>'Single Prism'!$D$36*SIN(RADIANS('Single Prism'!$D$17*F526))</f>
        <v>#N/A</v>
      </c>
      <c r="H526" t="e">
        <f>'Single Prism'!$D$36*COS(RADIANS('Single Prism'!$D$17*F526))</f>
        <v>#N/A</v>
      </c>
    </row>
    <row r="527" spans="1:8" x14ac:dyDescent="0.25">
      <c r="A527">
        <v>262.5</v>
      </c>
      <c r="B527" t="e">
        <f>IF(A527&lt;='Single Prism'!$D$18,A527,#N/A)</f>
        <v>#N/A</v>
      </c>
      <c r="C527" t="e">
        <f>'Single Prism'!$D$38*SIN(RADIANS('Single Prism'!$D$17*B527))</f>
        <v>#N/A</v>
      </c>
      <c r="D527" t="e">
        <f>'Single Prism'!$D$38*COS(RADIANS('Single Prism'!$D$17*B527))</f>
        <v>#N/A</v>
      </c>
      <c r="F527" t="e">
        <f>IF(A527&lt;='Single Prism'!$D$18,A527,#N/A)</f>
        <v>#N/A</v>
      </c>
      <c r="G527" t="e">
        <f>'Single Prism'!$D$36*SIN(RADIANS('Single Prism'!$D$17*F527))</f>
        <v>#N/A</v>
      </c>
      <c r="H527" t="e">
        <f>'Single Prism'!$D$36*COS(RADIANS('Single Prism'!$D$17*F527))</f>
        <v>#N/A</v>
      </c>
    </row>
    <row r="528" spans="1:8" x14ac:dyDescent="0.25">
      <c r="A528">
        <v>263</v>
      </c>
      <c r="B528" t="e">
        <f>IF(A528&lt;='Single Prism'!$D$18,A528,#N/A)</f>
        <v>#N/A</v>
      </c>
      <c r="C528" t="e">
        <f>'Single Prism'!$D$38*SIN(RADIANS('Single Prism'!$D$17*B528))</f>
        <v>#N/A</v>
      </c>
      <c r="D528" t="e">
        <f>'Single Prism'!$D$38*COS(RADIANS('Single Prism'!$D$17*B528))</f>
        <v>#N/A</v>
      </c>
      <c r="F528" t="e">
        <f>IF(A528&lt;='Single Prism'!$D$18,A528,#N/A)</f>
        <v>#N/A</v>
      </c>
      <c r="G528" t="e">
        <f>'Single Prism'!$D$36*SIN(RADIANS('Single Prism'!$D$17*F528))</f>
        <v>#N/A</v>
      </c>
      <c r="H528" t="e">
        <f>'Single Prism'!$D$36*COS(RADIANS('Single Prism'!$D$17*F528))</f>
        <v>#N/A</v>
      </c>
    </row>
    <row r="529" spans="1:8" x14ac:dyDescent="0.25">
      <c r="A529">
        <v>263.5</v>
      </c>
      <c r="B529" t="e">
        <f>IF(A529&lt;='Single Prism'!$D$18,A529,#N/A)</f>
        <v>#N/A</v>
      </c>
      <c r="C529" t="e">
        <f>'Single Prism'!$D$38*SIN(RADIANS('Single Prism'!$D$17*B529))</f>
        <v>#N/A</v>
      </c>
      <c r="D529" t="e">
        <f>'Single Prism'!$D$38*COS(RADIANS('Single Prism'!$D$17*B529))</f>
        <v>#N/A</v>
      </c>
      <c r="F529" t="e">
        <f>IF(A529&lt;='Single Prism'!$D$18,A529,#N/A)</f>
        <v>#N/A</v>
      </c>
      <c r="G529" t="e">
        <f>'Single Prism'!$D$36*SIN(RADIANS('Single Prism'!$D$17*F529))</f>
        <v>#N/A</v>
      </c>
      <c r="H529" t="e">
        <f>'Single Prism'!$D$36*COS(RADIANS('Single Prism'!$D$17*F529))</f>
        <v>#N/A</v>
      </c>
    </row>
    <row r="530" spans="1:8" x14ac:dyDescent="0.25">
      <c r="A530">
        <v>264</v>
      </c>
      <c r="B530" t="e">
        <f>IF(A530&lt;='Single Prism'!$D$18,A530,#N/A)</f>
        <v>#N/A</v>
      </c>
      <c r="C530" t="e">
        <f>'Single Prism'!$D$38*SIN(RADIANS('Single Prism'!$D$17*B530))</f>
        <v>#N/A</v>
      </c>
      <c r="D530" t="e">
        <f>'Single Prism'!$D$38*COS(RADIANS('Single Prism'!$D$17*B530))</f>
        <v>#N/A</v>
      </c>
      <c r="F530" t="e">
        <f>IF(A530&lt;='Single Prism'!$D$18,A530,#N/A)</f>
        <v>#N/A</v>
      </c>
      <c r="G530" t="e">
        <f>'Single Prism'!$D$36*SIN(RADIANS('Single Prism'!$D$17*F530))</f>
        <v>#N/A</v>
      </c>
      <c r="H530" t="e">
        <f>'Single Prism'!$D$36*COS(RADIANS('Single Prism'!$D$17*F530))</f>
        <v>#N/A</v>
      </c>
    </row>
    <row r="531" spans="1:8" x14ac:dyDescent="0.25">
      <c r="A531">
        <v>264.5</v>
      </c>
      <c r="B531" t="e">
        <f>IF(A531&lt;='Single Prism'!$D$18,A531,#N/A)</f>
        <v>#N/A</v>
      </c>
      <c r="C531" t="e">
        <f>'Single Prism'!$D$38*SIN(RADIANS('Single Prism'!$D$17*B531))</f>
        <v>#N/A</v>
      </c>
      <c r="D531" t="e">
        <f>'Single Prism'!$D$38*COS(RADIANS('Single Prism'!$D$17*B531))</f>
        <v>#N/A</v>
      </c>
      <c r="F531" t="e">
        <f>IF(A531&lt;='Single Prism'!$D$18,A531,#N/A)</f>
        <v>#N/A</v>
      </c>
      <c r="G531" t="e">
        <f>'Single Prism'!$D$36*SIN(RADIANS('Single Prism'!$D$17*F531))</f>
        <v>#N/A</v>
      </c>
      <c r="H531" t="e">
        <f>'Single Prism'!$D$36*COS(RADIANS('Single Prism'!$D$17*F531))</f>
        <v>#N/A</v>
      </c>
    </row>
    <row r="532" spans="1:8" x14ac:dyDescent="0.25">
      <c r="A532">
        <v>265</v>
      </c>
      <c r="B532" t="e">
        <f>IF(A532&lt;='Single Prism'!$D$18,A532,#N/A)</f>
        <v>#N/A</v>
      </c>
      <c r="C532" t="e">
        <f>'Single Prism'!$D$38*SIN(RADIANS('Single Prism'!$D$17*B532))</f>
        <v>#N/A</v>
      </c>
      <c r="D532" t="e">
        <f>'Single Prism'!$D$38*COS(RADIANS('Single Prism'!$D$17*B532))</f>
        <v>#N/A</v>
      </c>
      <c r="F532" t="e">
        <f>IF(A532&lt;='Single Prism'!$D$18,A532,#N/A)</f>
        <v>#N/A</v>
      </c>
      <c r="G532" t="e">
        <f>'Single Prism'!$D$36*SIN(RADIANS('Single Prism'!$D$17*F532))</f>
        <v>#N/A</v>
      </c>
      <c r="H532" t="e">
        <f>'Single Prism'!$D$36*COS(RADIANS('Single Prism'!$D$17*F532))</f>
        <v>#N/A</v>
      </c>
    </row>
    <row r="533" spans="1:8" x14ac:dyDescent="0.25">
      <c r="A533">
        <v>265.5</v>
      </c>
      <c r="B533" t="e">
        <f>IF(A533&lt;='Single Prism'!$D$18,A533,#N/A)</f>
        <v>#N/A</v>
      </c>
      <c r="C533" t="e">
        <f>'Single Prism'!$D$38*SIN(RADIANS('Single Prism'!$D$17*B533))</f>
        <v>#N/A</v>
      </c>
      <c r="D533" t="e">
        <f>'Single Prism'!$D$38*COS(RADIANS('Single Prism'!$D$17*B533))</f>
        <v>#N/A</v>
      </c>
      <c r="F533" t="e">
        <f>IF(A533&lt;='Single Prism'!$D$18,A533,#N/A)</f>
        <v>#N/A</v>
      </c>
      <c r="G533" t="e">
        <f>'Single Prism'!$D$36*SIN(RADIANS('Single Prism'!$D$17*F533))</f>
        <v>#N/A</v>
      </c>
      <c r="H533" t="e">
        <f>'Single Prism'!$D$36*COS(RADIANS('Single Prism'!$D$17*F533))</f>
        <v>#N/A</v>
      </c>
    </row>
    <row r="534" spans="1:8" x14ac:dyDescent="0.25">
      <c r="A534">
        <v>266</v>
      </c>
      <c r="B534" t="e">
        <f>IF(A534&lt;='Single Prism'!$D$18,A534,#N/A)</f>
        <v>#N/A</v>
      </c>
      <c r="C534" t="e">
        <f>'Single Prism'!$D$38*SIN(RADIANS('Single Prism'!$D$17*B534))</f>
        <v>#N/A</v>
      </c>
      <c r="D534" t="e">
        <f>'Single Prism'!$D$38*COS(RADIANS('Single Prism'!$D$17*B534))</f>
        <v>#N/A</v>
      </c>
      <c r="F534" t="e">
        <f>IF(A534&lt;='Single Prism'!$D$18,A534,#N/A)</f>
        <v>#N/A</v>
      </c>
      <c r="G534" t="e">
        <f>'Single Prism'!$D$36*SIN(RADIANS('Single Prism'!$D$17*F534))</f>
        <v>#N/A</v>
      </c>
      <c r="H534" t="e">
        <f>'Single Prism'!$D$36*COS(RADIANS('Single Prism'!$D$17*F534))</f>
        <v>#N/A</v>
      </c>
    </row>
    <row r="535" spans="1:8" x14ac:dyDescent="0.25">
      <c r="A535">
        <v>266.5</v>
      </c>
      <c r="B535" t="e">
        <f>IF(A535&lt;='Single Prism'!$D$18,A535,#N/A)</f>
        <v>#N/A</v>
      </c>
      <c r="C535" t="e">
        <f>'Single Prism'!$D$38*SIN(RADIANS('Single Prism'!$D$17*B535))</f>
        <v>#N/A</v>
      </c>
      <c r="D535" t="e">
        <f>'Single Prism'!$D$38*COS(RADIANS('Single Prism'!$D$17*B535))</f>
        <v>#N/A</v>
      </c>
      <c r="F535" t="e">
        <f>IF(A535&lt;='Single Prism'!$D$18,A535,#N/A)</f>
        <v>#N/A</v>
      </c>
      <c r="G535" t="e">
        <f>'Single Prism'!$D$36*SIN(RADIANS('Single Prism'!$D$17*F535))</f>
        <v>#N/A</v>
      </c>
      <c r="H535" t="e">
        <f>'Single Prism'!$D$36*COS(RADIANS('Single Prism'!$D$17*F535))</f>
        <v>#N/A</v>
      </c>
    </row>
    <row r="536" spans="1:8" x14ac:dyDescent="0.25">
      <c r="A536">
        <v>267</v>
      </c>
      <c r="B536" t="e">
        <f>IF(A536&lt;='Single Prism'!$D$18,A536,#N/A)</f>
        <v>#N/A</v>
      </c>
      <c r="C536" t="e">
        <f>'Single Prism'!$D$38*SIN(RADIANS('Single Prism'!$D$17*B536))</f>
        <v>#N/A</v>
      </c>
      <c r="D536" t="e">
        <f>'Single Prism'!$D$38*COS(RADIANS('Single Prism'!$D$17*B536))</f>
        <v>#N/A</v>
      </c>
      <c r="F536" t="e">
        <f>IF(A536&lt;='Single Prism'!$D$18,A536,#N/A)</f>
        <v>#N/A</v>
      </c>
      <c r="G536" t="e">
        <f>'Single Prism'!$D$36*SIN(RADIANS('Single Prism'!$D$17*F536))</f>
        <v>#N/A</v>
      </c>
      <c r="H536" t="e">
        <f>'Single Prism'!$D$36*COS(RADIANS('Single Prism'!$D$17*F536))</f>
        <v>#N/A</v>
      </c>
    </row>
    <row r="537" spans="1:8" x14ac:dyDescent="0.25">
      <c r="A537">
        <v>267.5</v>
      </c>
      <c r="B537" t="e">
        <f>IF(A537&lt;='Single Prism'!$D$18,A537,#N/A)</f>
        <v>#N/A</v>
      </c>
      <c r="C537" t="e">
        <f>'Single Prism'!$D$38*SIN(RADIANS('Single Prism'!$D$17*B537))</f>
        <v>#N/A</v>
      </c>
      <c r="D537" t="e">
        <f>'Single Prism'!$D$38*COS(RADIANS('Single Prism'!$D$17*B537))</f>
        <v>#N/A</v>
      </c>
      <c r="F537" t="e">
        <f>IF(A537&lt;='Single Prism'!$D$18,A537,#N/A)</f>
        <v>#N/A</v>
      </c>
      <c r="G537" t="e">
        <f>'Single Prism'!$D$36*SIN(RADIANS('Single Prism'!$D$17*F537))</f>
        <v>#N/A</v>
      </c>
      <c r="H537" t="e">
        <f>'Single Prism'!$D$36*COS(RADIANS('Single Prism'!$D$17*F537))</f>
        <v>#N/A</v>
      </c>
    </row>
    <row r="538" spans="1:8" x14ac:dyDescent="0.25">
      <c r="A538">
        <v>268</v>
      </c>
      <c r="B538" t="e">
        <f>IF(A538&lt;='Single Prism'!$D$18,A538,#N/A)</f>
        <v>#N/A</v>
      </c>
      <c r="C538" t="e">
        <f>'Single Prism'!$D$38*SIN(RADIANS('Single Prism'!$D$17*B538))</f>
        <v>#N/A</v>
      </c>
      <c r="D538" t="e">
        <f>'Single Prism'!$D$38*COS(RADIANS('Single Prism'!$D$17*B538))</f>
        <v>#N/A</v>
      </c>
      <c r="F538" t="e">
        <f>IF(A538&lt;='Single Prism'!$D$18,A538,#N/A)</f>
        <v>#N/A</v>
      </c>
      <c r="G538" t="e">
        <f>'Single Prism'!$D$36*SIN(RADIANS('Single Prism'!$D$17*F538))</f>
        <v>#N/A</v>
      </c>
      <c r="H538" t="e">
        <f>'Single Prism'!$D$36*COS(RADIANS('Single Prism'!$D$17*F538))</f>
        <v>#N/A</v>
      </c>
    </row>
    <row r="539" spans="1:8" x14ac:dyDescent="0.25">
      <c r="A539">
        <v>268.5</v>
      </c>
      <c r="B539" t="e">
        <f>IF(A539&lt;='Single Prism'!$D$18,A539,#N/A)</f>
        <v>#N/A</v>
      </c>
      <c r="C539" t="e">
        <f>'Single Prism'!$D$38*SIN(RADIANS('Single Prism'!$D$17*B539))</f>
        <v>#N/A</v>
      </c>
      <c r="D539" t="e">
        <f>'Single Prism'!$D$38*COS(RADIANS('Single Prism'!$D$17*B539))</f>
        <v>#N/A</v>
      </c>
      <c r="F539" t="e">
        <f>IF(A539&lt;='Single Prism'!$D$18,A539,#N/A)</f>
        <v>#N/A</v>
      </c>
      <c r="G539" t="e">
        <f>'Single Prism'!$D$36*SIN(RADIANS('Single Prism'!$D$17*F539))</f>
        <v>#N/A</v>
      </c>
      <c r="H539" t="e">
        <f>'Single Prism'!$D$36*COS(RADIANS('Single Prism'!$D$17*F539))</f>
        <v>#N/A</v>
      </c>
    </row>
    <row r="540" spans="1:8" x14ac:dyDescent="0.25">
      <c r="A540">
        <v>269</v>
      </c>
      <c r="B540" t="e">
        <f>IF(A540&lt;='Single Prism'!$D$18,A540,#N/A)</f>
        <v>#N/A</v>
      </c>
      <c r="C540" t="e">
        <f>'Single Prism'!$D$38*SIN(RADIANS('Single Prism'!$D$17*B540))</f>
        <v>#N/A</v>
      </c>
      <c r="D540" t="e">
        <f>'Single Prism'!$D$38*COS(RADIANS('Single Prism'!$D$17*B540))</f>
        <v>#N/A</v>
      </c>
      <c r="F540" t="e">
        <f>IF(A540&lt;='Single Prism'!$D$18,A540,#N/A)</f>
        <v>#N/A</v>
      </c>
      <c r="G540" t="e">
        <f>'Single Prism'!$D$36*SIN(RADIANS('Single Prism'!$D$17*F540))</f>
        <v>#N/A</v>
      </c>
      <c r="H540" t="e">
        <f>'Single Prism'!$D$36*COS(RADIANS('Single Prism'!$D$17*F540))</f>
        <v>#N/A</v>
      </c>
    </row>
    <row r="541" spans="1:8" x14ac:dyDescent="0.25">
      <c r="A541">
        <v>269.5</v>
      </c>
      <c r="B541" t="e">
        <f>IF(A541&lt;='Single Prism'!$D$18,A541,#N/A)</f>
        <v>#N/A</v>
      </c>
      <c r="C541" t="e">
        <f>'Single Prism'!$D$38*SIN(RADIANS('Single Prism'!$D$17*B541))</f>
        <v>#N/A</v>
      </c>
      <c r="D541" t="e">
        <f>'Single Prism'!$D$38*COS(RADIANS('Single Prism'!$D$17*B541))</f>
        <v>#N/A</v>
      </c>
      <c r="F541" t="e">
        <f>IF(A541&lt;='Single Prism'!$D$18,A541,#N/A)</f>
        <v>#N/A</v>
      </c>
      <c r="G541" t="e">
        <f>'Single Prism'!$D$36*SIN(RADIANS('Single Prism'!$D$17*F541))</f>
        <v>#N/A</v>
      </c>
      <c r="H541" t="e">
        <f>'Single Prism'!$D$36*COS(RADIANS('Single Prism'!$D$17*F541))</f>
        <v>#N/A</v>
      </c>
    </row>
    <row r="542" spans="1:8" x14ac:dyDescent="0.25">
      <c r="A542">
        <v>270</v>
      </c>
      <c r="B542" t="e">
        <f>IF(A542&lt;='Single Prism'!$D$18,A542,#N/A)</f>
        <v>#N/A</v>
      </c>
      <c r="C542" t="e">
        <f>'Single Prism'!$D$38*SIN(RADIANS('Single Prism'!$D$17*B542))</f>
        <v>#N/A</v>
      </c>
      <c r="D542" t="e">
        <f>'Single Prism'!$D$38*COS(RADIANS('Single Prism'!$D$17*B542))</f>
        <v>#N/A</v>
      </c>
      <c r="F542" t="e">
        <f>IF(A542&lt;='Single Prism'!$D$18,A542,#N/A)</f>
        <v>#N/A</v>
      </c>
      <c r="G542" t="e">
        <f>'Single Prism'!$D$36*SIN(RADIANS('Single Prism'!$D$17*F542))</f>
        <v>#N/A</v>
      </c>
      <c r="H542" t="e">
        <f>'Single Prism'!$D$36*COS(RADIANS('Single Prism'!$D$17*F542))</f>
        <v>#N/A</v>
      </c>
    </row>
    <row r="543" spans="1:8" x14ac:dyDescent="0.25">
      <c r="A543">
        <v>270.5</v>
      </c>
      <c r="B543" t="e">
        <f>IF(A543&lt;='Single Prism'!$D$18,A543,#N/A)</f>
        <v>#N/A</v>
      </c>
      <c r="C543" t="e">
        <f>'Single Prism'!$D$38*SIN(RADIANS('Single Prism'!$D$17*B543))</f>
        <v>#N/A</v>
      </c>
      <c r="D543" t="e">
        <f>'Single Prism'!$D$38*COS(RADIANS('Single Prism'!$D$17*B543))</f>
        <v>#N/A</v>
      </c>
      <c r="F543" t="e">
        <f>IF(A543&lt;='Single Prism'!$D$18,A543,#N/A)</f>
        <v>#N/A</v>
      </c>
      <c r="G543" t="e">
        <f>'Single Prism'!$D$36*SIN(RADIANS('Single Prism'!$D$17*F543))</f>
        <v>#N/A</v>
      </c>
      <c r="H543" t="e">
        <f>'Single Prism'!$D$36*COS(RADIANS('Single Prism'!$D$17*F543))</f>
        <v>#N/A</v>
      </c>
    </row>
    <row r="544" spans="1:8" x14ac:dyDescent="0.25">
      <c r="A544">
        <v>271</v>
      </c>
      <c r="B544" t="e">
        <f>IF(A544&lt;='Single Prism'!$D$18,A544,#N/A)</f>
        <v>#N/A</v>
      </c>
      <c r="C544" t="e">
        <f>'Single Prism'!$D$38*SIN(RADIANS('Single Prism'!$D$17*B544))</f>
        <v>#N/A</v>
      </c>
      <c r="D544" t="e">
        <f>'Single Prism'!$D$38*COS(RADIANS('Single Prism'!$D$17*B544))</f>
        <v>#N/A</v>
      </c>
      <c r="F544" t="e">
        <f>IF(A544&lt;='Single Prism'!$D$18,A544,#N/A)</f>
        <v>#N/A</v>
      </c>
      <c r="G544" t="e">
        <f>'Single Prism'!$D$36*SIN(RADIANS('Single Prism'!$D$17*F544))</f>
        <v>#N/A</v>
      </c>
      <c r="H544" t="e">
        <f>'Single Prism'!$D$36*COS(RADIANS('Single Prism'!$D$17*F544))</f>
        <v>#N/A</v>
      </c>
    </row>
    <row r="545" spans="1:8" x14ac:dyDescent="0.25">
      <c r="A545">
        <v>271.5</v>
      </c>
      <c r="B545" t="e">
        <f>IF(A545&lt;='Single Prism'!$D$18,A545,#N/A)</f>
        <v>#N/A</v>
      </c>
      <c r="C545" t="e">
        <f>'Single Prism'!$D$38*SIN(RADIANS('Single Prism'!$D$17*B545))</f>
        <v>#N/A</v>
      </c>
      <c r="D545" t="e">
        <f>'Single Prism'!$D$38*COS(RADIANS('Single Prism'!$D$17*B545))</f>
        <v>#N/A</v>
      </c>
      <c r="F545" t="e">
        <f>IF(A545&lt;='Single Prism'!$D$18,A545,#N/A)</f>
        <v>#N/A</v>
      </c>
      <c r="G545" t="e">
        <f>'Single Prism'!$D$36*SIN(RADIANS('Single Prism'!$D$17*F545))</f>
        <v>#N/A</v>
      </c>
      <c r="H545" t="e">
        <f>'Single Prism'!$D$36*COS(RADIANS('Single Prism'!$D$17*F545))</f>
        <v>#N/A</v>
      </c>
    </row>
    <row r="546" spans="1:8" x14ac:dyDescent="0.25">
      <c r="A546">
        <v>272</v>
      </c>
      <c r="B546" t="e">
        <f>IF(A546&lt;='Single Prism'!$D$18,A546,#N/A)</f>
        <v>#N/A</v>
      </c>
      <c r="C546" t="e">
        <f>'Single Prism'!$D$38*SIN(RADIANS('Single Prism'!$D$17*B546))</f>
        <v>#N/A</v>
      </c>
      <c r="D546" t="e">
        <f>'Single Prism'!$D$38*COS(RADIANS('Single Prism'!$D$17*B546))</f>
        <v>#N/A</v>
      </c>
      <c r="F546" t="e">
        <f>IF(A546&lt;='Single Prism'!$D$18,A546,#N/A)</f>
        <v>#N/A</v>
      </c>
      <c r="G546" t="e">
        <f>'Single Prism'!$D$36*SIN(RADIANS('Single Prism'!$D$17*F546))</f>
        <v>#N/A</v>
      </c>
      <c r="H546" t="e">
        <f>'Single Prism'!$D$36*COS(RADIANS('Single Prism'!$D$17*F546))</f>
        <v>#N/A</v>
      </c>
    </row>
    <row r="547" spans="1:8" x14ac:dyDescent="0.25">
      <c r="A547">
        <v>272.5</v>
      </c>
      <c r="B547" t="e">
        <f>IF(A547&lt;='Single Prism'!$D$18,A547,#N/A)</f>
        <v>#N/A</v>
      </c>
      <c r="C547" t="e">
        <f>'Single Prism'!$D$38*SIN(RADIANS('Single Prism'!$D$17*B547))</f>
        <v>#N/A</v>
      </c>
      <c r="D547" t="e">
        <f>'Single Prism'!$D$38*COS(RADIANS('Single Prism'!$D$17*B547))</f>
        <v>#N/A</v>
      </c>
      <c r="F547" t="e">
        <f>IF(A547&lt;='Single Prism'!$D$18,A547,#N/A)</f>
        <v>#N/A</v>
      </c>
      <c r="G547" t="e">
        <f>'Single Prism'!$D$36*SIN(RADIANS('Single Prism'!$D$17*F547))</f>
        <v>#N/A</v>
      </c>
      <c r="H547" t="e">
        <f>'Single Prism'!$D$36*COS(RADIANS('Single Prism'!$D$17*F547))</f>
        <v>#N/A</v>
      </c>
    </row>
    <row r="548" spans="1:8" x14ac:dyDescent="0.25">
      <c r="A548">
        <v>273</v>
      </c>
      <c r="B548" t="e">
        <f>IF(A548&lt;='Single Prism'!$D$18,A548,#N/A)</f>
        <v>#N/A</v>
      </c>
      <c r="C548" t="e">
        <f>'Single Prism'!$D$38*SIN(RADIANS('Single Prism'!$D$17*B548))</f>
        <v>#N/A</v>
      </c>
      <c r="D548" t="e">
        <f>'Single Prism'!$D$38*COS(RADIANS('Single Prism'!$D$17*B548))</f>
        <v>#N/A</v>
      </c>
      <c r="F548" t="e">
        <f>IF(A548&lt;='Single Prism'!$D$18,A548,#N/A)</f>
        <v>#N/A</v>
      </c>
      <c r="G548" t="e">
        <f>'Single Prism'!$D$36*SIN(RADIANS('Single Prism'!$D$17*F548))</f>
        <v>#N/A</v>
      </c>
      <c r="H548" t="e">
        <f>'Single Prism'!$D$36*COS(RADIANS('Single Prism'!$D$17*F548))</f>
        <v>#N/A</v>
      </c>
    </row>
    <row r="549" spans="1:8" x14ac:dyDescent="0.25">
      <c r="A549">
        <v>273.5</v>
      </c>
      <c r="B549" t="e">
        <f>IF(A549&lt;='Single Prism'!$D$18,A549,#N/A)</f>
        <v>#N/A</v>
      </c>
      <c r="C549" t="e">
        <f>'Single Prism'!$D$38*SIN(RADIANS('Single Prism'!$D$17*B549))</f>
        <v>#N/A</v>
      </c>
      <c r="D549" t="e">
        <f>'Single Prism'!$D$38*COS(RADIANS('Single Prism'!$D$17*B549))</f>
        <v>#N/A</v>
      </c>
      <c r="F549" t="e">
        <f>IF(A549&lt;='Single Prism'!$D$18,A549,#N/A)</f>
        <v>#N/A</v>
      </c>
      <c r="G549" t="e">
        <f>'Single Prism'!$D$36*SIN(RADIANS('Single Prism'!$D$17*F549))</f>
        <v>#N/A</v>
      </c>
      <c r="H549" t="e">
        <f>'Single Prism'!$D$36*COS(RADIANS('Single Prism'!$D$17*F549))</f>
        <v>#N/A</v>
      </c>
    </row>
    <row r="550" spans="1:8" x14ac:dyDescent="0.25">
      <c r="A550">
        <v>274</v>
      </c>
      <c r="B550" t="e">
        <f>IF(A550&lt;='Single Prism'!$D$18,A550,#N/A)</f>
        <v>#N/A</v>
      </c>
      <c r="C550" t="e">
        <f>'Single Prism'!$D$38*SIN(RADIANS('Single Prism'!$D$17*B550))</f>
        <v>#N/A</v>
      </c>
      <c r="D550" t="e">
        <f>'Single Prism'!$D$38*COS(RADIANS('Single Prism'!$D$17*B550))</f>
        <v>#N/A</v>
      </c>
      <c r="F550" t="e">
        <f>IF(A550&lt;='Single Prism'!$D$18,A550,#N/A)</f>
        <v>#N/A</v>
      </c>
      <c r="G550" t="e">
        <f>'Single Prism'!$D$36*SIN(RADIANS('Single Prism'!$D$17*F550))</f>
        <v>#N/A</v>
      </c>
      <c r="H550" t="e">
        <f>'Single Prism'!$D$36*COS(RADIANS('Single Prism'!$D$17*F550))</f>
        <v>#N/A</v>
      </c>
    </row>
    <row r="551" spans="1:8" x14ac:dyDescent="0.25">
      <c r="A551">
        <v>274.5</v>
      </c>
      <c r="B551" t="e">
        <f>IF(A551&lt;='Single Prism'!$D$18,A551,#N/A)</f>
        <v>#N/A</v>
      </c>
      <c r="C551" t="e">
        <f>'Single Prism'!$D$38*SIN(RADIANS('Single Prism'!$D$17*B551))</f>
        <v>#N/A</v>
      </c>
      <c r="D551" t="e">
        <f>'Single Prism'!$D$38*COS(RADIANS('Single Prism'!$D$17*B551))</f>
        <v>#N/A</v>
      </c>
      <c r="F551" t="e">
        <f>IF(A551&lt;='Single Prism'!$D$18,A551,#N/A)</f>
        <v>#N/A</v>
      </c>
      <c r="G551" t="e">
        <f>'Single Prism'!$D$36*SIN(RADIANS('Single Prism'!$D$17*F551))</f>
        <v>#N/A</v>
      </c>
      <c r="H551" t="e">
        <f>'Single Prism'!$D$36*COS(RADIANS('Single Prism'!$D$17*F551))</f>
        <v>#N/A</v>
      </c>
    </row>
    <row r="552" spans="1:8" x14ac:dyDescent="0.25">
      <c r="A552">
        <v>275</v>
      </c>
      <c r="B552" t="e">
        <f>IF(A552&lt;='Single Prism'!$D$18,A552,#N/A)</f>
        <v>#N/A</v>
      </c>
      <c r="C552" t="e">
        <f>'Single Prism'!$D$38*SIN(RADIANS('Single Prism'!$D$17*B552))</f>
        <v>#N/A</v>
      </c>
      <c r="D552" t="e">
        <f>'Single Prism'!$D$38*COS(RADIANS('Single Prism'!$D$17*B552))</f>
        <v>#N/A</v>
      </c>
      <c r="F552" t="e">
        <f>IF(A552&lt;='Single Prism'!$D$18,A552,#N/A)</f>
        <v>#N/A</v>
      </c>
      <c r="G552" t="e">
        <f>'Single Prism'!$D$36*SIN(RADIANS('Single Prism'!$D$17*F552))</f>
        <v>#N/A</v>
      </c>
      <c r="H552" t="e">
        <f>'Single Prism'!$D$36*COS(RADIANS('Single Prism'!$D$17*F552))</f>
        <v>#N/A</v>
      </c>
    </row>
    <row r="553" spans="1:8" x14ac:dyDescent="0.25">
      <c r="A553">
        <v>275.5</v>
      </c>
      <c r="B553" t="e">
        <f>IF(A553&lt;='Single Prism'!$D$18,A553,#N/A)</f>
        <v>#N/A</v>
      </c>
      <c r="C553" t="e">
        <f>'Single Prism'!$D$38*SIN(RADIANS('Single Prism'!$D$17*B553))</f>
        <v>#N/A</v>
      </c>
      <c r="D553" t="e">
        <f>'Single Prism'!$D$38*COS(RADIANS('Single Prism'!$D$17*B553))</f>
        <v>#N/A</v>
      </c>
      <c r="F553" t="e">
        <f>IF(A553&lt;='Single Prism'!$D$18,A553,#N/A)</f>
        <v>#N/A</v>
      </c>
      <c r="G553" t="e">
        <f>'Single Prism'!$D$36*SIN(RADIANS('Single Prism'!$D$17*F553))</f>
        <v>#N/A</v>
      </c>
      <c r="H553" t="e">
        <f>'Single Prism'!$D$36*COS(RADIANS('Single Prism'!$D$17*F553))</f>
        <v>#N/A</v>
      </c>
    </row>
    <row r="554" spans="1:8" x14ac:dyDescent="0.25">
      <c r="A554">
        <v>276</v>
      </c>
      <c r="B554" t="e">
        <f>IF(A554&lt;='Single Prism'!$D$18,A554,#N/A)</f>
        <v>#N/A</v>
      </c>
      <c r="C554" t="e">
        <f>'Single Prism'!$D$38*SIN(RADIANS('Single Prism'!$D$17*B554))</f>
        <v>#N/A</v>
      </c>
      <c r="D554" t="e">
        <f>'Single Prism'!$D$38*COS(RADIANS('Single Prism'!$D$17*B554))</f>
        <v>#N/A</v>
      </c>
      <c r="F554" t="e">
        <f>IF(A554&lt;='Single Prism'!$D$18,A554,#N/A)</f>
        <v>#N/A</v>
      </c>
      <c r="G554" t="e">
        <f>'Single Prism'!$D$36*SIN(RADIANS('Single Prism'!$D$17*F554))</f>
        <v>#N/A</v>
      </c>
      <c r="H554" t="e">
        <f>'Single Prism'!$D$36*COS(RADIANS('Single Prism'!$D$17*F554))</f>
        <v>#N/A</v>
      </c>
    </row>
    <row r="555" spans="1:8" x14ac:dyDescent="0.25">
      <c r="A555">
        <v>276.5</v>
      </c>
      <c r="B555" t="e">
        <f>IF(A555&lt;='Single Prism'!$D$18,A555,#N/A)</f>
        <v>#N/A</v>
      </c>
      <c r="C555" t="e">
        <f>'Single Prism'!$D$38*SIN(RADIANS('Single Prism'!$D$17*B555))</f>
        <v>#N/A</v>
      </c>
      <c r="D555" t="e">
        <f>'Single Prism'!$D$38*COS(RADIANS('Single Prism'!$D$17*B555))</f>
        <v>#N/A</v>
      </c>
      <c r="F555" t="e">
        <f>IF(A555&lt;='Single Prism'!$D$18,A555,#N/A)</f>
        <v>#N/A</v>
      </c>
      <c r="G555" t="e">
        <f>'Single Prism'!$D$36*SIN(RADIANS('Single Prism'!$D$17*F555))</f>
        <v>#N/A</v>
      </c>
      <c r="H555" t="e">
        <f>'Single Prism'!$D$36*COS(RADIANS('Single Prism'!$D$17*F555))</f>
        <v>#N/A</v>
      </c>
    </row>
    <row r="556" spans="1:8" x14ac:dyDescent="0.25">
      <c r="A556">
        <v>277</v>
      </c>
      <c r="B556" t="e">
        <f>IF(A556&lt;='Single Prism'!$D$18,A556,#N/A)</f>
        <v>#N/A</v>
      </c>
      <c r="C556" t="e">
        <f>'Single Prism'!$D$38*SIN(RADIANS('Single Prism'!$D$17*B556))</f>
        <v>#N/A</v>
      </c>
      <c r="D556" t="e">
        <f>'Single Prism'!$D$38*COS(RADIANS('Single Prism'!$D$17*B556))</f>
        <v>#N/A</v>
      </c>
      <c r="F556" t="e">
        <f>IF(A556&lt;='Single Prism'!$D$18,A556,#N/A)</f>
        <v>#N/A</v>
      </c>
      <c r="G556" t="e">
        <f>'Single Prism'!$D$36*SIN(RADIANS('Single Prism'!$D$17*F556))</f>
        <v>#N/A</v>
      </c>
      <c r="H556" t="e">
        <f>'Single Prism'!$D$36*COS(RADIANS('Single Prism'!$D$17*F556))</f>
        <v>#N/A</v>
      </c>
    </row>
    <row r="557" spans="1:8" x14ac:dyDescent="0.25">
      <c r="A557">
        <v>277.5</v>
      </c>
      <c r="B557" t="e">
        <f>IF(A557&lt;='Single Prism'!$D$18,A557,#N/A)</f>
        <v>#N/A</v>
      </c>
      <c r="C557" t="e">
        <f>'Single Prism'!$D$38*SIN(RADIANS('Single Prism'!$D$17*B557))</f>
        <v>#N/A</v>
      </c>
      <c r="D557" t="e">
        <f>'Single Prism'!$D$38*COS(RADIANS('Single Prism'!$D$17*B557))</f>
        <v>#N/A</v>
      </c>
      <c r="F557" t="e">
        <f>IF(A557&lt;='Single Prism'!$D$18,A557,#N/A)</f>
        <v>#N/A</v>
      </c>
      <c r="G557" t="e">
        <f>'Single Prism'!$D$36*SIN(RADIANS('Single Prism'!$D$17*F557))</f>
        <v>#N/A</v>
      </c>
      <c r="H557" t="e">
        <f>'Single Prism'!$D$36*COS(RADIANS('Single Prism'!$D$17*F557))</f>
        <v>#N/A</v>
      </c>
    </row>
    <row r="558" spans="1:8" x14ac:dyDescent="0.25">
      <c r="A558">
        <v>278</v>
      </c>
      <c r="B558" t="e">
        <f>IF(A558&lt;='Single Prism'!$D$18,A558,#N/A)</f>
        <v>#N/A</v>
      </c>
      <c r="C558" t="e">
        <f>'Single Prism'!$D$38*SIN(RADIANS('Single Prism'!$D$17*B558))</f>
        <v>#N/A</v>
      </c>
      <c r="D558" t="e">
        <f>'Single Prism'!$D$38*COS(RADIANS('Single Prism'!$D$17*B558))</f>
        <v>#N/A</v>
      </c>
      <c r="F558" t="e">
        <f>IF(A558&lt;='Single Prism'!$D$18,A558,#N/A)</f>
        <v>#N/A</v>
      </c>
      <c r="G558" t="e">
        <f>'Single Prism'!$D$36*SIN(RADIANS('Single Prism'!$D$17*F558))</f>
        <v>#N/A</v>
      </c>
      <c r="H558" t="e">
        <f>'Single Prism'!$D$36*COS(RADIANS('Single Prism'!$D$17*F558))</f>
        <v>#N/A</v>
      </c>
    </row>
    <row r="559" spans="1:8" x14ac:dyDescent="0.25">
      <c r="A559">
        <v>278.5</v>
      </c>
      <c r="B559" t="e">
        <f>IF(A559&lt;='Single Prism'!$D$18,A559,#N/A)</f>
        <v>#N/A</v>
      </c>
      <c r="C559" t="e">
        <f>'Single Prism'!$D$38*SIN(RADIANS('Single Prism'!$D$17*B559))</f>
        <v>#N/A</v>
      </c>
      <c r="D559" t="e">
        <f>'Single Prism'!$D$38*COS(RADIANS('Single Prism'!$D$17*B559))</f>
        <v>#N/A</v>
      </c>
      <c r="F559" t="e">
        <f>IF(A559&lt;='Single Prism'!$D$18,A559,#N/A)</f>
        <v>#N/A</v>
      </c>
      <c r="G559" t="e">
        <f>'Single Prism'!$D$36*SIN(RADIANS('Single Prism'!$D$17*F559))</f>
        <v>#N/A</v>
      </c>
      <c r="H559" t="e">
        <f>'Single Prism'!$D$36*COS(RADIANS('Single Prism'!$D$17*F559))</f>
        <v>#N/A</v>
      </c>
    </row>
    <row r="560" spans="1:8" x14ac:dyDescent="0.25">
      <c r="A560">
        <v>279</v>
      </c>
      <c r="B560" t="e">
        <f>IF(A560&lt;='Single Prism'!$D$18,A560,#N/A)</f>
        <v>#N/A</v>
      </c>
      <c r="C560" t="e">
        <f>'Single Prism'!$D$38*SIN(RADIANS('Single Prism'!$D$17*B560))</f>
        <v>#N/A</v>
      </c>
      <c r="D560" t="e">
        <f>'Single Prism'!$D$38*COS(RADIANS('Single Prism'!$D$17*B560))</f>
        <v>#N/A</v>
      </c>
      <c r="F560" t="e">
        <f>IF(A560&lt;='Single Prism'!$D$18,A560,#N/A)</f>
        <v>#N/A</v>
      </c>
      <c r="G560" t="e">
        <f>'Single Prism'!$D$36*SIN(RADIANS('Single Prism'!$D$17*F560))</f>
        <v>#N/A</v>
      </c>
      <c r="H560" t="e">
        <f>'Single Prism'!$D$36*COS(RADIANS('Single Prism'!$D$17*F560))</f>
        <v>#N/A</v>
      </c>
    </row>
    <row r="561" spans="1:8" x14ac:dyDescent="0.25">
      <c r="A561">
        <v>279.5</v>
      </c>
      <c r="B561" t="e">
        <f>IF(A561&lt;='Single Prism'!$D$18,A561,#N/A)</f>
        <v>#N/A</v>
      </c>
      <c r="C561" t="e">
        <f>'Single Prism'!$D$38*SIN(RADIANS('Single Prism'!$D$17*B561))</f>
        <v>#N/A</v>
      </c>
      <c r="D561" t="e">
        <f>'Single Prism'!$D$38*COS(RADIANS('Single Prism'!$D$17*B561))</f>
        <v>#N/A</v>
      </c>
      <c r="F561" t="e">
        <f>IF(A561&lt;='Single Prism'!$D$18,A561,#N/A)</f>
        <v>#N/A</v>
      </c>
      <c r="G561" t="e">
        <f>'Single Prism'!$D$36*SIN(RADIANS('Single Prism'!$D$17*F561))</f>
        <v>#N/A</v>
      </c>
      <c r="H561" t="e">
        <f>'Single Prism'!$D$36*COS(RADIANS('Single Prism'!$D$17*F561))</f>
        <v>#N/A</v>
      </c>
    </row>
    <row r="562" spans="1:8" x14ac:dyDescent="0.25">
      <c r="A562">
        <v>280</v>
      </c>
      <c r="B562" t="e">
        <f>IF(A562&lt;='Single Prism'!$D$18,A562,#N/A)</f>
        <v>#N/A</v>
      </c>
      <c r="C562" t="e">
        <f>'Single Prism'!$D$38*SIN(RADIANS('Single Prism'!$D$17*B562))</f>
        <v>#N/A</v>
      </c>
      <c r="D562" t="e">
        <f>'Single Prism'!$D$38*COS(RADIANS('Single Prism'!$D$17*B562))</f>
        <v>#N/A</v>
      </c>
      <c r="F562" t="e">
        <f>IF(A562&lt;='Single Prism'!$D$18,A562,#N/A)</f>
        <v>#N/A</v>
      </c>
      <c r="G562" t="e">
        <f>'Single Prism'!$D$36*SIN(RADIANS('Single Prism'!$D$17*F562))</f>
        <v>#N/A</v>
      </c>
      <c r="H562" t="e">
        <f>'Single Prism'!$D$36*COS(RADIANS('Single Prism'!$D$17*F562))</f>
        <v>#N/A</v>
      </c>
    </row>
    <row r="563" spans="1:8" x14ac:dyDescent="0.25">
      <c r="A563">
        <v>280.5</v>
      </c>
      <c r="B563" t="e">
        <f>IF(A563&lt;='Single Prism'!$D$18,A563,#N/A)</f>
        <v>#N/A</v>
      </c>
      <c r="C563" t="e">
        <f>'Single Prism'!$D$38*SIN(RADIANS('Single Prism'!$D$17*B563))</f>
        <v>#N/A</v>
      </c>
      <c r="D563" t="e">
        <f>'Single Prism'!$D$38*COS(RADIANS('Single Prism'!$D$17*B563))</f>
        <v>#N/A</v>
      </c>
      <c r="F563" t="e">
        <f>IF(A563&lt;='Single Prism'!$D$18,A563,#N/A)</f>
        <v>#N/A</v>
      </c>
      <c r="G563" t="e">
        <f>'Single Prism'!$D$36*SIN(RADIANS('Single Prism'!$D$17*F563))</f>
        <v>#N/A</v>
      </c>
      <c r="H563" t="e">
        <f>'Single Prism'!$D$36*COS(RADIANS('Single Prism'!$D$17*F563))</f>
        <v>#N/A</v>
      </c>
    </row>
    <row r="564" spans="1:8" x14ac:dyDescent="0.25">
      <c r="A564">
        <v>281</v>
      </c>
      <c r="B564" t="e">
        <f>IF(A564&lt;='Single Prism'!$D$18,A564,#N/A)</f>
        <v>#N/A</v>
      </c>
      <c r="C564" t="e">
        <f>'Single Prism'!$D$38*SIN(RADIANS('Single Prism'!$D$17*B564))</f>
        <v>#N/A</v>
      </c>
      <c r="D564" t="e">
        <f>'Single Prism'!$D$38*COS(RADIANS('Single Prism'!$D$17*B564))</f>
        <v>#N/A</v>
      </c>
      <c r="F564" t="e">
        <f>IF(A564&lt;='Single Prism'!$D$18,A564,#N/A)</f>
        <v>#N/A</v>
      </c>
      <c r="G564" t="e">
        <f>'Single Prism'!$D$36*SIN(RADIANS('Single Prism'!$D$17*F564))</f>
        <v>#N/A</v>
      </c>
      <c r="H564" t="e">
        <f>'Single Prism'!$D$36*COS(RADIANS('Single Prism'!$D$17*F564))</f>
        <v>#N/A</v>
      </c>
    </row>
    <row r="565" spans="1:8" x14ac:dyDescent="0.25">
      <c r="A565">
        <v>281.5</v>
      </c>
      <c r="B565" t="e">
        <f>IF(A565&lt;='Single Prism'!$D$18,A565,#N/A)</f>
        <v>#N/A</v>
      </c>
      <c r="C565" t="e">
        <f>'Single Prism'!$D$38*SIN(RADIANS('Single Prism'!$D$17*B565))</f>
        <v>#N/A</v>
      </c>
      <c r="D565" t="e">
        <f>'Single Prism'!$D$38*COS(RADIANS('Single Prism'!$D$17*B565))</f>
        <v>#N/A</v>
      </c>
      <c r="F565" t="e">
        <f>IF(A565&lt;='Single Prism'!$D$18,A565,#N/A)</f>
        <v>#N/A</v>
      </c>
      <c r="G565" t="e">
        <f>'Single Prism'!$D$36*SIN(RADIANS('Single Prism'!$D$17*F565))</f>
        <v>#N/A</v>
      </c>
      <c r="H565" t="e">
        <f>'Single Prism'!$D$36*COS(RADIANS('Single Prism'!$D$17*F565))</f>
        <v>#N/A</v>
      </c>
    </row>
    <row r="566" spans="1:8" x14ac:dyDescent="0.25">
      <c r="A566">
        <v>282</v>
      </c>
      <c r="B566" t="e">
        <f>IF(A566&lt;='Single Prism'!$D$18,A566,#N/A)</f>
        <v>#N/A</v>
      </c>
      <c r="C566" t="e">
        <f>'Single Prism'!$D$38*SIN(RADIANS('Single Prism'!$D$17*B566))</f>
        <v>#N/A</v>
      </c>
      <c r="D566" t="e">
        <f>'Single Prism'!$D$38*COS(RADIANS('Single Prism'!$D$17*B566))</f>
        <v>#N/A</v>
      </c>
      <c r="F566" t="e">
        <f>IF(A566&lt;='Single Prism'!$D$18,A566,#N/A)</f>
        <v>#N/A</v>
      </c>
      <c r="G566" t="e">
        <f>'Single Prism'!$D$36*SIN(RADIANS('Single Prism'!$D$17*F566))</f>
        <v>#N/A</v>
      </c>
      <c r="H566" t="e">
        <f>'Single Prism'!$D$36*COS(RADIANS('Single Prism'!$D$17*F566))</f>
        <v>#N/A</v>
      </c>
    </row>
    <row r="567" spans="1:8" x14ac:dyDescent="0.25">
      <c r="A567">
        <v>282.5</v>
      </c>
      <c r="B567" t="e">
        <f>IF(A567&lt;='Single Prism'!$D$18,A567,#N/A)</f>
        <v>#N/A</v>
      </c>
      <c r="C567" t="e">
        <f>'Single Prism'!$D$38*SIN(RADIANS('Single Prism'!$D$17*B567))</f>
        <v>#N/A</v>
      </c>
      <c r="D567" t="e">
        <f>'Single Prism'!$D$38*COS(RADIANS('Single Prism'!$D$17*B567))</f>
        <v>#N/A</v>
      </c>
      <c r="F567" t="e">
        <f>IF(A567&lt;='Single Prism'!$D$18,A567,#N/A)</f>
        <v>#N/A</v>
      </c>
      <c r="G567" t="e">
        <f>'Single Prism'!$D$36*SIN(RADIANS('Single Prism'!$D$17*F567))</f>
        <v>#N/A</v>
      </c>
      <c r="H567" t="e">
        <f>'Single Prism'!$D$36*COS(RADIANS('Single Prism'!$D$17*F567))</f>
        <v>#N/A</v>
      </c>
    </row>
    <row r="568" spans="1:8" x14ac:dyDescent="0.25">
      <c r="A568">
        <v>283</v>
      </c>
      <c r="B568" t="e">
        <f>IF(A568&lt;='Single Prism'!$D$18,A568,#N/A)</f>
        <v>#N/A</v>
      </c>
      <c r="C568" t="e">
        <f>'Single Prism'!$D$38*SIN(RADIANS('Single Prism'!$D$17*B568))</f>
        <v>#N/A</v>
      </c>
      <c r="D568" t="e">
        <f>'Single Prism'!$D$38*COS(RADIANS('Single Prism'!$D$17*B568))</f>
        <v>#N/A</v>
      </c>
      <c r="F568" t="e">
        <f>IF(A568&lt;='Single Prism'!$D$18,A568,#N/A)</f>
        <v>#N/A</v>
      </c>
      <c r="G568" t="e">
        <f>'Single Prism'!$D$36*SIN(RADIANS('Single Prism'!$D$17*F568))</f>
        <v>#N/A</v>
      </c>
      <c r="H568" t="e">
        <f>'Single Prism'!$D$36*COS(RADIANS('Single Prism'!$D$17*F568))</f>
        <v>#N/A</v>
      </c>
    </row>
    <row r="569" spans="1:8" x14ac:dyDescent="0.25">
      <c r="A569">
        <v>283.5</v>
      </c>
      <c r="B569" t="e">
        <f>IF(A569&lt;='Single Prism'!$D$18,A569,#N/A)</f>
        <v>#N/A</v>
      </c>
      <c r="C569" t="e">
        <f>'Single Prism'!$D$38*SIN(RADIANS('Single Prism'!$D$17*B569))</f>
        <v>#N/A</v>
      </c>
      <c r="D569" t="e">
        <f>'Single Prism'!$D$38*COS(RADIANS('Single Prism'!$D$17*B569))</f>
        <v>#N/A</v>
      </c>
      <c r="F569" t="e">
        <f>IF(A569&lt;='Single Prism'!$D$18,A569,#N/A)</f>
        <v>#N/A</v>
      </c>
      <c r="G569" t="e">
        <f>'Single Prism'!$D$36*SIN(RADIANS('Single Prism'!$D$17*F569))</f>
        <v>#N/A</v>
      </c>
      <c r="H569" t="e">
        <f>'Single Prism'!$D$36*COS(RADIANS('Single Prism'!$D$17*F569))</f>
        <v>#N/A</v>
      </c>
    </row>
    <row r="570" spans="1:8" x14ac:dyDescent="0.25">
      <c r="A570">
        <v>284</v>
      </c>
      <c r="B570" t="e">
        <f>IF(A570&lt;='Single Prism'!$D$18,A570,#N/A)</f>
        <v>#N/A</v>
      </c>
      <c r="C570" t="e">
        <f>'Single Prism'!$D$38*SIN(RADIANS('Single Prism'!$D$17*B570))</f>
        <v>#N/A</v>
      </c>
      <c r="D570" t="e">
        <f>'Single Prism'!$D$38*COS(RADIANS('Single Prism'!$D$17*B570))</f>
        <v>#N/A</v>
      </c>
      <c r="F570" t="e">
        <f>IF(A570&lt;='Single Prism'!$D$18,A570,#N/A)</f>
        <v>#N/A</v>
      </c>
      <c r="G570" t="e">
        <f>'Single Prism'!$D$36*SIN(RADIANS('Single Prism'!$D$17*F570))</f>
        <v>#N/A</v>
      </c>
      <c r="H570" t="e">
        <f>'Single Prism'!$D$36*COS(RADIANS('Single Prism'!$D$17*F570))</f>
        <v>#N/A</v>
      </c>
    </row>
    <row r="571" spans="1:8" x14ac:dyDescent="0.25">
      <c r="A571">
        <v>284.5</v>
      </c>
      <c r="B571" t="e">
        <f>IF(A571&lt;='Single Prism'!$D$18,A571,#N/A)</f>
        <v>#N/A</v>
      </c>
      <c r="C571" t="e">
        <f>'Single Prism'!$D$38*SIN(RADIANS('Single Prism'!$D$17*B571))</f>
        <v>#N/A</v>
      </c>
      <c r="D571" t="e">
        <f>'Single Prism'!$D$38*COS(RADIANS('Single Prism'!$D$17*B571))</f>
        <v>#N/A</v>
      </c>
      <c r="F571" t="e">
        <f>IF(A571&lt;='Single Prism'!$D$18,A571,#N/A)</f>
        <v>#N/A</v>
      </c>
      <c r="G571" t="e">
        <f>'Single Prism'!$D$36*SIN(RADIANS('Single Prism'!$D$17*F571))</f>
        <v>#N/A</v>
      </c>
      <c r="H571" t="e">
        <f>'Single Prism'!$D$36*COS(RADIANS('Single Prism'!$D$17*F571))</f>
        <v>#N/A</v>
      </c>
    </row>
    <row r="572" spans="1:8" x14ac:dyDescent="0.25">
      <c r="A572">
        <v>285</v>
      </c>
      <c r="B572" t="e">
        <f>IF(A572&lt;='Single Prism'!$D$18,A572,#N/A)</f>
        <v>#N/A</v>
      </c>
      <c r="C572" t="e">
        <f>'Single Prism'!$D$38*SIN(RADIANS('Single Prism'!$D$17*B572))</f>
        <v>#N/A</v>
      </c>
      <c r="D572" t="e">
        <f>'Single Prism'!$D$38*COS(RADIANS('Single Prism'!$D$17*B572))</f>
        <v>#N/A</v>
      </c>
      <c r="F572" t="e">
        <f>IF(A572&lt;='Single Prism'!$D$18,A572,#N/A)</f>
        <v>#N/A</v>
      </c>
      <c r="G572" t="e">
        <f>'Single Prism'!$D$36*SIN(RADIANS('Single Prism'!$D$17*F572))</f>
        <v>#N/A</v>
      </c>
      <c r="H572" t="e">
        <f>'Single Prism'!$D$36*COS(RADIANS('Single Prism'!$D$17*F572))</f>
        <v>#N/A</v>
      </c>
    </row>
    <row r="573" spans="1:8" x14ac:dyDescent="0.25">
      <c r="A573">
        <v>285.5</v>
      </c>
      <c r="B573" t="e">
        <f>IF(A573&lt;='Single Prism'!$D$18,A573,#N/A)</f>
        <v>#N/A</v>
      </c>
      <c r="C573" t="e">
        <f>'Single Prism'!$D$38*SIN(RADIANS('Single Prism'!$D$17*B573))</f>
        <v>#N/A</v>
      </c>
      <c r="D573" t="e">
        <f>'Single Prism'!$D$38*COS(RADIANS('Single Prism'!$D$17*B573))</f>
        <v>#N/A</v>
      </c>
      <c r="F573" t="e">
        <f>IF(A573&lt;='Single Prism'!$D$18,A573,#N/A)</f>
        <v>#N/A</v>
      </c>
      <c r="G573" t="e">
        <f>'Single Prism'!$D$36*SIN(RADIANS('Single Prism'!$D$17*F573))</f>
        <v>#N/A</v>
      </c>
      <c r="H573" t="e">
        <f>'Single Prism'!$D$36*COS(RADIANS('Single Prism'!$D$17*F573))</f>
        <v>#N/A</v>
      </c>
    </row>
    <row r="574" spans="1:8" x14ac:dyDescent="0.25">
      <c r="A574">
        <v>286</v>
      </c>
      <c r="B574" t="e">
        <f>IF(A574&lt;='Single Prism'!$D$18,A574,#N/A)</f>
        <v>#N/A</v>
      </c>
      <c r="C574" t="e">
        <f>'Single Prism'!$D$38*SIN(RADIANS('Single Prism'!$D$17*B574))</f>
        <v>#N/A</v>
      </c>
      <c r="D574" t="e">
        <f>'Single Prism'!$D$38*COS(RADIANS('Single Prism'!$D$17*B574))</f>
        <v>#N/A</v>
      </c>
      <c r="F574" t="e">
        <f>IF(A574&lt;='Single Prism'!$D$18,A574,#N/A)</f>
        <v>#N/A</v>
      </c>
      <c r="G574" t="e">
        <f>'Single Prism'!$D$36*SIN(RADIANS('Single Prism'!$D$17*F574))</f>
        <v>#N/A</v>
      </c>
      <c r="H574" t="e">
        <f>'Single Prism'!$D$36*COS(RADIANS('Single Prism'!$D$17*F574))</f>
        <v>#N/A</v>
      </c>
    </row>
    <row r="575" spans="1:8" x14ac:dyDescent="0.25">
      <c r="A575">
        <v>286.5</v>
      </c>
      <c r="B575" t="e">
        <f>IF(A575&lt;='Single Prism'!$D$18,A575,#N/A)</f>
        <v>#N/A</v>
      </c>
      <c r="C575" t="e">
        <f>'Single Prism'!$D$38*SIN(RADIANS('Single Prism'!$D$17*B575))</f>
        <v>#N/A</v>
      </c>
      <c r="D575" t="e">
        <f>'Single Prism'!$D$38*COS(RADIANS('Single Prism'!$D$17*B575))</f>
        <v>#N/A</v>
      </c>
      <c r="F575" t="e">
        <f>IF(A575&lt;='Single Prism'!$D$18,A575,#N/A)</f>
        <v>#N/A</v>
      </c>
      <c r="G575" t="e">
        <f>'Single Prism'!$D$36*SIN(RADIANS('Single Prism'!$D$17*F575))</f>
        <v>#N/A</v>
      </c>
      <c r="H575" t="e">
        <f>'Single Prism'!$D$36*COS(RADIANS('Single Prism'!$D$17*F575))</f>
        <v>#N/A</v>
      </c>
    </row>
    <row r="576" spans="1:8" x14ac:dyDescent="0.25">
      <c r="A576">
        <v>287</v>
      </c>
      <c r="B576" t="e">
        <f>IF(A576&lt;='Single Prism'!$D$18,A576,#N/A)</f>
        <v>#N/A</v>
      </c>
      <c r="C576" t="e">
        <f>'Single Prism'!$D$38*SIN(RADIANS('Single Prism'!$D$17*B576))</f>
        <v>#N/A</v>
      </c>
      <c r="D576" t="e">
        <f>'Single Prism'!$D$38*COS(RADIANS('Single Prism'!$D$17*B576))</f>
        <v>#N/A</v>
      </c>
      <c r="F576" t="e">
        <f>IF(A576&lt;='Single Prism'!$D$18,A576,#N/A)</f>
        <v>#N/A</v>
      </c>
      <c r="G576" t="e">
        <f>'Single Prism'!$D$36*SIN(RADIANS('Single Prism'!$D$17*F576))</f>
        <v>#N/A</v>
      </c>
      <c r="H576" t="e">
        <f>'Single Prism'!$D$36*COS(RADIANS('Single Prism'!$D$17*F576))</f>
        <v>#N/A</v>
      </c>
    </row>
    <row r="577" spans="1:8" x14ac:dyDescent="0.25">
      <c r="A577">
        <v>287.5</v>
      </c>
      <c r="B577" t="e">
        <f>IF(A577&lt;='Single Prism'!$D$18,A577,#N/A)</f>
        <v>#N/A</v>
      </c>
      <c r="C577" t="e">
        <f>'Single Prism'!$D$38*SIN(RADIANS('Single Prism'!$D$17*B577))</f>
        <v>#N/A</v>
      </c>
      <c r="D577" t="e">
        <f>'Single Prism'!$D$38*COS(RADIANS('Single Prism'!$D$17*B577))</f>
        <v>#N/A</v>
      </c>
      <c r="F577" t="e">
        <f>IF(A577&lt;='Single Prism'!$D$18,A577,#N/A)</f>
        <v>#N/A</v>
      </c>
      <c r="G577" t="e">
        <f>'Single Prism'!$D$36*SIN(RADIANS('Single Prism'!$D$17*F577))</f>
        <v>#N/A</v>
      </c>
      <c r="H577" t="e">
        <f>'Single Prism'!$D$36*COS(RADIANS('Single Prism'!$D$17*F577))</f>
        <v>#N/A</v>
      </c>
    </row>
    <row r="578" spans="1:8" x14ac:dyDescent="0.25">
      <c r="A578">
        <v>288</v>
      </c>
      <c r="B578" t="e">
        <f>IF(A578&lt;='Single Prism'!$D$18,A578,#N/A)</f>
        <v>#N/A</v>
      </c>
      <c r="C578" t="e">
        <f>'Single Prism'!$D$38*SIN(RADIANS('Single Prism'!$D$17*B578))</f>
        <v>#N/A</v>
      </c>
      <c r="D578" t="e">
        <f>'Single Prism'!$D$38*COS(RADIANS('Single Prism'!$D$17*B578))</f>
        <v>#N/A</v>
      </c>
      <c r="F578" t="e">
        <f>IF(A578&lt;='Single Prism'!$D$18,A578,#N/A)</f>
        <v>#N/A</v>
      </c>
      <c r="G578" t="e">
        <f>'Single Prism'!$D$36*SIN(RADIANS('Single Prism'!$D$17*F578))</f>
        <v>#N/A</v>
      </c>
      <c r="H578" t="e">
        <f>'Single Prism'!$D$36*COS(RADIANS('Single Prism'!$D$17*F578))</f>
        <v>#N/A</v>
      </c>
    </row>
    <row r="579" spans="1:8" x14ac:dyDescent="0.25">
      <c r="A579">
        <v>288.5</v>
      </c>
      <c r="B579" t="e">
        <f>IF(A579&lt;='Single Prism'!$D$18,A579,#N/A)</f>
        <v>#N/A</v>
      </c>
      <c r="C579" t="e">
        <f>'Single Prism'!$D$38*SIN(RADIANS('Single Prism'!$D$17*B579))</f>
        <v>#N/A</v>
      </c>
      <c r="D579" t="e">
        <f>'Single Prism'!$D$38*COS(RADIANS('Single Prism'!$D$17*B579))</f>
        <v>#N/A</v>
      </c>
      <c r="F579" t="e">
        <f>IF(A579&lt;='Single Prism'!$D$18,A579,#N/A)</f>
        <v>#N/A</v>
      </c>
      <c r="G579" t="e">
        <f>'Single Prism'!$D$36*SIN(RADIANS('Single Prism'!$D$17*F579))</f>
        <v>#N/A</v>
      </c>
      <c r="H579" t="e">
        <f>'Single Prism'!$D$36*COS(RADIANS('Single Prism'!$D$17*F579))</f>
        <v>#N/A</v>
      </c>
    </row>
    <row r="580" spans="1:8" x14ac:dyDescent="0.25">
      <c r="A580">
        <v>289</v>
      </c>
      <c r="B580" t="e">
        <f>IF(A580&lt;='Single Prism'!$D$18,A580,#N/A)</f>
        <v>#N/A</v>
      </c>
      <c r="C580" t="e">
        <f>'Single Prism'!$D$38*SIN(RADIANS('Single Prism'!$D$17*B580))</f>
        <v>#N/A</v>
      </c>
      <c r="D580" t="e">
        <f>'Single Prism'!$D$38*COS(RADIANS('Single Prism'!$D$17*B580))</f>
        <v>#N/A</v>
      </c>
      <c r="F580" t="e">
        <f>IF(A580&lt;='Single Prism'!$D$18,A580,#N/A)</f>
        <v>#N/A</v>
      </c>
      <c r="G580" t="e">
        <f>'Single Prism'!$D$36*SIN(RADIANS('Single Prism'!$D$17*F580))</f>
        <v>#N/A</v>
      </c>
      <c r="H580" t="e">
        <f>'Single Prism'!$D$36*COS(RADIANS('Single Prism'!$D$17*F580))</f>
        <v>#N/A</v>
      </c>
    </row>
    <row r="581" spans="1:8" x14ac:dyDescent="0.25">
      <c r="A581">
        <v>289.5</v>
      </c>
      <c r="B581" t="e">
        <f>IF(A581&lt;='Single Prism'!$D$18,A581,#N/A)</f>
        <v>#N/A</v>
      </c>
      <c r="C581" t="e">
        <f>'Single Prism'!$D$38*SIN(RADIANS('Single Prism'!$D$17*B581))</f>
        <v>#N/A</v>
      </c>
      <c r="D581" t="e">
        <f>'Single Prism'!$D$38*COS(RADIANS('Single Prism'!$D$17*B581))</f>
        <v>#N/A</v>
      </c>
      <c r="F581" t="e">
        <f>IF(A581&lt;='Single Prism'!$D$18,A581,#N/A)</f>
        <v>#N/A</v>
      </c>
      <c r="G581" t="e">
        <f>'Single Prism'!$D$36*SIN(RADIANS('Single Prism'!$D$17*F581))</f>
        <v>#N/A</v>
      </c>
      <c r="H581" t="e">
        <f>'Single Prism'!$D$36*COS(RADIANS('Single Prism'!$D$17*F581))</f>
        <v>#N/A</v>
      </c>
    </row>
    <row r="582" spans="1:8" x14ac:dyDescent="0.25">
      <c r="A582">
        <v>290</v>
      </c>
      <c r="B582" t="e">
        <f>IF(A582&lt;='Single Prism'!$D$18,A582,#N/A)</f>
        <v>#N/A</v>
      </c>
      <c r="C582" t="e">
        <f>'Single Prism'!$D$38*SIN(RADIANS('Single Prism'!$D$17*B582))</f>
        <v>#N/A</v>
      </c>
      <c r="D582" t="e">
        <f>'Single Prism'!$D$38*COS(RADIANS('Single Prism'!$D$17*B582))</f>
        <v>#N/A</v>
      </c>
      <c r="F582" t="e">
        <f>IF(A582&lt;='Single Prism'!$D$18,A582,#N/A)</f>
        <v>#N/A</v>
      </c>
      <c r="G582" t="e">
        <f>'Single Prism'!$D$36*SIN(RADIANS('Single Prism'!$D$17*F582))</f>
        <v>#N/A</v>
      </c>
      <c r="H582" t="e">
        <f>'Single Prism'!$D$36*COS(RADIANS('Single Prism'!$D$17*F582))</f>
        <v>#N/A</v>
      </c>
    </row>
    <row r="583" spans="1:8" x14ac:dyDescent="0.25">
      <c r="A583">
        <v>290.5</v>
      </c>
      <c r="B583" t="e">
        <f>IF(A583&lt;='Single Prism'!$D$18,A583,#N/A)</f>
        <v>#N/A</v>
      </c>
      <c r="C583" t="e">
        <f>'Single Prism'!$D$38*SIN(RADIANS('Single Prism'!$D$17*B583))</f>
        <v>#N/A</v>
      </c>
      <c r="D583" t="e">
        <f>'Single Prism'!$D$38*COS(RADIANS('Single Prism'!$D$17*B583))</f>
        <v>#N/A</v>
      </c>
      <c r="F583" t="e">
        <f>IF(A583&lt;='Single Prism'!$D$18,A583,#N/A)</f>
        <v>#N/A</v>
      </c>
      <c r="G583" t="e">
        <f>'Single Prism'!$D$36*SIN(RADIANS('Single Prism'!$D$17*F583))</f>
        <v>#N/A</v>
      </c>
      <c r="H583" t="e">
        <f>'Single Prism'!$D$36*COS(RADIANS('Single Prism'!$D$17*F583))</f>
        <v>#N/A</v>
      </c>
    </row>
    <row r="584" spans="1:8" x14ac:dyDescent="0.25">
      <c r="A584">
        <v>291</v>
      </c>
      <c r="B584" t="e">
        <f>IF(A584&lt;='Single Prism'!$D$18,A584,#N/A)</f>
        <v>#N/A</v>
      </c>
      <c r="C584" t="e">
        <f>'Single Prism'!$D$38*SIN(RADIANS('Single Prism'!$D$17*B584))</f>
        <v>#N/A</v>
      </c>
      <c r="D584" t="e">
        <f>'Single Prism'!$D$38*COS(RADIANS('Single Prism'!$D$17*B584))</f>
        <v>#N/A</v>
      </c>
      <c r="F584" t="e">
        <f>IF(A584&lt;='Single Prism'!$D$18,A584,#N/A)</f>
        <v>#N/A</v>
      </c>
      <c r="G584" t="e">
        <f>'Single Prism'!$D$36*SIN(RADIANS('Single Prism'!$D$17*F584))</f>
        <v>#N/A</v>
      </c>
      <c r="H584" t="e">
        <f>'Single Prism'!$D$36*COS(RADIANS('Single Prism'!$D$17*F584))</f>
        <v>#N/A</v>
      </c>
    </row>
    <row r="585" spans="1:8" x14ac:dyDescent="0.25">
      <c r="A585">
        <v>291.5</v>
      </c>
      <c r="B585" t="e">
        <f>IF(A585&lt;='Single Prism'!$D$18,A585,#N/A)</f>
        <v>#N/A</v>
      </c>
      <c r="C585" t="e">
        <f>'Single Prism'!$D$38*SIN(RADIANS('Single Prism'!$D$17*B585))</f>
        <v>#N/A</v>
      </c>
      <c r="D585" t="e">
        <f>'Single Prism'!$D$38*COS(RADIANS('Single Prism'!$D$17*B585))</f>
        <v>#N/A</v>
      </c>
      <c r="F585" t="e">
        <f>IF(A585&lt;='Single Prism'!$D$18,A585,#N/A)</f>
        <v>#N/A</v>
      </c>
      <c r="G585" t="e">
        <f>'Single Prism'!$D$36*SIN(RADIANS('Single Prism'!$D$17*F585))</f>
        <v>#N/A</v>
      </c>
      <c r="H585" t="e">
        <f>'Single Prism'!$D$36*COS(RADIANS('Single Prism'!$D$17*F585))</f>
        <v>#N/A</v>
      </c>
    </row>
    <row r="586" spans="1:8" x14ac:dyDescent="0.25">
      <c r="A586">
        <v>292</v>
      </c>
      <c r="B586" t="e">
        <f>IF(A586&lt;='Single Prism'!$D$18,A586,#N/A)</f>
        <v>#N/A</v>
      </c>
      <c r="C586" t="e">
        <f>'Single Prism'!$D$38*SIN(RADIANS('Single Prism'!$D$17*B586))</f>
        <v>#N/A</v>
      </c>
      <c r="D586" t="e">
        <f>'Single Prism'!$D$38*COS(RADIANS('Single Prism'!$D$17*B586))</f>
        <v>#N/A</v>
      </c>
      <c r="F586" t="e">
        <f>IF(A586&lt;='Single Prism'!$D$18,A586,#N/A)</f>
        <v>#N/A</v>
      </c>
      <c r="G586" t="e">
        <f>'Single Prism'!$D$36*SIN(RADIANS('Single Prism'!$D$17*F586))</f>
        <v>#N/A</v>
      </c>
      <c r="H586" t="e">
        <f>'Single Prism'!$D$36*COS(RADIANS('Single Prism'!$D$17*F586))</f>
        <v>#N/A</v>
      </c>
    </row>
    <row r="587" spans="1:8" x14ac:dyDescent="0.25">
      <c r="A587">
        <v>292.5</v>
      </c>
      <c r="B587" t="e">
        <f>IF(A587&lt;='Single Prism'!$D$18,A587,#N/A)</f>
        <v>#N/A</v>
      </c>
      <c r="C587" t="e">
        <f>'Single Prism'!$D$38*SIN(RADIANS('Single Prism'!$D$17*B587))</f>
        <v>#N/A</v>
      </c>
      <c r="D587" t="e">
        <f>'Single Prism'!$D$38*COS(RADIANS('Single Prism'!$D$17*B587))</f>
        <v>#N/A</v>
      </c>
      <c r="F587" t="e">
        <f>IF(A587&lt;='Single Prism'!$D$18,A587,#N/A)</f>
        <v>#N/A</v>
      </c>
      <c r="G587" t="e">
        <f>'Single Prism'!$D$36*SIN(RADIANS('Single Prism'!$D$17*F587))</f>
        <v>#N/A</v>
      </c>
      <c r="H587" t="e">
        <f>'Single Prism'!$D$36*COS(RADIANS('Single Prism'!$D$17*F587))</f>
        <v>#N/A</v>
      </c>
    </row>
    <row r="588" spans="1:8" x14ac:dyDescent="0.25">
      <c r="A588">
        <v>293</v>
      </c>
      <c r="B588" t="e">
        <f>IF(A588&lt;='Single Prism'!$D$18,A588,#N/A)</f>
        <v>#N/A</v>
      </c>
      <c r="C588" t="e">
        <f>'Single Prism'!$D$38*SIN(RADIANS('Single Prism'!$D$17*B588))</f>
        <v>#N/A</v>
      </c>
      <c r="D588" t="e">
        <f>'Single Prism'!$D$38*COS(RADIANS('Single Prism'!$D$17*B588))</f>
        <v>#N/A</v>
      </c>
      <c r="F588" t="e">
        <f>IF(A588&lt;='Single Prism'!$D$18,A588,#N/A)</f>
        <v>#N/A</v>
      </c>
      <c r="G588" t="e">
        <f>'Single Prism'!$D$36*SIN(RADIANS('Single Prism'!$D$17*F588))</f>
        <v>#N/A</v>
      </c>
      <c r="H588" t="e">
        <f>'Single Prism'!$D$36*COS(RADIANS('Single Prism'!$D$17*F588))</f>
        <v>#N/A</v>
      </c>
    </row>
    <row r="589" spans="1:8" x14ac:dyDescent="0.25">
      <c r="A589">
        <v>293.5</v>
      </c>
      <c r="B589" t="e">
        <f>IF(A589&lt;='Single Prism'!$D$18,A589,#N/A)</f>
        <v>#N/A</v>
      </c>
      <c r="C589" t="e">
        <f>'Single Prism'!$D$38*SIN(RADIANS('Single Prism'!$D$17*B589))</f>
        <v>#N/A</v>
      </c>
      <c r="D589" t="e">
        <f>'Single Prism'!$D$38*COS(RADIANS('Single Prism'!$D$17*B589))</f>
        <v>#N/A</v>
      </c>
      <c r="F589" t="e">
        <f>IF(A589&lt;='Single Prism'!$D$18,A589,#N/A)</f>
        <v>#N/A</v>
      </c>
      <c r="G589" t="e">
        <f>'Single Prism'!$D$36*SIN(RADIANS('Single Prism'!$D$17*F589))</f>
        <v>#N/A</v>
      </c>
      <c r="H589" t="e">
        <f>'Single Prism'!$D$36*COS(RADIANS('Single Prism'!$D$17*F589))</f>
        <v>#N/A</v>
      </c>
    </row>
    <row r="590" spans="1:8" x14ac:dyDescent="0.25">
      <c r="A590">
        <v>294</v>
      </c>
      <c r="B590" t="e">
        <f>IF(A590&lt;='Single Prism'!$D$18,A590,#N/A)</f>
        <v>#N/A</v>
      </c>
      <c r="C590" t="e">
        <f>'Single Prism'!$D$38*SIN(RADIANS('Single Prism'!$D$17*B590))</f>
        <v>#N/A</v>
      </c>
      <c r="D590" t="e">
        <f>'Single Prism'!$D$38*COS(RADIANS('Single Prism'!$D$17*B590))</f>
        <v>#N/A</v>
      </c>
      <c r="F590" t="e">
        <f>IF(A590&lt;='Single Prism'!$D$18,A590,#N/A)</f>
        <v>#N/A</v>
      </c>
      <c r="G590" t="e">
        <f>'Single Prism'!$D$36*SIN(RADIANS('Single Prism'!$D$17*F590))</f>
        <v>#N/A</v>
      </c>
      <c r="H590" t="e">
        <f>'Single Prism'!$D$36*COS(RADIANS('Single Prism'!$D$17*F590))</f>
        <v>#N/A</v>
      </c>
    </row>
    <row r="591" spans="1:8" x14ac:dyDescent="0.25">
      <c r="A591">
        <v>294.5</v>
      </c>
      <c r="B591" t="e">
        <f>IF(A591&lt;='Single Prism'!$D$18,A591,#N/A)</f>
        <v>#N/A</v>
      </c>
      <c r="C591" t="e">
        <f>'Single Prism'!$D$38*SIN(RADIANS('Single Prism'!$D$17*B591))</f>
        <v>#N/A</v>
      </c>
      <c r="D591" t="e">
        <f>'Single Prism'!$D$38*COS(RADIANS('Single Prism'!$D$17*B591))</f>
        <v>#N/A</v>
      </c>
      <c r="F591" t="e">
        <f>IF(A591&lt;='Single Prism'!$D$18,A591,#N/A)</f>
        <v>#N/A</v>
      </c>
      <c r="G591" t="e">
        <f>'Single Prism'!$D$36*SIN(RADIANS('Single Prism'!$D$17*F591))</f>
        <v>#N/A</v>
      </c>
      <c r="H591" t="e">
        <f>'Single Prism'!$D$36*COS(RADIANS('Single Prism'!$D$17*F591))</f>
        <v>#N/A</v>
      </c>
    </row>
    <row r="592" spans="1:8" x14ac:dyDescent="0.25">
      <c r="A592">
        <v>295</v>
      </c>
      <c r="B592" t="e">
        <f>IF(A592&lt;='Single Prism'!$D$18,A592,#N/A)</f>
        <v>#N/A</v>
      </c>
      <c r="C592" t="e">
        <f>'Single Prism'!$D$38*SIN(RADIANS('Single Prism'!$D$17*B592))</f>
        <v>#N/A</v>
      </c>
      <c r="D592" t="e">
        <f>'Single Prism'!$D$38*COS(RADIANS('Single Prism'!$D$17*B592))</f>
        <v>#N/A</v>
      </c>
      <c r="F592" t="e">
        <f>IF(A592&lt;='Single Prism'!$D$18,A592,#N/A)</f>
        <v>#N/A</v>
      </c>
      <c r="G592" t="e">
        <f>'Single Prism'!$D$36*SIN(RADIANS('Single Prism'!$D$17*F592))</f>
        <v>#N/A</v>
      </c>
      <c r="H592" t="e">
        <f>'Single Prism'!$D$36*COS(RADIANS('Single Prism'!$D$17*F592))</f>
        <v>#N/A</v>
      </c>
    </row>
    <row r="593" spans="1:8" x14ac:dyDescent="0.25">
      <c r="A593">
        <v>295.5</v>
      </c>
      <c r="B593" t="e">
        <f>IF(A593&lt;='Single Prism'!$D$18,A593,#N/A)</f>
        <v>#N/A</v>
      </c>
      <c r="C593" t="e">
        <f>'Single Prism'!$D$38*SIN(RADIANS('Single Prism'!$D$17*B593))</f>
        <v>#N/A</v>
      </c>
      <c r="D593" t="e">
        <f>'Single Prism'!$D$38*COS(RADIANS('Single Prism'!$D$17*B593))</f>
        <v>#N/A</v>
      </c>
      <c r="F593" t="e">
        <f>IF(A593&lt;='Single Prism'!$D$18,A593,#N/A)</f>
        <v>#N/A</v>
      </c>
      <c r="G593" t="e">
        <f>'Single Prism'!$D$36*SIN(RADIANS('Single Prism'!$D$17*F593))</f>
        <v>#N/A</v>
      </c>
      <c r="H593" t="e">
        <f>'Single Prism'!$D$36*COS(RADIANS('Single Prism'!$D$17*F593))</f>
        <v>#N/A</v>
      </c>
    </row>
    <row r="594" spans="1:8" x14ac:dyDescent="0.25">
      <c r="A594">
        <v>296</v>
      </c>
      <c r="B594" t="e">
        <f>IF(A594&lt;='Single Prism'!$D$18,A594,#N/A)</f>
        <v>#N/A</v>
      </c>
      <c r="C594" t="e">
        <f>'Single Prism'!$D$38*SIN(RADIANS('Single Prism'!$D$17*B594))</f>
        <v>#N/A</v>
      </c>
      <c r="D594" t="e">
        <f>'Single Prism'!$D$38*COS(RADIANS('Single Prism'!$D$17*B594))</f>
        <v>#N/A</v>
      </c>
      <c r="F594" t="e">
        <f>IF(A594&lt;='Single Prism'!$D$18,A594,#N/A)</f>
        <v>#N/A</v>
      </c>
      <c r="G594" t="e">
        <f>'Single Prism'!$D$36*SIN(RADIANS('Single Prism'!$D$17*F594))</f>
        <v>#N/A</v>
      </c>
      <c r="H594" t="e">
        <f>'Single Prism'!$D$36*COS(RADIANS('Single Prism'!$D$17*F594))</f>
        <v>#N/A</v>
      </c>
    </row>
    <row r="595" spans="1:8" x14ac:dyDescent="0.25">
      <c r="A595">
        <v>296.5</v>
      </c>
      <c r="B595" t="e">
        <f>IF(A595&lt;='Single Prism'!$D$18,A595,#N/A)</f>
        <v>#N/A</v>
      </c>
      <c r="C595" t="e">
        <f>'Single Prism'!$D$38*SIN(RADIANS('Single Prism'!$D$17*B595))</f>
        <v>#N/A</v>
      </c>
      <c r="D595" t="e">
        <f>'Single Prism'!$D$38*COS(RADIANS('Single Prism'!$D$17*B595))</f>
        <v>#N/A</v>
      </c>
      <c r="F595" t="e">
        <f>IF(A595&lt;='Single Prism'!$D$18,A595,#N/A)</f>
        <v>#N/A</v>
      </c>
      <c r="G595" t="e">
        <f>'Single Prism'!$D$36*SIN(RADIANS('Single Prism'!$D$17*F595))</f>
        <v>#N/A</v>
      </c>
      <c r="H595" t="e">
        <f>'Single Prism'!$D$36*COS(RADIANS('Single Prism'!$D$17*F595))</f>
        <v>#N/A</v>
      </c>
    </row>
    <row r="596" spans="1:8" x14ac:dyDescent="0.25">
      <c r="A596">
        <v>297</v>
      </c>
      <c r="B596" t="e">
        <f>IF(A596&lt;='Single Prism'!$D$18,A596,#N/A)</f>
        <v>#N/A</v>
      </c>
      <c r="C596" t="e">
        <f>'Single Prism'!$D$38*SIN(RADIANS('Single Prism'!$D$17*B596))</f>
        <v>#N/A</v>
      </c>
      <c r="D596" t="e">
        <f>'Single Prism'!$D$38*COS(RADIANS('Single Prism'!$D$17*B596))</f>
        <v>#N/A</v>
      </c>
      <c r="F596" t="e">
        <f>IF(A596&lt;='Single Prism'!$D$18,A596,#N/A)</f>
        <v>#N/A</v>
      </c>
      <c r="G596" t="e">
        <f>'Single Prism'!$D$36*SIN(RADIANS('Single Prism'!$D$17*F596))</f>
        <v>#N/A</v>
      </c>
      <c r="H596" t="e">
        <f>'Single Prism'!$D$36*COS(RADIANS('Single Prism'!$D$17*F596))</f>
        <v>#N/A</v>
      </c>
    </row>
    <row r="597" spans="1:8" x14ac:dyDescent="0.25">
      <c r="A597">
        <v>297.5</v>
      </c>
      <c r="B597" t="e">
        <f>IF(A597&lt;='Single Prism'!$D$18,A597,#N/A)</f>
        <v>#N/A</v>
      </c>
      <c r="C597" t="e">
        <f>'Single Prism'!$D$38*SIN(RADIANS('Single Prism'!$D$17*B597))</f>
        <v>#N/A</v>
      </c>
      <c r="D597" t="e">
        <f>'Single Prism'!$D$38*COS(RADIANS('Single Prism'!$D$17*B597))</f>
        <v>#N/A</v>
      </c>
      <c r="F597" t="e">
        <f>IF(A597&lt;='Single Prism'!$D$18,A597,#N/A)</f>
        <v>#N/A</v>
      </c>
      <c r="G597" t="e">
        <f>'Single Prism'!$D$36*SIN(RADIANS('Single Prism'!$D$17*F597))</f>
        <v>#N/A</v>
      </c>
      <c r="H597" t="e">
        <f>'Single Prism'!$D$36*COS(RADIANS('Single Prism'!$D$17*F597))</f>
        <v>#N/A</v>
      </c>
    </row>
    <row r="598" spans="1:8" x14ac:dyDescent="0.25">
      <c r="A598">
        <v>298</v>
      </c>
      <c r="B598" t="e">
        <f>IF(A598&lt;='Single Prism'!$D$18,A598,#N/A)</f>
        <v>#N/A</v>
      </c>
      <c r="C598" t="e">
        <f>'Single Prism'!$D$38*SIN(RADIANS('Single Prism'!$D$17*B598))</f>
        <v>#N/A</v>
      </c>
      <c r="D598" t="e">
        <f>'Single Prism'!$D$38*COS(RADIANS('Single Prism'!$D$17*B598))</f>
        <v>#N/A</v>
      </c>
      <c r="F598" t="e">
        <f>IF(A598&lt;='Single Prism'!$D$18,A598,#N/A)</f>
        <v>#N/A</v>
      </c>
      <c r="G598" t="e">
        <f>'Single Prism'!$D$36*SIN(RADIANS('Single Prism'!$D$17*F598))</f>
        <v>#N/A</v>
      </c>
      <c r="H598" t="e">
        <f>'Single Prism'!$D$36*COS(RADIANS('Single Prism'!$D$17*F598))</f>
        <v>#N/A</v>
      </c>
    </row>
    <row r="599" spans="1:8" x14ac:dyDescent="0.25">
      <c r="A599">
        <v>298.5</v>
      </c>
      <c r="B599" t="e">
        <f>IF(A599&lt;='Single Prism'!$D$18,A599,#N/A)</f>
        <v>#N/A</v>
      </c>
      <c r="C599" t="e">
        <f>'Single Prism'!$D$38*SIN(RADIANS('Single Prism'!$D$17*B599))</f>
        <v>#N/A</v>
      </c>
      <c r="D599" t="e">
        <f>'Single Prism'!$D$38*COS(RADIANS('Single Prism'!$D$17*B599))</f>
        <v>#N/A</v>
      </c>
      <c r="F599" t="e">
        <f>IF(A599&lt;='Single Prism'!$D$18,A599,#N/A)</f>
        <v>#N/A</v>
      </c>
      <c r="G599" t="e">
        <f>'Single Prism'!$D$36*SIN(RADIANS('Single Prism'!$D$17*F599))</f>
        <v>#N/A</v>
      </c>
      <c r="H599" t="e">
        <f>'Single Prism'!$D$36*COS(RADIANS('Single Prism'!$D$17*F599))</f>
        <v>#N/A</v>
      </c>
    </row>
    <row r="600" spans="1:8" x14ac:dyDescent="0.25">
      <c r="A600">
        <v>299</v>
      </c>
      <c r="B600" t="e">
        <f>IF(A600&lt;='Single Prism'!$D$18,A600,#N/A)</f>
        <v>#N/A</v>
      </c>
      <c r="C600" t="e">
        <f>'Single Prism'!$D$38*SIN(RADIANS('Single Prism'!$D$17*B600))</f>
        <v>#N/A</v>
      </c>
      <c r="D600" t="e">
        <f>'Single Prism'!$D$38*COS(RADIANS('Single Prism'!$D$17*B600))</f>
        <v>#N/A</v>
      </c>
      <c r="F600" t="e">
        <f>IF(A600&lt;='Single Prism'!$D$18,A600,#N/A)</f>
        <v>#N/A</v>
      </c>
      <c r="G600" t="e">
        <f>'Single Prism'!$D$36*SIN(RADIANS('Single Prism'!$D$17*F600))</f>
        <v>#N/A</v>
      </c>
      <c r="H600" t="e">
        <f>'Single Prism'!$D$36*COS(RADIANS('Single Prism'!$D$17*F600))</f>
        <v>#N/A</v>
      </c>
    </row>
    <row r="601" spans="1:8" x14ac:dyDescent="0.25">
      <c r="A601">
        <v>299.5</v>
      </c>
      <c r="B601" t="e">
        <f>IF(A601&lt;='Single Prism'!$D$18,A601,#N/A)</f>
        <v>#N/A</v>
      </c>
      <c r="C601" t="e">
        <f>'Single Prism'!$D$38*SIN(RADIANS('Single Prism'!$D$17*B601))</f>
        <v>#N/A</v>
      </c>
      <c r="D601" t="e">
        <f>'Single Prism'!$D$38*COS(RADIANS('Single Prism'!$D$17*B601))</f>
        <v>#N/A</v>
      </c>
      <c r="F601" t="e">
        <f>IF(A601&lt;='Single Prism'!$D$18,A601,#N/A)</f>
        <v>#N/A</v>
      </c>
      <c r="G601" t="e">
        <f>'Single Prism'!$D$36*SIN(RADIANS('Single Prism'!$D$17*F601))</f>
        <v>#N/A</v>
      </c>
      <c r="H601" t="e">
        <f>'Single Prism'!$D$36*COS(RADIANS('Single Prism'!$D$17*F601))</f>
        <v>#N/A</v>
      </c>
    </row>
    <row r="602" spans="1:8" x14ac:dyDescent="0.25">
      <c r="A602">
        <v>300</v>
      </c>
      <c r="B602" t="e">
        <f>IF(A602&lt;='Single Prism'!$D$18,A602,#N/A)</f>
        <v>#N/A</v>
      </c>
      <c r="C602" t="e">
        <f>'Single Prism'!$D$38*SIN(RADIANS('Single Prism'!$D$17*B602))</f>
        <v>#N/A</v>
      </c>
      <c r="D602" t="e">
        <f>'Single Prism'!$D$38*COS(RADIANS('Single Prism'!$D$17*B602))</f>
        <v>#N/A</v>
      </c>
      <c r="F602" t="e">
        <f>IF(A602&lt;='Single Prism'!$D$18,A602,#N/A)</f>
        <v>#N/A</v>
      </c>
      <c r="G602" t="e">
        <f>'Single Prism'!$D$36*SIN(RADIANS('Single Prism'!$D$17*F602))</f>
        <v>#N/A</v>
      </c>
      <c r="H602" t="e">
        <f>'Single Prism'!$D$36*COS(RADIANS('Single Prism'!$D$17*F602))</f>
        <v>#N/A</v>
      </c>
    </row>
    <row r="603" spans="1:8" x14ac:dyDescent="0.25">
      <c r="A603">
        <v>300.5</v>
      </c>
      <c r="B603" t="e">
        <f>IF(A603&lt;='Single Prism'!$D$18,A603,#N/A)</f>
        <v>#N/A</v>
      </c>
      <c r="C603" t="e">
        <f>'Single Prism'!$D$38*SIN(RADIANS('Single Prism'!$D$17*B603))</f>
        <v>#N/A</v>
      </c>
      <c r="D603" t="e">
        <f>'Single Prism'!$D$38*COS(RADIANS('Single Prism'!$D$17*B603))</f>
        <v>#N/A</v>
      </c>
      <c r="F603" t="e">
        <f>IF(A603&lt;='Single Prism'!$D$18,A603,#N/A)</f>
        <v>#N/A</v>
      </c>
      <c r="G603" t="e">
        <f>'Single Prism'!$D$36*SIN(RADIANS('Single Prism'!$D$17*F603))</f>
        <v>#N/A</v>
      </c>
      <c r="H603" t="e">
        <f>'Single Prism'!$D$36*COS(RADIANS('Single Prism'!$D$17*F603))</f>
        <v>#N/A</v>
      </c>
    </row>
    <row r="604" spans="1:8" x14ac:dyDescent="0.25">
      <c r="A604">
        <v>301</v>
      </c>
      <c r="B604" t="e">
        <f>IF(A604&lt;='Single Prism'!$D$18,A604,#N/A)</f>
        <v>#N/A</v>
      </c>
      <c r="C604" t="e">
        <f>'Single Prism'!$D$38*SIN(RADIANS('Single Prism'!$D$17*B604))</f>
        <v>#N/A</v>
      </c>
      <c r="D604" t="e">
        <f>'Single Prism'!$D$38*COS(RADIANS('Single Prism'!$D$17*B604))</f>
        <v>#N/A</v>
      </c>
      <c r="F604" t="e">
        <f>IF(A604&lt;='Single Prism'!$D$18,A604,#N/A)</f>
        <v>#N/A</v>
      </c>
      <c r="G604" t="e">
        <f>'Single Prism'!$D$36*SIN(RADIANS('Single Prism'!$D$17*F604))</f>
        <v>#N/A</v>
      </c>
      <c r="H604" t="e">
        <f>'Single Prism'!$D$36*COS(RADIANS('Single Prism'!$D$17*F604))</f>
        <v>#N/A</v>
      </c>
    </row>
    <row r="605" spans="1:8" x14ac:dyDescent="0.25">
      <c r="A605">
        <v>301.5</v>
      </c>
      <c r="B605" t="e">
        <f>IF(A605&lt;='Single Prism'!$D$18,A605,#N/A)</f>
        <v>#N/A</v>
      </c>
      <c r="C605" t="e">
        <f>'Single Prism'!$D$38*SIN(RADIANS('Single Prism'!$D$17*B605))</f>
        <v>#N/A</v>
      </c>
      <c r="D605" t="e">
        <f>'Single Prism'!$D$38*COS(RADIANS('Single Prism'!$D$17*B605))</f>
        <v>#N/A</v>
      </c>
      <c r="F605" t="e">
        <f>IF(A605&lt;='Single Prism'!$D$18,A605,#N/A)</f>
        <v>#N/A</v>
      </c>
      <c r="G605" t="e">
        <f>'Single Prism'!$D$36*SIN(RADIANS('Single Prism'!$D$17*F605))</f>
        <v>#N/A</v>
      </c>
      <c r="H605" t="e">
        <f>'Single Prism'!$D$36*COS(RADIANS('Single Prism'!$D$17*F605))</f>
        <v>#N/A</v>
      </c>
    </row>
    <row r="606" spans="1:8" x14ac:dyDescent="0.25">
      <c r="A606">
        <v>302</v>
      </c>
      <c r="B606" t="e">
        <f>IF(A606&lt;='Single Prism'!$D$18,A606,#N/A)</f>
        <v>#N/A</v>
      </c>
      <c r="C606" t="e">
        <f>'Single Prism'!$D$38*SIN(RADIANS('Single Prism'!$D$17*B606))</f>
        <v>#N/A</v>
      </c>
      <c r="D606" t="e">
        <f>'Single Prism'!$D$38*COS(RADIANS('Single Prism'!$D$17*B606))</f>
        <v>#N/A</v>
      </c>
      <c r="F606" t="e">
        <f>IF(A606&lt;='Single Prism'!$D$18,A606,#N/A)</f>
        <v>#N/A</v>
      </c>
      <c r="G606" t="e">
        <f>'Single Prism'!$D$36*SIN(RADIANS('Single Prism'!$D$17*F606))</f>
        <v>#N/A</v>
      </c>
      <c r="H606" t="e">
        <f>'Single Prism'!$D$36*COS(RADIANS('Single Prism'!$D$17*F606))</f>
        <v>#N/A</v>
      </c>
    </row>
    <row r="607" spans="1:8" x14ac:dyDescent="0.25">
      <c r="A607">
        <v>302.5</v>
      </c>
      <c r="B607" t="e">
        <f>IF(A607&lt;='Single Prism'!$D$18,A607,#N/A)</f>
        <v>#N/A</v>
      </c>
      <c r="C607" t="e">
        <f>'Single Prism'!$D$38*SIN(RADIANS('Single Prism'!$D$17*B607))</f>
        <v>#N/A</v>
      </c>
      <c r="D607" t="e">
        <f>'Single Prism'!$D$38*COS(RADIANS('Single Prism'!$D$17*B607))</f>
        <v>#N/A</v>
      </c>
      <c r="F607" t="e">
        <f>IF(A607&lt;='Single Prism'!$D$18,A607,#N/A)</f>
        <v>#N/A</v>
      </c>
      <c r="G607" t="e">
        <f>'Single Prism'!$D$36*SIN(RADIANS('Single Prism'!$D$17*F607))</f>
        <v>#N/A</v>
      </c>
      <c r="H607" t="e">
        <f>'Single Prism'!$D$36*COS(RADIANS('Single Prism'!$D$17*F607))</f>
        <v>#N/A</v>
      </c>
    </row>
    <row r="608" spans="1:8" x14ac:dyDescent="0.25">
      <c r="A608">
        <v>303</v>
      </c>
      <c r="B608" t="e">
        <f>IF(A608&lt;='Single Prism'!$D$18,A608,#N/A)</f>
        <v>#N/A</v>
      </c>
      <c r="C608" t="e">
        <f>'Single Prism'!$D$38*SIN(RADIANS('Single Prism'!$D$17*B608))</f>
        <v>#N/A</v>
      </c>
      <c r="D608" t="e">
        <f>'Single Prism'!$D$38*COS(RADIANS('Single Prism'!$D$17*B608))</f>
        <v>#N/A</v>
      </c>
      <c r="F608" t="e">
        <f>IF(A608&lt;='Single Prism'!$D$18,A608,#N/A)</f>
        <v>#N/A</v>
      </c>
      <c r="G608" t="e">
        <f>'Single Prism'!$D$36*SIN(RADIANS('Single Prism'!$D$17*F608))</f>
        <v>#N/A</v>
      </c>
      <c r="H608" t="e">
        <f>'Single Prism'!$D$36*COS(RADIANS('Single Prism'!$D$17*F608))</f>
        <v>#N/A</v>
      </c>
    </row>
    <row r="609" spans="1:8" x14ac:dyDescent="0.25">
      <c r="A609">
        <v>303.5</v>
      </c>
      <c r="B609" t="e">
        <f>IF(A609&lt;='Single Prism'!$D$18,A609,#N/A)</f>
        <v>#N/A</v>
      </c>
      <c r="C609" t="e">
        <f>'Single Prism'!$D$38*SIN(RADIANS('Single Prism'!$D$17*B609))</f>
        <v>#N/A</v>
      </c>
      <c r="D609" t="e">
        <f>'Single Prism'!$D$38*COS(RADIANS('Single Prism'!$D$17*B609))</f>
        <v>#N/A</v>
      </c>
      <c r="F609" t="e">
        <f>IF(A609&lt;='Single Prism'!$D$18,A609,#N/A)</f>
        <v>#N/A</v>
      </c>
      <c r="G609" t="e">
        <f>'Single Prism'!$D$36*SIN(RADIANS('Single Prism'!$D$17*F609))</f>
        <v>#N/A</v>
      </c>
      <c r="H609" t="e">
        <f>'Single Prism'!$D$36*COS(RADIANS('Single Prism'!$D$17*F609))</f>
        <v>#N/A</v>
      </c>
    </row>
    <row r="610" spans="1:8" x14ac:dyDescent="0.25">
      <c r="A610">
        <v>304</v>
      </c>
      <c r="B610" t="e">
        <f>IF(A610&lt;='Single Prism'!$D$18,A610,#N/A)</f>
        <v>#N/A</v>
      </c>
      <c r="C610" t="e">
        <f>'Single Prism'!$D$38*SIN(RADIANS('Single Prism'!$D$17*B610))</f>
        <v>#N/A</v>
      </c>
      <c r="D610" t="e">
        <f>'Single Prism'!$D$38*COS(RADIANS('Single Prism'!$D$17*B610))</f>
        <v>#N/A</v>
      </c>
      <c r="F610" t="e">
        <f>IF(A610&lt;='Single Prism'!$D$18,A610,#N/A)</f>
        <v>#N/A</v>
      </c>
      <c r="G610" t="e">
        <f>'Single Prism'!$D$36*SIN(RADIANS('Single Prism'!$D$17*F610))</f>
        <v>#N/A</v>
      </c>
      <c r="H610" t="e">
        <f>'Single Prism'!$D$36*COS(RADIANS('Single Prism'!$D$17*F610))</f>
        <v>#N/A</v>
      </c>
    </row>
    <row r="611" spans="1:8" x14ac:dyDescent="0.25">
      <c r="A611">
        <v>304.5</v>
      </c>
      <c r="B611" t="e">
        <f>IF(A611&lt;='Single Prism'!$D$18,A611,#N/A)</f>
        <v>#N/A</v>
      </c>
      <c r="C611" t="e">
        <f>'Single Prism'!$D$38*SIN(RADIANS('Single Prism'!$D$17*B611))</f>
        <v>#N/A</v>
      </c>
      <c r="D611" t="e">
        <f>'Single Prism'!$D$38*COS(RADIANS('Single Prism'!$D$17*B611))</f>
        <v>#N/A</v>
      </c>
      <c r="F611" t="e">
        <f>IF(A611&lt;='Single Prism'!$D$18,A611,#N/A)</f>
        <v>#N/A</v>
      </c>
      <c r="G611" t="e">
        <f>'Single Prism'!$D$36*SIN(RADIANS('Single Prism'!$D$17*F611))</f>
        <v>#N/A</v>
      </c>
      <c r="H611" t="e">
        <f>'Single Prism'!$D$36*COS(RADIANS('Single Prism'!$D$17*F611))</f>
        <v>#N/A</v>
      </c>
    </row>
    <row r="612" spans="1:8" x14ac:dyDescent="0.25">
      <c r="A612">
        <v>305</v>
      </c>
      <c r="B612" t="e">
        <f>IF(A612&lt;='Single Prism'!$D$18,A612,#N/A)</f>
        <v>#N/A</v>
      </c>
      <c r="C612" t="e">
        <f>'Single Prism'!$D$38*SIN(RADIANS('Single Prism'!$D$17*B612))</f>
        <v>#N/A</v>
      </c>
      <c r="D612" t="e">
        <f>'Single Prism'!$D$38*COS(RADIANS('Single Prism'!$D$17*B612))</f>
        <v>#N/A</v>
      </c>
      <c r="F612" t="e">
        <f>IF(A612&lt;='Single Prism'!$D$18,A612,#N/A)</f>
        <v>#N/A</v>
      </c>
      <c r="G612" t="e">
        <f>'Single Prism'!$D$36*SIN(RADIANS('Single Prism'!$D$17*F612))</f>
        <v>#N/A</v>
      </c>
      <c r="H612" t="e">
        <f>'Single Prism'!$D$36*COS(RADIANS('Single Prism'!$D$17*F612))</f>
        <v>#N/A</v>
      </c>
    </row>
    <row r="613" spans="1:8" x14ac:dyDescent="0.25">
      <c r="A613">
        <v>305.5</v>
      </c>
      <c r="B613" t="e">
        <f>IF(A613&lt;='Single Prism'!$D$18,A613,#N/A)</f>
        <v>#N/A</v>
      </c>
      <c r="C613" t="e">
        <f>'Single Prism'!$D$38*SIN(RADIANS('Single Prism'!$D$17*B613))</f>
        <v>#N/A</v>
      </c>
      <c r="D613" t="e">
        <f>'Single Prism'!$D$38*COS(RADIANS('Single Prism'!$D$17*B613))</f>
        <v>#N/A</v>
      </c>
      <c r="F613" t="e">
        <f>IF(A613&lt;='Single Prism'!$D$18,A613,#N/A)</f>
        <v>#N/A</v>
      </c>
      <c r="G613" t="e">
        <f>'Single Prism'!$D$36*SIN(RADIANS('Single Prism'!$D$17*F613))</f>
        <v>#N/A</v>
      </c>
      <c r="H613" t="e">
        <f>'Single Prism'!$D$36*COS(RADIANS('Single Prism'!$D$17*F613))</f>
        <v>#N/A</v>
      </c>
    </row>
    <row r="614" spans="1:8" x14ac:dyDescent="0.25">
      <c r="A614">
        <v>306</v>
      </c>
      <c r="B614" t="e">
        <f>IF(A614&lt;='Single Prism'!$D$18,A614,#N/A)</f>
        <v>#N/A</v>
      </c>
      <c r="C614" t="e">
        <f>'Single Prism'!$D$38*SIN(RADIANS('Single Prism'!$D$17*B614))</f>
        <v>#N/A</v>
      </c>
      <c r="D614" t="e">
        <f>'Single Prism'!$D$38*COS(RADIANS('Single Prism'!$D$17*B614))</f>
        <v>#N/A</v>
      </c>
      <c r="F614" t="e">
        <f>IF(A614&lt;='Single Prism'!$D$18,A614,#N/A)</f>
        <v>#N/A</v>
      </c>
      <c r="G614" t="e">
        <f>'Single Prism'!$D$36*SIN(RADIANS('Single Prism'!$D$17*F614))</f>
        <v>#N/A</v>
      </c>
      <c r="H614" t="e">
        <f>'Single Prism'!$D$36*COS(RADIANS('Single Prism'!$D$17*F614))</f>
        <v>#N/A</v>
      </c>
    </row>
    <row r="615" spans="1:8" x14ac:dyDescent="0.25">
      <c r="A615">
        <v>306.5</v>
      </c>
      <c r="B615" t="e">
        <f>IF(A615&lt;='Single Prism'!$D$18,A615,#N/A)</f>
        <v>#N/A</v>
      </c>
      <c r="C615" t="e">
        <f>'Single Prism'!$D$38*SIN(RADIANS('Single Prism'!$D$17*B615))</f>
        <v>#N/A</v>
      </c>
      <c r="D615" t="e">
        <f>'Single Prism'!$D$38*COS(RADIANS('Single Prism'!$D$17*B615))</f>
        <v>#N/A</v>
      </c>
      <c r="F615" t="e">
        <f>IF(A615&lt;='Single Prism'!$D$18,A615,#N/A)</f>
        <v>#N/A</v>
      </c>
      <c r="G615" t="e">
        <f>'Single Prism'!$D$36*SIN(RADIANS('Single Prism'!$D$17*F615))</f>
        <v>#N/A</v>
      </c>
      <c r="H615" t="e">
        <f>'Single Prism'!$D$36*COS(RADIANS('Single Prism'!$D$17*F615))</f>
        <v>#N/A</v>
      </c>
    </row>
    <row r="616" spans="1:8" x14ac:dyDescent="0.25">
      <c r="A616">
        <v>307</v>
      </c>
      <c r="B616" t="e">
        <f>IF(A616&lt;='Single Prism'!$D$18,A616,#N/A)</f>
        <v>#N/A</v>
      </c>
      <c r="C616" t="e">
        <f>'Single Prism'!$D$38*SIN(RADIANS('Single Prism'!$D$17*B616))</f>
        <v>#N/A</v>
      </c>
      <c r="D616" t="e">
        <f>'Single Prism'!$D$38*COS(RADIANS('Single Prism'!$D$17*B616))</f>
        <v>#N/A</v>
      </c>
      <c r="F616" t="e">
        <f>IF(A616&lt;='Single Prism'!$D$18,A616,#N/A)</f>
        <v>#N/A</v>
      </c>
      <c r="G616" t="e">
        <f>'Single Prism'!$D$36*SIN(RADIANS('Single Prism'!$D$17*F616))</f>
        <v>#N/A</v>
      </c>
      <c r="H616" t="e">
        <f>'Single Prism'!$D$36*COS(RADIANS('Single Prism'!$D$17*F616))</f>
        <v>#N/A</v>
      </c>
    </row>
    <row r="617" spans="1:8" x14ac:dyDescent="0.25">
      <c r="A617">
        <v>307.5</v>
      </c>
      <c r="B617" t="e">
        <f>IF(A617&lt;='Single Prism'!$D$18,A617,#N/A)</f>
        <v>#N/A</v>
      </c>
      <c r="C617" t="e">
        <f>'Single Prism'!$D$38*SIN(RADIANS('Single Prism'!$D$17*B617))</f>
        <v>#N/A</v>
      </c>
      <c r="D617" t="e">
        <f>'Single Prism'!$D$38*COS(RADIANS('Single Prism'!$D$17*B617))</f>
        <v>#N/A</v>
      </c>
      <c r="F617" t="e">
        <f>IF(A617&lt;='Single Prism'!$D$18,A617,#N/A)</f>
        <v>#N/A</v>
      </c>
      <c r="G617" t="e">
        <f>'Single Prism'!$D$36*SIN(RADIANS('Single Prism'!$D$17*F617))</f>
        <v>#N/A</v>
      </c>
      <c r="H617" t="e">
        <f>'Single Prism'!$D$36*COS(RADIANS('Single Prism'!$D$17*F617))</f>
        <v>#N/A</v>
      </c>
    </row>
    <row r="618" spans="1:8" x14ac:dyDescent="0.25">
      <c r="A618">
        <v>308</v>
      </c>
      <c r="B618" t="e">
        <f>IF(A618&lt;='Single Prism'!$D$18,A618,#N/A)</f>
        <v>#N/A</v>
      </c>
      <c r="C618" t="e">
        <f>'Single Prism'!$D$38*SIN(RADIANS('Single Prism'!$D$17*B618))</f>
        <v>#N/A</v>
      </c>
      <c r="D618" t="e">
        <f>'Single Prism'!$D$38*COS(RADIANS('Single Prism'!$D$17*B618))</f>
        <v>#N/A</v>
      </c>
      <c r="F618" t="e">
        <f>IF(A618&lt;='Single Prism'!$D$18,A618,#N/A)</f>
        <v>#N/A</v>
      </c>
      <c r="G618" t="e">
        <f>'Single Prism'!$D$36*SIN(RADIANS('Single Prism'!$D$17*F618))</f>
        <v>#N/A</v>
      </c>
      <c r="H618" t="e">
        <f>'Single Prism'!$D$36*COS(RADIANS('Single Prism'!$D$17*F618))</f>
        <v>#N/A</v>
      </c>
    </row>
    <row r="619" spans="1:8" x14ac:dyDescent="0.25">
      <c r="A619">
        <v>308.5</v>
      </c>
      <c r="B619" t="e">
        <f>IF(A619&lt;='Single Prism'!$D$18,A619,#N/A)</f>
        <v>#N/A</v>
      </c>
      <c r="C619" t="e">
        <f>'Single Prism'!$D$38*SIN(RADIANS('Single Prism'!$D$17*B619))</f>
        <v>#N/A</v>
      </c>
      <c r="D619" t="e">
        <f>'Single Prism'!$D$38*COS(RADIANS('Single Prism'!$D$17*B619))</f>
        <v>#N/A</v>
      </c>
      <c r="F619" t="e">
        <f>IF(A619&lt;='Single Prism'!$D$18,A619,#N/A)</f>
        <v>#N/A</v>
      </c>
      <c r="G619" t="e">
        <f>'Single Prism'!$D$36*SIN(RADIANS('Single Prism'!$D$17*F619))</f>
        <v>#N/A</v>
      </c>
      <c r="H619" t="e">
        <f>'Single Prism'!$D$36*COS(RADIANS('Single Prism'!$D$17*F619))</f>
        <v>#N/A</v>
      </c>
    </row>
    <row r="620" spans="1:8" x14ac:dyDescent="0.25">
      <c r="A620">
        <v>309</v>
      </c>
      <c r="B620" t="e">
        <f>IF(A620&lt;='Single Prism'!$D$18,A620,#N/A)</f>
        <v>#N/A</v>
      </c>
      <c r="C620" t="e">
        <f>'Single Prism'!$D$38*SIN(RADIANS('Single Prism'!$D$17*B620))</f>
        <v>#N/A</v>
      </c>
      <c r="D620" t="e">
        <f>'Single Prism'!$D$38*COS(RADIANS('Single Prism'!$D$17*B620))</f>
        <v>#N/A</v>
      </c>
      <c r="F620" t="e">
        <f>IF(A620&lt;='Single Prism'!$D$18,A620,#N/A)</f>
        <v>#N/A</v>
      </c>
      <c r="G620" t="e">
        <f>'Single Prism'!$D$36*SIN(RADIANS('Single Prism'!$D$17*F620))</f>
        <v>#N/A</v>
      </c>
      <c r="H620" t="e">
        <f>'Single Prism'!$D$36*COS(RADIANS('Single Prism'!$D$17*F620))</f>
        <v>#N/A</v>
      </c>
    </row>
    <row r="621" spans="1:8" x14ac:dyDescent="0.25">
      <c r="A621">
        <v>309.5</v>
      </c>
      <c r="B621" t="e">
        <f>IF(A621&lt;='Single Prism'!$D$18,A621,#N/A)</f>
        <v>#N/A</v>
      </c>
      <c r="C621" t="e">
        <f>'Single Prism'!$D$38*SIN(RADIANS('Single Prism'!$D$17*B621))</f>
        <v>#N/A</v>
      </c>
      <c r="D621" t="e">
        <f>'Single Prism'!$D$38*COS(RADIANS('Single Prism'!$D$17*B621))</f>
        <v>#N/A</v>
      </c>
      <c r="F621" t="e">
        <f>IF(A621&lt;='Single Prism'!$D$18,A621,#N/A)</f>
        <v>#N/A</v>
      </c>
      <c r="G621" t="e">
        <f>'Single Prism'!$D$36*SIN(RADIANS('Single Prism'!$D$17*F621))</f>
        <v>#N/A</v>
      </c>
      <c r="H621" t="e">
        <f>'Single Prism'!$D$36*COS(RADIANS('Single Prism'!$D$17*F621))</f>
        <v>#N/A</v>
      </c>
    </row>
    <row r="622" spans="1:8" x14ac:dyDescent="0.25">
      <c r="A622">
        <v>310</v>
      </c>
      <c r="B622" t="e">
        <f>IF(A622&lt;='Single Prism'!$D$18,A622,#N/A)</f>
        <v>#N/A</v>
      </c>
      <c r="C622" t="e">
        <f>'Single Prism'!$D$38*SIN(RADIANS('Single Prism'!$D$17*B622))</f>
        <v>#N/A</v>
      </c>
      <c r="D622" t="e">
        <f>'Single Prism'!$D$38*COS(RADIANS('Single Prism'!$D$17*B622))</f>
        <v>#N/A</v>
      </c>
      <c r="F622" t="e">
        <f>IF(A622&lt;='Single Prism'!$D$18,A622,#N/A)</f>
        <v>#N/A</v>
      </c>
      <c r="G622" t="e">
        <f>'Single Prism'!$D$36*SIN(RADIANS('Single Prism'!$D$17*F622))</f>
        <v>#N/A</v>
      </c>
      <c r="H622" t="e">
        <f>'Single Prism'!$D$36*COS(RADIANS('Single Prism'!$D$17*F622))</f>
        <v>#N/A</v>
      </c>
    </row>
    <row r="623" spans="1:8" x14ac:dyDescent="0.25">
      <c r="A623">
        <v>310.5</v>
      </c>
      <c r="B623" t="e">
        <f>IF(A623&lt;='Single Prism'!$D$18,A623,#N/A)</f>
        <v>#N/A</v>
      </c>
      <c r="C623" t="e">
        <f>'Single Prism'!$D$38*SIN(RADIANS('Single Prism'!$D$17*B623))</f>
        <v>#N/A</v>
      </c>
      <c r="D623" t="e">
        <f>'Single Prism'!$D$38*COS(RADIANS('Single Prism'!$D$17*B623))</f>
        <v>#N/A</v>
      </c>
      <c r="F623" t="e">
        <f>IF(A623&lt;='Single Prism'!$D$18,A623,#N/A)</f>
        <v>#N/A</v>
      </c>
      <c r="G623" t="e">
        <f>'Single Prism'!$D$36*SIN(RADIANS('Single Prism'!$D$17*F623))</f>
        <v>#N/A</v>
      </c>
      <c r="H623" t="e">
        <f>'Single Prism'!$D$36*COS(RADIANS('Single Prism'!$D$17*F623))</f>
        <v>#N/A</v>
      </c>
    </row>
    <row r="624" spans="1:8" x14ac:dyDescent="0.25">
      <c r="A624">
        <v>311</v>
      </c>
      <c r="B624" t="e">
        <f>IF(A624&lt;='Single Prism'!$D$18,A624,#N/A)</f>
        <v>#N/A</v>
      </c>
      <c r="C624" t="e">
        <f>'Single Prism'!$D$38*SIN(RADIANS('Single Prism'!$D$17*B624))</f>
        <v>#N/A</v>
      </c>
      <c r="D624" t="e">
        <f>'Single Prism'!$D$38*COS(RADIANS('Single Prism'!$D$17*B624))</f>
        <v>#N/A</v>
      </c>
      <c r="F624" t="e">
        <f>IF(A624&lt;='Single Prism'!$D$18,A624,#N/A)</f>
        <v>#N/A</v>
      </c>
      <c r="G624" t="e">
        <f>'Single Prism'!$D$36*SIN(RADIANS('Single Prism'!$D$17*F624))</f>
        <v>#N/A</v>
      </c>
      <c r="H624" t="e">
        <f>'Single Prism'!$D$36*COS(RADIANS('Single Prism'!$D$17*F624))</f>
        <v>#N/A</v>
      </c>
    </row>
    <row r="625" spans="1:8" x14ac:dyDescent="0.25">
      <c r="A625">
        <v>311.5</v>
      </c>
      <c r="B625" t="e">
        <f>IF(A625&lt;='Single Prism'!$D$18,A625,#N/A)</f>
        <v>#N/A</v>
      </c>
      <c r="C625" t="e">
        <f>'Single Prism'!$D$38*SIN(RADIANS('Single Prism'!$D$17*B625))</f>
        <v>#N/A</v>
      </c>
      <c r="D625" t="e">
        <f>'Single Prism'!$D$38*COS(RADIANS('Single Prism'!$D$17*B625))</f>
        <v>#N/A</v>
      </c>
      <c r="F625" t="e">
        <f>IF(A625&lt;='Single Prism'!$D$18,A625,#N/A)</f>
        <v>#N/A</v>
      </c>
      <c r="G625" t="e">
        <f>'Single Prism'!$D$36*SIN(RADIANS('Single Prism'!$D$17*F625))</f>
        <v>#N/A</v>
      </c>
      <c r="H625" t="e">
        <f>'Single Prism'!$D$36*COS(RADIANS('Single Prism'!$D$17*F625))</f>
        <v>#N/A</v>
      </c>
    </row>
    <row r="626" spans="1:8" x14ac:dyDescent="0.25">
      <c r="A626">
        <v>312</v>
      </c>
      <c r="B626" t="e">
        <f>IF(A626&lt;='Single Prism'!$D$18,A626,#N/A)</f>
        <v>#N/A</v>
      </c>
      <c r="C626" t="e">
        <f>'Single Prism'!$D$38*SIN(RADIANS('Single Prism'!$D$17*B626))</f>
        <v>#N/A</v>
      </c>
      <c r="D626" t="e">
        <f>'Single Prism'!$D$38*COS(RADIANS('Single Prism'!$D$17*B626))</f>
        <v>#N/A</v>
      </c>
      <c r="F626" t="e">
        <f>IF(A626&lt;='Single Prism'!$D$18,A626,#N/A)</f>
        <v>#N/A</v>
      </c>
      <c r="G626" t="e">
        <f>'Single Prism'!$D$36*SIN(RADIANS('Single Prism'!$D$17*F626))</f>
        <v>#N/A</v>
      </c>
      <c r="H626" t="e">
        <f>'Single Prism'!$D$36*COS(RADIANS('Single Prism'!$D$17*F626))</f>
        <v>#N/A</v>
      </c>
    </row>
    <row r="627" spans="1:8" x14ac:dyDescent="0.25">
      <c r="A627">
        <v>312.5</v>
      </c>
      <c r="B627" t="e">
        <f>IF(A627&lt;='Single Prism'!$D$18,A627,#N/A)</f>
        <v>#N/A</v>
      </c>
      <c r="C627" t="e">
        <f>'Single Prism'!$D$38*SIN(RADIANS('Single Prism'!$D$17*B627))</f>
        <v>#N/A</v>
      </c>
      <c r="D627" t="e">
        <f>'Single Prism'!$D$38*COS(RADIANS('Single Prism'!$D$17*B627))</f>
        <v>#N/A</v>
      </c>
      <c r="F627" t="e">
        <f>IF(A627&lt;='Single Prism'!$D$18,A627,#N/A)</f>
        <v>#N/A</v>
      </c>
      <c r="G627" t="e">
        <f>'Single Prism'!$D$36*SIN(RADIANS('Single Prism'!$D$17*F627))</f>
        <v>#N/A</v>
      </c>
      <c r="H627" t="e">
        <f>'Single Prism'!$D$36*COS(RADIANS('Single Prism'!$D$17*F627))</f>
        <v>#N/A</v>
      </c>
    </row>
    <row r="628" spans="1:8" x14ac:dyDescent="0.25">
      <c r="A628">
        <v>313</v>
      </c>
      <c r="B628" t="e">
        <f>IF(A628&lt;='Single Prism'!$D$18,A628,#N/A)</f>
        <v>#N/A</v>
      </c>
      <c r="C628" t="e">
        <f>'Single Prism'!$D$38*SIN(RADIANS('Single Prism'!$D$17*B628))</f>
        <v>#N/A</v>
      </c>
      <c r="D628" t="e">
        <f>'Single Prism'!$D$38*COS(RADIANS('Single Prism'!$D$17*B628))</f>
        <v>#N/A</v>
      </c>
      <c r="F628" t="e">
        <f>IF(A628&lt;='Single Prism'!$D$18,A628,#N/A)</f>
        <v>#N/A</v>
      </c>
      <c r="G628" t="e">
        <f>'Single Prism'!$D$36*SIN(RADIANS('Single Prism'!$D$17*F628))</f>
        <v>#N/A</v>
      </c>
      <c r="H628" t="e">
        <f>'Single Prism'!$D$36*COS(RADIANS('Single Prism'!$D$17*F628))</f>
        <v>#N/A</v>
      </c>
    </row>
    <row r="629" spans="1:8" x14ac:dyDescent="0.25">
      <c r="A629">
        <v>313.5</v>
      </c>
      <c r="B629" t="e">
        <f>IF(A629&lt;='Single Prism'!$D$18,A629,#N/A)</f>
        <v>#N/A</v>
      </c>
      <c r="C629" t="e">
        <f>'Single Prism'!$D$38*SIN(RADIANS('Single Prism'!$D$17*B629))</f>
        <v>#N/A</v>
      </c>
      <c r="D629" t="e">
        <f>'Single Prism'!$D$38*COS(RADIANS('Single Prism'!$D$17*B629))</f>
        <v>#N/A</v>
      </c>
      <c r="F629" t="e">
        <f>IF(A629&lt;='Single Prism'!$D$18,A629,#N/A)</f>
        <v>#N/A</v>
      </c>
      <c r="G629" t="e">
        <f>'Single Prism'!$D$36*SIN(RADIANS('Single Prism'!$D$17*F629))</f>
        <v>#N/A</v>
      </c>
      <c r="H629" t="e">
        <f>'Single Prism'!$D$36*COS(RADIANS('Single Prism'!$D$17*F629))</f>
        <v>#N/A</v>
      </c>
    </row>
    <row r="630" spans="1:8" x14ac:dyDescent="0.25">
      <c r="A630">
        <v>314</v>
      </c>
      <c r="B630" t="e">
        <f>IF(A630&lt;='Single Prism'!$D$18,A630,#N/A)</f>
        <v>#N/A</v>
      </c>
      <c r="C630" t="e">
        <f>'Single Prism'!$D$38*SIN(RADIANS('Single Prism'!$D$17*B630))</f>
        <v>#N/A</v>
      </c>
      <c r="D630" t="e">
        <f>'Single Prism'!$D$38*COS(RADIANS('Single Prism'!$D$17*B630))</f>
        <v>#N/A</v>
      </c>
      <c r="F630" t="e">
        <f>IF(A630&lt;='Single Prism'!$D$18,A630,#N/A)</f>
        <v>#N/A</v>
      </c>
      <c r="G630" t="e">
        <f>'Single Prism'!$D$36*SIN(RADIANS('Single Prism'!$D$17*F630))</f>
        <v>#N/A</v>
      </c>
      <c r="H630" t="e">
        <f>'Single Prism'!$D$36*COS(RADIANS('Single Prism'!$D$17*F630))</f>
        <v>#N/A</v>
      </c>
    </row>
    <row r="631" spans="1:8" x14ac:dyDescent="0.25">
      <c r="A631">
        <v>314.5</v>
      </c>
      <c r="B631" t="e">
        <f>IF(A631&lt;='Single Prism'!$D$18,A631,#N/A)</f>
        <v>#N/A</v>
      </c>
      <c r="C631" t="e">
        <f>'Single Prism'!$D$38*SIN(RADIANS('Single Prism'!$D$17*B631))</f>
        <v>#N/A</v>
      </c>
      <c r="D631" t="e">
        <f>'Single Prism'!$D$38*COS(RADIANS('Single Prism'!$D$17*B631))</f>
        <v>#N/A</v>
      </c>
      <c r="F631" t="e">
        <f>IF(A631&lt;='Single Prism'!$D$18,A631,#N/A)</f>
        <v>#N/A</v>
      </c>
      <c r="G631" t="e">
        <f>'Single Prism'!$D$36*SIN(RADIANS('Single Prism'!$D$17*F631))</f>
        <v>#N/A</v>
      </c>
      <c r="H631" t="e">
        <f>'Single Prism'!$D$36*COS(RADIANS('Single Prism'!$D$17*F631))</f>
        <v>#N/A</v>
      </c>
    </row>
    <row r="632" spans="1:8" x14ac:dyDescent="0.25">
      <c r="A632">
        <v>315</v>
      </c>
      <c r="B632" t="e">
        <f>IF(A632&lt;='Single Prism'!$D$18,A632,#N/A)</f>
        <v>#N/A</v>
      </c>
      <c r="C632" t="e">
        <f>'Single Prism'!$D$38*SIN(RADIANS('Single Prism'!$D$17*B632))</f>
        <v>#N/A</v>
      </c>
      <c r="D632" t="e">
        <f>'Single Prism'!$D$38*COS(RADIANS('Single Prism'!$D$17*B632))</f>
        <v>#N/A</v>
      </c>
      <c r="F632" t="e">
        <f>IF(A632&lt;='Single Prism'!$D$18,A632,#N/A)</f>
        <v>#N/A</v>
      </c>
      <c r="G632" t="e">
        <f>'Single Prism'!$D$36*SIN(RADIANS('Single Prism'!$D$17*F632))</f>
        <v>#N/A</v>
      </c>
      <c r="H632" t="e">
        <f>'Single Prism'!$D$36*COS(RADIANS('Single Prism'!$D$17*F632))</f>
        <v>#N/A</v>
      </c>
    </row>
    <row r="633" spans="1:8" x14ac:dyDescent="0.25">
      <c r="A633">
        <v>315.5</v>
      </c>
      <c r="B633" t="e">
        <f>IF(A633&lt;='Single Prism'!$D$18,A633,#N/A)</f>
        <v>#N/A</v>
      </c>
      <c r="C633" t="e">
        <f>'Single Prism'!$D$38*SIN(RADIANS('Single Prism'!$D$17*B633))</f>
        <v>#N/A</v>
      </c>
      <c r="D633" t="e">
        <f>'Single Prism'!$D$38*COS(RADIANS('Single Prism'!$D$17*B633))</f>
        <v>#N/A</v>
      </c>
      <c r="F633" t="e">
        <f>IF(A633&lt;='Single Prism'!$D$18,A633,#N/A)</f>
        <v>#N/A</v>
      </c>
      <c r="G633" t="e">
        <f>'Single Prism'!$D$36*SIN(RADIANS('Single Prism'!$D$17*F633))</f>
        <v>#N/A</v>
      </c>
      <c r="H633" t="e">
        <f>'Single Prism'!$D$36*COS(RADIANS('Single Prism'!$D$17*F633))</f>
        <v>#N/A</v>
      </c>
    </row>
    <row r="634" spans="1:8" x14ac:dyDescent="0.25">
      <c r="A634">
        <v>316</v>
      </c>
      <c r="B634" t="e">
        <f>IF(A634&lt;='Single Prism'!$D$18,A634,#N/A)</f>
        <v>#N/A</v>
      </c>
      <c r="C634" t="e">
        <f>'Single Prism'!$D$38*SIN(RADIANS('Single Prism'!$D$17*B634))</f>
        <v>#N/A</v>
      </c>
      <c r="D634" t="e">
        <f>'Single Prism'!$D$38*COS(RADIANS('Single Prism'!$D$17*B634))</f>
        <v>#N/A</v>
      </c>
      <c r="F634" t="e">
        <f>IF(A634&lt;='Single Prism'!$D$18,A634,#N/A)</f>
        <v>#N/A</v>
      </c>
      <c r="G634" t="e">
        <f>'Single Prism'!$D$36*SIN(RADIANS('Single Prism'!$D$17*F634))</f>
        <v>#N/A</v>
      </c>
      <c r="H634" t="e">
        <f>'Single Prism'!$D$36*COS(RADIANS('Single Prism'!$D$17*F634))</f>
        <v>#N/A</v>
      </c>
    </row>
    <row r="635" spans="1:8" x14ac:dyDescent="0.25">
      <c r="A635">
        <v>316.5</v>
      </c>
      <c r="B635" t="e">
        <f>IF(A635&lt;='Single Prism'!$D$18,A635,#N/A)</f>
        <v>#N/A</v>
      </c>
      <c r="C635" t="e">
        <f>'Single Prism'!$D$38*SIN(RADIANS('Single Prism'!$D$17*B635))</f>
        <v>#N/A</v>
      </c>
      <c r="D635" t="e">
        <f>'Single Prism'!$D$38*COS(RADIANS('Single Prism'!$D$17*B635))</f>
        <v>#N/A</v>
      </c>
      <c r="F635" t="e">
        <f>IF(A635&lt;='Single Prism'!$D$18,A635,#N/A)</f>
        <v>#N/A</v>
      </c>
      <c r="G635" t="e">
        <f>'Single Prism'!$D$36*SIN(RADIANS('Single Prism'!$D$17*F635))</f>
        <v>#N/A</v>
      </c>
      <c r="H635" t="e">
        <f>'Single Prism'!$D$36*COS(RADIANS('Single Prism'!$D$17*F635))</f>
        <v>#N/A</v>
      </c>
    </row>
    <row r="636" spans="1:8" x14ac:dyDescent="0.25">
      <c r="A636">
        <v>317</v>
      </c>
      <c r="B636" t="e">
        <f>IF(A636&lt;='Single Prism'!$D$18,A636,#N/A)</f>
        <v>#N/A</v>
      </c>
      <c r="C636" t="e">
        <f>'Single Prism'!$D$38*SIN(RADIANS('Single Prism'!$D$17*B636))</f>
        <v>#N/A</v>
      </c>
      <c r="D636" t="e">
        <f>'Single Prism'!$D$38*COS(RADIANS('Single Prism'!$D$17*B636))</f>
        <v>#N/A</v>
      </c>
      <c r="F636" t="e">
        <f>IF(A636&lt;='Single Prism'!$D$18,A636,#N/A)</f>
        <v>#N/A</v>
      </c>
      <c r="G636" t="e">
        <f>'Single Prism'!$D$36*SIN(RADIANS('Single Prism'!$D$17*F636))</f>
        <v>#N/A</v>
      </c>
      <c r="H636" t="e">
        <f>'Single Prism'!$D$36*COS(RADIANS('Single Prism'!$D$17*F636))</f>
        <v>#N/A</v>
      </c>
    </row>
    <row r="637" spans="1:8" x14ac:dyDescent="0.25">
      <c r="A637">
        <v>317.5</v>
      </c>
      <c r="B637" t="e">
        <f>IF(A637&lt;='Single Prism'!$D$18,A637,#N/A)</f>
        <v>#N/A</v>
      </c>
      <c r="C637" t="e">
        <f>'Single Prism'!$D$38*SIN(RADIANS('Single Prism'!$D$17*B637))</f>
        <v>#N/A</v>
      </c>
      <c r="D637" t="e">
        <f>'Single Prism'!$D$38*COS(RADIANS('Single Prism'!$D$17*B637))</f>
        <v>#N/A</v>
      </c>
      <c r="F637" t="e">
        <f>IF(A637&lt;='Single Prism'!$D$18,A637,#N/A)</f>
        <v>#N/A</v>
      </c>
      <c r="G637" t="e">
        <f>'Single Prism'!$D$36*SIN(RADIANS('Single Prism'!$D$17*F637))</f>
        <v>#N/A</v>
      </c>
      <c r="H637" t="e">
        <f>'Single Prism'!$D$36*COS(RADIANS('Single Prism'!$D$17*F637))</f>
        <v>#N/A</v>
      </c>
    </row>
    <row r="638" spans="1:8" x14ac:dyDescent="0.25">
      <c r="A638">
        <v>318</v>
      </c>
      <c r="B638" t="e">
        <f>IF(A638&lt;='Single Prism'!$D$18,A638,#N/A)</f>
        <v>#N/A</v>
      </c>
      <c r="C638" t="e">
        <f>'Single Prism'!$D$38*SIN(RADIANS('Single Prism'!$D$17*B638))</f>
        <v>#N/A</v>
      </c>
      <c r="D638" t="e">
        <f>'Single Prism'!$D$38*COS(RADIANS('Single Prism'!$D$17*B638))</f>
        <v>#N/A</v>
      </c>
      <c r="F638" t="e">
        <f>IF(A638&lt;='Single Prism'!$D$18,A638,#N/A)</f>
        <v>#N/A</v>
      </c>
      <c r="G638" t="e">
        <f>'Single Prism'!$D$36*SIN(RADIANS('Single Prism'!$D$17*F638))</f>
        <v>#N/A</v>
      </c>
      <c r="H638" t="e">
        <f>'Single Prism'!$D$36*COS(RADIANS('Single Prism'!$D$17*F638))</f>
        <v>#N/A</v>
      </c>
    </row>
    <row r="639" spans="1:8" x14ac:dyDescent="0.25">
      <c r="A639">
        <v>318.5</v>
      </c>
      <c r="B639" t="e">
        <f>IF(A639&lt;='Single Prism'!$D$18,A639,#N/A)</f>
        <v>#N/A</v>
      </c>
      <c r="C639" t="e">
        <f>'Single Prism'!$D$38*SIN(RADIANS('Single Prism'!$D$17*B639))</f>
        <v>#N/A</v>
      </c>
      <c r="D639" t="e">
        <f>'Single Prism'!$D$38*COS(RADIANS('Single Prism'!$D$17*B639))</f>
        <v>#N/A</v>
      </c>
      <c r="F639" t="e">
        <f>IF(A639&lt;='Single Prism'!$D$18,A639,#N/A)</f>
        <v>#N/A</v>
      </c>
      <c r="G639" t="e">
        <f>'Single Prism'!$D$36*SIN(RADIANS('Single Prism'!$D$17*F639))</f>
        <v>#N/A</v>
      </c>
      <c r="H639" t="e">
        <f>'Single Prism'!$D$36*COS(RADIANS('Single Prism'!$D$17*F639))</f>
        <v>#N/A</v>
      </c>
    </row>
    <row r="640" spans="1:8" x14ac:dyDescent="0.25">
      <c r="A640">
        <v>319</v>
      </c>
      <c r="B640" t="e">
        <f>IF(A640&lt;='Single Prism'!$D$18,A640,#N/A)</f>
        <v>#N/A</v>
      </c>
      <c r="C640" t="e">
        <f>'Single Prism'!$D$38*SIN(RADIANS('Single Prism'!$D$17*B640))</f>
        <v>#N/A</v>
      </c>
      <c r="D640" t="e">
        <f>'Single Prism'!$D$38*COS(RADIANS('Single Prism'!$D$17*B640))</f>
        <v>#N/A</v>
      </c>
      <c r="F640" t="e">
        <f>IF(A640&lt;='Single Prism'!$D$18,A640,#N/A)</f>
        <v>#N/A</v>
      </c>
      <c r="G640" t="e">
        <f>'Single Prism'!$D$36*SIN(RADIANS('Single Prism'!$D$17*F640))</f>
        <v>#N/A</v>
      </c>
      <c r="H640" t="e">
        <f>'Single Prism'!$D$36*COS(RADIANS('Single Prism'!$D$17*F640))</f>
        <v>#N/A</v>
      </c>
    </row>
    <row r="641" spans="1:8" x14ac:dyDescent="0.25">
      <c r="A641">
        <v>319.5</v>
      </c>
      <c r="B641" t="e">
        <f>IF(A641&lt;='Single Prism'!$D$18,A641,#N/A)</f>
        <v>#N/A</v>
      </c>
      <c r="C641" t="e">
        <f>'Single Prism'!$D$38*SIN(RADIANS('Single Prism'!$D$17*B641))</f>
        <v>#N/A</v>
      </c>
      <c r="D641" t="e">
        <f>'Single Prism'!$D$38*COS(RADIANS('Single Prism'!$D$17*B641))</f>
        <v>#N/A</v>
      </c>
      <c r="F641" t="e">
        <f>IF(A641&lt;='Single Prism'!$D$18,A641,#N/A)</f>
        <v>#N/A</v>
      </c>
      <c r="G641" t="e">
        <f>'Single Prism'!$D$36*SIN(RADIANS('Single Prism'!$D$17*F641))</f>
        <v>#N/A</v>
      </c>
      <c r="H641" t="e">
        <f>'Single Prism'!$D$36*COS(RADIANS('Single Prism'!$D$17*F641))</f>
        <v>#N/A</v>
      </c>
    </row>
    <row r="642" spans="1:8" x14ac:dyDescent="0.25">
      <c r="A642">
        <v>320</v>
      </c>
      <c r="B642" t="e">
        <f>IF(A642&lt;='Single Prism'!$D$18,A642,#N/A)</f>
        <v>#N/A</v>
      </c>
      <c r="C642" t="e">
        <f>'Single Prism'!$D$38*SIN(RADIANS('Single Prism'!$D$17*B642))</f>
        <v>#N/A</v>
      </c>
      <c r="D642" t="e">
        <f>'Single Prism'!$D$38*COS(RADIANS('Single Prism'!$D$17*B642))</f>
        <v>#N/A</v>
      </c>
      <c r="F642" t="e">
        <f>IF(A642&lt;='Single Prism'!$D$18,A642,#N/A)</f>
        <v>#N/A</v>
      </c>
      <c r="G642" t="e">
        <f>'Single Prism'!$D$36*SIN(RADIANS('Single Prism'!$D$17*F642))</f>
        <v>#N/A</v>
      </c>
      <c r="H642" t="e">
        <f>'Single Prism'!$D$36*COS(RADIANS('Single Prism'!$D$17*F642))</f>
        <v>#N/A</v>
      </c>
    </row>
    <row r="643" spans="1:8" x14ac:dyDescent="0.25">
      <c r="A643">
        <v>320.5</v>
      </c>
      <c r="B643" t="e">
        <f>IF(A643&lt;='Single Prism'!$D$18,A643,#N/A)</f>
        <v>#N/A</v>
      </c>
      <c r="C643" t="e">
        <f>'Single Prism'!$D$38*SIN(RADIANS('Single Prism'!$D$17*B643))</f>
        <v>#N/A</v>
      </c>
      <c r="D643" t="e">
        <f>'Single Prism'!$D$38*COS(RADIANS('Single Prism'!$D$17*B643))</f>
        <v>#N/A</v>
      </c>
      <c r="F643" t="e">
        <f>IF(A643&lt;='Single Prism'!$D$18,A643,#N/A)</f>
        <v>#N/A</v>
      </c>
      <c r="G643" t="e">
        <f>'Single Prism'!$D$36*SIN(RADIANS('Single Prism'!$D$17*F643))</f>
        <v>#N/A</v>
      </c>
      <c r="H643" t="e">
        <f>'Single Prism'!$D$36*COS(RADIANS('Single Prism'!$D$17*F643))</f>
        <v>#N/A</v>
      </c>
    </row>
    <row r="644" spans="1:8" x14ac:dyDescent="0.25">
      <c r="A644">
        <v>321</v>
      </c>
      <c r="B644" t="e">
        <f>IF(A644&lt;='Single Prism'!$D$18,A644,#N/A)</f>
        <v>#N/A</v>
      </c>
      <c r="C644" t="e">
        <f>'Single Prism'!$D$38*SIN(RADIANS('Single Prism'!$D$17*B644))</f>
        <v>#N/A</v>
      </c>
      <c r="D644" t="e">
        <f>'Single Prism'!$D$38*COS(RADIANS('Single Prism'!$D$17*B644))</f>
        <v>#N/A</v>
      </c>
      <c r="F644" t="e">
        <f>IF(A644&lt;='Single Prism'!$D$18,A644,#N/A)</f>
        <v>#N/A</v>
      </c>
      <c r="G644" t="e">
        <f>'Single Prism'!$D$36*SIN(RADIANS('Single Prism'!$D$17*F644))</f>
        <v>#N/A</v>
      </c>
      <c r="H644" t="e">
        <f>'Single Prism'!$D$36*COS(RADIANS('Single Prism'!$D$17*F644))</f>
        <v>#N/A</v>
      </c>
    </row>
    <row r="645" spans="1:8" x14ac:dyDescent="0.25">
      <c r="A645">
        <v>321.5</v>
      </c>
      <c r="B645" t="e">
        <f>IF(A645&lt;='Single Prism'!$D$18,A645,#N/A)</f>
        <v>#N/A</v>
      </c>
      <c r="C645" t="e">
        <f>'Single Prism'!$D$38*SIN(RADIANS('Single Prism'!$D$17*B645))</f>
        <v>#N/A</v>
      </c>
      <c r="D645" t="e">
        <f>'Single Prism'!$D$38*COS(RADIANS('Single Prism'!$D$17*B645))</f>
        <v>#N/A</v>
      </c>
      <c r="F645" t="e">
        <f>IF(A645&lt;='Single Prism'!$D$18,A645,#N/A)</f>
        <v>#N/A</v>
      </c>
      <c r="G645" t="e">
        <f>'Single Prism'!$D$36*SIN(RADIANS('Single Prism'!$D$17*F645))</f>
        <v>#N/A</v>
      </c>
      <c r="H645" t="e">
        <f>'Single Prism'!$D$36*COS(RADIANS('Single Prism'!$D$17*F645))</f>
        <v>#N/A</v>
      </c>
    </row>
    <row r="646" spans="1:8" x14ac:dyDescent="0.25">
      <c r="A646">
        <v>322</v>
      </c>
      <c r="B646" t="e">
        <f>IF(A646&lt;='Single Prism'!$D$18,A646,#N/A)</f>
        <v>#N/A</v>
      </c>
      <c r="C646" t="e">
        <f>'Single Prism'!$D$38*SIN(RADIANS('Single Prism'!$D$17*B646))</f>
        <v>#N/A</v>
      </c>
      <c r="D646" t="e">
        <f>'Single Prism'!$D$38*COS(RADIANS('Single Prism'!$D$17*B646))</f>
        <v>#N/A</v>
      </c>
      <c r="F646" t="e">
        <f>IF(A646&lt;='Single Prism'!$D$18,A646,#N/A)</f>
        <v>#N/A</v>
      </c>
      <c r="G646" t="e">
        <f>'Single Prism'!$D$36*SIN(RADIANS('Single Prism'!$D$17*F646))</f>
        <v>#N/A</v>
      </c>
      <c r="H646" t="e">
        <f>'Single Prism'!$D$36*COS(RADIANS('Single Prism'!$D$17*F646))</f>
        <v>#N/A</v>
      </c>
    </row>
    <row r="647" spans="1:8" x14ac:dyDescent="0.25">
      <c r="A647">
        <v>322.5</v>
      </c>
      <c r="B647" t="e">
        <f>IF(A647&lt;='Single Prism'!$D$18,A647,#N/A)</f>
        <v>#N/A</v>
      </c>
      <c r="C647" t="e">
        <f>'Single Prism'!$D$38*SIN(RADIANS('Single Prism'!$D$17*B647))</f>
        <v>#N/A</v>
      </c>
      <c r="D647" t="e">
        <f>'Single Prism'!$D$38*COS(RADIANS('Single Prism'!$D$17*B647))</f>
        <v>#N/A</v>
      </c>
      <c r="F647" t="e">
        <f>IF(A647&lt;='Single Prism'!$D$18,A647,#N/A)</f>
        <v>#N/A</v>
      </c>
      <c r="G647" t="e">
        <f>'Single Prism'!$D$36*SIN(RADIANS('Single Prism'!$D$17*F647))</f>
        <v>#N/A</v>
      </c>
      <c r="H647" t="e">
        <f>'Single Prism'!$D$36*COS(RADIANS('Single Prism'!$D$17*F647))</f>
        <v>#N/A</v>
      </c>
    </row>
    <row r="648" spans="1:8" x14ac:dyDescent="0.25">
      <c r="A648">
        <v>323</v>
      </c>
      <c r="B648" t="e">
        <f>IF(A648&lt;='Single Prism'!$D$18,A648,#N/A)</f>
        <v>#N/A</v>
      </c>
      <c r="C648" t="e">
        <f>'Single Prism'!$D$38*SIN(RADIANS('Single Prism'!$D$17*B648))</f>
        <v>#N/A</v>
      </c>
      <c r="D648" t="e">
        <f>'Single Prism'!$D$38*COS(RADIANS('Single Prism'!$D$17*B648))</f>
        <v>#N/A</v>
      </c>
      <c r="F648" t="e">
        <f>IF(A648&lt;='Single Prism'!$D$18,A648,#N/A)</f>
        <v>#N/A</v>
      </c>
      <c r="G648" t="e">
        <f>'Single Prism'!$D$36*SIN(RADIANS('Single Prism'!$D$17*F648))</f>
        <v>#N/A</v>
      </c>
      <c r="H648" t="e">
        <f>'Single Prism'!$D$36*COS(RADIANS('Single Prism'!$D$17*F648))</f>
        <v>#N/A</v>
      </c>
    </row>
    <row r="649" spans="1:8" x14ac:dyDescent="0.25">
      <c r="A649">
        <v>323.5</v>
      </c>
      <c r="B649" t="e">
        <f>IF(A649&lt;='Single Prism'!$D$18,A649,#N/A)</f>
        <v>#N/A</v>
      </c>
      <c r="C649" t="e">
        <f>'Single Prism'!$D$38*SIN(RADIANS('Single Prism'!$D$17*B649))</f>
        <v>#N/A</v>
      </c>
      <c r="D649" t="e">
        <f>'Single Prism'!$D$38*COS(RADIANS('Single Prism'!$D$17*B649))</f>
        <v>#N/A</v>
      </c>
      <c r="F649" t="e">
        <f>IF(A649&lt;='Single Prism'!$D$18,A649,#N/A)</f>
        <v>#N/A</v>
      </c>
      <c r="G649" t="e">
        <f>'Single Prism'!$D$36*SIN(RADIANS('Single Prism'!$D$17*F649))</f>
        <v>#N/A</v>
      </c>
      <c r="H649" t="e">
        <f>'Single Prism'!$D$36*COS(RADIANS('Single Prism'!$D$17*F649))</f>
        <v>#N/A</v>
      </c>
    </row>
    <row r="650" spans="1:8" x14ac:dyDescent="0.25">
      <c r="A650">
        <v>324</v>
      </c>
      <c r="B650" t="e">
        <f>IF(A650&lt;='Single Prism'!$D$18,A650,#N/A)</f>
        <v>#N/A</v>
      </c>
      <c r="C650" t="e">
        <f>'Single Prism'!$D$38*SIN(RADIANS('Single Prism'!$D$17*B650))</f>
        <v>#N/A</v>
      </c>
      <c r="D650" t="e">
        <f>'Single Prism'!$D$38*COS(RADIANS('Single Prism'!$D$17*B650))</f>
        <v>#N/A</v>
      </c>
      <c r="F650" t="e">
        <f>IF(A650&lt;='Single Prism'!$D$18,A650,#N/A)</f>
        <v>#N/A</v>
      </c>
      <c r="G650" t="e">
        <f>'Single Prism'!$D$36*SIN(RADIANS('Single Prism'!$D$17*F650))</f>
        <v>#N/A</v>
      </c>
      <c r="H650" t="e">
        <f>'Single Prism'!$D$36*COS(RADIANS('Single Prism'!$D$17*F650))</f>
        <v>#N/A</v>
      </c>
    </row>
    <row r="651" spans="1:8" x14ac:dyDescent="0.25">
      <c r="A651">
        <v>324.5</v>
      </c>
      <c r="B651" t="e">
        <f>IF(A651&lt;='Single Prism'!$D$18,A651,#N/A)</f>
        <v>#N/A</v>
      </c>
      <c r="C651" t="e">
        <f>'Single Prism'!$D$38*SIN(RADIANS('Single Prism'!$D$17*B651))</f>
        <v>#N/A</v>
      </c>
      <c r="D651" t="e">
        <f>'Single Prism'!$D$38*COS(RADIANS('Single Prism'!$D$17*B651))</f>
        <v>#N/A</v>
      </c>
      <c r="F651" t="e">
        <f>IF(A651&lt;='Single Prism'!$D$18,A651,#N/A)</f>
        <v>#N/A</v>
      </c>
      <c r="G651" t="e">
        <f>'Single Prism'!$D$36*SIN(RADIANS('Single Prism'!$D$17*F651))</f>
        <v>#N/A</v>
      </c>
      <c r="H651" t="e">
        <f>'Single Prism'!$D$36*COS(RADIANS('Single Prism'!$D$17*F651))</f>
        <v>#N/A</v>
      </c>
    </row>
    <row r="652" spans="1:8" x14ac:dyDescent="0.25">
      <c r="A652">
        <v>325</v>
      </c>
      <c r="B652" t="e">
        <f>IF(A652&lt;='Single Prism'!$D$18,A652,#N/A)</f>
        <v>#N/A</v>
      </c>
      <c r="C652" t="e">
        <f>'Single Prism'!$D$38*SIN(RADIANS('Single Prism'!$D$17*B652))</f>
        <v>#N/A</v>
      </c>
      <c r="D652" t="e">
        <f>'Single Prism'!$D$38*COS(RADIANS('Single Prism'!$D$17*B652))</f>
        <v>#N/A</v>
      </c>
      <c r="F652" t="e">
        <f>IF(A652&lt;='Single Prism'!$D$18,A652,#N/A)</f>
        <v>#N/A</v>
      </c>
      <c r="G652" t="e">
        <f>'Single Prism'!$D$36*SIN(RADIANS('Single Prism'!$D$17*F652))</f>
        <v>#N/A</v>
      </c>
      <c r="H652" t="e">
        <f>'Single Prism'!$D$36*COS(RADIANS('Single Prism'!$D$17*F652))</f>
        <v>#N/A</v>
      </c>
    </row>
    <row r="653" spans="1:8" x14ac:dyDescent="0.25">
      <c r="A653">
        <v>325.5</v>
      </c>
      <c r="B653" t="e">
        <f>IF(A653&lt;='Single Prism'!$D$18,A653,#N/A)</f>
        <v>#N/A</v>
      </c>
      <c r="C653" t="e">
        <f>'Single Prism'!$D$38*SIN(RADIANS('Single Prism'!$D$17*B653))</f>
        <v>#N/A</v>
      </c>
      <c r="D653" t="e">
        <f>'Single Prism'!$D$38*COS(RADIANS('Single Prism'!$D$17*B653))</f>
        <v>#N/A</v>
      </c>
      <c r="F653" t="e">
        <f>IF(A653&lt;='Single Prism'!$D$18,A653,#N/A)</f>
        <v>#N/A</v>
      </c>
      <c r="G653" t="e">
        <f>'Single Prism'!$D$36*SIN(RADIANS('Single Prism'!$D$17*F653))</f>
        <v>#N/A</v>
      </c>
      <c r="H653" t="e">
        <f>'Single Prism'!$D$36*COS(RADIANS('Single Prism'!$D$17*F653))</f>
        <v>#N/A</v>
      </c>
    </row>
    <row r="654" spans="1:8" x14ac:dyDescent="0.25">
      <c r="A654">
        <v>326</v>
      </c>
      <c r="B654" t="e">
        <f>IF(A654&lt;='Single Prism'!$D$18,A654,#N/A)</f>
        <v>#N/A</v>
      </c>
      <c r="C654" t="e">
        <f>'Single Prism'!$D$38*SIN(RADIANS('Single Prism'!$D$17*B654))</f>
        <v>#N/A</v>
      </c>
      <c r="D654" t="e">
        <f>'Single Prism'!$D$38*COS(RADIANS('Single Prism'!$D$17*B654))</f>
        <v>#N/A</v>
      </c>
      <c r="F654" t="e">
        <f>IF(A654&lt;='Single Prism'!$D$18,A654,#N/A)</f>
        <v>#N/A</v>
      </c>
      <c r="G654" t="e">
        <f>'Single Prism'!$D$36*SIN(RADIANS('Single Prism'!$D$17*F654))</f>
        <v>#N/A</v>
      </c>
      <c r="H654" t="e">
        <f>'Single Prism'!$D$36*COS(RADIANS('Single Prism'!$D$17*F654))</f>
        <v>#N/A</v>
      </c>
    </row>
    <row r="655" spans="1:8" x14ac:dyDescent="0.25">
      <c r="A655">
        <v>326.5</v>
      </c>
      <c r="B655" t="e">
        <f>IF(A655&lt;='Single Prism'!$D$18,A655,#N/A)</f>
        <v>#N/A</v>
      </c>
      <c r="C655" t="e">
        <f>'Single Prism'!$D$38*SIN(RADIANS('Single Prism'!$D$17*B655))</f>
        <v>#N/A</v>
      </c>
      <c r="D655" t="e">
        <f>'Single Prism'!$D$38*COS(RADIANS('Single Prism'!$D$17*B655))</f>
        <v>#N/A</v>
      </c>
      <c r="F655" t="e">
        <f>IF(A655&lt;='Single Prism'!$D$18,A655,#N/A)</f>
        <v>#N/A</v>
      </c>
      <c r="G655" t="e">
        <f>'Single Prism'!$D$36*SIN(RADIANS('Single Prism'!$D$17*F655))</f>
        <v>#N/A</v>
      </c>
      <c r="H655" t="e">
        <f>'Single Prism'!$D$36*COS(RADIANS('Single Prism'!$D$17*F655))</f>
        <v>#N/A</v>
      </c>
    </row>
    <row r="656" spans="1:8" x14ac:dyDescent="0.25">
      <c r="A656">
        <v>327</v>
      </c>
      <c r="B656" t="e">
        <f>IF(A656&lt;='Single Prism'!$D$18,A656,#N/A)</f>
        <v>#N/A</v>
      </c>
      <c r="C656" t="e">
        <f>'Single Prism'!$D$38*SIN(RADIANS('Single Prism'!$D$17*B656))</f>
        <v>#N/A</v>
      </c>
      <c r="D656" t="e">
        <f>'Single Prism'!$D$38*COS(RADIANS('Single Prism'!$D$17*B656))</f>
        <v>#N/A</v>
      </c>
      <c r="F656" t="e">
        <f>IF(A656&lt;='Single Prism'!$D$18,A656,#N/A)</f>
        <v>#N/A</v>
      </c>
      <c r="G656" t="e">
        <f>'Single Prism'!$D$36*SIN(RADIANS('Single Prism'!$D$17*F656))</f>
        <v>#N/A</v>
      </c>
      <c r="H656" t="e">
        <f>'Single Prism'!$D$36*COS(RADIANS('Single Prism'!$D$17*F656))</f>
        <v>#N/A</v>
      </c>
    </row>
    <row r="657" spans="1:8" x14ac:dyDescent="0.25">
      <c r="A657">
        <v>327.5</v>
      </c>
      <c r="B657" t="e">
        <f>IF(A657&lt;='Single Prism'!$D$18,A657,#N/A)</f>
        <v>#N/A</v>
      </c>
      <c r="C657" t="e">
        <f>'Single Prism'!$D$38*SIN(RADIANS('Single Prism'!$D$17*B657))</f>
        <v>#N/A</v>
      </c>
      <c r="D657" t="e">
        <f>'Single Prism'!$D$38*COS(RADIANS('Single Prism'!$D$17*B657))</f>
        <v>#N/A</v>
      </c>
      <c r="F657" t="e">
        <f>IF(A657&lt;='Single Prism'!$D$18,A657,#N/A)</f>
        <v>#N/A</v>
      </c>
      <c r="G657" t="e">
        <f>'Single Prism'!$D$36*SIN(RADIANS('Single Prism'!$D$17*F657))</f>
        <v>#N/A</v>
      </c>
      <c r="H657" t="e">
        <f>'Single Prism'!$D$36*COS(RADIANS('Single Prism'!$D$17*F657))</f>
        <v>#N/A</v>
      </c>
    </row>
    <row r="658" spans="1:8" x14ac:dyDescent="0.25">
      <c r="A658">
        <v>328</v>
      </c>
      <c r="B658" t="e">
        <f>IF(A658&lt;='Single Prism'!$D$18,A658,#N/A)</f>
        <v>#N/A</v>
      </c>
      <c r="C658" t="e">
        <f>'Single Prism'!$D$38*SIN(RADIANS('Single Prism'!$D$17*B658))</f>
        <v>#N/A</v>
      </c>
      <c r="D658" t="e">
        <f>'Single Prism'!$D$38*COS(RADIANS('Single Prism'!$D$17*B658))</f>
        <v>#N/A</v>
      </c>
      <c r="F658" t="e">
        <f>IF(A658&lt;='Single Prism'!$D$18,A658,#N/A)</f>
        <v>#N/A</v>
      </c>
      <c r="G658" t="e">
        <f>'Single Prism'!$D$36*SIN(RADIANS('Single Prism'!$D$17*F658))</f>
        <v>#N/A</v>
      </c>
      <c r="H658" t="e">
        <f>'Single Prism'!$D$36*COS(RADIANS('Single Prism'!$D$17*F658))</f>
        <v>#N/A</v>
      </c>
    </row>
    <row r="659" spans="1:8" x14ac:dyDescent="0.25">
      <c r="A659">
        <v>328.5</v>
      </c>
      <c r="B659" t="e">
        <f>IF(A659&lt;='Single Prism'!$D$18,A659,#N/A)</f>
        <v>#N/A</v>
      </c>
      <c r="C659" t="e">
        <f>'Single Prism'!$D$38*SIN(RADIANS('Single Prism'!$D$17*B659))</f>
        <v>#N/A</v>
      </c>
      <c r="D659" t="e">
        <f>'Single Prism'!$D$38*COS(RADIANS('Single Prism'!$D$17*B659))</f>
        <v>#N/A</v>
      </c>
      <c r="F659" t="e">
        <f>IF(A659&lt;='Single Prism'!$D$18,A659,#N/A)</f>
        <v>#N/A</v>
      </c>
      <c r="G659" t="e">
        <f>'Single Prism'!$D$36*SIN(RADIANS('Single Prism'!$D$17*F659))</f>
        <v>#N/A</v>
      </c>
      <c r="H659" t="e">
        <f>'Single Prism'!$D$36*COS(RADIANS('Single Prism'!$D$17*F659))</f>
        <v>#N/A</v>
      </c>
    </row>
    <row r="660" spans="1:8" x14ac:dyDescent="0.25">
      <c r="A660">
        <v>329</v>
      </c>
      <c r="B660" t="e">
        <f>IF(A660&lt;='Single Prism'!$D$18,A660,#N/A)</f>
        <v>#N/A</v>
      </c>
      <c r="C660" t="e">
        <f>'Single Prism'!$D$38*SIN(RADIANS('Single Prism'!$D$17*B660))</f>
        <v>#N/A</v>
      </c>
      <c r="D660" t="e">
        <f>'Single Prism'!$D$38*COS(RADIANS('Single Prism'!$D$17*B660))</f>
        <v>#N/A</v>
      </c>
      <c r="F660" t="e">
        <f>IF(A660&lt;='Single Prism'!$D$18,A660,#N/A)</f>
        <v>#N/A</v>
      </c>
      <c r="G660" t="e">
        <f>'Single Prism'!$D$36*SIN(RADIANS('Single Prism'!$D$17*F660))</f>
        <v>#N/A</v>
      </c>
      <c r="H660" t="e">
        <f>'Single Prism'!$D$36*COS(RADIANS('Single Prism'!$D$17*F660))</f>
        <v>#N/A</v>
      </c>
    </row>
    <row r="661" spans="1:8" x14ac:dyDescent="0.25">
      <c r="A661">
        <v>329.5</v>
      </c>
      <c r="B661" t="e">
        <f>IF(A661&lt;='Single Prism'!$D$18,A661,#N/A)</f>
        <v>#N/A</v>
      </c>
      <c r="C661" t="e">
        <f>'Single Prism'!$D$38*SIN(RADIANS('Single Prism'!$D$17*B661))</f>
        <v>#N/A</v>
      </c>
      <c r="D661" t="e">
        <f>'Single Prism'!$D$38*COS(RADIANS('Single Prism'!$D$17*B661))</f>
        <v>#N/A</v>
      </c>
      <c r="F661" t="e">
        <f>IF(A661&lt;='Single Prism'!$D$18,A661,#N/A)</f>
        <v>#N/A</v>
      </c>
      <c r="G661" t="e">
        <f>'Single Prism'!$D$36*SIN(RADIANS('Single Prism'!$D$17*F661))</f>
        <v>#N/A</v>
      </c>
      <c r="H661" t="e">
        <f>'Single Prism'!$D$36*COS(RADIANS('Single Prism'!$D$17*F661))</f>
        <v>#N/A</v>
      </c>
    </row>
    <row r="662" spans="1:8" x14ac:dyDescent="0.25">
      <c r="A662">
        <v>330</v>
      </c>
      <c r="B662" t="e">
        <f>IF(A662&lt;='Single Prism'!$D$18,A662,#N/A)</f>
        <v>#N/A</v>
      </c>
      <c r="C662" t="e">
        <f>'Single Prism'!$D$38*SIN(RADIANS('Single Prism'!$D$17*B662))</f>
        <v>#N/A</v>
      </c>
      <c r="D662" t="e">
        <f>'Single Prism'!$D$38*COS(RADIANS('Single Prism'!$D$17*B662))</f>
        <v>#N/A</v>
      </c>
      <c r="F662" t="e">
        <f>IF(A662&lt;='Single Prism'!$D$18,A662,#N/A)</f>
        <v>#N/A</v>
      </c>
      <c r="G662" t="e">
        <f>'Single Prism'!$D$36*SIN(RADIANS('Single Prism'!$D$17*F662))</f>
        <v>#N/A</v>
      </c>
      <c r="H662" t="e">
        <f>'Single Prism'!$D$36*COS(RADIANS('Single Prism'!$D$17*F662))</f>
        <v>#N/A</v>
      </c>
    </row>
    <row r="663" spans="1:8" x14ac:dyDescent="0.25">
      <c r="A663">
        <v>330.5</v>
      </c>
      <c r="B663" t="e">
        <f>IF(A663&lt;='Single Prism'!$D$18,A663,#N/A)</f>
        <v>#N/A</v>
      </c>
      <c r="C663" t="e">
        <f>'Single Prism'!$D$38*SIN(RADIANS('Single Prism'!$D$17*B663))</f>
        <v>#N/A</v>
      </c>
      <c r="D663" t="e">
        <f>'Single Prism'!$D$38*COS(RADIANS('Single Prism'!$D$17*B663))</f>
        <v>#N/A</v>
      </c>
      <c r="F663" t="e">
        <f>IF(A663&lt;='Single Prism'!$D$18,A663,#N/A)</f>
        <v>#N/A</v>
      </c>
      <c r="G663" t="e">
        <f>'Single Prism'!$D$36*SIN(RADIANS('Single Prism'!$D$17*F663))</f>
        <v>#N/A</v>
      </c>
      <c r="H663" t="e">
        <f>'Single Prism'!$D$36*COS(RADIANS('Single Prism'!$D$17*F663))</f>
        <v>#N/A</v>
      </c>
    </row>
    <row r="664" spans="1:8" x14ac:dyDescent="0.25">
      <c r="A664">
        <v>331</v>
      </c>
      <c r="B664" t="e">
        <f>IF(A664&lt;='Single Prism'!$D$18,A664,#N/A)</f>
        <v>#N/A</v>
      </c>
      <c r="C664" t="e">
        <f>'Single Prism'!$D$38*SIN(RADIANS('Single Prism'!$D$17*B664))</f>
        <v>#N/A</v>
      </c>
      <c r="D664" t="e">
        <f>'Single Prism'!$D$38*COS(RADIANS('Single Prism'!$D$17*B664))</f>
        <v>#N/A</v>
      </c>
      <c r="F664" t="e">
        <f>IF(A664&lt;='Single Prism'!$D$18,A664,#N/A)</f>
        <v>#N/A</v>
      </c>
      <c r="G664" t="e">
        <f>'Single Prism'!$D$36*SIN(RADIANS('Single Prism'!$D$17*F664))</f>
        <v>#N/A</v>
      </c>
      <c r="H664" t="e">
        <f>'Single Prism'!$D$36*COS(RADIANS('Single Prism'!$D$17*F664))</f>
        <v>#N/A</v>
      </c>
    </row>
    <row r="665" spans="1:8" x14ac:dyDescent="0.25">
      <c r="A665">
        <v>331.5</v>
      </c>
      <c r="B665" t="e">
        <f>IF(A665&lt;='Single Prism'!$D$18,A665,#N/A)</f>
        <v>#N/A</v>
      </c>
      <c r="C665" t="e">
        <f>'Single Prism'!$D$38*SIN(RADIANS('Single Prism'!$D$17*B665))</f>
        <v>#N/A</v>
      </c>
      <c r="D665" t="e">
        <f>'Single Prism'!$D$38*COS(RADIANS('Single Prism'!$D$17*B665))</f>
        <v>#N/A</v>
      </c>
      <c r="F665" t="e">
        <f>IF(A665&lt;='Single Prism'!$D$18,A665,#N/A)</f>
        <v>#N/A</v>
      </c>
      <c r="G665" t="e">
        <f>'Single Prism'!$D$36*SIN(RADIANS('Single Prism'!$D$17*F665))</f>
        <v>#N/A</v>
      </c>
      <c r="H665" t="e">
        <f>'Single Prism'!$D$36*COS(RADIANS('Single Prism'!$D$17*F665))</f>
        <v>#N/A</v>
      </c>
    </row>
    <row r="666" spans="1:8" x14ac:dyDescent="0.25">
      <c r="A666">
        <v>332</v>
      </c>
      <c r="B666" t="e">
        <f>IF(A666&lt;='Single Prism'!$D$18,A666,#N/A)</f>
        <v>#N/A</v>
      </c>
      <c r="C666" t="e">
        <f>'Single Prism'!$D$38*SIN(RADIANS('Single Prism'!$D$17*B666))</f>
        <v>#N/A</v>
      </c>
      <c r="D666" t="e">
        <f>'Single Prism'!$D$38*COS(RADIANS('Single Prism'!$D$17*B666))</f>
        <v>#N/A</v>
      </c>
      <c r="F666" t="e">
        <f>IF(A666&lt;='Single Prism'!$D$18,A666,#N/A)</f>
        <v>#N/A</v>
      </c>
      <c r="G666" t="e">
        <f>'Single Prism'!$D$36*SIN(RADIANS('Single Prism'!$D$17*F666))</f>
        <v>#N/A</v>
      </c>
      <c r="H666" t="e">
        <f>'Single Prism'!$D$36*COS(RADIANS('Single Prism'!$D$17*F666))</f>
        <v>#N/A</v>
      </c>
    </row>
    <row r="667" spans="1:8" x14ac:dyDescent="0.25">
      <c r="A667">
        <v>332.5</v>
      </c>
      <c r="B667" t="e">
        <f>IF(A667&lt;='Single Prism'!$D$18,A667,#N/A)</f>
        <v>#N/A</v>
      </c>
      <c r="C667" t="e">
        <f>'Single Prism'!$D$38*SIN(RADIANS('Single Prism'!$D$17*B667))</f>
        <v>#N/A</v>
      </c>
      <c r="D667" t="e">
        <f>'Single Prism'!$D$38*COS(RADIANS('Single Prism'!$D$17*B667))</f>
        <v>#N/A</v>
      </c>
      <c r="F667" t="e">
        <f>IF(A667&lt;='Single Prism'!$D$18,A667,#N/A)</f>
        <v>#N/A</v>
      </c>
      <c r="G667" t="e">
        <f>'Single Prism'!$D$36*SIN(RADIANS('Single Prism'!$D$17*F667))</f>
        <v>#N/A</v>
      </c>
      <c r="H667" t="e">
        <f>'Single Prism'!$D$36*COS(RADIANS('Single Prism'!$D$17*F667))</f>
        <v>#N/A</v>
      </c>
    </row>
    <row r="668" spans="1:8" x14ac:dyDescent="0.25">
      <c r="A668">
        <v>333</v>
      </c>
      <c r="B668" t="e">
        <f>IF(A668&lt;='Single Prism'!$D$18,A668,#N/A)</f>
        <v>#N/A</v>
      </c>
      <c r="C668" t="e">
        <f>'Single Prism'!$D$38*SIN(RADIANS('Single Prism'!$D$17*B668))</f>
        <v>#N/A</v>
      </c>
      <c r="D668" t="e">
        <f>'Single Prism'!$D$38*COS(RADIANS('Single Prism'!$D$17*B668))</f>
        <v>#N/A</v>
      </c>
      <c r="F668" t="e">
        <f>IF(A668&lt;='Single Prism'!$D$18,A668,#N/A)</f>
        <v>#N/A</v>
      </c>
      <c r="G668" t="e">
        <f>'Single Prism'!$D$36*SIN(RADIANS('Single Prism'!$D$17*F668))</f>
        <v>#N/A</v>
      </c>
      <c r="H668" t="e">
        <f>'Single Prism'!$D$36*COS(RADIANS('Single Prism'!$D$17*F668))</f>
        <v>#N/A</v>
      </c>
    </row>
    <row r="669" spans="1:8" x14ac:dyDescent="0.25">
      <c r="A669">
        <v>333.5</v>
      </c>
      <c r="B669" t="e">
        <f>IF(A669&lt;='Single Prism'!$D$18,A669,#N/A)</f>
        <v>#N/A</v>
      </c>
      <c r="C669" t="e">
        <f>'Single Prism'!$D$38*SIN(RADIANS('Single Prism'!$D$17*B669))</f>
        <v>#N/A</v>
      </c>
      <c r="D669" t="e">
        <f>'Single Prism'!$D$38*COS(RADIANS('Single Prism'!$D$17*B669))</f>
        <v>#N/A</v>
      </c>
      <c r="F669" t="e">
        <f>IF(A669&lt;='Single Prism'!$D$18,A669,#N/A)</f>
        <v>#N/A</v>
      </c>
      <c r="G669" t="e">
        <f>'Single Prism'!$D$36*SIN(RADIANS('Single Prism'!$D$17*F669))</f>
        <v>#N/A</v>
      </c>
      <c r="H669" t="e">
        <f>'Single Prism'!$D$36*COS(RADIANS('Single Prism'!$D$17*F669))</f>
        <v>#N/A</v>
      </c>
    </row>
    <row r="670" spans="1:8" x14ac:dyDescent="0.25">
      <c r="A670">
        <v>334</v>
      </c>
      <c r="B670" t="e">
        <f>IF(A670&lt;='Single Prism'!$D$18,A670,#N/A)</f>
        <v>#N/A</v>
      </c>
      <c r="C670" t="e">
        <f>'Single Prism'!$D$38*SIN(RADIANS('Single Prism'!$D$17*B670))</f>
        <v>#N/A</v>
      </c>
      <c r="D670" t="e">
        <f>'Single Prism'!$D$38*COS(RADIANS('Single Prism'!$D$17*B670))</f>
        <v>#N/A</v>
      </c>
      <c r="F670" t="e">
        <f>IF(A670&lt;='Single Prism'!$D$18,A670,#N/A)</f>
        <v>#N/A</v>
      </c>
      <c r="G670" t="e">
        <f>'Single Prism'!$D$36*SIN(RADIANS('Single Prism'!$D$17*F670))</f>
        <v>#N/A</v>
      </c>
      <c r="H670" t="e">
        <f>'Single Prism'!$D$36*COS(RADIANS('Single Prism'!$D$17*F670))</f>
        <v>#N/A</v>
      </c>
    </row>
    <row r="671" spans="1:8" x14ac:dyDescent="0.25">
      <c r="A671">
        <v>334.5</v>
      </c>
      <c r="B671" t="e">
        <f>IF(A671&lt;='Single Prism'!$D$18,A671,#N/A)</f>
        <v>#N/A</v>
      </c>
      <c r="C671" t="e">
        <f>'Single Prism'!$D$38*SIN(RADIANS('Single Prism'!$D$17*B671))</f>
        <v>#N/A</v>
      </c>
      <c r="D671" t="e">
        <f>'Single Prism'!$D$38*COS(RADIANS('Single Prism'!$D$17*B671))</f>
        <v>#N/A</v>
      </c>
      <c r="F671" t="e">
        <f>IF(A671&lt;='Single Prism'!$D$18,A671,#N/A)</f>
        <v>#N/A</v>
      </c>
      <c r="G671" t="e">
        <f>'Single Prism'!$D$36*SIN(RADIANS('Single Prism'!$D$17*F671))</f>
        <v>#N/A</v>
      </c>
      <c r="H671" t="e">
        <f>'Single Prism'!$D$36*COS(RADIANS('Single Prism'!$D$17*F671))</f>
        <v>#N/A</v>
      </c>
    </row>
    <row r="672" spans="1:8" x14ac:dyDescent="0.25">
      <c r="A672">
        <v>335</v>
      </c>
      <c r="B672" t="e">
        <f>IF(A672&lt;='Single Prism'!$D$18,A672,#N/A)</f>
        <v>#N/A</v>
      </c>
      <c r="C672" t="e">
        <f>'Single Prism'!$D$38*SIN(RADIANS('Single Prism'!$D$17*B672))</f>
        <v>#N/A</v>
      </c>
      <c r="D672" t="e">
        <f>'Single Prism'!$D$38*COS(RADIANS('Single Prism'!$D$17*B672))</f>
        <v>#N/A</v>
      </c>
      <c r="F672" t="e">
        <f>IF(A672&lt;='Single Prism'!$D$18,A672,#N/A)</f>
        <v>#N/A</v>
      </c>
      <c r="G672" t="e">
        <f>'Single Prism'!$D$36*SIN(RADIANS('Single Prism'!$D$17*F672))</f>
        <v>#N/A</v>
      </c>
      <c r="H672" t="e">
        <f>'Single Prism'!$D$36*COS(RADIANS('Single Prism'!$D$17*F672))</f>
        <v>#N/A</v>
      </c>
    </row>
    <row r="673" spans="1:8" x14ac:dyDescent="0.25">
      <c r="A673">
        <v>335.5</v>
      </c>
      <c r="B673" t="e">
        <f>IF(A673&lt;='Single Prism'!$D$18,A673,#N/A)</f>
        <v>#N/A</v>
      </c>
      <c r="C673" t="e">
        <f>'Single Prism'!$D$38*SIN(RADIANS('Single Prism'!$D$17*B673))</f>
        <v>#N/A</v>
      </c>
      <c r="D673" t="e">
        <f>'Single Prism'!$D$38*COS(RADIANS('Single Prism'!$D$17*B673))</f>
        <v>#N/A</v>
      </c>
      <c r="F673" t="e">
        <f>IF(A673&lt;='Single Prism'!$D$18,A673,#N/A)</f>
        <v>#N/A</v>
      </c>
      <c r="G673" t="e">
        <f>'Single Prism'!$D$36*SIN(RADIANS('Single Prism'!$D$17*F673))</f>
        <v>#N/A</v>
      </c>
      <c r="H673" t="e">
        <f>'Single Prism'!$D$36*COS(RADIANS('Single Prism'!$D$17*F673))</f>
        <v>#N/A</v>
      </c>
    </row>
    <row r="674" spans="1:8" x14ac:dyDescent="0.25">
      <c r="A674">
        <v>336</v>
      </c>
      <c r="B674" t="e">
        <f>IF(A674&lt;='Single Prism'!$D$18,A674,#N/A)</f>
        <v>#N/A</v>
      </c>
      <c r="C674" t="e">
        <f>'Single Prism'!$D$38*SIN(RADIANS('Single Prism'!$D$17*B674))</f>
        <v>#N/A</v>
      </c>
      <c r="D674" t="e">
        <f>'Single Prism'!$D$38*COS(RADIANS('Single Prism'!$D$17*B674))</f>
        <v>#N/A</v>
      </c>
      <c r="F674" t="e">
        <f>IF(A674&lt;='Single Prism'!$D$18,A674,#N/A)</f>
        <v>#N/A</v>
      </c>
      <c r="G674" t="e">
        <f>'Single Prism'!$D$36*SIN(RADIANS('Single Prism'!$D$17*F674))</f>
        <v>#N/A</v>
      </c>
      <c r="H674" t="e">
        <f>'Single Prism'!$D$36*COS(RADIANS('Single Prism'!$D$17*F674))</f>
        <v>#N/A</v>
      </c>
    </row>
    <row r="675" spans="1:8" x14ac:dyDescent="0.25">
      <c r="A675">
        <v>336.5</v>
      </c>
      <c r="B675" t="e">
        <f>IF(A675&lt;='Single Prism'!$D$18,A675,#N/A)</f>
        <v>#N/A</v>
      </c>
      <c r="C675" t="e">
        <f>'Single Prism'!$D$38*SIN(RADIANS('Single Prism'!$D$17*B675))</f>
        <v>#N/A</v>
      </c>
      <c r="D675" t="e">
        <f>'Single Prism'!$D$38*COS(RADIANS('Single Prism'!$D$17*B675))</f>
        <v>#N/A</v>
      </c>
      <c r="F675" t="e">
        <f>IF(A675&lt;='Single Prism'!$D$18,A675,#N/A)</f>
        <v>#N/A</v>
      </c>
      <c r="G675" t="e">
        <f>'Single Prism'!$D$36*SIN(RADIANS('Single Prism'!$D$17*F675))</f>
        <v>#N/A</v>
      </c>
      <c r="H675" t="e">
        <f>'Single Prism'!$D$36*COS(RADIANS('Single Prism'!$D$17*F675))</f>
        <v>#N/A</v>
      </c>
    </row>
    <row r="676" spans="1:8" x14ac:dyDescent="0.25">
      <c r="A676">
        <v>337</v>
      </c>
      <c r="B676" t="e">
        <f>IF(A676&lt;='Single Prism'!$D$18,A676,#N/A)</f>
        <v>#N/A</v>
      </c>
      <c r="C676" t="e">
        <f>'Single Prism'!$D$38*SIN(RADIANS('Single Prism'!$D$17*B676))</f>
        <v>#N/A</v>
      </c>
      <c r="D676" t="e">
        <f>'Single Prism'!$D$38*COS(RADIANS('Single Prism'!$D$17*B676))</f>
        <v>#N/A</v>
      </c>
      <c r="F676" t="e">
        <f>IF(A676&lt;='Single Prism'!$D$18,A676,#N/A)</f>
        <v>#N/A</v>
      </c>
      <c r="G676" t="e">
        <f>'Single Prism'!$D$36*SIN(RADIANS('Single Prism'!$D$17*F676))</f>
        <v>#N/A</v>
      </c>
      <c r="H676" t="e">
        <f>'Single Prism'!$D$36*COS(RADIANS('Single Prism'!$D$17*F676))</f>
        <v>#N/A</v>
      </c>
    </row>
    <row r="677" spans="1:8" x14ac:dyDescent="0.25">
      <c r="A677">
        <v>337.5</v>
      </c>
      <c r="B677" t="e">
        <f>IF(A677&lt;='Single Prism'!$D$18,A677,#N/A)</f>
        <v>#N/A</v>
      </c>
      <c r="C677" t="e">
        <f>'Single Prism'!$D$38*SIN(RADIANS('Single Prism'!$D$17*B677))</f>
        <v>#N/A</v>
      </c>
      <c r="D677" t="e">
        <f>'Single Prism'!$D$38*COS(RADIANS('Single Prism'!$D$17*B677))</f>
        <v>#N/A</v>
      </c>
      <c r="F677" t="e">
        <f>IF(A677&lt;='Single Prism'!$D$18,A677,#N/A)</f>
        <v>#N/A</v>
      </c>
      <c r="G677" t="e">
        <f>'Single Prism'!$D$36*SIN(RADIANS('Single Prism'!$D$17*F677))</f>
        <v>#N/A</v>
      </c>
      <c r="H677" t="e">
        <f>'Single Prism'!$D$36*COS(RADIANS('Single Prism'!$D$17*F677))</f>
        <v>#N/A</v>
      </c>
    </row>
    <row r="678" spans="1:8" x14ac:dyDescent="0.25">
      <c r="A678">
        <v>338</v>
      </c>
      <c r="B678" t="e">
        <f>IF(A678&lt;='Single Prism'!$D$18,A678,#N/A)</f>
        <v>#N/A</v>
      </c>
      <c r="C678" t="e">
        <f>'Single Prism'!$D$38*SIN(RADIANS('Single Prism'!$D$17*B678))</f>
        <v>#N/A</v>
      </c>
      <c r="D678" t="e">
        <f>'Single Prism'!$D$38*COS(RADIANS('Single Prism'!$D$17*B678))</f>
        <v>#N/A</v>
      </c>
      <c r="F678" t="e">
        <f>IF(A678&lt;='Single Prism'!$D$18,A678,#N/A)</f>
        <v>#N/A</v>
      </c>
      <c r="G678" t="e">
        <f>'Single Prism'!$D$36*SIN(RADIANS('Single Prism'!$D$17*F678))</f>
        <v>#N/A</v>
      </c>
      <c r="H678" t="e">
        <f>'Single Prism'!$D$36*COS(RADIANS('Single Prism'!$D$17*F678))</f>
        <v>#N/A</v>
      </c>
    </row>
    <row r="679" spans="1:8" x14ac:dyDescent="0.25">
      <c r="A679">
        <v>338.5</v>
      </c>
      <c r="B679" t="e">
        <f>IF(A679&lt;='Single Prism'!$D$18,A679,#N/A)</f>
        <v>#N/A</v>
      </c>
      <c r="C679" t="e">
        <f>'Single Prism'!$D$38*SIN(RADIANS('Single Prism'!$D$17*B679))</f>
        <v>#N/A</v>
      </c>
      <c r="D679" t="e">
        <f>'Single Prism'!$D$38*COS(RADIANS('Single Prism'!$D$17*B679))</f>
        <v>#N/A</v>
      </c>
      <c r="F679" t="e">
        <f>IF(A679&lt;='Single Prism'!$D$18,A679,#N/A)</f>
        <v>#N/A</v>
      </c>
      <c r="G679" t="e">
        <f>'Single Prism'!$D$36*SIN(RADIANS('Single Prism'!$D$17*F679))</f>
        <v>#N/A</v>
      </c>
      <c r="H679" t="e">
        <f>'Single Prism'!$D$36*COS(RADIANS('Single Prism'!$D$17*F679))</f>
        <v>#N/A</v>
      </c>
    </row>
    <row r="680" spans="1:8" x14ac:dyDescent="0.25">
      <c r="A680">
        <v>339</v>
      </c>
      <c r="B680" t="e">
        <f>IF(A680&lt;='Single Prism'!$D$18,A680,#N/A)</f>
        <v>#N/A</v>
      </c>
      <c r="C680" t="e">
        <f>'Single Prism'!$D$38*SIN(RADIANS('Single Prism'!$D$17*B680))</f>
        <v>#N/A</v>
      </c>
      <c r="D680" t="e">
        <f>'Single Prism'!$D$38*COS(RADIANS('Single Prism'!$D$17*B680))</f>
        <v>#N/A</v>
      </c>
      <c r="F680" t="e">
        <f>IF(A680&lt;='Single Prism'!$D$18,A680,#N/A)</f>
        <v>#N/A</v>
      </c>
      <c r="G680" t="e">
        <f>'Single Prism'!$D$36*SIN(RADIANS('Single Prism'!$D$17*F680))</f>
        <v>#N/A</v>
      </c>
      <c r="H680" t="e">
        <f>'Single Prism'!$D$36*COS(RADIANS('Single Prism'!$D$17*F680))</f>
        <v>#N/A</v>
      </c>
    </row>
    <row r="681" spans="1:8" x14ac:dyDescent="0.25">
      <c r="A681">
        <v>339.5</v>
      </c>
      <c r="B681" t="e">
        <f>IF(A681&lt;='Single Prism'!$D$18,A681,#N/A)</f>
        <v>#N/A</v>
      </c>
      <c r="C681" t="e">
        <f>'Single Prism'!$D$38*SIN(RADIANS('Single Prism'!$D$17*B681))</f>
        <v>#N/A</v>
      </c>
      <c r="D681" t="e">
        <f>'Single Prism'!$D$38*COS(RADIANS('Single Prism'!$D$17*B681))</f>
        <v>#N/A</v>
      </c>
      <c r="F681" t="e">
        <f>IF(A681&lt;='Single Prism'!$D$18,A681,#N/A)</f>
        <v>#N/A</v>
      </c>
      <c r="G681" t="e">
        <f>'Single Prism'!$D$36*SIN(RADIANS('Single Prism'!$D$17*F681))</f>
        <v>#N/A</v>
      </c>
      <c r="H681" t="e">
        <f>'Single Prism'!$D$36*COS(RADIANS('Single Prism'!$D$17*F681))</f>
        <v>#N/A</v>
      </c>
    </row>
    <row r="682" spans="1:8" x14ac:dyDescent="0.25">
      <c r="A682">
        <v>340</v>
      </c>
      <c r="B682" t="e">
        <f>IF(A682&lt;='Single Prism'!$D$18,A682,#N/A)</f>
        <v>#N/A</v>
      </c>
      <c r="C682" t="e">
        <f>'Single Prism'!$D$38*SIN(RADIANS('Single Prism'!$D$17*B682))</f>
        <v>#N/A</v>
      </c>
      <c r="D682" t="e">
        <f>'Single Prism'!$D$38*COS(RADIANS('Single Prism'!$D$17*B682))</f>
        <v>#N/A</v>
      </c>
      <c r="F682" t="e">
        <f>IF(A682&lt;='Single Prism'!$D$18,A682,#N/A)</f>
        <v>#N/A</v>
      </c>
      <c r="G682" t="e">
        <f>'Single Prism'!$D$36*SIN(RADIANS('Single Prism'!$D$17*F682))</f>
        <v>#N/A</v>
      </c>
      <c r="H682" t="e">
        <f>'Single Prism'!$D$36*COS(RADIANS('Single Prism'!$D$17*F682))</f>
        <v>#N/A</v>
      </c>
    </row>
    <row r="683" spans="1:8" x14ac:dyDescent="0.25">
      <c r="A683">
        <v>340.5</v>
      </c>
      <c r="B683" t="e">
        <f>IF(A683&lt;='Single Prism'!$D$18,A683,#N/A)</f>
        <v>#N/A</v>
      </c>
      <c r="C683" t="e">
        <f>'Single Prism'!$D$38*SIN(RADIANS('Single Prism'!$D$17*B683))</f>
        <v>#N/A</v>
      </c>
      <c r="D683" t="e">
        <f>'Single Prism'!$D$38*COS(RADIANS('Single Prism'!$D$17*B683))</f>
        <v>#N/A</v>
      </c>
      <c r="F683" t="e">
        <f>IF(A683&lt;='Single Prism'!$D$18,A683,#N/A)</f>
        <v>#N/A</v>
      </c>
      <c r="G683" t="e">
        <f>'Single Prism'!$D$36*SIN(RADIANS('Single Prism'!$D$17*F683))</f>
        <v>#N/A</v>
      </c>
      <c r="H683" t="e">
        <f>'Single Prism'!$D$36*COS(RADIANS('Single Prism'!$D$17*F683))</f>
        <v>#N/A</v>
      </c>
    </row>
    <row r="684" spans="1:8" x14ac:dyDescent="0.25">
      <c r="A684">
        <v>341</v>
      </c>
      <c r="B684" t="e">
        <f>IF(A684&lt;='Single Prism'!$D$18,A684,#N/A)</f>
        <v>#N/A</v>
      </c>
      <c r="C684" t="e">
        <f>'Single Prism'!$D$38*SIN(RADIANS('Single Prism'!$D$17*B684))</f>
        <v>#N/A</v>
      </c>
      <c r="D684" t="e">
        <f>'Single Prism'!$D$38*COS(RADIANS('Single Prism'!$D$17*B684))</f>
        <v>#N/A</v>
      </c>
      <c r="F684" t="e">
        <f>IF(A684&lt;='Single Prism'!$D$18,A684,#N/A)</f>
        <v>#N/A</v>
      </c>
      <c r="G684" t="e">
        <f>'Single Prism'!$D$36*SIN(RADIANS('Single Prism'!$D$17*F684))</f>
        <v>#N/A</v>
      </c>
      <c r="H684" t="e">
        <f>'Single Prism'!$D$36*COS(RADIANS('Single Prism'!$D$17*F684))</f>
        <v>#N/A</v>
      </c>
    </row>
    <row r="685" spans="1:8" x14ac:dyDescent="0.25">
      <c r="A685">
        <v>341.5</v>
      </c>
      <c r="B685" t="e">
        <f>IF(A685&lt;='Single Prism'!$D$18,A685,#N/A)</f>
        <v>#N/A</v>
      </c>
      <c r="C685" t="e">
        <f>'Single Prism'!$D$38*SIN(RADIANS('Single Prism'!$D$17*B685))</f>
        <v>#N/A</v>
      </c>
      <c r="D685" t="e">
        <f>'Single Prism'!$D$38*COS(RADIANS('Single Prism'!$D$17*B685))</f>
        <v>#N/A</v>
      </c>
      <c r="F685" t="e">
        <f>IF(A685&lt;='Single Prism'!$D$18,A685,#N/A)</f>
        <v>#N/A</v>
      </c>
      <c r="G685" t="e">
        <f>'Single Prism'!$D$36*SIN(RADIANS('Single Prism'!$D$17*F685))</f>
        <v>#N/A</v>
      </c>
      <c r="H685" t="e">
        <f>'Single Prism'!$D$36*COS(RADIANS('Single Prism'!$D$17*F685))</f>
        <v>#N/A</v>
      </c>
    </row>
    <row r="686" spans="1:8" x14ac:dyDescent="0.25">
      <c r="A686">
        <v>342</v>
      </c>
      <c r="B686" t="e">
        <f>IF(A686&lt;='Single Prism'!$D$18,A686,#N/A)</f>
        <v>#N/A</v>
      </c>
      <c r="C686" t="e">
        <f>'Single Prism'!$D$38*SIN(RADIANS('Single Prism'!$D$17*B686))</f>
        <v>#N/A</v>
      </c>
      <c r="D686" t="e">
        <f>'Single Prism'!$D$38*COS(RADIANS('Single Prism'!$D$17*B686))</f>
        <v>#N/A</v>
      </c>
      <c r="F686" t="e">
        <f>IF(A686&lt;='Single Prism'!$D$18,A686,#N/A)</f>
        <v>#N/A</v>
      </c>
      <c r="G686" t="e">
        <f>'Single Prism'!$D$36*SIN(RADIANS('Single Prism'!$D$17*F686))</f>
        <v>#N/A</v>
      </c>
      <c r="H686" t="e">
        <f>'Single Prism'!$D$36*COS(RADIANS('Single Prism'!$D$17*F686))</f>
        <v>#N/A</v>
      </c>
    </row>
    <row r="687" spans="1:8" x14ac:dyDescent="0.25">
      <c r="A687">
        <v>342.5</v>
      </c>
      <c r="B687" t="e">
        <f>IF(A687&lt;='Single Prism'!$D$18,A687,#N/A)</f>
        <v>#N/A</v>
      </c>
      <c r="C687" t="e">
        <f>'Single Prism'!$D$38*SIN(RADIANS('Single Prism'!$D$17*B687))</f>
        <v>#N/A</v>
      </c>
      <c r="D687" t="e">
        <f>'Single Prism'!$D$38*COS(RADIANS('Single Prism'!$D$17*B687))</f>
        <v>#N/A</v>
      </c>
      <c r="F687" t="e">
        <f>IF(A687&lt;='Single Prism'!$D$18,A687,#N/A)</f>
        <v>#N/A</v>
      </c>
      <c r="G687" t="e">
        <f>'Single Prism'!$D$36*SIN(RADIANS('Single Prism'!$D$17*F687))</f>
        <v>#N/A</v>
      </c>
      <c r="H687" t="e">
        <f>'Single Prism'!$D$36*COS(RADIANS('Single Prism'!$D$17*F687))</f>
        <v>#N/A</v>
      </c>
    </row>
    <row r="688" spans="1:8" x14ac:dyDescent="0.25">
      <c r="A688">
        <v>343</v>
      </c>
      <c r="B688" t="e">
        <f>IF(A688&lt;='Single Prism'!$D$18,A688,#N/A)</f>
        <v>#N/A</v>
      </c>
      <c r="C688" t="e">
        <f>'Single Prism'!$D$38*SIN(RADIANS('Single Prism'!$D$17*B688))</f>
        <v>#N/A</v>
      </c>
      <c r="D688" t="e">
        <f>'Single Prism'!$D$38*COS(RADIANS('Single Prism'!$D$17*B688))</f>
        <v>#N/A</v>
      </c>
      <c r="F688" t="e">
        <f>IF(A688&lt;='Single Prism'!$D$18,A688,#N/A)</f>
        <v>#N/A</v>
      </c>
      <c r="G688" t="e">
        <f>'Single Prism'!$D$36*SIN(RADIANS('Single Prism'!$D$17*F688))</f>
        <v>#N/A</v>
      </c>
      <c r="H688" t="e">
        <f>'Single Prism'!$D$36*COS(RADIANS('Single Prism'!$D$17*F688))</f>
        <v>#N/A</v>
      </c>
    </row>
    <row r="689" spans="1:8" x14ac:dyDescent="0.25">
      <c r="A689">
        <v>343.5</v>
      </c>
      <c r="B689" t="e">
        <f>IF(A689&lt;='Single Prism'!$D$18,A689,#N/A)</f>
        <v>#N/A</v>
      </c>
      <c r="C689" t="e">
        <f>'Single Prism'!$D$38*SIN(RADIANS('Single Prism'!$D$17*B689))</f>
        <v>#N/A</v>
      </c>
      <c r="D689" t="e">
        <f>'Single Prism'!$D$38*COS(RADIANS('Single Prism'!$D$17*B689))</f>
        <v>#N/A</v>
      </c>
      <c r="F689" t="e">
        <f>IF(A689&lt;='Single Prism'!$D$18,A689,#N/A)</f>
        <v>#N/A</v>
      </c>
      <c r="G689" t="e">
        <f>'Single Prism'!$D$36*SIN(RADIANS('Single Prism'!$D$17*F689))</f>
        <v>#N/A</v>
      </c>
      <c r="H689" t="e">
        <f>'Single Prism'!$D$36*COS(RADIANS('Single Prism'!$D$17*F689))</f>
        <v>#N/A</v>
      </c>
    </row>
    <row r="690" spans="1:8" x14ac:dyDescent="0.25">
      <c r="A690">
        <v>344</v>
      </c>
      <c r="B690" t="e">
        <f>IF(A690&lt;='Single Prism'!$D$18,A690,#N/A)</f>
        <v>#N/A</v>
      </c>
      <c r="C690" t="e">
        <f>'Single Prism'!$D$38*SIN(RADIANS('Single Prism'!$D$17*B690))</f>
        <v>#N/A</v>
      </c>
      <c r="D690" t="e">
        <f>'Single Prism'!$D$38*COS(RADIANS('Single Prism'!$D$17*B690))</f>
        <v>#N/A</v>
      </c>
      <c r="F690" t="e">
        <f>IF(A690&lt;='Single Prism'!$D$18,A690,#N/A)</f>
        <v>#N/A</v>
      </c>
      <c r="G690" t="e">
        <f>'Single Prism'!$D$36*SIN(RADIANS('Single Prism'!$D$17*F690))</f>
        <v>#N/A</v>
      </c>
      <c r="H690" t="e">
        <f>'Single Prism'!$D$36*COS(RADIANS('Single Prism'!$D$17*F690))</f>
        <v>#N/A</v>
      </c>
    </row>
    <row r="691" spans="1:8" x14ac:dyDescent="0.25">
      <c r="A691">
        <v>344.5</v>
      </c>
      <c r="B691" t="e">
        <f>IF(A691&lt;='Single Prism'!$D$18,A691,#N/A)</f>
        <v>#N/A</v>
      </c>
      <c r="C691" t="e">
        <f>'Single Prism'!$D$38*SIN(RADIANS('Single Prism'!$D$17*B691))</f>
        <v>#N/A</v>
      </c>
      <c r="D691" t="e">
        <f>'Single Prism'!$D$38*COS(RADIANS('Single Prism'!$D$17*B691))</f>
        <v>#N/A</v>
      </c>
      <c r="F691" t="e">
        <f>IF(A691&lt;='Single Prism'!$D$18,A691,#N/A)</f>
        <v>#N/A</v>
      </c>
      <c r="G691" t="e">
        <f>'Single Prism'!$D$36*SIN(RADIANS('Single Prism'!$D$17*F691))</f>
        <v>#N/A</v>
      </c>
      <c r="H691" t="e">
        <f>'Single Prism'!$D$36*COS(RADIANS('Single Prism'!$D$17*F691))</f>
        <v>#N/A</v>
      </c>
    </row>
    <row r="692" spans="1:8" x14ac:dyDescent="0.25">
      <c r="A692">
        <v>345</v>
      </c>
      <c r="B692" t="e">
        <f>IF(A692&lt;='Single Prism'!$D$18,A692,#N/A)</f>
        <v>#N/A</v>
      </c>
      <c r="C692" t="e">
        <f>'Single Prism'!$D$38*SIN(RADIANS('Single Prism'!$D$17*B692))</f>
        <v>#N/A</v>
      </c>
      <c r="D692" t="e">
        <f>'Single Prism'!$D$38*COS(RADIANS('Single Prism'!$D$17*B692))</f>
        <v>#N/A</v>
      </c>
      <c r="F692" t="e">
        <f>IF(A692&lt;='Single Prism'!$D$18,A692,#N/A)</f>
        <v>#N/A</v>
      </c>
      <c r="G692" t="e">
        <f>'Single Prism'!$D$36*SIN(RADIANS('Single Prism'!$D$17*F692))</f>
        <v>#N/A</v>
      </c>
      <c r="H692" t="e">
        <f>'Single Prism'!$D$36*COS(RADIANS('Single Prism'!$D$17*F692))</f>
        <v>#N/A</v>
      </c>
    </row>
    <row r="693" spans="1:8" x14ac:dyDescent="0.25">
      <c r="A693">
        <v>345.5</v>
      </c>
      <c r="B693" t="e">
        <f>IF(A693&lt;='Single Prism'!$D$18,A693,#N/A)</f>
        <v>#N/A</v>
      </c>
      <c r="C693" t="e">
        <f>'Single Prism'!$D$38*SIN(RADIANS('Single Prism'!$D$17*B693))</f>
        <v>#N/A</v>
      </c>
      <c r="D693" t="e">
        <f>'Single Prism'!$D$38*COS(RADIANS('Single Prism'!$D$17*B693))</f>
        <v>#N/A</v>
      </c>
      <c r="F693" t="e">
        <f>IF(A693&lt;='Single Prism'!$D$18,A693,#N/A)</f>
        <v>#N/A</v>
      </c>
      <c r="G693" t="e">
        <f>'Single Prism'!$D$36*SIN(RADIANS('Single Prism'!$D$17*F693))</f>
        <v>#N/A</v>
      </c>
      <c r="H693" t="e">
        <f>'Single Prism'!$D$36*COS(RADIANS('Single Prism'!$D$17*F693))</f>
        <v>#N/A</v>
      </c>
    </row>
    <row r="694" spans="1:8" x14ac:dyDescent="0.25">
      <c r="A694">
        <v>346</v>
      </c>
      <c r="B694" t="e">
        <f>IF(A694&lt;='Single Prism'!$D$18,A694,#N/A)</f>
        <v>#N/A</v>
      </c>
      <c r="C694" t="e">
        <f>'Single Prism'!$D$38*SIN(RADIANS('Single Prism'!$D$17*B694))</f>
        <v>#N/A</v>
      </c>
      <c r="D694" t="e">
        <f>'Single Prism'!$D$38*COS(RADIANS('Single Prism'!$D$17*B694))</f>
        <v>#N/A</v>
      </c>
      <c r="F694" t="e">
        <f>IF(A694&lt;='Single Prism'!$D$18,A694,#N/A)</f>
        <v>#N/A</v>
      </c>
      <c r="G694" t="e">
        <f>'Single Prism'!$D$36*SIN(RADIANS('Single Prism'!$D$17*F694))</f>
        <v>#N/A</v>
      </c>
      <c r="H694" t="e">
        <f>'Single Prism'!$D$36*COS(RADIANS('Single Prism'!$D$17*F694))</f>
        <v>#N/A</v>
      </c>
    </row>
    <row r="695" spans="1:8" x14ac:dyDescent="0.25">
      <c r="A695">
        <v>346.5</v>
      </c>
      <c r="B695" t="e">
        <f>IF(A695&lt;='Single Prism'!$D$18,A695,#N/A)</f>
        <v>#N/A</v>
      </c>
      <c r="C695" t="e">
        <f>'Single Prism'!$D$38*SIN(RADIANS('Single Prism'!$D$17*B695))</f>
        <v>#N/A</v>
      </c>
      <c r="D695" t="e">
        <f>'Single Prism'!$D$38*COS(RADIANS('Single Prism'!$D$17*B695))</f>
        <v>#N/A</v>
      </c>
      <c r="F695" t="e">
        <f>IF(A695&lt;='Single Prism'!$D$18,A695,#N/A)</f>
        <v>#N/A</v>
      </c>
      <c r="G695" t="e">
        <f>'Single Prism'!$D$36*SIN(RADIANS('Single Prism'!$D$17*F695))</f>
        <v>#N/A</v>
      </c>
      <c r="H695" t="e">
        <f>'Single Prism'!$D$36*COS(RADIANS('Single Prism'!$D$17*F695))</f>
        <v>#N/A</v>
      </c>
    </row>
    <row r="696" spans="1:8" x14ac:dyDescent="0.25">
      <c r="A696">
        <v>347</v>
      </c>
      <c r="B696" t="e">
        <f>IF(A696&lt;='Single Prism'!$D$18,A696,#N/A)</f>
        <v>#N/A</v>
      </c>
      <c r="C696" t="e">
        <f>'Single Prism'!$D$38*SIN(RADIANS('Single Prism'!$D$17*B696))</f>
        <v>#N/A</v>
      </c>
      <c r="D696" t="e">
        <f>'Single Prism'!$D$38*COS(RADIANS('Single Prism'!$D$17*B696))</f>
        <v>#N/A</v>
      </c>
      <c r="F696" t="e">
        <f>IF(A696&lt;='Single Prism'!$D$18,A696,#N/A)</f>
        <v>#N/A</v>
      </c>
      <c r="G696" t="e">
        <f>'Single Prism'!$D$36*SIN(RADIANS('Single Prism'!$D$17*F696))</f>
        <v>#N/A</v>
      </c>
      <c r="H696" t="e">
        <f>'Single Prism'!$D$36*COS(RADIANS('Single Prism'!$D$17*F696))</f>
        <v>#N/A</v>
      </c>
    </row>
    <row r="697" spans="1:8" x14ac:dyDescent="0.25">
      <c r="A697">
        <v>347.5</v>
      </c>
      <c r="B697" t="e">
        <f>IF(A697&lt;='Single Prism'!$D$18,A697,#N/A)</f>
        <v>#N/A</v>
      </c>
      <c r="C697" t="e">
        <f>'Single Prism'!$D$38*SIN(RADIANS('Single Prism'!$D$17*B697))</f>
        <v>#N/A</v>
      </c>
      <c r="D697" t="e">
        <f>'Single Prism'!$D$38*COS(RADIANS('Single Prism'!$D$17*B697))</f>
        <v>#N/A</v>
      </c>
      <c r="F697" t="e">
        <f>IF(A697&lt;='Single Prism'!$D$18,A697,#N/A)</f>
        <v>#N/A</v>
      </c>
      <c r="G697" t="e">
        <f>'Single Prism'!$D$36*SIN(RADIANS('Single Prism'!$D$17*F697))</f>
        <v>#N/A</v>
      </c>
      <c r="H697" t="e">
        <f>'Single Prism'!$D$36*COS(RADIANS('Single Prism'!$D$17*F697))</f>
        <v>#N/A</v>
      </c>
    </row>
    <row r="698" spans="1:8" x14ac:dyDescent="0.25">
      <c r="A698">
        <v>348</v>
      </c>
      <c r="B698" t="e">
        <f>IF(A698&lt;='Single Prism'!$D$18,A698,#N/A)</f>
        <v>#N/A</v>
      </c>
      <c r="C698" t="e">
        <f>'Single Prism'!$D$38*SIN(RADIANS('Single Prism'!$D$17*B698))</f>
        <v>#N/A</v>
      </c>
      <c r="D698" t="e">
        <f>'Single Prism'!$D$38*COS(RADIANS('Single Prism'!$D$17*B698))</f>
        <v>#N/A</v>
      </c>
      <c r="F698" t="e">
        <f>IF(A698&lt;='Single Prism'!$D$18,A698,#N/A)</f>
        <v>#N/A</v>
      </c>
      <c r="G698" t="e">
        <f>'Single Prism'!$D$36*SIN(RADIANS('Single Prism'!$D$17*F698))</f>
        <v>#N/A</v>
      </c>
      <c r="H698" t="e">
        <f>'Single Prism'!$D$36*COS(RADIANS('Single Prism'!$D$17*F698))</f>
        <v>#N/A</v>
      </c>
    </row>
    <row r="699" spans="1:8" x14ac:dyDescent="0.25">
      <c r="A699">
        <v>348.5</v>
      </c>
      <c r="B699" t="e">
        <f>IF(A699&lt;='Single Prism'!$D$18,A699,#N/A)</f>
        <v>#N/A</v>
      </c>
      <c r="C699" t="e">
        <f>'Single Prism'!$D$38*SIN(RADIANS('Single Prism'!$D$17*B699))</f>
        <v>#N/A</v>
      </c>
      <c r="D699" t="e">
        <f>'Single Prism'!$D$38*COS(RADIANS('Single Prism'!$D$17*B699))</f>
        <v>#N/A</v>
      </c>
      <c r="F699" t="e">
        <f>IF(A699&lt;='Single Prism'!$D$18,A699,#N/A)</f>
        <v>#N/A</v>
      </c>
      <c r="G699" t="e">
        <f>'Single Prism'!$D$36*SIN(RADIANS('Single Prism'!$D$17*F699))</f>
        <v>#N/A</v>
      </c>
      <c r="H699" t="e">
        <f>'Single Prism'!$D$36*COS(RADIANS('Single Prism'!$D$17*F699))</f>
        <v>#N/A</v>
      </c>
    </row>
    <row r="700" spans="1:8" x14ac:dyDescent="0.25">
      <c r="A700">
        <v>349</v>
      </c>
      <c r="B700" t="e">
        <f>IF(A700&lt;='Single Prism'!$D$18,A700,#N/A)</f>
        <v>#N/A</v>
      </c>
      <c r="C700" t="e">
        <f>'Single Prism'!$D$38*SIN(RADIANS('Single Prism'!$D$17*B700))</f>
        <v>#N/A</v>
      </c>
      <c r="D700" t="e">
        <f>'Single Prism'!$D$38*COS(RADIANS('Single Prism'!$D$17*B700))</f>
        <v>#N/A</v>
      </c>
      <c r="F700" t="e">
        <f>IF(A700&lt;='Single Prism'!$D$18,A700,#N/A)</f>
        <v>#N/A</v>
      </c>
      <c r="G700" t="e">
        <f>'Single Prism'!$D$36*SIN(RADIANS('Single Prism'!$D$17*F700))</f>
        <v>#N/A</v>
      </c>
      <c r="H700" t="e">
        <f>'Single Prism'!$D$36*COS(RADIANS('Single Prism'!$D$17*F700))</f>
        <v>#N/A</v>
      </c>
    </row>
    <row r="701" spans="1:8" x14ac:dyDescent="0.25">
      <c r="A701">
        <v>349.5</v>
      </c>
      <c r="B701" t="e">
        <f>IF(A701&lt;='Single Prism'!$D$18,A701,#N/A)</f>
        <v>#N/A</v>
      </c>
      <c r="C701" t="e">
        <f>'Single Prism'!$D$38*SIN(RADIANS('Single Prism'!$D$17*B701))</f>
        <v>#N/A</v>
      </c>
      <c r="D701" t="e">
        <f>'Single Prism'!$D$38*COS(RADIANS('Single Prism'!$D$17*B701))</f>
        <v>#N/A</v>
      </c>
      <c r="F701" t="e">
        <f>IF(A701&lt;='Single Prism'!$D$18,A701,#N/A)</f>
        <v>#N/A</v>
      </c>
      <c r="G701" t="e">
        <f>'Single Prism'!$D$36*SIN(RADIANS('Single Prism'!$D$17*F701))</f>
        <v>#N/A</v>
      </c>
      <c r="H701" t="e">
        <f>'Single Prism'!$D$36*COS(RADIANS('Single Prism'!$D$17*F701))</f>
        <v>#N/A</v>
      </c>
    </row>
    <row r="702" spans="1:8" x14ac:dyDescent="0.25">
      <c r="A702">
        <v>350</v>
      </c>
      <c r="B702" t="e">
        <f>IF(A702&lt;='Single Prism'!$D$18,A702,#N/A)</f>
        <v>#N/A</v>
      </c>
      <c r="C702" t="e">
        <f>'Single Prism'!$D$38*SIN(RADIANS('Single Prism'!$D$17*B702))</f>
        <v>#N/A</v>
      </c>
      <c r="D702" t="e">
        <f>'Single Prism'!$D$38*COS(RADIANS('Single Prism'!$D$17*B702))</f>
        <v>#N/A</v>
      </c>
      <c r="F702" t="e">
        <f>IF(A702&lt;='Single Prism'!$D$18,A702,#N/A)</f>
        <v>#N/A</v>
      </c>
      <c r="G702" t="e">
        <f>'Single Prism'!$D$36*SIN(RADIANS('Single Prism'!$D$17*F702))</f>
        <v>#N/A</v>
      </c>
      <c r="H702" t="e">
        <f>'Single Prism'!$D$36*COS(RADIANS('Single Prism'!$D$17*F702))</f>
        <v>#N/A</v>
      </c>
    </row>
    <row r="703" spans="1:8" x14ac:dyDescent="0.25">
      <c r="A703">
        <v>350.5</v>
      </c>
      <c r="B703" t="e">
        <f>IF(A703&lt;='Single Prism'!$D$18,A703,#N/A)</f>
        <v>#N/A</v>
      </c>
      <c r="C703" t="e">
        <f>'Single Prism'!$D$38*SIN(RADIANS('Single Prism'!$D$17*B703))</f>
        <v>#N/A</v>
      </c>
      <c r="D703" t="e">
        <f>'Single Prism'!$D$38*COS(RADIANS('Single Prism'!$D$17*B703))</f>
        <v>#N/A</v>
      </c>
      <c r="F703" t="e">
        <f>IF(A703&lt;='Single Prism'!$D$18,A703,#N/A)</f>
        <v>#N/A</v>
      </c>
      <c r="G703" t="e">
        <f>'Single Prism'!$D$36*SIN(RADIANS('Single Prism'!$D$17*F703))</f>
        <v>#N/A</v>
      </c>
      <c r="H703" t="e">
        <f>'Single Prism'!$D$36*COS(RADIANS('Single Prism'!$D$17*F703))</f>
        <v>#N/A</v>
      </c>
    </row>
    <row r="704" spans="1:8" x14ac:dyDescent="0.25">
      <c r="A704">
        <v>351</v>
      </c>
      <c r="B704" t="e">
        <f>IF(A704&lt;='Single Prism'!$D$18,A704,#N/A)</f>
        <v>#N/A</v>
      </c>
      <c r="C704" t="e">
        <f>'Single Prism'!$D$38*SIN(RADIANS('Single Prism'!$D$17*B704))</f>
        <v>#N/A</v>
      </c>
      <c r="D704" t="e">
        <f>'Single Prism'!$D$38*COS(RADIANS('Single Prism'!$D$17*B704))</f>
        <v>#N/A</v>
      </c>
      <c r="F704" t="e">
        <f>IF(A704&lt;='Single Prism'!$D$18,A704,#N/A)</f>
        <v>#N/A</v>
      </c>
      <c r="G704" t="e">
        <f>'Single Prism'!$D$36*SIN(RADIANS('Single Prism'!$D$17*F704))</f>
        <v>#N/A</v>
      </c>
      <c r="H704" t="e">
        <f>'Single Prism'!$D$36*COS(RADIANS('Single Prism'!$D$17*F704))</f>
        <v>#N/A</v>
      </c>
    </row>
    <row r="705" spans="1:8" x14ac:dyDescent="0.25">
      <c r="A705">
        <v>351.5</v>
      </c>
      <c r="B705" t="e">
        <f>IF(A705&lt;='Single Prism'!$D$18,A705,#N/A)</f>
        <v>#N/A</v>
      </c>
      <c r="C705" t="e">
        <f>'Single Prism'!$D$38*SIN(RADIANS('Single Prism'!$D$17*B705))</f>
        <v>#N/A</v>
      </c>
      <c r="D705" t="e">
        <f>'Single Prism'!$D$38*COS(RADIANS('Single Prism'!$D$17*B705))</f>
        <v>#N/A</v>
      </c>
      <c r="F705" t="e">
        <f>IF(A705&lt;='Single Prism'!$D$18,A705,#N/A)</f>
        <v>#N/A</v>
      </c>
      <c r="G705" t="e">
        <f>'Single Prism'!$D$36*SIN(RADIANS('Single Prism'!$D$17*F705))</f>
        <v>#N/A</v>
      </c>
      <c r="H705" t="e">
        <f>'Single Prism'!$D$36*COS(RADIANS('Single Prism'!$D$17*F705))</f>
        <v>#N/A</v>
      </c>
    </row>
    <row r="706" spans="1:8" x14ac:dyDescent="0.25">
      <c r="A706">
        <v>352</v>
      </c>
      <c r="B706" t="e">
        <f>IF(A706&lt;='Single Prism'!$D$18,A706,#N/A)</f>
        <v>#N/A</v>
      </c>
      <c r="C706" t="e">
        <f>'Single Prism'!$D$38*SIN(RADIANS('Single Prism'!$D$17*B706))</f>
        <v>#N/A</v>
      </c>
      <c r="D706" t="e">
        <f>'Single Prism'!$D$38*COS(RADIANS('Single Prism'!$D$17*B706))</f>
        <v>#N/A</v>
      </c>
      <c r="F706" t="e">
        <f>IF(A706&lt;='Single Prism'!$D$18,A706,#N/A)</f>
        <v>#N/A</v>
      </c>
      <c r="G706" t="e">
        <f>'Single Prism'!$D$36*SIN(RADIANS('Single Prism'!$D$17*F706))</f>
        <v>#N/A</v>
      </c>
      <c r="H706" t="e">
        <f>'Single Prism'!$D$36*COS(RADIANS('Single Prism'!$D$17*F706))</f>
        <v>#N/A</v>
      </c>
    </row>
    <row r="707" spans="1:8" x14ac:dyDescent="0.25">
      <c r="A707">
        <v>352.5</v>
      </c>
      <c r="B707" t="e">
        <f>IF(A707&lt;='Single Prism'!$D$18,A707,#N/A)</f>
        <v>#N/A</v>
      </c>
      <c r="C707" t="e">
        <f>'Single Prism'!$D$38*SIN(RADIANS('Single Prism'!$D$17*B707))</f>
        <v>#N/A</v>
      </c>
      <c r="D707" t="e">
        <f>'Single Prism'!$D$38*COS(RADIANS('Single Prism'!$D$17*B707))</f>
        <v>#N/A</v>
      </c>
      <c r="F707" t="e">
        <f>IF(A707&lt;='Single Prism'!$D$18,A707,#N/A)</f>
        <v>#N/A</v>
      </c>
      <c r="G707" t="e">
        <f>'Single Prism'!$D$36*SIN(RADIANS('Single Prism'!$D$17*F707))</f>
        <v>#N/A</v>
      </c>
      <c r="H707" t="e">
        <f>'Single Prism'!$D$36*COS(RADIANS('Single Prism'!$D$17*F707))</f>
        <v>#N/A</v>
      </c>
    </row>
    <row r="708" spans="1:8" x14ac:dyDescent="0.25">
      <c r="A708">
        <v>353</v>
      </c>
      <c r="B708" t="e">
        <f>IF(A708&lt;='Single Prism'!$D$18,A708,#N/A)</f>
        <v>#N/A</v>
      </c>
      <c r="C708" t="e">
        <f>'Single Prism'!$D$38*SIN(RADIANS('Single Prism'!$D$17*B708))</f>
        <v>#N/A</v>
      </c>
      <c r="D708" t="e">
        <f>'Single Prism'!$D$38*COS(RADIANS('Single Prism'!$D$17*B708))</f>
        <v>#N/A</v>
      </c>
      <c r="F708" t="e">
        <f>IF(A708&lt;='Single Prism'!$D$18,A708,#N/A)</f>
        <v>#N/A</v>
      </c>
      <c r="G708" t="e">
        <f>'Single Prism'!$D$36*SIN(RADIANS('Single Prism'!$D$17*F708))</f>
        <v>#N/A</v>
      </c>
      <c r="H708" t="e">
        <f>'Single Prism'!$D$36*COS(RADIANS('Single Prism'!$D$17*F708))</f>
        <v>#N/A</v>
      </c>
    </row>
    <row r="709" spans="1:8" x14ac:dyDescent="0.25">
      <c r="A709">
        <v>353.5</v>
      </c>
      <c r="B709" t="e">
        <f>IF(A709&lt;='Single Prism'!$D$18,A709,#N/A)</f>
        <v>#N/A</v>
      </c>
      <c r="C709" t="e">
        <f>'Single Prism'!$D$38*SIN(RADIANS('Single Prism'!$D$17*B709))</f>
        <v>#N/A</v>
      </c>
      <c r="D709" t="e">
        <f>'Single Prism'!$D$38*COS(RADIANS('Single Prism'!$D$17*B709))</f>
        <v>#N/A</v>
      </c>
      <c r="F709" t="e">
        <f>IF(A709&lt;='Single Prism'!$D$18,A709,#N/A)</f>
        <v>#N/A</v>
      </c>
      <c r="G709" t="e">
        <f>'Single Prism'!$D$36*SIN(RADIANS('Single Prism'!$D$17*F709))</f>
        <v>#N/A</v>
      </c>
      <c r="H709" t="e">
        <f>'Single Prism'!$D$36*COS(RADIANS('Single Prism'!$D$17*F709))</f>
        <v>#N/A</v>
      </c>
    </row>
    <row r="710" spans="1:8" x14ac:dyDescent="0.25">
      <c r="A710">
        <v>354</v>
      </c>
      <c r="B710" t="e">
        <f>IF(A710&lt;='Single Prism'!$D$18,A710,#N/A)</f>
        <v>#N/A</v>
      </c>
      <c r="C710" t="e">
        <f>'Single Prism'!$D$38*SIN(RADIANS('Single Prism'!$D$17*B710))</f>
        <v>#N/A</v>
      </c>
      <c r="D710" t="e">
        <f>'Single Prism'!$D$38*COS(RADIANS('Single Prism'!$D$17*B710))</f>
        <v>#N/A</v>
      </c>
      <c r="F710" t="e">
        <f>IF(A710&lt;='Single Prism'!$D$18,A710,#N/A)</f>
        <v>#N/A</v>
      </c>
      <c r="G710" t="e">
        <f>'Single Prism'!$D$36*SIN(RADIANS('Single Prism'!$D$17*F710))</f>
        <v>#N/A</v>
      </c>
      <c r="H710" t="e">
        <f>'Single Prism'!$D$36*COS(RADIANS('Single Prism'!$D$17*F710))</f>
        <v>#N/A</v>
      </c>
    </row>
    <row r="711" spans="1:8" x14ac:dyDescent="0.25">
      <c r="A711">
        <v>354.5</v>
      </c>
      <c r="B711" t="e">
        <f>IF(A711&lt;='Single Prism'!$D$18,A711,#N/A)</f>
        <v>#N/A</v>
      </c>
      <c r="C711" t="e">
        <f>'Single Prism'!$D$38*SIN(RADIANS('Single Prism'!$D$17*B711))</f>
        <v>#N/A</v>
      </c>
      <c r="D711" t="e">
        <f>'Single Prism'!$D$38*COS(RADIANS('Single Prism'!$D$17*B711))</f>
        <v>#N/A</v>
      </c>
      <c r="F711" t="e">
        <f>IF(A711&lt;='Single Prism'!$D$18,A711,#N/A)</f>
        <v>#N/A</v>
      </c>
      <c r="G711" t="e">
        <f>'Single Prism'!$D$36*SIN(RADIANS('Single Prism'!$D$17*F711))</f>
        <v>#N/A</v>
      </c>
      <c r="H711" t="e">
        <f>'Single Prism'!$D$36*COS(RADIANS('Single Prism'!$D$17*F711))</f>
        <v>#N/A</v>
      </c>
    </row>
    <row r="712" spans="1:8" x14ac:dyDescent="0.25">
      <c r="A712">
        <v>355</v>
      </c>
      <c r="B712" t="e">
        <f>IF(A712&lt;='Single Prism'!$D$18,A712,#N/A)</f>
        <v>#N/A</v>
      </c>
      <c r="C712" t="e">
        <f>'Single Prism'!$D$38*SIN(RADIANS('Single Prism'!$D$17*B712))</f>
        <v>#N/A</v>
      </c>
      <c r="D712" t="e">
        <f>'Single Prism'!$D$38*COS(RADIANS('Single Prism'!$D$17*B712))</f>
        <v>#N/A</v>
      </c>
      <c r="F712" t="e">
        <f>IF(A712&lt;='Single Prism'!$D$18,A712,#N/A)</f>
        <v>#N/A</v>
      </c>
      <c r="G712" t="e">
        <f>'Single Prism'!$D$36*SIN(RADIANS('Single Prism'!$D$17*F712))</f>
        <v>#N/A</v>
      </c>
      <c r="H712" t="e">
        <f>'Single Prism'!$D$36*COS(RADIANS('Single Prism'!$D$17*F712))</f>
        <v>#N/A</v>
      </c>
    </row>
    <row r="713" spans="1:8" x14ac:dyDescent="0.25">
      <c r="A713">
        <v>355.5</v>
      </c>
      <c r="B713" t="e">
        <f>IF(A713&lt;='Single Prism'!$D$18,A713,#N/A)</f>
        <v>#N/A</v>
      </c>
      <c r="C713" t="e">
        <f>'Single Prism'!$D$38*SIN(RADIANS('Single Prism'!$D$17*B713))</f>
        <v>#N/A</v>
      </c>
      <c r="D713" t="e">
        <f>'Single Prism'!$D$38*COS(RADIANS('Single Prism'!$D$17*B713))</f>
        <v>#N/A</v>
      </c>
      <c r="F713" t="e">
        <f>IF(A713&lt;='Single Prism'!$D$18,A713,#N/A)</f>
        <v>#N/A</v>
      </c>
      <c r="G713" t="e">
        <f>'Single Prism'!$D$36*SIN(RADIANS('Single Prism'!$D$17*F713))</f>
        <v>#N/A</v>
      </c>
      <c r="H713" t="e">
        <f>'Single Prism'!$D$36*COS(RADIANS('Single Prism'!$D$17*F713))</f>
        <v>#N/A</v>
      </c>
    </row>
    <row r="714" spans="1:8" x14ac:dyDescent="0.25">
      <c r="A714">
        <v>356</v>
      </c>
      <c r="B714" t="e">
        <f>IF(A714&lt;='Single Prism'!$D$18,A714,#N/A)</f>
        <v>#N/A</v>
      </c>
      <c r="C714" t="e">
        <f>'Single Prism'!$D$38*SIN(RADIANS('Single Prism'!$D$17*B714))</f>
        <v>#N/A</v>
      </c>
      <c r="D714" t="e">
        <f>'Single Prism'!$D$38*COS(RADIANS('Single Prism'!$D$17*B714))</f>
        <v>#N/A</v>
      </c>
      <c r="F714" t="e">
        <f>IF(A714&lt;='Single Prism'!$D$18,A714,#N/A)</f>
        <v>#N/A</v>
      </c>
      <c r="G714" t="e">
        <f>'Single Prism'!$D$36*SIN(RADIANS('Single Prism'!$D$17*F714))</f>
        <v>#N/A</v>
      </c>
      <c r="H714" t="e">
        <f>'Single Prism'!$D$36*COS(RADIANS('Single Prism'!$D$17*F714))</f>
        <v>#N/A</v>
      </c>
    </row>
    <row r="715" spans="1:8" x14ac:dyDescent="0.25">
      <c r="A715">
        <v>356.5</v>
      </c>
      <c r="B715" t="e">
        <f>IF(A715&lt;='Single Prism'!$D$18,A715,#N/A)</f>
        <v>#N/A</v>
      </c>
      <c r="C715" t="e">
        <f>'Single Prism'!$D$38*SIN(RADIANS('Single Prism'!$D$17*B715))</f>
        <v>#N/A</v>
      </c>
      <c r="D715" t="e">
        <f>'Single Prism'!$D$38*COS(RADIANS('Single Prism'!$D$17*B715))</f>
        <v>#N/A</v>
      </c>
      <c r="F715" t="e">
        <f>IF(A715&lt;='Single Prism'!$D$18,A715,#N/A)</f>
        <v>#N/A</v>
      </c>
      <c r="G715" t="e">
        <f>'Single Prism'!$D$36*SIN(RADIANS('Single Prism'!$D$17*F715))</f>
        <v>#N/A</v>
      </c>
      <c r="H715" t="e">
        <f>'Single Prism'!$D$36*COS(RADIANS('Single Prism'!$D$17*F715))</f>
        <v>#N/A</v>
      </c>
    </row>
    <row r="716" spans="1:8" x14ac:dyDescent="0.25">
      <c r="A716">
        <v>357</v>
      </c>
      <c r="B716" t="e">
        <f>IF(A716&lt;='Single Prism'!$D$18,A716,#N/A)</f>
        <v>#N/A</v>
      </c>
      <c r="C716" t="e">
        <f>'Single Prism'!$D$38*SIN(RADIANS('Single Prism'!$D$17*B716))</f>
        <v>#N/A</v>
      </c>
      <c r="D716" t="e">
        <f>'Single Prism'!$D$38*COS(RADIANS('Single Prism'!$D$17*B716))</f>
        <v>#N/A</v>
      </c>
      <c r="F716" t="e">
        <f>IF(A716&lt;='Single Prism'!$D$18,A716,#N/A)</f>
        <v>#N/A</v>
      </c>
      <c r="G716" t="e">
        <f>'Single Prism'!$D$36*SIN(RADIANS('Single Prism'!$D$17*F716))</f>
        <v>#N/A</v>
      </c>
      <c r="H716" t="e">
        <f>'Single Prism'!$D$36*COS(RADIANS('Single Prism'!$D$17*F716))</f>
        <v>#N/A</v>
      </c>
    </row>
    <row r="717" spans="1:8" x14ac:dyDescent="0.25">
      <c r="A717">
        <v>357.5</v>
      </c>
      <c r="B717" t="e">
        <f>IF(A717&lt;='Single Prism'!$D$18,A717,#N/A)</f>
        <v>#N/A</v>
      </c>
      <c r="C717" t="e">
        <f>'Single Prism'!$D$38*SIN(RADIANS('Single Prism'!$D$17*B717))</f>
        <v>#N/A</v>
      </c>
      <c r="D717" t="e">
        <f>'Single Prism'!$D$38*COS(RADIANS('Single Prism'!$D$17*B717))</f>
        <v>#N/A</v>
      </c>
      <c r="F717" t="e">
        <f>IF(A717&lt;='Single Prism'!$D$18,A717,#N/A)</f>
        <v>#N/A</v>
      </c>
      <c r="G717" t="e">
        <f>'Single Prism'!$D$36*SIN(RADIANS('Single Prism'!$D$17*F717))</f>
        <v>#N/A</v>
      </c>
      <c r="H717" t="e">
        <f>'Single Prism'!$D$36*COS(RADIANS('Single Prism'!$D$17*F717))</f>
        <v>#N/A</v>
      </c>
    </row>
    <row r="718" spans="1:8" x14ac:dyDescent="0.25">
      <c r="A718">
        <v>358</v>
      </c>
      <c r="B718" t="e">
        <f>IF(A718&lt;='Single Prism'!$D$18,A718,#N/A)</f>
        <v>#N/A</v>
      </c>
      <c r="C718" t="e">
        <f>'Single Prism'!$D$38*SIN(RADIANS('Single Prism'!$D$17*B718))</f>
        <v>#N/A</v>
      </c>
      <c r="D718" t="e">
        <f>'Single Prism'!$D$38*COS(RADIANS('Single Prism'!$D$17*B718))</f>
        <v>#N/A</v>
      </c>
      <c r="F718" t="e">
        <f>IF(A718&lt;='Single Prism'!$D$18,A718,#N/A)</f>
        <v>#N/A</v>
      </c>
      <c r="G718" t="e">
        <f>'Single Prism'!$D$36*SIN(RADIANS('Single Prism'!$D$17*F718))</f>
        <v>#N/A</v>
      </c>
      <c r="H718" t="e">
        <f>'Single Prism'!$D$36*COS(RADIANS('Single Prism'!$D$17*F718))</f>
        <v>#N/A</v>
      </c>
    </row>
    <row r="719" spans="1:8" x14ac:dyDescent="0.25">
      <c r="A719">
        <v>358.5</v>
      </c>
      <c r="B719" t="e">
        <f>IF(A719&lt;='Single Prism'!$D$18,A719,#N/A)</f>
        <v>#N/A</v>
      </c>
      <c r="C719" t="e">
        <f>'Single Prism'!$D$38*SIN(RADIANS('Single Prism'!$D$17*B719))</f>
        <v>#N/A</v>
      </c>
      <c r="D719" t="e">
        <f>'Single Prism'!$D$38*COS(RADIANS('Single Prism'!$D$17*B719))</f>
        <v>#N/A</v>
      </c>
      <c r="F719" t="e">
        <f>IF(A719&lt;='Single Prism'!$D$18,A719,#N/A)</f>
        <v>#N/A</v>
      </c>
      <c r="G719" t="e">
        <f>'Single Prism'!$D$36*SIN(RADIANS('Single Prism'!$D$17*F719))</f>
        <v>#N/A</v>
      </c>
      <c r="H719" t="e">
        <f>'Single Prism'!$D$36*COS(RADIANS('Single Prism'!$D$17*F719))</f>
        <v>#N/A</v>
      </c>
    </row>
    <row r="720" spans="1:8" x14ac:dyDescent="0.25">
      <c r="A720">
        <v>359</v>
      </c>
      <c r="B720" t="e">
        <f>IF(A720&lt;='Single Prism'!$D$18,A720,#N/A)</f>
        <v>#N/A</v>
      </c>
      <c r="C720" t="e">
        <f>'Single Prism'!$D$38*SIN(RADIANS('Single Prism'!$D$17*B720))</f>
        <v>#N/A</v>
      </c>
      <c r="D720" t="e">
        <f>'Single Prism'!$D$38*COS(RADIANS('Single Prism'!$D$17*B720))</f>
        <v>#N/A</v>
      </c>
      <c r="F720" t="e">
        <f>IF(A720&lt;='Single Prism'!$D$18,A720,#N/A)</f>
        <v>#N/A</v>
      </c>
      <c r="G720" t="e">
        <f>'Single Prism'!$D$36*SIN(RADIANS('Single Prism'!$D$17*F720))</f>
        <v>#N/A</v>
      </c>
      <c r="H720" t="e">
        <f>'Single Prism'!$D$36*COS(RADIANS('Single Prism'!$D$17*F720))</f>
        <v>#N/A</v>
      </c>
    </row>
    <row r="721" spans="1:8" x14ac:dyDescent="0.25">
      <c r="A721">
        <v>359.5</v>
      </c>
      <c r="B721" t="e">
        <f>IF(A721&lt;='Single Prism'!$D$18,A721,#N/A)</f>
        <v>#N/A</v>
      </c>
      <c r="C721" t="e">
        <f>'Single Prism'!$D$38*SIN(RADIANS('Single Prism'!$D$17*B721))</f>
        <v>#N/A</v>
      </c>
      <c r="D721" t="e">
        <f>'Single Prism'!$D$38*COS(RADIANS('Single Prism'!$D$17*B721))</f>
        <v>#N/A</v>
      </c>
      <c r="F721" t="e">
        <f>IF(A721&lt;='Single Prism'!$D$18,A721,#N/A)</f>
        <v>#N/A</v>
      </c>
      <c r="G721" t="e">
        <f>'Single Prism'!$D$36*SIN(RADIANS('Single Prism'!$D$17*F721))</f>
        <v>#N/A</v>
      </c>
      <c r="H721" t="e">
        <f>'Single Prism'!$D$36*COS(RADIANS('Single Prism'!$D$17*F721))</f>
        <v>#N/A</v>
      </c>
    </row>
    <row r="722" spans="1:8" x14ac:dyDescent="0.25">
      <c r="A722">
        <v>360</v>
      </c>
      <c r="B722" t="e">
        <f>IF(A722&lt;='Single Prism'!$D$18,A722,#N/A)</f>
        <v>#N/A</v>
      </c>
      <c r="C722" t="e">
        <f>'Single Prism'!$D$38*SIN(RADIANS('Single Prism'!$D$17*B722))</f>
        <v>#N/A</v>
      </c>
      <c r="D722" t="e">
        <f>'Single Prism'!$D$38*COS(RADIANS('Single Prism'!$D$17*B722))</f>
        <v>#N/A</v>
      </c>
      <c r="F722" t="e">
        <f>IF(A722&lt;='Single Prism'!$D$18,A722,#N/A)</f>
        <v>#N/A</v>
      </c>
      <c r="G722" t="e">
        <f>'Single Prism'!$D$36*SIN(RADIANS('Single Prism'!$D$17*F722))</f>
        <v>#N/A</v>
      </c>
      <c r="H722" t="e">
        <f>'Single Prism'!$D$36*COS(RADIANS('Single Prism'!$D$17*F722))</f>
        <v>#N/A</v>
      </c>
    </row>
    <row r="723" spans="1:8" x14ac:dyDescent="0.25">
      <c r="A723">
        <v>360.5</v>
      </c>
      <c r="B723" t="e">
        <f>IF(A723&lt;='Single Prism'!$D$18,A723,#N/A)</f>
        <v>#N/A</v>
      </c>
      <c r="C723" t="e">
        <f>'Single Prism'!$D$38*SIN(RADIANS('Single Prism'!$D$17*B723))</f>
        <v>#N/A</v>
      </c>
      <c r="D723" t="e">
        <f>'Single Prism'!$D$38*COS(RADIANS('Single Prism'!$D$17*B723))</f>
        <v>#N/A</v>
      </c>
      <c r="F723" t="e">
        <f>IF(A723&lt;='Single Prism'!$D$18,A723,#N/A)</f>
        <v>#N/A</v>
      </c>
      <c r="G723" t="e">
        <f>'Single Prism'!$D$36*SIN(RADIANS('Single Prism'!$D$17*F723))</f>
        <v>#N/A</v>
      </c>
      <c r="H723" t="e">
        <f>'Single Prism'!$D$36*COS(RADIANS('Single Prism'!$D$17*F723))</f>
        <v>#N/A</v>
      </c>
    </row>
    <row r="724" spans="1:8" x14ac:dyDescent="0.25">
      <c r="A724">
        <v>361</v>
      </c>
      <c r="B724" t="e">
        <f>IF(A724&lt;='Single Prism'!$D$18,A724,#N/A)</f>
        <v>#N/A</v>
      </c>
      <c r="C724" t="e">
        <f>'Single Prism'!$D$38*SIN(RADIANS('Single Prism'!$D$17*B724))</f>
        <v>#N/A</v>
      </c>
      <c r="D724" t="e">
        <f>'Single Prism'!$D$38*COS(RADIANS('Single Prism'!$D$17*B724))</f>
        <v>#N/A</v>
      </c>
      <c r="F724" t="e">
        <f>IF(A724&lt;='Single Prism'!$D$18,A724,#N/A)</f>
        <v>#N/A</v>
      </c>
      <c r="G724" t="e">
        <f>'Single Prism'!$D$36*SIN(RADIANS('Single Prism'!$D$17*F724))</f>
        <v>#N/A</v>
      </c>
      <c r="H724" t="e">
        <f>'Single Prism'!$D$36*COS(RADIANS('Single Prism'!$D$17*F724))</f>
        <v>#N/A</v>
      </c>
    </row>
    <row r="725" spans="1:8" x14ac:dyDescent="0.25">
      <c r="A725">
        <v>361.5</v>
      </c>
      <c r="B725" t="e">
        <f>IF(A725&lt;='Single Prism'!$D$18,A725,#N/A)</f>
        <v>#N/A</v>
      </c>
      <c r="C725" t="e">
        <f>'Single Prism'!$D$38*SIN(RADIANS('Single Prism'!$D$17*B725))</f>
        <v>#N/A</v>
      </c>
      <c r="D725" t="e">
        <f>'Single Prism'!$D$38*COS(RADIANS('Single Prism'!$D$17*B725))</f>
        <v>#N/A</v>
      </c>
      <c r="F725" t="e">
        <f>IF(A725&lt;='Single Prism'!$D$18,A725,#N/A)</f>
        <v>#N/A</v>
      </c>
      <c r="G725" t="e">
        <f>'Single Prism'!$D$36*SIN(RADIANS('Single Prism'!$D$17*F725))</f>
        <v>#N/A</v>
      </c>
      <c r="H725" t="e">
        <f>'Single Prism'!$D$36*COS(RADIANS('Single Prism'!$D$17*F725))</f>
        <v>#N/A</v>
      </c>
    </row>
    <row r="726" spans="1:8" x14ac:dyDescent="0.25">
      <c r="A726">
        <v>362</v>
      </c>
      <c r="B726" t="e">
        <f>IF(A726&lt;='Single Prism'!$D$18,A726,#N/A)</f>
        <v>#N/A</v>
      </c>
      <c r="C726" t="e">
        <f>'Single Prism'!$D$38*SIN(RADIANS('Single Prism'!$D$17*B726))</f>
        <v>#N/A</v>
      </c>
      <c r="D726" t="e">
        <f>'Single Prism'!$D$38*COS(RADIANS('Single Prism'!$D$17*B726))</f>
        <v>#N/A</v>
      </c>
      <c r="F726" t="e">
        <f>IF(A726&lt;='Single Prism'!$D$18,A726,#N/A)</f>
        <v>#N/A</v>
      </c>
      <c r="G726" t="e">
        <f>'Single Prism'!$D$36*SIN(RADIANS('Single Prism'!$D$17*F726))</f>
        <v>#N/A</v>
      </c>
      <c r="H726" t="e">
        <f>'Single Prism'!$D$36*COS(RADIANS('Single Prism'!$D$17*F726))</f>
        <v>#N/A</v>
      </c>
    </row>
    <row r="727" spans="1:8" x14ac:dyDescent="0.25">
      <c r="A727">
        <v>362.5</v>
      </c>
      <c r="B727" t="e">
        <f>IF(A727&lt;='Single Prism'!$D$18,A727,#N/A)</f>
        <v>#N/A</v>
      </c>
      <c r="C727" t="e">
        <f>'Single Prism'!$D$38*SIN(RADIANS('Single Prism'!$D$17*B727))</f>
        <v>#N/A</v>
      </c>
      <c r="D727" t="e">
        <f>'Single Prism'!$D$38*COS(RADIANS('Single Prism'!$D$17*B727))</f>
        <v>#N/A</v>
      </c>
      <c r="F727" t="e">
        <f>IF(A727&lt;='Single Prism'!$D$18,A727,#N/A)</f>
        <v>#N/A</v>
      </c>
      <c r="G727" t="e">
        <f>'Single Prism'!$D$36*SIN(RADIANS('Single Prism'!$D$17*F727))</f>
        <v>#N/A</v>
      </c>
      <c r="H727" t="e">
        <f>'Single Prism'!$D$36*COS(RADIANS('Single Prism'!$D$17*F727))</f>
        <v>#N/A</v>
      </c>
    </row>
    <row r="728" spans="1:8" x14ac:dyDescent="0.25">
      <c r="A728">
        <v>363</v>
      </c>
      <c r="B728" t="e">
        <f>IF(A728&lt;='Single Prism'!$D$18,A728,#N/A)</f>
        <v>#N/A</v>
      </c>
      <c r="C728" t="e">
        <f>'Single Prism'!$D$38*SIN(RADIANS('Single Prism'!$D$17*B728))</f>
        <v>#N/A</v>
      </c>
      <c r="D728" t="e">
        <f>'Single Prism'!$D$38*COS(RADIANS('Single Prism'!$D$17*B728))</f>
        <v>#N/A</v>
      </c>
      <c r="F728" t="e">
        <f>IF(A728&lt;='Single Prism'!$D$18,A728,#N/A)</f>
        <v>#N/A</v>
      </c>
      <c r="G728" t="e">
        <f>'Single Prism'!$D$36*SIN(RADIANS('Single Prism'!$D$17*F728))</f>
        <v>#N/A</v>
      </c>
      <c r="H728" t="e">
        <f>'Single Prism'!$D$36*COS(RADIANS('Single Prism'!$D$17*F728))</f>
        <v>#N/A</v>
      </c>
    </row>
    <row r="729" spans="1:8" x14ac:dyDescent="0.25">
      <c r="A729">
        <v>363.5</v>
      </c>
      <c r="B729" t="e">
        <f>IF(A729&lt;='Single Prism'!$D$18,A729,#N/A)</f>
        <v>#N/A</v>
      </c>
      <c r="C729" t="e">
        <f>'Single Prism'!$D$38*SIN(RADIANS('Single Prism'!$D$17*B729))</f>
        <v>#N/A</v>
      </c>
      <c r="D729" t="e">
        <f>'Single Prism'!$D$38*COS(RADIANS('Single Prism'!$D$17*B729))</f>
        <v>#N/A</v>
      </c>
      <c r="F729" t="e">
        <f>IF(A729&lt;='Single Prism'!$D$18,A729,#N/A)</f>
        <v>#N/A</v>
      </c>
      <c r="G729" t="e">
        <f>'Single Prism'!$D$36*SIN(RADIANS('Single Prism'!$D$17*F729))</f>
        <v>#N/A</v>
      </c>
      <c r="H729" t="e">
        <f>'Single Prism'!$D$36*COS(RADIANS('Single Prism'!$D$17*F729))</f>
        <v>#N/A</v>
      </c>
    </row>
    <row r="730" spans="1:8" x14ac:dyDescent="0.25">
      <c r="A730">
        <v>364</v>
      </c>
      <c r="B730" t="e">
        <f>IF(A730&lt;='Single Prism'!$D$18,A730,#N/A)</f>
        <v>#N/A</v>
      </c>
      <c r="C730" t="e">
        <f>'Single Prism'!$D$38*SIN(RADIANS('Single Prism'!$D$17*B730))</f>
        <v>#N/A</v>
      </c>
      <c r="D730" t="e">
        <f>'Single Prism'!$D$38*COS(RADIANS('Single Prism'!$D$17*B730))</f>
        <v>#N/A</v>
      </c>
      <c r="F730" t="e">
        <f>IF(A730&lt;='Single Prism'!$D$18,A730,#N/A)</f>
        <v>#N/A</v>
      </c>
      <c r="G730" t="e">
        <f>'Single Prism'!$D$36*SIN(RADIANS('Single Prism'!$D$17*F730))</f>
        <v>#N/A</v>
      </c>
      <c r="H730" t="e">
        <f>'Single Prism'!$D$36*COS(RADIANS('Single Prism'!$D$17*F730))</f>
        <v>#N/A</v>
      </c>
    </row>
    <row r="731" spans="1:8" x14ac:dyDescent="0.25">
      <c r="A731">
        <v>364.5</v>
      </c>
      <c r="B731" t="e">
        <f>IF(A731&lt;='Single Prism'!$D$18,A731,#N/A)</f>
        <v>#N/A</v>
      </c>
      <c r="C731" t="e">
        <f>'Single Prism'!$D$38*SIN(RADIANS('Single Prism'!$D$17*B731))</f>
        <v>#N/A</v>
      </c>
      <c r="D731" t="e">
        <f>'Single Prism'!$D$38*COS(RADIANS('Single Prism'!$D$17*B731))</f>
        <v>#N/A</v>
      </c>
      <c r="F731" t="e">
        <f>IF(A731&lt;='Single Prism'!$D$18,A731,#N/A)</f>
        <v>#N/A</v>
      </c>
      <c r="G731" t="e">
        <f>'Single Prism'!$D$36*SIN(RADIANS('Single Prism'!$D$17*F731))</f>
        <v>#N/A</v>
      </c>
      <c r="H731" t="e">
        <f>'Single Prism'!$D$36*COS(RADIANS('Single Prism'!$D$17*F731))</f>
        <v>#N/A</v>
      </c>
    </row>
    <row r="732" spans="1:8" x14ac:dyDescent="0.25">
      <c r="A732">
        <v>365</v>
      </c>
      <c r="B732" t="e">
        <f>IF(A732&lt;='Single Prism'!$D$18,A732,#N/A)</f>
        <v>#N/A</v>
      </c>
      <c r="C732" t="e">
        <f>'Single Prism'!$D$38*SIN(RADIANS('Single Prism'!$D$17*B732))</f>
        <v>#N/A</v>
      </c>
      <c r="D732" t="e">
        <f>'Single Prism'!$D$38*COS(RADIANS('Single Prism'!$D$17*B732))</f>
        <v>#N/A</v>
      </c>
      <c r="F732" t="e">
        <f>IF(A732&lt;='Single Prism'!$D$18,A732,#N/A)</f>
        <v>#N/A</v>
      </c>
      <c r="G732" t="e">
        <f>'Single Prism'!$D$36*SIN(RADIANS('Single Prism'!$D$17*F732))</f>
        <v>#N/A</v>
      </c>
      <c r="H732" t="e">
        <f>'Single Prism'!$D$36*COS(RADIANS('Single Prism'!$D$17*F732))</f>
        <v>#N/A</v>
      </c>
    </row>
    <row r="733" spans="1:8" x14ac:dyDescent="0.25">
      <c r="A733">
        <v>365.5</v>
      </c>
      <c r="B733" t="e">
        <f>IF(A733&lt;='Single Prism'!$D$18,A733,#N/A)</f>
        <v>#N/A</v>
      </c>
      <c r="C733" t="e">
        <f>'Single Prism'!$D$38*SIN(RADIANS('Single Prism'!$D$17*B733))</f>
        <v>#N/A</v>
      </c>
      <c r="D733" t="e">
        <f>'Single Prism'!$D$38*COS(RADIANS('Single Prism'!$D$17*B733))</f>
        <v>#N/A</v>
      </c>
      <c r="F733" t="e">
        <f>IF(A733&lt;='Single Prism'!$D$18,A733,#N/A)</f>
        <v>#N/A</v>
      </c>
      <c r="G733" t="e">
        <f>'Single Prism'!$D$36*SIN(RADIANS('Single Prism'!$D$17*F733))</f>
        <v>#N/A</v>
      </c>
      <c r="H733" t="e">
        <f>'Single Prism'!$D$36*COS(RADIANS('Single Prism'!$D$17*F733))</f>
        <v>#N/A</v>
      </c>
    </row>
    <row r="734" spans="1:8" x14ac:dyDescent="0.25">
      <c r="A734">
        <v>366</v>
      </c>
      <c r="B734" t="e">
        <f>IF(A734&lt;='Single Prism'!$D$18,A734,#N/A)</f>
        <v>#N/A</v>
      </c>
      <c r="C734" t="e">
        <f>'Single Prism'!$D$38*SIN(RADIANS('Single Prism'!$D$17*B734))</f>
        <v>#N/A</v>
      </c>
      <c r="D734" t="e">
        <f>'Single Prism'!$D$38*COS(RADIANS('Single Prism'!$D$17*B734))</f>
        <v>#N/A</v>
      </c>
      <c r="F734" t="e">
        <f>IF(A734&lt;='Single Prism'!$D$18,A734,#N/A)</f>
        <v>#N/A</v>
      </c>
      <c r="G734" t="e">
        <f>'Single Prism'!$D$36*SIN(RADIANS('Single Prism'!$D$17*F734))</f>
        <v>#N/A</v>
      </c>
      <c r="H734" t="e">
        <f>'Single Prism'!$D$36*COS(RADIANS('Single Prism'!$D$17*F734))</f>
        <v>#N/A</v>
      </c>
    </row>
    <row r="735" spans="1:8" x14ac:dyDescent="0.25">
      <c r="A735">
        <v>366.5</v>
      </c>
      <c r="B735" t="e">
        <f>IF(A735&lt;='Single Prism'!$D$18,A735,#N/A)</f>
        <v>#N/A</v>
      </c>
      <c r="C735" t="e">
        <f>'Single Prism'!$D$38*SIN(RADIANS('Single Prism'!$D$17*B735))</f>
        <v>#N/A</v>
      </c>
      <c r="D735" t="e">
        <f>'Single Prism'!$D$38*COS(RADIANS('Single Prism'!$D$17*B735))</f>
        <v>#N/A</v>
      </c>
      <c r="F735" t="e">
        <f>IF(A735&lt;='Single Prism'!$D$18,A735,#N/A)</f>
        <v>#N/A</v>
      </c>
      <c r="G735" t="e">
        <f>'Single Prism'!$D$36*SIN(RADIANS('Single Prism'!$D$17*F735))</f>
        <v>#N/A</v>
      </c>
      <c r="H735" t="e">
        <f>'Single Prism'!$D$36*COS(RADIANS('Single Prism'!$D$17*F735))</f>
        <v>#N/A</v>
      </c>
    </row>
    <row r="736" spans="1:8" x14ac:dyDescent="0.25">
      <c r="A736">
        <v>367</v>
      </c>
      <c r="B736" t="e">
        <f>IF(A736&lt;='Single Prism'!$D$18,A736,#N/A)</f>
        <v>#N/A</v>
      </c>
      <c r="C736" t="e">
        <f>'Single Prism'!$D$38*SIN(RADIANS('Single Prism'!$D$17*B736))</f>
        <v>#N/A</v>
      </c>
      <c r="D736" t="e">
        <f>'Single Prism'!$D$38*COS(RADIANS('Single Prism'!$D$17*B736))</f>
        <v>#N/A</v>
      </c>
      <c r="F736" t="e">
        <f>IF(A736&lt;='Single Prism'!$D$18,A736,#N/A)</f>
        <v>#N/A</v>
      </c>
      <c r="G736" t="e">
        <f>'Single Prism'!$D$36*SIN(RADIANS('Single Prism'!$D$17*F736))</f>
        <v>#N/A</v>
      </c>
      <c r="H736" t="e">
        <f>'Single Prism'!$D$36*COS(RADIANS('Single Prism'!$D$17*F736))</f>
        <v>#N/A</v>
      </c>
    </row>
    <row r="737" spans="1:8" x14ac:dyDescent="0.25">
      <c r="A737">
        <v>367.5</v>
      </c>
      <c r="B737" t="e">
        <f>IF(A737&lt;='Single Prism'!$D$18,A737,#N/A)</f>
        <v>#N/A</v>
      </c>
      <c r="C737" t="e">
        <f>'Single Prism'!$D$38*SIN(RADIANS('Single Prism'!$D$17*B737))</f>
        <v>#N/A</v>
      </c>
      <c r="D737" t="e">
        <f>'Single Prism'!$D$38*COS(RADIANS('Single Prism'!$D$17*B737))</f>
        <v>#N/A</v>
      </c>
      <c r="F737" t="e">
        <f>IF(A737&lt;='Single Prism'!$D$18,A737,#N/A)</f>
        <v>#N/A</v>
      </c>
      <c r="G737" t="e">
        <f>'Single Prism'!$D$36*SIN(RADIANS('Single Prism'!$D$17*F737))</f>
        <v>#N/A</v>
      </c>
      <c r="H737" t="e">
        <f>'Single Prism'!$D$36*COS(RADIANS('Single Prism'!$D$17*F737))</f>
        <v>#N/A</v>
      </c>
    </row>
    <row r="738" spans="1:8" x14ac:dyDescent="0.25">
      <c r="A738">
        <v>368</v>
      </c>
      <c r="B738" t="e">
        <f>IF(A738&lt;='Single Prism'!$D$18,A738,#N/A)</f>
        <v>#N/A</v>
      </c>
      <c r="C738" t="e">
        <f>'Single Prism'!$D$38*SIN(RADIANS('Single Prism'!$D$17*B738))</f>
        <v>#N/A</v>
      </c>
      <c r="D738" t="e">
        <f>'Single Prism'!$D$38*COS(RADIANS('Single Prism'!$D$17*B738))</f>
        <v>#N/A</v>
      </c>
      <c r="F738" t="e">
        <f>IF(A738&lt;='Single Prism'!$D$18,A738,#N/A)</f>
        <v>#N/A</v>
      </c>
      <c r="G738" t="e">
        <f>'Single Prism'!$D$36*SIN(RADIANS('Single Prism'!$D$17*F738))</f>
        <v>#N/A</v>
      </c>
      <c r="H738" t="e">
        <f>'Single Prism'!$D$36*COS(RADIANS('Single Prism'!$D$17*F738))</f>
        <v>#N/A</v>
      </c>
    </row>
    <row r="739" spans="1:8" x14ac:dyDescent="0.25">
      <c r="A739">
        <v>368.5</v>
      </c>
      <c r="B739" t="e">
        <f>IF(A739&lt;='Single Prism'!$D$18,A739,#N/A)</f>
        <v>#N/A</v>
      </c>
      <c r="C739" t="e">
        <f>'Single Prism'!$D$38*SIN(RADIANS('Single Prism'!$D$17*B739))</f>
        <v>#N/A</v>
      </c>
      <c r="D739" t="e">
        <f>'Single Prism'!$D$38*COS(RADIANS('Single Prism'!$D$17*B739))</f>
        <v>#N/A</v>
      </c>
      <c r="F739" t="e">
        <f>IF(A739&lt;='Single Prism'!$D$18,A739,#N/A)</f>
        <v>#N/A</v>
      </c>
      <c r="G739" t="e">
        <f>'Single Prism'!$D$36*SIN(RADIANS('Single Prism'!$D$17*F739))</f>
        <v>#N/A</v>
      </c>
      <c r="H739" t="e">
        <f>'Single Prism'!$D$36*COS(RADIANS('Single Prism'!$D$17*F739))</f>
        <v>#N/A</v>
      </c>
    </row>
    <row r="740" spans="1:8" x14ac:dyDescent="0.25">
      <c r="A740">
        <v>369</v>
      </c>
      <c r="B740" t="e">
        <f>IF(A740&lt;='Single Prism'!$D$18,A740,#N/A)</f>
        <v>#N/A</v>
      </c>
      <c r="C740" t="e">
        <f>'Single Prism'!$D$38*SIN(RADIANS('Single Prism'!$D$17*B740))</f>
        <v>#N/A</v>
      </c>
      <c r="D740" t="e">
        <f>'Single Prism'!$D$38*COS(RADIANS('Single Prism'!$D$17*B740))</f>
        <v>#N/A</v>
      </c>
      <c r="F740" t="e">
        <f>IF(A740&lt;='Single Prism'!$D$18,A740,#N/A)</f>
        <v>#N/A</v>
      </c>
      <c r="G740" t="e">
        <f>'Single Prism'!$D$36*SIN(RADIANS('Single Prism'!$D$17*F740))</f>
        <v>#N/A</v>
      </c>
      <c r="H740" t="e">
        <f>'Single Prism'!$D$36*COS(RADIANS('Single Prism'!$D$17*F740))</f>
        <v>#N/A</v>
      </c>
    </row>
    <row r="741" spans="1:8" x14ac:dyDescent="0.25">
      <c r="A741">
        <v>369.5</v>
      </c>
      <c r="B741" t="e">
        <f>IF(A741&lt;='Single Prism'!$D$18,A741,#N/A)</f>
        <v>#N/A</v>
      </c>
      <c r="C741" t="e">
        <f>'Single Prism'!$D$38*SIN(RADIANS('Single Prism'!$D$17*B741))</f>
        <v>#N/A</v>
      </c>
      <c r="D741" t="e">
        <f>'Single Prism'!$D$38*COS(RADIANS('Single Prism'!$D$17*B741))</f>
        <v>#N/A</v>
      </c>
      <c r="F741" t="e">
        <f>IF(A741&lt;='Single Prism'!$D$18,A741,#N/A)</f>
        <v>#N/A</v>
      </c>
      <c r="G741" t="e">
        <f>'Single Prism'!$D$36*SIN(RADIANS('Single Prism'!$D$17*F741))</f>
        <v>#N/A</v>
      </c>
      <c r="H741" t="e">
        <f>'Single Prism'!$D$36*COS(RADIANS('Single Prism'!$D$17*F741))</f>
        <v>#N/A</v>
      </c>
    </row>
    <row r="742" spans="1:8" x14ac:dyDescent="0.25">
      <c r="A742">
        <v>370</v>
      </c>
      <c r="B742" t="e">
        <f>IF(A742&lt;='Single Prism'!$D$18,A742,#N/A)</f>
        <v>#N/A</v>
      </c>
      <c r="C742" t="e">
        <f>'Single Prism'!$D$38*SIN(RADIANS('Single Prism'!$D$17*B742))</f>
        <v>#N/A</v>
      </c>
      <c r="D742" t="e">
        <f>'Single Prism'!$D$38*COS(RADIANS('Single Prism'!$D$17*B742))</f>
        <v>#N/A</v>
      </c>
      <c r="F742" t="e">
        <f>IF(A742&lt;='Single Prism'!$D$18,A742,#N/A)</f>
        <v>#N/A</v>
      </c>
      <c r="G742" t="e">
        <f>'Single Prism'!$D$36*SIN(RADIANS('Single Prism'!$D$17*F742))</f>
        <v>#N/A</v>
      </c>
      <c r="H742" t="e">
        <f>'Single Prism'!$D$36*COS(RADIANS('Single Prism'!$D$17*F742))</f>
        <v>#N/A</v>
      </c>
    </row>
    <row r="743" spans="1:8" x14ac:dyDescent="0.25">
      <c r="A743">
        <v>370.5</v>
      </c>
      <c r="B743" t="e">
        <f>IF(A743&lt;='Single Prism'!$D$18,A743,#N/A)</f>
        <v>#N/A</v>
      </c>
      <c r="C743" t="e">
        <f>'Single Prism'!$D$38*SIN(RADIANS('Single Prism'!$D$17*B743))</f>
        <v>#N/A</v>
      </c>
      <c r="D743" t="e">
        <f>'Single Prism'!$D$38*COS(RADIANS('Single Prism'!$D$17*B743))</f>
        <v>#N/A</v>
      </c>
      <c r="F743" t="e">
        <f>IF(A743&lt;='Single Prism'!$D$18,A743,#N/A)</f>
        <v>#N/A</v>
      </c>
      <c r="G743" t="e">
        <f>'Single Prism'!$D$36*SIN(RADIANS('Single Prism'!$D$17*F743))</f>
        <v>#N/A</v>
      </c>
      <c r="H743" t="e">
        <f>'Single Prism'!$D$36*COS(RADIANS('Single Prism'!$D$17*F743))</f>
        <v>#N/A</v>
      </c>
    </row>
    <row r="744" spans="1:8" x14ac:dyDescent="0.25">
      <c r="A744">
        <v>371</v>
      </c>
      <c r="B744" t="e">
        <f>IF(A744&lt;='Single Prism'!$D$18,A744,#N/A)</f>
        <v>#N/A</v>
      </c>
      <c r="C744" t="e">
        <f>'Single Prism'!$D$38*SIN(RADIANS('Single Prism'!$D$17*B744))</f>
        <v>#N/A</v>
      </c>
      <c r="D744" t="e">
        <f>'Single Prism'!$D$38*COS(RADIANS('Single Prism'!$D$17*B744))</f>
        <v>#N/A</v>
      </c>
      <c r="F744" t="e">
        <f>IF(A744&lt;='Single Prism'!$D$18,A744,#N/A)</f>
        <v>#N/A</v>
      </c>
      <c r="G744" t="e">
        <f>'Single Prism'!$D$36*SIN(RADIANS('Single Prism'!$D$17*F744))</f>
        <v>#N/A</v>
      </c>
      <c r="H744" t="e">
        <f>'Single Prism'!$D$36*COS(RADIANS('Single Prism'!$D$17*F744))</f>
        <v>#N/A</v>
      </c>
    </row>
    <row r="745" spans="1:8" x14ac:dyDescent="0.25">
      <c r="A745">
        <v>371.5</v>
      </c>
      <c r="B745" t="e">
        <f>IF(A745&lt;='Single Prism'!$D$18,A745,#N/A)</f>
        <v>#N/A</v>
      </c>
      <c r="C745" t="e">
        <f>'Single Prism'!$D$38*SIN(RADIANS('Single Prism'!$D$17*B745))</f>
        <v>#N/A</v>
      </c>
      <c r="D745" t="e">
        <f>'Single Prism'!$D$38*COS(RADIANS('Single Prism'!$D$17*B745))</f>
        <v>#N/A</v>
      </c>
      <c r="F745" t="e">
        <f>IF(A745&lt;='Single Prism'!$D$18,A745,#N/A)</f>
        <v>#N/A</v>
      </c>
      <c r="G745" t="e">
        <f>'Single Prism'!$D$36*SIN(RADIANS('Single Prism'!$D$17*F745))</f>
        <v>#N/A</v>
      </c>
      <c r="H745" t="e">
        <f>'Single Prism'!$D$36*COS(RADIANS('Single Prism'!$D$17*F745))</f>
        <v>#N/A</v>
      </c>
    </row>
    <row r="746" spans="1:8" x14ac:dyDescent="0.25">
      <c r="A746">
        <v>372</v>
      </c>
      <c r="B746" t="e">
        <f>IF(A746&lt;='Single Prism'!$D$18,A746,#N/A)</f>
        <v>#N/A</v>
      </c>
      <c r="C746" t="e">
        <f>'Single Prism'!$D$38*SIN(RADIANS('Single Prism'!$D$17*B746))</f>
        <v>#N/A</v>
      </c>
      <c r="D746" t="e">
        <f>'Single Prism'!$D$38*COS(RADIANS('Single Prism'!$D$17*B746))</f>
        <v>#N/A</v>
      </c>
      <c r="F746" t="e">
        <f>IF(A746&lt;='Single Prism'!$D$18,A746,#N/A)</f>
        <v>#N/A</v>
      </c>
      <c r="G746" t="e">
        <f>'Single Prism'!$D$36*SIN(RADIANS('Single Prism'!$D$17*F746))</f>
        <v>#N/A</v>
      </c>
      <c r="H746" t="e">
        <f>'Single Prism'!$D$36*COS(RADIANS('Single Prism'!$D$17*F746))</f>
        <v>#N/A</v>
      </c>
    </row>
    <row r="747" spans="1:8" x14ac:dyDescent="0.25">
      <c r="A747">
        <v>372.5</v>
      </c>
      <c r="B747" t="e">
        <f>IF(A747&lt;='Single Prism'!$D$18,A747,#N/A)</f>
        <v>#N/A</v>
      </c>
      <c r="C747" t="e">
        <f>'Single Prism'!$D$38*SIN(RADIANS('Single Prism'!$D$17*B747))</f>
        <v>#N/A</v>
      </c>
      <c r="D747" t="e">
        <f>'Single Prism'!$D$38*COS(RADIANS('Single Prism'!$D$17*B747))</f>
        <v>#N/A</v>
      </c>
      <c r="F747" t="e">
        <f>IF(A747&lt;='Single Prism'!$D$18,A747,#N/A)</f>
        <v>#N/A</v>
      </c>
      <c r="G747" t="e">
        <f>'Single Prism'!$D$36*SIN(RADIANS('Single Prism'!$D$17*F747))</f>
        <v>#N/A</v>
      </c>
      <c r="H747" t="e">
        <f>'Single Prism'!$D$36*COS(RADIANS('Single Prism'!$D$17*F747))</f>
        <v>#N/A</v>
      </c>
    </row>
    <row r="748" spans="1:8" x14ac:dyDescent="0.25">
      <c r="A748">
        <v>373</v>
      </c>
      <c r="B748" t="e">
        <f>IF(A748&lt;='Single Prism'!$D$18,A748,#N/A)</f>
        <v>#N/A</v>
      </c>
      <c r="C748" t="e">
        <f>'Single Prism'!$D$38*SIN(RADIANS('Single Prism'!$D$17*B748))</f>
        <v>#N/A</v>
      </c>
      <c r="D748" t="e">
        <f>'Single Prism'!$D$38*COS(RADIANS('Single Prism'!$D$17*B748))</f>
        <v>#N/A</v>
      </c>
      <c r="F748" t="e">
        <f>IF(A748&lt;='Single Prism'!$D$18,A748,#N/A)</f>
        <v>#N/A</v>
      </c>
      <c r="G748" t="e">
        <f>'Single Prism'!$D$36*SIN(RADIANS('Single Prism'!$D$17*F748))</f>
        <v>#N/A</v>
      </c>
      <c r="H748" t="e">
        <f>'Single Prism'!$D$36*COS(RADIANS('Single Prism'!$D$17*F748))</f>
        <v>#N/A</v>
      </c>
    </row>
    <row r="749" spans="1:8" x14ac:dyDescent="0.25">
      <c r="A749">
        <v>373.5</v>
      </c>
      <c r="B749" t="e">
        <f>IF(A749&lt;='Single Prism'!$D$18,A749,#N/A)</f>
        <v>#N/A</v>
      </c>
      <c r="C749" t="e">
        <f>'Single Prism'!$D$38*SIN(RADIANS('Single Prism'!$D$17*B749))</f>
        <v>#N/A</v>
      </c>
      <c r="D749" t="e">
        <f>'Single Prism'!$D$38*COS(RADIANS('Single Prism'!$D$17*B749))</f>
        <v>#N/A</v>
      </c>
      <c r="F749" t="e">
        <f>IF(A749&lt;='Single Prism'!$D$18,A749,#N/A)</f>
        <v>#N/A</v>
      </c>
      <c r="G749" t="e">
        <f>'Single Prism'!$D$36*SIN(RADIANS('Single Prism'!$D$17*F749))</f>
        <v>#N/A</v>
      </c>
      <c r="H749" t="e">
        <f>'Single Prism'!$D$36*COS(RADIANS('Single Prism'!$D$17*F749))</f>
        <v>#N/A</v>
      </c>
    </row>
    <row r="750" spans="1:8" x14ac:dyDescent="0.25">
      <c r="A750">
        <v>374</v>
      </c>
      <c r="B750" t="e">
        <f>IF(A750&lt;='Single Prism'!$D$18,A750,#N/A)</f>
        <v>#N/A</v>
      </c>
      <c r="C750" t="e">
        <f>'Single Prism'!$D$38*SIN(RADIANS('Single Prism'!$D$17*B750))</f>
        <v>#N/A</v>
      </c>
      <c r="D750" t="e">
        <f>'Single Prism'!$D$38*COS(RADIANS('Single Prism'!$D$17*B750))</f>
        <v>#N/A</v>
      </c>
      <c r="F750" t="e">
        <f>IF(A750&lt;='Single Prism'!$D$18,A750,#N/A)</f>
        <v>#N/A</v>
      </c>
      <c r="G750" t="e">
        <f>'Single Prism'!$D$36*SIN(RADIANS('Single Prism'!$D$17*F750))</f>
        <v>#N/A</v>
      </c>
      <c r="H750" t="e">
        <f>'Single Prism'!$D$36*COS(RADIANS('Single Prism'!$D$17*F750))</f>
        <v>#N/A</v>
      </c>
    </row>
    <row r="751" spans="1:8" x14ac:dyDescent="0.25">
      <c r="A751">
        <v>374.5</v>
      </c>
      <c r="B751" t="e">
        <f>IF(A751&lt;='Single Prism'!$D$18,A751,#N/A)</f>
        <v>#N/A</v>
      </c>
      <c r="C751" t="e">
        <f>'Single Prism'!$D$38*SIN(RADIANS('Single Prism'!$D$17*B751))</f>
        <v>#N/A</v>
      </c>
      <c r="D751" t="e">
        <f>'Single Prism'!$D$38*COS(RADIANS('Single Prism'!$D$17*B751))</f>
        <v>#N/A</v>
      </c>
      <c r="F751" t="e">
        <f>IF(A751&lt;='Single Prism'!$D$18,A751,#N/A)</f>
        <v>#N/A</v>
      </c>
      <c r="G751" t="e">
        <f>'Single Prism'!$D$36*SIN(RADIANS('Single Prism'!$D$17*F751))</f>
        <v>#N/A</v>
      </c>
      <c r="H751" t="e">
        <f>'Single Prism'!$D$36*COS(RADIANS('Single Prism'!$D$17*F751))</f>
        <v>#N/A</v>
      </c>
    </row>
    <row r="752" spans="1:8" x14ac:dyDescent="0.25">
      <c r="A752">
        <v>375</v>
      </c>
      <c r="B752" t="e">
        <f>IF(A752&lt;='Single Prism'!$D$18,A752,#N/A)</f>
        <v>#N/A</v>
      </c>
      <c r="C752" t="e">
        <f>'Single Prism'!$D$38*SIN(RADIANS('Single Prism'!$D$17*B752))</f>
        <v>#N/A</v>
      </c>
      <c r="D752" t="e">
        <f>'Single Prism'!$D$38*COS(RADIANS('Single Prism'!$D$17*B752))</f>
        <v>#N/A</v>
      </c>
      <c r="F752" t="e">
        <f>IF(A752&lt;='Single Prism'!$D$18,A752,#N/A)</f>
        <v>#N/A</v>
      </c>
      <c r="G752" t="e">
        <f>'Single Prism'!$D$36*SIN(RADIANS('Single Prism'!$D$17*F752))</f>
        <v>#N/A</v>
      </c>
      <c r="H752" t="e">
        <f>'Single Prism'!$D$36*COS(RADIANS('Single Prism'!$D$17*F752))</f>
        <v>#N/A</v>
      </c>
    </row>
    <row r="753" spans="1:8" x14ac:dyDescent="0.25">
      <c r="A753">
        <v>375.5</v>
      </c>
      <c r="B753" t="e">
        <f>IF(A753&lt;='Single Prism'!$D$18,A753,#N/A)</f>
        <v>#N/A</v>
      </c>
      <c r="C753" t="e">
        <f>'Single Prism'!$D$38*SIN(RADIANS('Single Prism'!$D$17*B753))</f>
        <v>#N/A</v>
      </c>
      <c r="D753" t="e">
        <f>'Single Prism'!$D$38*COS(RADIANS('Single Prism'!$D$17*B753))</f>
        <v>#N/A</v>
      </c>
      <c r="F753" t="e">
        <f>IF(A753&lt;='Single Prism'!$D$18,A753,#N/A)</f>
        <v>#N/A</v>
      </c>
      <c r="G753" t="e">
        <f>'Single Prism'!$D$36*SIN(RADIANS('Single Prism'!$D$17*F753))</f>
        <v>#N/A</v>
      </c>
      <c r="H753" t="e">
        <f>'Single Prism'!$D$36*COS(RADIANS('Single Prism'!$D$17*F753))</f>
        <v>#N/A</v>
      </c>
    </row>
    <row r="754" spans="1:8" x14ac:dyDescent="0.25">
      <c r="A754">
        <v>376</v>
      </c>
      <c r="B754" t="e">
        <f>IF(A754&lt;='Single Prism'!$D$18,A754,#N/A)</f>
        <v>#N/A</v>
      </c>
      <c r="C754" t="e">
        <f>'Single Prism'!$D$38*SIN(RADIANS('Single Prism'!$D$17*B754))</f>
        <v>#N/A</v>
      </c>
      <c r="D754" t="e">
        <f>'Single Prism'!$D$38*COS(RADIANS('Single Prism'!$D$17*B754))</f>
        <v>#N/A</v>
      </c>
      <c r="F754" t="e">
        <f>IF(A754&lt;='Single Prism'!$D$18,A754,#N/A)</f>
        <v>#N/A</v>
      </c>
      <c r="G754" t="e">
        <f>'Single Prism'!$D$36*SIN(RADIANS('Single Prism'!$D$17*F754))</f>
        <v>#N/A</v>
      </c>
      <c r="H754" t="e">
        <f>'Single Prism'!$D$36*COS(RADIANS('Single Prism'!$D$17*F754))</f>
        <v>#N/A</v>
      </c>
    </row>
    <row r="755" spans="1:8" x14ac:dyDescent="0.25">
      <c r="A755">
        <v>376.5</v>
      </c>
      <c r="B755" t="e">
        <f>IF(A755&lt;='Single Prism'!$D$18,A755,#N/A)</f>
        <v>#N/A</v>
      </c>
      <c r="C755" t="e">
        <f>'Single Prism'!$D$38*SIN(RADIANS('Single Prism'!$D$17*B755))</f>
        <v>#N/A</v>
      </c>
      <c r="D755" t="e">
        <f>'Single Prism'!$D$38*COS(RADIANS('Single Prism'!$D$17*B755))</f>
        <v>#N/A</v>
      </c>
      <c r="F755" t="e">
        <f>IF(A755&lt;='Single Prism'!$D$18,A755,#N/A)</f>
        <v>#N/A</v>
      </c>
      <c r="G755" t="e">
        <f>'Single Prism'!$D$36*SIN(RADIANS('Single Prism'!$D$17*F755))</f>
        <v>#N/A</v>
      </c>
      <c r="H755" t="e">
        <f>'Single Prism'!$D$36*COS(RADIANS('Single Prism'!$D$17*F755))</f>
        <v>#N/A</v>
      </c>
    </row>
    <row r="756" spans="1:8" x14ac:dyDescent="0.25">
      <c r="A756">
        <v>377</v>
      </c>
      <c r="B756" t="e">
        <f>IF(A756&lt;='Single Prism'!$D$18,A756,#N/A)</f>
        <v>#N/A</v>
      </c>
      <c r="C756" t="e">
        <f>'Single Prism'!$D$38*SIN(RADIANS('Single Prism'!$D$17*B756))</f>
        <v>#N/A</v>
      </c>
      <c r="D756" t="e">
        <f>'Single Prism'!$D$38*COS(RADIANS('Single Prism'!$D$17*B756))</f>
        <v>#N/A</v>
      </c>
      <c r="F756" t="e">
        <f>IF(A756&lt;='Single Prism'!$D$18,A756,#N/A)</f>
        <v>#N/A</v>
      </c>
      <c r="G756" t="e">
        <f>'Single Prism'!$D$36*SIN(RADIANS('Single Prism'!$D$17*F756))</f>
        <v>#N/A</v>
      </c>
      <c r="H756" t="e">
        <f>'Single Prism'!$D$36*COS(RADIANS('Single Prism'!$D$17*F756))</f>
        <v>#N/A</v>
      </c>
    </row>
    <row r="757" spans="1:8" x14ac:dyDescent="0.25">
      <c r="A757">
        <v>377.5</v>
      </c>
      <c r="B757" t="e">
        <f>IF(A757&lt;='Single Prism'!$D$18,A757,#N/A)</f>
        <v>#N/A</v>
      </c>
      <c r="C757" t="e">
        <f>'Single Prism'!$D$38*SIN(RADIANS('Single Prism'!$D$17*B757))</f>
        <v>#N/A</v>
      </c>
      <c r="D757" t="e">
        <f>'Single Prism'!$D$38*COS(RADIANS('Single Prism'!$D$17*B757))</f>
        <v>#N/A</v>
      </c>
      <c r="F757" t="e">
        <f>IF(A757&lt;='Single Prism'!$D$18,A757,#N/A)</f>
        <v>#N/A</v>
      </c>
      <c r="G757" t="e">
        <f>'Single Prism'!$D$36*SIN(RADIANS('Single Prism'!$D$17*F757))</f>
        <v>#N/A</v>
      </c>
      <c r="H757" t="e">
        <f>'Single Prism'!$D$36*COS(RADIANS('Single Prism'!$D$17*F757))</f>
        <v>#N/A</v>
      </c>
    </row>
    <row r="758" spans="1:8" x14ac:dyDescent="0.25">
      <c r="A758">
        <v>378</v>
      </c>
      <c r="B758" t="e">
        <f>IF(A758&lt;='Single Prism'!$D$18,A758,#N/A)</f>
        <v>#N/A</v>
      </c>
      <c r="C758" t="e">
        <f>'Single Prism'!$D$38*SIN(RADIANS('Single Prism'!$D$17*B758))</f>
        <v>#N/A</v>
      </c>
      <c r="D758" t="e">
        <f>'Single Prism'!$D$38*COS(RADIANS('Single Prism'!$D$17*B758))</f>
        <v>#N/A</v>
      </c>
      <c r="F758" t="e">
        <f>IF(A758&lt;='Single Prism'!$D$18,A758,#N/A)</f>
        <v>#N/A</v>
      </c>
      <c r="G758" t="e">
        <f>'Single Prism'!$D$36*SIN(RADIANS('Single Prism'!$D$17*F758))</f>
        <v>#N/A</v>
      </c>
      <c r="H758" t="e">
        <f>'Single Prism'!$D$36*COS(RADIANS('Single Prism'!$D$17*F758))</f>
        <v>#N/A</v>
      </c>
    </row>
    <row r="759" spans="1:8" x14ac:dyDescent="0.25">
      <c r="A759">
        <v>378.5</v>
      </c>
      <c r="B759" t="e">
        <f>IF(A759&lt;='Single Prism'!$D$18,A759,#N/A)</f>
        <v>#N/A</v>
      </c>
      <c r="C759" t="e">
        <f>'Single Prism'!$D$38*SIN(RADIANS('Single Prism'!$D$17*B759))</f>
        <v>#N/A</v>
      </c>
      <c r="D759" t="e">
        <f>'Single Prism'!$D$38*COS(RADIANS('Single Prism'!$D$17*B759))</f>
        <v>#N/A</v>
      </c>
      <c r="F759" t="e">
        <f>IF(A759&lt;='Single Prism'!$D$18,A759,#N/A)</f>
        <v>#N/A</v>
      </c>
      <c r="G759" t="e">
        <f>'Single Prism'!$D$36*SIN(RADIANS('Single Prism'!$D$17*F759))</f>
        <v>#N/A</v>
      </c>
      <c r="H759" t="e">
        <f>'Single Prism'!$D$36*COS(RADIANS('Single Prism'!$D$17*F759))</f>
        <v>#N/A</v>
      </c>
    </row>
    <row r="760" spans="1:8" x14ac:dyDescent="0.25">
      <c r="A760">
        <v>379</v>
      </c>
      <c r="B760" t="e">
        <f>IF(A760&lt;='Single Prism'!$D$18,A760,#N/A)</f>
        <v>#N/A</v>
      </c>
      <c r="C760" t="e">
        <f>'Single Prism'!$D$38*SIN(RADIANS('Single Prism'!$D$17*B760))</f>
        <v>#N/A</v>
      </c>
      <c r="D760" t="e">
        <f>'Single Prism'!$D$38*COS(RADIANS('Single Prism'!$D$17*B760))</f>
        <v>#N/A</v>
      </c>
      <c r="F760" t="e">
        <f>IF(A760&lt;='Single Prism'!$D$18,A760,#N/A)</f>
        <v>#N/A</v>
      </c>
      <c r="G760" t="e">
        <f>'Single Prism'!$D$36*SIN(RADIANS('Single Prism'!$D$17*F760))</f>
        <v>#N/A</v>
      </c>
      <c r="H760" t="e">
        <f>'Single Prism'!$D$36*COS(RADIANS('Single Prism'!$D$17*F760))</f>
        <v>#N/A</v>
      </c>
    </row>
    <row r="761" spans="1:8" x14ac:dyDescent="0.25">
      <c r="A761">
        <v>379.5</v>
      </c>
      <c r="B761" t="e">
        <f>IF(A761&lt;='Single Prism'!$D$18,A761,#N/A)</f>
        <v>#N/A</v>
      </c>
      <c r="C761" t="e">
        <f>'Single Prism'!$D$38*SIN(RADIANS('Single Prism'!$D$17*B761))</f>
        <v>#N/A</v>
      </c>
      <c r="D761" t="e">
        <f>'Single Prism'!$D$38*COS(RADIANS('Single Prism'!$D$17*B761))</f>
        <v>#N/A</v>
      </c>
      <c r="F761" t="e">
        <f>IF(A761&lt;='Single Prism'!$D$18,A761,#N/A)</f>
        <v>#N/A</v>
      </c>
      <c r="G761" t="e">
        <f>'Single Prism'!$D$36*SIN(RADIANS('Single Prism'!$D$17*F761))</f>
        <v>#N/A</v>
      </c>
      <c r="H761" t="e">
        <f>'Single Prism'!$D$36*COS(RADIANS('Single Prism'!$D$17*F761))</f>
        <v>#N/A</v>
      </c>
    </row>
    <row r="762" spans="1:8" x14ac:dyDescent="0.25">
      <c r="A762">
        <v>380</v>
      </c>
      <c r="B762" t="e">
        <f>IF(A762&lt;='Single Prism'!$D$18,A762,#N/A)</f>
        <v>#N/A</v>
      </c>
      <c r="C762" t="e">
        <f>'Single Prism'!$D$38*SIN(RADIANS('Single Prism'!$D$17*B762))</f>
        <v>#N/A</v>
      </c>
      <c r="D762" t="e">
        <f>'Single Prism'!$D$38*COS(RADIANS('Single Prism'!$D$17*B762))</f>
        <v>#N/A</v>
      </c>
      <c r="F762" t="e">
        <f>IF(A762&lt;='Single Prism'!$D$18,A762,#N/A)</f>
        <v>#N/A</v>
      </c>
      <c r="G762" t="e">
        <f>'Single Prism'!$D$36*SIN(RADIANS('Single Prism'!$D$17*F762))</f>
        <v>#N/A</v>
      </c>
      <c r="H762" t="e">
        <f>'Single Prism'!$D$36*COS(RADIANS('Single Prism'!$D$17*F762))</f>
        <v>#N/A</v>
      </c>
    </row>
    <row r="763" spans="1:8" x14ac:dyDescent="0.25">
      <c r="A763">
        <v>380.5</v>
      </c>
      <c r="B763" t="e">
        <f>IF(A763&lt;='Single Prism'!$D$18,A763,#N/A)</f>
        <v>#N/A</v>
      </c>
      <c r="C763" t="e">
        <f>'Single Prism'!$D$38*SIN(RADIANS('Single Prism'!$D$17*B763))</f>
        <v>#N/A</v>
      </c>
      <c r="D763" t="e">
        <f>'Single Prism'!$D$38*COS(RADIANS('Single Prism'!$D$17*B763))</f>
        <v>#N/A</v>
      </c>
      <c r="F763" t="e">
        <f>IF(A763&lt;='Single Prism'!$D$18,A763,#N/A)</f>
        <v>#N/A</v>
      </c>
      <c r="G763" t="e">
        <f>'Single Prism'!$D$36*SIN(RADIANS('Single Prism'!$D$17*F763))</f>
        <v>#N/A</v>
      </c>
      <c r="H763" t="e">
        <f>'Single Prism'!$D$36*COS(RADIANS('Single Prism'!$D$17*F763))</f>
        <v>#N/A</v>
      </c>
    </row>
    <row r="764" spans="1:8" x14ac:dyDescent="0.25">
      <c r="A764">
        <v>381</v>
      </c>
      <c r="B764" t="e">
        <f>IF(A764&lt;='Single Prism'!$D$18,A764,#N/A)</f>
        <v>#N/A</v>
      </c>
      <c r="C764" t="e">
        <f>'Single Prism'!$D$38*SIN(RADIANS('Single Prism'!$D$17*B764))</f>
        <v>#N/A</v>
      </c>
      <c r="D764" t="e">
        <f>'Single Prism'!$D$38*COS(RADIANS('Single Prism'!$D$17*B764))</f>
        <v>#N/A</v>
      </c>
      <c r="F764" t="e">
        <f>IF(A764&lt;='Single Prism'!$D$18,A764,#N/A)</f>
        <v>#N/A</v>
      </c>
      <c r="G764" t="e">
        <f>'Single Prism'!$D$36*SIN(RADIANS('Single Prism'!$D$17*F764))</f>
        <v>#N/A</v>
      </c>
      <c r="H764" t="e">
        <f>'Single Prism'!$D$36*COS(RADIANS('Single Prism'!$D$17*F764))</f>
        <v>#N/A</v>
      </c>
    </row>
    <row r="765" spans="1:8" x14ac:dyDescent="0.25">
      <c r="A765">
        <v>381.5</v>
      </c>
      <c r="B765" t="e">
        <f>IF(A765&lt;='Single Prism'!$D$18,A765,#N/A)</f>
        <v>#N/A</v>
      </c>
      <c r="C765" t="e">
        <f>'Single Prism'!$D$38*SIN(RADIANS('Single Prism'!$D$17*B765))</f>
        <v>#N/A</v>
      </c>
      <c r="D765" t="e">
        <f>'Single Prism'!$D$38*COS(RADIANS('Single Prism'!$D$17*B765))</f>
        <v>#N/A</v>
      </c>
      <c r="F765" t="e">
        <f>IF(A765&lt;='Single Prism'!$D$18,A765,#N/A)</f>
        <v>#N/A</v>
      </c>
      <c r="G765" t="e">
        <f>'Single Prism'!$D$36*SIN(RADIANS('Single Prism'!$D$17*F765))</f>
        <v>#N/A</v>
      </c>
      <c r="H765" t="e">
        <f>'Single Prism'!$D$36*COS(RADIANS('Single Prism'!$D$17*F765))</f>
        <v>#N/A</v>
      </c>
    </row>
    <row r="766" spans="1:8" x14ac:dyDescent="0.25">
      <c r="A766">
        <v>382</v>
      </c>
      <c r="B766" t="e">
        <f>IF(A766&lt;='Single Prism'!$D$18,A766,#N/A)</f>
        <v>#N/A</v>
      </c>
      <c r="C766" t="e">
        <f>'Single Prism'!$D$38*SIN(RADIANS('Single Prism'!$D$17*B766))</f>
        <v>#N/A</v>
      </c>
      <c r="D766" t="e">
        <f>'Single Prism'!$D$38*COS(RADIANS('Single Prism'!$D$17*B766))</f>
        <v>#N/A</v>
      </c>
      <c r="F766" t="e">
        <f>IF(A766&lt;='Single Prism'!$D$18,A766,#N/A)</f>
        <v>#N/A</v>
      </c>
      <c r="G766" t="e">
        <f>'Single Prism'!$D$36*SIN(RADIANS('Single Prism'!$D$17*F766))</f>
        <v>#N/A</v>
      </c>
      <c r="H766" t="e">
        <f>'Single Prism'!$D$36*COS(RADIANS('Single Prism'!$D$17*F766))</f>
        <v>#N/A</v>
      </c>
    </row>
    <row r="767" spans="1:8" x14ac:dyDescent="0.25">
      <c r="A767">
        <v>382.5</v>
      </c>
      <c r="B767" t="e">
        <f>IF(A767&lt;='Single Prism'!$D$18,A767,#N/A)</f>
        <v>#N/A</v>
      </c>
      <c r="C767" t="e">
        <f>'Single Prism'!$D$38*SIN(RADIANS('Single Prism'!$D$17*B767))</f>
        <v>#N/A</v>
      </c>
      <c r="D767" t="e">
        <f>'Single Prism'!$D$38*COS(RADIANS('Single Prism'!$D$17*B767))</f>
        <v>#N/A</v>
      </c>
      <c r="F767" t="e">
        <f>IF(A767&lt;='Single Prism'!$D$18,A767,#N/A)</f>
        <v>#N/A</v>
      </c>
      <c r="G767" t="e">
        <f>'Single Prism'!$D$36*SIN(RADIANS('Single Prism'!$D$17*F767))</f>
        <v>#N/A</v>
      </c>
      <c r="H767" t="e">
        <f>'Single Prism'!$D$36*COS(RADIANS('Single Prism'!$D$17*F767))</f>
        <v>#N/A</v>
      </c>
    </row>
    <row r="768" spans="1:8" x14ac:dyDescent="0.25">
      <c r="A768">
        <v>383</v>
      </c>
      <c r="B768" t="e">
        <f>IF(A768&lt;='Single Prism'!$D$18,A768,#N/A)</f>
        <v>#N/A</v>
      </c>
      <c r="C768" t="e">
        <f>'Single Prism'!$D$38*SIN(RADIANS('Single Prism'!$D$17*B768))</f>
        <v>#N/A</v>
      </c>
      <c r="D768" t="e">
        <f>'Single Prism'!$D$38*COS(RADIANS('Single Prism'!$D$17*B768))</f>
        <v>#N/A</v>
      </c>
      <c r="F768" t="e">
        <f>IF(A768&lt;='Single Prism'!$D$18,A768,#N/A)</f>
        <v>#N/A</v>
      </c>
      <c r="G768" t="e">
        <f>'Single Prism'!$D$36*SIN(RADIANS('Single Prism'!$D$17*F768))</f>
        <v>#N/A</v>
      </c>
      <c r="H768" t="e">
        <f>'Single Prism'!$D$36*COS(RADIANS('Single Prism'!$D$17*F768))</f>
        <v>#N/A</v>
      </c>
    </row>
    <row r="769" spans="1:8" x14ac:dyDescent="0.25">
      <c r="A769">
        <v>383.5</v>
      </c>
      <c r="B769" t="e">
        <f>IF(A769&lt;='Single Prism'!$D$18,A769,#N/A)</f>
        <v>#N/A</v>
      </c>
      <c r="C769" t="e">
        <f>'Single Prism'!$D$38*SIN(RADIANS('Single Prism'!$D$17*B769))</f>
        <v>#N/A</v>
      </c>
      <c r="D769" t="e">
        <f>'Single Prism'!$D$38*COS(RADIANS('Single Prism'!$D$17*B769))</f>
        <v>#N/A</v>
      </c>
      <c r="F769" t="e">
        <f>IF(A769&lt;='Single Prism'!$D$18,A769,#N/A)</f>
        <v>#N/A</v>
      </c>
      <c r="G769" t="e">
        <f>'Single Prism'!$D$36*SIN(RADIANS('Single Prism'!$D$17*F769))</f>
        <v>#N/A</v>
      </c>
      <c r="H769" t="e">
        <f>'Single Prism'!$D$36*COS(RADIANS('Single Prism'!$D$17*F769))</f>
        <v>#N/A</v>
      </c>
    </row>
    <row r="770" spans="1:8" x14ac:dyDescent="0.25">
      <c r="A770">
        <v>384</v>
      </c>
      <c r="B770" t="e">
        <f>IF(A770&lt;='Single Prism'!$D$18,A770,#N/A)</f>
        <v>#N/A</v>
      </c>
      <c r="C770" t="e">
        <f>'Single Prism'!$D$38*SIN(RADIANS('Single Prism'!$D$17*B770))</f>
        <v>#N/A</v>
      </c>
      <c r="D770" t="e">
        <f>'Single Prism'!$D$38*COS(RADIANS('Single Prism'!$D$17*B770))</f>
        <v>#N/A</v>
      </c>
      <c r="F770" t="e">
        <f>IF(A770&lt;='Single Prism'!$D$18,A770,#N/A)</f>
        <v>#N/A</v>
      </c>
      <c r="G770" t="e">
        <f>'Single Prism'!$D$36*SIN(RADIANS('Single Prism'!$D$17*F770))</f>
        <v>#N/A</v>
      </c>
      <c r="H770" t="e">
        <f>'Single Prism'!$D$36*COS(RADIANS('Single Prism'!$D$17*F770))</f>
        <v>#N/A</v>
      </c>
    </row>
    <row r="771" spans="1:8" x14ac:dyDescent="0.25">
      <c r="A771">
        <v>384.5</v>
      </c>
      <c r="B771" t="e">
        <f>IF(A771&lt;='Single Prism'!$D$18,A771,#N/A)</f>
        <v>#N/A</v>
      </c>
      <c r="C771" t="e">
        <f>'Single Prism'!$D$38*SIN(RADIANS('Single Prism'!$D$17*B771))</f>
        <v>#N/A</v>
      </c>
      <c r="D771" t="e">
        <f>'Single Prism'!$D$38*COS(RADIANS('Single Prism'!$D$17*B771))</f>
        <v>#N/A</v>
      </c>
      <c r="F771" t="e">
        <f>IF(A771&lt;='Single Prism'!$D$18,A771,#N/A)</f>
        <v>#N/A</v>
      </c>
      <c r="G771" t="e">
        <f>'Single Prism'!$D$36*SIN(RADIANS('Single Prism'!$D$17*F771))</f>
        <v>#N/A</v>
      </c>
      <c r="H771" t="e">
        <f>'Single Prism'!$D$36*COS(RADIANS('Single Prism'!$D$17*F771))</f>
        <v>#N/A</v>
      </c>
    </row>
    <row r="772" spans="1:8" x14ac:dyDescent="0.25">
      <c r="A772">
        <v>385</v>
      </c>
      <c r="B772" t="e">
        <f>IF(A772&lt;='Single Prism'!$D$18,A772,#N/A)</f>
        <v>#N/A</v>
      </c>
      <c r="C772" t="e">
        <f>'Single Prism'!$D$38*SIN(RADIANS('Single Prism'!$D$17*B772))</f>
        <v>#N/A</v>
      </c>
      <c r="D772" t="e">
        <f>'Single Prism'!$D$38*COS(RADIANS('Single Prism'!$D$17*B772))</f>
        <v>#N/A</v>
      </c>
      <c r="F772" t="e">
        <f>IF(A772&lt;='Single Prism'!$D$18,A772,#N/A)</f>
        <v>#N/A</v>
      </c>
      <c r="G772" t="e">
        <f>'Single Prism'!$D$36*SIN(RADIANS('Single Prism'!$D$17*F772))</f>
        <v>#N/A</v>
      </c>
      <c r="H772" t="e">
        <f>'Single Prism'!$D$36*COS(RADIANS('Single Prism'!$D$17*F772))</f>
        <v>#N/A</v>
      </c>
    </row>
    <row r="773" spans="1:8" x14ac:dyDescent="0.25">
      <c r="A773">
        <v>385.5</v>
      </c>
      <c r="B773" t="e">
        <f>IF(A773&lt;='Single Prism'!$D$18,A773,#N/A)</f>
        <v>#N/A</v>
      </c>
      <c r="C773" t="e">
        <f>'Single Prism'!$D$38*SIN(RADIANS('Single Prism'!$D$17*B773))</f>
        <v>#N/A</v>
      </c>
      <c r="D773" t="e">
        <f>'Single Prism'!$D$38*COS(RADIANS('Single Prism'!$D$17*B773))</f>
        <v>#N/A</v>
      </c>
      <c r="F773" t="e">
        <f>IF(A773&lt;='Single Prism'!$D$18,A773,#N/A)</f>
        <v>#N/A</v>
      </c>
      <c r="G773" t="e">
        <f>'Single Prism'!$D$36*SIN(RADIANS('Single Prism'!$D$17*F773))</f>
        <v>#N/A</v>
      </c>
      <c r="H773" t="e">
        <f>'Single Prism'!$D$36*COS(RADIANS('Single Prism'!$D$17*F773))</f>
        <v>#N/A</v>
      </c>
    </row>
    <row r="774" spans="1:8" x14ac:dyDescent="0.25">
      <c r="A774">
        <v>386</v>
      </c>
      <c r="B774" t="e">
        <f>IF(A774&lt;='Single Prism'!$D$18,A774,#N/A)</f>
        <v>#N/A</v>
      </c>
      <c r="C774" t="e">
        <f>'Single Prism'!$D$38*SIN(RADIANS('Single Prism'!$D$17*B774))</f>
        <v>#N/A</v>
      </c>
      <c r="D774" t="e">
        <f>'Single Prism'!$D$38*COS(RADIANS('Single Prism'!$D$17*B774))</f>
        <v>#N/A</v>
      </c>
      <c r="F774" t="e">
        <f>IF(A774&lt;='Single Prism'!$D$18,A774,#N/A)</f>
        <v>#N/A</v>
      </c>
      <c r="G774" t="e">
        <f>'Single Prism'!$D$36*SIN(RADIANS('Single Prism'!$D$17*F774))</f>
        <v>#N/A</v>
      </c>
      <c r="H774" t="e">
        <f>'Single Prism'!$D$36*COS(RADIANS('Single Prism'!$D$17*F774))</f>
        <v>#N/A</v>
      </c>
    </row>
    <row r="775" spans="1:8" x14ac:dyDescent="0.25">
      <c r="A775">
        <v>386.5</v>
      </c>
      <c r="B775" t="e">
        <f>IF(A775&lt;='Single Prism'!$D$18,A775,#N/A)</f>
        <v>#N/A</v>
      </c>
      <c r="C775" t="e">
        <f>'Single Prism'!$D$38*SIN(RADIANS('Single Prism'!$D$17*B775))</f>
        <v>#N/A</v>
      </c>
      <c r="D775" t="e">
        <f>'Single Prism'!$D$38*COS(RADIANS('Single Prism'!$D$17*B775))</f>
        <v>#N/A</v>
      </c>
      <c r="F775" t="e">
        <f>IF(A775&lt;='Single Prism'!$D$18,A775,#N/A)</f>
        <v>#N/A</v>
      </c>
      <c r="G775" t="e">
        <f>'Single Prism'!$D$36*SIN(RADIANS('Single Prism'!$D$17*F775))</f>
        <v>#N/A</v>
      </c>
      <c r="H775" t="e">
        <f>'Single Prism'!$D$36*COS(RADIANS('Single Prism'!$D$17*F775))</f>
        <v>#N/A</v>
      </c>
    </row>
    <row r="776" spans="1:8" x14ac:dyDescent="0.25">
      <c r="A776">
        <v>387</v>
      </c>
      <c r="B776" t="e">
        <f>IF(A776&lt;='Single Prism'!$D$18,A776,#N/A)</f>
        <v>#N/A</v>
      </c>
      <c r="C776" t="e">
        <f>'Single Prism'!$D$38*SIN(RADIANS('Single Prism'!$D$17*B776))</f>
        <v>#N/A</v>
      </c>
      <c r="D776" t="e">
        <f>'Single Prism'!$D$38*COS(RADIANS('Single Prism'!$D$17*B776))</f>
        <v>#N/A</v>
      </c>
      <c r="F776" t="e">
        <f>IF(A776&lt;='Single Prism'!$D$18,A776,#N/A)</f>
        <v>#N/A</v>
      </c>
      <c r="G776" t="e">
        <f>'Single Prism'!$D$36*SIN(RADIANS('Single Prism'!$D$17*F776))</f>
        <v>#N/A</v>
      </c>
      <c r="H776" t="e">
        <f>'Single Prism'!$D$36*COS(RADIANS('Single Prism'!$D$17*F776))</f>
        <v>#N/A</v>
      </c>
    </row>
    <row r="777" spans="1:8" x14ac:dyDescent="0.25">
      <c r="A777">
        <v>387.5</v>
      </c>
      <c r="B777" t="e">
        <f>IF(A777&lt;='Single Prism'!$D$18,A777,#N/A)</f>
        <v>#N/A</v>
      </c>
      <c r="C777" t="e">
        <f>'Single Prism'!$D$38*SIN(RADIANS('Single Prism'!$D$17*B777))</f>
        <v>#N/A</v>
      </c>
      <c r="D777" t="e">
        <f>'Single Prism'!$D$38*COS(RADIANS('Single Prism'!$D$17*B777))</f>
        <v>#N/A</v>
      </c>
      <c r="F777" t="e">
        <f>IF(A777&lt;='Single Prism'!$D$18,A777,#N/A)</f>
        <v>#N/A</v>
      </c>
      <c r="G777" t="e">
        <f>'Single Prism'!$D$36*SIN(RADIANS('Single Prism'!$D$17*F777))</f>
        <v>#N/A</v>
      </c>
      <c r="H777" t="e">
        <f>'Single Prism'!$D$36*COS(RADIANS('Single Prism'!$D$17*F777))</f>
        <v>#N/A</v>
      </c>
    </row>
    <row r="778" spans="1:8" x14ac:dyDescent="0.25">
      <c r="A778">
        <v>388</v>
      </c>
      <c r="B778" t="e">
        <f>IF(A778&lt;='Single Prism'!$D$18,A778,#N/A)</f>
        <v>#N/A</v>
      </c>
      <c r="C778" t="e">
        <f>'Single Prism'!$D$38*SIN(RADIANS('Single Prism'!$D$17*B778))</f>
        <v>#N/A</v>
      </c>
      <c r="D778" t="e">
        <f>'Single Prism'!$D$38*COS(RADIANS('Single Prism'!$D$17*B778))</f>
        <v>#N/A</v>
      </c>
      <c r="F778" t="e">
        <f>IF(A778&lt;='Single Prism'!$D$18,A778,#N/A)</f>
        <v>#N/A</v>
      </c>
      <c r="G778" t="e">
        <f>'Single Prism'!$D$36*SIN(RADIANS('Single Prism'!$D$17*F778))</f>
        <v>#N/A</v>
      </c>
      <c r="H778" t="e">
        <f>'Single Prism'!$D$36*COS(RADIANS('Single Prism'!$D$17*F778))</f>
        <v>#N/A</v>
      </c>
    </row>
    <row r="779" spans="1:8" x14ac:dyDescent="0.25">
      <c r="A779">
        <v>388.5</v>
      </c>
      <c r="B779" t="e">
        <f>IF(A779&lt;='Single Prism'!$D$18,A779,#N/A)</f>
        <v>#N/A</v>
      </c>
      <c r="C779" t="e">
        <f>'Single Prism'!$D$38*SIN(RADIANS('Single Prism'!$D$17*B779))</f>
        <v>#N/A</v>
      </c>
      <c r="D779" t="e">
        <f>'Single Prism'!$D$38*COS(RADIANS('Single Prism'!$D$17*B779))</f>
        <v>#N/A</v>
      </c>
      <c r="F779" t="e">
        <f>IF(A779&lt;='Single Prism'!$D$18,A779,#N/A)</f>
        <v>#N/A</v>
      </c>
      <c r="G779" t="e">
        <f>'Single Prism'!$D$36*SIN(RADIANS('Single Prism'!$D$17*F779))</f>
        <v>#N/A</v>
      </c>
      <c r="H779" t="e">
        <f>'Single Prism'!$D$36*COS(RADIANS('Single Prism'!$D$17*F779))</f>
        <v>#N/A</v>
      </c>
    </row>
    <row r="780" spans="1:8" x14ac:dyDescent="0.25">
      <c r="A780">
        <v>389</v>
      </c>
      <c r="B780" t="e">
        <f>IF(A780&lt;='Single Prism'!$D$18,A780,#N/A)</f>
        <v>#N/A</v>
      </c>
      <c r="C780" t="e">
        <f>'Single Prism'!$D$38*SIN(RADIANS('Single Prism'!$D$17*B780))</f>
        <v>#N/A</v>
      </c>
      <c r="D780" t="e">
        <f>'Single Prism'!$D$38*COS(RADIANS('Single Prism'!$D$17*B780))</f>
        <v>#N/A</v>
      </c>
      <c r="F780" t="e">
        <f>IF(A780&lt;='Single Prism'!$D$18,A780,#N/A)</f>
        <v>#N/A</v>
      </c>
      <c r="G780" t="e">
        <f>'Single Prism'!$D$36*SIN(RADIANS('Single Prism'!$D$17*F780))</f>
        <v>#N/A</v>
      </c>
      <c r="H780" t="e">
        <f>'Single Prism'!$D$36*COS(RADIANS('Single Prism'!$D$17*F780))</f>
        <v>#N/A</v>
      </c>
    </row>
    <row r="781" spans="1:8" x14ac:dyDescent="0.25">
      <c r="A781">
        <v>389.5</v>
      </c>
      <c r="B781" t="e">
        <f>IF(A781&lt;='Single Prism'!$D$18,A781,#N/A)</f>
        <v>#N/A</v>
      </c>
      <c r="C781" t="e">
        <f>'Single Prism'!$D$38*SIN(RADIANS('Single Prism'!$D$17*B781))</f>
        <v>#N/A</v>
      </c>
      <c r="D781" t="e">
        <f>'Single Prism'!$D$38*COS(RADIANS('Single Prism'!$D$17*B781))</f>
        <v>#N/A</v>
      </c>
      <c r="F781" t="e">
        <f>IF(A781&lt;='Single Prism'!$D$18,A781,#N/A)</f>
        <v>#N/A</v>
      </c>
      <c r="G781" t="e">
        <f>'Single Prism'!$D$36*SIN(RADIANS('Single Prism'!$D$17*F781))</f>
        <v>#N/A</v>
      </c>
      <c r="H781" t="e">
        <f>'Single Prism'!$D$36*COS(RADIANS('Single Prism'!$D$17*F781))</f>
        <v>#N/A</v>
      </c>
    </row>
    <row r="782" spans="1:8" x14ac:dyDescent="0.25">
      <c r="A782">
        <v>390</v>
      </c>
      <c r="B782" t="e">
        <f>IF(A782&lt;='Single Prism'!$D$18,A782,#N/A)</f>
        <v>#N/A</v>
      </c>
      <c r="C782" t="e">
        <f>'Single Prism'!$D$38*SIN(RADIANS('Single Prism'!$D$17*B782))</f>
        <v>#N/A</v>
      </c>
      <c r="D782" t="e">
        <f>'Single Prism'!$D$38*COS(RADIANS('Single Prism'!$D$17*B782))</f>
        <v>#N/A</v>
      </c>
      <c r="F782" t="e">
        <f>IF(A782&lt;='Single Prism'!$D$18,A782,#N/A)</f>
        <v>#N/A</v>
      </c>
      <c r="G782" t="e">
        <f>'Single Prism'!$D$36*SIN(RADIANS('Single Prism'!$D$17*F782))</f>
        <v>#N/A</v>
      </c>
      <c r="H782" t="e">
        <f>'Single Prism'!$D$36*COS(RADIANS('Single Prism'!$D$17*F782))</f>
        <v>#N/A</v>
      </c>
    </row>
    <row r="783" spans="1:8" x14ac:dyDescent="0.25">
      <c r="A783">
        <v>390.5</v>
      </c>
      <c r="B783" t="e">
        <f>IF(A783&lt;='Single Prism'!$D$18,A783,#N/A)</f>
        <v>#N/A</v>
      </c>
      <c r="C783" t="e">
        <f>'Single Prism'!$D$38*SIN(RADIANS('Single Prism'!$D$17*B783))</f>
        <v>#N/A</v>
      </c>
      <c r="D783" t="e">
        <f>'Single Prism'!$D$38*COS(RADIANS('Single Prism'!$D$17*B783))</f>
        <v>#N/A</v>
      </c>
      <c r="F783" t="e">
        <f>IF(A783&lt;='Single Prism'!$D$18,A783,#N/A)</f>
        <v>#N/A</v>
      </c>
      <c r="G783" t="e">
        <f>'Single Prism'!$D$36*SIN(RADIANS('Single Prism'!$D$17*F783))</f>
        <v>#N/A</v>
      </c>
      <c r="H783" t="e">
        <f>'Single Prism'!$D$36*COS(RADIANS('Single Prism'!$D$17*F783))</f>
        <v>#N/A</v>
      </c>
    </row>
    <row r="784" spans="1:8" x14ac:dyDescent="0.25">
      <c r="A784">
        <v>391</v>
      </c>
      <c r="B784" t="e">
        <f>IF(A784&lt;='Single Prism'!$D$18,A784,#N/A)</f>
        <v>#N/A</v>
      </c>
      <c r="C784" t="e">
        <f>'Single Prism'!$D$38*SIN(RADIANS('Single Prism'!$D$17*B784))</f>
        <v>#N/A</v>
      </c>
      <c r="D784" t="e">
        <f>'Single Prism'!$D$38*COS(RADIANS('Single Prism'!$D$17*B784))</f>
        <v>#N/A</v>
      </c>
      <c r="F784" t="e">
        <f>IF(A784&lt;='Single Prism'!$D$18,A784,#N/A)</f>
        <v>#N/A</v>
      </c>
      <c r="G784" t="e">
        <f>'Single Prism'!$D$36*SIN(RADIANS('Single Prism'!$D$17*F784))</f>
        <v>#N/A</v>
      </c>
      <c r="H784" t="e">
        <f>'Single Prism'!$D$36*COS(RADIANS('Single Prism'!$D$17*F784))</f>
        <v>#N/A</v>
      </c>
    </row>
    <row r="785" spans="1:8" x14ac:dyDescent="0.25">
      <c r="A785">
        <v>391.5</v>
      </c>
      <c r="B785" t="e">
        <f>IF(A785&lt;='Single Prism'!$D$18,A785,#N/A)</f>
        <v>#N/A</v>
      </c>
      <c r="C785" t="e">
        <f>'Single Prism'!$D$38*SIN(RADIANS('Single Prism'!$D$17*B785))</f>
        <v>#N/A</v>
      </c>
      <c r="D785" t="e">
        <f>'Single Prism'!$D$38*COS(RADIANS('Single Prism'!$D$17*B785))</f>
        <v>#N/A</v>
      </c>
      <c r="F785" t="e">
        <f>IF(A785&lt;='Single Prism'!$D$18,A785,#N/A)</f>
        <v>#N/A</v>
      </c>
      <c r="G785" t="e">
        <f>'Single Prism'!$D$36*SIN(RADIANS('Single Prism'!$D$17*F785))</f>
        <v>#N/A</v>
      </c>
      <c r="H785" t="e">
        <f>'Single Prism'!$D$36*COS(RADIANS('Single Prism'!$D$17*F785))</f>
        <v>#N/A</v>
      </c>
    </row>
    <row r="786" spans="1:8" x14ac:dyDescent="0.25">
      <c r="A786">
        <v>392</v>
      </c>
      <c r="B786" t="e">
        <f>IF(A786&lt;='Single Prism'!$D$18,A786,#N/A)</f>
        <v>#N/A</v>
      </c>
      <c r="C786" t="e">
        <f>'Single Prism'!$D$38*SIN(RADIANS('Single Prism'!$D$17*B786))</f>
        <v>#N/A</v>
      </c>
      <c r="D786" t="e">
        <f>'Single Prism'!$D$38*COS(RADIANS('Single Prism'!$D$17*B786))</f>
        <v>#N/A</v>
      </c>
      <c r="F786" t="e">
        <f>IF(A786&lt;='Single Prism'!$D$18,A786,#N/A)</f>
        <v>#N/A</v>
      </c>
      <c r="G786" t="e">
        <f>'Single Prism'!$D$36*SIN(RADIANS('Single Prism'!$D$17*F786))</f>
        <v>#N/A</v>
      </c>
      <c r="H786" t="e">
        <f>'Single Prism'!$D$36*COS(RADIANS('Single Prism'!$D$17*F786))</f>
        <v>#N/A</v>
      </c>
    </row>
    <row r="787" spans="1:8" x14ac:dyDescent="0.25">
      <c r="A787">
        <v>392.5</v>
      </c>
      <c r="B787" t="e">
        <f>IF(A787&lt;='Single Prism'!$D$18,A787,#N/A)</f>
        <v>#N/A</v>
      </c>
      <c r="C787" t="e">
        <f>'Single Prism'!$D$38*SIN(RADIANS('Single Prism'!$D$17*B787))</f>
        <v>#N/A</v>
      </c>
      <c r="D787" t="e">
        <f>'Single Prism'!$D$38*COS(RADIANS('Single Prism'!$D$17*B787))</f>
        <v>#N/A</v>
      </c>
      <c r="F787" t="e">
        <f>IF(A787&lt;='Single Prism'!$D$18,A787,#N/A)</f>
        <v>#N/A</v>
      </c>
      <c r="G787" t="e">
        <f>'Single Prism'!$D$36*SIN(RADIANS('Single Prism'!$D$17*F787))</f>
        <v>#N/A</v>
      </c>
      <c r="H787" t="e">
        <f>'Single Prism'!$D$36*COS(RADIANS('Single Prism'!$D$17*F787))</f>
        <v>#N/A</v>
      </c>
    </row>
    <row r="788" spans="1:8" x14ac:dyDescent="0.25">
      <c r="A788">
        <v>393</v>
      </c>
      <c r="B788" t="e">
        <f>IF(A788&lt;='Single Prism'!$D$18,A788,#N/A)</f>
        <v>#N/A</v>
      </c>
      <c r="C788" t="e">
        <f>'Single Prism'!$D$38*SIN(RADIANS('Single Prism'!$D$17*B788))</f>
        <v>#N/A</v>
      </c>
      <c r="D788" t="e">
        <f>'Single Prism'!$D$38*COS(RADIANS('Single Prism'!$D$17*B788))</f>
        <v>#N/A</v>
      </c>
      <c r="F788" t="e">
        <f>IF(A788&lt;='Single Prism'!$D$18,A788,#N/A)</f>
        <v>#N/A</v>
      </c>
      <c r="G788" t="e">
        <f>'Single Prism'!$D$36*SIN(RADIANS('Single Prism'!$D$17*F788))</f>
        <v>#N/A</v>
      </c>
      <c r="H788" t="e">
        <f>'Single Prism'!$D$36*COS(RADIANS('Single Prism'!$D$17*F788))</f>
        <v>#N/A</v>
      </c>
    </row>
    <row r="789" spans="1:8" x14ac:dyDescent="0.25">
      <c r="A789">
        <v>393.5</v>
      </c>
      <c r="B789" t="e">
        <f>IF(A789&lt;='Single Prism'!$D$18,A789,#N/A)</f>
        <v>#N/A</v>
      </c>
      <c r="C789" t="e">
        <f>'Single Prism'!$D$38*SIN(RADIANS('Single Prism'!$D$17*B789))</f>
        <v>#N/A</v>
      </c>
      <c r="D789" t="e">
        <f>'Single Prism'!$D$38*COS(RADIANS('Single Prism'!$D$17*B789))</f>
        <v>#N/A</v>
      </c>
      <c r="F789" t="e">
        <f>IF(A789&lt;='Single Prism'!$D$18,A789,#N/A)</f>
        <v>#N/A</v>
      </c>
      <c r="G789" t="e">
        <f>'Single Prism'!$D$36*SIN(RADIANS('Single Prism'!$D$17*F789))</f>
        <v>#N/A</v>
      </c>
      <c r="H789" t="e">
        <f>'Single Prism'!$D$36*COS(RADIANS('Single Prism'!$D$17*F789))</f>
        <v>#N/A</v>
      </c>
    </row>
    <row r="790" spans="1:8" x14ac:dyDescent="0.25">
      <c r="A790">
        <v>394</v>
      </c>
      <c r="B790" t="e">
        <f>IF(A790&lt;='Single Prism'!$D$18,A790,#N/A)</f>
        <v>#N/A</v>
      </c>
      <c r="C790" t="e">
        <f>'Single Prism'!$D$38*SIN(RADIANS('Single Prism'!$D$17*B790))</f>
        <v>#N/A</v>
      </c>
      <c r="D790" t="e">
        <f>'Single Prism'!$D$38*COS(RADIANS('Single Prism'!$D$17*B790))</f>
        <v>#N/A</v>
      </c>
      <c r="F790" t="e">
        <f>IF(A790&lt;='Single Prism'!$D$18,A790,#N/A)</f>
        <v>#N/A</v>
      </c>
      <c r="G790" t="e">
        <f>'Single Prism'!$D$36*SIN(RADIANS('Single Prism'!$D$17*F790))</f>
        <v>#N/A</v>
      </c>
      <c r="H790" t="e">
        <f>'Single Prism'!$D$36*COS(RADIANS('Single Prism'!$D$17*F790))</f>
        <v>#N/A</v>
      </c>
    </row>
    <row r="791" spans="1:8" x14ac:dyDescent="0.25">
      <c r="A791">
        <v>394.5</v>
      </c>
      <c r="B791" t="e">
        <f>IF(A791&lt;='Single Prism'!$D$18,A791,#N/A)</f>
        <v>#N/A</v>
      </c>
      <c r="C791" t="e">
        <f>'Single Prism'!$D$38*SIN(RADIANS('Single Prism'!$D$17*B791))</f>
        <v>#N/A</v>
      </c>
      <c r="D791" t="e">
        <f>'Single Prism'!$D$38*COS(RADIANS('Single Prism'!$D$17*B791))</f>
        <v>#N/A</v>
      </c>
      <c r="F791" t="e">
        <f>IF(A791&lt;='Single Prism'!$D$18,A791,#N/A)</f>
        <v>#N/A</v>
      </c>
      <c r="G791" t="e">
        <f>'Single Prism'!$D$36*SIN(RADIANS('Single Prism'!$D$17*F791))</f>
        <v>#N/A</v>
      </c>
      <c r="H791" t="e">
        <f>'Single Prism'!$D$36*COS(RADIANS('Single Prism'!$D$17*F791))</f>
        <v>#N/A</v>
      </c>
    </row>
    <row r="792" spans="1:8" x14ac:dyDescent="0.25">
      <c r="A792">
        <v>395</v>
      </c>
      <c r="B792" t="e">
        <f>IF(A792&lt;='Single Prism'!$D$18,A792,#N/A)</f>
        <v>#N/A</v>
      </c>
      <c r="C792" t="e">
        <f>'Single Prism'!$D$38*SIN(RADIANS('Single Prism'!$D$17*B792))</f>
        <v>#N/A</v>
      </c>
      <c r="D792" t="e">
        <f>'Single Prism'!$D$38*COS(RADIANS('Single Prism'!$D$17*B792))</f>
        <v>#N/A</v>
      </c>
      <c r="F792" t="e">
        <f>IF(A792&lt;='Single Prism'!$D$18,A792,#N/A)</f>
        <v>#N/A</v>
      </c>
      <c r="G792" t="e">
        <f>'Single Prism'!$D$36*SIN(RADIANS('Single Prism'!$D$17*F792))</f>
        <v>#N/A</v>
      </c>
      <c r="H792" t="e">
        <f>'Single Prism'!$D$36*COS(RADIANS('Single Prism'!$D$17*F792))</f>
        <v>#N/A</v>
      </c>
    </row>
    <row r="793" spans="1:8" x14ac:dyDescent="0.25">
      <c r="A793">
        <v>395.5</v>
      </c>
      <c r="B793" t="e">
        <f>IF(A793&lt;='Single Prism'!$D$18,A793,#N/A)</f>
        <v>#N/A</v>
      </c>
      <c r="C793" t="e">
        <f>'Single Prism'!$D$38*SIN(RADIANS('Single Prism'!$D$17*B793))</f>
        <v>#N/A</v>
      </c>
      <c r="D793" t="e">
        <f>'Single Prism'!$D$38*COS(RADIANS('Single Prism'!$D$17*B793))</f>
        <v>#N/A</v>
      </c>
      <c r="F793" t="e">
        <f>IF(A793&lt;='Single Prism'!$D$18,A793,#N/A)</f>
        <v>#N/A</v>
      </c>
      <c r="G793" t="e">
        <f>'Single Prism'!$D$36*SIN(RADIANS('Single Prism'!$D$17*F793))</f>
        <v>#N/A</v>
      </c>
      <c r="H793" t="e">
        <f>'Single Prism'!$D$36*COS(RADIANS('Single Prism'!$D$17*F793))</f>
        <v>#N/A</v>
      </c>
    </row>
    <row r="794" spans="1:8" x14ac:dyDescent="0.25">
      <c r="A794">
        <v>396</v>
      </c>
      <c r="B794" t="e">
        <f>IF(A794&lt;='Single Prism'!$D$18,A794,#N/A)</f>
        <v>#N/A</v>
      </c>
      <c r="C794" t="e">
        <f>'Single Prism'!$D$38*SIN(RADIANS('Single Prism'!$D$17*B794))</f>
        <v>#N/A</v>
      </c>
      <c r="D794" t="e">
        <f>'Single Prism'!$D$38*COS(RADIANS('Single Prism'!$D$17*B794))</f>
        <v>#N/A</v>
      </c>
      <c r="F794" t="e">
        <f>IF(A794&lt;='Single Prism'!$D$18,A794,#N/A)</f>
        <v>#N/A</v>
      </c>
      <c r="G794" t="e">
        <f>'Single Prism'!$D$36*SIN(RADIANS('Single Prism'!$D$17*F794))</f>
        <v>#N/A</v>
      </c>
      <c r="H794" t="e">
        <f>'Single Prism'!$D$36*COS(RADIANS('Single Prism'!$D$17*F794))</f>
        <v>#N/A</v>
      </c>
    </row>
    <row r="795" spans="1:8" x14ac:dyDescent="0.25">
      <c r="A795">
        <v>396.5</v>
      </c>
      <c r="B795" t="e">
        <f>IF(A795&lt;='Single Prism'!$D$18,A795,#N/A)</f>
        <v>#N/A</v>
      </c>
      <c r="C795" t="e">
        <f>'Single Prism'!$D$38*SIN(RADIANS('Single Prism'!$D$17*B795))</f>
        <v>#N/A</v>
      </c>
      <c r="D795" t="e">
        <f>'Single Prism'!$D$38*COS(RADIANS('Single Prism'!$D$17*B795))</f>
        <v>#N/A</v>
      </c>
      <c r="F795" t="e">
        <f>IF(A795&lt;='Single Prism'!$D$18,A795,#N/A)</f>
        <v>#N/A</v>
      </c>
      <c r="G795" t="e">
        <f>'Single Prism'!$D$36*SIN(RADIANS('Single Prism'!$D$17*F795))</f>
        <v>#N/A</v>
      </c>
      <c r="H795" t="e">
        <f>'Single Prism'!$D$36*COS(RADIANS('Single Prism'!$D$17*F795))</f>
        <v>#N/A</v>
      </c>
    </row>
    <row r="796" spans="1:8" x14ac:dyDescent="0.25">
      <c r="A796">
        <v>397</v>
      </c>
      <c r="B796" t="e">
        <f>IF(A796&lt;='Single Prism'!$D$18,A796,#N/A)</f>
        <v>#N/A</v>
      </c>
      <c r="C796" t="e">
        <f>'Single Prism'!$D$38*SIN(RADIANS('Single Prism'!$D$17*B796))</f>
        <v>#N/A</v>
      </c>
      <c r="D796" t="e">
        <f>'Single Prism'!$D$38*COS(RADIANS('Single Prism'!$D$17*B796))</f>
        <v>#N/A</v>
      </c>
      <c r="F796" t="e">
        <f>IF(A796&lt;='Single Prism'!$D$18,A796,#N/A)</f>
        <v>#N/A</v>
      </c>
      <c r="G796" t="e">
        <f>'Single Prism'!$D$36*SIN(RADIANS('Single Prism'!$D$17*F796))</f>
        <v>#N/A</v>
      </c>
      <c r="H796" t="e">
        <f>'Single Prism'!$D$36*COS(RADIANS('Single Prism'!$D$17*F796))</f>
        <v>#N/A</v>
      </c>
    </row>
    <row r="797" spans="1:8" x14ac:dyDescent="0.25">
      <c r="A797">
        <v>397.5</v>
      </c>
      <c r="B797" t="e">
        <f>IF(A797&lt;='Single Prism'!$D$18,A797,#N/A)</f>
        <v>#N/A</v>
      </c>
      <c r="C797" t="e">
        <f>'Single Prism'!$D$38*SIN(RADIANS('Single Prism'!$D$17*B797))</f>
        <v>#N/A</v>
      </c>
      <c r="D797" t="e">
        <f>'Single Prism'!$D$38*COS(RADIANS('Single Prism'!$D$17*B797))</f>
        <v>#N/A</v>
      </c>
      <c r="F797" t="e">
        <f>IF(A797&lt;='Single Prism'!$D$18,A797,#N/A)</f>
        <v>#N/A</v>
      </c>
      <c r="G797" t="e">
        <f>'Single Prism'!$D$36*SIN(RADIANS('Single Prism'!$D$17*F797))</f>
        <v>#N/A</v>
      </c>
      <c r="H797" t="e">
        <f>'Single Prism'!$D$36*COS(RADIANS('Single Prism'!$D$17*F797))</f>
        <v>#N/A</v>
      </c>
    </row>
    <row r="798" spans="1:8" x14ac:dyDescent="0.25">
      <c r="A798">
        <v>398</v>
      </c>
      <c r="B798" t="e">
        <f>IF(A798&lt;='Single Prism'!$D$18,A798,#N/A)</f>
        <v>#N/A</v>
      </c>
      <c r="C798" t="e">
        <f>'Single Prism'!$D$38*SIN(RADIANS('Single Prism'!$D$17*B798))</f>
        <v>#N/A</v>
      </c>
      <c r="D798" t="e">
        <f>'Single Prism'!$D$38*COS(RADIANS('Single Prism'!$D$17*B798))</f>
        <v>#N/A</v>
      </c>
      <c r="F798" t="e">
        <f>IF(A798&lt;='Single Prism'!$D$18,A798,#N/A)</f>
        <v>#N/A</v>
      </c>
      <c r="G798" t="e">
        <f>'Single Prism'!$D$36*SIN(RADIANS('Single Prism'!$D$17*F798))</f>
        <v>#N/A</v>
      </c>
      <c r="H798" t="e">
        <f>'Single Prism'!$D$36*COS(RADIANS('Single Prism'!$D$17*F798))</f>
        <v>#N/A</v>
      </c>
    </row>
    <row r="799" spans="1:8" x14ac:dyDescent="0.25">
      <c r="A799">
        <v>398.5</v>
      </c>
      <c r="B799" t="e">
        <f>IF(A799&lt;='Single Prism'!$D$18,A799,#N/A)</f>
        <v>#N/A</v>
      </c>
      <c r="C799" t="e">
        <f>'Single Prism'!$D$38*SIN(RADIANS('Single Prism'!$D$17*B799))</f>
        <v>#N/A</v>
      </c>
      <c r="D799" t="e">
        <f>'Single Prism'!$D$38*COS(RADIANS('Single Prism'!$D$17*B799))</f>
        <v>#N/A</v>
      </c>
      <c r="F799" t="e">
        <f>IF(A799&lt;='Single Prism'!$D$18,A799,#N/A)</f>
        <v>#N/A</v>
      </c>
      <c r="G799" t="e">
        <f>'Single Prism'!$D$36*SIN(RADIANS('Single Prism'!$D$17*F799))</f>
        <v>#N/A</v>
      </c>
      <c r="H799" t="e">
        <f>'Single Prism'!$D$36*COS(RADIANS('Single Prism'!$D$17*F799))</f>
        <v>#N/A</v>
      </c>
    </row>
    <row r="800" spans="1:8" x14ac:dyDescent="0.25">
      <c r="A800">
        <v>399</v>
      </c>
      <c r="B800" t="e">
        <f>IF(A800&lt;='Single Prism'!$D$18,A800,#N/A)</f>
        <v>#N/A</v>
      </c>
      <c r="C800" t="e">
        <f>'Single Prism'!$D$38*SIN(RADIANS('Single Prism'!$D$17*B800))</f>
        <v>#N/A</v>
      </c>
      <c r="D800" t="e">
        <f>'Single Prism'!$D$38*COS(RADIANS('Single Prism'!$D$17*B800))</f>
        <v>#N/A</v>
      </c>
      <c r="F800" t="e">
        <f>IF(A800&lt;='Single Prism'!$D$18,A800,#N/A)</f>
        <v>#N/A</v>
      </c>
      <c r="G800" t="e">
        <f>'Single Prism'!$D$36*SIN(RADIANS('Single Prism'!$D$17*F800))</f>
        <v>#N/A</v>
      </c>
      <c r="H800" t="e">
        <f>'Single Prism'!$D$36*COS(RADIANS('Single Prism'!$D$17*F800))</f>
        <v>#N/A</v>
      </c>
    </row>
    <row r="801" spans="1:8" x14ac:dyDescent="0.25">
      <c r="A801">
        <v>399.5</v>
      </c>
      <c r="B801" t="e">
        <f>IF(A801&lt;='Single Prism'!$D$18,A801,#N/A)</f>
        <v>#N/A</v>
      </c>
      <c r="C801" t="e">
        <f>'Single Prism'!$D$38*SIN(RADIANS('Single Prism'!$D$17*B801))</f>
        <v>#N/A</v>
      </c>
      <c r="D801" t="e">
        <f>'Single Prism'!$D$38*COS(RADIANS('Single Prism'!$D$17*B801))</f>
        <v>#N/A</v>
      </c>
      <c r="F801" t="e">
        <f>IF(A801&lt;='Single Prism'!$D$18,A801,#N/A)</f>
        <v>#N/A</v>
      </c>
      <c r="G801" t="e">
        <f>'Single Prism'!$D$36*SIN(RADIANS('Single Prism'!$D$17*F801))</f>
        <v>#N/A</v>
      </c>
      <c r="H801" t="e">
        <f>'Single Prism'!$D$36*COS(RADIANS('Single Prism'!$D$17*F801))</f>
        <v>#N/A</v>
      </c>
    </row>
    <row r="802" spans="1:8" x14ac:dyDescent="0.25">
      <c r="A802">
        <v>400</v>
      </c>
      <c r="B802" t="e">
        <f>IF(A802&lt;='Single Prism'!$D$18,A802,#N/A)</f>
        <v>#N/A</v>
      </c>
      <c r="C802" t="e">
        <f>'Single Prism'!$D$38*SIN(RADIANS('Single Prism'!$D$17*B802))</f>
        <v>#N/A</v>
      </c>
      <c r="D802" t="e">
        <f>'Single Prism'!$D$38*COS(RADIANS('Single Prism'!$D$17*B802))</f>
        <v>#N/A</v>
      </c>
      <c r="F802" t="e">
        <f>IF(A802&lt;='Single Prism'!$D$18,A802,#N/A)</f>
        <v>#N/A</v>
      </c>
      <c r="G802" t="e">
        <f>'Single Prism'!$D$36*SIN(RADIANS('Single Prism'!$D$17*F802))</f>
        <v>#N/A</v>
      </c>
      <c r="H802" t="e">
        <f>'Single Prism'!$D$36*COS(RADIANS('Single Prism'!$D$17*F802))</f>
        <v>#N/A</v>
      </c>
    </row>
    <row r="803" spans="1:8" x14ac:dyDescent="0.25">
      <c r="A803">
        <v>400.5</v>
      </c>
      <c r="B803" t="e">
        <f>IF(A803&lt;='Single Prism'!$D$18,A803,#N/A)</f>
        <v>#N/A</v>
      </c>
      <c r="C803" t="e">
        <f>'Single Prism'!$D$38*SIN(RADIANS('Single Prism'!$D$17*B803))</f>
        <v>#N/A</v>
      </c>
      <c r="D803" t="e">
        <f>'Single Prism'!$D$38*COS(RADIANS('Single Prism'!$D$17*B803))</f>
        <v>#N/A</v>
      </c>
      <c r="F803" t="e">
        <f>IF(A803&lt;='Single Prism'!$D$18,A803,#N/A)</f>
        <v>#N/A</v>
      </c>
      <c r="G803" t="e">
        <f>'Single Prism'!$D$36*SIN(RADIANS('Single Prism'!$D$17*F803))</f>
        <v>#N/A</v>
      </c>
      <c r="H803" t="e">
        <f>'Single Prism'!$D$36*COS(RADIANS('Single Prism'!$D$17*F803))</f>
        <v>#N/A</v>
      </c>
    </row>
    <row r="804" spans="1:8" x14ac:dyDescent="0.25">
      <c r="A804">
        <v>401</v>
      </c>
      <c r="B804" t="e">
        <f>IF(A804&lt;='Single Prism'!$D$18,A804,#N/A)</f>
        <v>#N/A</v>
      </c>
      <c r="C804" t="e">
        <f>'Single Prism'!$D$38*SIN(RADIANS('Single Prism'!$D$17*B804))</f>
        <v>#N/A</v>
      </c>
      <c r="D804" t="e">
        <f>'Single Prism'!$D$38*COS(RADIANS('Single Prism'!$D$17*B804))</f>
        <v>#N/A</v>
      </c>
      <c r="F804" t="e">
        <f>IF(A804&lt;='Single Prism'!$D$18,A804,#N/A)</f>
        <v>#N/A</v>
      </c>
      <c r="G804" t="e">
        <f>'Single Prism'!$D$36*SIN(RADIANS('Single Prism'!$D$17*F804))</f>
        <v>#N/A</v>
      </c>
      <c r="H804" t="e">
        <f>'Single Prism'!$D$36*COS(RADIANS('Single Prism'!$D$17*F804))</f>
        <v>#N/A</v>
      </c>
    </row>
    <row r="805" spans="1:8" x14ac:dyDescent="0.25">
      <c r="A805">
        <v>401.5</v>
      </c>
      <c r="B805" t="e">
        <f>IF(A805&lt;='Single Prism'!$D$18,A805,#N/A)</f>
        <v>#N/A</v>
      </c>
      <c r="C805" t="e">
        <f>'Single Prism'!$D$38*SIN(RADIANS('Single Prism'!$D$17*B805))</f>
        <v>#N/A</v>
      </c>
      <c r="D805" t="e">
        <f>'Single Prism'!$D$38*COS(RADIANS('Single Prism'!$D$17*B805))</f>
        <v>#N/A</v>
      </c>
      <c r="F805" t="e">
        <f>IF(A805&lt;='Single Prism'!$D$18,A805,#N/A)</f>
        <v>#N/A</v>
      </c>
      <c r="G805" t="e">
        <f>'Single Prism'!$D$36*SIN(RADIANS('Single Prism'!$D$17*F805))</f>
        <v>#N/A</v>
      </c>
      <c r="H805" t="e">
        <f>'Single Prism'!$D$36*COS(RADIANS('Single Prism'!$D$17*F805))</f>
        <v>#N/A</v>
      </c>
    </row>
    <row r="806" spans="1:8" x14ac:dyDescent="0.25">
      <c r="A806">
        <v>402</v>
      </c>
      <c r="B806" t="e">
        <f>IF(A806&lt;='Single Prism'!$D$18,A806,#N/A)</f>
        <v>#N/A</v>
      </c>
      <c r="C806" t="e">
        <f>'Single Prism'!$D$38*SIN(RADIANS('Single Prism'!$D$17*B806))</f>
        <v>#N/A</v>
      </c>
      <c r="D806" t="e">
        <f>'Single Prism'!$D$38*COS(RADIANS('Single Prism'!$D$17*B806))</f>
        <v>#N/A</v>
      </c>
      <c r="F806" t="e">
        <f>IF(A806&lt;='Single Prism'!$D$18,A806,#N/A)</f>
        <v>#N/A</v>
      </c>
      <c r="G806" t="e">
        <f>'Single Prism'!$D$36*SIN(RADIANS('Single Prism'!$D$17*F806))</f>
        <v>#N/A</v>
      </c>
      <c r="H806" t="e">
        <f>'Single Prism'!$D$36*COS(RADIANS('Single Prism'!$D$17*F806))</f>
        <v>#N/A</v>
      </c>
    </row>
    <row r="807" spans="1:8" x14ac:dyDescent="0.25">
      <c r="A807">
        <v>402.5</v>
      </c>
      <c r="B807" t="e">
        <f>IF(A807&lt;='Single Prism'!$D$18,A807,#N/A)</f>
        <v>#N/A</v>
      </c>
      <c r="C807" t="e">
        <f>'Single Prism'!$D$38*SIN(RADIANS('Single Prism'!$D$17*B807))</f>
        <v>#N/A</v>
      </c>
      <c r="D807" t="e">
        <f>'Single Prism'!$D$38*COS(RADIANS('Single Prism'!$D$17*B807))</f>
        <v>#N/A</v>
      </c>
      <c r="F807" t="e">
        <f>IF(A807&lt;='Single Prism'!$D$18,A807,#N/A)</f>
        <v>#N/A</v>
      </c>
      <c r="G807" t="e">
        <f>'Single Prism'!$D$36*SIN(RADIANS('Single Prism'!$D$17*F807))</f>
        <v>#N/A</v>
      </c>
      <c r="H807" t="e">
        <f>'Single Prism'!$D$36*COS(RADIANS('Single Prism'!$D$17*F807))</f>
        <v>#N/A</v>
      </c>
    </row>
    <row r="808" spans="1:8" x14ac:dyDescent="0.25">
      <c r="A808">
        <v>403</v>
      </c>
      <c r="B808" t="e">
        <f>IF(A808&lt;='Single Prism'!$D$18,A808,#N/A)</f>
        <v>#N/A</v>
      </c>
      <c r="C808" t="e">
        <f>'Single Prism'!$D$38*SIN(RADIANS('Single Prism'!$D$17*B808))</f>
        <v>#N/A</v>
      </c>
      <c r="D808" t="e">
        <f>'Single Prism'!$D$38*COS(RADIANS('Single Prism'!$D$17*B808))</f>
        <v>#N/A</v>
      </c>
      <c r="F808" t="e">
        <f>IF(A808&lt;='Single Prism'!$D$18,A808,#N/A)</f>
        <v>#N/A</v>
      </c>
      <c r="G808" t="e">
        <f>'Single Prism'!$D$36*SIN(RADIANS('Single Prism'!$D$17*F808))</f>
        <v>#N/A</v>
      </c>
      <c r="H808" t="e">
        <f>'Single Prism'!$D$36*COS(RADIANS('Single Prism'!$D$17*F808))</f>
        <v>#N/A</v>
      </c>
    </row>
    <row r="809" spans="1:8" x14ac:dyDescent="0.25">
      <c r="A809">
        <v>403.5</v>
      </c>
      <c r="B809" t="e">
        <f>IF(A809&lt;='Single Prism'!$D$18,A809,#N/A)</f>
        <v>#N/A</v>
      </c>
      <c r="C809" t="e">
        <f>'Single Prism'!$D$38*SIN(RADIANS('Single Prism'!$D$17*B809))</f>
        <v>#N/A</v>
      </c>
      <c r="D809" t="e">
        <f>'Single Prism'!$D$38*COS(RADIANS('Single Prism'!$D$17*B809))</f>
        <v>#N/A</v>
      </c>
      <c r="F809" t="e">
        <f>IF(A809&lt;='Single Prism'!$D$18,A809,#N/A)</f>
        <v>#N/A</v>
      </c>
      <c r="G809" t="e">
        <f>'Single Prism'!$D$36*SIN(RADIANS('Single Prism'!$D$17*F809))</f>
        <v>#N/A</v>
      </c>
      <c r="H809" t="e">
        <f>'Single Prism'!$D$36*COS(RADIANS('Single Prism'!$D$17*F809))</f>
        <v>#N/A</v>
      </c>
    </row>
    <row r="810" spans="1:8" x14ac:dyDescent="0.25">
      <c r="A810">
        <v>404</v>
      </c>
      <c r="B810" t="e">
        <f>IF(A810&lt;='Single Prism'!$D$18,A810,#N/A)</f>
        <v>#N/A</v>
      </c>
      <c r="C810" t="e">
        <f>'Single Prism'!$D$38*SIN(RADIANS('Single Prism'!$D$17*B810))</f>
        <v>#N/A</v>
      </c>
      <c r="D810" t="e">
        <f>'Single Prism'!$D$38*COS(RADIANS('Single Prism'!$D$17*B810))</f>
        <v>#N/A</v>
      </c>
      <c r="F810" t="e">
        <f>IF(A810&lt;='Single Prism'!$D$18,A810,#N/A)</f>
        <v>#N/A</v>
      </c>
      <c r="G810" t="e">
        <f>'Single Prism'!$D$36*SIN(RADIANS('Single Prism'!$D$17*F810))</f>
        <v>#N/A</v>
      </c>
      <c r="H810" t="e">
        <f>'Single Prism'!$D$36*COS(RADIANS('Single Prism'!$D$17*F810))</f>
        <v>#N/A</v>
      </c>
    </row>
    <row r="811" spans="1:8" x14ac:dyDescent="0.25">
      <c r="A811">
        <v>404.5</v>
      </c>
      <c r="B811" t="e">
        <f>IF(A811&lt;='Single Prism'!$D$18,A811,#N/A)</f>
        <v>#N/A</v>
      </c>
      <c r="C811" t="e">
        <f>'Single Prism'!$D$38*SIN(RADIANS('Single Prism'!$D$17*B811))</f>
        <v>#N/A</v>
      </c>
      <c r="D811" t="e">
        <f>'Single Prism'!$D$38*COS(RADIANS('Single Prism'!$D$17*B811))</f>
        <v>#N/A</v>
      </c>
      <c r="F811" t="e">
        <f>IF(A811&lt;='Single Prism'!$D$18,A811,#N/A)</f>
        <v>#N/A</v>
      </c>
      <c r="G811" t="e">
        <f>'Single Prism'!$D$36*SIN(RADIANS('Single Prism'!$D$17*F811))</f>
        <v>#N/A</v>
      </c>
      <c r="H811" t="e">
        <f>'Single Prism'!$D$36*COS(RADIANS('Single Prism'!$D$17*F811))</f>
        <v>#N/A</v>
      </c>
    </row>
    <row r="812" spans="1:8" x14ac:dyDescent="0.25">
      <c r="A812">
        <v>405</v>
      </c>
      <c r="B812" t="e">
        <f>IF(A812&lt;='Single Prism'!$D$18,A812,#N/A)</f>
        <v>#N/A</v>
      </c>
      <c r="C812" t="e">
        <f>'Single Prism'!$D$38*SIN(RADIANS('Single Prism'!$D$17*B812))</f>
        <v>#N/A</v>
      </c>
      <c r="D812" t="e">
        <f>'Single Prism'!$D$38*COS(RADIANS('Single Prism'!$D$17*B812))</f>
        <v>#N/A</v>
      </c>
      <c r="F812" t="e">
        <f>IF(A812&lt;='Single Prism'!$D$18,A812,#N/A)</f>
        <v>#N/A</v>
      </c>
      <c r="G812" t="e">
        <f>'Single Prism'!$D$36*SIN(RADIANS('Single Prism'!$D$17*F812))</f>
        <v>#N/A</v>
      </c>
      <c r="H812" t="e">
        <f>'Single Prism'!$D$36*COS(RADIANS('Single Prism'!$D$17*F812))</f>
        <v>#N/A</v>
      </c>
    </row>
    <row r="813" spans="1:8" x14ac:dyDescent="0.25">
      <c r="A813">
        <v>405.5</v>
      </c>
      <c r="B813" t="e">
        <f>IF(A813&lt;='Single Prism'!$D$18,A813,#N/A)</f>
        <v>#N/A</v>
      </c>
      <c r="C813" t="e">
        <f>'Single Prism'!$D$38*SIN(RADIANS('Single Prism'!$D$17*B813))</f>
        <v>#N/A</v>
      </c>
      <c r="D813" t="e">
        <f>'Single Prism'!$D$38*COS(RADIANS('Single Prism'!$D$17*B813))</f>
        <v>#N/A</v>
      </c>
      <c r="F813" t="e">
        <f>IF(A813&lt;='Single Prism'!$D$18,A813,#N/A)</f>
        <v>#N/A</v>
      </c>
      <c r="G813" t="e">
        <f>'Single Prism'!$D$36*SIN(RADIANS('Single Prism'!$D$17*F813))</f>
        <v>#N/A</v>
      </c>
      <c r="H813" t="e">
        <f>'Single Prism'!$D$36*COS(RADIANS('Single Prism'!$D$17*F813))</f>
        <v>#N/A</v>
      </c>
    </row>
    <row r="814" spans="1:8" x14ac:dyDescent="0.25">
      <c r="A814">
        <v>406</v>
      </c>
      <c r="B814" t="e">
        <f>IF(A814&lt;='Single Prism'!$D$18,A814,#N/A)</f>
        <v>#N/A</v>
      </c>
      <c r="C814" t="e">
        <f>'Single Prism'!$D$38*SIN(RADIANS('Single Prism'!$D$17*B814))</f>
        <v>#N/A</v>
      </c>
      <c r="D814" t="e">
        <f>'Single Prism'!$D$38*COS(RADIANS('Single Prism'!$D$17*B814))</f>
        <v>#N/A</v>
      </c>
      <c r="F814" t="e">
        <f>IF(A814&lt;='Single Prism'!$D$18,A814,#N/A)</f>
        <v>#N/A</v>
      </c>
      <c r="G814" t="e">
        <f>'Single Prism'!$D$36*SIN(RADIANS('Single Prism'!$D$17*F814))</f>
        <v>#N/A</v>
      </c>
      <c r="H814" t="e">
        <f>'Single Prism'!$D$36*COS(RADIANS('Single Prism'!$D$17*F814))</f>
        <v>#N/A</v>
      </c>
    </row>
    <row r="815" spans="1:8" x14ac:dyDescent="0.25">
      <c r="A815">
        <v>406.5</v>
      </c>
      <c r="B815" t="e">
        <f>IF(A815&lt;='Single Prism'!$D$18,A815,#N/A)</f>
        <v>#N/A</v>
      </c>
      <c r="C815" t="e">
        <f>'Single Prism'!$D$38*SIN(RADIANS('Single Prism'!$D$17*B815))</f>
        <v>#N/A</v>
      </c>
      <c r="D815" t="e">
        <f>'Single Prism'!$D$38*COS(RADIANS('Single Prism'!$D$17*B815))</f>
        <v>#N/A</v>
      </c>
      <c r="F815" t="e">
        <f>IF(A815&lt;='Single Prism'!$D$18,A815,#N/A)</f>
        <v>#N/A</v>
      </c>
      <c r="G815" t="e">
        <f>'Single Prism'!$D$36*SIN(RADIANS('Single Prism'!$D$17*F815))</f>
        <v>#N/A</v>
      </c>
      <c r="H815" t="e">
        <f>'Single Prism'!$D$36*COS(RADIANS('Single Prism'!$D$17*F815))</f>
        <v>#N/A</v>
      </c>
    </row>
    <row r="816" spans="1:8" x14ac:dyDescent="0.25">
      <c r="A816">
        <v>407</v>
      </c>
      <c r="B816" t="e">
        <f>IF(A816&lt;='Single Prism'!$D$18,A816,#N/A)</f>
        <v>#N/A</v>
      </c>
      <c r="C816" t="e">
        <f>'Single Prism'!$D$38*SIN(RADIANS('Single Prism'!$D$17*B816))</f>
        <v>#N/A</v>
      </c>
      <c r="D816" t="e">
        <f>'Single Prism'!$D$38*COS(RADIANS('Single Prism'!$D$17*B816))</f>
        <v>#N/A</v>
      </c>
      <c r="F816" t="e">
        <f>IF(A816&lt;='Single Prism'!$D$18,A816,#N/A)</f>
        <v>#N/A</v>
      </c>
      <c r="G816" t="e">
        <f>'Single Prism'!$D$36*SIN(RADIANS('Single Prism'!$D$17*F816))</f>
        <v>#N/A</v>
      </c>
      <c r="H816" t="e">
        <f>'Single Prism'!$D$36*COS(RADIANS('Single Prism'!$D$17*F816))</f>
        <v>#N/A</v>
      </c>
    </row>
    <row r="817" spans="1:8" x14ac:dyDescent="0.25">
      <c r="A817">
        <v>407.5</v>
      </c>
      <c r="B817" t="e">
        <f>IF(A817&lt;='Single Prism'!$D$18,A817,#N/A)</f>
        <v>#N/A</v>
      </c>
      <c r="C817" t="e">
        <f>'Single Prism'!$D$38*SIN(RADIANS('Single Prism'!$D$17*B817))</f>
        <v>#N/A</v>
      </c>
      <c r="D817" t="e">
        <f>'Single Prism'!$D$38*COS(RADIANS('Single Prism'!$D$17*B817))</f>
        <v>#N/A</v>
      </c>
      <c r="F817" t="e">
        <f>IF(A817&lt;='Single Prism'!$D$18,A817,#N/A)</f>
        <v>#N/A</v>
      </c>
      <c r="G817" t="e">
        <f>'Single Prism'!$D$36*SIN(RADIANS('Single Prism'!$D$17*F817))</f>
        <v>#N/A</v>
      </c>
      <c r="H817" t="e">
        <f>'Single Prism'!$D$36*COS(RADIANS('Single Prism'!$D$17*F817))</f>
        <v>#N/A</v>
      </c>
    </row>
    <row r="818" spans="1:8" x14ac:dyDescent="0.25">
      <c r="A818">
        <v>408</v>
      </c>
      <c r="B818" t="e">
        <f>IF(A818&lt;='Single Prism'!$D$18,A818,#N/A)</f>
        <v>#N/A</v>
      </c>
      <c r="C818" t="e">
        <f>'Single Prism'!$D$38*SIN(RADIANS('Single Prism'!$D$17*B818))</f>
        <v>#N/A</v>
      </c>
      <c r="D818" t="e">
        <f>'Single Prism'!$D$38*COS(RADIANS('Single Prism'!$D$17*B818))</f>
        <v>#N/A</v>
      </c>
      <c r="F818" t="e">
        <f>IF(A818&lt;='Single Prism'!$D$18,A818,#N/A)</f>
        <v>#N/A</v>
      </c>
      <c r="G818" t="e">
        <f>'Single Prism'!$D$36*SIN(RADIANS('Single Prism'!$D$17*F818))</f>
        <v>#N/A</v>
      </c>
      <c r="H818" t="e">
        <f>'Single Prism'!$D$36*COS(RADIANS('Single Prism'!$D$17*F818))</f>
        <v>#N/A</v>
      </c>
    </row>
    <row r="819" spans="1:8" x14ac:dyDescent="0.25">
      <c r="A819">
        <v>408.5</v>
      </c>
      <c r="B819" t="e">
        <f>IF(A819&lt;='Single Prism'!$D$18,A819,#N/A)</f>
        <v>#N/A</v>
      </c>
      <c r="C819" t="e">
        <f>'Single Prism'!$D$38*SIN(RADIANS('Single Prism'!$D$17*B819))</f>
        <v>#N/A</v>
      </c>
      <c r="D819" t="e">
        <f>'Single Prism'!$D$38*COS(RADIANS('Single Prism'!$D$17*B819))</f>
        <v>#N/A</v>
      </c>
      <c r="F819" t="e">
        <f>IF(A819&lt;='Single Prism'!$D$18,A819,#N/A)</f>
        <v>#N/A</v>
      </c>
      <c r="G819" t="e">
        <f>'Single Prism'!$D$36*SIN(RADIANS('Single Prism'!$D$17*F819))</f>
        <v>#N/A</v>
      </c>
      <c r="H819" t="e">
        <f>'Single Prism'!$D$36*COS(RADIANS('Single Prism'!$D$17*F819))</f>
        <v>#N/A</v>
      </c>
    </row>
    <row r="820" spans="1:8" x14ac:dyDescent="0.25">
      <c r="A820">
        <v>409</v>
      </c>
      <c r="B820" t="e">
        <f>IF(A820&lt;='Single Prism'!$D$18,A820,#N/A)</f>
        <v>#N/A</v>
      </c>
      <c r="C820" t="e">
        <f>'Single Prism'!$D$38*SIN(RADIANS('Single Prism'!$D$17*B820))</f>
        <v>#N/A</v>
      </c>
      <c r="D820" t="e">
        <f>'Single Prism'!$D$38*COS(RADIANS('Single Prism'!$D$17*B820))</f>
        <v>#N/A</v>
      </c>
      <c r="F820" t="e">
        <f>IF(A820&lt;='Single Prism'!$D$18,A820,#N/A)</f>
        <v>#N/A</v>
      </c>
      <c r="G820" t="e">
        <f>'Single Prism'!$D$36*SIN(RADIANS('Single Prism'!$D$17*F820))</f>
        <v>#N/A</v>
      </c>
      <c r="H820" t="e">
        <f>'Single Prism'!$D$36*COS(RADIANS('Single Prism'!$D$17*F820))</f>
        <v>#N/A</v>
      </c>
    </row>
    <row r="821" spans="1:8" x14ac:dyDescent="0.25">
      <c r="A821">
        <v>409.5</v>
      </c>
      <c r="B821" t="e">
        <f>IF(A821&lt;='Single Prism'!$D$18,A821,#N/A)</f>
        <v>#N/A</v>
      </c>
      <c r="C821" t="e">
        <f>'Single Prism'!$D$38*SIN(RADIANS('Single Prism'!$D$17*B821))</f>
        <v>#N/A</v>
      </c>
      <c r="D821" t="e">
        <f>'Single Prism'!$D$38*COS(RADIANS('Single Prism'!$D$17*B821))</f>
        <v>#N/A</v>
      </c>
      <c r="F821" t="e">
        <f>IF(A821&lt;='Single Prism'!$D$18,A821,#N/A)</f>
        <v>#N/A</v>
      </c>
      <c r="G821" t="e">
        <f>'Single Prism'!$D$36*SIN(RADIANS('Single Prism'!$D$17*F821))</f>
        <v>#N/A</v>
      </c>
      <c r="H821" t="e">
        <f>'Single Prism'!$D$36*COS(RADIANS('Single Prism'!$D$17*F821))</f>
        <v>#N/A</v>
      </c>
    </row>
    <row r="822" spans="1:8" x14ac:dyDescent="0.25">
      <c r="A822">
        <v>410</v>
      </c>
      <c r="B822" t="e">
        <f>IF(A822&lt;='Single Prism'!$D$18,A822,#N/A)</f>
        <v>#N/A</v>
      </c>
      <c r="C822" t="e">
        <f>'Single Prism'!$D$38*SIN(RADIANS('Single Prism'!$D$17*B822))</f>
        <v>#N/A</v>
      </c>
      <c r="D822" t="e">
        <f>'Single Prism'!$D$38*COS(RADIANS('Single Prism'!$D$17*B822))</f>
        <v>#N/A</v>
      </c>
      <c r="F822" t="e">
        <f>IF(A822&lt;='Single Prism'!$D$18,A822,#N/A)</f>
        <v>#N/A</v>
      </c>
      <c r="G822" t="e">
        <f>'Single Prism'!$D$36*SIN(RADIANS('Single Prism'!$D$17*F822))</f>
        <v>#N/A</v>
      </c>
      <c r="H822" t="e">
        <f>'Single Prism'!$D$36*COS(RADIANS('Single Prism'!$D$17*F822))</f>
        <v>#N/A</v>
      </c>
    </row>
    <row r="823" spans="1:8" x14ac:dyDescent="0.25">
      <c r="A823">
        <v>410.5</v>
      </c>
      <c r="B823" t="e">
        <f>IF(A823&lt;='Single Prism'!$D$18,A823,#N/A)</f>
        <v>#N/A</v>
      </c>
      <c r="C823" t="e">
        <f>'Single Prism'!$D$38*SIN(RADIANS('Single Prism'!$D$17*B823))</f>
        <v>#N/A</v>
      </c>
      <c r="D823" t="e">
        <f>'Single Prism'!$D$38*COS(RADIANS('Single Prism'!$D$17*B823))</f>
        <v>#N/A</v>
      </c>
      <c r="F823" t="e">
        <f>IF(A823&lt;='Single Prism'!$D$18,A823,#N/A)</f>
        <v>#N/A</v>
      </c>
      <c r="G823" t="e">
        <f>'Single Prism'!$D$36*SIN(RADIANS('Single Prism'!$D$17*F823))</f>
        <v>#N/A</v>
      </c>
      <c r="H823" t="e">
        <f>'Single Prism'!$D$36*COS(RADIANS('Single Prism'!$D$17*F823))</f>
        <v>#N/A</v>
      </c>
    </row>
    <row r="824" spans="1:8" x14ac:dyDescent="0.25">
      <c r="A824">
        <v>411</v>
      </c>
      <c r="B824" t="e">
        <f>IF(A824&lt;='Single Prism'!$D$18,A824,#N/A)</f>
        <v>#N/A</v>
      </c>
      <c r="C824" t="e">
        <f>'Single Prism'!$D$38*SIN(RADIANS('Single Prism'!$D$17*B824))</f>
        <v>#N/A</v>
      </c>
      <c r="D824" t="e">
        <f>'Single Prism'!$D$38*COS(RADIANS('Single Prism'!$D$17*B824))</f>
        <v>#N/A</v>
      </c>
      <c r="F824" t="e">
        <f>IF(A824&lt;='Single Prism'!$D$18,A824,#N/A)</f>
        <v>#N/A</v>
      </c>
      <c r="G824" t="e">
        <f>'Single Prism'!$D$36*SIN(RADIANS('Single Prism'!$D$17*F824))</f>
        <v>#N/A</v>
      </c>
      <c r="H824" t="e">
        <f>'Single Prism'!$D$36*COS(RADIANS('Single Prism'!$D$17*F824))</f>
        <v>#N/A</v>
      </c>
    </row>
    <row r="825" spans="1:8" x14ac:dyDescent="0.25">
      <c r="A825">
        <v>411.5</v>
      </c>
      <c r="B825" t="e">
        <f>IF(A825&lt;='Single Prism'!$D$18,A825,#N/A)</f>
        <v>#N/A</v>
      </c>
      <c r="C825" t="e">
        <f>'Single Prism'!$D$38*SIN(RADIANS('Single Prism'!$D$17*B825))</f>
        <v>#N/A</v>
      </c>
      <c r="D825" t="e">
        <f>'Single Prism'!$D$38*COS(RADIANS('Single Prism'!$D$17*B825))</f>
        <v>#N/A</v>
      </c>
      <c r="F825" t="e">
        <f>IF(A825&lt;='Single Prism'!$D$18,A825,#N/A)</f>
        <v>#N/A</v>
      </c>
      <c r="G825" t="e">
        <f>'Single Prism'!$D$36*SIN(RADIANS('Single Prism'!$D$17*F825))</f>
        <v>#N/A</v>
      </c>
      <c r="H825" t="e">
        <f>'Single Prism'!$D$36*COS(RADIANS('Single Prism'!$D$17*F825))</f>
        <v>#N/A</v>
      </c>
    </row>
    <row r="826" spans="1:8" x14ac:dyDescent="0.25">
      <c r="A826">
        <v>412</v>
      </c>
      <c r="B826" t="e">
        <f>IF(A826&lt;='Single Prism'!$D$18,A826,#N/A)</f>
        <v>#N/A</v>
      </c>
      <c r="C826" t="e">
        <f>'Single Prism'!$D$38*SIN(RADIANS('Single Prism'!$D$17*B826))</f>
        <v>#N/A</v>
      </c>
      <c r="D826" t="e">
        <f>'Single Prism'!$D$38*COS(RADIANS('Single Prism'!$D$17*B826))</f>
        <v>#N/A</v>
      </c>
      <c r="F826" t="e">
        <f>IF(A826&lt;='Single Prism'!$D$18,A826,#N/A)</f>
        <v>#N/A</v>
      </c>
      <c r="G826" t="e">
        <f>'Single Prism'!$D$36*SIN(RADIANS('Single Prism'!$D$17*F826))</f>
        <v>#N/A</v>
      </c>
      <c r="H826" t="e">
        <f>'Single Prism'!$D$36*COS(RADIANS('Single Prism'!$D$17*F826))</f>
        <v>#N/A</v>
      </c>
    </row>
    <row r="827" spans="1:8" x14ac:dyDescent="0.25">
      <c r="A827">
        <v>412.5</v>
      </c>
      <c r="B827" t="e">
        <f>IF(A827&lt;='Single Prism'!$D$18,A827,#N/A)</f>
        <v>#N/A</v>
      </c>
      <c r="C827" t="e">
        <f>'Single Prism'!$D$38*SIN(RADIANS('Single Prism'!$D$17*B827))</f>
        <v>#N/A</v>
      </c>
      <c r="D827" t="e">
        <f>'Single Prism'!$D$38*COS(RADIANS('Single Prism'!$D$17*B827))</f>
        <v>#N/A</v>
      </c>
      <c r="F827" t="e">
        <f>IF(A827&lt;='Single Prism'!$D$18,A827,#N/A)</f>
        <v>#N/A</v>
      </c>
      <c r="G827" t="e">
        <f>'Single Prism'!$D$36*SIN(RADIANS('Single Prism'!$D$17*F827))</f>
        <v>#N/A</v>
      </c>
      <c r="H827" t="e">
        <f>'Single Prism'!$D$36*COS(RADIANS('Single Prism'!$D$17*F827))</f>
        <v>#N/A</v>
      </c>
    </row>
    <row r="828" spans="1:8" x14ac:dyDescent="0.25">
      <c r="A828">
        <v>413</v>
      </c>
      <c r="B828" t="e">
        <f>IF(A828&lt;='Single Prism'!$D$18,A828,#N/A)</f>
        <v>#N/A</v>
      </c>
      <c r="C828" t="e">
        <f>'Single Prism'!$D$38*SIN(RADIANS('Single Prism'!$D$17*B828))</f>
        <v>#N/A</v>
      </c>
      <c r="D828" t="e">
        <f>'Single Prism'!$D$38*COS(RADIANS('Single Prism'!$D$17*B828))</f>
        <v>#N/A</v>
      </c>
      <c r="F828" t="e">
        <f>IF(A828&lt;='Single Prism'!$D$18,A828,#N/A)</f>
        <v>#N/A</v>
      </c>
      <c r="G828" t="e">
        <f>'Single Prism'!$D$36*SIN(RADIANS('Single Prism'!$D$17*F828))</f>
        <v>#N/A</v>
      </c>
      <c r="H828" t="e">
        <f>'Single Prism'!$D$36*COS(RADIANS('Single Prism'!$D$17*F828))</f>
        <v>#N/A</v>
      </c>
    </row>
    <row r="829" spans="1:8" x14ac:dyDescent="0.25">
      <c r="A829">
        <v>413.5</v>
      </c>
      <c r="B829" t="e">
        <f>IF(A829&lt;='Single Prism'!$D$18,A829,#N/A)</f>
        <v>#N/A</v>
      </c>
      <c r="C829" t="e">
        <f>'Single Prism'!$D$38*SIN(RADIANS('Single Prism'!$D$17*B829))</f>
        <v>#N/A</v>
      </c>
      <c r="D829" t="e">
        <f>'Single Prism'!$D$38*COS(RADIANS('Single Prism'!$D$17*B829))</f>
        <v>#N/A</v>
      </c>
      <c r="F829" t="e">
        <f>IF(A829&lt;='Single Prism'!$D$18,A829,#N/A)</f>
        <v>#N/A</v>
      </c>
      <c r="G829" t="e">
        <f>'Single Prism'!$D$36*SIN(RADIANS('Single Prism'!$D$17*F829))</f>
        <v>#N/A</v>
      </c>
      <c r="H829" t="e">
        <f>'Single Prism'!$D$36*COS(RADIANS('Single Prism'!$D$17*F829))</f>
        <v>#N/A</v>
      </c>
    </row>
    <row r="830" spans="1:8" x14ac:dyDescent="0.25">
      <c r="A830">
        <v>414</v>
      </c>
      <c r="B830" t="e">
        <f>IF(A830&lt;='Single Prism'!$D$18,A830,#N/A)</f>
        <v>#N/A</v>
      </c>
      <c r="C830" t="e">
        <f>'Single Prism'!$D$38*SIN(RADIANS('Single Prism'!$D$17*B830))</f>
        <v>#N/A</v>
      </c>
      <c r="D830" t="e">
        <f>'Single Prism'!$D$38*COS(RADIANS('Single Prism'!$D$17*B830))</f>
        <v>#N/A</v>
      </c>
      <c r="F830" t="e">
        <f>IF(A830&lt;='Single Prism'!$D$18,A830,#N/A)</f>
        <v>#N/A</v>
      </c>
      <c r="G830" t="e">
        <f>'Single Prism'!$D$36*SIN(RADIANS('Single Prism'!$D$17*F830))</f>
        <v>#N/A</v>
      </c>
      <c r="H830" t="e">
        <f>'Single Prism'!$D$36*COS(RADIANS('Single Prism'!$D$17*F830))</f>
        <v>#N/A</v>
      </c>
    </row>
    <row r="831" spans="1:8" x14ac:dyDescent="0.25">
      <c r="A831">
        <v>414.5</v>
      </c>
      <c r="B831" t="e">
        <f>IF(A831&lt;='Single Prism'!$D$18,A831,#N/A)</f>
        <v>#N/A</v>
      </c>
      <c r="C831" t="e">
        <f>'Single Prism'!$D$38*SIN(RADIANS('Single Prism'!$D$17*B831))</f>
        <v>#N/A</v>
      </c>
      <c r="D831" t="e">
        <f>'Single Prism'!$D$38*COS(RADIANS('Single Prism'!$D$17*B831))</f>
        <v>#N/A</v>
      </c>
      <c r="F831" t="e">
        <f>IF(A831&lt;='Single Prism'!$D$18,A831,#N/A)</f>
        <v>#N/A</v>
      </c>
      <c r="G831" t="e">
        <f>'Single Prism'!$D$36*SIN(RADIANS('Single Prism'!$D$17*F831))</f>
        <v>#N/A</v>
      </c>
      <c r="H831" t="e">
        <f>'Single Prism'!$D$36*COS(RADIANS('Single Prism'!$D$17*F831))</f>
        <v>#N/A</v>
      </c>
    </row>
    <row r="832" spans="1:8" x14ac:dyDescent="0.25">
      <c r="A832">
        <v>415</v>
      </c>
      <c r="B832" t="e">
        <f>IF(A832&lt;='Single Prism'!$D$18,A832,#N/A)</f>
        <v>#N/A</v>
      </c>
      <c r="C832" t="e">
        <f>'Single Prism'!$D$38*SIN(RADIANS('Single Prism'!$D$17*B832))</f>
        <v>#N/A</v>
      </c>
      <c r="D832" t="e">
        <f>'Single Prism'!$D$38*COS(RADIANS('Single Prism'!$D$17*B832))</f>
        <v>#N/A</v>
      </c>
      <c r="F832" t="e">
        <f>IF(A832&lt;='Single Prism'!$D$18,A832,#N/A)</f>
        <v>#N/A</v>
      </c>
      <c r="G832" t="e">
        <f>'Single Prism'!$D$36*SIN(RADIANS('Single Prism'!$D$17*F832))</f>
        <v>#N/A</v>
      </c>
      <c r="H832" t="e">
        <f>'Single Prism'!$D$36*COS(RADIANS('Single Prism'!$D$17*F832))</f>
        <v>#N/A</v>
      </c>
    </row>
    <row r="833" spans="1:8" x14ac:dyDescent="0.25">
      <c r="A833">
        <v>415.5</v>
      </c>
      <c r="B833" t="e">
        <f>IF(A833&lt;='Single Prism'!$D$18,A833,#N/A)</f>
        <v>#N/A</v>
      </c>
      <c r="C833" t="e">
        <f>'Single Prism'!$D$38*SIN(RADIANS('Single Prism'!$D$17*B833))</f>
        <v>#N/A</v>
      </c>
      <c r="D833" t="e">
        <f>'Single Prism'!$D$38*COS(RADIANS('Single Prism'!$D$17*B833))</f>
        <v>#N/A</v>
      </c>
      <c r="F833" t="e">
        <f>IF(A833&lt;='Single Prism'!$D$18,A833,#N/A)</f>
        <v>#N/A</v>
      </c>
      <c r="G833" t="e">
        <f>'Single Prism'!$D$36*SIN(RADIANS('Single Prism'!$D$17*F833))</f>
        <v>#N/A</v>
      </c>
      <c r="H833" t="e">
        <f>'Single Prism'!$D$36*COS(RADIANS('Single Prism'!$D$17*F833))</f>
        <v>#N/A</v>
      </c>
    </row>
    <row r="834" spans="1:8" x14ac:dyDescent="0.25">
      <c r="A834">
        <v>416</v>
      </c>
      <c r="B834" t="e">
        <f>IF(A834&lt;='Single Prism'!$D$18,A834,#N/A)</f>
        <v>#N/A</v>
      </c>
      <c r="C834" t="e">
        <f>'Single Prism'!$D$38*SIN(RADIANS('Single Prism'!$D$17*B834))</f>
        <v>#N/A</v>
      </c>
      <c r="D834" t="e">
        <f>'Single Prism'!$D$38*COS(RADIANS('Single Prism'!$D$17*B834))</f>
        <v>#N/A</v>
      </c>
      <c r="F834" t="e">
        <f>IF(A834&lt;='Single Prism'!$D$18,A834,#N/A)</f>
        <v>#N/A</v>
      </c>
      <c r="G834" t="e">
        <f>'Single Prism'!$D$36*SIN(RADIANS('Single Prism'!$D$17*F834))</f>
        <v>#N/A</v>
      </c>
      <c r="H834" t="e">
        <f>'Single Prism'!$D$36*COS(RADIANS('Single Prism'!$D$17*F834))</f>
        <v>#N/A</v>
      </c>
    </row>
    <row r="835" spans="1:8" x14ac:dyDescent="0.25">
      <c r="A835">
        <v>416.5</v>
      </c>
      <c r="B835" t="e">
        <f>IF(A835&lt;='Single Prism'!$D$18,A835,#N/A)</f>
        <v>#N/A</v>
      </c>
      <c r="C835" t="e">
        <f>'Single Prism'!$D$38*SIN(RADIANS('Single Prism'!$D$17*B835))</f>
        <v>#N/A</v>
      </c>
      <c r="D835" t="e">
        <f>'Single Prism'!$D$38*COS(RADIANS('Single Prism'!$D$17*B835))</f>
        <v>#N/A</v>
      </c>
      <c r="F835" t="e">
        <f>IF(A835&lt;='Single Prism'!$D$18,A835,#N/A)</f>
        <v>#N/A</v>
      </c>
      <c r="G835" t="e">
        <f>'Single Prism'!$D$36*SIN(RADIANS('Single Prism'!$D$17*F835))</f>
        <v>#N/A</v>
      </c>
      <c r="H835" t="e">
        <f>'Single Prism'!$D$36*COS(RADIANS('Single Prism'!$D$17*F835))</f>
        <v>#N/A</v>
      </c>
    </row>
    <row r="836" spans="1:8" x14ac:dyDescent="0.25">
      <c r="A836">
        <v>417</v>
      </c>
      <c r="B836" t="e">
        <f>IF(A836&lt;='Single Prism'!$D$18,A836,#N/A)</f>
        <v>#N/A</v>
      </c>
      <c r="C836" t="e">
        <f>'Single Prism'!$D$38*SIN(RADIANS('Single Prism'!$D$17*B836))</f>
        <v>#N/A</v>
      </c>
      <c r="D836" t="e">
        <f>'Single Prism'!$D$38*COS(RADIANS('Single Prism'!$D$17*B836))</f>
        <v>#N/A</v>
      </c>
      <c r="F836" t="e">
        <f>IF(A836&lt;='Single Prism'!$D$18,A836,#N/A)</f>
        <v>#N/A</v>
      </c>
      <c r="G836" t="e">
        <f>'Single Prism'!$D$36*SIN(RADIANS('Single Prism'!$D$17*F836))</f>
        <v>#N/A</v>
      </c>
      <c r="H836" t="e">
        <f>'Single Prism'!$D$36*COS(RADIANS('Single Prism'!$D$17*F836))</f>
        <v>#N/A</v>
      </c>
    </row>
    <row r="837" spans="1:8" x14ac:dyDescent="0.25">
      <c r="A837">
        <v>417.5</v>
      </c>
      <c r="B837" t="e">
        <f>IF(A837&lt;='Single Prism'!$D$18,A837,#N/A)</f>
        <v>#N/A</v>
      </c>
      <c r="C837" t="e">
        <f>'Single Prism'!$D$38*SIN(RADIANS('Single Prism'!$D$17*B837))</f>
        <v>#N/A</v>
      </c>
      <c r="D837" t="e">
        <f>'Single Prism'!$D$38*COS(RADIANS('Single Prism'!$D$17*B837))</f>
        <v>#N/A</v>
      </c>
      <c r="F837" t="e">
        <f>IF(A837&lt;='Single Prism'!$D$18,A837,#N/A)</f>
        <v>#N/A</v>
      </c>
      <c r="G837" t="e">
        <f>'Single Prism'!$D$36*SIN(RADIANS('Single Prism'!$D$17*F837))</f>
        <v>#N/A</v>
      </c>
      <c r="H837" t="e">
        <f>'Single Prism'!$D$36*COS(RADIANS('Single Prism'!$D$17*F837))</f>
        <v>#N/A</v>
      </c>
    </row>
    <row r="838" spans="1:8" x14ac:dyDescent="0.25">
      <c r="A838">
        <v>418</v>
      </c>
      <c r="B838" t="e">
        <f>IF(A838&lt;='Single Prism'!$D$18,A838,#N/A)</f>
        <v>#N/A</v>
      </c>
      <c r="C838" t="e">
        <f>'Single Prism'!$D$38*SIN(RADIANS('Single Prism'!$D$17*B838))</f>
        <v>#N/A</v>
      </c>
      <c r="D838" t="e">
        <f>'Single Prism'!$D$38*COS(RADIANS('Single Prism'!$D$17*B838))</f>
        <v>#N/A</v>
      </c>
      <c r="F838" t="e">
        <f>IF(A838&lt;='Single Prism'!$D$18,A838,#N/A)</f>
        <v>#N/A</v>
      </c>
      <c r="G838" t="e">
        <f>'Single Prism'!$D$36*SIN(RADIANS('Single Prism'!$D$17*F838))</f>
        <v>#N/A</v>
      </c>
      <c r="H838" t="e">
        <f>'Single Prism'!$D$36*COS(RADIANS('Single Prism'!$D$17*F838))</f>
        <v>#N/A</v>
      </c>
    </row>
    <row r="839" spans="1:8" x14ac:dyDescent="0.25">
      <c r="A839">
        <v>418.5</v>
      </c>
      <c r="B839" t="e">
        <f>IF(A839&lt;='Single Prism'!$D$18,A839,#N/A)</f>
        <v>#N/A</v>
      </c>
      <c r="C839" t="e">
        <f>'Single Prism'!$D$38*SIN(RADIANS('Single Prism'!$D$17*B839))</f>
        <v>#N/A</v>
      </c>
      <c r="D839" t="e">
        <f>'Single Prism'!$D$38*COS(RADIANS('Single Prism'!$D$17*B839))</f>
        <v>#N/A</v>
      </c>
      <c r="F839" t="e">
        <f>IF(A839&lt;='Single Prism'!$D$18,A839,#N/A)</f>
        <v>#N/A</v>
      </c>
      <c r="G839" t="e">
        <f>'Single Prism'!$D$36*SIN(RADIANS('Single Prism'!$D$17*F839))</f>
        <v>#N/A</v>
      </c>
      <c r="H839" t="e">
        <f>'Single Prism'!$D$36*COS(RADIANS('Single Prism'!$D$17*F839))</f>
        <v>#N/A</v>
      </c>
    </row>
    <row r="840" spans="1:8" x14ac:dyDescent="0.25">
      <c r="A840">
        <v>419</v>
      </c>
      <c r="B840" t="e">
        <f>IF(A840&lt;='Single Prism'!$D$18,A840,#N/A)</f>
        <v>#N/A</v>
      </c>
      <c r="C840" t="e">
        <f>'Single Prism'!$D$38*SIN(RADIANS('Single Prism'!$D$17*B840))</f>
        <v>#N/A</v>
      </c>
      <c r="D840" t="e">
        <f>'Single Prism'!$D$38*COS(RADIANS('Single Prism'!$D$17*B840))</f>
        <v>#N/A</v>
      </c>
      <c r="F840" t="e">
        <f>IF(A840&lt;='Single Prism'!$D$18,A840,#N/A)</f>
        <v>#N/A</v>
      </c>
      <c r="G840" t="e">
        <f>'Single Prism'!$D$36*SIN(RADIANS('Single Prism'!$D$17*F840))</f>
        <v>#N/A</v>
      </c>
      <c r="H840" t="e">
        <f>'Single Prism'!$D$36*COS(RADIANS('Single Prism'!$D$17*F840))</f>
        <v>#N/A</v>
      </c>
    </row>
    <row r="841" spans="1:8" x14ac:dyDescent="0.25">
      <c r="A841">
        <v>419.5</v>
      </c>
      <c r="B841" t="e">
        <f>IF(A841&lt;='Single Prism'!$D$18,A841,#N/A)</f>
        <v>#N/A</v>
      </c>
      <c r="C841" t="e">
        <f>'Single Prism'!$D$38*SIN(RADIANS('Single Prism'!$D$17*B841))</f>
        <v>#N/A</v>
      </c>
      <c r="D841" t="e">
        <f>'Single Prism'!$D$38*COS(RADIANS('Single Prism'!$D$17*B841))</f>
        <v>#N/A</v>
      </c>
      <c r="F841" t="e">
        <f>IF(A841&lt;='Single Prism'!$D$18,A841,#N/A)</f>
        <v>#N/A</v>
      </c>
      <c r="G841" t="e">
        <f>'Single Prism'!$D$36*SIN(RADIANS('Single Prism'!$D$17*F841))</f>
        <v>#N/A</v>
      </c>
      <c r="H841" t="e">
        <f>'Single Prism'!$D$36*COS(RADIANS('Single Prism'!$D$17*F841))</f>
        <v>#N/A</v>
      </c>
    </row>
    <row r="842" spans="1:8" x14ac:dyDescent="0.25">
      <c r="A842">
        <v>420</v>
      </c>
      <c r="B842" t="e">
        <f>IF(A842&lt;='Single Prism'!$D$18,A842,#N/A)</f>
        <v>#N/A</v>
      </c>
      <c r="C842" t="e">
        <f>'Single Prism'!$D$38*SIN(RADIANS('Single Prism'!$D$17*B842))</f>
        <v>#N/A</v>
      </c>
      <c r="D842" t="e">
        <f>'Single Prism'!$D$38*COS(RADIANS('Single Prism'!$D$17*B842))</f>
        <v>#N/A</v>
      </c>
      <c r="F842" t="e">
        <f>IF(A842&lt;='Single Prism'!$D$18,A842,#N/A)</f>
        <v>#N/A</v>
      </c>
      <c r="G842" t="e">
        <f>'Single Prism'!$D$36*SIN(RADIANS('Single Prism'!$D$17*F842))</f>
        <v>#N/A</v>
      </c>
      <c r="H842" t="e">
        <f>'Single Prism'!$D$36*COS(RADIANS('Single Prism'!$D$17*F842))</f>
        <v>#N/A</v>
      </c>
    </row>
    <row r="843" spans="1:8" x14ac:dyDescent="0.25">
      <c r="A843">
        <v>420.5</v>
      </c>
      <c r="B843" t="e">
        <f>IF(A843&lt;='Single Prism'!$D$18,A843,#N/A)</f>
        <v>#N/A</v>
      </c>
      <c r="C843" t="e">
        <f>'Single Prism'!$D$38*SIN(RADIANS('Single Prism'!$D$17*B843))</f>
        <v>#N/A</v>
      </c>
      <c r="D843" t="e">
        <f>'Single Prism'!$D$38*COS(RADIANS('Single Prism'!$D$17*B843))</f>
        <v>#N/A</v>
      </c>
      <c r="F843" t="e">
        <f>IF(A843&lt;='Single Prism'!$D$18,A843,#N/A)</f>
        <v>#N/A</v>
      </c>
      <c r="G843" t="e">
        <f>'Single Prism'!$D$36*SIN(RADIANS('Single Prism'!$D$17*F843))</f>
        <v>#N/A</v>
      </c>
      <c r="H843" t="e">
        <f>'Single Prism'!$D$36*COS(RADIANS('Single Prism'!$D$17*F843))</f>
        <v>#N/A</v>
      </c>
    </row>
    <row r="844" spans="1:8" x14ac:dyDescent="0.25">
      <c r="A844">
        <v>421</v>
      </c>
      <c r="B844" t="e">
        <f>IF(A844&lt;='Single Prism'!$D$18,A844,#N/A)</f>
        <v>#N/A</v>
      </c>
      <c r="C844" t="e">
        <f>'Single Prism'!$D$38*SIN(RADIANS('Single Prism'!$D$17*B844))</f>
        <v>#N/A</v>
      </c>
      <c r="D844" t="e">
        <f>'Single Prism'!$D$38*COS(RADIANS('Single Prism'!$D$17*B844))</f>
        <v>#N/A</v>
      </c>
      <c r="F844" t="e">
        <f>IF(A844&lt;='Single Prism'!$D$18,A844,#N/A)</f>
        <v>#N/A</v>
      </c>
      <c r="G844" t="e">
        <f>'Single Prism'!$D$36*SIN(RADIANS('Single Prism'!$D$17*F844))</f>
        <v>#N/A</v>
      </c>
      <c r="H844" t="e">
        <f>'Single Prism'!$D$36*COS(RADIANS('Single Prism'!$D$17*F844))</f>
        <v>#N/A</v>
      </c>
    </row>
    <row r="845" spans="1:8" x14ac:dyDescent="0.25">
      <c r="A845">
        <v>421.5</v>
      </c>
      <c r="B845" t="e">
        <f>IF(A845&lt;='Single Prism'!$D$18,A845,#N/A)</f>
        <v>#N/A</v>
      </c>
      <c r="C845" t="e">
        <f>'Single Prism'!$D$38*SIN(RADIANS('Single Prism'!$D$17*B845))</f>
        <v>#N/A</v>
      </c>
      <c r="D845" t="e">
        <f>'Single Prism'!$D$38*COS(RADIANS('Single Prism'!$D$17*B845))</f>
        <v>#N/A</v>
      </c>
      <c r="F845" t="e">
        <f>IF(A845&lt;='Single Prism'!$D$18,A845,#N/A)</f>
        <v>#N/A</v>
      </c>
      <c r="G845" t="e">
        <f>'Single Prism'!$D$36*SIN(RADIANS('Single Prism'!$D$17*F845))</f>
        <v>#N/A</v>
      </c>
      <c r="H845" t="e">
        <f>'Single Prism'!$D$36*COS(RADIANS('Single Prism'!$D$17*F845))</f>
        <v>#N/A</v>
      </c>
    </row>
    <row r="846" spans="1:8" x14ac:dyDescent="0.25">
      <c r="A846">
        <v>422</v>
      </c>
      <c r="B846" t="e">
        <f>IF(A846&lt;='Single Prism'!$D$18,A846,#N/A)</f>
        <v>#N/A</v>
      </c>
      <c r="C846" t="e">
        <f>'Single Prism'!$D$38*SIN(RADIANS('Single Prism'!$D$17*B846))</f>
        <v>#N/A</v>
      </c>
      <c r="D846" t="e">
        <f>'Single Prism'!$D$38*COS(RADIANS('Single Prism'!$D$17*B846))</f>
        <v>#N/A</v>
      </c>
      <c r="F846" t="e">
        <f>IF(A846&lt;='Single Prism'!$D$18,A846,#N/A)</f>
        <v>#N/A</v>
      </c>
      <c r="G846" t="e">
        <f>'Single Prism'!$D$36*SIN(RADIANS('Single Prism'!$D$17*F846))</f>
        <v>#N/A</v>
      </c>
      <c r="H846" t="e">
        <f>'Single Prism'!$D$36*COS(RADIANS('Single Prism'!$D$17*F846))</f>
        <v>#N/A</v>
      </c>
    </row>
    <row r="847" spans="1:8" x14ac:dyDescent="0.25">
      <c r="A847">
        <v>422.5</v>
      </c>
      <c r="B847" t="e">
        <f>IF(A847&lt;='Single Prism'!$D$18,A847,#N/A)</f>
        <v>#N/A</v>
      </c>
      <c r="C847" t="e">
        <f>'Single Prism'!$D$38*SIN(RADIANS('Single Prism'!$D$17*B847))</f>
        <v>#N/A</v>
      </c>
      <c r="D847" t="e">
        <f>'Single Prism'!$D$38*COS(RADIANS('Single Prism'!$D$17*B847))</f>
        <v>#N/A</v>
      </c>
      <c r="F847" t="e">
        <f>IF(A847&lt;='Single Prism'!$D$18,A847,#N/A)</f>
        <v>#N/A</v>
      </c>
      <c r="G847" t="e">
        <f>'Single Prism'!$D$36*SIN(RADIANS('Single Prism'!$D$17*F847))</f>
        <v>#N/A</v>
      </c>
      <c r="H847" t="e">
        <f>'Single Prism'!$D$36*COS(RADIANS('Single Prism'!$D$17*F847))</f>
        <v>#N/A</v>
      </c>
    </row>
    <row r="848" spans="1:8" x14ac:dyDescent="0.25">
      <c r="A848">
        <v>423</v>
      </c>
      <c r="B848" t="e">
        <f>IF(A848&lt;='Single Prism'!$D$18,A848,#N/A)</f>
        <v>#N/A</v>
      </c>
      <c r="C848" t="e">
        <f>'Single Prism'!$D$38*SIN(RADIANS('Single Prism'!$D$17*B848))</f>
        <v>#N/A</v>
      </c>
      <c r="D848" t="e">
        <f>'Single Prism'!$D$38*COS(RADIANS('Single Prism'!$D$17*B848))</f>
        <v>#N/A</v>
      </c>
      <c r="F848" t="e">
        <f>IF(A848&lt;='Single Prism'!$D$18,A848,#N/A)</f>
        <v>#N/A</v>
      </c>
      <c r="G848" t="e">
        <f>'Single Prism'!$D$36*SIN(RADIANS('Single Prism'!$D$17*F848))</f>
        <v>#N/A</v>
      </c>
      <c r="H848" t="e">
        <f>'Single Prism'!$D$36*COS(RADIANS('Single Prism'!$D$17*F848))</f>
        <v>#N/A</v>
      </c>
    </row>
    <row r="849" spans="1:8" x14ac:dyDescent="0.25">
      <c r="A849">
        <v>423.5</v>
      </c>
      <c r="B849" t="e">
        <f>IF(A849&lt;='Single Prism'!$D$18,A849,#N/A)</f>
        <v>#N/A</v>
      </c>
      <c r="C849" t="e">
        <f>'Single Prism'!$D$38*SIN(RADIANS('Single Prism'!$D$17*B849))</f>
        <v>#N/A</v>
      </c>
      <c r="D849" t="e">
        <f>'Single Prism'!$D$38*COS(RADIANS('Single Prism'!$D$17*B849))</f>
        <v>#N/A</v>
      </c>
      <c r="F849" t="e">
        <f>IF(A849&lt;='Single Prism'!$D$18,A849,#N/A)</f>
        <v>#N/A</v>
      </c>
      <c r="G849" t="e">
        <f>'Single Prism'!$D$36*SIN(RADIANS('Single Prism'!$D$17*F849))</f>
        <v>#N/A</v>
      </c>
      <c r="H849" t="e">
        <f>'Single Prism'!$D$36*COS(RADIANS('Single Prism'!$D$17*F849))</f>
        <v>#N/A</v>
      </c>
    </row>
    <row r="850" spans="1:8" x14ac:dyDescent="0.25">
      <c r="A850">
        <v>424</v>
      </c>
      <c r="B850" t="e">
        <f>IF(A850&lt;='Single Prism'!$D$18,A850,#N/A)</f>
        <v>#N/A</v>
      </c>
      <c r="C850" t="e">
        <f>'Single Prism'!$D$38*SIN(RADIANS('Single Prism'!$D$17*B850))</f>
        <v>#N/A</v>
      </c>
      <c r="D850" t="e">
        <f>'Single Prism'!$D$38*COS(RADIANS('Single Prism'!$D$17*B850))</f>
        <v>#N/A</v>
      </c>
      <c r="F850" t="e">
        <f>IF(A850&lt;='Single Prism'!$D$18,A850,#N/A)</f>
        <v>#N/A</v>
      </c>
      <c r="G850" t="e">
        <f>'Single Prism'!$D$36*SIN(RADIANS('Single Prism'!$D$17*F850))</f>
        <v>#N/A</v>
      </c>
      <c r="H850" t="e">
        <f>'Single Prism'!$D$36*COS(RADIANS('Single Prism'!$D$17*F850))</f>
        <v>#N/A</v>
      </c>
    </row>
    <row r="851" spans="1:8" x14ac:dyDescent="0.25">
      <c r="A851">
        <v>424.5</v>
      </c>
      <c r="B851" t="e">
        <f>IF(A851&lt;='Single Prism'!$D$18,A851,#N/A)</f>
        <v>#N/A</v>
      </c>
      <c r="C851" t="e">
        <f>'Single Prism'!$D$38*SIN(RADIANS('Single Prism'!$D$17*B851))</f>
        <v>#N/A</v>
      </c>
      <c r="D851" t="e">
        <f>'Single Prism'!$D$38*COS(RADIANS('Single Prism'!$D$17*B851))</f>
        <v>#N/A</v>
      </c>
      <c r="F851" t="e">
        <f>IF(A851&lt;='Single Prism'!$D$18,A851,#N/A)</f>
        <v>#N/A</v>
      </c>
      <c r="G851" t="e">
        <f>'Single Prism'!$D$36*SIN(RADIANS('Single Prism'!$D$17*F851))</f>
        <v>#N/A</v>
      </c>
      <c r="H851" t="e">
        <f>'Single Prism'!$D$36*COS(RADIANS('Single Prism'!$D$17*F851))</f>
        <v>#N/A</v>
      </c>
    </row>
    <row r="852" spans="1:8" x14ac:dyDescent="0.25">
      <c r="A852">
        <v>425</v>
      </c>
      <c r="B852" t="e">
        <f>IF(A852&lt;='Single Prism'!$D$18,A852,#N/A)</f>
        <v>#N/A</v>
      </c>
      <c r="C852" t="e">
        <f>'Single Prism'!$D$38*SIN(RADIANS('Single Prism'!$D$17*B852))</f>
        <v>#N/A</v>
      </c>
      <c r="D852" t="e">
        <f>'Single Prism'!$D$38*COS(RADIANS('Single Prism'!$D$17*B852))</f>
        <v>#N/A</v>
      </c>
      <c r="F852" t="e">
        <f>IF(A852&lt;='Single Prism'!$D$18,A852,#N/A)</f>
        <v>#N/A</v>
      </c>
      <c r="G852" t="e">
        <f>'Single Prism'!$D$36*SIN(RADIANS('Single Prism'!$D$17*F852))</f>
        <v>#N/A</v>
      </c>
      <c r="H852" t="e">
        <f>'Single Prism'!$D$36*COS(RADIANS('Single Prism'!$D$17*F852))</f>
        <v>#N/A</v>
      </c>
    </row>
    <row r="853" spans="1:8" x14ac:dyDescent="0.25">
      <c r="A853">
        <v>425.5</v>
      </c>
      <c r="B853" t="e">
        <f>IF(A853&lt;='Single Prism'!$D$18,A853,#N/A)</f>
        <v>#N/A</v>
      </c>
      <c r="C853" t="e">
        <f>'Single Prism'!$D$38*SIN(RADIANS('Single Prism'!$D$17*B853))</f>
        <v>#N/A</v>
      </c>
      <c r="D853" t="e">
        <f>'Single Prism'!$D$38*COS(RADIANS('Single Prism'!$D$17*B853))</f>
        <v>#N/A</v>
      </c>
      <c r="F853" t="e">
        <f>IF(A853&lt;='Single Prism'!$D$18,A853,#N/A)</f>
        <v>#N/A</v>
      </c>
      <c r="G853" t="e">
        <f>'Single Prism'!$D$36*SIN(RADIANS('Single Prism'!$D$17*F853))</f>
        <v>#N/A</v>
      </c>
      <c r="H853" t="e">
        <f>'Single Prism'!$D$36*COS(RADIANS('Single Prism'!$D$17*F853))</f>
        <v>#N/A</v>
      </c>
    </row>
    <row r="854" spans="1:8" x14ac:dyDescent="0.25">
      <c r="A854">
        <v>426</v>
      </c>
      <c r="B854" t="e">
        <f>IF(A854&lt;='Single Prism'!$D$18,A854,#N/A)</f>
        <v>#N/A</v>
      </c>
      <c r="C854" t="e">
        <f>'Single Prism'!$D$38*SIN(RADIANS('Single Prism'!$D$17*B854))</f>
        <v>#N/A</v>
      </c>
      <c r="D854" t="e">
        <f>'Single Prism'!$D$38*COS(RADIANS('Single Prism'!$D$17*B854))</f>
        <v>#N/A</v>
      </c>
      <c r="F854" t="e">
        <f>IF(A854&lt;='Single Prism'!$D$18,A854,#N/A)</f>
        <v>#N/A</v>
      </c>
      <c r="G854" t="e">
        <f>'Single Prism'!$D$36*SIN(RADIANS('Single Prism'!$D$17*F854))</f>
        <v>#N/A</v>
      </c>
      <c r="H854" t="e">
        <f>'Single Prism'!$D$36*COS(RADIANS('Single Prism'!$D$17*F854))</f>
        <v>#N/A</v>
      </c>
    </row>
    <row r="855" spans="1:8" x14ac:dyDescent="0.25">
      <c r="A855">
        <v>426.5</v>
      </c>
      <c r="B855" t="e">
        <f>IF(A855&lt;='Single Prism'!$D$18,A855,#N/A)</f>
        <v>#N/A</v>
      </c>
      <c r="C855" t="e">
        <f>'Single Prism'!$D$38*SIN(RADIANS('Single Prism'!$D$17*B855))</f>
        <v>#N/A</v>
      </c>
      <c r="D855" t="e">
        <f>'Single Prism'!$D$38*COS(RADIANS('Single Prism'!$D$17*B855))</f>
        <v>#N/A</v>
      </c>
      <c r="F855" t="e">
        <f>IF(A855&lt;='Single Prism'!$D$18,A855,#N/A)</f>
        <v>#N/A</v>
      </c>
      <c r="G855" t="e">
        <f>'Single Prism'!$D$36*SIN(RADIANS('Single Prism'!$D$17*F855))</f>
        <v>#N/A</v>
      </c>
      <c r="H855" t="e">
        <f>'Single Prism'!$D$36*COS(RADIANS('Single Prism'!$D$17*F855))</f>
        <v>#N/A</v>
      </c>
    </row>
    <row r="856" spans="1:8" x14ac:dyDescent="0.25">
      <c r="A856">
        <v>427</v>
      </c>
      <c r="B856" t="e">
        <f>IF(A856&lt;='Single Prism'!$D$18,A856,#N/A)</f>
        <v>#N/A</v>
      </c>
      <c r="C856" t="e">
        <f>'Single Prism'!$D$38*SIN(RADIANS('Single Prism'!$D$17*B856))</f>
        <v>#N/A</v>
      </c>
      <c r="D856" t="e">
        <f>'Single Prism'!$D$38*COS(RADIANS('Single Prism'!$D$17*B856))</f>
        <v>#N/A</v>
      </c>
      <c r="F856" t="e">
        <f>IF(A856&lt;='Single Prism'!$D$18,A856,#N/A)</f>
        <v>#N/A</v>
      </c>
      <c r="G856" t="e">
        <f>'Single Prism'!$D$36*SIN(RADIANS('Single Prism'!$D$17*F856))</f>
        <v>#N/A</v>
      </c>
      <c r="H856" t="e">
        <f>'Single Prism'!$D$36*COS(RADIANS('Single Prism'!$D$17*F856))</f>
        <v>#N/A</v>
      </c>
    </row>
    <row r="857" spans="1:8" x14ac:dyDescent="0.25">
      <c r="A857">
        <v>427.5</v>
      </c>
      <c r="B857" t="e">
        <f>IF(A857&lt;='Single Prism'!$D$18,A857,#N/A)</f>
        <v>#N/A</v>
      </c>
      <c r="C857" t="e">
        <f>'Single Prism'!$D$38*SIN(RADIANS('Single Prism'!$D$17*B857))</f>
        <v>#N/A</v>
      </c>
      <c r="D857" t="e">
        <f>'Single Prism'!$D$38*COS(RADIANS('Single Prism'!$D$17*B857))</f>
        <v>#N/A</v>
      </c>
      <c r="F857" t="e">
        <f>IF(A857&lt;='Single Prism'!$D$18,A857,#N/A)</f>
        <v>#N/A</v>
      </c>
      <c r="G857" t="e">
        <f>'Single Prism'!$D$36*SIN(RADIANS('Single Prism'!$D$17*F857))</f>
        <v>#N/A</v>
      </c>
      <c r="H857" t="e">
        <f>'Single Prism'!$D$36*COS(RADIANS('Single Prism'!$D$17*F857))</f>
        <v>#N/A</v>
      </c>
    </row>
    <row r="858" spans="1:8" x14ac:dyDescent="0.25">
      <c r="A858">
        <v>428</v>
      </c>
      <c r="B858" t="e">
        <f>IF(A858&lt;='Single Prism'!$D$18,A858,#N/A)</f>
        <v>#N/A</v>
      </c>
      <c r="C858" t="e">
        <f>'Single Prism'!$D$38*SIN(RADIANS('Single Prism'!$D$17*B858))</f>
        <v>#N/A</v>
      </c>
      <c r="D858" t="e">
        <f>'Single Prism'!$D$38*COS(RADIANS('Single Prism'!$D$17*B858))</f>
        <v>#N/A</v>
      </c>
      <c r="F858" t="e">
        <f>IF(A858&lt;='Single Prism'!$D$18,A858,#N/A)</f>
        <v>#N/A</v>
      </c>
      <c r="G858" t="e">
        <f>'Single Prism'!$D$36*SIN(RADIANS('Single Prism'!$D$17*F858))</f>
        <v>#N/A</v>
      </c>
      <c r="H858" t="e">
        <f>'Single Prism'!$D$36*COS(RADIANS('Single Prism'!$D$17*F858))</f>
        <v>#N/A</v>
      </c>
    </row>
    <row r="859" spans="1:8" x14ac:dyDescent="0.25">
      <c r="A859">
        <v>428.5</v>
      </c>
      <c r="B859" t="e">
        <f>IF(A859&lt;='Single Prism'!$D$18,A859,#N/A)</f>
        <v>#N/A</v>
      </c>
      <c r="C859" t="e">
        <f>'Single Prism'!$D$38*SIN(RADIANS('Single Prism'!$D$17*B859))</f>
        <v>#N/A</v>
      </c>
      <c r="D859" t="e">
        <f>'Single Prism'!$D$38*COS(RADIANS('Single Prism'!$D$17*B859))</f>
        <v>#N/A</v>
      </c>
      <c r="F859" t="e">
        <f>IF(A859&lt;='Single Prism'!$D$18,A859,#N/A)</f>
        <v>#N/A</v>
      </c>
      <c r="G859" t="e">
        <f>'Single Prism'!$D$36*SIN(RADIANS('Single Prism'!$D$17*F859))</f>
        <v>#N/A</v>
      </c>
      <c r="H859" t="e">
        <f>'Single Prism'!$D$36*COS(RADIANS('Single Prism'!$D$17*F859))</f>
        <v>#N/A</v>
      </c>
    </row>
    <row r="860" spans="1:8" x14ac:dyDescent="0.25">
      <c r="A860">
        <v>429</v>
      </c>
      <c r="B860" t="e">
        <f>IF(A860&lt;='Single Prism'!$D$18,A860,#N/A)</f>
        <v>#N/A</v>
      </c>
      <c r="C860" t="e">
        <f>'Single Prism'!$D$38*SIN(RADIANS('Single Prism'!$D$17*B860))</f>
        <v>#N/A</v>
      </c>
      <c r="D860" t="e">
        <f>'Single Prism'!$D$38*COS(RADIANS('Single Prism'!$D$17*B860))</f>
        <v>#N/A</v>
      </c>
      <c r="F860" t="e">
        <f>IF(A860&lt;='Single Prism'!$D$18,A860,#N/A)</f>
        <v>#N/A</v>
      </c>
      <c r="G860" t="e">
        <f>'Single Prism'!$D$36*SIN(RADIANS('Single Prism'!$D$17*F860))</f>
        <v>#N/A</v>
      </c>
      <c r="H860" t="e">
        <f>'Single Prism'!$D$36*COS(RADIANS('Single Prism'!$D$17*F860))</f>
        <v>#N/A</v>
      </c>
    </row>
    <row r="861" spans="1:8" x14ac:dyDescent="0.25">
      <c r="A861">
        <v>429.5</v>
      </c>
      <c r="B861" t="e">
        <f>IF(A861&lt;='Single Prism'!$D$18,A861,#N/A)</f>
        <v>#N/A</v>
      </c>
      <c r="C861" t="e">
        <f>'Single Prism'!$D$38*SIN(RADIANS('Single Prism'!$D$17*B861))</f>
        <v>#N/A</v>
      </c>
      <c r="D861" t="e">
        <f>'Single Prism'!$D$38*COS(RADIANS('Single Prism'!$D$17*B861))</f>
        <v>#N/A</v>
      </c>
      <c r="F861" t="e">
        <f>IF(A861&lt;='Single Prism'!$D$18,A861,#N/A)</f>
        <v>#N/A</v>
      </c>
      <c r="G861" t="e">
        <f>'Single Prism'!$D$36*SIN(RADIANS('Single Prism'!$D$17*F861))</f>
        <v>#N/A</v>
      </c>
      <c r="H861" t="e">
        <f>'Single Prism'!$D$36*COS(RADIANS('Single Prism'!$D$17*F861))</f>
        <v>#N/A</v>
      </c>
    </row>
    <row r="862" spans="1:8" x14ac:dyDescent="0.25">
      <c r="A862">
        <v>430</v>
      </c>
      <c r="B862" t="e">
        <f>IF(A862&lt;='Single Prism'!$D$18,A862,#N/A)</f>
        <v>#N/A</v>
      </c>
      <c r="C862" t="e">
        <f>'Single Prism'!$D$38*SIN(RADIANS('Single Prism'!$D$17*B862))</f>
        <v>#N/A</v>
      </c>
      <c r="D862" t="e">
        <f>'Single Prism'!$D$38*COS(RADIANS('Single Prism'!$D$17*B862))</f>
        <v>#N/A</v>
      </c>
      <c r="F862" t="e">
        <f>IF(A862&lt;='Single Prism'!$D$18,A862,#N/A)</f>
        <v>#N/A</v>
      </c>
      <c r="G862" t="e">
        <f>'Single Prism'!$D$36*SIN(RADIANS('Single Prism'!$D$17*F862))</f>
        <v>#N/A</v>
      </c>
      <c r="H862" t="e">
        <f>'Single Prism'!$D$36*COS(RADIANS('Single Prism'!$D$17*F862))</f>
        <v>#N/A</v>
      </c>
    </row>
    <row r="863" spans="1:8" x14ac:dyDescent="0.25">
      <c r="A863">
        <v>430.5</v>
      </c>
      <c r="B863" t="e">
        <f>IF(A863&lt;='Single Prism'!$D$18,A863,#N/A)</f>
        <v>#N/A</v>
      </c>
      <c r="C863" t="e">
        <f>'Single Prism'!$D$38*SIN(RADIANS('Single Prism'!$D$17*B863))</f>
        <v>#N/A</v>
      </c>
      <c r="D863" t="e">
        <f>'Single Prism'!$D$38*COS(RADIANS('Single Prism'!$D$17*B863))</f>
        <v>#N/A</v>
      </c>
      <c r="F863" t="e">
        <f>IF(A863&lt;='Single Prism'!$D$18,A863,#N/A)</f>
        <v>#N/A</v>
      </c>
      <c r="G863" t="e">
        <f>'Single Prism'!$D$36*SIN(RADIANS('Single Prism'!$D$17*F863))</f>
        <v>#N/A</v>
      </c>
      <c r="H863" t="e">
        <f>'Single Prism'!$D$36*COS(RADIANS('Single Prism'!$D$17*F863))</f>
        <v>#N/A</v>
      </c>
    </row>
    <row r="864" spans="1:8" x14ac:dyDescent="0.25">
      <c r="A864">
        <v>431</v>
      </c>
      <c r="B864" t="e">
        <f>IF(A864&lt;='Single Prism'!$D$18,A864,#N/A)</f>
        <v>#N/A</v>
      </c>
      <c r="C864" t="e">
        <f>'Single Prism'!$D$38*SIN(RADIANS('Single Prism'!$D$17*B864))</f>
        <v>#N/A</v>
      </c>
      <c r="D864" t="e">
        <f>'Single Prism'!$D$38*COS(RADIANS('Single Prism'!$D$17*B864))</f>
        <v>#N/A</v>
      </c>
      <c r="F864" t="e">
        <f>IF(A864&lt;='Single Prism'!$D$18,A864,#N/A)</f>
        <v>#N/A</v>
      </c>
      <c r="G864" t="e">
        <f>'Single Prism'!$D$36*SIN(RADIANS('Single Prism'!$D$17*F864))</f>
        <v>#N/A</v>
      </c>
      <c r="H864" t="e">
        <f>'Single Prism'!$D$36*COS(RADIANS('Single Prism'!$D$17*F864))</f>
        <v>#N/A</v>
      </c>
    </row>
    <row r="865" spans="1:8" x14ac:dyDescent="0.25">
      <c r="A865">
        <v>431.5</v>
      </c>
      <c r="B865" t="e">
        <f>IF(A865&lt;='Single Prism'!$D$18,A865,#N/A)</f>
        <v>#N/A</v>
      </c>
      <c r="C865" t="e">
        <f>'Single Prism'!$D$38*SIN(RADIANS('Single Prism'!$D$17*B865))</f>
        <v>#N/A</v>
      </c>
      <c r="D865" t="e">
        <f>'Single Prism'!$D$38*COS(RADIANS('Single Prism'!$D$17*B865))</f>
        <v>#N/A</v>
      </c>
      <c r="F865" t="e">
        <f>IF(A865&lt;='Single Prism'!$D$18,A865,#N/A)</f>
        <v>#N/A</v>
      </c>
      <c r="G865" t="e">
        <f>'Single Prism'!$D$36*SIN(RADIANS('Single Prism'!$D$17*F865))</f>
        <v>#N/A</v>
      </c>
      <c r="H865" t="e">
        <f>'Single Prism'!$D$36*COS(RADIANS('Single Prism'!$D$17*F865))</f>
        <v>#N/A</v>
      </c>
    </row>
    <row r="866" spans="1:8" x14ac:dyDescent="0.25">
      <c r="A866">
        <v>432</v>
      </c>
      <c r="B866" t="e">
        <f>IF(A866&lt;='Single Prism'!$D$18,A866,#N/A)</f>
        <v>#N/A</v>
      </c>
      <c r="C866" t="e">
        <f>'Single Prism'!$D$38*SIN(RADIANS('Single Prism'!$D$17*B866))</f>
        <v>#N/A</v>
      </c>
      <c r="D866" t="e">
        <f>'Single Prism'!$D$38*COS(RADIANS('Single Prism'!$D$17*B866))</f>
        <v>#N/A</v>
      </c>
      <c r="F866" t="e">
        <f>IF(A866&lt;='Single Prism'!$D$18,A866,#N/A)</f>
        <v>#N/A</v>
      </c>
      <c r="G866" t="e">
        <f>'Single Prism'!$D$36*SIN(RADIANS('Single Prism'!$D$17*F866))</f>
        <v>#N/A</v>
      </c>
      <c r="H866" t="e">
        <f>'Single Prism'!$D$36*COS(RADIANS('Single Prism'!$D$17*F866))</f>
        <v>#N/A</v>
      </c>
    </row>
    <row r="867" spans="1:8" x14ac:dyDescent="0.25">
      <c r="A867">
        <v>432.5</v>
      </c>
      <c r="B867" t="e">
        <f>IF(A867&lt;='Single Prism'!$D$18,A867,#N/A)</f>
        <v>#N/A</v>
      </c>
      <c r="C867" t="e">
        <f>'Single Prism'!$D$38*SIN(RADIANS('Single Prism'!$D$17*B867))</f>
        <v>#N/A</v>
      </c>
      <c r="D867" t="e">
        <f>'Single Prism'!$D$38*COS(RADIANS('Single Prism'!$D$17*B867))</f>
        <v>#N/A</v>
      </c>
      <c r="F867" t="e">
        <f>IF(A867&lt;='Single Prism'!$D$18,A867,#N/A)</f>
        <v>#N/A</v>
      </c>
      <c r="G867" t="e">
        <f>'Single Prism'!$D$36*SIN(RADIANS('Single Prism'!$D$17*F867))</f>
        <v>#N/A</v>
      </c>
      <c r="H867" t="e">
        <f>'Single Prism'!$D$36*COS(RADIANS('Single Prism'!$D$17*F867))</f>
        <v>#N/A</v>
      </c>
    </row>
    <row r="868" spans="1:8" x14ac:dyDescent="0.25">
      <c r="A868">
        <v>433</v>
      </c>
      <c r="B868" t="e">
        <f>IF(A868&lt;='Single Prism'!$D$18,A868,#N/A)</f>
        <v>#N/A</v>
      </c>
      <c r="C868" t="e">
        <f>'Single Prism'!$D$38*SIN(RADIANS('Single Prism'!$D$17*B868))</f>
        <v>#N/A</v>
      </c>
      <c r="D868" t="e">
        <f>'Single Prism'!$D$38*COS(RADIANS('Single Prism'!$D$17*B868))</f>
        <v>#N/A</v>
      </c>
      <c r="F868" t="e">
        <f>IF(A868&lt;='Single Prism'!$D$18,A868,#N/A)</f>
        <v>#N/A</v>
      </c>
      <c r="G868" t="e">
        <f>'Single Prism'!$D$36*SIN(RADIANS('Single Prism'!$D$17*F868))</f>
        <v>#N/A</v>
      </c>
      <c r="H868" t="e">
        <f>'Single Prism'!$D$36*COS(RADIANS('Single Prism'!$D$17*F868))</f>
        <v>#N/A</v>
      </c>
    </row>
    <row r="869" spans="1:8" x14ac:dyDescent="0.25">
      <c r="A869">
        <v>433.5</v>
      </c>
      <c r="B869" t="e">
        <f>IF(A869&lt;='Single Prism'!$D$18,A869,#N/A)</f>
        <v>#N/A</v>
      </c>
      <c r="C869" t="e">
        <f>'Single Prism'!$D$38*SIN(RADIANS('Single Prism'!$D$17*B869))</f>
        <v>#N/A</v>
      </c>
      <c r="D869" t="e">
        <f>'Single Prism'!$D$38*COS(RADIANS('Single Prism'!$D$17*B869))</f>
        <v>#N/A</v>
      </c>
      <c r="F869" t="e">
        <f>IF(A869&lt;='Single Prism'!$D$18,A869,#N/A)</f>
        <v>#N/A</v>
      </c>
      <c r="G869" t="e">
        <f>'Single Prism'!$D$36*SIN(RADIANS('Single Prism'!$D$17*F869))</f>
        <v>#N/A</v>
      </c>
      <c r="H869" t="e">
        <f>'Single Prism'!$D$36*COS(RADIANS('Single Prism'!$D$17*F869))</f>
        <v>#N/A</v>
      </c>
    </row>
    <row r="870" spans="1:8" x14ac:dyDescent="0.25">
      <c r="A870">
        <v>434</v>
      </c>
      <c r="B870" t="e">
        <f>IF(A870&lt;='Single Prism'!$D$18,A870,#N/A)</f>
        <v>#N/A</v>
      </c>
      <c r="C870" t="e">
        <f>'Single Prism'!$D$38*SIN(RADIANS('Single Prism'!$D$17*B870))</f>
        <v>#N/A</v>
      </c>
      <c r="D870" t="e">
        <f>'Single Prism'!$D$38*COS(RADIANS('Single Prism'!$D$17*B870))</f>
        <v>#N/A</v>
      </c>
      <c r="F870" t="e">
        <f>IF(A870&lt;='Single Prism'!$D$18,A870,#N/A)</f>
        <v>#N/A</v>
      </c>
      <c r="G870" t="e">
        <f>'Single Prism'!$D$36*SIN(RADIANS('Single Prism'!$D$17*F870))</f>
        <v>#N/A</v>
      </c>
      <c r="H870" t="e">
        <f>'Single Prism'!$D$36*COS(RADIANS('Single Prism'!$D$17*F870))</f>
        <v>#N/A</v>
      </c>
    </row>
    <row r="871" spans="1:8" x14ac:dyDescent="0.25">
      <c r="A871">
        <v>434.5</v>
      </c>
      <c r="B871" t="e">
        <f>IF(A871&lt;='Single Prism'!$D$18,A871,#N/A)</f>
        <v>#N/A</v>
      </c>
      <c r="C871" t="e">
        <f>'Single Prism'!$D$38*SIN(RADIANS('Single Prism'!$D$17*B871))</f>
        <v>#N/A</v>
      </c>
      <c r="D871" t="e">
        <f>'Single Prism'!$D$38*COS(RADIANS('Single Prism'!$D$17*B871))</f>
        <v>#N/A</v>
      </c>
      <c r="F871" t="e">
        <f>IF(A871&lt;='Single Prism'!$D$18,A871,#N/A)</f>
        <v>#N/A</v>
      </c>
      <c r="G871" t="e">
        <f>'Single Prism'!$D$36*SIN(RADIANS('Single Prism'!$D$17*F871))</f>
        <v>#N/A</v>
      </c>
      <c r="H871" t="e">
        <f>'Single Prism'!$D$36*COS(RADIANS('Single Prism'!$D$17*F871))</f>
        <v>#N/A</v>
      </c>
    </row>
    <row r="872" spans="1:8" x14ac:dyDescent="0.25">
      <c r="A872">
        <v>435</v>
      </c>
      <c r="B872" t="e">
        <f>IF(A872&lt;='Single Prism'!$D$18,A872,#N/A)</f>
        <v>#N/A</v>
      </c>
      <c r="C872" t="e">
        <f>'Single Prism'!$D$38*SIN(RADIANS('Single Prism'!$D$17*B872))</f>
        <v>#N/A</v>
      </c>
      <c r="D872" t="e">
        <f>'Single Prism'!$D$38*COS(RADIANS('Single Prism'!$D$17*B872))</f>
        <v>#N/A</v>
      </c>
      <c r="F872" t="e">
        <f>IF(A872&lt;='Single Prism'!$D$18,A872,#N/A)</f>
        <v>#N/A</v>
      </c>
      <c r="G872" t="e">
        <f>'Single Prism'!$D$36*SIN(RADIANS('Single Prism'!$D$17*F872))</f>
        <v>#N/A</v>
      </c>
      <c r="H872" t="e">
        <f>'Single Prism'!$D$36*COS(RADIANS('Single Prism'!$D$17*F872))</f>
        <v>#N/A</v>
      </c>
    </row>
    <row r="873" spans="1:8" x14ac:dyDescent="0.25">
      <c r="A873">
        <v>435.5</v>
      </c>
      <c r="B873" t="e">
        <f>IF(A873&lt;='Single Prism'!$D$18,A873,#N/A)</f>
        <v>#N/A</v>
      </c>
      <c r="C873" t="e">
        <f>'Single Prism'!$D$38*SIN(RADIANS('Single Prism'!$D$17*B873))</f>
        <v>#N/A</v>
      </c>
      <c r="D873" t="e">
        <f>'Single Prism'!$D$38*COS(RADIANS('Single Prism'!$D$17*B873))</f>
        <v>#N/A</v>
      </c>
      <c r="F873" t="e">
        <f>IF(A873&lt;='Single Prism'!$D$18,A873,#N/A)</f>
        <v>#N/A</v>
      </c>
      <c r="G873" t="e">
        <f>'Single Prism'!$D$36*SIN(RADIANS('Single Prism'!$D$17*F873))</f>
        <v>#N/A</v>
      </c>
      <c r="H873" t="e">
        <f>'Single Prism'!$D$36*COS(RADIANS('Single Prism'!$D$17*F873))</f>
        <v>#N/A</v>
      </c>
    </row>
    <row r="874" spans="1:8" x14ac:dyDescent="0.25">
      <c r="A874">
        <v>436</v>
      </c>
      <c r="B874" t="e">
        <f>IF(A874&lt;='Single Prism'!$D$18,A874,#N/A)</f>
        <v>#N/A</v>
      </c>
      <c r="C874" t="e">
        <f>'Single Prism'!$D$38*SIN(RADIANS('Single Prism'!$D$17*B874))</f>
        <v>#N/A</v>
      </c>
      <c r="D874" t="e">
        <f>'Single Prism'!$D$38*COS(RADIANS('Single Prism'!$D$17*B874))</f>
        <v>#N/A</v>
      </c>
      <c r="F874" t="e">
        <f>IF(A874&lt;='Single Prism'!$D$18,A874,#N/A)</f>
        <v>#N/A</v>
      </c>
      <c r="G874" t="e">
        <f>'Single Prism'!$D$36*SIN(RADIANS('Single Prism'!$D$17*F874))</f>
        <v>#N/A</v>
      </c>
      <c r="H874" t="e">
        <f>'Single Prism'!$D$36*COS(RADIANS('Single Prism'!$D$17*F874))</f>
        <v>#N/A</v>
      </c>
    </row>
    <row r="875" spans="1:8" x14ac:dyDescent="0.25">
      <c r="A875">
        <v>436.5</v>
      </c>
      <c r="B875" t="e">
        <f>IF(A875&lt;='Single Prism'!$D$18,A875,#N/A)</f>
        <v>#N/A</v>
      </c>
      <c r="C875" t="e">
        <f>'Single Prism'!$D$38*SIN(RADIANS('Single Prism'!$D$17*B875))</f>
        <v>#N/A</v>
      </c>
      <c r="D875" t="e">
        <f>'Single Prism'!$D$38*COS(RADIANS('Single Prism'!$D$17*B875))</f>
        <v>#N/A</v>
      </c>
      <c r="F875" t="e">
        <f>IF(A875&lt;='Single Prism'!$D$18,A875,#N/A)</f>
        <v>#N/A</v>
      </c>
      <c r="G875" t="e">
        <f>'Single Prism'!$D$36*SIN(RADIANS('Single Prism'!$D$17*F875))</f>
        <v>#N/A</v>
      </c>
      <c r="H875" t="e">
        <f>'Single Prism'!$D$36*COS(RADIANS('Single Prism'!$D$17*F875))</f>
        <v>#N/A</v>
      </c>
    </row>
    <row r="876" spans="1:8" x14ac:dyDescent="0.25">
      <c r="A876">
        <v>437</v>
      </c>
      <c r="B876" t="e">
        <f>IF(A876&lt;='Single Prism'!$D$18,A876,#N/A)</f>
        <v>#N/A</v>
      </c>
      <c r="C876" t="e">
        <f>'Single Prism'!$D$38*SIN(RADIANS('Single Prism'!$D$17*B876))</f>
        <v>#N/A</v>
      </c>
      <c r="D876" t="e">
        <f>'Single Prism'!$D$38*COS(RADIANS('Single Prism'!$D$17*B876))</f>
        <v>#N/A</v>
      </c>
      <c r="F876" t="e">
        <f>IF(A876&lt;='Single Prism'!$D$18,A876,#N/A)</f>
        <v>#N/A</v>
      </c>
      <c r="G876" t="e">
        <f>'Single Prism'!$D$36*SIN(RADIANS('Single Prism'!$D$17*F876))</f>
        <v>#N/A</v>
      </c>
      <c r="H876" t="e">
        <f>'Single Prism'!$D$36*COS(RADIANS('Single Prism'!$D$17*F876))</f>
        <v>#N/A</v>
      </c>
    </row>
    <row r="877" spans="1:8" x14ac:dyDescent="0.25">
      <c r="A877">
        <v>437.5</v>
      </c>
      <c r="B877" t="e">
        <f>IF(A877&lt;='Single Prism'!$D$18,A877,#N/A)</f>
        <v>#N/A</v>
      </c>
      <c r="C877" t="e">
        <f>'Single Prism'!$D$38*SIN(RADIANS('Single Prism'!$D$17*B877))</f>
        <v>#N/A</v>
      </c>
      <c r="D877" t="e">
        <f>'Single Prism'!$D$38*COS(RADIANS('Single Prism'!$D$17*B877))</f>
        <v>#N/A</v>
      </c>
      <c r="F877" t="e">
        <f>IF(A877&lt;='Single Prism'!$D$18,A877,#N/A)</f>
        <v>#N/A</v>
      </c>
      <c r="G877" t="e">
        <f>'Single Prism'!$D$36*SIN(RADIANS('Single Prism'!$D$17*F877))</f>
        <v>#N/A</v>
      </c>
      <c r="H877" t="e">
        <f>'Single Prism'!$D$36*COS(RADIANS('Single Prism'!$D$17*F877))</f>
        <v>#N/A</v>
      </c>
    </row>
    <row r="878" spans="1:8" x14ac:dyDescent="0.25">
      <c r="A878">
        <v>438</v>
      </c>
      <c r="B878" t="e">
        <f>IF(A878&lt;='Single Prism'!$D$18,A878,#N/A)</f>
        <v>#N/A</v>
      </c>
      <c r="C878" t="e">
        <f>'Single Prism'!$D$38*SIN(RADIANS('Single Prism'!$D$17*B878))</f>
        <v>#N/A</v>
      </c>
      <c r="D878" t="e">
        <f>'Single Prism'!$D$38*COS(RADIANS('Single Prism'!$D$17*B878))</f>
        <v>#N/A</v>
      </c>
      <c r="F878" t="e">
        <f>IF(A878&lt;='Single Prism'!$D$18,A878,#N/A)</f>
        <v>#N/A</v>
      </c>
      <c r="G878" t="e">
        <f>'Single Prism'!$D$36*SIN(RADIANS('Single Prism'!$D$17*F878))</f>
        <v>#N/A</v>
      </c>
      <c r="H878" t="e">
        <f>'Single Prism'!$D$36*COS(RADIANS('Single Prism'!$D$17*F878))</f>
        <v>#N/A</v>
      </c>
    </row>
    <row r="879" spans="1:8" x14ac:dyDescent="0.25">
      <c r="A879">
        <v>438.5</v>
      </c>
      <c r="B879" t="e">
        <f>IF(A879&lt;='Single Prism'!$D$18,A879,#N/A)</f>
        <v>#N/A</v>
      </c>
      <c r="C879" t="e">
        <f>'Single Prism'!$D$38*SIN(RADIANS('Single Prism'!$D$17*B879))</f>
        <v>#N/A</v>
      </c>
      <c r="D879" t="e">
        <f>'Single Prism'!$D$38*COS(RADIANS('Single Prism'!$D$17*B879))</f>
        <v>#N/A</v>
      </c>
      <c r="F879" t="e">
        <f>IF(A879&lt;='Single Prism'!$D$18,A879,#N/A)</f>
        <v>#N/A</v>
      </c>
      <c r="G879" t="e">
        <f>'Single Prism'!$D$36*SIN(RADIANS('Single Prism'!$D$17*F879))</f>
        <v>#N/A</v>
      </c>
      <c r="H879" t="e">
        <f>'Single Prism'!$D$36*COS(RADIANS('Single Prism'!$D$17*F879))</f>
        <v>#N/A</v>
      </c>
    </row>
    <row r="880" spans="1:8" x14ac:dyDescent="0.25">
      <c r="A880">
        <v>439</v>
      </c>
      <c r="B880" t="e">
        <f>IF(A880&lt;='Single Prism'!$D$18,A880,#N/A)</f>
        <v>#N/A</v>
      </c>
      <c r="C880" t="e">
        <f>'Single Prism'!$D$38*SIN(RADIANS('Single Prism'!$D$17*B880))</f>
        <v>#N/A</v>
      </c>
      <c r="D880" t="e">
        <f>'Single Prism'!$D$38*COS(RADIANS('Single Prism'!$D$17*B880))</f>
        <v>#N/A</v>
      </c>
      <c r="F880" t="e">
        <f>IF(A880&lt;='Single Prism'!$D$18,A880,#N/A)</f>
        <v>#N/A</v>
      </c>
      <c r="G880" t="e">
        <f>'Single Prism'!$D$36*SIN(RADIANS('Single Prism'!$D$17*F880))</f>
        <v>#N/A</v>
      </c>
      <c r="H880" t="e">
        <f>'Single Prism'!$D$36*COS(RADIANS('Single Prism'!$D$17*F880))</f>
        <v>#N/A</v>
      </c>
    </row>
    <row r="881" spans="1:8" x14ac:dyDescent="0.25">
      <c r="A881">
        <v>439.5</v>
      </c>
      <c r="B881" t="e">
        <f>IF(A881&lt;='Single Prism'!$D$18,A881,#N/A)</f>
        <v>#N/A</v>
      </c>
      <c r="C881" t="e">
        <f>'Single Prism'!$D$38*SIN(RADIANS('Single Prism'!$D$17*B881))</f>
        <v>#N/A</v>
      </c>
      <c r="D881" t="e">
        <f>'Single Prism'!$D$38*COS(RADIANS('Single Prism'!$D$17*B881))</f>
        <v>#N/A</v>
      </c>
      <c r="F881" t="e">
        <f>IF(A881&lt;='Single Prism'!$D$18,A881,#N/A)</f>
        <v>#N/A</v>
      </c>
      <c r="G881" t="e">
        <f>'Single Prism'!$D$36*SIN(RADIANS('Single Prism'!$D$17*F881))</f>
        <v>#N/A</v>
      </c>
      <c r="H881" t="e">
        <f>'Single Prism'!$D$36*COS(RADIANS('Single Prism'!$D$17*F881))</f>
        <v>#N/A</v>
      </c>
    </row>
    <row r="882" spans="1:8" x14ac:dyDescent="0.25">
      <c r="A882">
        <v>440</v>
      </c>
      <c r="B882" t="e">
        <f>IF(A882&lt;='Single Prism'!$D$18,A882,#N/A)</f>
        <v>#N/A</v>
      </c>
      <c r="C882" t="e">
        <f>'Single Prism'!$D$38*SIN(RADIANS('Single Prism'!$D$17*B882))</f>
        <v>#N/A</v>
      </c>
      <c r="D882" t="e">
        <f>'Single Prism'!$D$38*COS(RADIANS('Single Prism'!$D$17*B882))</f>
        <v>#N/A</v>
      </c>
      <c r="F882" t="e">
        <f>IF(A882&lt;='Single Prism'!$D$18,A882,#N/A)</f>
        <v>#N/A</v>
      </c>
      <c r="G882" t="e">
        <f>'Single Prism'!$D$36*SIN(RADIANS('Single Prism'!$D$17*F882))</f>
        <v>#N/A</v>
      </c>
      <c r="H882" t="e">
        <f>'Single Prism'!$D$36*COS(RADIANS('Single Prism'!$D$17*F882))</f>
        <v>#N/A</v>
      </c>
    </row>
    <row r="883" spans="1:8" x14ac:dyDescent="0.25">
      <c r="A883">
        <v>440.5</v>
      </c>
      <c r="B883" t="e">
        <f>IF(A883&lt;='Single Prism'!$D$18,A883,#N/A)</f>
        <v>#N/A</v>
      </c>
      <c r="C883" t="e">
        <f>'Single Prism'!$D$38*SIN(RADIANS('Single Prism'!$D$17*B883))</f>
        <v>#N/A</v>
      </c>
      <c r="D883" t="e">
        <f>'Single Prism'!$D$38*COS(RADIANS('Single Prism'!$D$17*B883))</f>
        <v>#N/A</v>
      </c>
      <c r="F883" t="e">
        <f>IF(A883&lt;='Single Prism'!$D$18,A883,#N/A)</f>
        <v>#N/A</v>
      </c>
      <c r="G883" t="e">
        <f>'Single Prism'!$D$36*SIN(RADIANS('Single Prism'!$D$17*F883))</f>
        <v>#N/A</v>
      </c>
      <c r="H883" t="e">
        <f>'Single Prism'!$D$36*COS(RADIANS('Single Prism'!$D$17*F883))</f>
        <v>#N/A</v>
      </c>
    </row>
    <row r="884" spans="1:8" x14ac:dyDescent="0.25">
      <c r="A884">
        <v>441</v>
      </c>
      <c r="B884" t="e">
        <f>IF(A884&lt;='Single Prism'!$D$18,A884,#N/A)</f>
        <v>#N/A</v>
      </c>
      <c r="C884" t="e">
        <f>'Single Prism'!$D$38*SIN(RADIANS('Single Prism'!$D$17*B884))</f>
        <v>#N/A</v>
      </c>
      <c r="D884" t="e">
        <f>'Single Prism'!$D$38*COS(RADIANS('Single Prism'!$D$17*B884))</f>
        <v>#N/A</v>
      </c>
      <c r="F884" t="e">
        <f>IF(A884&lt;='Single Prism'!$D$18,A884,#N/A)</f>
        <v>#N/A</v>
      </c>
      <c r="G884" t="e">
        <f>'Single Prism'!$D$36*SIN(RADIANS('Single Prism'!$D$17*F884))</f>
        <v>#N/A</v>
      </c>
      <c r="H884" t="e">
        <f>'Single Prism'!$D$36*COS(RADIANS('Single Prism'!$D$17*F884))</f>
        <v>#N/A</v>
      </c>
    </row>
    <row r="885" spans="1:8" x14ac:dyDescent="0.25">
      <c r="A885">
        <v>441.5</v>
      </c>
      <c r="B885" t="e">
        <f>IF(A885&lt;='Single Prism'!$D$18,A885,#N/A)</f>
        <v>#N/A</v>
      </c>
      <c r="C885" t="e">
        <f>'Single Prism'!$D$38*SIN(RADIANS('Single Prism'!$D$17*B885))</f>
        <v>#N/A</v>
      </c>
      <c r="D885" t="e">
        <f>'Single Prism'!$D$38*COS(RADIANS('Single Prism'!$D$17*B885))</f>
        <v>#N/A</v>
      </c>
      <c r="F885" t="e">
        <f>IF(A885&lt;='Single Prism'!$D$18,A885,#N/A)</f>
        <v>#N/A</v>
      </c>
      <c r="G885" t="e">
        <f>'Single Prism'!$D$36*SIN(RADIANS('Single Prism'!$D$17*F885))</f>
        <v>#N/A</v>
      </c>
      <c r="H885" t="e">
        <f>'Single Prism'!$D$36*COS(RADIANS('Single Prism'!$D$17*F885))</f>
        <v>#N/A</v>
      </c>
    </row>
    <row r="886" spans="1:8" x14ac:dyDescent="0.25">
      <c r="A886">
        <v>442</v>
      </c>
      <c r="B886" t="e">
        <f>IF(A886&lt;='Single Prism'!$D$18,A886,#N/A)</f>
        <v>#N/A</v>
      </c>
      <c r="C886" t="e">
        <f>'Single Prism'!$D$38*SIN(RADIANS('Single Prism'!$D$17*B886))</f>
        <v>#N/A</v>
      </c>
      <c r="D886" t="e">
        <f>'Single Prism'!$D$38*COS(RADIANS('Single Prism'!$D$17*B886))</f>
        <v>#N/A</v>
      </c>
      <c r="F886" t="e">
        <f>IF(A886&lt;='Single Prism'!$D$18,A886,#N/A)</f>
        <v>#N/A</v>
      </c>
      <c r="G886" t="e">
        <f>'Single Prism'!$D$36*SIN(RADIANS('Single Prism'!$D$17*F886))</f>
        <v>#N/A</v>
      </c>
      <c r="H886" t="e">
        <f>'Single Prism'!$D$36*COS(RADIANS('Single Prism'!$D$17*F886))</f>
        <v>#N/A</v>
      </c>
    </row>
    <row r="887" spans="1:8" x14ac:dyDescent="0.25">
      <c r="A887">
        <v>442.5</v>
      </c>
      <c r="B887" t="e">
        <f>IF(A887&lt;='Single Prism'!$D$18,A887,#N/A)</f>
        <v>#N/A</v>
      </c>
      <c r="C887" t="e">
        <f>'Single Prism'!$D$38*SIN(RADIANS('Single Prism'!$D$17*B887))</f>
        <v>#N/A</v>
      </c>
      <c r="D887" t="e">
        <f>'Single Prism'!$D$38*COS(RADIANS('Single Prism'!$D$17*B887))</f>
        <v>#N/A</v>
      </c>
      <c r="F887" t="e">
        <f>IF(A887&lt;='Single Prism'!$D$18,A887,#N/A)</f>
        <v>#N/A</v>
      </c>
      <c r="G887" t="e">
        <f>'Single Prism'!$D$36*SIN(RADIANS('Single Prism'!$D$17*F887))</f>
        <v>#N/A</v>
      </c>
      <c r="H887" t="e">
        <f>'Single Prism'!$D$36*COS(RADIANS('Single Prism'!$D$17*F887))</f>
        <v>#N/A</v>
      </c>
    </row>
    <row r="888" spans="1:8" x14ac:dyDescent="0.25">
      <c r="A888">
        <v>443</v>
      </c>
      <c r="B888" t="e">
        <f>IF(A888&lt;='Single Prism'!$D$18,A888,#N/A)</f>
        <v>#N/A</v>
      </c>
      <c r="C888" t="e">
        <f>'Single Prism'!$D$38*SIN(RADIANS('Single Prism'!$D$17*B888))</f>
        <v>#N/A</v>
      </c>
      <c r="D888" t="e">
        <f>'Single Prism'!$D$38*COS(RADIANS('Single Prism'!$D$17*B888))</f>
        <v>#N/A</v>
      </c>
      <c r="F888" t="e">
        <f>IF(A888&lt;='Single Prism'!$D$18,A888,#N/A)</f>
        <v>#N/A</v>
      </c>
      <c r="G888" t="e">
        <f>'Single Prism'!$D$36*SIN(RADIANS('Single Prism'!$D$17*F888))</f>
        <v>#N/A</v>
      </c>
      <c r="H888" t="e">
        <f>'Single Prism'!$D$36*COS(RADIANS('Single Prism'!$D$17*F888))</f>
        <v>#N/A</v>
      </c>
    </row>
    <row r="889" spans="1:8" x14ac:dyDescent="0.25">
      <c r="A889">
        <v>443.5</v>
      </c>
      <c r="B889" t="e">
        <f>IF(A889&lt;='Single Prism'!$D$18,A889,#N/A)</f>
        <v>#N/A</v>
      </c>
      <c r="C889" t="e">
        <f>'Single Prism'!$D$38*SIN(RADIANS('Single Prism'!$D$17*B889))</f>
        <v>#N/A</v>
      </c>
      <c r="D889" t="e">
        <f>'Single Prism'!$D$38*COS(RADIANS('Single Prism'!$D$17*B889))</f>
        <v>#N/A</v>
      </c>
      <c r="F889" t="e">
        <f>IF(A889&lt;='Single Prism'!$D$18,A889,#N/A)</f>
        <v>#N/A</v>
      </c>
      <c r="G889" t="e">
        <f>'Single Prism'!$D$36*SIN(RADIANS('Single Prism'!$D$17*F889))</f>
        <v>#N/A</v>
      </c>
      <c r="H889" t="e">
        <f>'Single Prism'!$D$36*COS(RADIANS('Single Prism'!$D$17*F889))</f>
        <v>#N/A</v>
      </c>
    </row>
    <row r="890" spans="1:8" x14ac:dyDescent="0.25">
      <c r="A890">
        <v>444</v>
      </c>
      <c r="B890" t="e">
        <f>IF(A890&lt;='Single Prism'!$D$18,A890,#N/A)</f>
        <v>#N/A</v>
      </c>
      <c r="C890" t="e">
        <f>'Single Prism'!$D$38*SIN(RADIANS('Single Prism'!$D$17*B890))</f>
        <v>#N/A</v>
      </c>
      <c r="D890" t="e">
        <f>'Single Prism'!$D$38*COS(RADIANS('Single Prism'!$D$17*B890))</f>
        <v>#N/A</v>
      </c>
      <c r="F890" t="e">
        <f>IF(A890&lt;='Single Prism'!$D$18,A890,#N/A)</f>
        <v>#N/A</v>
      </c>
      <c r="G890" t="e">
        <f>'Single Prism'!$D$36*SIN(RADIANS('Single Prism'!$D$17*F890))</f>
        <v>#N/A</v>
      </c>
      <c r="H890" t="e">
        <f>'Single Prism'!$D$36*COS(RADIANS('Single Prism'!$D$17*F890))</f>
        <v>#N/A</v>
      </c>
    </row>
    <row r="891" spans="1:8" x14ac:dyDescent="0.25">
      <c r="A891">
        <v>444.5</v>
      </c>
      <c r="B891" t="e">
        <f>IF(A891&lt;='Single Prism'!$D$18,A891,#N/A)</f>
        <v>#N/A</v>
      </c>
      <c r="C891" t="e">
        <f>'Single Prism'!$D$38*SIN(RADIANS('Single Prism'!$D$17*B891))</f>
        <v>#N/A</v>
      </c>
      <c r="D891" t="e">
        <f>'Single Prism'!$D$38*COS(RADIANS('Single Prism'!$D$17*B891))</f>
        <v>#N/A</v>
      </c>
      <c r="F891" t="e">
        <f>IF(A891&lt;='Single Prism'!$D$18,A891,#N/A)</f>
        <v>#N/A</v>
      </c>
      <c r="G891" t="e">
        <f>'Single Prism'!$D$36*SIN(RADIANS('Single Prism'!$D$17*F891))</f>
        <v>#N/A</v>
      </c>
      <c r="H891" t="e">
        <f>'Single Prism'!$D$36*COS(RADIANS('Single Prism'!$D$17*F891))</f>
        <v>#N/A</v>
      </c>
    </row>
    <row r="892" spans="1:8" x14ac:dyDescent="0.25">
      <c r="A892">
        <v>445</v>
      </c>
      <c r="B892" t="e">
        <f>IF(A892&lt;='Single Prism'!$D$18,A892,#N/A)</f>
        <v>#N/A</v>
      </c>
      <c r="C892" t="e">
        <f>'Single Prism'!$D$38*SIN(RADIANS('Single Prism'!$D$17*B892))</f>
        <v>#N/A</v>
      </c>
      <c r="D892" t="e">
        <f>'Single Prism'!$D$38*COS(RADIANS('Single Prism'!$D$17*B892))</f>
        <v>#N/A</v>
      </c>
      <c r="F892" t="e">
        <f>IF(A892&lt;='Single Prism'!$D$18,A892,#N/A)</f>
        <v>#N/A</v>
      </c>
      <c r="G892" t="e">
        <f>'Single Prism'!$D$36*SIN(RADIANS('Single Prism'!$D$17*F892))</f>
        <v>#N/A</v>
      </c>
      <c r="H892" t="e">
        <f>'Single Prism'!$D$36*COS(RADIANS('Single Prism'!$D$17*F892))</f>
        <v>#N/A</v>
      </c>
    </row>
    <row r="893" spans="1:8" x14ac:dyDescent="0.25">
      <c r="A893">
        <v>445.5</v>
      </c>
      <c r="B893" t="e">
        <f>IF(A893&lt;='Single Prism'!$D$18,A893,#N/A)</f>
        <v>#N/A</v>
      </c>
      <c r="C893" t="e">
        <f>'Single Prism'!$D$38*SIN(RADIANS('Single Prism'!$D$17*B893))</f>
        <v>#N/A</v>
      </c>
      <c r="D893" t="e">
        <f>'Single Prism'!$D$38*COS(RADIANS('Single Prism'!$D$17*B893))</f>
        <v>#N/A</v>
      </c>
      <c r="F893" t="e">
        <f>IF(A893&lt;='Single Prism'!$D$18,A893,#N/A)</f>
        <v>#N/A</v>
      </c>
      <c r="G893" t="e">
        <f>'Single Prism'!$D$36*SIN(RADIANS('Single Prism'!$D$17*F893))</f>
        <v>#N/A</v>
      </c>
      <c r="H893" t="e">
        <f>'Single Prism'!$D$36*COS(RADIANS('Single Prism'!$D$17*F893))</f>
        <v>#N/A</v>
      </c>
    </row>
    <row r="894" spans="1:8" x14ac:dyDescent="0.25">
      <c r="A894">
        <v>446</v>
      </c>
      <c r="B894" t="e">
        <f>IF(A894&lt;='Single Prism'!$D$18,A894,#N/A)</f>
        <v>#N/A</v>
      </c>
      <c r="C894" t="e">
        <f>'Single Prism'!$D$38*SIN(RADIANS('Single Prism'!$D$17*B894))</f>
        <v>#N/A</v>
      </c>
      <c r="D894" t="e">
        <f>'Single Prism'!$D$38*COS(RADIANS('Single Prism'!$D$17*B894))</f>
        <v>#N/A</v>
      </c>
      <c r="F894" t="e">
        <f>IF(A894&lt;='Single Prism'!$D$18,A894,#N/A)</f>
        <v>#N/A</v>
      </c>
      <c r="G894" t="e">
        <f>'Single Prism'!$D$36*SIN(RADIANS('Single Prism'!$D$17*F894))</f>
        <v>#N/A</v>
      </c>
      <c r="H894" t="e">
        <f>'Single Prism'!$D$36*COS(RADIANS('Single Prism'!$D$17*F894))</f>
        <v>#N/A</v>
      </c>
    </row>
    <row r="895" spans="1:8" x14ac:dyDescent="0.25">
      <c r="A895">
        <v>446.5</v>
      </c>
      <c r="B895" t="e">
        <f>IF(A895&lt;='Single Prism'!$D$18,A895,#N/A)</f>
        <v>#N/A</v>
      </c>
      <c r="C895" t="e">
        <f>'Single Prism'!$D$38*SIN(RADIANS('Single Prism'!$D$17*B895))</f>
        <v>#N/A</v>
      </c>
      <c r="D895" t="e">
        <f>'Single Prism'!$D$38*COS(RADIANS('Single Prism'!$D$17*B895))</f>
        <v>#N/A</v>
      </c>
      <c r="F895" t="e">
        <f>IF(A895&lt;='Single Prism'!$D$18,A895,#N/A)</f>
        <v>#N/A</v>
      </c>
      <c r="G895" t="e">
        <f>'Single Prism'!$D$36*SIN(RADIANS('Single Prism'!$D$17*F895))</f>
        <v>#N/A</v>
      </c>
      <c r="H895" t="e">
        <f>'Single Prism'!$D$36*COS(RADIANS('Single Prism'!$D$17*F895))</f>
        <v>#N/A</v>
      </c>
    </row>
    <row r="896" spans="1:8" x14ac:dyDescent="0.25">
      <c r="A896">
        <v>447</v>
      </c>
      <c r="B896" t="e">
        <f>IF(A896&lt;='Single Prism'!$D$18,A896,#N/A)</f>
        <v>#N/A</v>
      </c>
      <c r="C896" t="e">
        <f>'Single Prism'!$D$38*SIN(RADIANS('Single Prism'!$D$17*B896))</f>
        <v>#N/A</v>
      </c>
      <c r="D896" t="e">
        <f>'Single Prism'!$D$38*COS(RADIANS('Single Prism'!$D$17*B896))</f>
        <v>#N/A</v>
      </c>
      <c r="F896" t="e">
        <f>IF(A896&lt;='Single Prism'!$D$18,A896,#N/A)</f>
        <v>#N/A</v>
      </c>
      <c r="G896" t="e">
        <f>'Single Prism'!$D$36*SIN(RADIANS('Single Prism'!$D$17*F896))</f>
        <v>#N/A</v>
      </c>
      <c r="H896" t="e">
        <f>'Single Prism'!$D$36*COS(RADIANS('Single Prism'!$D$17*F896))</f>
        <v>#N/A</v>
      </c>
    </row>
    <row r="897" spans="1:8" x14ac:dyDescent="0.25">
      <c r="A897">
        <v>447.5</v>
      </c>
      <c r="B897" t="e">
        <f>IF(A897&lt;='Single Prism'!$D$18,A897,#N/A)</f>
        <v>#N/A</v>
      </c>
      <c r="C897" t="e">
        <f>'Single Prism'!$D$38*SIN(RADIANS('Single Prism'!$D$17*B897))</f>
        <v>#N/A</v>
      </c>
      <c r="D897" t="e">
        <f>'Single Prism'!$D$38*COS(RADIANS('Single Prism'!$D$17*B897))</f>
        <v>#N/A</v>
      </c>
      <c r="F897" t="e">
        <f>IF(A897&lt;='Single Prism'!$D$18,A897,#N/A)</f>
        <v>#N/A</v>
      </c>
      <c r="G897" t="e">
        <f>'Single Prism'!$D$36*SIN(RADIANS('Single Prism'!$D$17*F897))</f>
        <v>#N/A</v>
      </c>
      <c r="H897" t="e">
        <f>'Single Prism'!$D$36*COS(RADIANS('Single Prism'!$D$17*F897))</f>
        <v>#N/A</v>
      </c>
    </row>
    <row r="898" spans="1:8" x14ac:dyDescent="0.25">
      <c r="A898">
        <v>448</v>
      </c>
      <c r="B898" t="e">
        <f>IF(A898&lt;='Single Prism'!$D$18,A898,#N/A)</f>
        <v>#N/A</v>
      </c>
      <c r="C898" t="e">
        <f>'Single Prism'!$D$38*SIN(RADIANS('Single Prism'!$D$17*B898))</f>
        <v>#N/A</v>
      </c>
      <c r="D898" t="e">
        <f>'Single Prism'!$D$38*COS(RADIANS('Single Prism'!$D$17*B898))</f>
        <v>#N/A</v>
      </c>
      <c r="F898" t="e">
        <f>IF(A898&lt;='Single Prism'!$D$18,A898,#N/A)</f>
        <v>#N/A</v>
      </c>
      <c r="G898" t="e">
        <f>'Single Prism'!$D$36*SIN(RADIANS('Single Prism'!$D$17*F898))</f>
        <v>#N/A</v>
      </c>
      <c r="H898" t="e">
        <f>'Single Prism'!$D$36*COS(RADIANS('Single Prism'!$D$17*F898))</f>
        <v>#N/A</v>
      </c>
    </row>
    <row r="899" spans="1:8" x14ac:dyDescent="0.25">
      <c r="A899">
        <v>448.5</v>
      </c>
      <c r="B899" t="e">
        <f>IF(A899&lt;='Single Prism'!$D$18,A899,#N/A)</f>
        <v>#N/A</v>
      </c>
      <c r="C899" t="e">
        <f>'Single Prism'!$D$38*SIN(RADIANS('Single Prism'!$D$17*B899))</f>
        <v>#N/A</v>
      </c>
      <c r="D899" t="e">
        <f>'Single Prism'!$D$38*COS(RADIANS('Single Prism'!$D$17*B899))</f>
        <v>#N/A</v>
      </c>
      <c r="F899" t="e">
        <f>IF(A899&lt;='Single Prism'!$D$18,A899,#N/A)</f>
        <v>#N/A</v>
      </c>
      <c r="G899" t="e">
        <f>'Single Prism'!$D$36*SIN(RADIANS('Single Prism'!$D$17*F899))</f>
        <v>#N/A</v>
      </c>
      <c r="H899" t="e">
        <f>'Single Prism'!$D$36*COS(RADIANS('Single Prism'!$D$17*F899))</f>
        <v>#N/A</v>
      </c>
    </row>
    <row r="900" spans="1:8" x14ac:dyDescent="0.25">
      <c r="A900">
        <v>449</v>
      </c>
      <c r="B900" t="e">
        <f>IF(A900&lt;='Single Prism'!$D$18,A900,#N/A)</f>
        <v>#N/A</v>
      </c>
      <c r="C900" t="e">
        <f>'Single Prism'!$D$38*SIN(RADIANS('Single Prism'!$D$17*B900))</f>
        <v>#N/A</v>
      </c>
      <c r="D900" t="e">
        <f>'Single Prism'!$D$38*COS(RADIANS('Single Prism'!$D$17*B900))</f>
        <v>#N/A</v>
      </c>
      <c r="F900" t="e">
        <f>IF(A900&lt;='Single Prism'!$D$18,A900,#N/A)</f>
        <v>#N/A</v>
      </c>
      <c r="G900" t="e">
        <f>'Single Prism'!$D$36*SIN(RADIANS('Single Prism'!$D$17*F900))</f>
        <v>#N/A</v>
      </c>
      <c r="H900" t="e">
        <f>'Single Prism'!$D$36*COS(RADIANS('Single Prism'!$D$17*F900))</f>
        <v>#N/A</v>
      </c>
    </row>
    <row r="901" spans="1:8" x14ac:dyDescent="0.25">
      <c r="A901">
        <v>449.5</v>
      </c>
      <c r="B901" t="e">
        <f>IF(A901&lt;='Single Prism'!$D$18,A901,#N/A)</f>
        <v>#N/A</v>
      </c>
      <c r="C901" t="e">
        <f>'Single Prism'!$D$38*SIN(RADIANS('Single Prism'!$D$17*B901))</f>
        <v>#N/A</v>
      </c>
      <c r="D901" t="e">
        <f>'Single Prism'!$D$38*COS(RADIANS('Single Prism'!$D$17*B901))</f>
        <v>#N/A</v>
      </c>
      <c r="F901" t="e">
        <f>IF(A901&lt;='Single Prism'!$D$18,A901,#N/A)</f>
        <v>#N/A</v>
      </c>
      <c r="G901" t="e">
        <f>'Single Prism'!$D$36*SIN(RADIANS('Single Prism'!$D$17*F901))</f>
        <v>#N/A</v>
      </c>
      <c r="H901" t="e">
        <f>'Single Prism'!$D$36*COS(RADIANS('Single Prism'!$D$17*F901))</f>
        <v>#N/A</v>
      </c>
    </row>
    <row r="902" spans="1:8" x14ac:dyDescent="0.25">
      <c r="A902">
        <v>450</v>
      </c>
      <c r="B902" t="e">
        <f>IF(A902&lt;='Single Prism'!$D$18,A902,#N/A)</f>
        <v>#N/A</v>
      </c>
      <c r="C902" t="e">
        <f>'Single Prism'!$D$38*SIN(RADIANS('Single Prism'!$D$17*B902))</f>
        <v>#N/A</v>
      </c>
      <c r="D902" t="e">
        <f>'Single Prism'!$D$38*COS(RADIANS('Single Prism'!$D$17*B902))</f>
        <v>#N/A</v>
      </c>
      <c r="F902" t="e">
        <f>IF(A902&lt;='Single Prism'!$D$18,A902,#N/A)</f>
        <v>#N/A</v>
      </c>
      <c r="G902" t="e">
        <f>'Single Prism'!$D$36*SIN(RADIANS('Single Prism'!$D$17*F902))</f>
        <v>#N/A</v>
      </c>
      <c r="H902" t="e">
        <f>'Single Prism'!$D$36*COS(RADIANS('Single Prism'!$D$17*F902))</f>
        <v>#N/A</v>
      </c>
    </row>
    <row r="903" spans="1:8" x14ac:dyDescent="0.25">
      <c r="A903">
        <v>450.5</v>
      </c>
      <c r="B903" t="e">
        <f>IF(A903&lt;='Single Prism'!$D$18,A903,#N/A)</f>
        <v>#N/A</v>
      </c>
      <c r="C903" t="e">
        <f>'Single Prism'!$D$38*SIN(RADIANS('Single Prism'!$D$17*B903))</f>
        <v>#N/A</v>
      </c>
      <c r="D903" t="e">
        <f>'Single Prism'!$D$38*COS(RADIANS('Single Prism'!$D$17*B903))</f>
        <v>#N/A</v>
      </c>
      <c r="F903" t="e">
        <f>IF(A903&lt;='Single Prism'!$D$18,A903,#N/A)</f>
        <v>#N/A</v>
      </c>
      <c r="G903" t="e">
        <f>'Single Prism'!$D$36*SIN(RADIANS('Single Prism'!$D$17*F903))</f>
        <v>#N/A</v>
      </c>
      <c r="H903" t="e">
        <f>'Single Prism'!$D$36*COS(RADIANS('Single Prism'!$D$17*F903))</f>
        <v>#N/A</v>
      </c>
    </row>
    <row r="904" spans="1:8" x14ac:dyDescent="0.25">
      <c r="A904">
        <v>451</v>
      </c>
      <c r="B904" t="e">
        <f>IF(A904&lt;='Single Prism'!$D$18,A904,#N/A)</f>
        <v>#N/A</v>
      </c>
      <c r="C904" t="e">
        <f>'Single Prism'!$D$38*SIN(RADIANS('Single Prism'!$D$17*B904))</f>
        <v>#N/A</v>
      </c>
      <c r="D904" t="e">
        <f>'Single Prism'!$D$38*COS(RADIANS('Single Prism'!$D$17*B904))</f>
        <v>#N/A</v>
      </c>
      <c r="F904" t="e">
        <f>IF(A904&lt;='Single Prism'!$D$18,A904,#N/A)</f>
        <v>#N/A</v>
      </c>
      <c r="G904" t="e">
        <f>'Single Prism'!$D$36*SIN(RADIANS('Single Prism'!$D$17*F904))</f>
        <v>#N/A</v>
      </c>
      <c r="H904" t="e">
        <f>'Single Prism'!$D$36*COS(RADIANS('Single Prism'!$D$17*F904))</f>
        <v>#N/A</v>
      </c>
    </row>
    <row r="905" spans="1:8" x14ac:dyDescent="0.25">
      <c r="A905">
        <v>451.5</v>
      </c>
      <c r="B905" t="e">
        <f>IF(A905&lt;='Single Prism'!$D$18,A905,#N/A)</f>
        <v>#N/A</v>
      </c>
      <c r="C905" t="e">
        <f>'Single Prism'!$D$38*SIN(RADIANS('Single Prism'!$D$17*B905))</f>
        <v>#N/A</v>
      </c>
      <c r="D905" t="e">
        <f>'Single Prism'!$D$38*COS(RADIANS('Single Prism'!$D$17*B905))</f>
        <v>#N/A</v>
      </c>
      <c r="F905" t="e">
        <f>IF(A905&lt;='Single Prism'!$D$18,A905,#N/A)</f>
        <v>#N/A</v>
      </c>
      <c r="G905" t="e">
        <f>'Single Prism'!$D$36*SIN(RADIANS('Single Prism'!$D$17*F905))</f>
        <v>#N/A</v>
      </c>
      <c r="H905" t="e">
        <f>'Single Prism'!$D$36*COS(RADIANS('Single Prism'!$D$17*F905))</f>
        <v>#N/A</v>
      </c>
    </row>
    <row r="906" spans="1:8" x14ac:dyDescent="0.25">
      <c r="A906">
        <v>452</v>
      </c>
      <c r="B906" t="e">
        <f>IF(A906&lt;='Single Prism'!$D$18,A906,#N/A)</f>
        <v>#N/A</v>
      </c>
      <c r="C906" t="e">
        <f>'Single Prism'!$D$38*SIN(RADIANS('Single Prism'!$D$17*B906))</f>
        <v>#N/A</v>
      </c>
      <c r="D906" t="e">
        <f>'Single Prism'!$D$38*COS(RADIANS('Single Prism'!$D$17*B906))</f>
        <v>#N/A</v>
      </c>
      <c r="F906" t="e">
        <f>IF(A906&lt;='Single Prism'!$D$18,A906,#N/A)</f>
        <v>#N/A</v>
      </c>
      <c r="G906" t="e">
        <f>'Single Prism'!$D$36*SIN(RADIANS('Single Prism'!$D$17*F906))</f>
        <v>#N/A</v>
      </c>
      <c r="H906" t="e">
        <f>'Single Prism'!$D$36*COS(RADIANS('Single Prism'!$D$17*F906))</f>
        <v>#N/A</v>
      </c>
    </row>
    <row r="907" spans="1:8" x14ac:dyDescent="0.25">
      <c r="A907">
        <v>452.5</v>
      </c>
      <c r="B907" t="e">
        <f>IF(A907&lt;='Single Prism'!$D$18,A907,#N/A)</f>
        <v>#N/A</v>
      </c>
      <c r="C907" t="e">
        <f>'Single Prism'!$D$38*SIN(RADIANS('Single Prism'!$D$17*B907))</f>
        <v>#N/A</v>
      </c>
      <c r="D907" t="e">
        <f>'Single Prism'!$D$38*COS(RADIANS('Single Prism'!$D$17*B907))</f>
        <v>#N/A</v>
      </c>
      <c r="F907" t="e">
        <f>IF(A907&lt;='Single Prism'!$D$18,A907,#N/A)</f>
        <v>#N/A</v>
      </c>
      <c r="G907" t="e">
        <f>'Single Prism'!$D$36*SIN(RADIANS('Single Prism'!$D$17*F907))</f>
        <v>#N/A</v>
      </c>
      <c r="H907" t="e">
        <f>'Single Prism'!$D$36*COS(RADIANS('Single Prism'!$D$17*F907))</f>
        <v>#N/A</v>
      </c>
    </row>
    <row r="908" spans="1:8" x14ac:dyDescent="0.25">
      <c r="A908">
        <v>453</v>
      </c>
      <c r="B908" t="e">
        <f>IF(A908&lt;='Single Prism'!$D$18,A908,#N/A)</f>
        <v>#N/A</v>
      </c>
      <c r="C908" t="e">
        <f>'Single Prism'!$D$38*SIN(RADIANS('Single Prism'!$D$17*B908))</f>
        <v>#N/A</v>
      </c>
      <c r="D908" t="e">
        <f>'Single Prism'!$D$38*COS(RADIANS('Single Prism'!$D$17*B908))</f>
        <v>#N/A</v>
      </c>
      <c r="F908" t="e">
        <f>IF(A908&lt;='Single Prism'!$D$18,A908,#N/A)</f>
        <v>#N/A</v>
      </c>
      <c r="G908" t="e">
        <f>'Single Prism'!$D$36*SIN(RADIANS('Single Prism'!$D$17*F908))</f>
        <v>#N/A</v>
      </c>
      <c r="H908" t="e">
        <f>'Single Prism'!$D$36*COS(RADIANS('Single Prism'!$D$17*F908))</f>
        <v>#N/A</v>
      </c>
    </row>
    <row r="909" spans="1:8" x14ac:dyDescent="0.25">
      <c r="A909">
        <v>453.5</v>
      </c>
      <c r="B909" t="e">
        <f>IF(A909&lt;='Single Prism'!$D$18,A909,#N/A)</f>
        <v>#N/A</v>
      </c>
      <c r="C909" t="e">
        <f>'Single Prism'!$D$38*SIN(RADIANS('Single Prism'!$D$17*B909))</f>
        <v>#N/A</v>
      </c>
      <c r="D909" t="e">
        <f>'Single Prism'!$D$38*COS(RADIANS('Single Prism'!$D$17*B909))</f>
        <v>#N/A</v>
      </c>
      <c r="F909" t="e">
        <f>IF(A909&lt;='Single Prism'!$D$18,A909,#N/A)</f>
        <v>#N/A</v>
      </c>
      <c r="G909" t="e">
        <f>'Single Prism'!$D$36*SIN(RADIANS('Single Prism'!$D$17*F909))</f>
        <v>#N/A</v>
      </c>
      <c r="H909" t="e">
        <f>'Single Prism'!$D$36*COS(RADIANS('Single Prism'!$D$17*F909))</f>
        <v>#N/A</v>
      </c>
    </row>
    <row r="910" spans="1:8" x14ac:dyDescent="0.25">
      <c r="A910">
        <v>454</v>
      </c>
      <c r="B910" t="e">
        <f>IF(A910&lt;='Single Prism'!$D$18,A910,#N/A)</f>
        <v>#N/A</v>
      </c>
      <c r="C910" t="e">
        <f>'Single Prism'!$D$38*SIN(RADIANS('Single Prism'!$D$17*B910))</f>
        <v>#N/A</v>
      </c>
      <c r="D910" t="e">
        <f>'Single Prism'!$D$38*COS(RADIANS('Single Prism'!$D$17*B910))</f>
        <v>#N/A</v>
      </c>
      <c r="F910" t="e">
        <f>IF(A910&lt;='Single Prism'!$D$18,A910,#N/A)</f>
        <v>#N/A</v>
      </c>
      <c r="G910" t="e">
        <f>'Single Prism'!$D$36*SIN(RADIANS('Single Prism'!$D$17*F910))</f>
        <v>#N/A</v>
      </c>
      <c r="H910" t="e">
        <f>'Single Prism'!$D$36*COS(RADIANS('Single Prism'!$D$17*F910))</f>
        <v>#N/A</v>
      </c>
    </row>
    <row r="911" spans="1:8" x14ac:dyDescent="0.25">
      <c r="A911">
        <v>454.5</v>
      </c>
      <c r="B911" t="e">
        <f>IF(A911&lt;='Single Prism'!$D$18,A911,#N/A)</f>
        <v>#N/A</v>
      </c>
      <c r="C911" t="e">
        <f>'Single Prism'!$D$38*SIN(RADIANS('Single Prism'!$D$17*B911))</f>
        <v>#N/A</v>
      </c>
      <c r="D911" t="e">
        <f>'Single Prism'!$D$38*COS(RADIANS('Single Prism'!$D$17*B911))</f>
        <v>#N/A</v>
      </c>
      <c r="F911" t="e">
        <f>IF(A911&lt;='Single Prism'!$D$18,A911,#N/A)</f>
        <v>#N/A</v>
      </c>
      <c r="G911" t="e">
        <f>'Single Prism'!$D$36*SIN(RADIANS('Single Prism'!$D$17*F911))</f>
        <v>#N/A</v>
      </c>
      <c r="H911" t="e">
        <f>'Single Prism'!$D$36*COS(RADIANS('Single Prism'!$D$17*F911))</f>
        <v>#N/A</v>
      </c>
    </row>
    <row r="912" spans="1:8" x14ac:dyDescent="0.25">
      <c r="A912">
        <v>455</v>
      </c>
      <c r="B912" t="e">
        <f>IF(A912&lt;='Single Prism'!$D$18,A912,#N/A)</f>
        <v>#N/A</v>
      </c>
      <c r="C912" t="e">
        <f>'Single Prism'!$D$38*SIN(RADIANS('Single Prism'!$D$17*B912))</f>
        <v>#N/A</v>
      </c>
      <c r="D912" t="e">
        <f>'Single Prism'!$D$38*COS(RADIANS('Single Prism'!$D$17*B912))</f>
        <v>#N/A</v>
      </c>
      <c r="F912" t="e">
        <f>IF(A912&lt;='Single Prism'!$D$18,A912,#N/A)</f>
        <v>#N/A</v>
      </c>
      <c r="G912" t="e">
        <f>'Single Prism'!$D$36*SIN(RADIANS('Single Prism'!$D$17*F912))</f>
        <v>#N/A</v>
      </c>
      <c r="H912" t="e">
        <f>'Single Prism'!$D$36*COS(RADIANS('Single Prism'!$D$17*F912))</f>
        <v>#N/A</v>
      </c>
    </row>
    <row r="913" spans="1:8" x14ac:dyDescent="0.25">
      <c r="A913">
        <v>455.5</v>
      </c>
      <c r="B913" t="e">
        <f>IF(A913&lt;='Single Prism'!$D$18,A913,#N/A)</f>
        <v>#N/A</v>
      </c>
      <c r="C913" t="e">
        <f>'Single Prism'!$D$38*SIN(RADIANS('Single Prism'!$D$17*B913))</f>
        <v>#N/A</v>
      </c>
      <c r="D913" t="e">
        <f>'Single Prism'!$D$38*COS(RADIANS('Single Prism'!$D$17*B913))</f>
        <v>#N/A</v>
      </c>
      <c r="F913" t="e">
        <f>IF(A913&lt;='Single Prism'!$D$18,A913,#N/A)</f>
        <v>#N/A</v>
      </c>
      <c r="G913" t="e">
        <f>'Single Prism'!$D$36*SIN(RADIANS('Single Prism'!$D$17*F913))</f>
        <v>#N/A</v>
      </c>
      <c r="H913" t="e">
        <f>'Single Prism'!$D$36*COS(RADIANS('Single Prism'!$D$17*F913))</f>
        <v>#N/A</v>
      </c>
    </row>
    <row r="914" spans="1:8" x14ac:dyDescent="0.25">
      <c r="A914">
        <v>456</v>
      </c>
      <c r="B914" t="e">
        <f>IF(A914&lt;='Single Prism'!$D$18,A914,#N/A)</f>
        <v>#N/A</v>
      </c>
      <c r="C914" t="e">
        <f>'Single Prism'!$D$38*SIN(RADIANS('Single Prism'!$D$17*B914))</f>
        <v>#N/A</v>
      </c>
      <c r="D914" t="e">
        <f>'Single Prism'!$D$38*COS(RADIANS('Single Prism'!$D$17*B914))</f>
        <v>#N/A</v>
      </c>
      <c r="F914" t="e">
        <f>IF(A914&lt;='Single Prism'!$D$18,A914,#N/A)</f>
        <v>#N/A</v>
      </c>
      <c r="G914" t="e">
        <f>'Single Prism'!$D$36*SIN(RADIANS('Single Prism'!$D$17*F914))</f>
        <v>#N/A</v>
      </c>
      <c r="H914" t="e">
        <f>'Single Prism'!$D$36*COS(RADIANS('Single Prism'!$D$17*F914))</f>
        <v>#N/A</v>
      </c>
    </row>
    <row r="915" spans="1:8" x14ac:dyDescent="0.25">
      <c r="A915">
        <v>456.5</v>
      </c>
      <c r="B915" t="e">
        <f>IF(A915&lt;='Single Prism'!$D$18,A915,#N/A)</f>
        <v>#N/A</v>
      </c>
      <c r="C915" t="e">
        <f>'Single Prism'!$D$38*SIN(RADIANS('Single Prism'!$D$17*B915))</f>
        <v>#N/A</v>
      </c>
      <c r="D915" t="e">
        <f>'Single Prism'!$D$38*COS(RADIANS('Single Prism'!$D$17*B915))</f>
        <v>#N/A</v>
      </c>
      <c r="F915" t="e">
        <f>IF(A915&lt;='Single Prism'!$D$18,A915,#N/A)</f>
        <v>#N/A</v>
      </c>
      <c r="G915" t="e">
        <f>'Single Prism'!$D$36*SIN(RADIANS('Single Prism'!$D$17*F915))</f>
        <v>#N/A</v>
      </c>
      <c r="H915" t="e">
        <f>'Single Prism'!$D$36*COS(RADIANS('Single Prism'!$D$17*F915))</f>
        <v>#N/A</v>
      </c>
    </row>
    <row r="916" spans="1:8" x14ac:dyDescent="0.25">
      <c r="A916">
        <v>457</v>
      </c>
      <c r="B916" t="e">
        <f>IF(A916&lt;='Single Prism'!$D$18,A916,#N/A)</f>
        <v>#N/A</v>
      </c>
      <c r="C916" t="e">
        <f>'Single Prism'!$D$38*SIN(RADIANS('Single Prism'!$D$17*B916))</f>
        <v>#N/A</v>
      </c>
      <c r="D916" t="e">
        <f>'Single Prism'!$D$38*COS(RADIANS('Single Prism'!$D$17*B916))</f>
        <v>#N/A</v>
      </c>
      <c r="F916" t="e">
        <f>IF(A916&lt;='Single Prism'!$D$18,A916,#N/A)</f>
        <v>#N/A</v>
      </c>
      <c r="G916" t="e">
        <f>'Single Prism'!$D$36*SIN(RADIANS('Single Prism'!$D$17*F916))</f>
        <v>#N/A</v>
      </c>
      <c r="H916" t="e">
        <f>'Single Prism'!$D$36*COS(RADIANS('Single Prism'!$D$17*F916))</f>
        <v>#N/A</v>
      </c>
    </row>
    <row r="917" spans="1:8" x14ac:dyDescent="0.25">
      <c r="A917">
        <v>457.5</v>
      </c>
      <c r="B917" t="e">
        <f>IF(A917&lt;='Single Prism'!$D$18,A917,#N/A)</f>
        <v>#N/A</v>
      </c>
      <c r="C917" t="e">
        <f>'Single Prism'!$D$38*SIN(RADIANS('Single Prism'!$D$17*B917))</f>
        <v>#N/A</v>
      </c>
      <c r="D917" t="e">
        <f>'Single Prism'!$D$38*COS(RADIANS('Single Prism'!$D$17*B917))</f>
        <v>#N/A</v>
      </c>
      <c r="F917" t="e">
        <f>IF(A917&lt;='Single Prism'!$D$18,A917,#N/A)</f>
        <v>#N/A</v>
      </c>
      <c r="G917" t="e">
        <f>'Single Prism'!$D$36*SIN(RADIANS('Single Prism'!$D$17*F917))</f>
        <v>#N/A</v>
      </c>
      <c r="H917" t="e">
        <f>'Single Prism'!$D$36*COS(RADIANS('Single Prism'!$D$17*F917))</f>
        <v>#N/A</v>
      </c>
    </row>
    <row r="918" spans="1:8" x14ac:dyDescent="0.25">
      <c r="A918">
        <v>458</v>
      </c>
      <c r="B918" t="e">
        <f>IF(A918&lt;='Single Prism'!$D$18,A918,#N/A)</f>
        <v>#N/A</v>
      </c>
      <c r="C918" t="e">
        <f>'Single Prism'!$D$38*SIN(RADIANS('Single Prism'!$D$17*B918))</f>
        <v>#N/A</v>
      </c>
      <c r="D918" t="e">
        <f>'Single Prism'!$D$38*COS(RADIANS('Single Prism'!$D$17*B918))</f>
        <v>#N/A</v>
      </c>
      <c r="F918" t="e">
        <f>IF(A918&lt;='Single Prism'!$D$18,A918,#N/A)</f>
        <v>#N/A</v>
      </c>
      <c r="G918" t="e">
        <f>'Single Prism'!$D$36*SIN(RADIANS('Single Prism'!$D$17*F918))</f>
        <v>#N/A</v>
      </c>
      <c r="H918" t="e">
        <f>'Single Prism'!$D$36*COS(RADIANS('Single Prism'!$D$17*F918))</f>
        <v>#N/A</v>
      </c>
    </row>
    <row r="919" spans="1:8" x14ac:dyDescent="0.25">
      <c r="A919">
        <v>458.5</v>
      </c>
      <c r="B919" t="e">
        <f>IF(A919&lt;='Single Prism'!$D$18,A919,#N/A)</f>
        <v>#N/A</v>
      </c>
      <c r="C919" t="e">
        <f>'Single Prism'!$D$38*SIN(RADIANS('Single Prism'!$D$17*B919))</f>
        <v>#N/A</v>
      </c>
      <c r="D919" t="e">
        <f>'Single Prism'!$D$38*COS(RADIANS('Single Prism'!$D$17*B919))</f>
        <v>#N/A</v>
      </c>
      <c r="F919" t="e">
        <f>IF(A919&lt;='Single Prism'!$D$18,A919,#N/A)</f>
        <v>#N/A</v>
      </c>
      <c r="G919" t="e">
        <f>'Single Prism'!$D$36*SIN(RADIANS('Single Prism'!$D$17*F919))</f>
        <v>#N/A</v>
      </c>
      <c r="H919" t="e">
        <f>'Single Prism'!$D$36*COS(RADIANS('Single Prism'!$D$17*F919))</f>
        <v>#N/A</v>
      </c>
    </row>
    <row r="920" spans="1:8" x14ac:dyDescent="0.25">
      <c r="A920">
        <v>459</v>
      </c>
      <c r="B920" t="e">
        <f>IF(A920&lt;='Single Prism'!$D$18,A920,#N/A)</f>
        <v>#N/A</v>
      </c>
      <c r="C920" t="e">
        <f>'Single Prism'!$D$38*SIN(RADIANS('Single Prism'!$D$17*B920))</f>
        <v>#N/A</v>
      </c>
      <c r="D920" t="e">
        <f>'Single Prism'!$D$38*COS(RADIANS('Single Prism'!$D$17*B920))</f>
        <v>#N/A</v>
      </c>
      <c r="F920" t="e">
        <f>IF(A920&lt;='Single Prism'!$D$18,A920,#N/A)</f>
        <v>#N/A</v>
      </c>
      <c r="G920" t="e">
        <f>'Single Prism'!$D$36*SIN(RADIANS('Single Prism'!$D$17*F920))</f>
        <v>#N/A</v>
      </c>
      <c r="H920" t="e">
        <f>'Single Prism'!$D$36*COS(RADIANS('Single Prism'!$D$17*F920))</f>
        <v>#N/A</v>
      </c>
    </row>
    <row r="921" spans="1:8" x14ac:dyDescent="0.25">
      <c r="A921">
        <v>459.5</v>
      </c>
      <c r="B921" t="e">
        <f>IF(A921&lt;='Single Prism'!$D$18,A921,#N/A)</f>
        <v>#N/A</v>
      </c>
      <c r="C921" t="e">
        <f>'Single Prism'!$D$38*SIN(RADIANS('Single Prism'!$D$17*B921))</f>
        <v>#N/A</v>
      </c>
      <c r="D921" t="e">
        <f>'Single Prism'!$D$38*COS(RADIANS('Single Prism'!$D$17*B921))</f>
        <v>#N/A</v>
      </c>
      <c r="F921" t="e">
        <f>IF(A921&lt;='Single Prism'!$D$18,A921,#N/A)</f>
        <v>#N/A</v>
      </c>
      <c r="G921" t="e">
        <f>'Single Prism'!$D$36*SIN(RADIANS('Single Prism'!$D$17*F921))</f>
        <v>#N/A</v>
      </c>
      <c r="H921" t="e">
        <f>'Single Prism'!$D$36*COS(RADIANS('Single Prism'!$D$17*F921))</f>
        <v>#N/A</v>
      </c>
    </row>
    <row r="922" spans="1:8" x14ac:dyDescent="0.25">
      <c r="A922">
        <v>460</v>
      </c>
      <c r="B922" t="e">
        <f>IF(A922&lt;='Single Prism'!$D$18,A922,#N/A)</f>
        <v>#N/A</v>
      </c>
      <c r="C922" t="e">
        <f>'Single Prism'!$D$38*SIN(RADIANS('Single Prism'!$D$17*B922))</f>
        <v>#N/A</v>
      </c>
      <c r="D922" t="e">
        <f>'Single Prism'!$D$38*COS(RADIANS('Single Prism'!$D$17*B922))</f>
        <v>#N/A</v>
      </c>
      <c r="F922" t="e">
        <f>IF(A922&lt;='Single Prism'!$D$18,A922,#N/A)</f>
        <v>#N/A</v>
      </c>
      <c r="G922" t="e">
        <f>'Single Prism'!$D$36*SIN(RADIANS('Single Prism'!$D$17*F922))</f>
        <v>#N/A</v>
      </c>
      <c r="H922" t="e">
        <f>'Single Prism'!$D$36*COS(RADIANS('Single Prism'!$D$17*F922))</f>
        <v>#N/A</v>
      </c>
    </row>
    <row r="923" spans="1:8" x14ac:dyDescent="0.25">
      <c r="A923">
        <v>460.5</v>
      </c>
      <c r="B923" t="e">
        <f>IF(A923&lt;='Single Prism'!$D$18,A923,#N/A)</f>
        <v>#N/A</v>
      </c>
      <c r="C923" t="e">
        <f>'Single Prism'!$D$38*SIN(RADIANS('Single Prism'!$D$17*B923))</f>
        <v>#N/A</v>
      </c>
      <c r="D923" t="e">
        <f>'Single Prism'!$D$38*COS(RADIANS('Single Prism'!$D$17*B923))</f>
        <v>#N/A</v>
      </c>
      <c r="F923" t="e">
        <f>IF(A923&lt;='Single Prism'!$D$18,A923,#N/A)</f>
        <v>#N/A</v>
      </c>
      <c r="G923" t="e">
        <f>'Single Prism'!$D$36*SIN(RADIANS('Single Prism'!$D$17*F923))</f>
        <v>#N/A</v>
      </c>
      <c r="H923" t="e">
        <f>'Single Prism'!$D$36*COS(RADIANS('Single Prism'!$D$17*F923))</f>
        <v>#N/A</v>
      </c>
    </row>
    <row r="924" spans="1:8" x14ac:dyDescent="0.25">
      <c r="A924">
        <v>461</v>
      </c>
      <c r="B924" t="e">
        <f>IF(A924&lt;='Single Prism'!$D$18,A924,#N/A)</f>
        <v>#N/A</v>
      </c>
      <c r="C924" t="e">
        <f>'Single Prism'!$D$38*SIN(RADIANS('Single Prism'!$D$17*B924))</f>
        <v>#N/A</v>
      </c>
      <c r="D924" t="e">
        <f>'Single Prism'!$D$38*COS(RADIANS('Single Prism'!$D$17*B924))</f>
        <v>#N/A</v>
      </c>
      <c r="F924" t="e">
        <f>IF(A924&lt;='Single Prism'!$D$18,A924,#N/A)</f>
        <v>#N/A</v>
      </c>
      <c r="G924" t="e">
        <f>'Single Prism'!$D$36*SIN(RADIANS('Single Prism'!$D$17*F924))</f>
        <v>#N/A</v>
      </c>
      <c r="H924" t="e">
        <f>'Single Prism'!$D$36*COS(RADIANS('Single Prism'!$D$17*F924))</f>
        <v>#N/A</v>
      </c>
    </row>
    <row r="925" spans="1:8" x14ac:dyDescent="0.25">
      <c r="A925">
        <v>461.5</v>
      </c>
      <c r="B925" t="e">
        <f>IF(A925&lt;='Single Prism'!$D$18,A925,#N/A)</f>
        <v>#N/A</v>
      </c>
      <c r="C925" t="e">
        <f>'Single Prism'!$D$38*SIN(RADIANS('Single Prism'!$D$17*B925))</f>
        <v>#N/A</v>
      </c>
      <c r="D925" t="e">
        <f>'Single Prism'!$D$38*COS(RADIANS('Single Prism'!$D$17*B925))</f>
        <v>#N/A</v>
      </c>
      <c r="F925" t="e">
        <f>IF(A925&lt;='Single Prism'!$D$18,A925,#N/A)</f>
        <v>#N/A</v>
      </c>
      <c r="G925" t="e">
        <f>'Single Prism'!$D$36*SIN(RADIANS('Single Prism'!$D$17*F925))</f>
        <v>#N/A</v>
      </c>
      <c r="H925" t="e">
        <f>'Single Prism'!$D$36*COS(RADIANS('Single Prism'!$D$17*F925))</f>
        <v>#N/A</v>
      </c>
    </row>
    <row r="926" spans="1:8" x14ac:dyDescent="0.25">
      <c r="A926">
        <v>462</v>
      </c>
      <c r="B926" t="e">
        <f>IF(A926&lt;='Single Prism'!$D$18,A926,#N/A)</f>
        <v>#N/A</v>
      </c>
      <c r="C926" t="e">
        <f>'Single Prism'!$D$38*SIN(RADIANS('Single Prism'!$D$17*B926))</f>
        <v>#N/A</v>
      </c>
      <c r="D926" t="e">
        <f>'Single Prism'!$D$38*COS(RADIANS('Single Prism'!$D$17*B926))</f>
        <v>#N/A</v>
      </c>
      <c r="F926" t="e">
        <f>IF(A926&lt;='Single Prism'!$D$18,A926,#N/A)</f>
        <v>#N/A</v>
      </c>
      <c r="G926" t="e">
        <f>'Single Prism'!$D$36*SIN(RADIANS('Single Prism'!$D$17*F926))</f>
        <v>#N/A</v>
      </c>
      <c r="H926" t="e">
        <f>'Single Prism'!$D$36*COS(RADIANS('Single Prism'!$D$17*F926))</f>
        <v>#N/A</v>
      </c>
    </row>
    <row r="927" spans="1:8" x14ac:dyDescent="0.25">
      <c r="A927">
        <v>462.5</v>
      </c>
      <c r="B927" t="e">
        <f>IF(A927&lt;='Single Prism'!$D$18,A927,#N/A)</f>
        <v>#N/A</v>
      </c>
      <c r="C927" t="e">
        <f>'Single Prism'!$D$38*SIN(RADIANS('Single Prism'!$D$17*B927))</f>
        <v>#N/A</v>
      </c>
      <c r="D927" t="e">
        <f>'Single Prism'!$D$38*COS(RADIANS('Single Prism'!$D$17*B927))</f>
        <v>#N/A</v>
      </c>
      <c r="F927" t="e">
        <f>IF(A927&lt;='Single Prism'!$D$18,A927,#N/A)</f>
        <v>#N/A</v>
      </c>
      <c r="G927" t="e">
        <f>'Single Prism'!$D$36*SIN(RADIANS('Single Prism'!$D$17*F927))</f>
        <v>#N/A</v>
      </c>
      <c r="H927" t="e">
        <f>'Single Prism'!$D$36*COS(RADIANS('Single Prism'!$D$17*F927))</f>
        <v>#N/A</v>
      </c>
    </row>
    <row r="928" spans="1:8" x14ac:dyDescent="0.25">
      <c r="A928">
        <v>463</v>
      </c>
      <c r="B928" t="e">
        <f>IF(A928&lt;='Single Prism'!$D$18,A928,#N/A)</f>
        <v>#N/A</v>
      </c>
      <c r="C928" t="e">
        <f>'Single Prism'!$D$38*SIN(RADIANS('Single Prism'!$D$17*B928))</f>
        <v>#N/A</v>
      </c>
      <c r="D928" t="e">
        <f>'Single Prism'!$D$38*COS(RADIANS('Single Prism'!$D$17*B928))</f>
        <v>#N/A</v>
      </c>
      <c r="F928" t="e">
        <f>IF(A928&lt;='Single Prism'!$D$18,A928,#N/A)</f>
        <v>#N/A</v>
      </c>
      <c r="G928" t="e">
        <f>'Single Prism'!$D$36*SIN(RADIANS('Single Prism'!$D$17*F928))</f>
        <v>#N/A</v>
      </c>
      <c r="H928" t="e">
        <f>'Single Prism'!$D$36*COS(RADIANS('Single Prism'!$D$17*F928))</f>
        <v>#N/A</v>
      </c>
    </row>
    <row r="929" spans="1:8" x14ac:dyDescent="0.25">
      <c r="A929">
        <v>463.5</v>
      </c>
      <c r="B929" t="e">
        <f>IF(A929&lt;='Single Prism'!$D$18,A929,#N/A)</f>
        <v>#N/A</v>
      </c>
      <c r="C929" t="e">
        <f>'Single Prism'!$D$38*SIN(RADIANS('Single Prism'!$D$17*B929))</f>
        <v>#N/A</v>
      </c>
      <c r="D929" t="e">
        <f>'Single Prism'!$D$38*COS(RADIANS('Single Prism'!$D$17*B929))</f>
        <v>#N/A</v>
      </c>
      <c r="F929" t="e">
        <f>IF(A929&lt;='Single Prism'!$D$18,A929,#N/A)</f>
        <v>#N/A</v>
      </c>
      <c r="G929" t="e">
        <f>'Single Prism'!$D$36*SIN(RADIANS('Single Prism'!$D$17*F929))</f>
        <v>#N/A</v>
      </c>
      <c r="H929" t="e">
        <f>'Single Prism'!$D$36*COS(RADIANS('Single Prism'!$D$17*F929))</f>
        <v>#N/A</v>
      </c>
    </row>
    <row r="930" spans="1:8" x14ac:dyDescent="0.25">
      <c r="A930">
        <v>464</v>
      </c>
      <c r="B930" t="e">
        <f>IF(A930&lt;='Single Prism'!$D$18,A930,#N/A)</f>
        <v>#N/A</v>
      </c>
      <c r="C930" t="e">
        <f>'Single Prism'!$D$38*SIN(RADIANS('Single Prism'!$D$17*B930))</f>
        <v>#N/A</v>
      </c>
      <c r="D930" t="e">
        <f>'Single Prism'!$D$38*COS(RADIANS('Single Prism'!$D$17*B930))</f>
        <v>#N/A</v>
      </c>
      <c r="F930" t="e">
        <f>IF(A930&lt;='Single Prism'!$D$18,A930,#N/A)</f>
        <v>#N/A</v>
      </c>
      <c r="G930" t="e">
        <f>'Single Prism'!$D$36*SIN(RADIANS('Single Prism'!$D$17*F930))</f>
        <v>#N/A</v>
      </c>
      <c r="H930" t="e">
        <f>'Single Prism'!$D$36*COS(RADIANS('Single Prism'!$D$17*F930))</f>
        <v>#N/A</v>
      </c>
    </row>
    <row r="931" spans="1:8" x14ac:dyDescent="0.25">
      <c r="A931">
        <v>464.5</v>
      </c>
      <c r="B931" t="e">
        <f>IF(A931&lt;='Single Prism'!$D$18,A931,#N/A)</f>
        <v>#N/A</v>
      </c>
      <c r="C931" t="e">
        <f>'Single Prism'!$D$38*SIN(RADIANS('Single Prism'!$D$17*B931))</f>
        <v>#N/A</v>
      </c>
      <c r="D931" t="e">
        <f>'Single Prism'!$D$38*COS(RADIANS('Single Prism'!$D$17*B931))</f>
        <v>#N/A</v>
      </c>
      <c r="F931" t="e">
        <f>IF(A931&lt;='Single Prism'!$D$18,A931,#N/A)</f>
        <v>#N/A</v>
      </c>
      <c r="G931" t="e">
        <f>'Single Prism'!$D$36*SIN(RADIANS('Single Prism'!$D$17*F931))</f>
        <v>#N/A</v>
      </c>
      <c r="H931" t="e">
        <f>'Single Prism'!$D$36*COS(RADIANS('Single Prism'!$D$17*F931))</f>
        <v>#N/A</v>
      </c>
    </row>
    <row r="932" spans="1:8" x14ac:dyDescent="0.25">
      <c r="A932">
        <v>465</v>
      </c>
      <c r="B932" t="e">
        <f>IF(A932&lt;='Single Prism'!$D$18,A932,#N/A)</f>
        <v>#N/A</v>
      </c>
      <c r="C932" t="e">
        <f>'Single Prism'!$D$38*SIN(RADIANS('Single Prism'!$D$17*B932))</f>
        <v>#N/A</v>
      </c>
      <c r="D932" t="e">
        <f>'Single Prism'!$D$38*COS(RADIANS('Single Prism'!$D$17*B932))</f>
        <v>#N/A</v>
      </c>
      <c r="F932" t="e">
        <f>IF(A932&lt;='Single Prism'!$D$18,A932,#N/A)</f>
        <v>#N/A</v>
      </c>
      <c r="G932" t="e">
        <f>'Single Prism'!$D$36*SIN(RADIANS('Single Prism'!$D$17*F932))</f>
        <v>#N/A</v>
      </c>
      <c r="H932" t="e">
        <f>'Single Prism'!$D$36*COS(RADIANS('Single Prism'!$D$17*F932))</f>
        <v>#N/A</v>
      </c>
    </row>
    <row r="933" spans="1:8" x14ac:dyDescent="0.25">
      <c r="A933">
        <v>465.5</v>
      </c>
      <c r="B933" t="e">
        <f>IF(A933&lt;='Single Prism'!$D$18,A933,#N/A)</f>
        <v>#N/A</v>
      </c>
      <c r="C933" t="e">
        <f>'Single Prism'!$D$38*SIN(RADIANS('Single Prism'!$D$17*B933))</f>
        <v>#N/A</v>
      </c>
      <c r="D933" t="e">
        <f>'Single Prism'!$D$38*COS(RADIANS('Single Prism'!$D$17*B933))</f>
        <v>#N/A</v>
      </c>
      <c r="F933" t="e">
        <f>IF(A933&lt;='Single Prism'!$D$18,A933,#N/A)</f>
        <v>#N/A</v>
      </c>
      <c r="G933" t="e">
        <f>'Single Prism'!$D$36*SIN(RADIANS('Single Prism'!$D$17*F933))</f>
        <v>#N/A</v>
      </c>
      <c r="H933" t="e">
        <f>'Single Prism'!$D$36*COS(RADIANS('Single Prism'!$D$17*F933))</f>
        <v>#N/A</v>
      </c>
    </row>
    <row r="934" spans="1:8" x14ac:dyDescent="0.25">
      <c r="A934">
        <v>466</v>
      </c>
      <c r="B934" t="e">
        <f>IF(A934&lt;='Single Prism'!$D$18,A934,#N/A)</f>
        <v>#N/A</v>
      </c>
      <c r="C934" t="e">
        <f>'Single Prism'!$D$38*SIN(RADIANS('Single Prism'!$D$17*B934))</f>
        <v>#N/A</v>
      </c>
      <c r="D934" t="e">
        <f>'Single Prism'!$D$38*COS(RADIANS('Single Prism'!$D$17*B934))</f>
        <v>#N/A</v>
      </c>
      <c r="F934" t="e">
        <f>IF(A934&lt;='Single Prism'!$D$18,A934,#N/A)</f>
        <v>#N/A</v>
      </c>
      <c r="G934" t="e">
        <f>'Single Prism'!$D$36*SIN(RADIANS('Single Prism'!$D$17*F934))</f>
        <v>#N/A</v>
      </c>
      <c r="H934" t="e">
        <f>'Single Prism'!$D$36*COS(RADIANS('Single Prism'!$D$17*F934))</f>
        <v>#N/A</v>
      </c>
    </row>
    <row r="935" spans="1:8" x14ac:dyDescent="0.25">
      <c r="A935">
        <v>466.5</v>
      </c>
      <c r="B935" t="e">
        <f>IF(A935&lt;='Single Prism'!$D$18,A935,#N/A)</f>
        <v>#N/A</v>
      </c>
      <c r="C935" t="e">
        <f>'Single Prism'!$D$38*SIN(RADIANS('Single Prism'!$D$17*B935))</f>
        <v>#N/A</v>
      </c>
      <c r="D935" t="e">
        <f>'Single Prism'!$D$38*COS(RADIANS('Single Prism'!$D$17*B935))</f>
        <v>#N/A</v>
      </c>
      <c r="F935" t="e">
        <f>IF(A935&lt;='Single Prism'!$D$18,A935,#N/A)</f>
        <v>#N/A</v>
      </c>
      <c r="G935" t="e">
        <f>'Single Prism'!$D$36*SIN(RADIANS('Single Prism'!$D$17*F935))</f>
        <v>#N/A</v>
      </c>
      <c r="H935" t="e">
        <f>'Single Prism'!$D$36*COS(RADIANS('Single Prism'!$D$17*F935))</f>
        <v>#N/A</v>
      </c>
    </row>
    <row r="936" spans="1:8" x14ac:dyDescent="0.25">
      <c r="A936">
        <v>467</v>
      </c>
      <c r="B936" t="e">
        <f>IF(A936&lt;='Single Prism'!$D$18,A936,#N/A)</f>
        <v>#N/A</v>
      </c>
      <c r="C936" t="e">
        <f>'Single Prism'!$D$38*SIN(RADIANS('Single Prism'!$D$17*B936))</f>
        <v>#N/A</v>
      </c>
      <c r="D936" t="e">
        <f>'Single Prism'!$D$38*COS(RADIANS('Single Prism'!$D$17*B936))</f>
        <v>#N/A</v>
      </c>
      <c r="F936" t="e">
        <f>IF(A936&lt;='Single Prism'!$D$18,A936,#N/A)</f>
        <v>#N/A</v>
      </c>
      <c r="G936" t="e">
        <f>'Single Prism'!$D$36*SIN(RADIANS('Single Prism'!$D$17*F936))</f>
        <v>#N/A</v>
      </c>
      <c r="H936" t="e">
        <f>'Single Prism'!$D$36*COS(RADIANS('Single Prism'!$D$17*F936))</f>
        <v>#N/A</v>
      </c>
    </row>
    <row r="937" spans="1:8" x14ac:dyDescent="0.25">
      <c r="A937">
        <v>467.5</v>
      </c>
      <c r="B937" t="e">
        <f>IF(A937&lt;='Single Prism'!$D$18,A937,#N/A)</f>
        <v>#N/A</v>
      </c>
      <c r="C937" t="e">
        <f>'Single Prism'!$D$38*SIN(RADIANS('Single Prism'!$D$17*B937))</f>
        <v>#N/A</v>
      </c>
      <c r="D937" t="e">
        <f>'Single Prism'!$D$38*COS(RADIANS('Single Prism'!$D$17*B937))</f>
        <v>#N/A</v>
      </c>
      <c r="F937" t="e">
        <f>IF(A937&lt;='Single Prism'!$D$18,A937,#N/A)</f>
        <v>#N/A</v>
      </c>
      <c r="G937" t="e">
        <f>'Single Prism'!$D$36*SIN(RADIANS('Single Prism'!$D$17*F937))</f>
        <v>#N/A</v>
      </c>
      <c r="H937" t="e">
        <f>'Single Prism'!$D$36*COS(RADIANS('Single Prism'!$D$17*F937))</f>
        <v>#N/A</v>
      </c>
    </row>
    <row r="938" spans="1:8" x14ac:dyDescent="0.25">
      <c r="A938">
        <v>468</v>
      </c>
      <c r="B938" t="e">
        <f>IF(A938&lt;='Single Prism'!$D$18,A938,#N/A)</f>
        <v>#N/A</v>
      </c>
      <c r="C938" t="e">
        <f>'Single Prism'!$D$38*SIN(RADIANS('Single Prism'!$D$17*B938))</f>
        <v>#N/A</v>
      </c>
      <c r="D938" t="e">
        <f>'Single Prism'!$D$38*COS(RADIANS('Single Prism'!$D$17*B938))</f>
        <v>#N/A</v>
      </c>
      <c r="F938" t="e">
        <f>IF(A938&lt;='Single Prism'!$D$18,A938,#N/A)</f>
        <v>#N/A</v>
      </c>
      <c r="G938" t="e">
        <f>'Single Prism'!$D$36*SIN(RADIANS('Single Prism'!$D$17*F938))</f>
        <v>#N/A</v>
      </c>
      <c r="H938" t="e">
        <f>'Single Prism'!$D$36*COS(RADIANS('Single Prism'!$D$17*F938))</f>
        <v>#N/A</v>
      </c>
    </row>
    <row r="939" spans="1:8" x14ac:dyDescent="0.25">
      <c r="A939">
        <v>468.5</v>
      </c>
      <c r="B939" t="e">
        <f>IF(A939&lt;='Single Prism'!$D$18,A939,#N/A)</f>
        <v>#N/A</v>
      </c>
      <c r="C939" t="e">
        <f>'Single Prism'!$D$38*SIN(RADIANS('Single Prism'!$D$17*B939))</f>
        <v>#N/A</v>
      </c>
      <c r="D939" t="e">
        <f>'Single Prism'!$D$38*COS(RADIANS('Single Prism'!$D$17*B939))</f>
        <v>#N/A</v>
      </c>
      <c r="F939" t="e">
        <f>IF(A939&lt;='Single Prism'!$D$18,A939,#N/A)</f>
        <v>#N/A</v>
      </c>
      <c r="G939" t="e">
        <f>'Single Prism'!$D$36*SIN(RADIANS('Single Prism'!$D$17*F939))</f>
        <v>#N/A</v>
      </c>
      <c r="H939" t="e">
        <f>'Single Prism'!$D$36*COS(RADIANS('Single Prism'!$D$17*F939))</f>
        <v>#N/A</v>
      </c>
    </row>
    <row r="940" spans="1:8" x14ac:dyDescent="0.25">
      <c r="A940">
        <v>469</v>
      </c>
      <c r="B940" t="e">
        <f>IF(A940&lt;='Single Prism'!$D$18,A940,#N/A)</f>
        <v>#N/A</v>
      </c>
      <c r="C940" t="e">
        <f>'Single Prism'!$D$38*SIN(RADIANS('Single Prism'!$D$17*B940))</f>
        <v>#N/A</v>
      </c>
      <c r="D940" t="e">
        <f>'Single Prism'!$D$38*COS(RADIANS('Single Prism'!$D$17*B940))</f>
        <v>#N/A</v>
      </c>
      <c r="F940" t="e">
        <f>IF(A940&lt;='Single Prism'!$D$18,A940,#N/A)</f>
        <v>#N/A</v>
      </c>
      <c r="G940" t="e">
        <f>'Single Prism'!$D$36*SIN(RADIANS('Single Prism'!$D$17*F940))</f>
        <v>#N/A</v>
      </c>
      <c r="H940" t="e">
        <f>'Single Prism'!$D$36*COS(RADIANS('Single Prism'!$D$17*F940))</f>
        <v>#N/A</v>
      </c>
    </row>
    <row r="941" spans="1:8" x14ac:dyDescent="0.25">
      <c r="A941">
        <v>469.5</v>
      </c>
      <c r="B941" t="e">
        <f>IF(A941&lt;='Single Prism'!$D$18,A941,#N/A)</f>
        <v>#N/A</v>
      </c>
      <c r="C941" t="e">
        <f>'Single Prism'!$D$38*SIN(RADIANS('Single Prism'!$D$17*B941))</f>
        <v>#N/A</v>
      </c>
      <c r="D941" t="e">
        <f>'Single Prism'!$D$38*COS(RADIANS('Single Prism'!$D$17*B941))</f>
        <v>#N/A</v>
      </c>
      <c r="F941" t="e">
        <f>IF(A941&lt;='Single Prism'!$D$18,A941,#N/A)</f>
        <v>#N/A</v>
      </c>
      <c r="G941" t="e">
        <f>'Single Prism'!$D$36*SIN(RADIANS('Single Prism'!$D$17*F941))</f>
        <v>#N/A</v>
      </c>
      <c r="H941" t="e">
        <f>'Single Prism'!$D$36*COS(RADIANS('Single Prism'!$D$17*F941))</f>
        <v>#N/A</v>
      </c>
    </row>
    <row r="942" spans="1:8" x14ac:dyDescent="0.25">
      <c r="A942">
        <v>470</v>
      </c>
      <c r="B942" t="e">
        <f>IF(A942&lt;='Single Prism'!$D$18,A942,#N/A)</f>
        <v>#N/A</v>
      </c>
      <c r="C942" t="e">
        <f>'Single Prism'!$D$38*SIN(RADIANS('Single Prism'!$D$17*B942))</f>
        <v>#N/A</v>
      </c>
      <c r="D942" t="e">
        <f>'Single Prism'!$D$38*COS(RADIANS('Single Prism'!$D$17*B942))</f>
        <v>#N/A</v>
      </c>
      <c r="F942" t="e">
        <f>IF(A942&lt;='Single Prism'!$D$18,A942,#N/A)</f>
        <v>#N/A</v>
      </c>
      <c r="G942" t="e">
        <f>'Single Prism'!$D$36*SIN(RADIANS('Single Prism'!$D$17*F942))</f>
        <v>#N/A</v>
      </c>
      <c r="H942" t="e">
        <f>'Single Prism'!$D$36*COS(RADIANS('Single Prism'!$D$17*F942))</f>
        <v>#N/A</v>
      </c>
    </row>
    <row r="943" spans="1:8" x14ac:dyDescent="0.25">
      <c r="A943">
        <v>470.5</v>
      </c>
      <c r="B943" t="e">
        <f>IF(A943&lt;='Single Prism'!$D$18,A943,#N/A)</f>
        <v>#N/A</v>
      </c>
      <c r="C943" t="e">
        <f>'Single Prism'!$D$38*SIN(RADIANS('Single Prism'!$D$17*B943))</f>
        <v>#N/A</v>
      </c>
      <c r="D943" t="e">
        <f>'Single Prism'!$D$38*COS(RADIANS('Single Prism'!$D$17*B943))</f>
        <v>#N/A</v>
      </c>
      <c r="F943" t="e">
        <f>IF(A943&lt;='Single Prism'!$D$18,A943,#N/A)</f>
        <v>#N/A</v>
      </c>
      <c r="G943" t="e">
        <f>'Single Prism'!$D$36*SIN(RADIANS('Single Prism'!$D$17*F943))</f>
        <v>#N/A</v>
      </c>
      <c r="H943" t="e">
        <f>'Single Prism'!$D$36*COS(RADIANS('Single Prism'!$D$17*F943))</f>
        <v>#N/A</v>
      </c>
    </row>
    <row r="944" spans="1:8" x14ac:dyDescent="0.25">
      <c r="A944">
        <v>471</v>
      </c>
      <c r="B944" t="e">
        <f>IF(A944&lt;='Single Prism'!$D$18,A944,#N/A)</f>
        <v>#N/A</v>
      </c>
      <c r="C944" t="e">
        <f>'Single Prism'!$D$38*SIN(RADIANS('Single Prism'!$D$17*B944))</f>
        <v>#N/A</v>
      </c>
      <c r="D944" t="e">
        <f>'Single Prism'!$D$38*COS(RADIANS('Single Prism'!$D$17*B944))</f>
        <v>#N/A</v>
      </c>
      <c r="F944" t="e">
        <f>IF(A944&lt;='Single Prism'!$D$18,A944,#N/A)</f>
        <v>#N/A</v>
      </c>
      <c r="G944" t="e">
        <f>'Single Prism'!$D$36*SIN(RADIANS('Single Prism'!$D$17*F944))</f>
        <v>#N/A</v>
      </c>
      <c r="H944" t="e">
        <f>'Single Prism'!$D$36*COS(RADIANS('Single Prism'!$D$17*F944))</f>
        <v>#N/A</v>
      </c>
    </row>
    <row r="945" spans="1:8" x14ac:dyDescent="0.25">
      <c r="A945">
        <v>471.5</v>
      </c>
      <c r="B945" t="e">
        <f>IF(A945&lt;='Single Prism'!$D$18,A945,#N/A)</f>
        <v>#N/A</v>
      </c>
      <c r="C945" t="e">
        <f>'Single Prism'!$D$38*SIN(RADIANS('Single Prism'!$D$17*B945))</f>
        <v>#N/A</v>
      </c>
      <c r="D945" t="e">
        <f>'Single Prism'!$D$38*COS(RADIANS('Single Prism'!$D$17*B945))</f>
        <v>#N/A</v>
      </c>
      <c r="F945" t="e">
        <f>IF(A945&lt;='Single Prism'!$D$18,A945,#N/A)</f>
        <v>#N/A</v>
      </c>
      <c r="G945" t="e">
        <f>'Single Prism'!$D$36*SIN(RADIANS('Single Prism'!$D$17*F945))</f>
        <v>#N/A</v>
      </c>
      <c r="H945" t="e">
        <f>'Single Prism'!$D$36*COS(RADIANS('Single Prism'!$D$17*F945))</f>
        <v>#N/A</v>
      </c>
    </row>
    <row r="946" spans="1:8" x14ac:dyDescent="0.25">
      <c r="A946">
        <v>472</v>
      </c>
      <c r="B946" t="e">
        <f>IF(A946&lt;='Single Prism'!$D$18,A946,#N/A)</f>
        <v>#N/A</v>
      </c>
      <c r="C946" t="e">
        <f>'Single Prism'!$D$38*SIN(RADIANS('Single Prism'!$D$17*B946))</f>
        <v>#N/A</v>
      </c>
      <c r="D946" t="e">
        <f>'Single Prism'!$D$38*COS(RADIANS('Single Prism'!$D$17*B946))</f>
        <v>#N/A</v>
      </c>
      <c r="F946" t="e">
        <f>IF(A946&lt;='Single Prism'!$D$18,A946,#N/A)</f>
        <v>#N/A</v>
      </c>
      <c r="G946" t="e">
        <f>'Single Prism'!$D$36*SIN(RADIANS('Single Prism'!$D$17*F946))</f>
        <v>#N/A</v>
      </c>
      <c r="H946" t="e">
        <f>'Single Prism'!$D$36*COS(RADIANS('Single Prism'!$D$17*F946))</f>
        <v>#N/A</v>
      </c>
    </row>
    <row r="947" spans="1:8" x14ac:dyDescent="0.25">
      <c r="A947">
        <v>472.5</v>
      </c>
      <c r="B947" t="e">
        <f>IF(A947&lt;='Single Prism'!$D$18,A947,#N/A)</f>
        <v>#N/A</v>
      </c>
      <c r="C947" t="e">
        <f>'Single Prism'!$D$38*SIN(RADIANS('Single Prism'!$D$17*B947))</f>
        <v>#N/A</v>
      </c>
      <c r="D947" t="e">
        <f>'Single Prism'!$D$38*COS(RADIANS('Single Prism'!$D$17*B947))</f>
        <v>#N/A</v>
      </c>
      <c r="F947" t="e">
        <f>IF(A947&lt;='Single Prism'!$D$18,A947,#N/A)</f>
        <v>#N/A</v>
      </c>
      <c r="G947" t="e">
        <f>'Single Prism'!$D$36*SIN(RADIANS('Single Prism'!$D$17*F947))</f>
        <v>#N/A</v>
      </c>
      <c r="H947" t="e">
        <f>'Single Prism'!$D$36*COS(RADIANS('Single Prism'!$D$17*F947))</f>
        <v>#N/A</v>
      </c>
    </row>
    <row r="948" spans="1:8" x14ac:dyDescent="0.25">
      <c r="A948">
        <v>473</v>
      </c>
      <c r="B948" t="e">
        <f>IF(A948&lt;='Single Prism'!$D$18,A948,#N/A)</f>
        <v>#N/A</v>
      </c>
      <c r="C948" t="e">
        <f>'Single Prism'!$D$38*SIN(RADIANS('Single Prism'!$D$17*B948))</f>
        <v>#N/A</v>
      </c>
      <c r="D948" t="e">
        <f>'Single Prism'!$D$38*COS(RADIANS('Single Prism'!$D$17*B948))</f>
        <v>#N/A</v>
      </c>
      <c r="F948" t="e">
        <f>IF(A948&lt;='Single Prism'!$D$18,A948,#N/A)</f>
        <v>#N/A</v>
      </c>
      <c r="G948" t="e">
        <f>'Single Prism'!$D$36*SIN(RADIANS('Single Prism'!$D$17*F948))</f>
        <v>#N/A</v>
      </c>
      <c r="H948" t="e">
        <f>'Single Prism'!$D$36*COS(RADIANS('Single Prism'!$D$17*F948))</f>
        <v>#N/A</v>
      </c>
    </row>
    <row r="949" spans="1:8" x14ac:dyDescent="0.25">
      <c r="A949">
        <v>473.5</v>
      </c>
      <c r="B949" t="e">
        <f>IF(A949&lt;='Single Prism'!$D$18,A949,#N/A)</f>
        <v>#N/A</v>
      </c>
      <c r="C949" t="e">
        <f>'Single Prism'!$D$38*SIN(RADIANS('Single Prism'!$D$17*B949))</f>
        <v>#N/A</v>
      </c>
      <c r="D949" t="e">
        <f>'Single Prism'!$D$38*COS(RADIANS('Single Prism'!$D$17*B949))</f>
        <v>#N/A</v>
      </c>
      <c r="F949" t="e">
        <f>IF(A949&lt;='Single Prism'!$D$18,A949,#N/A)</f>
        <v>#N/A</v>
      </c>
      <c r="G949" t="e">
        <f>'Single Prism'!$D$36*SIN(RADIANS('Single Prism'!$D$17*F949))</f>
        <v>#N/A</v>
      </c>
      <c r="H949" t="e">
        <f>'Single Prism'!$D$36*COS(RADIANS('Single Prism'!$D$17*F949))</f>
        <v>#N/A</v>
      </c>
    </row>
    <row r="950" spans="1:8" x14ac:dyDescent="0.25">
      <c r="A950">
        <v>474</v>
      </c>
      <c r="B950" t="e">
        <f>IF(A950&lt;='Single Prism'!$D$18,A950,#N/A)</f>
        <v>#N/A</v>
      </c>
      <c r="C950" t="e">
        <f>'Single Prism'!$D$38*SIN(RADIANS('Single Prism'!$D$17*B950))</f>
        <v>#N/A</v>
      </c>
      <c r="D950" t="e">
        <f>'Single Prism'!$D$38*COS(RADIANS('Single Prism'!$D$17*B950))</f>
        <v>#N/A</v>
      </c>
      <c r="F950" t="e">
        <f>IF(A950&lt;='Single Prism'!$D$18,A950,#N/A)</f>
        <v>#N/A</v>
      </c>
      <c r="G950" t="e">
        <f>'Single Prism'!$D$36*SIN(RADIANS('Single Prism'!$D$17*F950))</f>
        <v>#N/A</v>
      </c>
      <c r="H950" t="e">
        <f>'Single Prism'!$D$36*COS(RADIANS('Single Prism'!$D$17*F950))</f>
        <v>#N/A</v>
      </c>
    </row>
    <row r="951" spans="1:8" x14ac:dyDescent="0.25">
      <c r="A951">
        <v>474.5</v>
      </c>
      <c r="B951" t="e">
        <f>IF(A951&lt;='Single Prism'!$D$18,A951,#N/A)</f>
        <v>#N/A</v>
      </c>
      <c r="C951" t="e">
        <f>'Single Prism'!$D$38*SIN(RADIANS('Single Prism'!$D$17*B951))</f>
        <v>#N/A</v>
      </c>
      <c r="D951" t="e">
        <f>'Single Prism'!$D$38*COS(RADIANS('Single Prism'!$D$17*B951))</f>
        <v>#N/A</v>
      </c>
      <c r="F951" t="e">
        <f>IF(A951&lt;='Single Prism'!$D$18,A951,#N/A)</f>
        <v>#N/A</v>
      </c>
      <c r="G951" t="e">
        <f>'Single Prism'!$D$36*SIN(RADIANS('Single Prism'!$D$17*F951))</f>
        <v>#N/A</v>
      </c>
      <c r="H951" t="e">
        <f>'Single Prism'!$D$36*COS(RADIANS('Single Prism'!$D$17*F951))</f>
        <v>#N/A</v>
      </c>
    </row>
    <row r="952" spans="1:8" x14ac:dyDescent="0.25">
      <c r="A952">
        <v>475</v>
      </c>
      <c r="B952" t="e">
        <f>IF(A952&lt;='Single Prism'!$D$18,A952,#N/A)</f>
        <v>#N/A</v>
      </c>
      <c r="C952" t="e">
        <f>'Single Prism'!$D$38*SIN(RADIANS('Single Prism'!$D$17*B952))</f>
        <v>#N/A</v>
      </c>
      <c r="D952" t="e">
        <f>'Single Prism'!$D$38*COS(RADIANS('Single Prism'!$D$17*B952))</f>
        <v>#N/A</v>
      </c>
      <c r="F952" t="e">
        <f>IF(A952&lt;='Single Prism'!$D$18,A952,#N/A)</f>
        <v>#N/A</v>
      </c>
      <c r="G952" t="e">
        <f>'Single Prism'!$D$36*SIN(RADIANS('Single Prism'!$D$17*F952))</f>
        <v>#N/A</v>
      </c>
      <c r="H952" t="e">
        <f>'Single Prism'!$D$36*COS(RADIANS('Single Prism'!$D$17*F952))</f>
        <v>#N/A</v>
      </c>
    </row>
    <row r="953" spans="1:8" x14ac:dyDescent="0.25">
      <c r="A953">
        <v>475.5</v>
      </c>
      <c r="B953" t="e">
        <f>IF(A953&lt;='Single Prism'!$D$18,A953,#N/A)</f>
        <v>#N/A</v>
      </c>
      <c r="C953" t="e">
        <f>'Single Prism'!$D$38*SIN(RADIANS('Single Prism'!$D$17*B953))</f>
        <v>#N/A</v>
      </c>
      <c r="D953" t="e">
        <f>'Single Prism'!$D$38*COS(RADIANS('Single Prism'!$D$17*B953))</f>
        <v>#N/A</v>
      </c>
      <c r="F953" t="e">
        <f>IF(A953&lt;='Single Prism'!$D$18,A953,#N/A)</f>
        <v>#N/A</v>
      </c>
      <c r="G953" t="e">
        <f>'Single Prism'!$D$36*SIN(RADIANS('Single Prism'!$D$17*F953))</f>
        <v>#N/A</v>
      </c>
      <c r="H953" t="e">
        <f>'Single Prism'!$D$36*COS(RADIANS('Single Prism'!$D$17*F953))</f>
        <v>#N/A</v>
      </c>
    </row>
    <row r="954" spans="1:8" x14ac:dyDescent="0.25">
      <c r="A954">
        <v>476</v>
      </c>
      <c r="B954" t="e">
        <f>IF(A954&lt;='Single Prism'!$D$18,A954,#N/A)</f>
        <v>#N/A</v>
      </c>
      <c r="C954" t="e">
        <f>'Single Prism'!$D$38*SIN(RADIANS('Single Prism'!$D$17*B954))</f>
        <v>#N/A</v>
      </c>
      <c r="D954" t="e">
        <f>'Single Prism'!$D$38*COS(RADIANS('Single Prism'!$D$17*B954))</f>
        <v>#N/A</v>
      </c>
      <c r="F954" t="e">
        <f>IF(A954&lt;='Single Prism'!$D$18,A954,#N/A)</f>
        <v>#N/A</v>
      </c>
      <c r="G954" t="e">
        <f>'Single Prism'!$D$36*SIN(RADIANS('Single Prism'!$D$17*F954))</f>
        <v>#N/A</v>
      </c>
      <c r="H954" t="e">
        <f>'Single Prism'!$D$36*COS(RADIANS('Single Prism'!$D$17*F954))</f>
        <v>#N/A</v>
      </c>
    </row>
    <row r="955" spans="1:8" x14ac:dyDescent="0.25">
      <c r="A955">
        <v>476.5</v>
      </c>
      <c r="B955" t="e">
        <f>IF(A955&lt;='Single Prism'!$D$18,A955,#N/A)</f>
        <v>#N/A</v>
      </c>
      <c r="C955" t="e">
        <f>'Single Prism'!$D$38*SIN(RADIANS('Single Prism'!$D$17*B955))</f>
        <v>#N/A</v>
      </c>
      <c r="D955" t="e">
        <f>'Single Prism'!$D$38*COS(RADIANS('Single Prism'!$D$17*B955))</f>
        <v>#N/A</v>
      </c>
      <c r="F955" t="e">
        <f>IF(A955&lt;='Single Prism'!$D$18,A955,#N/A)</f>
        <v>#N/A</v>
      </c>
      <c r="G955" t="e">
        <f>'Single Prism'!$D$36*SIN(RADIANS('Single Prism'!$D$17*F955))</f>
        <v>#N/A</v>
      </c>
      <c r="H955" t="e">
        <f>'Single Prism'!$D$36*COS(RADIANS('Single Prism'!$D$17*F955))</f>
        <v>#N/A</v>
      </c>
    </row>
    <row r="956" spans="1:8" x14ac:dyDescent="0.25">
      <c r="A956">
        <v>477</v>
      </c>
      <c r="B956" t="e">
        <f>IF(A956&lt;='Single Prism'!$D$18,A956,#N/A)</f>
        <v>#N/A</v>
      </c>
      <c r="C956" t="e">
        <f>'Single Prism'!$D$38*SIN(RADIANS('Single Prism'!$D$17*B956))</f>
        <v>#N/A</v>
      </c>
      <c r="D956" t="e">
        <f>'Single Prism'!$D$38*COS(RADIANS('Single Prism'!$D$17*B956))</f>
        <v>#N/A</v>
      </c>
      <c r="F956" t="e">
        <f>IF(A956&lt;='Single Prism'!$D$18,A956,#N/A)</f>
        <v>#N/A</v>
      </c>
      <c r="G956" t="e">
        <f>'Single Prism'!$D$36*SIN(RADIANS('Single Prism'!$D$17*F956))</f>
        <v>#N/A</v>
      </c>
      <c r="H956" t="e">
        <f>'Single Prism'!$D$36*COS(RADIANS('Single Prism'!$D$17*F956))</f>
        <v>#N/A</v>
      </c>
    </row>
    <row r="957" spans="1:8" x14ac:dyDescent="0.25">
      <c r="A957">
        <v>477.5</v>
      </c>
      <c r="B957" t="e">
        <f>IF(A957&lt;='Single Prism'!$D$18,A957,#N/A)</f>
        <v>#N/A</v>
      </c>
      <c r="C957" t="e">
        <f>'Single Prism'!$D$38*SIN(RADIANS('Single Prism'!$D$17*B957))</f>
        <v>#N/A</v>
      </c>
      <c r="D957" t="e">
        <f>'Single Prism'!$D$38*COS(RADIANS('Single Prism'!$D$17*B957))</f>
        <v>#N/A</v>
      </c>
      <c r="F957" t="e">
        <f>IF(A957&lt;='Single Prism'!$D$18,A957,#N/A)</f>
        <v>#N/A</v>
      </c>
      <c r="G957" t="e">
        <f>'Single Prism'!$D$36*SIN(RADIANS('Single Prism'!$D$17*F957))</f>
        <v>#N/A</v>
      </c>
      <c r="H957" t="e">
        <f>'Single Prism'!$D$36*COS(RADIANS('Single Prism'!$D$17*F957))</f>
        <v>#N/A</v>
      </c>
    </row>
    <row r="958" spans="1:8" x14ac:dyDescent="0.25">
      <c r="A958">
        <v>478</v>
      </c>
      <c r="B958" t="e">
        <f>IF(A958&lt;='Single Prism'!$D$18,A958,#N/A)</f>
        <v>#N/A</v>
      </c>
      <c r="C958" t="e">
        <f>'Single Prism'!$D$38*SIN(RADIANS('Single Prism'!$D$17*B958))</f>
        <v>#N/A</v>
      </c>
      <c r="D958" t="e">
        <f>'Single Prism'!$D$38*COS(RADIANS('Single Prism'!$D$17*B958))</f>
        <v>#N/A</v>
      </c>
      <c r="F958" t="e">
        <f>IF(A958&lt;='Single Prism'!$D$18,A958,#N/A)</f>
        <v>#N/A</v>
      </c>
      <c r="G958" t="e">
        <f>'Single Prism'!$D$36*SIN(RADIANS('Single Prism'!$D$17*F958))</f>
        <v>#N/A</v>
      </c>
      <c r="H958" t="e">
        <f>'Single Prism'!$D$36*COS(RADIANS('Single Prism'!$D$17*F958))</f>
        <v>#N/A</v>
      </c>
    </row>
    <row r="959" spans="1:8" x14ac:dyDescent="0.25">
      <c r="A959">
        <v>478.5</v>
      </c>
      <c r="B959" t="e">
        <f>IF(A959&lt;='Single Prism'!$D$18,A959,#N/A)</f>
        <v>#N/A</v>
      </c>
      <c r="C959" t="e">
        <f>'Single Prism'!$D$38*SIN(RADIANS('Single Prism'!$D$17*B959))</f>
        <v>#N/A</v>
      </c>
      <c r="D959" t="e">
        <f>'Single Prism'!$D$38*COS(RADIANS('Single Prism'!$D$17*B959))</f>
        <v>#N/A</v>
      </c>
      <c r="F959" t="e">
        <f>IF(A959&lt;='Single Prism'!$D$18,A959,#N/A)</f>
        <v>#N/A</v>
      </c>
      <c r="G959" t="e">
        <f>'Single Prism'!$D$36*SIN(RADIANS('Single Prism'!$D$17*F959))</f>
        <v>#N/A</v>
      </c>
      <c r="H959" t="e">
        <f>'Single Prism'!$D$36*COS(RADIANS('Single Prism'!$D$17*F959))</f>
        <v>#N/A</v>
      </c>
    </row>
    <row r="960" spans="1:8" x14ac:dyDescent="0.25">
      <c r="A960">
        <v>479</v>
      </c>
      <c r="B960" t="e">
        <f>IF(A960&lt;='Single Prism'!$D$18,A960,#N/A)</f>
        <v>#N/A</v>
      </c>
      <c r="C960" t="e">
        <f>'Single Prism'!$D$38*SIN(RADIANS('Single Prism'!$D$17*B960))</f>
        <v>#N/A</v>
      </c>
      <c r="D960" t="e">
        <f>'Single Prism'!$D$38*COS(RADIANS('Single Prism'!$D$17*B960))</f>
        <v>#N/A</v>
      </c>
      <c r="F960" t="e">
        <f>IF(A960&lt;='Single Prism'!$D$18,A960,#N/A)</f>
        <v>#N/A</v>
      </c>
      <c r="G960" t="e">
        <f>'Single Prism'!$D$36*SIN(RADIANS('Single Prism'!$D$17*F960))</f>
        <v>#N/A</v>
      </c>
      <c r="H960" t="e">
        <f>'Single Prism'!$D$36*COS(RADIANS('Single Prism'!$D$17*F960))</f>
        <v>#N/A</v>
      </c>
    </row>
    <row r="961" spans="1:8" x14ac:dyDescent="0.25">
      <c r="A961">
        <v>479.5</v>
      </c>
      <c r="B961" t="e">
        <f>IF(A961&lt;='Single Prism'!$D$18,A961,#N/A)</f>
        <v>#N/A</v>
      </c>
      <c r="C961" t="e">
        <f>'Single Prism'!$D$38*SIN(RADIANS('Single Prism'!$D$17*B961))</f>
        <v>#N/A</v>
      </c>
      <c r="D961" t="e">
        <f>'Single Prism'!$D$38*COS(RADIANS('Single Prism'!$D$17*B961))</f>
        <v>#N/A</v>
      </c>
      <c r="F961" t="e">
        <f>IF(A961&lt;='Single Prism'!$D$18,A961,#N/A)</f>
        <v>#N/A</v>
      </c>
      <c r="G961" t="e">
        <f>'Single Prism'!$D$36*SIN(RADIANS('Single Prism'!$D$17*F961))</f>
        <v>#N/A</v>
      </c>
      <c r="H961" t="e">
        <f>'Single Prism'!$D$36*COS(RADIANS('Single Prism'!$D$17*F961))</f>
        <v>#N/A</v>
      </c>
    </row>
    <row r="962" spans="1:8" x14ac:dyDescent="0.25">
      <c r="A962">
        <v>480</v>
      </c>
      <c r="B962" t="e">
        <f>IF(A962&lt;='Single Prism'!$D$18,A962,#N/A)</f>
        <v>#N/A</v>
      </c>
      <c r="C962" t="e">
        <f>'Single Prism'!$D$38*SIN(RADIANS('Single Prism'!$D$17*B962))</f>
        <v>#N/A</v>
      </c>
      <c r="D962" t="e">
        <f>'Single Prism'!$D$38*COS(RADIANS('Single Prism'!$D$17*B962))</f>
        <v>#N/A</v>
      </c>
      <c r="F962" t="e">
        <f>IF(A962&lt;='Single Prism'!$D$18,A962,#N/A)</f>
        <v>#N/A</v>
      </c>
      <c r="G962" t="e">
        <f>'Single Prism'!$D$36*SIN(RADIANS('Single Prism'!$D$17*F962))</f>
        <v>#N/A</v>
      </c>
      <c r="H962" t="e">
        <f>'Single Prism'!$D$36*COS(RADIANS('Single Prism'!$D$17*F962))</f>
        <v>#N/A</v>
      </c>
    </row>
    <row r="963" spans="1:8" x14ac:dyDescent="0.25">
      <c r="A963">
        <v>480.5</v>
      </c>
      <c r="B963" t="e">
        <f>IF(A963&lt;='Single Prism'!$D$18,A963,#N/A)</f>
        <v>#N/A</v>
      </c>
      <c r="C963" t="e">
        <f>'Single Prism'!$D$38*SIN(RADIANS('Single Prism'!$D$17*B963))</f>
        <v>#N/A</v>
      </c>
      <c r="D963" t="e">
        <f>'Single Prism'!$D$38*COS(RADIANS('Single Prism'!$D$17*B963))</f>
        <v>#N/A</v>
      </c>
      <c r="F963" t="e">
        <f>IF(A963&lt;='Single Prism'!$D$18,A963,#N/A)</f>
        <v>#N/A</v>
      </c>
      <c r="G963" t="e">
        <f>'Single Prism'!$D$36*SIN(RADIANS('Single Prism'!$D$17*F963))</f>
        <v>#N/A</v>
      </c>
      <c r="H963" t="e">
        <f>'Single Prism'!$D$36*COS(RADIANS('Single Prism'!$D$17*F963))</f>
        <v>#N/A</v>
      </c>
    </row>
    <row r="964" spans="1:8" x14ac:dyDescent="0.25">
      <c r="A964">
        <v>481</v>
      </c>
      <c r="B964" t="e">
        <f>IF(A964&lt;='Single Prism'!$D$18,A964,#N/A)</f>
        <v>#N/A</v>
      </c>
      <c r="C964" t="e">
        <f>'Single Prism'!$D$38*SIN(RADIANS('Single Prism'!$D$17*B964))</f>
        <v>#N/A</v>
      </c>
      <c r="D964" t="e">
        <f>'Single Prism'!$D$38*COS(RADIANS('Single Prism'!$D$17*B964))</f>
        <v>#N/A</v>
      </c>
      <c r="F964" t="e">
        <f>IF(A964&lt;='Single Prism'!$D$18,A964,#N/A)</f>
        <v>#N/A</v>
      </c>
      <c r="G964" t="e">
        <f>'Single Prism'!$D$36*SIN(RADIANS('Single Prism'!$D$17*F964))</f>
        <v>#N/A</v>
      </c>
      <c r="H964" t="e">
        <f>'Single Prism'!$D$36*COS(RADIANS('Single Prism'!$D$17*F964))</f>
        <v>#N/A</v>
      </c>
    </row>
    <row r="965" spans="1:8" x14ac:dyDescent="0.25">
      <c r="A965">
        <v>481.5</v>
      </c>
      <c r="B965" t="e">
        <f>IF(A965&lt;='Single Prism'!$D$18,A965,#N/A)</f>
        <v>#N/A</v>
      </c>
      <c r="C965" t="e">
        <f>'Single Prism'!$D$38*SIN(RADIANS('Single Prism'!$D$17*B965))</f>
        <v>#N/A</v>
      </c>
      <c r="D965" t="e">
        <f>'Single Prism'!$D$38*COS(RADIANS('Single Prism'!$D$17*B965))</f>
        <v>#N/A</v>
      </c>
      <c r="F965" t="e">
        <f>IF(A965&lt;='Single Prism'!$D$18,A965,#N/A)</f>
        <v>#N/A</v>
      </c>
      <c r="G965" t="e">
        <f>'Single Prism'!$D$36*SIN(RADIANS('Single Prism'!$D$17*F965))</f>
        <v>#N/A</v>
      </c>
      <c r="H965" t="e">
        <f>'Single Prism'!$D$36*COS(RADIANS('Single Prism'!$D$17*F965))</f>
        <v>#N/A</v>
      </c>
    </row>
    <row r="966" spans="1:8" x14ac:dyDescent="0.25">
      <c r="A966">
        <v>482</v>
      </c>
      <c r="B966" t="e">
        <f>IF(A966&lt;='Single Prism'!$D$18,A966,#N/A)</f>
        <v>#N/A</v>
      </c>
      <c r="C966" t="e">
        <f>'Single Prism'!$D$38*SIN(RADIANS('Single Prism'!$D$17*B966))</f>
        <v>#N/A</v>
      </c>
      <c r="D966" t="e">
        <f>'Single Prism'!$D$38*COS(RADIANS('Single Prism'!$D$17*B966))</f>
        <v>#N/A</v>
      </c>
      <c r="F966" t="e">
        <f>IF(A966&lt;='Single Prism'!$D$18,A966,#N/A)</f>
        <v>#N/A</v>
      </c>
      <c r="G966" t="e">
        <f>'Single Prism'!$D$36*SIN(RADIANS('Single Prism'!$D$17*F966))</f>
        <v>#N/A</v>
      </c>
      <c r="H966" t="e">
        <f>'Single Prism'!$D$36*COS(RADIANS('Single Prism'!$D$17*F966))</f>
        <v>#N/A</v>
      </c>
    </row>
    <row r="967" spans="1:8" x14ac:dyDescent="0.25">
      <c r="A967">
        <v>482.5</v>
      </c>
      <c r="B967" t="e">
        <f>IF(A967&lt;='Single Prism'!$D$18,A967,#N/A)</f>
        <v>#N/A</v>
      </c>
      <c r="C967" t="e">
        <f>'Single Prism'!$D$38*SIN(RADIANS('Single Prism'!$D$17*B967))</f>
        <v>#N/A</v>
      </c>
      <c r="D967" t="e">
        <f>'Single Prism'!$D$38*COS(RADIANS('Single Prism'!$D$17*B967))</f>
        <v>#N/A</v>
      </c>
      <c r="F967" t="e">
        <f>IF(A967&lt;='Single Prism'!$D$18,A967,#N/A)</f>
        <v>#N/A</v>
      </c>
      <c r="G967" t="e">
        <f>'Single Prism'!$D$36*SIN(RADIANS('Single Prism'!$D$17*F967))</f>
        <v>#N/A</v>
      </c>
      <c r="H967" t="e">
        <f>'Single Prism'!$D$36*COS(RADIANS('Single Prism'!$D$17*F967))</f>
        <v>#N/A</v>
      </c>
    </row>
    <row r="968" spans="1:8" x14ac:dyDescent="0.25">
      <c r="A968">
        <v>483</v>
      </c>
      <c r="B968" t="e">
        <f>IF(A968&lt;='Single Prism'!$D$18,A968,#N/A)</f>
        <v>#N/A</v>
      </c>
      <c r="C968" t="e">
        <f>'Single Prism'!$D$38*SIN(RADIANS('Single Prism'!$D$17*B968))</f>
        <v>#N/A</v>
      </c>
      <c r="D968" t="e">
        <f>'Single Prism'!$D$38*COS(RADIANS('Single Prism'!$D$17*B968))</f>
        <v>#N/A</v>
      </c>
      <c r="F968" t="e">
        <f>IF(A968&lt;='Single Prism'!$D$18,A968,#N/A)</f>
        <v>#N/A</v>
      </c>
      <c r="G968" t="e">
        <f>'Single Prism'!$D$36*SIN(RADIANS('Single Prism'!$D$17*F968))</f>
        <v>#N/A</v>
      </c>
      <c r="H968" t="e">
        <f>'Single Prism'!$D$36*COS(RADIANS('Single Prism'!$D$17*F968))</f>
        <v>#N/A</v>
      </c>
    </row>
    <row r="969" spans="1:8" x14ac:dyDescent="0.25">
      <c r="A969">
        <v>483.5</v>
      </c>
      <c r="B969" t="e">
        <f>IF(A969&lt;='Single Prism'!$D$18,A969,#N/A)</f>
        <v>#N/A</v>
      </c>
      <c r="C969" t="e">
        <f>'Single Prism'!$D$38*SIN(RADIANS('Single Prism'!$D$17*B969))</f>
        <v>#N/A</v>
      </c>
      <c r="D969" t="e">
        <f>'Single Prism'!$D$38*COS(RADIANS('Single Prism'!$D$17*B969))</f>
        <v>#N/A</v>
      </c>
      <c r="F969" t="e">
        <f>IF(A969&lt;='Single Prism'!$D$18,A969,#N/A)</f>
        <v>#N/A</v>
      </c>
      <c r="G969" t="e">
        <f>'Single Prism'!$D$36*SIN(RADIANS('Single Prism'!$D$17*F969))</f>
        <v>#N/A</v>
      </c>
      <c r="H969" t="e">
        <f>'Single Prism'!$D$36*COS(RADIANS('Single Prism'!$D$17*F969))</f>
        <v>#N/A</v>
      </c>
    </row>
    <row r="970" spans="1:8" x14ac:dyDescent="0.25">
      <c r="A970">
        <v>484</v>
      </c>
      <c r="B970" t="e">
        <f>IF(A970&lt;='Single Prism'!$D$18,A970,#N/A)</f>
        <v>#N/A</v>
      </c>
      <c r="C970" t="e">
        <f>'Single Prism'!$D$38*SIN(RADIANS('Single Prism'!$D$17*B970))</f>
        <v>#N/A</v>
      </c>
      <c r="D970" t="e">
        <f>'Single Prism'!$D$38*COS(RADIANS('Single Prism'!$D$17*B970))</f>
        <v>#N/A</v>
      </c>
      <c r="F970" t="e">
        <f>IF(A970&lt;='Single Prism'!$D$18,A970,#N/A)</f>
        <v>#N/A</v>
      </c>
      <c r="G970" t="e">
        <f>'Single Prism'!$D$36*SIN(RADIANS('Single Prism'!$D$17*F970))</f>
        <v>#N/A</v>
      </c>
      <c r="H970" t="e">
        <f>'Single Prism'!$D$36*COS(RADIANS('Single Prism'!$D$17*F970))</f>
        <v>#N/A</v>
      </c>
    </row>
    <row r="971" spans="1:8" x14ac:dyDescent="0.25">
      <c r="A971">
        <v>484.5</v>
      </c>
      <c r="B971" t="e">
        <f>IF(A971&lt;='Single Prism'!$D$18,A971,#N/A)</f>
        <v>#N/A</v>
      </c>
      <c r="C971" t="e">
        <f>'Single Prism'!$D$38*SIN(RADIANS('Single Prism'!$D$17*B971))</f>
        <v>#N/A</v>
      </c>
      <c r="D971" t="e">
        <f>'Single Prism'!$D$38*COS(RADIANS('Single Prism'!$D$17*B971))</f>
        <v>#N/A</v>
      </c>
      <c r="F971" t="e">
        <f>IF(A971&lt;='Single Prism'!$D$18,A971,#N/A)</f>
        <v>#N/A</v>
      </c>
      <c r="G971" t="e">
        <f>'Single Prism'!$D$36*SIN(RADIANS('Single Prism'!$D$17*F971))</f>
        <v>#N/A</v>
      </c>
      <c r="H971" t="e">
        <f>'Single Prism'!$D$36*COS(RADIANS('Single Prism'!$D$17*F971))</f>
        <v>#N/A</v>
      </c>
    </row>
    <row r="972" spans="1:8" x14ac:dyDescent="0.25">
      <c r="A972">
        <v>485</v>
      </c>
      <c r="B972" t="e">
        <f>IF(A972&lt;='Single Prism'!$D$18,A972,#N/A)</f>
        <v>#N/A</v>
      </c>
      <c r="C972" t="e">
        <f>'Single Prism'!$D$38*SIN(RADIANS('Single Prism'!$D$17*B972))</f>
        <v>#N/A</v>
      </c>
      <c r="D972" t="e">
        <f>'Single Prism'!$D$38*COS(RADIANS('Single Prism'!$D$17*B972))</f>
        <v>#N/A</v>
      </c>
      <c r="F972" t="e">
        <f>IF(A972&lt;='Single Prism'!$D$18,A972,#N/A)</f>
        <v>#N/A</v>
      </c>
      <c r="G972" t="e">
        <f>'Single Prism'!$D$36*SIN(RADIANS('Single Prism'!$D$17*F972))</f>
        <v>#N/A</v>
      </c>
      <c r="H972" t="e">
        <f>'Single Prism'!$D$36*COS(RADIANS('Single Prism'!$D$17*F972))</f>
        <v>#N/A</v>
      </c>
    </row>
    <row r="973" spans="1:8" x14ac:dyDescent="0.25">
      <c r="A973">
        <v>485.5</v>
      </c>
      <c r="B973" t="e">
        <f>IF(A973&lt;='Single Prism'!$D$18,A973,#N/A)</f>
        <v>#N/A</v>
      </c>
      <c r="C973" t="e">
        <f>'Single Prism'!$D$38*SIN(RADIANS('Single Prism'!$D$17*B973))</f>
        <v>#N/A</v>
      </c>
      <c r="D973" t="e">
        <f>'Single Prism'!$D$38*COS(RADIANS('Single Prism'!$D$17*B973))</f>
        <v>#N/A</v>
      </c>
      <c r="F973" t="e">
        <f>IF(A973&lt;='Single Prism'!$D$18,A973,#N/A)</f>
        <v>#N/A</v>
      </c>
      <c r="G973" t="e">
        <f>'Single Prism'!$D$36*SIN(RADIANS('Single Prism'!$D$17*F973))</f>
        <v>#N/A</v>
      </c>
      <c r="H973" t="e">
        <f>'Single Prism'!$D$36*COS(RADIANS('Single Prism'!$D$17*F973))</f>
        <v>#N/A</v>
      </c>
    </row>
    <row r="974" spans="1:8" x14ac:dyDescent="0.25">
      <c r="A974">
        <v>486</v>
      </c>
      <c r="B974" t="e">
        <f>IF(A974&lt;='Single Prism'!$D$18,A974,#N/A)</f>
        <v>#N/A</v>
      </c>
      <c r="C974" t="e">
        <f>'Single Prism'!$D$38*SIN(RADIANS('Single Prism'!$D$17*B974))</f>
        <v>#N/A</v>
      </c>
      <c r="D974" t="e">
        <f>'Single Prism'!$D$38*COS(RADIANS('Single Prism'!$D$17*B974))</f>
        <v>#N/A</v>
      </c>
      <c r="F974" t="e">
        <f>IF(A974&lt;='Single Prism'!$D$18,A974,#N/A)</f>
        <v>#N/A</v>
      </c>
      <c r="G974" t="e">
        <f>'Single Prism'!$D$36*SIN(RADIANS('Single Prism'!$D$17*F974))</f>
        <v>#N/A</v>
      </c>
      <c r="H974" t="e">
        <f>'Single Prism'!$D$36*COS(RADIANS('Single Prism'!$D$17*F974))</f>
        <v>#N/A</v>
      </c>
    </row>
    <row r="975" spans="1:8" x14ac:dyDescent="0.25">
      <c r="A975">
        <v>486.5</v>
      </c>
      <c r="B975" t="e">
        <f>IF(A975&lt;='Single Prism'!$D$18,A975,#N/A)</f>
        <v>#N/A</v>
      </c>
      <c r="C975" t="e">
        <f>'Single Prism'!$D$38*SIN(RADIANS('Single Prism'!$D$17*B975))</f>
        <v>#N/A</v>
      </c>
      <c r="D975" t="e">
        <f>'Single Prism'!$D$38*COS(RADIANS('Single Prism'!$D$17*B975))</f>
        <v>#N/A</v>
      </c>
      <c r="F975" t="e">
        <f>IF(A975&lt;='Single Prism'!$D$18,A975,#N/A)</f>
        <v>#N/A</v>
      </c>
      <c r="G975" t="e">
        <f>'Single Prism'!$D$36*SIN(RADIANS('Single Prism'!$D$17*F975))</f>
        <v>#N/A</v>
      </c>
      <c r="H975" t="e">
        <f>'Single Prism'!$D$36*COS(RADIANS('Single Prism'!$D$17*F975))</f>
        <v>#N/A</v>
      </c>
    </row>
    <row r="976" spans="1:8" x14ac:dyDescent="0.25">
      <c r="A976">
        <v>487</v>
      </c>
      <c r="B976" t="e">
        <f>IF(A976&lt;='Single Prism'!$D$18,A976,#N/A)</f>
        <v>#N/A</v>
      </c>
      <c r="C976" t="e">
        <f>'Single Prism'!$D$38*SIN(RADIANS('Single Prism'!$D$17*B976))</f>
        <v>#N/A</v>
      </c>
      <c r="D976" t="e">
        <f>'Single Prism'!$D$38*COS(RADIANS('Single Prism'!$D$17*B976))</f>
        <v>#N/A</v>
      </c>
      <c r="F976" t="e">
        <f>IF(A976&lt;='Single Prism'!$D$18,A976,#N/A)</f>
        <v>#N/A</v>
      </c>
      <c r="G976" t="e">
        <f>'Single Prism'!$D$36*SIN(RADIANS('Single Prism'!$D$17*F976))</f>
        <v>#N/A</v>
      </c>
      <c r="H976" t="e">
        <f>'Single Prism'!$D$36*COS(RADIANS('Single Prism'!$D$17*F976))</f>
        <v>#N/A</v>
      </c>
    </row>
    <row r="977" spans="1:8" x14ac:dyDescent="0.25">
      <c r="A977">
        <v>487.5</v>
      </c>
      <c r="B977" t="e">
        <f>IF(A977&lt;='Single Prism'!$D$18,A977,#N/A)</f>
        <v>#N/A</v>
      </c>
      <c r="C977" t="e">
        <f>'Single Prism'!$D$38*SIN(RADIANS('Single Prism'!$D$17*B977))</f>
        <v>#N/A</v>
      </c>
      <c r="D977" t="e">
        <f>'Single Prism'!$D$38*COS(RADIANS('Single Prism'!$D$17*B977))</f>
        <v>#N/A</v>
      </c>
      <c r="F977" t="e">
        <f>IF(A977&lt;='Single Prism'!$D$18,A977,#N/A)</f>
        <v>#N/A</v>
      </c>
      <c r="G977" t="e">
        <f>'Single Prism'!$D$36*SIN(RADIANS('Single Prism'!$D$17*F977))</f>
        <v>#N/A</v>
      </c>
      <c r="H977" t="e">
        <f>'Single Prism'!$D$36*COS(RADIANS('Single Prism'!$D$17*F977))</f>
        <v>#N/A</v>
      </c>
    </row>
    <row r="978" spans="1:8" x14ac:dyDescent="0.25">
      <c r="A978">
        <v>488</v>
      </c>
      <c r="B978" t="e">
        <f>IF(A978&lt;='Single Prism'!$D$18,A978,#N/A)</f>
        <v>#N/A</v>
      </c>
      <c r="C978" t="e">
        <f>'Single Prism'!$D$38*SIN(RADIANS('Single Prism'!$D$17*B978))</f>
        <v>#N/A</v>
      </c>
      <c r="D978" t="e">
        <f>'Single Prism'!$D$38*COS(RADIANS('Single Prism'!$D$17*B978))</f>
        <v>#N/A</v>
      </c>
      <c r="F978" t="e">
        <f>IF(A978&lt;='Single Prism'!$D$18,A978,#N/A)</f>
        <v>#N/A</v>
      </c>
      <c r="G978" t="e">
        <f>'Single Prism'!$D$36*SIN(RADIANS('Single Prism'!$D$17*F978))</f>
        <v>#N/A</v>
      </c>
      <c r="H978" t="e">
        <f>'Single Prism'!$D$36*COS(RADIANS('Single Prism'!$D$17*F978))</f>
        <v>#N/A</v>
      </c>
    </row>
    <row r="979" spans="1:8" x14ac:dyDescent="0.25">
      <c r="A979">
        <v>488.5</v>
      </c>
      <c r="B979" t="e">
        <f>IF(A979&lt;='Single Prism'!$D$18,A979,#N/A)</f>
        <v>#N/A</v>
      </c>
      <c r="C979" t="e">
        <f>'Single Prism'!$D$38*SIN(RADIANS('Single Prism'!$D$17*B979))</f>
        <v>#N/A</v>
      </c>
      <c r="D979" t="e">
        <f>'Single Prism'!$D$38*COS(RADIANS('Single Prism'!$D$17*B979))</f>
        <v>#N/A</v>
      </c>
      <c r="F979" t="e">
        <f>IF(A979&lt;='Single Prism'!$D$18,A979,#N/A)</f>
        <v>#N/A</v>
      </c>
      <c r="G979" t="e">
        <f>'Single Prism'!$D$36*SIN(RADIANS('Single Prism'!$D$17*F979))</f>
        <v>#N/A</v>
      </c>
      <c r="H979" t="e">
        <f>'Single Prism'!$D$36*COS(RADIANS('Single Prism'!$D$17*F979))</f>
        <v>#N/A</v>
      </c>
    </row>
    <row r="980" spans="1:8" x14ac:dyDescent="0.25">
      <c r="A980">
        <v>489</v>
      </c>
      <c r="B980" t="e">
        <f>IF(A980&lt;='Single Prism'!$D$18,A980,#N/A)</f>
        <v>#N/A</v>
      </c>
      <c r="C980" t="e">
        <f>'Single Prism'!$D$38*SIN(RADIANS('Single Prism'!$D$17*B980))</f>
        <v>#N/A</v>
      </c>
      <c r="D980" t="e">
        <f>'Single Prism'!$D$38*COS(RADIANS('Single Prism'!$D$17*B980))</f>
        <v>#N/A</v>
      </c>
      <c r="F980" t="e">
        <f>IF(A980&lt;='Single Prism'!$D$18,A980,#N/A)</f>
        <v>#N/A</v>
      </c>
      <c r="G980" t="e">
        <f>'Single Prism'!$D$36*SIN(RADIANS('Single Prism'!$D$17*F980))</f>
        <v>#N/A</v>
      </c>
      <c r="H980" t="e">
        <f>'Single Prism'!$D$36*COS(RADIANS('Single Prism'!$D$17*F980))</f>
        <v>#N/A</v>
      </c>
    </row>
    <row r="981" spans="1:8" x14ac:dyDescent="0.25">
      <c r="A981">
        <v>489.5</v>
      </c>
      <c r="B981" t="e">
        <f>IF(A981&lt;='Single Prism'!$D$18,A981,#N/A)</f>
        <v>#N/A</v>
      </c>
      <c r="C981" t="e">
        <f>'Single Prism'!$D$38*SIN(RADIANS('Single Prism'!$D$17*B981))</f>
        <v>#N/A</v>
      </c>
      <c r="D981" t="e">
        <f>'Single Prism'!$D$38*COS(RADIANS('Single Prism'!$D$17*B981))</f>
        <v>#N/A</v>
      </c>
      <c r="F981" t="e">
        <f>IF(A981&lt;='Single Prism'!$D$18,A981,#N/A)</f>
        <v>#N/A</v>
      </c>
      <c r="G981" t="e">
        <f>'Single Prism'!$D$36*SIN(RADIANS('Single Prism'!$D$17*F981))</f>
        <v>#N/A</v>
      </c>
      <c r="H981" t="e">
        <f>'Single Prism'!$D$36*COS(RADIANS('Single Prism'!$D$17*F981))</f>
        <v>#N/A</v>
      </c>
    </row>
    <row r="982" spans="1:8" x14ac:dyDescent="0.25">
      <c r="A982">
        <v>490</v>
      </c>
      <c r="B982" t="e">
        <f>IF(A982&lt;='Single Prism'!$D$18,A982,#N/A)</f>
        <v>#N/A</v>
      </c>
      <c r="C982" t="e">
        <f>'Single Prism'!$D$38*SIN(RADIANS('Single Prism'!$D$17*B982))</f>
        <v>#N/A</v>
      </c>
      <c r="D982" t="e">
        <f>'Single Prism'!$D$38*COS(RADIANS('Single Prism'!$D$17*B982))</f>
        <v>#N/A</v>
      </c>
      <c r="F982" t="e">
        <f>IF(A982&lt;='Single Prism'!$D$18,A982,#N/A)</f>
        <v>#N/A</v>
      </c>
      <c r="G982" t="e">
        <f>'Single Prism'!$D$36*SIN(RADIANS('Single Prism'!$D$17*F982))</f>
        <v>#N/A</v>
      </c>
      <c r="H982" t="e">
        <f>'Single Prism'!$D$36*COS(RADIANS('Single Prism'!$D$17*F982))</f>
        <v>#N/A</v>
      </c>
    </row>
    <row r="983" spans="1:8" x14ac:dyDescent="0.25">
      <c r="A983">
        <v>490.5</v>
      </c>
      <c r="B983" t="e">
        <f>IF(A983&lt;='Single Prism'!$D$18,A983,#N/A)</f>
        <v>#N/A</v>
      </c>
      <c r="C983" t="e">
        <f>'Single Prism'!$D$38*SIN(RADIANS('Single Prism'!$D$17*B983))</f>
        <v>#N/A</v>
      </c>
      <c r="D983" t="e">
        <f>'Single Prism'!$D$38*COS(RADIANS('Single Prism'!$D$17*B983))</f>
        <v>#N/A</v>
      </c>
      <c r="F983" t="e">
        <f>IF(A983&lt;='Single Prism'!$D$18,A983,#N/A)</f>
        <v>#N/A</v>
      </c>
      <c r="G983" t="e">
        <f>'Single Prism'!$D$36*SIN(RADIANS('Single Prism'!$D$17*F983))</f>
        <v>#N/A</v>
      </c>
      <c r="H983" t="e">
        <f>'Single Prism'!$D$36*COS(RADIANS('Single Prism'!$D$17*F983))</f>
        <v>#N/A</v>
      </c>
    </row>
    <row r="984" spans="1:8" x14ac:dyDescent="0.25">
      <c r="A984">
        <v>491</v>
      </c>
      <c r="B984" t="e">
        <f>IF(A984&lt;='Single Prism'!$D$18,A984,#N/A)</f>
        <v>#N/A</v>
      </c>
      <c r="C984" t="e">
        <f>'Single Prism'!$D$38*SIN(RADIANS('Single Prism'!$D$17*B984))</f>
        <v>#N/A</v>
      </c>
      <c r="D984" t="e">
        <f>'Single Prism'!$D$38*COS(RADIANS('Single Prism'!$D$17*B984))</f>
        <v>#N/A</v>
      </c>
      <c r="F984" t="e">
        <f>IF(A984&lt;='Single Prism'!$D$18,A984,#N/A)</f>
        <v>#N/A</v>
      </c>
      <c r="G984" t="e">
        <f>'Single Prism'!$D$36*SIN(RADIANS('Single Prism'!$D$17*F984))</f>
        <v>#N/A</v>
      </c>
      <c r="H984" t="e">
        <f>'Single Prism'!$D$36*COS(RADIANS('Single Prism'!$D$17*F984))</f>
        <v>#N/A</v>
      </c>
    </row>
    <row r="985" spans="1:8" x14ac:dyDescent="0.25">
      <c r="A985">
        <v>491.5</v>
      </c>
      <c r="B985" t="e">
        <f>IF(A985&lt;='Single Prism'!$D$18,A985,#N/A)</f>
        <v>#N/A</v>
      </c>
      <c r="C985" t="e">
        <f>'Single Prism'!$D$38*SIN(RADIANS('Single Prism'!$D$17*B985))</f>
        <v>#N/A</v>
      </c>
      <c r="D985" t="e">
        <f>'Single Prism'!$D$38*COS(RADIANS('Single Prism'!$D$17*B985))</f>
        <v>#N/A</v>
      </c>
      <c r="F985" t="e">
        <f>IF(A985&lt;='Single Prism'!$D$18,A985,#N/A)</f>
        <v>#N/A</v>
      </c>
      <c r="G985" t="e">
        <f>'Single Prism'!$D$36*SIN(RADIANS('Single Prism'!$D$17*F985))</f>
        <v>#N/A</v>
      </c>
      <c r="H985" t="e">
        <f>'Single Prism'!$D$36*COS(RADIANS('Single Prism'!$D$17*F985))</f>
        <v>#N/A</v>
      </c>
    </row>
    <row r="986" spans="1:8" x14ac:dyDescent="0.25">
      <c r="A986">
        <v>492</v>
      </c>
      <c r="B986" t="e">
        <f>IF(A986&lt;='Single Prism'!$D$18,A986,#N/A)</f>
        <v>#N/A</v>
      </c>
      <c r="C986" t="e">
        <f>'Single Prism'!$D$38*SIN(RADIANS('Single Prism'!$D$17*B986))</f>
        <v>#N/A</v>
      </c>
      <c r="D986" t="e">
        <f>'Single Prism'!$D$38*COS(RADIANS('Single Prism'!$D$17*B986))</f>
        <v>#N/A</v>
      </c>
      <c r="F986" t="e">
        <f>IF(A986&lt;='Single Prism'!$D$18,A986,#N/A)</f>
        <v>#N/A</v>
      </c>
      <c r="G986" t="e">
        <f>'Single Prism'!$D$36*SIN(RADIANS('Single Prism'!$D$17*F986))</f>
        <v>#N/A</v>
      </c>
      <c r="H986" t="e">
        <f>'Single Prism'!$D$36*COS(RADIANS('Single Prism'!$D$17*F986))</f>
        <v>#N/A</v>
      </c>
    </row>
    <row r="987" spans="1:8" x14ac:dyDescent="0.25">
      <c r="A987">
        <v>492.5</v>
      </c>
      <c r="B987" t="e">
        <f>IF(A987&lt;='Single Prism'!$D$18,A987,#N/A)</f>
        <v>#N/A</v>
      </c>
      <c r="C987" t="e">
        <f>'Single Prism'!$D$38*SIN(RADIANS('Single Prism'!$D$17*B987))</f>
        <v>#N/A</v>
      </c>
      <c r="D987" t="e">
        <f>'Single Prism'!$D$38*COS(RADIANS('Single Prism'!$D$17*B987))</f>
        <v>#N/A</v>
      </c>
      <c r="F987" t="e">
        <f>IF(A987&lt;='Single Prism'!$D$18,A987,#N/A)</f>
        <v>#N/A</v>
      </c>
      <c r="G987" t="e">
        <f>'Single Prism'!$D$36*SIN(RADIANS('Single Prism'!$D$17*F987))</f>
        <v>#N/A</v>
      </c>
      <c r="H987" t="e">
        <f>'Single Prism'!$D$36*COS(RADIANS('Single Prism'!$D$17*F987))</f>
        <v>#N/A</v>
      </c>
    </row>
    <row r="988" spans="1:8" x14ac:dyDescent="0.25">
      <c r="A988">
        <v>493</v>
      </c>
      <c r="B988" t="e">
        <f>IF(A988&lt;='Single Prism'!$D$18,A988,#N/A)</f>
        <v>#N/A</v>
      </c>
      <c r="C988" t="e">
        <f>'Single Prism'!$D$38*SIN(RADIANS('Single Prism'!$D$17*B988))</f>
        <v>#N/A</v>
      </c>
      <c r="D988" t="e">
        <f>'Single Prism'!$D$38*COS(RADIANS('Single Prism'!$D$17*B988))</f>
        <v>#N/A</v>
      </c>
      <c r="F988" t="e">
        <f>IF(A988&lt;='Single Prism'!$D$18,A988,#N/A)</f>
        <v>#N/A</v>
      </c>
      <c r="G988" t="e">
        <f>'Single Prism'!$D$36*SIN(RADIANS('Single Prism'!$D$17*F988))</f>
        <v>#N/A</v>
      </c>
      <c r="H988" t="e">
        <f>'Single Prism'!$D$36*COS(RADIANS('Single Prism'!$D$17*F988))</f>
        <v>#N/A</v>
      </c>
    </row>
    <row r="989" spans="1:8" x14ac:dyDescent="0.25">
      <c r="A989">
        <v>493.5</v>
      </c>
      <c r="B989" t="e">
        <f>IF(A989&lt;='Single Prism'!$D$18,A989,#N/A)</f>
        <v>#N/A</v>
      </c>
      <c r="C989" t="e">
        <f>'Single Prism'!$D$38*SIN(RADIANS('Single Prism'!$D$17*B989))</f>
        <v>#N/A</v>
      </c>
      <c r="D989" t="e">
        <f>'Single Prism'!$D$38*COS(RADIANS('Single Prism'!$D$17*B989))</f>
        <v>#N/A</v>
      </c>
      <c r="F989" t="e">
        <f>IF(A989&lt;='Single Prism'!$D$18,A989,#N/A)</f>
        <v>#N/A</v>
      </c>
      <c r="G989" t="e">
        <f>'Single Prism'!$D$36*SIN(RADIANS('Single Prism'!$D$17*F989))</f>
        <v>#N/A</v>
      </c>
      <c r="H989" t="e">
        <f>'Single Prism'!$D$36*COS(RADIANS('Single Prism'!$D$17*F989))</f>
        <v>#N/A</v>
      </c>
    </row>
    <row r="990" spans="1:8" x14ac:dyDescent="0.25">
      <c r="A990">
        <v>494</v>
      </c>
      <c r="B990" t="e">
        <f>IF(A990&lt;='Single Prism'!$D$18,A990,#N/A)</f>
        <v>#N/A</v>
      </c>
      <c r="C990" t="e">
        <f>'Single Prism'!$D$38*SIN(RADIANS('Single Prism'!$D$17*B990))</f>
        <v>#N/A</v>
      </c>
      <c r="D990" t="e">
        <f>'Single Prism'!$D$38*COS(RADIANS('Single Prism'!$D$17*B990))</f>
        <v>#N/A</v>
      </c>
      <c r="F990" t="e">
        <f>IF(A990&lt;='Single Prism'!$D$18,A990,#N/A)</f>
        <v>#N/A</v>
      </c>
      <c r="G990" t="e">
        <f>'Single Prism'!$D$36*SIN(RADIANS('Single Prism'!$D$17*F990))</f>
        <v>#N/A</v>
      </c>
      <c r="H990" t="e">
        <f>'Single Prism'!$D$36*COS(RADIANS('Single Prism'!$D$17*F990))</f>
        <v>#N/A</v>
      </c>
    </row>
    <row r="991" spans="1:8" x14ac:dyDescent="0.25">
      <c r="A991">
        <v>494.5</v>
      </c>
      <c r="B991" t="e">
        <f>IF(A991&lt;='Single Prism'!$D$18,A991,#N/A)</f>
        <v>#N/A</v>
      </c>
      <c r="C991" t="e">
        <f>'Single Prism'!$D$38*SIN(RADIANS('Single Prism'!$D$17*B991))</f>
        <v>#N/A</v>
      </c>
      <c r="D991" t="e">
        <f>'Single Prism'!$D$38*COS(RADIANS('Single Prism'!$D$17*B991))</f>
        <v>#N/A</v>
      </c>
      <c r="F991" t="e">
        <f>IF(A991&lt;='Single Prism'!$D$18,A991,#N/A)</f>
        <v>#N/A</v>
      </c>
      <c r="G991" t="e">
        <f>'Single Prism'!$D$36*SIN(RADIANS('Single Prism'!$D$17*F991))</f>
        <v>#N/A</v>
      </c>
      <c r="H991" t="e">
        <f>'Single Prism'!$D$36*COS(RADIANS('Single Prism'!$D$17*F991))</f>
        <v>#N/A</v>
      </c>
    </row>
    <row r="992" spans="1:8" x14ac:dyDescent="0.25">
      <c r="A992">
        <v>495</v>
      </c>
      <c r="B992" t="e">
        <f>IF(A992&lt;='Single Prism'!$D$18,A992,#N/A)</f>
        <v>#N/A</v>
      </c>
      <c r="C992" t="e">
        <f>'Single Prism'!$D$38*SIN(RADIANS('Single Prism'!$D$17*B992))</f>
        <v>#N/A</v>
      </c>
      <c r="D992" t="e">
        <f>'Single Prism'!$D$38*COS(RADIANS('Single Prism'!$D$17*B992))</f>
        <v>#N/A</v>
      </c>
      <c r="F992" t="e">
        <f>IF(A992&lt;='Single Prism'!$D$18,A992,#N/A)</f>
        <v>#N/A</v>
      </c>
      <c r="G992" t="e">
        <f>'Single Prism'!$D$36*SIN(RADIANS('Single Prism'!$D$17*F992))</f>
        <v>#N/A</v>
      </c>
      <c r="H992" t="e">
        <f>'Single Prism'!$D$36*COS(RADIANS('Single Prism'!$D$17*F992))</f>
        <v>#N/A</v>
      </c>
    </row>
    <row r="993" spans="1:8" x14ac:dyDescent="0.25">
      <c r="A993">
        <v>495.5</v>
      </c>
      <c r="B993" t="e">
        <f>IF(A993&lt;='Single Prism'!$D$18,A993,#N/A)</f>
        <v>#N/A</v>
      </c>
      <c r="C993" t="e">
        <f>'Single Prism'!$D$38*SIN(RADIANS('Single Prism'!$D$17*B993))</f>
        <v>#N/A</v>
      </c>
      <c r="D993" t="e">
        <f>'Single Prism'!$D$38*COS(RADIANS('Single Prism'!$D$17*B993))</f>
        <v>#N/A</v>
      </c>
      <c r="F993" t="e">
        <f>IF(A993&lt;='Single Prism'!$D$18,A993,#N/A)</f>
        <v>#N/A</v>
      </c>
      <c r="G993" t="e">
        <f>'Single Prism'!$D$36*SIN(RADIANS('Single Prism'!$D$17*F993))</f>
        <v>#N/A</v>
      </c>
      <c r="H993" t="e">
        <f>'Single Prism'!$D$36*COS(RADIANS('Single Prism'!$D$17*F993))</f>
        <v>#N/A</v>
      </c>
    </row>
    <row r="994" spans="1:8" x14ac:dyDescent="0.25">
      <c r="A994">
        <v>496</v>
      </c>
      <c r="B994" t="e">
        <f>IF(A994&lt;='Single Prism'!$D$18,A994,#N/A)</f>
        <v>#N/A</v>
      </c>
      <c r="C994" t="e">
        <f>'Single Prism'!$D$38*SIN(RADIANS('Single Prism'!$D$17*B994))</f>
        <v>#N/A</v>
      </c>
      <c r="D994" t="e">
        <f>'Single Prism'!$D$38*COS(RADIANS('Single Prism'!$D$17*B994))</f>
        <v>#N/A</v>
      </c>
      <c r="F994" t="e">
        <f>IF(A994&lt;='Single Prism'!$D$18,A994,#N/A)</f>
        <v>#N/A</v>
      </c>
      <c r="G994" t="e">
        <f>'Single Prism'!$D$36*SIN(RADIANS('Single Prism'!$D$17*F994))</f>
        <v>#N/A</v>
      </c>
      <c r="H994" t="e">
        <f>'Single Prism'!$D$36*COS(RADIANS('Single Prism'!$D$17*F994))</f>
        <v>#N/A</v>
      </c>
    </row>
    <row r="995" spans="1:8" x14ac:dyDescent="0.25">
      <c r="A995">
        <v>496.5</v>
      </c>
      <c r="B995" t="e">
        <f>IF(A995&lt;='Single Prism'!$D$18,A995,#N/A)</f>
        <v>#N/A</v>
      </c>
      <c r="C995" t="e">
        <f>'Single Prism'!$D$38*SIN(RADIANS('Single Prism'!$D$17*B995))</f>
        <v>#N/A</v>
      </c>
      <c r="D995" t="e">
        <f>'Single Prism'!$D$38*COS(RADIANS('Single Prism'!$D$17*B995))</f>
        <v>#N/A</v>
      </c>
      <c r="F995" t="e">
        <f>IF(A995&lt;='Single Prism'!$D$18,A995,#N/A)</f>
        <v>#N/A</v>
      </c>
      <c r="G995" t="e">
        <f>'Single Prism'!$D$36*SIN(RADIANS('Single Prism'!$D$17*F995))</f>
        <v>#N/A</v>
      </c>
      <c r="H995" t="e">
        <f>'Single Prism'!$D$36*COS(RADIANS('Single Prism'!$D$17*F995))</f>
        <v>#N/A</v>
      </c>
    </row>
    <row r="996" spans="1:8" x14ac:dyDescent="0.25">
      <c r="A996">
        <v>497</v>
      </c>
      <c r="B996" t="e">
        <f>IF(A996&lt;='Single Prism'!$D$18,A996,#N/A)</f>
        <v>#N/A</v>
      </c>
      <c r="C996" t="e">
        <f>'Single Prism'!$D$38*SIN(RADIANS('Single Prism'!$D$17*B996))</f>
        <v>#N/A</v>
      </c>
      <c r="D996" t="e">
        <f>'Single Prism'!$D$38*COS(RADIANS('Single Prism'!$D$17*B996))</f>
        <v>#N/A</v>
      </c>
      <c r="F996" t="e">
        <f>IF(A996&lt;='Single Prism'!$D$18,A996,#N/A)</f>
        <v>#N/A</v>
      </c>
      <c r="G996" t="e">
        <f>'Single Prism'!$D$36*SIN(RADIANS('Single Prism'!$D$17*F996))</f>
        <v>#N/A</v>
      </c>
      <c r="H996" t="e">
        <f>'Single Prism'!$D$36*COS(RADIANS('Single Prism'!$D$17*F996))</f>
        <v>#N/A</v>
      </c>
    </row>
    <row r="997" spans="1:8" x14ac:dyDescent="0.25">
      <c r="A997">
        <v>497.5</v>
      </c>
      <c r="B997" t="e">
        <f>IF(A997&lt;='Single Prism'!$D$18,A997,#N/A)</f>
        <v>#N/A</v>
      </c>
      <c r="C997" t="e">
        <f>'Single Prism'!$D$38*SIN(RADIANS('Single Prism'!$D$17*B997))</f>
        <v>#N/A</v>
      </c>
      <c r="D997" t="e">
        <f>'Single Prism'!$D$38*COS(RADIANS('Single Prism'!$D$17*B997))</f>
        <v>#N/A</v>
      </c>
      <c r="F997" t="e">
        <f>IF(A997&lt;='Single Prism'!$D$18,A997,#N/A)</f>
        <v>#N/A</v>
      </c>
      <c r="G997" t="e">
        <f>'Single Prism'!$D$36*SIN(RADIANS('Single Prism'!$D$17*F997))</f>
        <v>#N/A</v>
      </c>
      <c r="H997" t="e">
        <f>'Single Prism'!$D$36*COS(RADIANS('Single Prism'!$D$17*F997))</f>
        <v>#N/A</v>
      </c>
    </row>
    <row r="998" spans="1:8" x14ac:dyDescent="0.25">
      <c r="A998">
        <v>498</v>
      </c>
      <c r="B998" t="e">
        <f>IF(A998&lt;='Single Prism'!$D$18,A998,#N/A)</f>
        <v>#N/A</v>
      </c>
      <c r="C998" t="e">
        <f>'Single Prism'!$D$38*SIN(RADIANS('Single Prism'!$D$17*B998))</f>
        <v>#N/A</v>
      </c>
      <c r="D998" t="e">
        <f>'Single Prism'!$D$38*COS(RADIANS('Single Prism'!$D$17*B998))</f>
        <v>#N/A</v>
      </c>
      <c r="F998" t="e">
        <f>IF(A998&lt;='Single Prism'!$D$18,A998,#N/A)</f>
        <v>#N/A</v>
      </c>
      <c r="G998" t="e">
        <f>'Single Prism'!$D$36*SIN(RADIANS('Single Prism'!$D$17*F998))</f>
        <v>#N/A</v>
      </c>
      <c r="H998" t="e">
        <f>'Single Prism'!$D$36*COS(RADIANS('Single Prism'!$D$17*F998))</f>
        <v>#N/A</v>
      </c>
    </row>
    <row r="999" spans="1:8" x14ac:dyDescent="0.25">
      <c r="A999">
        <v>498.5</v>
      </c>
      <c r="B999" t="e">
        <f>IF(A999&lt;='Single Prism'!$D$18,A999,#N/A)</f>
        <v>#N/A</v>
      </c>
      <c r="C999" t="e">
        <f>'Single Prism'!$D$38*SIN(RADIANS('Single Prism'!$D$17*B999))</f>
        <v>#N/A</v>
      </c>
      <c r="D999" t="e">
        <f>'Single Prism'!$D$38*COS(RADIANS('Single Prism'!$D$17*B999))</f>
        <v>#N/A</v>
      </c>
      <c r="F999" t="e">
        <f>IF(A999&lt;='Single Prism'!$D$18,A999,#N/A)</f>
        <v>#N/A</v>
      </c>
      <c r="G999" t="e">
        <f>'Single Prism'!$D$36*SIN(RADIANS('Single Prism'!$D$17*F999))</f>
        <v>#N/A</v>
      </c>
      <c r="H999" t="e">
        <f>'Single Prism'!$D$36*COS(RADIANS('Single Prism'!$D$17*F999))</f>
        <v>#N/A</v>
      </c>
    </row>
    <row r="1000" spans="1:8" x14ac:dyDescent="0.25">
      <c r="A1000">
        <v>499</v>
      </c>
      <c r="B1000" t="e">
        <f>IF(A1000&lt;='Single Prism'!$D$18,A1000,#N/A)</f>
        <v>#N/A</v>
      </c>
      <c r="C1000" t="e">
        <f>'Single Prism'!$D$38*SIN(RADIANS('Single Prism'!$D$17*B1000))</f>
        <v>#N/A</v>
      </c>
      <c r="D1000" t="e">
        <f>'Single Prism'!$D$38*COS(RADIANS('Single Prism'!$D$17*B1000))</f>
        <v>#N/A</v>
      </c>
      <c r="F1000" t="e">
        <f>IF(A1000&lt;='Single Prism'!$D$18,A1000,#N/A)</f>
        <v>#N/A</v>
      </c>
      <c r="G1000" t="e">
        <f>'Single Prism'!$D$36*SIN(RADIANS('Single Prism'!$D$17*F1000))</f>
        <v>#N/A</v>
      </c>
      <c r="H1000" t="e">
        <f>'Single Prism'!$D$36*COS(RADIANS('Single Prism'!$D$17*F1000))</f>
        <v>#N/A</v>
      </c>
    </row>
    <row r="1001" spans="1:8" x14ac:dyDescent="0.25">
      <c r="A1001">
        <v>499.5</v>
      </c>
      <c r="B1001" t="e">
        <f>IF(A1001&lt;='Single Prism'!$D$18,A1001,#N/A)</f>
        <v>#N/A</v>
      </c>
      <c r="C1001" t="e">
        <f>'Single Prism'!$D$38*SIN(RADIANS('Single Prism'!$D$17*B1001))</f>
        <v>#N/A</v>
      </c>
      <c r="D1001" t="e">
        <f>'Single Prism'!$D$38*COS(RADIANS('Single Prism'!$D$17*B1001))</f>
        <v>#N/A</v>
      </c>
      <c r="F1001" t="e">
        <f>IF(A1001&lt;='Single Prism'!$D$18,A1001,#N/A)</f>
        <v>#N/A</v>
      </c>
      <c r="G1001" t="e">
        <f>'Single Prism'!$D$36*SIN(RADIANS('Single Prism'!$D$17*F1001))</f>
        <v>#N/A</v>
      </c>
      <c r="H1001" t="e">
        <f>'Single Prism'!$D$36*COS(RADIANS('Single Prism'!$D$17*F1001))</f>
        <v>#N/A</v>
      </c>
    </row>
    <row r="1002" spans="1:8" x14ac:dyDescent="0.25">
      <c r="A1002">
        <v>500</v>
      </c>
      <c r="B1002" t="e">
        <f>IF(A1002&lt;='Single Prism'!$D$18,A1002,#N/A)</f>
        <v>#N/A</v>
      </c>
      <c r="C1002" t="e">
        <f>'Single Prism'!$D$38*SIN(RADIANS('Single Prism'!$D$17*B1002))</f>
        <v>#N/A</v>
      </c>
      <c r="D1002" t="e">
        <f>'Single Prism'!$D$38*COS(RADIANS('Single Prism'!$D$17*B1002))</f>
        <v>#N/A</v>
      </c>
      <c r="F1002" t="e">
        <f>IF(A1002&lt;='Single Prism'!$D$18,A1002,#N/A)</f>
        <v>#N/A</v>
      </c>
      <c r="G1002" t="e">
        <f>'Single Prism'!$D$36*SIN(RADIANS('Single Prism'!$D$17*F1002))</f>
        <v>#N/A</v>
      </c>
      <c r="H1002" t="e">
        <f>'Single Prism'!$D$36*COS(RADIANS('Single Prism'!$D$17*F1002))</f>
        <v>#N/A</v>
      </c>
    </row>
    <row r="1003" spans="1:8" x14ac:dyDescent="0.25">
      <c r="A1003">
        <v>500.5</v>
      </c>
      <c r="B1003" t="e">
        <f>IF(A1003&lt;='Single Prism'!$D$18,A1003,#N/A)</f>
        <v>#N/A</v>
      </c>
      <c r="C1003" t="e">
        <f>'Single Prism'!$D$38*SIN(RADIANS('Single Prism'!$D$17*B1003))</f>
        <v>#N/A</v>
      </c>
      <c r="D1003" t="e">
        <f>'Single Prism'!$D$38*COS(RADIANS('Single Prism'!$D$17*B1003))</f>
        <v>#N/A</v>
      </c>
      <c r="F1003" t="e">
        <f>IF(A1003&lt;='Single Prism'!$D$18,A1003,#N/A)</f>
        <v>#N/A</v>
      </c>
      <c r="G1003" t="e">
        <f>'Single Prism'!$D$36*SIN(RADIANS('Single Prism'!$D$17*F1003))</f>
        <v>#N/A</v>
      </c>
      <c r="H1003" t="e">
        <f>'Single Prism'!$D$36*COS(RADIANS('Single Prism'!$D$17*F1003))</f>
        <v>#N/A</v>
      </c>
    </row>
    <row r="1004" spans="1:8" x14ac:dyDescent="0.25">
      <c r="A1004">
        <v>501</v>
      </c>
      <c r="B1004" t="e">
        <f>IF(A1004&lt;='Single Prism'!$D$18,A1004,#N/A)</f>
        <v>#N/A</v>
      </c>
      <c r="C1004" t="e">
        <f>'Single Prism'!$D$38*SIN(RADIANS('Single Prism'!$D$17*B1004))</f>
        <v>#N/A</v>
      </c>
      <c r="D1004" t="e">
        <f>'Single Prism'!$D$38*COS(RADIANS('Single Prism'!$D$17*B1004))</f>
        <v>#N/A</v>
      </c>
      <c r="F1004" t="e">
        <f>IF(A1004&lt;='Single Prism'!$D$18,A1004,#N/A)</f>
        <v>#N/A</v>
      </c>
      <c r="G1004" t="e">
        <f>'Single Prism'!$D$36*SIN(RADIANS('Single Prism'!$D$17*F1004))</f>
        <v>#N/A</v>
      </c>
      <c r="H1004" t="e">
        <f>'Single Prism'!$D$36*COS(RADIANS('Single Prism'!$D$17*F1004))</f>
        <v>#N/A</v>
      </c>
    </row>
    <row r="1005" spans="1:8" x14ac:dyDescent="0.25">
      <c r="A1005">
        <v>501.5</v>
      </c>
      <c r="B1005" t="e">
        <f>IF(A1005&lt;='Single Prism'!$D$18,A1005,#N/A)</f>
        <v>#N/A</v>
      </c>
      <c r="C1005" t="e">
        <f>'Single Prism'!$D$38*SIN(RADIANS('Single Prism'!$D$17*B1005))</f>
        <v>#N/A</v>
      </c>
      <c r="D1005" t="e">
        <f>'Single Prism'!$D$38*COS(RADIANS('Single Prism'!$D$17*B1005))</f>
        <v>#N/A</v>
      </c>
      <c r="F1005" t="e">
        <f>IF(A1005&lt;='Single Prism'!$D$18,A1005,#N/A)</f>
        <v>#N/A</v>
      </c>
      <c r="G1005" t="e">
        <f>'Single Prism'!$D$36*SIN(RADIANS('Single Prism'!$D$17*F1005))</f>
        <v>#N/A</v>
      </c>
      <c r="H1005" t="e">
        <f>'Single Prism'!$D$36*COS(RADIANS('Single Prism'!$D$17*F1005))</f>
        <v>#N/A</v>
      </c>
    </row>
    <row r="1006" spans="1:8" x14ac:dyDescent="0.25">
      <c r="A1006">
        <v>502</v>
      </c>
      <c r="B1006" t="e">
        <f>IF(A1006&lt;='Single Prism'!$D$18,A1006,#N/A)</f>
        <v>#N/A</v>
      </c>
      <c r="C1006" t="e">
        <f>'Single Prism'!$D$38*SIN(RADIANS('Single Prism'!$D$17*B1006))</f>
        <v>#N/A</v>
      </c>
      <c r="D1006" t="e">
        <f>'Single Prism'!$D$38*COS(RADIANS('Single Prism'!$D$17*B1006))</f>
        <v>#N/A</v>
      </c>
      <c r="F1006" t="e">
        <f>IF(A1006&lt;='Single Prism'!$D$18,A1006,#N/A)</f>
        <v>#N/A</v>
      </c>
      <c r="G1006" t="e">
        <f>'Single Prism'!$D$36*SIN(RADIANS('Single Prism'!$D$17*F1006))</f>
        <v>#N/A</v>
      </c>
      <c r="H1006" t="e">
        <f>'Single Prism'!$D$36*COS(RADIANS('Single Prism'!$D$17*F1006))</f>
        <v>#N/A</v>
      </c>
    </row>
    <row r="1007" spans="1:8" x14ac:dyDescent="0.25">
      <c r="A1007">
        <v>502.5</v>
      </c>
      <c r="B1007" t="e">
        <f>IF(A1007&lt;='Single Prism'!$D$18,A1007,#N/A)</f>
        <v>#N/A</v>
      </c>
      <c r="C1007" t="e">
        <f>'Single Prism'!$D$38*SIN(RADIANS('Single Prism'!$D$17*B1007))</f>
        <v>#N/A</v>
      </c>
      <c r="D1007" t="e">
        <f>'Single Prism'!$D$38*COS(RADIANS('Single Prism'!$D$17*B1007))</f>
        <v>#N/A</v>
      </c>
      <c r="F1007" t="e">
        <f>IF(A1007&lt;='Single Prism'!$D$18,A1007,#N/A)</f>
        <v>#N/A</v>
      </c>
      <c r="G1007" t="e">
        <f>'Single Prism'!$D$36*SIN(RADIANS('Single Prism'!$D$17*F1007))</f>
        <v>#N/A</v>
      </c>
      <c r="H1007" t="e">
        <f>'Single Prism'!$D$36*COS(RADIANS('Single Prism'!$D$17*F1007))</f>
        <v>#N/A</v>
      </c>
    </row>
    <row r="1008" spans="1:8" x14ac:dyDescent="0.25">
      <c r="A1008">
        <v>503</v>
      </c>
      <c r="B1008" t="e">
        <f>IF(A1008&lt;='Single Prism'!$D$18,A1008,#N/A)</f>
        <v>#N/A</v>
      </c>
      <c r="C1008" t="e">
        <f>'Single Prism'!$D$38*SIN(RADIANS('Single Prism'!$D$17*B1008))</f>
        <v>#N/A</v>
      </c>
      <c r="D1008" t="e">
        <f>'Single Prism'!$D$38*COS(RADIANS('Single Prism'!$D$17*B1008))</f>
        <v>#N/A</v>
      </c>
      <c r="F1008" t="e">
        <f>IF(A1008&lt;='Single Prism'!$D$18,A1008,#N/A)</f>
        <v>#N/A</v>
      </c>
      <c r="G1008" t="e">
        <f>'Single Prism'!$D$36*SIN(RADIANS('Single Prism'!$D$17*F1008))</f>
        <v>#N/A</v>
      </c>
      <c r="H1008" t="e">
        <f>'Single Prism'!$D$36*COS(RADIANS('Single Prism'!$D$17*F1008))</f>
        <v>#N/A</v>
      </c>
    </row>
    <row r="1009" spans="1:8" x14ac:dyDescent="0.25">
      <c r="A1009">
        <v>503.5</v>
      </c>
      <c r="B1009" t="e">
        <f>IF(A1009&lt;='Single Prism'!$D$18,A1009,#N/A)</f>
        <v>#N/A</v>
      </c>
      <c r="C1009" t="e">
        <f>'Single Prism'!$D$38*SIN(RADIANS('Single Prism'!$D$17*B1009))</f>
        <v>#N/A</v>
      </c>
      <c r="D1009" t="e">
        <f>'Single Prism'!$D$38*COS(RADIANS('Single Prism'!$D$17*B1009))</f>
        <v>#N/A</v>
      </c>
      <c r="F1009" t="e">
        <f>IF(A1009&lt;='Single Prism'!$D$18,A1009,#N/A)</f>
        <v>#N/A</v>
      </c>
      <c r="G1009" t="e">
        <f>'Single Prism'!$D$36*SIN(RADIANS('Single Prism'!$D$17*F1009))</f>
        <v>#N/A</v>
      </c>
      <c r="H1009" t="e">
        <f>'Single Prism'!$D$36*COS(RADIANS('Single Prism'!$D$17*F1009))</f>
        <v>#N/A</v>
      </c>
    </row>
    <row r="1010" spans="1:8" x14ac:dyDescent="0.25">
      <c r="A1010">
        <v>504</v>
      </c>
      <c r="B1010" t="e">
        <f>IF(A1010&lt;='Single Prism'!$D$18,A1010,#N/A)</f>
        <v>#N/A</v>
      </c>
      <c r="C1010" t="e">
        <f>'Single Prism'!$D$38*SIN(RADIANS('Single Prism'!$D$17*B1010))</f>
        <v>#N/A</v>
      </c>
      <c r="D1010" t="e">
        <f>'Single Prism'!$D$38*COS(RADIANS('Single Prism'!$D$17*B1010))</f>
        <v>#N/A</v>
      </c>
      <c r="F1010" t="e">
        <f>IF(A1010&lt;='Single Prism'!$D$18,A1010,#N/A)</f>
        <v>#N/A</v>
      </c>
      <c r="G1010" t="e">
        <f>'Single Prism'!$D$36*SIN(RADIANS('Single Prism'!$D$17*F1010))</f>
        <v>#N/A</v>
      </c>
      <c r="H1010" t="e">
        <f>'Single Prism'!$D$36*COS(RADIANS('Single Prism'!$D$17*F1010))</f>
        <v>#N/A</v>
      </c>
    </row>
    <row r="1011" spans="1:8" x14ac:dyDescent="0.25">
      <c r="A1011">
        <v>504.5</v>
      </c>
      <c r="B1011" t="e">
        <f>IF(A1011&lt;='Single Prism'!$D$18,A1011,#N/A)</f>
        <v>#N/A</v>
      </c>
      <c r="C1011" t="e">
        <f>'Single Prism'!$D$38*SIN(RADIANS('Single Prism'!$D$17*B1011))</f>
        <v>#N/A</v>
      </c>
      <c r="D1011" t="e">
        <f>'Single Prism'!$D$38*COS(RADIANS('Single Prism'!$D$17*B1011))</f>
        <v>#N/A</v>
      </c>
      <c r="F1011" t="e">
        <f>IF(A1011&lt;='Single Prism'!$D$18,A1011,#N/A)</f>
        <v>#N/A</v>
      </c>
      <c r="G1011" t="e">
        <f>'Single Prism'!$D$36*SIN(RADIANS('Single Prism'!$D$17*F1011))</f>
        <v>#N/A</v>
      </c>
      <c r="H1011" t="e">
        <f>'Single Prism'!$D$36*COS(RADIANS('Single Prism'!$D$17*F1011))</f>
        <v>#N/A</v>
      </c>
    </row>
    <row r="1012" spans="1:8" x14ac:dyDescent="0.25">
      <c r="A1012">
        <v>505</v>
      </c>
      <c r="B1012" t="e">
        <f>IF(A1012&lt;='Single Prism'!$D$18,A1012,#N/A)</f>
        <v>#N/A</v>
      </c>
      <c r="C1012" t="e">
        <f>'Single Prism'!$D$38*SIN(RADIANS('Single Prism'!$D$17*B1012))</f>
        <v>#N/A</v>
      </c>
      <c r="D1012" t="e">
        <f>'Single Prism'!$D$38*COS(RADIANS('Single Prism'!$D$17*B1012))</f>
        <v>#N/A</v>
      </c>
      <c r="F1012" t="e">
        <f>IF(A1012&lt;='Single Prism'!$D$18,A1012,#N/A)</f>
        <v>#N/A</v>
      </c>
      <c r="G1012" t="e">
        <f>'Single Prism'!$D$36*SIN(RADIANS('Single Prism'!$D$17*F1012))</f>
        <v>#N/A</v>
      </c>
      <c r="H1012" t="e">
        <f>'Single Prism'!$D$36*COS(RADIANS('Single Prism'!$D$17*F1012))</f>
        <v>#N/A</v>
      </c>
    </row>
    <row r="1013" spans="1:8" x14ac:dyDescent="0.25">
      <c r="A1013">
        <v>505.5</v>
      </c>
      <c r="B1013" t="e">
        <f>IF(A1013&lt;='Single Prism'!$D$18,A1013,#N/A)</f>
        <v>#N/A</v>
      </c>
      <c r="C1013" t="e">
        <f>'Single Prism'!$D$38*SIN(RADIANS('Single Prism'!$D$17*B1013))</f>
        <v>#N/A</v>
      </c>
      <c r="D1013" t="e">
        <f>'Single Prism'!$D$38*COS(RADIANS('Single Prism'!$D$17*B1013))</f>
        <v>#N/A</v>
      </c>
      <c r="F1013" t="e">
        <f>IF(A1013&lt;='Single Prism'!$D$18,A1013,#N/A)</f>
        <v>#N/A</v>
      </c>
      <c r="G1013" t="e">
        <f>'Single Prism'!$D$36*SIN(RADIANS('Single Prism'!$D$17*F1013))</f>
        <v>#N/A</v>
      </c>
      <c r="H1013" t="e">
        <f>'Single Prism'!$D$36*COS(RADIANS('Single Prism'!$D$17*F1013))</f>
        <v>#N/A</v>
      </c>
    </row>
    <row r="1014" spans="1:8" x14ac:dyDescent="0.25">
      <c r="A1014">
        <v>506</v>
      </c>
      <c r="B1014" t="e">
        <f>IF(A1014&lt;='Single Prism'!$D$18,A1014,#N/A)</f>
        <v>#N/A</v>
      </c>
      <c r="C1014" t="e">
        <f>'Single Prism'!$D$38*SIN(RADIANS('Single Prism'!$D$17*B1014))</f>
        <v>#N/A</v>
      </c>
      <c r="D1014" t="e">
        <f>'Single Prism'!$D$38*COS(RADIANS('Single Prism'!$D$17*B1014))</f>
        <v>#N/A</v>
      </c>
      <c r="F1014" t="e">
        <f>IF(A1014&lt;='Single Prism'!$D$18,A1014,#N/A)</f>
        <v>#N/A</v>
      </c>
      <c r="G1014" t="e">
        <f>'Single Prism'!$D$36*SIN(RADIANS('Single Prism'!$D$17*F1014))</f>
        <v>#N/A</v>
      </c>
      <c r="H1014" t="e">
        <f>'Single Prism'!$D$36*COS(RADIANS('Single Prism'!$D$17*F1014))</f>
        <v>#N/A</v>
      </c>
    </row>
    <row r="1015" spans="1:8" x14ac:dyDescent="0.25">
      <c r="A1015">
        <v>506.5</v>
      </c>
      <c r="B1015" t="e">
        <f>IF(A1015&lt;='Single Prism'!$D$18,A1015,#N/A)</f>
        <v>#N/A</v>
      </c>
      <c r="C1015" t="e">
        <f>'Single Prism'!$D$38*SIN(RADIANS('Single Prism'!$D$17*B1015))</f>
        <v>#N/A</v>
      </c>
      <c r="D1015" t="e">
        <f>'Single Prism'!$D$38*COS(RADIANS('Single Prism'!$D$17*B1015))</f>
        <v>#N/A</v>
      </c>
      <c r="F1015" t="e">
        <f>IF(A1015&lt;='Single Prism'!$D$18,A1015,#N/A)</f>
        <v>#N/A</v>
      </c>
      <c r="G1015" t="e">
        <f>'Single Prism'!$D$36*SIN(RADIANS('Single Prism'!$D$17*F1015))</f>
        <v>#N/A</v>
      </c>
      <c r="H1015" t="e">
        <f>'Single Prism'!$D$36*COS(RADIANS('Single Prism'!$D$17*F1015))</f>
        <v>#N/A</v>
      </c>
    </row>
    <row r="1016" spans="1:8" x14ac:dyDescent="0.25">
      <c r="A1016">
        <v>507</v>
      </c>
      <c r="B1016" t="e">
        <f>IF(A1016&lt;='Single Prism'!$D$18,A1016,#N/A)</f>
        <v>#N/A</v>
      </c>
      <c r="C1016" t="e">
        <f>'Single Prism'!$D$38*SIN(RADIANS('Single Prism'!$D$17*B1016))</f>
        <v>#N/A</v>
      </c>
      <c r="D1016" t="e">
        <f>'Single Prism'!$D$38*COS(RADIANS('Single Prism'!$D$17*B1016))</f>
        <v>#N/A</v>
      </c>
      <c r="F1016" t="e">
        <f>IF(A1016&lt;='Single Prism'!$D$18,A1016,#N/A)</f>
        <v>#N/A</v>
      </c>
      <c r="G1016" t="e">
        <f>'Single Prism'!$D$36*SIN(RADIANS('Single Prism'!$D$17*F1016))</f>
        <v>#N/A</v>
      </c>
      <c r="H1016" t="e">
        <f>'Single Prism'!$D$36*COS(RADIANS('Single Prism'!$D$17*F1016))</f>
        <v>#N/A</v>
      </c>
    </row>
    <row r="1017" spans="1:8" x14ac:dyDescent="0.25">
      <c r="A1017">
        <v>507.5</v>
      </c>
      <c r="B1017" t="e">
        <f>IF(A1017&lt;='Single Prism'!$D$18,A1017,#N/A)</f>
        <v>#N/A</v>
      </c>
      <c r="C1017" t="e">
        <f>'Single Prism'!$D$38*SIN(RADIANS('Single Prism'!$D$17*B1017))</f>
        <v>#N/A</v>
      </c>
      <c r="D1017" t="e">
        <f>'Single Prism'!$D$38*COS(RADIANS('Single Prism'!$D$17*B1017))</f>
        <v>#N/A</v>
      </c>
      <c r="F1017" t="e">
        <f>IF(A1017&lt;='Single Prism'!$D$18,A1017,#N/A)</f>
        <v>#N/A</v>
      </c>
      <c r="G1017" t="e">
        <f>'Single Prism'!$D$36*SIN(RADIANS('Single Prism'!$D$17*F1017))</f>
        <v>#N/A</v>
      </c>
      <c r="H1017" t="e">
        <f>'Single Prism'!$D$36*COS(RADIANS('Single Prism'!$D$17*F1017))</f>
        <v>#N/A</v>
      </c>
    </row>
    <row r="1018" spans="1:8" x14ac:dyDescent="0.25">
      <c r="A1018">
        <v>508</v>
      </c>
      <c r="B1018" t="e">
        <f>IF(A1018&lt;='Single Prism'!$D$18,A1018,#N/A)</f>
        <v>#N/A</v>
      </c>
      <c r="C1018" t="e">
        <f>'Single Prism'!$D$38*SIN(RADIANS('Single Prism'!$D$17*B1018))</f>
        <v>#N/A</v>
      </c>
      <c r="D1018" t="e">
        <f>'Single Prism'!$D$38*COS(RADIANS('Single Prism'!$D$17*B1018))</f>
        <v>#N/A</v>
      </c>
      <c r="F1018" t="e">
        <f>IF(A1018&lt;='Single Prism'!$D$18,A1018,#N/A)</f>
        <v>#N/A</v>
      </c>
      <c r="G1018" t="e">
        <f>'Single Prism'!$D$36*SIN(RADIANS('Single Prism'!$D$17*F1018))</f>
        <v>#N/A</v>
      </c>
      <c r="H1018" t="e">
        <f>'Single Prism'!$D$36*COS(RADIANS('Single Prism'!$D$17*F1018))</f>
        <v>#N/A</v>
      </c>
    </row>
    <row r="1019" spans="1:8" x14ac:dyDescent="0.25">
      <c r="A1019">
        <v>508.5</v>
      </c>
      <c r="B1019" t="e">
        <f>IF(A1019&lt;='Single Prism'!$D$18,A1019,#N/A)</f>
        <v>#N/A</v>
      </c>
      <c r="C1019" t="e">
        <f>'Single Prism'!$D$38*SIN(RADIANS('Single Prism'!$D$17*B1019))</f>
        <v>#N/A</v>
      </c>
      <c r="D1019" t="e">
        <f>'Single Prism'!$D$38*COS(RADIANS('Single Prism'!$D$17*B1019))</f>
        <v>#N/A</v>
      </c>
      <c r="F1019" t="e">
        <f>IF(A1019&lt;='Single Prism'!$D$18,A1019,#N/A)</f>
        <v>#N/A</v>
      </c>
      <c r="G1019" t="e">
        <f>'Single Prism'!$D$36*SIN(RADIANS('Single Prism'!$D$17*F1019))</f>
        <v>#N/A</v>
      </c>
      <c r="H1019" t="e">
        <f>'Single Prism'!$D$36*COS(RADIANS('Single Prism'!$D$17*F1019))</f>
        <v>#N/A</v>
      </c>
    </row>
    <row r="1020" spans="1:8" x14ac:dyDescent="0.25">
      <c r="A1020">
        <v>509</v>
      </c>
      <c r="B1020" t="e">
        <f>IF(A1020&lt;='Single Prism'!$D$18,A1020,#N/A)</f>
        <v>#N/A</v>
      </c>
      <c r="C1020" t="e">
        <f>'Single Prism'!$D$38*SIN(RADIANS('Single Prism'!$D$17*B1020))</f>
        <v>#N/A</v>
      </c>
      <c r="D1020" t="e">
        <f>'Single Prism'!$D$38*COS(RADIANS('Single Prism'!$D$17*B1020))</f>
        <v>#N/A</v>
      </c>
      <c r="F1020" t="e">
        <f>IF(A1020&lt;='Single Prism'!$D$18,A1020,#N/A)</f>
        <v>#N/A</v>
      </c>
      <c r="G1020" t="e">
        <f>'Single Prism'!$D$36*SIN(RADIANS('Single Prism'!$D$17*F1020))</f>
        <v>#N/A</v>
      </c>
      <c r="H1020" t="e">
        <f>'Single Prism'!$D$36*COS(RADIANS('Single Prism'!$D$17*F1020))</f>
        <v>#N/A</v>
      </c>
    </row>
    <row r="1021" spans="1:8" x14ac:dyDescent="0.25">
      <c r="A1021">
        <v>509.5</v>
      </c>
      <c r="B1021" t="e">
        <f>IF(A1021&lt;='Single Prism'!$D$18,A1021,#N/A)</f>
        <v>#N/A</v>
      </c>
      <c r="C1021" t="e">
        <f>'Single Prism'!$D$38*SIN(RADIANS('Single Prism'!$D$17*B1021))</f>
        <v>#N/A</v>
      </c>
      <c r="D1021" t="e">
        <f>'Single Prism'!$D$38*COS(RADIANS('Single Prism'!$D$17*B1021))</f>
        <v>#N/A</v>
      </c>
      <c r="F1021" t="e">
        <f>IF(A1021&lt;='Single Prism'!$D$18,A1021,#N/A)</f>
        <v>#N/A</v>
      </c>
      <c r="G1021" t="e">
        <f>'Single Prism'!$D$36*SIN(RADIANS('Single Prism'!$D$17*F1021))</f>
        <v>#N/A</v>
      </c>
      <c r="H1021" t="e">
        <f>'Single Prism'!$D$36*COS(RADIANS('Single Prism'!$D$17*F1021))</f>
        <v>#N/A</v>
      </c>
    </row>
    <row r="1022" spans="1:8" x14ac:dyDescent="0.25">
      <c r="A1022">
        <v>510</v>
      </c>
      <c r="B1022" t="e">
        <f>IF(A1022&lt;='Single Prism'!$D$18,A1022,#N/A)</f>
        <v>#N/A</v>
      </c>
      <c r="C1022" t="e">
        <f>'Single Prism'!$D$38*SIN(RADIANS('Single Prism'!$D$17*B1022))</f>
        <v>#N/A</v>
      </c>
      <c r="D1022" t="e">
        <f>'Single Prism'!$D$38*COS(RADIANS('Single Prism'!$D$17*B1022))</f>
        <v>#N/A</v>
      </c>
      <c r="F1022" t="e">
        <f>IF(A1022&lt;='Single Prism'!$D$18,A1022,#N/A)</f>
        <v>#N/A</v>
      </c>
      <c r="G1022" t="e">
        <f>'Single Prism'!$D$36*SIN(RADIANS('Single Prism'!$D$17*F1022))</f>
        <v>#N/A</v>
      </c>
      <c r="H1022" t="e">
        <f>'Single Prism'!$D$36*COS(RADIANS('Single Prism'!$D$17*F1022))</f>
        <v>#N/A</v>
      </c>
    </row>
    <row r="1023" spans="1:8" x14ac:dyDescent="0.25">
      <c r="A1023">
        <v>510.5</v>
      </c>
      <c r="B1023" t="e">
        <f>IF(A1023&lt;='Single Prism'!$D$18,A1023,#N/A)</f>
        <v>#N/A</v>
      </c>
      <c r="C1023" t="e">
        <f>'Single Prism'!$D$38*SIN(RADIANS('Single Prism'!$D$17*B1023))</f>
        <v>#N/A</v>
      </c>
      <c r="D1023" t="e">
        <f>'Single Prism'!$D$38*COS(RADIANS('Single Prism'!$D$17*B1023))</f>
        <v>#N/A</v>
      </c>
      <c r="F1023" t="e">
        <f>IF(A1023&lt;='Single Prism'!$D$18,A1023,#N/A)</f>
        <v>#N/A</v>
      </c>
      <c r="G1023" t="e">
        <f>'Single Prism'!$D$36*SIN(RADIANS('Single Prism'!$D$17*F1023))</f>
        <v>#N/A</v>
      </c>
      <c r="H1023" t="e">
        <f>'Single Prism'!$D$36*COS(RADIANS('Single Prism'!$D$17*F1023))</f>
        <v>#N/A</v>
      </c>
    </row>
    <row r="1024" spans="1:8" x14ac:dyDescent="0.25">
      <c r="A1024">
        <v>511</v>
      </c>
      <c r="B1024" t="e">
        <f>IF(A1024&lt;='Single Prism'!$D$18,A1024,#N/A)</f>
        <v>#N/A</v>
      </c>
      <c r="C1024" t="e">
        <f>'Single Prism'!$D$38*SIN(RADIANS('Single Prism'!$D$17*B1024))</f>
        <v>#N/A</v>
      </c>
      <c r="D1024" t="e">
        <f>'Single Prism'!$D$38*COS(RADIANS('Single Prism'!$D$17*B1024))</f>
        <v>#N/A</v>
      </c>
      <c r="F1024" t="e">
        <f>IF(A1024&lt;='Single Prism'!$D$18,A1024,#N/A)</f>
        <v>#N/A</v>
      </c>
      <c r="G1024" t="e">
        <f>'Single Prism'!$D$36*SIN(RADIANS('Single Prism'!$D$17*F1024))</f>
        <v>#N/A</v>
      </c>
      <c r="H1024" t="e">
        <f>'Single Prism'!$D$36*COS(RADIANS('Single Prism'!$D$17*F1024))</f>
        <v>#N/A</v>
      </c>
    </row>
    <row r="1025" spans="1:8" x14ac:dyDescent="0.25">
      <c r="A1025">
        <v>511.5</v>
      </c>
      <c r="B1025" t="e">
        <f>IF(A1025&lt;='Single Prism'!$D$18,A1025,#N/A)</f>
        <v>#N/A</v>
      </c>
      <c r="C1025" t="e">
        <f>'Single Prism'!$D$38*SIN(RADIANS('Single Prism'!$D$17*B1025))</f>
        <v>#N/A</v>
      </c>
      <c r="D1025" t="e">
        <f>'Single Prism'!$D$38*COS(RADIANS('Single Prism'!$D$17*B1025))</f>
        <v>#N/A</v>
      </c>
      <c r="F1025" t="e">
        <f>IF(A1025&lt;='Single Prism'!$D$18,A1025,#N/A)</f>
        <v>#N/A</v>
      </c>
      <c r="G1025" t="e">
        <f>'Single Prism'!$D$36*SIN(RADIANS('Single Prism'!$D$17*F1025))</f>
        <v>#N/A</v>
      </c>
      <c r="H1025" t="e">
        <f>'Single Prism'!$D$36*COS(RADIANS('Single Prism'!$D$17*F1025))</f>
        <v>#N/A</v>
      </c>
    </row>
    <row r="1026" spans="1:8" x14ac:dyDescent="0.25">
      <c r="A1026">
        <v>512</v>
      </c>
      <c r="B1026" t="e">
        <f>IF(A1026&lt;='Single Prism'!$D$18,A1026,#N/A)</f>
        <v>#N/A</v>
      </c>
      <c r="C1026" t="e">
        <f>'Single Prism'!$D$38*SIN(RADIANS('Single Prism'!$D$17*B1026))</f>
        <v>#N/A</v>
      </c>
      <c r="D1026" t="e">
        <f>'Single Prism'!$D$38*COS(RADIANS('Single Prism'!$D$17*B1026))</f>
        <v>#N/A</v>
      </c>
      <c r="F1026" t="e">
        <f>IF(A1026&lt;='Single Prism'!$D$18,A1026,#N/A)</f>
        <v>#N/A</v>
      </c>
      <c r="G1026" t="e">
        <f>'Single Prism'!$D$36*SIN(RADIANS('Single Prism'!$D$17*F1026))</f>
        <v>#N/A</v>
      </c>
      <c r="H1026" t="e">
        <f>'Single Prism'!$D$36*COS(RADIANS('Single Prism'!$D$17*F1026))</f>
        <v>#N/A</v>
      </c>
    </row>
    <row r="1027" spans="1:8" x14ac:dyDescent="0.25">
      <c r="A1027">
        <v>512.5</v>
      </c>
      <c r="B1027" t="e">
        <f>IF(A1027&lt;='Single Prism'!$D$18,A1027,#N/A)</f>
        <v>#N/A</v>
      </c>
      <c r="C1027" t="e">
        <f>'Single Prism'!$D$38*SIN(RADIANS('Single Prism'!$D$17*B1027))</f>
        <v>#N/A</v>
      </c>
      <c r="D1027" t="e">
        <f>'Single Prism'!$D$38*COS(RADIANS('Single Prism'!$D$17*B1027))</f>
        <v>#N/A</v>
      </c>
      <c r="F1027" t="e">
        <f>IF(A1027&lt;='Single Prism'!$D$18,A1027,#N/A)</f>
        <v>#N/A</v>
      </c>
      <c r="G1027" t="e">
        <f>'Single Prism'!$D$36*SIN(RADIANS('Single Prism'!$D$17*F1027))</f>
        <v>#N/A</v>
      </c>
      <c r="H1027" t="e">
        <f>'Single Prism'!$D$36*COS(RADIANS('Single Prism'!$D$17*F1027))</f>
        <v>#N/A</v>
      </c>
    </row>
    <row r="1028" spans="1:8" x14ac:dyDescent="0.25">
      <c r="A1028">
        <v>513</v>
      </c>
      <c r="B1028" t="e">
        <f>IF(A1028&lt;='Single Prism'!$D$18,A1028,#N/A)</f>
        <v>#N/A</v>
      </c>
      <c r="C1028" t="e">
        <f>'Single Prism'!$D$38*SIN(RADIANS('Single Prism'!$D$17*B1028))</f>
        <v>#N/A</v>
      </c>
      <c r="D1028" t="e">
        <f>'Single Prism'!$D$38*COS(RADIANS('Single Prism'!$D$17*B1028))</f>
        <v>#N/A</v>
      </c>
      <c r="F1028" t="e">
        <f>IF(A1028&lt;='Single Prism'!$D$18,A1028,#N/A)</f>
        <v>#N/A</v>
      </c>
      <c r="G1028" t="e">
        <f>'Single Prism'!$D$36*SIN(RADIANS('Single Prism'!$D$17*F1028))</f>
        <v>#N/A</v>
      </c>
      <c r="H1028" t="e">
        <f>'Single Prism'!$D$36*COS(RADIANS('Single Prism'!$D$17*F1028))</f>
        <v>#N/A</v>
      </c>
    </row>
    <row r="1029" spans="1:8" x14ac:dyDescent="0.25">
      <c r="A1029">
        <v>513.5</v>
      </c>
      <c r="B1029" t="e">
        <f>IF(A1029&lt;='Single Prism'!$D$18,A1029,#N/A)</f>
        <v>#N/A</v>
      </c>
      <c r="C1029" t="e">
        <f>'Single Prism'!$D$38*SIN(RADIANS('Single Prism'!$D$17*B1029))</f>
        <v>#N/A</v>
      </c>
      <c r="D1029" t="e">
        <f>'Single Prism'!$D$38*COS(RADIANS('Single Prism'!$D$17*B1029))</f>
        <v>#N/A</v>
      </c>
      <c r="F1029" t="e">
        <f>IF(A1029&lt;='Single Prism'!$D$18,A1029,#N/A)</f>
        <v>#N/A</v>
      </c>
      <c r="G1029" t="e">
        <f>'Single Prism'!$D$36*SIN(RADIANS('Single Prism'!$D$17*F1029))</f>
        <v>#N/A</v>
      </c>
      <c r="H1029" t="e">
        <f>'Single Prism'!$D$36*COS(RADIANS('Single Prism'!$D$17*F1029))</f>
        <v>#N/A</v>
      </c>
    </row>
    <row r="1030" spans="1:8" x14ac:dyDescent="0.25">
      <c r="A1030">
        <v>514</v>
      </c>
      <c r="B1030" t="e">
        <f>IF(A1030&lt;='Single Prism'!$D$18,A1030,#N/A)</f>
        <v>#N/A</v>
      </c>
      <c r="C1030" t="e">
        <f>'Single Prism'!$D$38*SIN(RADIANS('Single Prism'!$D$17*B1030))</f>
        <v>#N/A</v>
      </c>
      <c r="D1030" t="e">
        <f>'Single Prism'!$D$38*COS(RADIANS('Single Prism'!$D$17*B1030))</f>
        <v>#N/A</v>
      </c>
      <c r="F1030" t="e">
        <f>IF(A1030&lt;='Single Prism'!$D$18,A1030,#N/A)</f>
        <v>#N/A</v>
      </c>
      <c r="G1030" t="e">
        <f>'Single Prism'!$D$36*SIN(RADIANS('Single Prism'!$D$17*F1030))</f>
        <v>#N/A</v>
      </c>
      <c r="H1030" t="e">
        <f>'Single Prism'!$D$36*COS(RADIANS('Single Prism'!$D$17*F1030))</f>
        <v>#N/A</v>
      </c>
    </row>
    <row r="1031" spans="1:8" x14ac:dyDescent="0.25">
      <c r="A1031">
        <v>514.5</v>
      </c>
      <c r="B1031" t="e">
        <f>IF(A1031&lt;='Single Prism'!$D$18,A1031,#N/A)</f>
        <v>#N/A</v>
      </c>
      <c r="C1031" t="e">
        <f>'Single Prism'!$D$38*SIN(RADIANS('Single Prism'!$D$17*B1031))</f>
        <v>#N/A</v>
      </c>
      <c r="D1031" t="e">
        <f>'Single Prism'!$D$38*COS(RADIANS('Single Prism'!$D$17*B1031))</f>
        <v>#N/A</v>
      </c>
      <c r="F1031" t="e">
        <f>IF(A1031&lt;='Single Prism'!$D$18,A1031,#N/A)</f>
        <v>#N/A</v>
      </c>
      <c r="G1031" t="e">
        <f>'Single Prism'!$D$36*SIN(RADIANS('Single Prism'!$D$17*F1031))</f>
        <v>#N/A</v>
      </c>
      <c r="H1031" t="e">
        <f>'Single Prism'!$D$36*COS(RADIANS('Single Prism'!$D$17*F1031))</f>
        <v>#N/A</v>
      </c>
    </row>
    <row r="1032" spans="1:8" x14ac:dyDescent="0.25">
      <c r="A1032">
        <v>515</v>
      </c>
      <c r="B1032" t="e">
        <f>IF(A1032&lt;='Single Prism'!$D$18,A1032,#N/A)</f>
        <v>#N/A</v>
      </c>
      <c r="C1032" t="e">
        <f>'Single Prism'!$D$38*SIN(RADIANS('Single Prism'!$D$17*B1032))</f>
        <v>#N/A</v>
      </c>
      <c r="D1032" t="e">
        <f>'Single Prism'!$D$38*COS(RADIANS('Single Prism'!$D$17*B1032))</f>
        <v>#N/A</v>
      </c>
      <c r="F1032" t="e">
        <f>IF(A1032&lt;='Single Prism'!$D$18,A1032,#N/A)</f>
        <v>#N/A</v>
      </c>
      <c r="G1032" t="e">
        <f>'Single Prism'!$D$36*SIN(RADIANS('Single Prism'!$D$17*F1032))</f>
        <v>#N/A</v>
      </c>
      <c r="H1032" t="e">
        <f>'Single Prism'!$D$36*COS(RADIANS('Single Prism'!$D$17*F1032))</f>
        <v>#N/A</v>
      </c>
    </row>
    <row r="1033" spans="1:8" x14ac:dyDescent="0.25">
      <c r="A1033">
        <v>515.5</v>
      </c>
      <c r="B1033" t="e">
        <f>IF(A1033&lt;='Single Prism'!$D$18,A1033,#N/A)</f>
        <v>#N/A</v>
      </c>
      <c r="C1033" t="e">
        <f>'Single Prism'!$D$38*SIN(RADIANS('Single Prism'!$D$17*B1033))</f>
        <v>#N/A</v>
      </c>
      <c r="D1033" t="e">
        <f>'Single Prism'!$D$38*COS(RADIANS('Single Prism'!$D$17*B1033))</f>
        <v>#N/A</v>
      </c>
      <c r="F1033" t="e">
        <f>IF(A1033&lt;='Single Prism'!$D$18,A1033,#N/A)</f>
        <v>#N/A</v>
      </c>
      <c r="G1033" t="e">
        <f>'Single Prism'!$D$36*SIN(RADIANS('Single Prism'!$D$17*F1033))</f>
        <v>#N/A</v>
      </c>
      <c r="H1033" t="e">
        <f>'Single Prism'!$D$36*COS(RADIANS('Single Prism'!$D$17*F1033))</f>
        <v>#N/A</v>
      </c>
    </row>
    <row r="1034" spans="1:8" x14ac:dyDescent="0.25">
      <c r="A1034">
        <v>516</v>
      </c>
      <c r="B1034" t="e">
        <f>IF(A1034&lt;='Single Prism'!$D$18,A1034,#N/A)</f>
        <v>#N/A</v>
      </c>
      <c r="C1034" t="e">
        <f>'Single Prism'!$D$38*SIN(RADIANS('Single Prism'!$D$17*B1034))</f>
        <v>#N/A</v>
      </c>
      <c r="D1034" t="e">
        <f>'Single Prism'!$D$38*COS(RADIANS('Single Prism'!$D$17*B1034))</f>
        <v>#N/A</v>
      </c>
      <c r="F1034" t="e">
        <f>IF(A1034&lt;='Single Prism'!$D$18,A1034,#N/A)</f>
        <v>#N/A</v>
      </c>
      <c r="G1034" t="e">
        <f>'Single Prism'!$D$36*SIN(RADIANS('Single Prism'!$D$17*F1034))</f>
        <v>#N/A</v>
      </c>
      <c r="H1034" t="e">
        <f>'Single Prism'!$D$36*COS(RADIANS('Single Prism'!$D$17*F1034))</f>
        <v>#N/A</v>
      </c>
    </row>
    <row r="1035" spans="1:8" x14ac:dyDescent="0.25">
      <c r="A1035">
        <v>516.5</v>
      </c>
      <c r="B1035" t="e">
        <f>IF(A1035&lt;='Single Prism'!$D$18,A1035,#N/A)</f>
        <v>#N/A</v>
      </c>
      <c r="C1035" t="e">
        <f>'Single Prism'!$D$38*SIN(RADIANS('Single Prism'!$D$17*B1035))</f>
        <v>#N/A</v>
      </c>
      <c r="D1035" t="e">
        <f>'Single Prism'!$D$38*COS(RADIANS('Single Prism'!$D$17*B1035))</f>
        <v>#N/A</v>
      </c>
      <c r="F1035" t="e">
        <f>IF(A1035&lt;='Single Prism'!$D$18,A1035,#N/A)</f>
        <v>#N/A</v>
      </c>
      <c r="G1035" t="e">
        <f>'Single Prism'!$D$36*SIN(RADIANS('Single Prism'!$D$17*F1035))</f>
        <v>#N/A</v>
      </c>
      <c r="H1035" t="e">
        <f>'Single Prism'!$D$36*COS(RADIANS('Single Prism'!$D$17*F1035))</f>
        <v>#N/A</v>
      </c>
    </row>
    <row r="1036" spans="1:8" x14ac:dyDescent="0.25">
      <c r="A1036">
        <v>517</v>
      </c>
      <c r="B1036" t="e">
        <f>IF(A1036&lt;='Single Prism'!$D$18,A1036,#N/A)</f>
        <v>#N/A</v>
      </c>
      <c r="C1036" t="e">
        <f>'Single Prism'!$D$38*SIN(RADIANS('Single Prism'!$D$17*B1036))</f>
        <v>#N/A</v>
      </c>
      <c r="D1036" t="e">
        <f>'Single Prism'!$D$38*COS(RADIANS('Single Prism'!$D$17*B1036))</f>
        <v>#N/A</v>
      </c>
      <c r="F1036" t="e">
        <f>IF(A1036&lt;='Single Prism'!$D$18,A1036,#N/A)</f>
        <v>#N/A</v>
      </c>
      <c r="G1036" t="e">
        <f>'Single Prism'!$D$36*SIN(RADIANS('Single Prism'!$D$17*F1036))</f>
        <v>#N/A</v>
      </c>
      <c r="H1036" t="e">
        <f>'Single Prism'!$D$36*COS(RADIANS('Single Prism'!$D$17*F1036))</f>
        <v>#N/A</v>
      </c>
    </row>
    <row r="1037" spans="1:8" x14ac:dyDescent="0.25">
      <c r="A1037">
        <v>517.5</v>
      </c>
      <c r="B1037" t="e">
        <f>IF(A1037&lt;='Single Prism'!$D$18,A1037,#N/A)</f>
        <v>#N/A</v>
      </c>
      <c r="C1037" t="e">
        <f>'Single Prism'!$D$38*SIN(RADIANS('Single Prism'!$D$17*B1037))</f>
        <v>#N/A</v>
      </c>
      <c r="D1037" t="e">
        <f>'Single Prism'!$D$38*COS(RADIANS('Single Prism'!$D$17*B1037))</f>
        <v>#N/A</v>
      </c>
      <c r="F1037" t="e">
        <f>IF(A1037&lt;='Single Prism'!$D$18,A1037,#N/A)</f>
        <v>#N/A</v>
      </c>
      <c r="G1037" t="e">
        <f>'Single Prism'!$D$36*SIN(RADIANS('Single Prism'!$D$17*F1037))</f>
        <v>#N/A</v>
      </c>
      <c r="H1037" t="e">
        <f>'Single Prism'!$D$36*COS(RADIANS('Single Prism'!$D$17*F1037))</f>
        <v>#N/A</v>
      </c>
    </row>
    <row r="1038" spans="1:8" x14ac:dyDescent="0.25">
      <c r="A1038">
        <v>518</v>
      </c>
      <c r="B1038" t="e">
        <f>IF(A1038&lt;='Single Prism'!$D$18,A1038,#N/A)</f>
        <v>#N/A</v>
      </c>
      <c r="C1038" t="e">
        <f>'Single Prism'!$D$38*SIN(RADIANS('Single Prism'!$D$17*B1038))</f>
        <v>#N/A</v>
      </c>
      <c r="D1038" t="e">
        <f>'Single Prism'!$D$38*COS(RADIANS('Single Prism'!$D$17*B1038))</f>
        <v>#N/A</v>
      </c>
      <c r="F1038" t="e">
        <f>IF(A1038&lt;='Single Prism'!$D$18,A1038,#N/A)</f>
        <v>#N/A</v>
      </c>
      <c r="G1038" t="e">
        <f>'Single Prism'!$D$36*SIN(RADIANS('Single Prism'!$D$17*F1038))</f>
        <v>#N/A</v>
      </c>
      <c r="H1038" t="e">
        <f>'Single Prism'!$D$36*COS(RADIANS('Single Prism'!$D$17*F1038))</f>
        <v>#N/A</v>
      </c>
    </row>
    <row r="1039" spans="1:8" x14ac:dyDescent="0.25">
      <c r="A1039">
        <v>518.5</v>
      </c>
      <c r="B1039" t="e">
        <f>IF(A1039&lt;='Single Prism'!$D$18,A1039,#N/A)</f>
        <v>#N/A</v>
      </c>
      <c r="C1039" t="e">
        <f>'Single Prism'!$D$38*SIN(RADIANS('Single Prism'!$D$17*B1039))</f>
        <v>#N/A</v>
      </c>
      <c r="D1039" t="e">
        <f>'Single Prism'!$D$38*COS(RADIANS('Single Prism'!$D$17*B1039))</f>
        <v>#N/A</v>
      </c>
      <c r="F1039" t="e">
        <f>IF(A1039&lt;='Single Prism'!$D$18,A1039,#N/A)</f>
        <v>#N/A</v>
      </c>
      <c r="G1039" t="e">
        <f>'Single Prism'!$D$36*SIN(RADIANS('Single Prism'!$D$17*F1039))</f>
        <v>#N/A</v>
      </c>
      <c r="H1039" t="e">
        <f>'Single Prism'!$D$36*COS(RADIANS('Single Prism'!$D$17*F1039))</f>
        <v>#N/A</v>
      </c>
    </row>
    <row r="1040" spans="1:8" x14ac:dyDescent="0.25">
      <c r="A1040">
        <v>519</v>
      </c>
      <c r="B1040" t="e">
        <f>IF(A1040&lt;='Single Prism'!$D$18,A1040,#N/A)</f>
        <v>#N/A</v>
      </c>
      <c r="C1040" t="e">
        <f>'Single Prism'!$D$38*SIN(RADIANS('Single Prism'!$D$17*B1040))</f>
        <v>#N/A</v>
      </c>
      <c r="D1040" t="e">
        <f>'Single Prism'!$D$38*COS(RADIANS('Single Prism'!$D$17*B1040))</f>
        <v>#N/A</v>
      </c>
      <c r="F1040" t="e">
        <f>IF(A1040&lt;='Single Prism'!$D$18,A1040,#N/A)</f>
        <v>#N/A</v>
      </c>
      <c r="G1040" t="e">
        <f>'Single Prism'!$D$36*SIN(RADIANS('Single Prism'!$D$17*F1040))</f>
        <v>#N/A</v>
      </c>
      <c r="H1040" t="e">
        <f>'Single Prism'!$D$36*COS(RADIANS('Single Prism'!$D$17*F1040))</f>
        <v>#N/A</v>
      </c>
    </row>
    <row r="1041" spans="1:8" x14ac:dyDescent="0.25">
      <c r="A1041">
        <v>519.5</v>
      </c>
      <c r="B1041" t="e">
        <f>IF(A1041&lt;='Single Prism'!$D$18,A1041,#N/A)</f>
        <v>#N/A</v>
      </c>
      <c r="C1041" t="e">
        <f>'Single Prism'!$D$38*SIN(RADIANS('Single Prism'!$D$17*B1041))</f>
        <v>#N/A</v>
      </c>
      <c r="D1041" t="e">
        <f>'Single Prism'!$D$38*COS(RADIANS('Single Prism'!$D$17*B1041))</f>
        <v>#N/A</v>
      </c>
      <c r="F1041" t="e">
        <f>IF(A1041&lt;='Single Prism'!$D$18,A1041,#N/A)</f>
        <v>#N/A</v>
      </c>
      <c r="G1041" t="e">
        <f>'Single Prism'!$D$36*SIN(RADIANS('Single Prism'!$D$17*F1041))</f>
        <v>#N/A</v>
      </c>
      <c r="H1041" t="e">
        <f>'Single Prism'!$D$36*COS(RADIANS('Single Prism'!$D$17*F1041))</f>
        <v>#N/A</v>
      </c>
    </row>
    <row r="1042" spans="1:8" x14ac:dyDescent="0.25">
      <c r="A1042">
        <v>520</v>
      </c>
      <c r="B1042" t="e">
        <f>IF(A1042&lt;='Single Prism'!$D$18,A1042,#N/A)</f>
        <v>#N/A</v>
      </c>
      <c r="C1042" t="e">
        <f>'Single Prism'!$D$38*SIN(RADIANS('Single Prism'!$D$17*B1042))</f>
        <v>#N/A</v>
      </c>
      <c r="D1042" t="e">
        <f>'Single Prism'!$D$38*COS(RADIANS('Single Prism'!$D$17*B1042))</f>
        <v>#N/A</v>
      </c>
      <c r="F1042" t="e">
        <f>IF(A1042&lt;='Single Prism'!$D$18,A1042,#N/A)</f>
        <v>#N/A</v>
      </c>
      <c r="G1042" t="e">
        <f>'Single Prism'!$D$36*SIN(RADIANS('Single Prism'!$D$17*F1042))</f>
        <v>#N/A</v>
      </c>
      <c r="H1042" t="e">
        <f>'Single Prism'!$D$36*COS(RADIANS('Single Prism'!$D$17*F1042))</f>
        <v>#N/A</v>
      </c>
    </row>
    <row r="1043" spans="1:8" x14ac:dyDescent="0.25">
      <c r="A1043">
        <v>520.5</v>
      </c>
      <c r="B1043" t="e">
        <f>IF(A1043&lt;='Single Prism'!$D$18,A1043,#N/A)</f>
        <v>#N/A</v>
      </c>
      <c r="C1043" t="e">
        <f>'Single Prism'!$D$38*SIN(RADIANS('Single Prism'!$D$17*B1043))</f>
        <v>#N/A</v>
      </c>
      <c r="D1043" t="e">
        <f>'Single Prism'!$D$38*COS(RADIANS('Single Prism'!$D$17*B1043))</f>
        <v>#N/A</v>
      </c>
      <c r="F1043" t="e">
        <f>IF(A1043&lt;='Single Prism'!$D$18,A1043,#N/A)</f>
        <v>#N/A</v>
      </c>
      <c r="G1043" t="e">
        <f>'Single Prism'!$D$36*SIN(RADIANS('Single Prism'!$D$17*F1043))</f>
        <v>#N/A</v>
      </c>
      <c r="H1043" t="e">
        <f>'Single Prism'!$D$36*COS(RADIANS('Single Prism'!$D$17*F1043))</f>
        <v>#N/A</v>
      </c>
    </row>
    <row r="1044" spans="1:8" x14ac:dyDescent="0.25">
      <c r="A1044">
        <v>521</v>
      </c>
      <c r="B1044" t="e">
        <f>IF(A1044&lt;='Single Prism'!$D$18,A1044,#N/A)</f>
        <v>#N/A</v>
      </c>
      <c r="C1044" t="e">
        <f>'Single Prism'!$D$38*SIN(RADIANS('Single Prism'!$D$17*B1044))</f>
        <v>#N/A</v>
      </c>
      <c r="D1044" t="e">
        <f>'Single Prism'!$D$38*COS(RADIANS('Single Prism'!$D$17*B1044))</f>
        <v>#N/A</v>
      </c>
      <c r="F1044" t="e">
        <f>IF(A1044&lt;='Single Prism'!$D$18,A1044,#N/A)</f>
        <v>#N/A</v>
      </c>
      <c r="G1044" t="e">
        <f>'Single Prism'!$D$36*SIN(RADIANS('Single Prism'!$D$17*F1044))</f>
        <v>#N/A</v>
      </c>
      <c r="H1044" t="e">
        <f>'Single Prism'!$D$36*COS(RADIANS('Single Prism'!$D$17*F1044))</f>
        <v>#N/A</v>
      </c>
    </row>
    <row r="1045" spans="1:8" x14ac:dyDescent="0.25">
      <c r="A1045">
        <v>521.5</v>
      </c>
      <c r="B1045" t="e">
        <f>IF(A1045&lt;='Single Prism'!$D$18,A1045,#N/A)</f>
        <v>#N/A</v>
      </c>
      <c r="C1045" t="e">
        <f>'Single Prism'!$D$38*SIN(RADIANS('Single Prism'!$D$17*B1045))</f>
        <v>#N/A</v>
      </c>
      <c r="D1045" t="e">
        <f>'Single Prism'!$D$38*COS(RADIANS('Single Prism'!$D$17*B1045))</f>
        <v>#N/A</v>
      </c>
      <c r="F1045" t="e">
        <f>IF(A1045&lt;='Single Prism'!$D$18,A1045,#N/A)</f>
        <v>#N/A</v>
      </c>
      <c r="G1045" t="e">
        <f>'Single Prism'!$D$36*SIN(RADIANS('Single Prism'!$D$17*F1045))</f>
        <v>#N/A</v>
      </c>
      <c r="H1045" t="e">
        <f>'Single Prism'!$D$36*COS(RADIANS('Single Prism'!$D$17*F1045))</f>
        <v>#N/A</v>
      </c>
    </row>
    <row r="1046" spans="1:8" x14ac:dyDescent="0.25">
      <c r="A1046">
        <v>522</v>
      </c>
      <c r="B1046" t="e">
        <f>IF(A1046&lt;='Single Prism'!$D$18,A1046,#N/A)</f>
        <v>#N/A</v>
      </c>
      <c r="C1046" t="e">
        <f>'Single Prism'!$D$38*SIN(RADIANS('Single Prism'!$D$17*B1046))</f>
        <v>#N/A</v>
      </c>
      <c r="D1046" t="e">
        <f>'Single Prism'!$D$38*COS(RADIANS('Single Prism'!$D$17*B1046))</f>
        <v>#N/A</v>
      </c>
      <c r="F1046" t="e">
        <f>IF(A1046&lt;='Single Prism'!$D$18,A1046,#N/A)</f>
        <v>#N/A</v>
      </c>
      <c r="G1046" t="e">
        <f>'Single Prism'!$D$36*SIN(RADIANS('Single Prism'!$D$17*F1046))</f>
        <v>#N/A</v>
      </c>
      <c r="H1046" t="e">
        <f>'Single Prism'!$D$36*COS(RADIANS('Single Prism'!$D$17*F1046))</f>
        <v>#N/A</v>
      </c>
    </row>
    <row r="1047" spans="1:8" x14ac:dyDescent="0.25">
      <c r="A1047">
        <v>522.5</v>
      </c>
      <c r="B1047" t="e">
        <f>IF(A1047&lt;='Single Prism'!$D$18,A1047,#N/A)</f>
        <v>#N/A</v>
      </c>
      <c r="C1047" t="e">
        <f>'Single Prism'!$D$38*SIN(RADIANS('Single Prism'!$D$17*B1047))</f>
        <v>#N/A</v>
      </c>
      <c r="D1047" t="e">
        <f>'Single Prism'!$D$38*COS(RADIANS('Single Prism'!$D$17*B1047))</f>
        <v>#N/A</v>
      </c>
      <c r="F1047" t="e">
        <f>IF(A1047&lt;='Single Prism'!$D$18,A1047,#N/A)</f>
        <v>#N/A</v>
      </c>
      <c r="G1047" t="e">
        <f>'Single Prism'!$D$36*SIN(RADIANS('Single Prism'!$D$17*F1047))</f>
        <v>#N/A</v>
      </c>
      <c r="H1047" t="e">
        <f>'Single Prism'!$D$36*COS(RADIANS('Single Prism'!$D$17*F1047))</f>
        <v>#N/A</v>
      </c>
    </row>
    <row r="1048" spans="1:8" x14ac:dyDescent="0.25">
      <c r="A1048">
        <v>523</v>
      </c>
      <c r="B1048" t="e">
        <f>IF(A1048&lt;='Single Prism'!$D$18,A1048,#N/A)</f>
        <v>#N/A</v>
      </c>
      <c r="C1048" t="e">
        <f>'Single Prism'!$D$38*SIN(RADIANS('Single Prism'!$D$17*B1048))</f>
        <v>#N/A</v>
      </c>
      <c r="D1048" t="e">
        <f>'Single Prism'!$D$38*COS(RADIANS('Single Prism'!$D$17*B1048))</f>
        <v>#N/A</v>
      </c>
      <c r="F1048" t="e">
        <f>IF(A1048&lt;='Single Prism'!$D$18,A1048,#N/A)</f>
        <v>#N/A</v>
      </c>
      <c r="G1048" t="e">
        <f>'Single Prism'!$D$36*SIN(RADIANS('Single Prism'!$D$17*F1048))</f>
        <v>#N/A</v>
      </c>
      <c r="H1048" t="e">
        <f>'Single Prism'!$D$36*COS(RADIANS('Single Prism'!$D$17*F1048))</f>
        <v>#N/A</v>
      </c>
    </row>
    <row r="1049" spans="1:8" x14ac:dyDescent="0.25">
      <c r="A1049">
        <v>523.5</v>
      </c>
      <c r="B1049" t="e">
        <f>IF(A1049&lt;='Single Prism'!$D$18,A1049,#N/A)</f>
        <v>#N/A</v>
      </c>
      <c r="C1049" t="e">
        <f>'Single Prism'!$D$38*SIN(RADIANS('Single Prism'!$D$17*B1049))</f>
        <v>#N/A</v>
      </c>
      <c r="D1049" t="e">
        <f>'Single Prism'!$D$38*COS(RADIANS('Single Prism'!$D$17*B1049))</f>
        <v>#N/A</v>
      </c>
      <c r="F1049" t="e">
        <f>IF(A1049&lt;='Single Prism'!$D$18,A1049,#N/A)</f>
        <v>#N/A</v>
      </c>
      <c r="G1049" t="e">
        <f>'Single Prism'!$D$36*SIN(RADIANS('Single Prism'!$D$17*F1049))</f>
        <v>#N/A</v>
      </c>
      <c r="H1049" t="e">
        <f>'Single Prism'!$D$36*COS(RADIANS('Single Prism'!$D$17*F1049))</f>
        <v>#N/A</v>
      </c>
    </row>
    <row r="1050" spans="1:8" x14ac:dyDescent="0.25">
      <c r="A1050">
        <v>524</v>
      </c>
      <c r="B1050" t="e">
        <f>IF(A1050&lt;='Single Prism'!$D$18,A1050,#N/A)</f>
        <v>#N/A</v>
      </c>
      <c r="C1050" t="e">
        <f>'Single Prism'!$D$38*SIN(RADIANS('Single Prism'!$D$17*B1050))</f>
        <v>#N/A</v>
      </c>
      <c r="D1050" t="e">
        <f>'Single Prism'!$D$38*COS(RADIANS('Single Prism'!$D$17*B1050))</f>
        <v>#N/A</v>
      </c>
      <c r="F1050" t="e">
        <f>IF(A1050&lt;='Single Prism'!$D$18,A1050,#N/A)</f>
        <v>#N/A</v>
      </c>
      <c r="G1050" t="e">
        <f>'Single Prism'!$D$36*SIN(RADIANS('Single Prism'!$D$17*F1050))</f>
        <v>#N/A</v>
      </c>
      <c r="H1050" t="e">
        <f>'Single Prism'!$D$36*COS(RADIANS('Single Prism'!$D$17*F1050))</f>
        <v>#N/A</v>
      </c>
    </row>
    <row r="1051" spans="1:8" x14ac:dyDescent="0.25">
      <c r="A1051">
        <v>524.5</v>
      </c>
      <c r="B1051" t="e">
        <f>IF(A1051&lt;='Single Prism'!$D$18,A1051,#N/A)</f>
        <v>#N/A</v>
      </c>
      <c r="C1051" t="e">
        <f>'Single Prism'!$D$38*SIN(RADIANS('Single Prism'!$D$17*B1051))</f>
        <v>#N/A</v>
      </c>
      <c r="D1051" t="e">
        <f>'Single Prism'!$D$38*COS(RADIANS('Single Prism'!$D$17*B1051))</f>
        <v>#N/A</v>
      </c>
      <c r="F1051" t="e">
        <f>IF(A1051&lt;='Single Prism'!$D$18,A1051,#N/A)</f>
        <v>#N/A</v>
      </c>
      <c r="G1051" t="e">
        <f>'Single Prism'!$D$36*SIN(RADIANS('Single Prism'!$D$17*F1051))</f>
        <v>#N/A</v>
      </c>
      <c r="H1051" t="e">
        <f>'Single Prism'!$D$36*COS(RADIANS('Single Prism'!$D$17*F1051))</f>
        <v>#N/A</v>
      </c>
    </row>
    <row r="1052" spans="1:8" x14ac:dyDescent="0.25">
      <c r="A1052">
        <v>525</v>
      </c>
      <c r="B1052" t="e">
        <f>IF(A1052&lt;='Single Prism'!$D$18,A1052,#N/A)</f>
        <v>#N/A</v>
      </c>
      <c r="C1052" t="e">
        <f>'Single Prism'!$D$38*SIN(RADIANS('Single Prism'!$D$17*B1052))</f>
        <v>#N/A</v>
      </c>
      <c r="D1052" t="e">
        <f>'Single Prism'!$D$38*COS(RADIANS('Single Prism'!$D$17*B1052))</f>
        <v>#N/A</v>
      </c>
      <c r="F1052" t="e">
        <f>IF(A1052&lt;='Single Prism'!$D$18,A1052,#N/A)</f>
        <v>#N/A</v>
      </c>
      <c r="G1052" t="e">
        <f>'Single Prism'!$D$36*SIN(RADIANS('Single Prism'!$D$17*F1052))</f>
        <v>#N/A</v>
      </c>
      <c r="H1052" t="e">
        <f>'Single Prism'!$D$36*COS(RADIANS('Single Prism'!$D$17*F1052))</f>
        <v>#N/A</v>
      </c>
    </row>
    <row r="1053" spans="1:8" x14ac:dyDescent="0.25">
      <c r="A1053">
        <v>525.5</v>
      </c>
      <c r="B1053" t="e">
        <f>IF(A1053&lt;='Single Prism'!$D$18,A1053,#N/A)</f>
        <v>#N/A</v>
      </c>
      <c r="C1053" t="e">
        <f>'Single Prism'!$D$38*SIN(RADIANS('Single Prism'!$D$17*B1053))</f>
        <v>#N/A</v>
      </c>
      <c r="D1053" t="e">
        <f>'Single Prism'!$D$38*COS(RADIANS('Single Prism'!$D$17*B1053))</f>
        <v>#N/A</v>
      </c>
      <c r="F1053" t="e">
        <f>IF(A1053&lt;='Single Prism'!$D$18,A1053,#N/A)</f>
        <v>#N/A</v>
      </c>
      <c r="G1053" t="e">
        <f>'Single Prism'!$D$36*SIN(RADIANS('Single Prism'!$D$17*F1053))</f>
        <v>#N/A</v>
      </c>
      <c r="H1053" t="e">
        <f>'Single Prism'!$D$36*COS(RADIANS('Single Prism'!$D$17*F1053))</f>
        <v>#N/A</v>
      </c>
    </row>
    <row r="1054" spans="1:8" x14ac:dyDescent="0.25">
      <c r="A1054">
        <v>526</v>
      </c>
      <c r="B1054" t="e">
        <f>IF(A1054&lt;='Single Prism'!$D$18,A1054,#N/A)</f>
        <v>#N/A</v>
      </c>
      <c r="C1054" t="e">
        <f>'Single Prism'!$D$38*SIN(RADIANS('Single Prism'!$D$17*B1054))</f>
        <v>#N/A</v>
      </c>
      <c r="D1054" t="e">
        <f>'Single Prism'!$D$38*COS(RADIANS('Single Prism'!$D$17*B1054))</f>
        <v>#N/A</v>
      </c>
      <c r="F1054" t="e">
        <f>IF(A1054&lt;='Single Prism'!$D$18,A1054,#N/A)</f>
        <v>#N/A</v>
      </c>
      <c r="G1054" t="e">
        <f>'Single Prism'!$D$36*SIN(RADIANS('Single Prism'!$D$17*F1054))</f>
        <v>#N/A</v>
      </c>
      <c r="H1054" t="e">
        <f>'Single Prism'!$D$36*COS(RADIANS('Single Prism'!$D$17*F1054))</f>
        <v>#N/A</v>
      </c>
    </row>
    <row r="1055" spans="1:8" x14ac:dyDescent="0.25">
      <c r="A1055">
        <v>526.5</v>
      </c>
      <c r="B1055" t="e">
        <f>IF(A1055&lt;='Single Prism'!$D$18,A1055,#N/A)</f>
        <v>#N/A</v>
      </c>
      <c r="C1055" t="e">
        <f>'Single Prism'!$D$38*SIN(RADIANS('Single Prism'!$D$17*B1055))</f>
        <v>#N/A</v>
      </c>
      <c r="D1055" t="e">
        <f>'Single Prism'!$D$38*COS(RADIANS('Single Prism'!$D$17*B1055))</f>
        <v>#N/A</v>
      </c>
      <c r="F1055" t="e">
        <f>IF(A1055&lt;='Single Prism'!$D$18,A1055,#N/A)</f>
        <v>#N/A</v>
      </c>
      <c r="G1055" t="e">
        <f>'Single Prism'!$D$36*SIN(RADIANS('Single Prism'!$D$17*F1055))</f>
        <v>#N/A</v>
      </c>
      <c r="H1055" t="e">
        <f>'Single Prism'!$D$36*COS(RADIANS('Single Prism'!$D$17*F1055))</f>
        <v>#N/A</v>
      </c>
    </row>
    <row r="1056" spans="1:8" x14ac:dyDescent="0.25">
      <c r="A1056">
        <v>527</v>
      </c>
      <c r="B1056" t="e">
        <f>IF(A1056&lt;='Single Prism'!$D$18,A1056,#N/A)</f>
        <v>#N/A</v>
      </c>
      <c r="C1056" t="e">
        <f>'Single Prism'!$D$38*SIN(RADIANS('Single Prism'!$D$17*B1056))</f>
        <v>#N/A</v>
      </c>
      <c r="D1056" t="e">
        <f>'Single Prism'!$D$38*COS(RADIANS('Single Prism'!$D$17*B1056))</f>
        <v>#N/A</v>
      </c>
      <c r="F1056" t="e">
        <f>IF(A1056&lt;='Single Prism'!$D$18,A1056,#N/A)</f>
        <v>#N/A</v>
      </c>
      <c r="G1056" t="e">
        <f>'Single Prism'!$D$36*SIN(RADIANS('Single Prism'!$D$17*F1056))</f>
        <v>#N/A</v>
      </c>
      <c r="H1056" t="e">
        <f>'Single Prism'!$D$36*COS(RADIANS('Single Prism'!$D$17*F1056))</f>
        <v>#N/A</v>
      </c>
    </row>
    <row r="1057" spans="1:8" x14ac:dyDescent="0.25">
      <c r="A1057">
        <v>527.5</v>
      </c>
      <c r="B1057" t="e">
        <f>IF(A1057&lt;='Single Prism'!$D$18,A1057,#N/A)</f>
        <v>#N/A</v>
      </c>
      <c r="C1057" t="e">
        <f>'Single Prism'!$D$38*SIN(RADIANS('Single Prism'!$D$17*B1057))</f>
        <v>#N/A</v>
      </c>
      <c r="D1057" t="e">
        <f>'Single Prism'!$D$38*COS(RADIANS('Single Prism'!$D$17*B1057))</f>
        <v>#N/A</v>
      </c>
      <c r="F1057" t="e">
        <f>IF(A1057&lt;='Single Prism'!$D$18,A1057,#N/A)</f>
        <v>#N/A</v>
      </c>
      <c r="G1057" t="e">
        <f>'Single Prism'!$D$36*SIN(RADIANS('Single Prism'!$D$17*F1057))</f>
        <v>#N/A</v>
      </c>
      <c r="H1057" t="e">
        <f>'Single Prism'!$D$36*COS(RADIANS('Single Prism'!$D$17*F1057))</f>
        <v>#N/A</v>
      </c>
    </row>
    <row r="1058" spans="1:8" x14ac:dyDescent="0.25">
      <c r="A1058">
        <v>528</v>
      </c>
      <c r="B1058" t="e">
        <f>IF(A1058&lt;='Single Prism'!$D$18,A1058,#N/A)</f>
        <v>#N/A</v>
      </c>
      <c r="C1058" t="e">
        <f>'Single Prism'!$D$38*SIN(RADIANS('Single Prism'!$D$17*B1058))</f>
        <v>#N/A</v>
      </c>
      <c r="D1058" t="e">
        <f>'Single Prism'!$D$38*COS(RADIANS('Single Prism'!$D$17*B1058))</f>
        <v>#N/A</v>
      </c>
      <c r="F1058" t="e">
        <f>IF(A1058&lt;='Single Prism'!$D$18,A1058,#N/A)</f>
        <v>#N/A</v>
      </c>
      <c r="G1058" t="e">
        <f>'Single Prism'!$D$36*SIN(RADIANS('Single Prism'!$D$17*F1058))</f>
        <v>#N/A</v>
      </c>
      <c r="H1058" t="e">
        <f>'Single Prism'!$D$36*COS(RADIANS('Single Prism'!$D$17*F1058))</f>
        <v>#N/A</v>
      </c>
    </row>
    <row r="1059" spans="1:8" x14ac:dyDescent="0.25">
      <c r="A1059">
        <v>528.5</v>
      </c>
      <c r="B1059" t="e">
        <f>IF(A1059&lt;='Single Prism'!$D$18,A1059,#N/A)</f>
        <v>#N/A</v>
      </c>
      <c r="C1059" t="e">
        <f>'Single Prism'!$D$38*SIN(RADIANS('Single Prism'!$D$17*B1059))</f>
        <v>#N/A</v>
      </c>
      <c r="D1059" t="e">
        <f>'Single Prism'!$D$38*COS(RADIANS('Single Prism'!$D$17*B1059))</f>
        <v>#N/A</v>
      </c>
      <c r="F1059" t="e">
        <f>IF(A1059&lt;='Single Prism'!$D$18,A1059,#N/A)</f>
        <v>#N/A</v>
      </c>
      <c r="G1059" t="e">
        <f>'Single Prism'!$D$36*SIN(RADIANS('Single Prism'!$D$17*F1059))</f>
        <v>#N/A</v>
      </c>
      <c r="H1059" t="e">
        <f>'Single Prism'!$D$36*COS(RADIANS('Single Prism'!$D$17*F1059))</f>
        <v>#N/A</v>
      </c>
    </row>
    <row r="1060" spans="1:8" x14ac:dyDescent="0.25">
      <c r="A1060">
        <v>529</v>
      </c>
      <c r="B1060" t="e">
        <f>IF(A1060&lt;='Single Prism'!$D$18,A1060,#N/A)</f>
        <v>#N/A</v>
      </c>
      <c r="C1060" t="e">
        <f>'Single Prism'!$D$38*SIN(RADIANS('Single Prism'!$D$17*B1060))</f>
        <v>#N/A</v>
      </c>
      <c r="D1060" t="e">
        <f>'Single Prism'!$D$38*COS(RADIANS('Single Prism'!$D$17*B1060))</f>
        <v>#N/A</v>
      </c>
      <c r="F1060" t="e">
        <f>IF(A1060&lt;='Single Prism'!$D$18,A1060,#N/A)</f>
        <v>#N/A</v>
      </c>
      <c r="G1060" t="e">
        <f>'Single Prism'!$D$36*SIN(RADIANS('Single Prism'!$D$17*F1060))</f>
        <v>#N/A</v>
      </c>
      <c r="H1060" t="e">
        <f>'Single Prism'!$D$36*COS(RADIANS('Single Prism'!$D$17*F1060))</f>
        <v>#N/A</v>
      </c>
    </row>
    <row r="1061" spans="1:8" x14ac:dyDescent="0.25">
      <c r="A1061">
        <v>529.5</v>
      </c>
      <c r="B1061" t="e">
        <f>IF(A1061&lt;='Single Prism'!$D$18,A1061,#N/A)</f>
        <v>#N/A</v>
      </c>
      <c r="C1061" t="e">
        <f>'Single Prism'!$D$38*SIN(RADIANS('Single Prism'!$D$17*B1061))</f>
        <v>#N/A</v>
      </c>
      <c r="D1061" t="e">
        <f>'Single Prism'!$D$38*COS(RADIANS('Single Prism'!$D$17*B1061))</f>
        <v>#N/A</v>
      </c>
      <c r="F1061" t="e">
        <f>IF(A1061&lt;='Single Prism'!$D$18,A1061,#N/A)</f>
        <v>#N/A</v>
      </c>
      <c r="G1061" t="e">
        <f>'Single Prism'!$D$36*SIN(RADIANS('Single Prism'!$D$17*F1061))</f>
        <v>#N/A</v>
      </c>
      <c r="H1061" t="e">
        <f>'Single Prism'!$D$36*COS(RADIANS('Single Prism'!$D$17*F1061))</f>
        <v>#N/A</v>
      </c>
    </row>
    <row r="1062" spans="1:8" x14ac:dyDescent="0.25">
      <c r="A1062">
        <v>530</v>
      </c>
      <c r="B1062" t="e">
        <f>IF(A1062&lt;='Single Prism'!$D$18,A1062,#N/A)</f>
        <v>#N/A</v>
      </c>
      <c r="C1062" t="e">
        <f>'Single Prism'!$D$38*SIN(RADIANS('Single Prism'!$D$17*B1062))</f>
        <v>#N/A</v>
      </c>
      <c r="D1062" t="e">
        <f>'Single Prism'!$D$38*COS(RADIANS('Single Prism'!$D$17*B1062))</f>
        <v>#N/A</v>
      </c>
      <c r="F1062" t="e">
        <f>IF(A1062&lt;='Single Prism'!$D$18,A1062,#N/A)</f>
        <v>#N/A</v>
      </c>
      <c r="G1062" t="e">
        <f>'Single Prism'!$D$36*SIN(RADIANS('Single Prism'!$D$17*F1062))</f>
        <v>#N/A</v>
      </c>
      <c r="H1062" t="e">
        <f>'Single Prism'!$D$36*COS(RADIANS('Single Prism'!$D$17*F1062))</f>
        <v>#N/A</v>
      </c>
    </row>
    <row r="1063" spans="1:8" x14ac:dyDescent="0.25">
      <c r="A1063">
        <v>530.5</v>
      </c>
      <c r="B1063" t="e">
        <f>IF(A1063&lt;='Single Prism'!$D$18,A1063,#N/A)</f>
        <v>#N/A</v>
      </c>
      <c r="C1063" t="e">
        <f>'Single Prism'!$D$38*SIN(RADIANS('Single Prism'!$D$17*B1063))</f>
        <v>#N/A</v>
      </c>
      <c r="D1063" t="e">
        <f>'Single Prism'!$D$38*COS(RADIANS('Single Prism'!$D$17*B1063))</f>
        <v>#N/A</v>
      </c>
      <c r="F1063" t="e">
        <f>IF(A1063&lt;='Single Prism'!$D$18,A1063,#N/A)</f>
        <v>#N/A</v>
      </c>
      <c r="G1063" t="e">
        <f>'Single Prism'!$D$36*SIN(RADIANS('Single Prism'!$D$17*F1063))</f>
        <v>#N/A</v>
      </c>
      <c r="H1063" t="e">
        <f>'Single Prism'!$D$36*COS(RADIANS('Single Prism'!$D$17*F1063))</f>
        <v>#N/A</v>
      </c>
    </row>
    <row r="1064" spans="1:8" x14ac:dyDescent="0.25">
      <c r="A1064">
        <v>531</v>
      </c>
      <c r="B1064" t="e">
        <f>IF(A1064&lt;='Single Prism'!$D$18,A1064,#N/A)</f>
        <v>#N/A</v>
      </c>
      <c r="C1064" t="e">
        <f>'Single Prism'!$D$38*SIN(RADIANS('Single Prism'!$D$17*B1064))</f>
        <v>#N/A</v>
      </c>
      <c r="D1064" t="e">
        <f>'Single Prism'!$D$38*COS(RADIANS('Single Prism'!$D$17*B1064))</f>
        <v>#N/A</v>
      </c>
      <c r="F1064" t="e">
        <f>IF(A1064&lt;='Single Prism'!$D$18,A1064,#N/A)</f>
        <v>#N/A</v>
      </c>
      <c r="G1064" t="e">
        <f>'Single Prism'!$D$36*SIN(RADIANS('Single Prism'!$D$17*F1064))</f>
        <v>#N/A</v>
      </c>
      <c r="H1064" t="e">
        <f>'Single Prism'!$D$36*COS(RADIANS('Single Prism'!$D$17*F1064))</f>
        <v>#N/A</v>
      </c>
    </row>
    <row r="1065" spans="1:8" x14ac:dyDescent="0.25">
      <c r="A1065">
        <v>531.5</v>
      </c>
      <c r="B1065" t="e">
        <f>IF(A1065&lt;='Single Prism'!$D$18,A1065,#N/A)</f>
        <v>#N/A</v>
      </c>
      <c r="C1065" t="e">
        <f>'Single Prism'!$D$38*SIN(RADIANS('Single Prism'!$D$17*B1065))</f>
        <v>#N/A</v>
      </c>
      <c r="D1065" t="e">
        <f>'Single Prism'!$D$38*COS(RADIANS('Single Prism'!$D$17*B1065))</f>
        <v>#N/A</v>
      </c>
      <c r="F1065" t="e">
        <f>IF(A1065&lt;='Single Prism'!$D$18,A1065,#N/A)</f>
        <v>#N/A</v>
      </c>
      <c r="G1065" t="e">
        <f>'Single Prism'!$D$36*SIN(RADIANS('Single Prism'!$D$17*F1065))</f>
        <v>#N/A</v>
      </c>
      <c r="H1065" t="e">
        <f>'Single Prism'!$D$36*COS(RADIANS('Single Prism'!$D$17*F1065))</f>
        <v>#N/A</v>
      </c>
    </row>
    <row r="1066" spans="1:8" x14ac:dyDescent="0.25">
      <c r="A1066">
        <v>532</v>
      </c>
      <c r="B1066" t="e">
        <f>IF(A1066&lt;='Single Prism'!$D$18,A1066,#N/A)</f>
        <v>#N/A</v>
      </c>
      <c r="C1066" t="e">
        <f>'Single Prism'!$D$38*SIN(RADIANS('Single Prism'!$D$17*B1066))</f>
        <v>#N/A</v>
      </c>
      <c r="D1066" t="e">
        <f>'Single Prism'!$D$38*COS(RADIANS('Single Prism'!$D$17*B1066))</f>
        <v>#N/A</v>
      </c>
      <c r="F1066" t="e">
        <f>IF(A1066&lt;='Single Prism'!$D$18,A1066,#N/A)</f>
        <v>#N/A</v>
      </c>
      <c r="G1066" t="e">
        <f>'Single Prism'!$D$36*SIN(RADIANS('Single Prism'!$D$17*F1066))</f>
        <v>#N/A</v>
      </c>
      <c r="H1066" t="e">
        <f>'Single Prism'!$D$36*COS(RADIANS('Single Prism'!$D$17*F1066))</f>
        <v>#N/A</v>
      </c>
    </row>
    <row r="1067" spans="1:8" x14ac:dyDescent="0.25">
      <c r="A1067">
        <v>532.5</v>
      </c>
      <c r="B1067" t="e">
        <f>IF(A1067&lt;='Single Prism'!$D$18,A1067,#N/A)</f>
        <v>#N/A</v>
      </c>
      <c r="C1067" t="e">
        <f>'Single Prism'!$D$38*SIN(RADIANS('Single Prism'!$D$17*B1067))</f>
        <v>#N/A</v>
      </c>
      <c r="D1067" t="e">
        <f>'Single Prism'!$D$38*COS(RADIANS('Single Prism'!$D$17*B1067))</f>
        <v>#N/A</v>
      </c>
      <c r="F1067" t="e">
        <f>IF(A1067&lt;='Single Prism'!$D$18,A1067,#N/A)</f>
        <v>#N/A</v>
      </c>
      <c r="G1067" t="e">
        <f>'Single Prism'!$D$36*SIN(RADIANS('Single Prism'!$D$17*F1067))</f>
        <v>#N/A</v>
      </c>
      <c r="H1067" t="e">
        <f>'Single Prism'!$D$36*COS(RADIANS('Single Prism'!$D$17*F1067))</f>
        <v>#N/A</v>
      </c>
    </row>
    <row r="1068" spans="1:8" x14ac:dyDescent="0.25">
      <c r="A1068">
        <v>533</v>
      </c>
      <c r="B1068" t="e">
        <f>IF(A1068&lt;='Single Prism'!$D$18,A1068,#N/A)</f>
        <v>#N/A</v>
      </c>
      <c r="C1068" t="e">
        <f>'Single Prism'!$D$38*SIN(RADIANS('Single Prism'!$D$17*B1068))</f>
        <v>#N/A</v>
      </c>
      <c r="D1068" t="e">
        <f>'Single Prism'!$D$38*COS(RADIANS('Single Prism'!$D$17*B1068))</f>
        <v>#N/A</v>
      </c>
      <c r="F1068" t="e">
        <f>IF(A1068&lt;='Single Prism'!$D$18,A1068,#N/A)</f>
        <v>#N/A</v>
      </c>
      <c r="G1068" t="e">
        <f>'Single Prism'!$D$36*SIN(RADIANS('Single Prism'!$D$17*F1068))</f>
        <v>#N/A</v>
      </c>
      <c r="H1068" t="e">
        <f>'Single Prism'!$D$36*COS(RADIANS('Single Prism'!$D$17*F1068))</f>
        <v>#N/A</v>
      </c>
    </row>
    <row r="1069" spans="1:8" x14ac:dyDescent="0.25">
      <c r="A1069">
        <v>533.5</v>
      </c>
      <c r="B1069" t="e">
        <f>IF(A1069&lt;='Single Prism'!$D$18,A1069,#N/A)</f>
        <v>#N/A</v>
      </c>
      <c r="C1069" t="e">
        <f>'Single Prism'!$D$38*SIN(RADIANS('Single Prism'!$D$17*B1069))</f>
        <v>#N/A</v>
      </c>
      <c r="D1069" t="e">
        <f>'Single Prism'!$D$38*COS(RADIANS('Single Prism'!$D$17*B1069))</f>
        <v>#N/A</v>
      </c>
      <c r="F1069" t="e">
        <f>IF(A1069&lt;='Single Prism'!$D$18,A1069,#N/A)</f>
        <v>#N/A</v>
      </c>
      <c r="G1069" t="e">
        <f>'Single Prism'!$D$36*SIN(RADIANS('Single Prism'!$D$17*F1069))</f>
        <v>#N/A</v>
      </c>
      <c r="H1069" t="e">
        <f>'Single Prism'!$D$36*COS(RADIANS('Single Prism'!$D$17*F1069))</f>
        <v>#N/A</v>
      </c>
    </row>
    <row r="1070" spans="1:8" x14ac:dyDescent="0.25">
      <c r="A1070">
        <v>534</v>
      </c>
      <c r="B1070" t="e">
        <f>IF(A1070&lt;='Single Prism'!$D$18,A1070,#N/A)</f>
        <v>#N/A</v>
      </c>
      <c r="C1070" t="e">
        <f>'Single Prism'!$D$38*SIN(RADIANS('Single Prism'!$D$17*B1070))</f>
        <v>#N/A</v>
      </c>
      <c r="D1070" t="e">
        <f>'Single Prism'!$D$38*COS(RADIANS('Single Prism'!$D$17*B1070))</f>
        <v>#N/A</v>
      </c>
      <c r="F1070" t="e">
        <f>IF(A1070&lt;='Single Prism'!$D$18,A1070,#N/A)</f>
        <v>#N/A</v>
      </c>
      <c r="G1070" t="e">
        <f>'Single Prism'!$D$36*SIN(RADIANS('Single Prism'!$D$17*F1070))</f>
        <v>#N/A</v>
      </c>
      <c r="H1070" t="e">
        <f>'Single Prism'!$D$36*COS(RADIANS('Single Prism'!$D$17*F1070))</f>
        <v>#N/A</v>
      </c>
    </row>
    <row r="1071" spans="1:8" x14ac:dyDescent="0.25">
      <c r="A1071">
        <v>534.5</v>
      </c>
      <c r="B1071" t="e">
        <f>IF(A1071&lt;='Single Prism'!$D$18,A1071,#N/A)</f>
        <v>#N/A</v>
      </c>
      <c r="C1071" t="e">
        <f>'Single Prism'!$D$38*SIN(RADIANS('Single Prism'!$D$17*B1071))</f>
        <v>#N/A</v>
      </c>
      <c r="D1071" t="e">
        <f>'Single Prism'!$D$38*COS(RADIANS('Single Prism'!$D$17*B1071))</f>
        <v>#N/A</v>
      </c>
      <c r="F1071" t="e">
        <f>IF(A1071&lt;='Single Prism'!$D$18,A1071,#N/A)</f>
        <v>#N/A</v>
      </c>
      <c r="G1071" t="e">
        <f>'Single Prism'!$D$36*SIN(RADIANS('Single Prism'!$D$17*F1071))</f>
        <v>#N/A</v>
      </c>
      <c r="H1071" t="e">
        <f>'Single Prism'!$D$36*COS(RADIANS('Single Prism'!$D$17*F1071))</f>
        <v>#N/A</v>
      </c>
    </row>
    <row r="1072" spans="1:8" x14ac:dyDescent="0.25">
      <c r="A1072">
        <v>535</v>
      </c>
      <c r="B1072" t="e">
        <f>IF(A1072&lt;='Single Prism'!$D$18,A1072,#N/A)</f>
        <v>#N/A</v>
      </c>
      <c r="C1072" t="e">
        <f>'Single Prism'!$D$38*SIN(RADIANS('Single Prism'!$D$17*B1072))</f>
        <v>#N/A</v>
      </c>
      <c r="D1072" t="e">
        <f>'Single Prism'!$D$38*COS(RADIANS('Single Prism'!$D$17*B1072))</f>
        <v>#N/A</v>
      </c>
      <c r="F1072" t="e">
        <f>IF(A1072&lt;='Single Prism'!$D$18,A1072,#N/A)</f>
        <v>#N/A</v>
      </c>
      <c r="G1072" t="e">
        <f>'Single Prism'!$D$36*SIN(RADIANS('Single Prism'!$D$17*F1072))</f>
        <v>#N/A</v>
      </c>
      <c r="H1072" t="e">
        <f>'Single Prism'!$D$36*COS(RADIANS('Single Prism'!$D$17*F1072))</f>
        <v>#N/A</v>
      </c>
    </row>
    <row r="1073" spans="1:8" x14ac:dyDescent="0.25">
      <c r="A1073">
        <v>535.5</v>
      </c>
      <c r="B1073" t="e">
        <f>IF(A1073&lt;='Single Prism'!$D$18,A1073,#N/A)</f>
        <v>#N/A</v>
      </c>
      <c r="C1073" t="e">
        <f>'Single Prism'!$D$38*SIN(RADIANS('Single Prism'!$D$17*B1073))</f>
        <v>#N/A</v>
      </c>
      <c r="D1073" t="e">
        <f>'Single Prism'!$D$38*COS(RADIANS('Single Prism'!$D$17*B1073))</f>
        <v>#N/A</v>
      </c>
      <c r="F1073" t="e">
        <f>IF(A1073&lt;='Single Prism'!$D$18,A1073,#N/A)</f>
        <v>#N/A</v>
      </c>
      <c r="G1073" t="e">
        <f>'Single Prism'!$D$36*SIN(RADIANS('Single Prism'!$D$17*F1073))</f>
        <v>#N/A</v>
      </c>
      <c r="H1073" t="e">
        <f>'Single Prism'!$D$36*COS(RADIANS('Single Prism'!$D$17*F1073))</f>
        <v>#N/A</v>
      </c>
    </row>
    <row r="1074" spans="1:8" x14ac:dyDescent="0.25">
      <c r="A1074">
        <v>536</v>
      </c>
      <c r="B1074" t="e">
        <f>IF(A1074&lt;='Single Prism'!$D$18,A1074,#N/A)</f>
        <v>#N/A</v>
      </c>
      <c r="C1074" t="e">
        <f>'Single Prism'!$D$38*SIN(RADIANS('Single Prism'!$D$17*B1074))</f>
        <v>#N/A</v>
      </c>
      <c r="D1074" t="e">
        <f>'Single Prism'!$D$38*COS(RADIANS('Single Prism'!$D$17*B1074))</f>
        <v>#N/A</v>
      </c>
      <c r="F1074" t="e">
        <f>IF(A1074&lt;='Single Prism'!$D$18,A1074,#N/A)</f>
        <v>#N/A</v>
      </c>
      <c r="G1074" t="e">
        <f>'Single Prism'!$D$36*SIN(RADIANS('Single Prism'!$D$17*F1074))</f>
        <v>#N/A</v>
      </c>
      <c r="H1074" t="e">
        <f>'Single Prism'!$D$36*COS(RADIANS('Single Prism'!$D$17*F1074))</f>
        <v>#N/A</v>
      </c>
    </row>
    <row r="1075" spans="1:8" x14ac:dyDescent="0.25">
      <c r="A1075">
        <v>536.5</v>
      </c>
      <c r="B1075" t="e">
        <f>IF(A1075&lt;='Single Prism'!$D$18,A1075,#N/A)</f>
        <v>#N/A</v>
      </c>
      <c r="C1075" t="e">
        <f>'Single Prism'!$D$38*SIN(RADIANS('Single Prism'!$D$17*B1075))</f>
        <v>#N/A</v>
      </c>
      <c r="D1075" t="e">
        <f>'Single Prism'!$D$38*COS(RADIANS('Single Prism'!$D$17*B1075))</f>
        <v>#N/A</v>
      </c>
      <c r="F1075" t="e">
        <f>IF(A1075&lt;='Single Prism'!$D$18,A1075,#N/A)</f>
        <v>#N/A</v>
      </c>
      <c r="G1075" t="e">
        <f>'Single Prism'!$D$36*SIN(RADIANS('Single Prism'!$D$17*F1075))</f>
        <v>#N/A</v>
      </c>
      <c r="H1075" t="e">
        <f>'Single Prism'!$D$36*COS(RADIANS('Single Prism'!$D$17*F1075))</f>
        <v>#N/A</v>
      </c>
    </row>
    <row r="1076" spans="1:8" x14ac:dyDescent="0.25">
      <c r="A1076">
        <v>537</v>
      </c>
      <c r="B1076" t="e">
        <f>IF(A1076&lt;='Single Prism'!$D$18,A1076,#N/A)</f>
        <v>#N/A</v>
      </c>
      <c r="C1076" t="e">
        <f>'Single Prism'!$D$38*SIN(RADIANS('Single Prism'!$D$17*B1076))</f>
        <v>#N/A</v>
      </c>
      <c r="D1076" t="e">
        <f>'Single Prism'!$D$38*COS(RADIANS('Single Prism'!$D$17*B1076))</f>
        <v>#N/A</v>
      </c>
      <c r="F1076" t="e">
        <f>IF(A1076&lt;='Single Prism'!$D$18,A1076,#N/A)</f>
        <v>#N/A</v>
      </c>
      <c r="G1076" t="e">
        <f>'Single Prism'!$D$36*SIN(RADIANS('Single Prism'!$D$17*F1076))</f>
        <v>#N/A</v>
      </c>
      <c r="H1076" t="e">
        <f>'Single Prism'!$D$36*COS(RADIANS('Single Prism'!$D$17*F1076))</f>
        <v>#N/A</v>
      </c>
    </row>
    <row r="1077" spans="1:8" x14ac:dyDescent="0.25">
      <c r="A1077">
        <v>537.5</v>
      </c>
      <c r="B1077" t="e">
        <f>IF(A1077&lt;='Single Prism'!$D$18,A1077,#N/A)</f>
        <v>#N/A</v>
      </c>
      <c r="C1077" t="e">
        <f>'Single Prism'!$D$38*SIN(RADIANS('Single Prism'!$D$17*B1077))</f>
        <v>#N/A</v>
      </c>
      <c r="D1077" t="e">
        <f>'Single Prism'!$D$38*COS(RADIANS('Single Prism'!$D$17*B1077))</f>
        <v>#N/A</v>
      </c>
      <c r="F1077" t="e">
        <f>IF(A1077&lt;='Single Prism'!$D$18,A1077,#N/A)</f>
        <v>#N/A</v>
      </c>
      <c r="G1077" t="e">
        <f>'Single Prism'!$D$36*SIN(RADIANS('Single Prism'!$D$17*F1077))</f>
        <v>#N/A</v>
      </c>
      <c r="H1077" t="e">
        <f>'Single Prism'!$D$36*COS(RADIANS('Single Prism'!$D$17*F1077))</f>
        <v>#N/A</v>
      </c>
    </row>
    <row r="1078" spans="1:8" x14ac:dyDescent="0.25">
      <c r="A1078">
        <v>538</v>
      </c>
      <c r="B1078" t="e">
        <f>IF(A1078&lt;='Single Prism'!$D$18,A1078,#N/A)</f>
        <v>#N/A</v>
      </c>
      <c r="C1078" t="e">
        <f>'Single Prism'!$D$38*SIN(RADIANS('Single Prism'!$D$17*B1078))</f>
        <v>#N/A</v>
      </c>
      <c r="D1078" t="e">
        <f>'Single Prism'!$D$38*COS(RADIANS('Single Prism'!$D$17*B1078))</f>
        <v>#N/A</v>
      </c>
      <c r="F1078" t="e">
        <f>IF(A1078&lt;='Single Prism'!$D$18,A1078,#N/A)</f>
        <v>#N/A</v>
      </c>
      <c r="G1078" t="e">
        <f>'Single Prism'!$D$36*SIN(RADIANS('Single Prism'!$D$17*F1078))</f>
        <v>#N/A</v>
      </c>
      <c r="H1078" t="e">
        <f>'Single Prism'!$D$36*COS(RADIANS('Single Prism'!$D$17*F1078))</f>
        <v>#N/A</v>
      </c>
    </row>
    <row r="1079" spans="1:8" x14ac:dyDescent="0.25">
      <c r="A1079">
        <v>538.5</v>
      </c>
      <c r="B1079" t="e">
        <f>IF(A1079&lt;='Single Prism'!$D$18,A1079,#N/A)</f>
        <v>#N/A</v>
      </c>
      <c r="C1079" t="e">
        <f>'Single Prism'!$D$38*SIN(RADIANS('Single Prism'!$D$17*B1079))</f>
        <v>#N/A</v>
      </c>
      <c r="D1079" t="e">
        <f>'Single Prism'!$D$38*COS(RADIANS('Single Prism'!$D$17*B1079))</f>
        <v>#N/A</v>
      </c>
      <c r="F1079" t="e">
        <f>IF(A1079&lt;='Single Prism'!$D$18,A1079,#N/A)</f>
        <v>#N/A</v>
      </c>
      <c r="G1079" t="e">
        <f>'Single Prism'!$D$36*SIN(RADIANS('Single Prism'!$D$17*F1079))</f>
        <v>#N/A</v>
      </c>
      <c r="H1079" t="e">
        <f>'Single Prism'!$D$36*COS(RADIANS('Single Prism'!$D$17*F1079))</f>
        <v>#N/A</v>
      </c>
    </row>
    <row r="1080" spans="1:8" x14ac:dyDescent="0.25">
      <c r="A1080">
        <v>539</v>
      </c>
      <c r="B1080" t="e">
        <f>IF(A1080&lt;='Single Prism'!$D$18,A1080,#N/A)</f>
        <v>#N/A</v>
      </c>
      <c r="C1080" t="e">
        <f>'Single Prism'!$D$38*SIN(RADIANS('Single Prism'!$D$17*B1080))</f>
        <v>#N/A</v>
      </c>
      <c r="D1080" t="e">
        <f>'Single Prism'!$D$38*COS(RADIANS('Single Prism'!$D$17*B1080))</f>
        <v>#N/A</v>
      </c>
      <c r="F1080" t="e">
        <f>IF(A1080&lt;='Single Prism'!$D$18,A1080,#N/A)</f>
        <v>#N/A</v>
      </c>
      <c r="G1080" t="e">
        <f>'Single Prism'!$D$36*SIN(RADIANS('Single Prism'!$D$17*F1080))</f>
        <v>#N/A</v>
      </c>
      <c r="H1080" t="e">
        <f>'Single Prism'!$D$36*COS(RADIANS('Single Prism'!$D$17*F1080))</f>
        <v>#N/A</v>
      </c>
    </row>
    <row r="1081" spans="1:8" x14ac:dyDescent="0.25">
      <c r="A1081">
        <v>539.5</v>
      </c>
      <c r="B1081" t="e">
        <f>IF(A1081&lt;='Single Prism'!$D$18,A1081,#N/A)</f>
        <v>#N/A</v>
      </c>
      <c r="C1081" t="e">
        <f>'Single Prism'!$D$38*SIN(RADIANS('Single Prism'!$D$17*B1081))</f>
        <v>#N/A</v>
      </c>
      <c r="D1081" t="e">
        <f>'Single Prism'!$D$38*COS(RADIANS('Single Prism'!$D$17*B1081))</f>
        <v>#N/A</v>
      </c>
      <c r="F1081" t="e">
        <f>IF(A1081&lt;='Single Prism'!$D$18,A1081,#N/A)</f>
        <v>#N/A</v>
      </c>
      <c r="G1081" t="e">
        <f>'Single Prism'!$D$36*SIN(RADIANS('Single Prism'!$D$17*F1081))</f>
        <v>#N/A</v>
      </c>
      <c r="H1081" t="e">
        <f>'Single Prism'!$D$36*COS(RADIANS('Single Prism'!$D$17*F1081))</f>
        <v>#N/A</v>
      </c>
    </row>
    <row r="1082" spans="1:8" x14ac:dyDescent="0.25">
      <c r="A1082">
        <v>540</v>
      </c>
      <c r="B1082" t="e">
        <f>IF(A1082&lt;='Single Prism'!$D$18,A1082,#N/A)</f>
        <v>#N/A</v>
      </c>
      <c r="C1082" t="e">
        <f>'Single Prism'!$D$38*SIN(RADIANS('Single Prism'!$D$17*B1082))</f>
        <v>#N/A</v>
      </c>
      <c r="D1082" t="e">
        <f>'Single Prism'!$D$38*COS(RADIANS('Single Prism'!$D$17*B1082))</f>
        <v>#N/A</v>
      </c>
      <c r="F1082" t="e">
        <f>IF(A1082&lt;='Single Prism'!$D$18,A1082,#N/A)</f>
        <v>#N/A</v>
      </c>
      <c r="G1082" t="e">
        <f>'Single Prism'!$D$36*SIN(RADIANS('Single Prism'!$D$17*F1082))</f>
        <v>#N/A</v>
      </c>
      <c r="H1082" t="e">
        <f>'Single Prism'!$D$36*COS(RADIANS('Single Prism'!$D$17*F1082))</f>
        <v>#N/A</v>
      </c>
    </row>
    <row r="1083" spans="1:8" x14ac:dyDescent="0.25">
      <c r="A1083">
        <v>540.5</v>
      </c>
      <c r="B1083" t="e">
        <f>IF(A1083&lt;='Single Prism'!$D$18,A1083,#N/A)</f>
        <v>#N/A</v>
      </c>
      <c r="C1083" t="e">
        <f>'Single Prism'!$D$38*SIN(RADIANS('Single Prism'!$D$17*B1083))</f>
        <v>#N/A</v>
      </c>
      <c r="D1083" t="e">
        <f>'Single Prism'!$D$38*COS(RADIANS('Single Prism'!$D$17*B1083))</f>
        <v>#N/A</v>
      </c>
      <c r="F1083" t="e">
        <f>IF(A1083&lt;='Single Prism'!$D$18,A1083,#N/A)</f>
        <v>#N/A</v>
      </c>
      <c r="G1083" t="e">
        <f>'Single Prism'!$D$36*SIN(RADIANS('Single Prism'!$D$17*F1083))</f>
        <v>#N/A</v>
      </c>
      <c r="H1083" t="e">
        <f>'Single Prism'!$D$36*COS(RADIANS('Single Prism'!$D$17*F1083))</f>
        <v>#N/A</v>
      </c>
    </row>
    <row r="1084" spans="1:8" x14ac:dyDescent="0.25">
      <c r="A1084">
        <v>541</v>
      </c>
      <c r="B1084" t="e">
        <f>IF(A1084&lt;='Single Prism'!$D$18,A1084,#N/A)</f>
        <v>#N/A</v>
      </c>
      <c r="C1084" t="e">
        <f>'Single Prism'!$D$38*SIN(RADIANS('Single Prism'!$D$17*B1084))</f>
        <v>#N/A</v>
      </c>
      <c r="D1084" t="e">
        <f>'Single Prism'!$D$38*COS(RADIANS('Single Prism'!$D$17*B1084))</f>
        <v>#N/A</v>
      </c>
      <c r="F1084" t="e">
        <f>IF(A1084&lt;='Single Prism'!$D$18,A1084,#N/A)</f>
        <v>#N/A</v>
      </c>
      <c r="G1084" t="e">
        <f>'Single Prism'!$D$36*SIN(RADIANS('Single Prism'!$D$17*F1084))</f>
        <v>#N/A</v>
      </c>
      <c r="H1084" t="e">
        <f>'Single Prism'!$D$36*COS(RADIANS('Single Prism'!$D$17*F1084))</f>
        <v>#N/A</v>
      </c>
    </row>
    <row r="1085" spans="1:8" x14ac:dyDescent="0.25">
      <c r="A1085">
        <v>541.5</v>
      </c>
      <c r="B1085" t="e">
        <f>IF(A1085&lt;='Single Prism'!$D$18,A1085,#N/A)</f>
        <v>#N/A</v>
      </c>
      <c r="C1085" t="e">
        <f>'Single Prism'!$D$38*SIN(RADIANS('Single Prism'!$D$17*B1085))</f>
        <v>#N/A</v>
      </c>
      <c r="D1085" t="e">
        <f>'Single Prism'!$D$38*COS(RADIANS('Single Prism'!$D$17*B1085))</f>
        <v>#N/A</v>
      </c>
      <c r="F1085" t="e">
        <f>IF(A1085&lt;='Single Prism'!$D$18,A1085,#N/A)</f>
        <v>#N/A</v>
      </c>
      <c r="G1085" t="e">
        <f>'Single Prism'!$D$36*SIN(RADIANS('Single Prism'!$D$17*F1085))</f>
        <v>#N/A</v>
      </c>
      <c r="H1085" t="e">
        <f>'Single Prism'!$D$36*COS(RADIANS('Single Prism'!$D$17*F1085))</f>
        <v>#N/A</v>
      </c>
    </row>
    <row r="1086" spans="1:8" x14ac:dyDescent="0.25">
      <c r="A1086">
        <v>542</v>
      </c>
      <c r="B1086" t="e">
        <f>IF(A1086&lt;='Single Prism'!$D$18,A1086,#N/A)</f>
        <v>#N/A</v>
      </c>
      <c r="C1086" t="e">
        <f>'Single Prism'!$D$38*SIN(RADIANS('Single Prism'!$D$17*B1086))</f>
        <v>#N/A</v>
      </c>
      <c r="D1086" t="e">
        <f>'Single Prism'!$D$38*COS(RADIANS('Single Prism'!$D$17*B1086))</f>
        <v>#N/A</v>
      </c>
      <c r="F1086" t="e">
        <f>IF(A1086&lt;='Single Prism'!$D$18,A1086,#N/A)</f>
        <v>#N/A</v>
      </c>
      <c r="G1086" t="e">
        <f>'Single Prism'!$D$36*SIN(RADIANS('Single Prism'!$D$17*F1086))</f>
        <v>#N/A</v>
      </c>
      <c r="H1086" t="e">
        <f>'Single Prism'!$D$36*COS(RADIANS('Single Prism'!$D$17*F1086))</f>
        <v>#N/A</v>
      </c>
    </row>
    <row r="1087" spans="1:8" x14ac:dyDescent="0.25">
      <c r="A1087">
        <v>542.5</v>
      </c>
      <c r="B1087" t="e">
        <f>IF(A1087&lt;='Single Prism'!$D$18,A1087,#N/A)</f>
        <v>#N/A</v>
      </c>
      <c r="C1087" t="e">
        <f>'Single Prism'!$D$38*SIN(RADIANS('Single Prism'!$D$17*B1087))</f>
        <v>#N/A</v>
      </c>
      <c r="D1087" t="e">
        <f>'Single Prism'!$D$38*COS(RADIANS('Single Prism'!$D$17*B1087))</f>
        <v>#N/A</v>
      </c>
      <c r="F1087" t="e">
        <f>IF(A1087&lt;='Single Prism'!$D$18,A1087,#N/A)</f>
        <v>#N/A</v>
      </c>
      <c r="G1087" t="e">
        <f>'Single Prism'!$D$36*SIN(RADIANS('Single Prism'!$D$17*F1087))</f>
        <v>#N/A</v>
      </c>
      <c r="H1087" t="e">
        <f>'Single Prism'!$D$36*COS(RADIANS('Single Prism'!$D$17*F1087))</f>
        <v>#N/A</v>
      </c>
    </row>
    <row r="1088" spans="1:8" x14ac:dyDescent="0.25">
      <c r="A1088">
        <v>543</v>
      </c>
      <c r="B1088" t="e">
        <f>IF(A1088&lt;='Single Prism'!$D$18,A1088,#N/A)</f>
        <v>#N/A</v>
      </c>
      <c r="C1088" t="e">
        <f>'Single Prism'!$D$38*SIN(RADIANS('Single Prism'!$D$17*B1088))</f>
        <v>#N/A</v>
      </c>
      <c r="D1088" t="e">
        <f>'Single Prism'!$D$38*COS(RADIANS('Single Prism'!$D$17*B1088))</f>
        <v>#N/A</v>
      </c>
      <c r="F1088" t="e">
        <f>IF(A1088&lt;='Single Prism'!$D$18,A1088,#N/A)</f>
        <v>#N/A</v>
      </c>
      <c r="G1088" t="e">
        <f>'Single Prism'!$D$36*SIN(RADIANS('Single Prism'!$D$17*F1088))</f>
        <v>#N/A</v>
      </c>
      <c r="H1088" t="e">
        <f>'Single Prism'!$D$36*COS(RADIANS('Single Prism'!$D$17*F1088))</f>
        <v>#N/A</v>
      </c>
    </row>
    <row r="1089" spans="1:8" x14ac:dyDescent="0.25">
      <c r="A1089">
        <v>543.5</v>
      </c>
      <c r="B1089" t="e">
        <f>IF(A1089&lt;='Single Prism'!$D$18,A1089,#N/A)</f>
        <v>#N/A</v>
      </c>
      <c r="C1089" t="e">
        <f>'Single Prism'!$D$38*SIN(RADIANS('Single Prism'!$D$17*B1089))</f>
        <v>#N/A</v>
      </c>
      <c r="D1089" t="e">
        <f>'Single Prism'!$D$38*COS(RADIANS('Single Prism'!$D$17*B1089))</f>
        <v>#N/A</v>
      </c>
      <c r="F1089" t="e">
        <f>IF(A1089&lt;='Single Prism'!$D$18,A1089,#N/A)</f>
        <v>#N/A</v>
      </c>
      <c r="G1089" t="e">
        <f>'Single Prism'!$D$36*SIN(RADIANS('Single Prism'!$D$17*F1089))</f>
        <v>#N/A</v>
      </c>
      <c r="H1089" t="e">
        <f>'Single Prism'!$D$36*COS(RADIANS('Single Prism'!$D$17*F1089))</f>
        <v>#N/A</v>
      </c>
    </row>
    <row r="1090" spans="1:8" x14ac:dyDescent="0.25">
      <c r="A1090">
        <v>544</v>
      </c>
      <c r="B1090" t="e">
        <f>IF(A1090&lt;='Single Prism'!$D$18,A1090,#N/A)</f>
        <v>#N/A</v>
      </c>
      <c r="C1090" t="e">
        <f>'Single Prism'!$D$38*SIN(RADIANS('Single Prism'!$D$17*B1090))</f>
        <v>#N/A</v>
      </c>
      <c r="D1090" t="e">
        <f>'Single Prism'!$D$38*COS(RADIANS('Single Prism'!$D$17*B1090))</f>
        <v>#N/A</v>
      </c>
      <c r="F1090" t="e">
        <f>IF(A1090&lt;='Single Prism'!$D$18,A1090,#N/A)</f>
        <v>#N/A</v>
      </c>
      <c r="G1090" t="e">
        <f>'Single Prism'!$D$36*SIN(RADIANS('Single Prism'!$D$17*F1090))</f>
        <v>#N/A</v>
      </c>
      <c r="H1090" t="e">
        <f>'Single Prism'!$D$36*COS(RADIANS('Single Prism'!$D$17*F1090))</f>
        <v>#N/A</v>
      </c>
    </row>
    <row r="1091" spans="1:8" x14ac:dyDescent="0.25">
      <c r="A1091">
        <v>544.5</v>
      </c>
      <c r="B1091" t="e">
        <f>IF(A1091&lt;='Single Prism'!$D$18,A1091,#N/A)</f>
        <v>#N/A</v>
      </c>
      <c r="C1091" t="e">
        <f>'Single Prism'!$D$38*SIN(RADIANS('Single Prism'!$D$17*B1091))</f>
        <v>#N/A</v>
      </c>
      <c r="D1091" t="e">
        <f>'Single Prism'!$D$38*COS(RADIANS('Single Prism'!$D$17*B1091))</f>
        <v>#N/A</v>
      </c>
      <c r="F1091" t="e">
        <f>IF(A1091&lt;='Single Prism'!$D$18,A1091,#N/A)</f>
        <v>#N/A</v>
      </c>
      <c r="G1091" t="e">
        <f>'Single Prism'!$D$36*SIN(RADIANS('Single Prism'!$D$17*F1091))</f>
        <v>#N/A</v>
      </c>
      <c r="H1091" t="e">
        <f>'Single Prism'!$D$36*COS(RADIANS('Single Prism'!$D$17*F1091))</f>
        <v>#N/A</v>
      </c>
    </row>
    <row r="1092" spans="1:8" x14ac:dyDescent="0.25">
      <c r="A1092">
        <v>545</v>
      </c>
      <c r="B1092" t="e">
        <f>IF(A1092&lt;='Single Prism'!$D$18,A1092,#N/A)</f>
        <v>#N/A</v>
      </c>
      <c r="C1092" t="e">
        <f>'Single Prism'!$D$38*SIN(RADIANS('Single Prism'!$D$17*B1092))</f>
        <v>#N/A</v>
      </c>
      <c r="D1092" t="e">
        <f>'Single Prism'!$D$38*COS(RADIANS('Single Prism'!$D$17*B1092))</f>
        <v>#N/A</v>
      </c>
      <c r="F1092" t="e">
        <f>IF(A1092&lt;='Single Prism'!$D$18,A1092,#N/A)</f>
        <v>#N/A</v>
      </c>
      <c r="G1092" t="e">
        <f>'Single Prism'!$D$36*SIN(RADIANS('Single Prism'!$D$17*F1092))</f>
        <v>#N/A</v>
      </c>
      <c r="H1092" t="e">
        <f>'Single Prism'!$D$36*COS(RADIANS('Single Prism'!$D$17*F1092))</f>
        <v>#N/A</v>
      </c>
    </row>
    <row r="1093" spans="1:8" x14ac:dyDescent="0.25">
      <c r="A1093">
        <v>545.5</v>
      </c>
      <c r="B1093" t="e">
        <f>IF(A1093&lt;='Single Prism'!$D$18,A1093,#N/A)</f>
        <v>#N/A</v>
      </c>
      <c r="C1093" t="e">
        <f>'Single Prism'!$D$38*SIN(RADIANS('Single Prism'!$D$17*B1093))</f>
        <v>#N/A</v>
      </c>
      <c r="D1093" t="e">
        <f>'Single Prism'!$D$38*COS(RADIANS('Single Prism'!$D$17*B1093))</f>
        <v>#N/A</v>
      </c>
      <c r="F1093" t="e">
        <f>IF(A1093&lt;='Single Prism'!$D$18,A1093,#N/A)</f>
        <v>#N/A</v>
      </c>
      <c r="G1093" t="e">
        <f>'Single Prism'!$D$36*SIN(RADIANS('Single Prism'!$D$17*F1093))</f>
        <v>#N/A</v>
      </c>
      <c r="H1093" t="e">
        <f>'Single Prism'!$D$36*COS(RADIANS('Single Prism'!$D$17*F1093))</f>
        <v>#N/A</v>
      </c>
    </row>
    <row r="1094" spans="1:8" x14ac:dyDescent="0.25">
      <c r="A1094">
        <v>546</v>
      </c>
      <c r="B1094" t="e">
        <f>IF(A1094&lt;='Single Prism'!$D$18,A1094,#N/A)</f>
        <v>#N/A</v>
      </c>
      <c r="C1094" t="e">
        <f>'Single Prism'!$D$38*SIN(RADIANS('Single Prism'!$D$17*B1094))</f>
        <v>#N/A</v>
      </c>
      <c r="D1094" t="e">
        <f>'Single Prism'!$D$38*COS(RADIANS('Single Prism'!$D$17*B1094))</f>
        <v>#N/A</v>
      </c>
      <c r="F1094" t="e">
        <f>IF(A1094&lt;='Single Prism'!$D$18,A1094,#N/A)</f>
        <v>#N/A</v>
      </c>
      <c r="G1094" t="e">
        <f>'Single Prism'!$D$36*SIN(RADIANS('Single Prism'!$D$17*F1094))</f>
        <v>#N/A</v>
      </c>
      <c r="H1094" t="e">
        <f>'Single Prism'!$D$36*COS(RADIANS('Single Prism'!$D$17*F1094))</f>
        <v>#N/A</v>
      </c>
    </row>
    <row r="1095" spans="1:8" x14ac:dyDescent="0.25">
      <c r="A1095">
        <v>546.5</v>
      </c>
      <c r="B1095" t="e">
        <f>IF(A1095&lt;='Single Prism'!$D$18,A1095,#N/A)</f>
        <v>#N/A</v>
      </c>
      <c r="C1095" t="e">
        <f>'Single Prism'!$D$38*SIN(RADIANS('Single Prism'!$D$17*B1095))</f>
        <v>#N/A</v>
      </c>
      <c r="D1095" t="e">
        <f>'Single Prism'!$D$38*COS(RADIANS('Single Prism'!$D$17*B1095))</f>
        <v>#N/A</v>
      </c>
      <c r="F1095" t="e">
        <f>IF(A1095&lt;='Single Prism'!$D$18,A1095,#N/A)</f>
        <v>#N/A</v>
      </c>
      <c r="G1095" t="e">
        <f>'Single Prism'!$D$36*SIN(RADIANS('Single Prism'!$D$17*F1095))</f>
        <v>#N/A</v>
      </c>
      <c r="H1095" t="e">
        <f>'Single Prism'!$D$36*COS(RADIANS('Single Prism'!$D$17*F1095))</f>
        <v>#N/A</v>
      </c>
    </row>
    <row r="1096" spans="1:8" x14ac:dyDescent="0.25">
      <c r="A1096">
        <v>547</v>
      </c>
      <c r="B1096" t="e">
        <f>IF(A1096&lt;='Single Prism'!$D$18,A1096,#N/A)</f>
        <v>#N/A</v>
      </c>
      <c r="C1096" t="e">
        <f>'Single Prism'!$D$38*SIN(RADIANS('Single Prism'!$D$17*B1096))</f>
        <v>#N/A</v>
      </c>
      <c r="D1096" t="e">
        <f>'Single Prism'!$D$38*COS(RADIANS('Single Prism'!$D$17*B1096))</f>
        <v>#N/A</v>
      </c>
      <c r="F1096" t="e">
        <f>IF(A1096&lt;='Single Prism'!$D$18,A1096,#N/A)</f>
        <v>#N/A</v>
      </c>
      <c r="G1096" t="e">
        <f>'Single Prism'!$D$36*SIN(RADIANS('Single Prism'!$D$17*F1096))</f>
        <v>#N/A</v>
      </c>
      <c r="H1096" t="e">
        <f>'Single Prism'!$D$36*COS(RADIANS('Single Prism'!$D$17*F1096))</f>
        <v>#N/A</v>
      </c>
    </row>
    <row r="1097" spans="1:8" x14ac:dyDescent="0.25">
      <c r="A1097">
        <v>547.5</v>
      </c>
      <c r="B1097" t="e">
        <f>IF(A1097&lt;='Single Prism'!$D$18,A1097,#N/A)</f>
        <v>#N/A</v>
      </c>
      <c r="C1097" t="e">
        <f>'Single Prism'!$D$38*SIN(RADIANS('Single Prism'!$D$17*B1097))</f>
        <v>#N/A</v>
      </c>
      <c r="D1097" t="e">
        <f>'Single Prism'!$D$38*COS(RADIANS('Single Prism'!$D$17*B1097))</f>
        <v>#N/A</v>
      </c>
      <c r="F1097" t="e">
        <f>IF(A1097&lt;='Single Prism'!$D$18,A1097,#N/A)</f>
        <v>#N/A</v>
      </c>
      <c r="G1097" t="e">
        <f>'Single Prism'!$D$36*SIN(RADIANS('Single Prism'!$D$17*F1097))</f>
        <v>#N/A</v>
      </c>
      <c r="H1097" t="e">
        <f>'Single Prism'!$D$36*COS(RADIANS('Single Prism'!$D$17*F1097))</f>
        <v>#N/A</v>
      </c>
    </row>
    <row r="1098" spans="1:8" x14ac:dyDescent="0.25">
      <c r="A1098">
        <v>548</v>
      </c>
      <c r="B1098" t="e">
        <f>IF(A1098&lt;='Single Prism'!$D$18,A1098,#N/A)</f>
        <v>#N/A</v>
      </c>
      <c r="C1098" t="e">
        <f>'Single Prism'!$D$38*SIN(RADIANS('Single Prism'!$D$17*B1098))</f>
        <v>#N/A</v>
      </c>
      <c r="D1098" t="e">
        <f>'Single Prism'!$D$38*COS(RADIANS('Single Prism'!$D$17*B1098))</f>
        <v>#N/A</v>
      </c>
      <c r="F1098" t="e">
        <f>IF(A1098&lt;='Single Prism'!$D$18,A1098,#N/A)</f>
        <v>#N/A</v>
      </c>
      <c r="G1098" t="e">
        <f>'Single Prism'!$D$36*SIN(RADIANS('Single Prism'!$D$17*F1098))</f>
        <v>#N/A</v>
      </c>
      <c r="H1098" t="e">
        <f>'Single Prism'!$D$36*COS(RADIANS('Single Prism'!$D$17*F1098))</f>
        <v>#N/A</v>
      </c>
    </row>
    <row r="1099" spans="1:8" x14ac:dyDescent="0.25">
      <c r="A1099">
        <v>548.5</v>
      </c>
      <c r="B1099" t="e">
        <f>IF(A1099&lt;='Single Prism'!$D$18,A1099,#N/A)</f>
        <v>#N/A</v>
      </c>
      <c r="C1099" t="e">
        <f>'Single Prism'!$D$38*SIN(RADIANS('Single Prism'!$D$17*B1099))</f>
        <v>#N/A</v>
      </c>
      <c r="D1099" t="e">
        <f>'Single Prism'!$D$38*COS(RADIANS('Single Prism'!$D$17*B1099))</f>
        <v>#N/A</v>
      </c>
      <c r="F1099" t="e">
        <f>IF(A1099&lt;='Single Prism'!$D$18,A1099,#N/A)</f>
        <v>#N/A</v>
      </c>
      <c r="G1099" t="e">
        <f>'Single Prism'!$D$36*SIN(RADIANS('Single Prism'!$D$17*F1099))</f>
        <v>#N/A</v>
      </c>
      <c r="H1099" t="e">
        <f>'Single Prism'!$D$36*COS(RADIANS('Single Prism'!$D$17*F1099))</f>
        <v>#N/A</v>
      </c>
    </row>
    <row r="1100" spans="1:8" x14ac:dyDescent="0.25">
      <c r="A1100">
        <v>549</v>
      </c>
      <c r="B1100" t="e">
        <f>IF(A1100&lt;='Single Prism'!$D$18,A1100,#N/A)</f>
        <v>#N/A</v>
      </c>
      <c r="C1100" t="e">
        <f>'Single Prism'!$D$38*SIN(RADIANS('Single Prism'!$D$17*B1100))</f>
        <v>#N/A</v>
      </c>
      <c r="D1100" t="e">
        <f>'Single Prism'!$D$38*COS(RADIANS('Single Prism'!$D$17*B1100))</f>
        <v>#N/A</v>
      </c>
      <c r="F1100" t="e">
        <f>IF(A1100&lt;='Single Prism'!$D$18,A1100,#N/A)</f>
        <v>#N/A</v>
      </c>
      <c r="G1100" t="e">
        <f>'Single Prism'!$D$36*SIN(RADIANS('Single Prism'!$D$17*F1100))</f>
        <v>#N/A</v>
      </c>
      <c r="H1100" t="e">
        <f>'Single Prism'!$D$36*COS(RADIANS('Single Prism'!$D$17*F1100))</f>
        <v>#N/A</v>
      </c>
    </row>
    <row r="1101" spans="1:8" x14ac:dyDescent="0.25">
      <c r="A1101">
        <v>549.5</v>
      </c>
      <c r="B1101" t="e">
        <f>IF(A1101&lt;='Single Prism'!$D$18,A1101,#N/A)</f>
        <v>#N/A</v>
      </c>
      <c r="C1101" t="e">
        <f>'Single Prism'!$D$38*SIN(RADIANS('Single Prism'!$D$17*B1101))</f>
        <v>#N/A</v>
      </c>
      <c r="D1101" t="e">
        <f>'Single Prism'!$D$38*COS(RADIANS('Single Prism'!$D$17*B1101))</f>
        <v>#N/A</v>
      </c>
      <c r="F1101" t="e">
        <f>IF(A1101&lt;='Single Prism'!$D$18,A1101,#N/A)</f>
        <v>#N/A</v>
      </c>
      <c r="G1101" t="e">
        <f>'Single Prism'!$D$36*SIN(RADIANS('Single Prism'!$D$17*F1101))</f>
        <v>#N/A</v>
      </c>
      <c r="H1101" t="e">
        <f>'Single Prism'!$D$36*COS(RADIANS('Single Prism'!$D$17*F1101))</f>
        <v>#N/A</v>
      </c>
    </row>
    <row r="1102" spans="1:8" x14ac:dyDescent="0.25">
      <c r="A1102">
        <v>550</v>
      </c>
      <c r="B1102" t="e">
        <f>IF(A1102&lt;='Single Prism'!$D$18,A1102,#N/A)</f>
        <v>#N/A</v>
      </c>
      <c r="C1102" t="e">
        <f>'Single Prism'!$D$38*SIN(RADIANS('Single Prism'!$D$17*B1102))</f>
        <v>#N/A</v>
      </c>
      <c r="D1102" t="e">
        <f>'Single Prism'!$D$38*COS(RADIANS('Single Prism'!$D$17*B1102))</f>
        <v>#N/A</v>
      </c>
      <c r="F1102" t="e">
        <f>IF(A1102&lt;='Single Prism'!$D$18,A1102,#N/A)</f>
        <v>#N/A</v>
      </c>
      <c r="G1102" t="e">
        <f>'Single Prism'!$D$36*SIN(RADIANS('Single Prism'!$D$17*F1102))</f>
        <v>#N/A</v>
      </c>
      <c r="H1102" t="e">
        <f>'Single Prism'!$D$36*COS(RADIANS('Single Prism'!$D$17*F1102))</f>
        <v>#N/A</v>
      </c>
    </row>
    <row r="1103" spans="1:8" x14ac:dyDescent="0.25">
      <c r="A1103">
        <v>550.5</v>
      </c>
      <c r="B1103" t="e">
        <f>IF(A1103&lt;='Single Prism'!$D$18,A1103,#N/A)</f>
        <v>#N/A</v>
      </c>
      <c r="C1103" t="e">
        <f>'Single Prism'!$D$38*SIN(RADIANS('Single Prism'!$D$17*B1103))</f>
        <v>#N/A</v>
      </c>
      <c r="D1103" t="e">
        <f>'Single Prism'!$D$38*COS(RADIANS('Single Prism'!$D$17*B1103))</f>
        <v>#N/A</v>
      </c>
      <c r="F1103" t="e">
        <f>IF(A1103&lt;='Single Prism'!$D$18,A1103,#N/A)</f>
        <v>#N/A</v>
      </c>
      <c r="G1103" t="e">
        <f>'Single Prism'!$D$36*SIN(RADIANS('Single Prism'!$D$17*F1103))</f>
        <v>#N/A</v>
      </c>
      <c r="H1103" t="e">
        <f>'Single Prism'!$D$36*COS(RADIANS('Single Prism'!$D$17*F1103))</f>
        <v>#N/A</v>
      </c>
    </row>
    <row r="1104" spans="1:8" x14ac:dyDescent="0.25">
      <c r="A1104">
        <v>551</v>
      </c>
      <c r="B1104" t="e">
        <f>IF(A1104&lt;='Single Prism'!$D$18,A1104,#N/A)</f>
        <v>#N/A</v>
      </c>
      <c r="C1104" t="e">
        <f>'Single Prism'!$D$38*SIN(RADIANS('Single Prism'!$D$17*B1104))</f>
        <v>#N/A</v>
      </c>
      <c r="D1104" t="e">
        <f>'Single Prism'!$D$38*COS(RADIANS('Single Prism'!$D$17*B1104))</f>
        <v>#N/A</v>
      </c>
      <c r="F1104" t="e">
        <f>IF(A1104&lt;='Single Prism'!$D$18,A1104,#N/A)</f>
        <v>#N/A</v>
      </c>
      <c r="G1104" t="e">
        <f>'Single Prism'!$D$36*SIN(RADIANS('Single Prism'!$D$17*F1104))</f>
        <v>#N/A</v>
      </c>
      <c r="H1104" t="e">
        <f>'Single Prism'!$D$36*COS(RADIANS('Single Prism'!$D$17*F1104))</f>
        <v>#N/A</v>
      </c>
    </row>
    <row r="1105" spans="1:8" x14ac:dyDescent="0.25">
      <c r="A1105">
        <v>551.5</v>
      </c>
      <c r="B1105" t="e">
        <f>IF(A1105&lt;='Single Prism'!$D$18,A1105,#N/A)</f>
        <v>#N/A</v>
      </c>
      <c r="C1105" t="e">
        <f>'Single Prism'!$D$38*SIN(RADIANS('Single Prism'!$D$17*B1105))</f>
        <v>#N/A</v>
      </c>
      <c r="D1105" t="e">
        <f>'Single Prism'!$D$38*COS(RADIANS('Single Prism'!$D$17*B1105))</f>
        <v>#N/A</v>
      </c>
      <c r="F1105" t="e">
        <f>IF(A1105&lt;='Single Prism'!$D$18,A1105,#N/A)</f>
        <v>#N/A</v>
      </c>
      <c r="G1105" t="e">
        <f>'Single Prism'!$D$36*SIN(RADIANS('Single Prism'!$D$17*F1105))</f>
        <v>#N/A</v>
      </c>
      <c r="H1105" t="e">
        <f>'Single Prism'!$D$36*COS(RADIANS('Single Prism'!$D$17*F1105))</f>
        <v>#N/A</v>
      </c>
    </row>
    <row r="1106" spans="1:8" x14ac:dyDescent="0.25">
      <c r="A1106">
        <v>552</v>
      </c>
      <c r="B1106" t="e">
        <f>IF(A1106&lt;='Single Prism'!$D$18,A1106,#N/A)</f>
        <v>#N/A</v>
      </c>
      <c r="C1106" t="e">
        <f>'Single Prism'!$D$38*SIN(RADIANS('Single Prism'!$D$17*B1106))</f>
        <v>#N/A</v>
      </c>
      <c r="D1106" t="e">
        <f>'Single Prism'!$D$38*COS(RADIANS('Single Prism'!$D$17*B1106))</f>
        <v>#N/A</v>
      </c>
      <c r="F1106" t="e">
        <f>IF(A1106&lt;='Single Prism'!$D$18,A1106,#N/A)</f>
        <v>#N/A</v>
      </c>
      <c r="G1106" t="e">
        <f>'Single Prism'!$D$36*SIN(RADIANS('Single Prism'!$D$17*F1106))</f>
        <v>#N/A</v>
      </c>
      <c r="H1106" t="e">
        <f>'Single Prism'!$D$36*COS(RADIANS('Single Prism'!$D$17*F1106))</f>
        <v>#N/A</v>
      </c>
    </row>
    <row r="1107" spans="1:8" x14ac:dyDescent="0.25">
      <c r="A1107">
        <v>552.5</v>
      </c>
      <c r="B1107" t="e">
        <f>IF(A1107&lt;='Single Prism'!$D$18,A1107,#N/A)</f>
        <v>#N/A</v>
      </c>
      <c r="C1107" t="e">
        <f>'Single Prism'!$D$38*SIN(RADIANS('Single Prism'!$D$17*B1107))</f>
        <v>#N/A</v>
      </c>
      <c r="D1107" t="e">
        <f>'Single Prism'!$D$38*COS(RADIANS('Single Prism'!$D$17*B1107))</f>
        <v>#N/A</v>
      </c>
      <c r="F1107" t="e">
        <f>IF(A1107&lt;='Single Prism'!$D$18,A1107,#N/A)</f>
        <v>#N/A</v>
      </c>
      <c r="G1107" t="e">
        <f>'Single Prism'!$D$36*SIN(RADIANS('Single Prism'!$D$17*F1107))</f>
        <v>#N/A</v>
      </c>
      <c r="H1107" t="e">
        <f>'Single Prism'!$D$36*COS(RADIANS('Single Prism'!$D$17*F1107))</f>
        <v>#N/A</v>
      </c>
    </row>
    <row r="1108" spans="1:8" x14ac:dyDescent="0.25">
      <c r="A1108">
        <v>553</v>
      </c>
      <c r="B1108" t="e">
        <f>IF(A1108&lt;='Single Prism'!$D$18,A1108,#N/A)</f>
        <v>#N/A</v>
      </c>
      <c r="C1108" t="e">
        <f>'Single Prism'!$D$38*SIN(RADIANS('Single Prism'!$D$17*B1108))</f>
        <v>#N/A</v>
      </c>
      <c r="D1108" t="e">
        <f>'Single Prism'!$D$38*COS(RADIANS('Single Prism'!$D$17*B1108))</f>
        <v>#N/A</v>
      </c>
      <c r="F1108" t="e">
        <f>IF(A1108&lt;='Single Prism'!$D$18,A1108,#N/A)</f>
        <v>#N/A</v>
      </c>
      <c r="G1108" t="e">
        <f>'Single Prism'!$D$36*SIN(RADIANS('Single Prism'!$D$17*F1108))</f>
        <v>#N/A</v>
      </c>
      <c r="H1108" t="e">
        <f>'Single Prism'!$D$36*COS(RADIANS('Single Prism'!$D$17*F1108))</f>
        <v>#N/A</v>
      </c>
    </row>
    <row r="1109" spans="1:8" x14ac:dyDescent="0.25">
      <c r="A1109">
        <v>553.5</v>
      </c>
      <c r="B1109" t="e">
        <f>IF(A1109&lt;='Single Prism'!$D$18,A1109,#N/A)</f>
        <v>#N/A</v>
      </c>
      <c r="C1109" t="e">
        <f>'Single Prism'!$D$38*SIN(RADIANS('Single Prism'!$D$17*B1109))</f>
        <v>#N/A</v>
      </c>
      <c r="D1109" t="e">
        <f>'Single Prism'!$D$38*COS(RADIANS('Single Prism'!$D$17*B1109))</f>
        <v>#N/A</v>
      </c>
      <c r="F1109" t="e">
        <f>IF(A1109&lt;='Single Prism'!$D$18,A1109,#N/A)</f>
        <v>#N/A</v>
      </c>
      <c r="G1109" t="e">
        <f>'Single Prism'!$D$36*SIN(RADIANS('Single Prism'!$D$17*F1109))</f>
        <v>#N/A</v>
      </c>
      <c r="H1109" t="e">
        <f>'Single Prism'!$D$36*COS(RADIANS('Single Prism'!$D$17*F1109))</f>
        <v>#N/A</v>
      </c>
    </row>
    <row r="1110" spans="1:8" x14ac:dyDescent="0.25">
      <c r="A1110">
        <v>554</v>
      </c>
      <c r="B1110" t="e">
        <f>IF(A1110&lt;='Single Prism'!$D$18,A1110,#N/A)</f>
        <v>#N/A</v>
      </c>
      <c r="C1110" t="e">
        <f>'Single Prism'!$D$38*SIN(RADIANS('Single Prism'!$D$17*B1110))</f>
        <v>#N/A</v>
      </c>
      <c r="D1110" t="e">
        <f>'Single Prism'!$D$38*COS(RADIANS('Single Prism'!$D$17*B1110))</f>
        <v>#N/A</v>
      </c>
      <c r="F1110" t="e">
        <f>IF(A1110&lt;='Single Prism'!$D$18,A1110,#N/A)</f>
        <v>#N/A</v>
      </c>
      <c r="G1110" t="e">
        <f>'Single Prism'!$D$36*SIN(RADIANS('Single Prism'!$D$17*F1110))</f>
        <v>#N/A</v>
      </c>
      <c r="H1110" t="e">
        <f>'Single Prism'!$D$36*COS(RADIANS('Single Prism'!$D$17*F1110))</f>
        <v>#N/A</v>
      </c>
    </row>
    <row r="1111" spans="1:8" x14ac:dyDescent="0.25">
      <c r="A1111">
        <v>554.5</v>
      </c>
      <c r="B1111" t="e">
        <f>IF(A1111&lt;='Single Prism'!$D$18,A1111,#N/A)</f>
        <v>#N/A</v>
      </c>
      <c r="C1111" t="e">
        <f>'Single Prism'!$D$38*SIN(RADIANS('Single Prism'!$D$17*B1111))</f>
        <v>#N/A</v>
      </c>
      <c r="D1111" t="e">
        <f>'Single Prism'!$D$38*COS(RADIANS('Single Prism'!$D$17*B1111))</f>
        <v>#N/A</v>
      </c>
      <c r="F1111" t="e">
        <f>IF(A1111&lt;='Single Prism'!$D$18,A1111,#N/A)</f>
        <v>#N/A</v>
      </c>
      <c r="G1111" t="e">
        <f>'Single Prism'!$D$36*SIN(RADIANS('Single Prism'!$D$17*F1111))</f>
        <v>#N/A</v>
      </c>
      <c r="H1111" t="e">
        <f>'Single Prism'!$D$36*COS(RADIANS('Single Prism'!$D$17*F1111))</f>
        <v>#N/A</v>
      </c>
    </row>
    <row r="1112" spans="1:8" x14ac:dyDescent="0.25">
      <c r="A1112">
        <v>555</v>
      </c>
      <c r="B1112" t="e">
        <f>IF(A1112&lt;='Single Prism'!$D$18,A1112,#N/A)</f>
        <v>#N/A</v>
      </c>
      <c r="C1112" t="e">
        <f>'Single Prism'!$D$38*SIN(RADIANS('Single Prism'!$D$17*B1112))</f>
        <v>#N/A</v>
      </c>
      <c r="D1112" t="e">
        <f>'Single Prism'!$D$38*COS(RADIANS('Single Prism'!$D$17*B1112))</f>
        <v>#N/A</v>
      </c>
      <c r="F1112" t="e">
        <f>IF(A1112&lt;='Single Prism'!$D$18,A1112,#N/A)</f>
        <v>#N/A</v>
      </c>
      <c r="G1112" t="e">
        <f>'Single Prism'!$D$36*SIN(RADIANS('Single Prism'!$D$17*F1112))</f>
        <v>#N/A</v>
      </c>
      <c r="H1112" t="e">
        <f>'Single Prism'!$D$36*COS(RADIANS('Single Prism'!$D$17*F1112))</f>
        <v>#N/A</v>
      </c>
    </row>
    <row r="1113" spans="1:8" x14ac:dyDescent="0.25">
      <c r="A1113">
        <v>555.5</v>
      </c>
      <c r="B1113" t="e">
        <f>IF(A1113&lt;='Single Prism'!$D$18,A1113,#N/A)</f>
        <v>#N/A</v>
      </c>
      <c r="C1113" t="e">
        <f>'Single Prism'!$D$38*SIN(RADIANS('Single Prism'!$D$17*B1113))</f>
        <v>#N/A</v>
      </c>
      <c r="D1113" t="e">
        <f>'Single Prism'!$D$38*COS(RADIANS('Single Prism'!$D$17*B1113))</f>
        <v>#N/A</v>
      </c>
      <c r="F1113" t="e">
        <f>IF(A1113&lt;='Single Prism'!$D$18,A1113,#N/A)</f>
        <v>#N/A</v>
      </c>
      <c r="G1113" t="e">
        <f>'Single Prism'!$D$36*SIN(RADIANS('Single Prism'!$D$17*F1113))</f>
        <v>#N/A</v>
      </c>
      <c r="H1113" t="e">
        <f>'Single Prism'!$D$36*COS(RADIANS('Single Prism'!$D$17*F1113))</f>
        <v>#N/A</v>
      </c>
    </row>
    <row r="1114" spans="1:8" x14ac:dyDescent="0.25">
      <c r="A1114">
        <v>556</v>
      </c>
      <c r="B1114" t="e">
        <f>IF(A1114&lt;='Single Prism'!$D$18,A1114,#N/A)</f>
        <v>#N/A</v>
      </c>
      <c r="C1114" t="e">
        <f>'Single Prism'!$D$38*SIN(RADIANS('Single Prism'!$D$17*B1114))</f>
        <v>#N/A</v>
      </c>
      <c r="D1114" t="e">
        <f>'Single Prism'!$D$38*COS(RADIANS('Single Prism'!$D$17*B1114))</f>
        <v>#N/A</v>
      </c>
      <c r="F1114" t="e">
        <f>IF(A1114&lt;='Single Prism'!$D$18,A1114,#N/A)</f>
        <v>#N/A</v>
      </c>
      <c r="G1114" t="e">
        <f>'Single Prism'!$D$36*SIN(RADIANS('Single Prism'!$D$17*F1114))</f>
        <v>#N/A</v>
      </c>
      <c r="H1114" t="e">
        <f>'Single Prism'!$D$36*COS(RADIANS('Single Prism'!$D$17*F1114))</f>
        <v>#N/A</v>
      </c>
    </row>
    <row r="1115" spans="1:8" x14ac:dyDescent="0.25">
      <c r="A1115">
        <v>556.5</v>
      </c>
      <c r="B1115" t="e">
        <f>IF(A1115&lt;='Single Prism'!$D$18,A1115,#N/A)</f>
        <v>#N/A</v>
      </c>
      <c r="C1115" t="e">
        <f>'Single Prism'!$D$38*SIN(RADIANS('Single Prism'!$D$17*B1115))</f>
        <v>#N/A</v>
      </c>
      <c r="D1115" t="e">
        <f>'Single Prism'!$D$38*COS(RADIANS('Single Prism'!$D$17*B1115))</f>
        <v>#N/A</v>
      </c>
      <c r="F1115" t="e">
        <f>IF(A1115&lt;='Single Prism'!$D$18,A1115,#N/A)</f>
        <v>#N/A</v>
      </c>
      <c r="G1115" t="e">
        <f>'Single Prism'!$D$36*SIN(RADIANS('Single Prism'!$D$17*F1115))</f>
        <v>#N/A</v>
      </c>
      <c r="H1115" t="e">
        <f>'Single Prism'!$D$36*COS(RADIANS('Single Prism'!$D$17*F1115))</f>
        <v>#N/A</v>
      </c>
    </row>
    <row r="1116" spans="1:8" x14ac:dyDescent="0.25">
      <c r="A1116">
        <v>557</v>
      </c>
      <c r="B1116" t="e">
        <f>IF(A1116&lt;='Single Prism'!$D$18,A1116,#N/A)</f>
        <v>#N/A</v>
      </c>
      <c r="C1116" t="e">
        <f>'Single Prism'!$D$38*SIN(RADIANS('Single Prism'!$D$17*B1116))</f>
        <v>#N/A</v>
      </c>
      <c r="D1116" t="e">
        <f>'Single Prism'!$D$38*COS(RADIANS('Single Prism'!$D$17*B1116))</f>
        <v>#N/A</v>
      </c>
      <c r="F1116" t="e">
        <f>IF(A1116&lt;='Single Prism'!$D$18,A1116,#N/A)</f>
        <v>#N/A</v>
      </c>
      <c r="G1116" t="e">
        <f>'Single Prism'!$D$36*SIN(RADIANS('Single Prism'!$D$17*F1116))</f>
        <v>#N/A</v>
      </c>
      <c r="H1116" t="e">
        <f>'Single Prism'!$D$36*COS(RADIANS('Single Prism'!$D$17*F1116))</f>
        <v>#N/A</v>
      </c>
    </row>
    <row r="1117" spans="1:8" x14ac:dyDescent="0.25">
      <c r="A1117">
        <v>557.5</v>
      </c>
      <c r="B1117" t="e">
        <f>IF(A1117&lt;='Single Prism'!$D$18,A1117,#N/A)</f>
        <v>#N/A</v>
      </c>
      <c r="C1117" t="e">
        <f>'Single Prism'!$D$38*SIN(RADIANS('Single Prism'!$D$17*B1117))</f>
        <v>#N/A</v>
      </c>
      <c r="D1117" t="e">
        <f>'Single Prism'!$D$38*COS(RADIANS('Single Prism'!$D$17*B1117))</f>
        <v>#N/A</v>
      </c>
      <c r="F1117" t="e">
        <f>IF(A1117&lt;='Single Prism'!$D$18,A1117,#N/A)</f>
        <v>#N/A</v>
      </c>
      <c r="G1117" t="e">
        <f>'Single Prism'!$D$36*SIN(RADIANS('Single Prism'!$D$17*F1117))</f>
        <v>#N/A</v>
      </c>
      <c r="H1117" t="e">
        <f>'Single Prism'!$D$36*COS(RADIANS('Single Prism'!$D$17*F1117))</f>
        <v>#N/A</v>
      </c>
    </row>
    <row r="1118" spans="1:8" x14ac:dyDescent="0.25">
      <c r="A1118">
        <v>558</v>
      </c>
      <c r="B1118" t="e">
        <f>IF(A1118&lt;='Single Prism'!$D$18,A1118,#N/A)</f>
        <v>#N/A</v>
      </c>
      <c r="C1118" t="e">
        <f>'Single Prism'!$D$38*SIN(RADIANS('Single Prism'!$D$17*B1118))</f>
        <v>#N/A</v>
      </c>
      <c r="D1118" t="e">
        <f>'Single Prism'!$D$38*COS(RADIANS('Single Prism'!$D$17*B1118))</f>
        <v>#N/A</v>
      </c>
      <c r="F1118" t="e">
        <f>IF(A1118&lt;='Single Prism'!$D$18,A1118,#N/A)</f>
        <v>#N/A</v>
      </c>
      <c r="G1118" t="e">
        <f>'Single Prism'!$D$36*SIN(RADIANS('Single Prism'!$D$17*F1118))</f>
        <v>#N/A</v>
      </c>
      <c r="H1118" t="e">
        <f>'Single Prism'!$D$36*COS(RADIANS('Single Prism'!$D$17*F1118))</f>
        <v>#N/A</v>
      </c>
    </row>
    <row r="1119" spans="1:8" x14ac:dyDescent="0.25">
      <c r="A1119">
        <v>558.5</v>
      </c>
      <c r="B1119" t="e">
        <f>IF(A1119&lt;='Single Prism'!$D$18,A1119,#N/A)</f>
        <v>#N/A</v>
      </c>
      <c r="C1119" t="e">
        <f>'Single Prism'!$D$38*SIN(RADIANS('Single Prism'!$D$17*B1119))</f>
        <v>#N/A</v>
      </c>
      <c r="D1119" t="e">
        <f>'Single Prism'!$D$38*COS(RADIANS('Single Prism'!$D$17*B1119))</f>
        <v>#N/A</v>
      </c>
      <c r="F1119" t="e">
        <f>IF(A1119&lt;='Single Prism'!$D$18,A1119,#N/A)</f>
        <v>#N/A</v>
      </c>
      <c r="G1119" t="e">
        <f>'Single Prism'!$D$36*SIN(RADIANS('Single Prism'!$D$17*F1119))</f>
        <v>#N/A</v>
      </c>
      <c r="H1119" t="e">
        <f>'Single Prism'!$D$36*COS(RADIANS('Single Prism'!$D$17*F1119))</f>
        <v>#N/A</v>
      </c>
    </row>
    <row r="1120" spans="1:8" x14ac:dyDescent="0.25">
      <c r="A1120">
        <v>559</v>
      </c>
      <c r="B1120" t="e">
        <f>IF(A1120&lt;='Single Prism'!$D$18,A1120,#N/A)</f>
        <v>#N/A</v>
      </c>
      <c r="C1120" t="e">
        <f>'Single Prism'!$D$38*SIN(RADIANS('Single Prism'!$D$17*B1120))</f>
        <v>#N/A</v>
      </c>
      <c r="D1120" t="e">
        <f>'Single Prism'!$D$38*COS(RADIANS('Single Prism'!$D$17*B1120))</f>
        <v>#N/A</v>
      </c>
      <c r="F1120" t="e">
        <f>IF(A1120&lt;='Single Prism'!$D$18,A1120,#N/A)</f>
        <v>#N/A</v>
      </c>
      <c r="G1120" t="e">
        <f>'Single Prism'!$D$36*SIN(RADIANS('Single Prism'!$D$17*F1120))</f>
        <v>#N/A</v>
      </c>
      <c r="H1120" t="e">
        <f>'Single Prism'!$D$36*COS(RADIANS('Single Prism'!$D$17*F1120))</f>
        <v>#N/A</v>
      </c>
    </row>
    <row r="1121" spans="1:8" x14ac:dyDescent="0.25">
      <c r="A1121">
        <v>559.5</v>
      </c>
      <c r="B1121" t="e">
        <f>IF(A1121&lt;='Single Prism'!$D$18,A1121,#N/A)</f>
        <v>#N/A</v>
      </c>
      <c r="C1121" t="e">
        <f>'Single Prism'!$D$38*SIN(RADIANS('Single Prism'!$D$17*B1121))</f>
        <v>#N/A</v>
      </c>
      <c r="D1121" t="e">
        <f>'Single Prism'!$D$38*COS(RADIANS('Single Prism'!$D$17*B1121))</f>
        <v>#N/A</v>
      </c>
      <c r="F1121" t="e">
        <f>IF(A1121&lt;='Single Prism'!$D$18,A1121,#N/A)</f>
        <v>#N/A</v>
      </c>
      <c r="G1121" t="e">
        <f>'Single Prism'!$D$36*SIN(RADIANS('Single Prism'!$D$17*F1121))</f>
        <v>#N/A</v>
      </c>
      <c r="H1121" t="e">
        <f>'Single Prism'!$D$36*COS(RADIANS('Single Prism'!$D$17*F1121))</f>
        <v>#N/A</v>
      </c>
    </row>
    <row r="1122" spans="1:8" x14ac:dyDescent="0.25">
      <c r="A1122">
        <v>560</v>
      </c>
      <c r="B1122" t="e">
        <f>IF(A1122&lt;='Single Prism'!$D$18,A1122,#N/A)</f>
        <v>#N/A</v>
      </c>
      <c r="C1122" t="e">
        <f>'Single Prism'!$D$38*SIN(RADIANS('Single Prism'!$D$17*B1122))</f>
        <v>#N/A</v>
      </c>
      <c r="D1122" t="e">
        <f>'Single Prism'!$D$38*COS(RADIANS('Single Prism'!$D$17*B1122))</f>
        <v>#N/A</v>
      </c>
      <c r="F1122" t="e">
        <f>IF(A1122&lt;='Single Prism'!$D$18,A1122,#N/A)</f>
        <v>#N/A</v>
      </c>
      <c r="G1122" t="e">
        <f>'Single Prism'!$D$36*SIN(RADIANS('Single Prism'!$D$17*F1122))</f>
        <v>#N/A</v>
      </c>
      <c r="H1122" t="e">
        <f>'Single Prism'!$D$36*COS(RADIANS('Single Prism'!$D$17*F1122))</f>
        <v>#N/A</v>
      </c>
    </row>
    <row r="1123" spans="1:8" x14ac:dyDescent="0.25">
      <c r="A1123">
        <v>560.5</v>
      </c>
      <c r="B1123" t="e">
        <f>IF(A1123&lt;='Single Prism'!$D$18,A1123,#N/A)</f>
        <v>#N/A</v>
      </c>
      <c r="C1123" t="e">
        <f>'Single Prism'!$D$38*SIN(RADIANS('Single Prism'!$D$17*B1123))</f>
        <v>#N/A</v>
      </c>
      <c r="D1123" t="e">
        <f>'Single Prism'!$D$38*COS(RADIANS('Single Prism'!$D$17*B1123))</f>
        <v>#N/A</v>
      </c>
      <c r="F1123" t="e">
        <f>IF(A1123&lt;='Single Prism'!$D$18,A1123,#N/A)</f>
        <v>#N/A</v>
      </c>
      <c r="G1123" t="e">
        <f>'Single Prism'!$D$36*SIN(RADIANS('Single Prism'!$D$17*F1123))</f>
        <v>#N/A</v>
      </c>
      <c r="H1123" t="e">
        <f>'Single Prism'!$D$36*COS(RADIANS('Single Prism'!$D$17*F1123))</f>
        <v>#N/A</v>
      </c>
    </row>
    <row r="1124" spans="1:8" x14ac:dyDescent="0.25">
      <c r="A1124">
        <v>561</v>
      </c>
      <c r="B1124" t="e">
        <f>IF(A1124&lt;='Single Prism'!$D$18,A1124,#N/A)</f>
        <v>#N/A</v>
      </c>
      <c r="C1124" t="e">
        <f>'Single Prism'!$D$38*SIN(RADIANS('Single Prism'!$D$17*B1124))</f>
        <v>#N/A</v>
      </c>
      <c r="D1124" t="e">
        <f>'Single Prism'!$D$38*COS(RADIANS('Single Prism'!$D$17*B1124))</f>
        <v>#N/A</v>
      </c>
      <c r="F1124" t="e">
        <f>IF(A1124&lt;='Single Prism'!$D$18,A1124,#N/A)</f>
        <v>#N/A</v>
      </c>
      <c r="G1124" t="e">
        <f>'Single Prism'!$D$36*SIN(RADIANS('Single Prism'!$D$17*F1124))</f>
        <v>#N/A</v>
      </c>
      <c r="H1124" t="e">
        <f>'Single Prism'!$D$36*COS(RADIANS('Single Prism'!$D$17*F1124))</f>
        <v>#N/A</v>
      </c>
    </row>
    <row r="1125" spans="1:8" x14ac:dyDescent="0.25">
      <c r="A1125">
        <v>561.5</v>
      </c>
      <c r="B1125" t="e">
        <f>IF(A1125&lt;='Single Prism'!$D$18,A1125,#N/A)</f>
        <v>#N/A</v>
      </c>
      <c r="C1125" t="e">
        <f>'Single Prism'!$D$38*SIN(RADIANS('Single Prism'!$D$17*B1125))</f>
        <v>#N/A</v>
      </c>
      <c r="D1125" t="e">
        <f>'Single Prism'!$D$38*COS(RADIANS('Single Prism'!$D$17*B1125))</f>
        <v>#N/A</v>
      </c>
      <c r="F1125" t="e">
        <f>IF(A1125&lt;='Single Prism'!$D$18,A1125,#N/A)</f>
        <v>#N/A</v>
      </c>
      <c r="G1125" t="e">
        <f>'Single Prism'!$D$36*SIN(RADIANS('Single Prism'!$D$17*F1125))</f>
        <v>#N/A</v>
      </c>
      <c r="H1125" t="e">
        <f>'Single Prism'!$D$36*COS(RADIANS('Single Prism'!$D$17*F1125))</f>
        <v>#N/A</v>
      </c>
    </row>
    <row r="1126" spans="1:8" x14ac:dyDescent="0.25">
      <c r="A1126">
        <v>562</v>
      </c>
      <c r="B1126" t="e">
        <f>IF(A1126&lt;='Single Prism'!$D$18,A1126,#N/A)</f>
        <v>#N/A</v>
      </c>
      <c r="C1126" t="e">
        <f>'Single Prism'!$D$38*SIN(RADIANS('Single Prism'!$D$17*B1126))</f>
        <v>#N/A</v>
      </c>
      <c r="D1126" t="e">
        <f>'Single Prism'!$D$38*COS(RADIANS('Single Prism'!$D$17*B1126))</f>
        <v>#N/A</v>
      </c>
      <c r="F1126" t="e">
        <f>IF(A1126&lt;='Single Prism'!$D$18,A1126,#N/A)</f>
        <v>#N/A</v>
      </c>
      <c r="G1126" t="e">
        <f>'Single Prism'!$D$36*SIN(RADIANS('Single Prism'!$D$17*F1126))</f>
        <v>#N/A</v>
      </c>
      <c r="H1126" t="e">
        <f>'Single Prism'!$D$36*COS(RADIANS('Single Prism'!$D$17*F1126))</f>
        <v>#N/A</v>
      </c>
    </row>
    <row r="1127" spans="1:8" x14ac:dyDescent="0.25">
      <c r="A1127">
        <v>562.5</v>
      </c>
      <c r="B1127" t="e">
        <f>IF(A1127&lt;='Single Prism'!$D$18,A1127,#N/A)</f>
        <v>#N/A</v>
      </c>
      <c r="C1127" t="e">
        <f>'Single Prism'!$D$38*SIN(RADIANS('Single Prism'!$D$17*B1127))</f>
        <v>#N/A</v>
      </c>
      <c r="D1127" t="e">
        <f>'Single Prism'!$D$38*COS(RADIANS('Single Prism'!$D$17*B1127))</f>
        <v>#N/A</v>
      </c>
      <c r="F1127" t="e">
        <f>IF(A1127&lt;='Single Prism'!$D$18,A1127,#N/A)</f>
        <v>#N/A</v>
      </c>
      <c r="G1127" t="e">
        <f>'Single Prism'!$D$36*SIN(RADIANS('Single Prism'!$D$17*F1127))</f>
        <v>#N/A</v>
      </c>
      <c r="H1127" t="e">
        <f>'Single Prism'!$D$36*COS(RADIANS('Single Prism'!$D$17*F1127))</f>
        <v>#N/A</v>
      </c>
    </row>
    <row r="1128" spans="1:8" x14ac:dyDescent="0.25">
      <c r="A1128">
        <v>563</v>
      </c>
      <c r="B1128" t="e">
        <f>IF(A1128&lt;='Single Prism'!$D$18,A1128,#N/A)</f>
        <v>#N/A</v>
      </c>
      <c r="C1128" t="e">
        <f>'Single Prism'!$D$38*SIN(RADIANS('Single Prism'!$D$17*B1128))</f>
        <v>#N/A</v>
      </c>
      <c r="D1128" t="e">
        <f>'Single Prism'!$D$38*COS(RADIANS('Single Prism'!$D$17*B1128))</f>
        <v>#N/A</v>
      </c>
      <c r="F1128" t="e">
        <f>IF(A1128&lt;='Single Prism'!$D$18,A1128,#N/A)</f>
        <v>#N/A</v>
      </c>
      <c r="G1128" t="e">
        <f>'Single Prism'!$D$36*SIN(RADIANS('Single Prism'!$D$17*F1128))</f>
        <v>#N/A</v>
      </c>
      <c r="H1128" t="e">
        <f>'Single Prism'!$D$36*COS(RADIANS('Single Prism'!$D$17*F1128))</f>
        <v>#N/A</v>
      </c>
    </row>
    <row r="1129" spans="1:8" x14ac:dyDescent="0.25">
      <c r="A1129">
        <v>563.5</v>
      </c>
      <c r="B1129" t="e">
        <f>IF(A1129&lt;='Single Prism'!$D$18,A1129,#N/A)</f>
        <v>#N/A</v>
      </c>
      <c r="C1129" t="e">
        <f>'Single Prism'!$D$38*SIN(RADIANS('Single Prism'!$D$17*B1129))</f>
        <v>#N/A</v>
      </c>
      <c r="D1129" t="e">
        <f>'Single Prism'!$D$38*COS(RADIANS('Single Prism'!$D$17*B1129))</f>
        <v>#N/A</v>
      </c>
      <c r="F1129" t="e">
        <f>IF(A1129&lt;='Single Prism'!$D$18,A1129,#N/A)</f>
        <v>#N/A</v>
      </c>
      <c r="G1129" t="e">
        <f>'Single Prism'!$D$36*SIN(RADIANS('Single Prism'!$D$17*F1129))</f>
        <v>#N/A</v>
      </c>
      <c r="H1129" t="e">
        <f>'Single Prism'!$D$36*COS(RADIANS('Single Prism'!$D$17*F1129))</f>
        <v>#N/A</v>
      </c>
    </row>
    <row r="1130" spans="1:8" x14ac:dyDescent="0.25">
      <c r="A1130">
        <v>564</v>
      </c>
      <c r="B1130" t="e">
        <f>IF(A1130&lt;='Single Prism'!$D$18,A1130,#N/A)</f>
        <v>#N/A</v>
      </c>
      <c r="C1130" t="e">
        <f>'Single Prism'!$D$38*SIN(RADIANS('Single Prism'!$D$17*B1130))</f>
        <v>#N/A</v>
      </c>
      <c r="D1130" t="e">
        <f>'Single Prism'!$D$38*COS(RADIANS('Single Prism'!$D$17*B1130))</f>
        <v>#N/A</v>
      </c>
      <c r="F1130" t="e">
        <f>IF(A1130&lt;='Single Prism'!$D$18,A1130,#N/A)</f>
        <v>#N/A</v>
      </c>
      <c r="G1130" t="e">
        <f>'Single Prism'!$D$36*SIN(RADIANS('Single Prism'!$D$17*F1130))</f>
        <v>#N/A</v>
      </c>
      <c r="H1130" t="e">
        <f>'Single Prism'!$D$36*COS(RADIANS('Single Prism'!$D$17*F1130))</f>
        <v>#N/A</v>
      </c>
    </row>
    <row r="1131" spans="1:8" x14ac:dyDescent="0.25">
      <c r="A1131">
        <v>564.5</v>
      </c>
      <c r="B1131" t="e">
        <f>IF(A1131&lt;='Single Prism'!$D$18,A1131,#N/A)</f>
        <v>#N/A</v>
      </c>
      <c r="C1131" t="e">
        <f>'Single Prism'!$D$38*SIN(RADIANS('Single Prism'!$D$17*B1131))</f>
        <v>#N/A</v>
      </c>
      <c r="D1131" t="e">
        <f>'Single Prism'!$D$38*COS(RADIANS('Single Prism'!$D$17*B1131))</f>
        <v>#N/A</v>
      </c>
      <c r="F1131" t="e">
        <f>IF(A1131&lt;='Single Prism'!$D$18,A1131,#N/A)</f>
        <v>#N/A</v>
      </c>
      <c r="G1131" t="e">
        <f>'Single Prism'!$D$36*SIN(RADIANS('Single Prism'!$D$17*F1131))</f>
        <v>#N/A</v>
      </c>
      <c r="H1131" t="e">
        <f>'Single Prism'!$D$36*COS(RADIANS('Single Prism'!$D$17*F1131))</f>
        <v>#N/A</v>
      </c>
    </row>
    <row r="1132" spans="1:8" x14ac:dyDescent="0.25">
      <c r="A1132">
        <v>565</v>
      </c>
      <c r="B1132" t="e">
        <f>IF(A1132&lt;='Single Prism'!$D$18,A1132,#N/A)</f>
        <v>#N/A</v>
      </c>
      <c r="C1132" t="e">
        <f>'Single Prism'!$D$38*SIN(RADIANS('Single Prism'!$D$17*B1132))</f>
        <v>#N/A</v>
      </c>
      <c r="D1132" t="e">
        <f>'Single Prism'!$D$38*COS(RADIANS('Single Prism'!$D$17*B1132))</f>
        <v>#N/A</v>
      </c>
      <c r="F1132" t="e">
        <f>IF(A1132&lt;='Single Prism'!$D$18,A1132,#N/A)</f>
        <v>#N/A</v>
      </c>
      <c r="G1132" t="e">
        <f>'Single Prism'!$D$36*SIN(RADIANS('Single Prism'!$D$17*F1132))</f>
        <v>#N/A</v>
      </c>
      <c r="H1132" t="e">
        <f>'Single Prism'!$D$36*COS(RADIANS('Single Prism'!$D$17*F1132))</f>
        <v>#N/A</v>
      </c>
    </row>
    <row r="1133" spans="1:8" x14ac:dyDescent="0.25">
      <c r="A1133">
        <v>565.5</v>
      </c>
      <c r="B1133" t="e">
        <f>IF(A1133&lt;='Single Prism'!$D$18,A1133,#N/A)</f>
        <v>#N/A</v>
      </c>
      <c r="C1133" t="e">
        <f>'Single Prism'!$D$38*SIN(RADIANS('Single Prism'!$D$17*B1133))</f>
        <v>#N/A</v>
      </c>
      <c r="D1133" t="e">
        <f>'Single Prism'!$D$38*COS(RADIANS('Single Prism'!$D$17*B1133))</f>
        <v>#N/A</v>
      </c>
      <c r="F1133" t="e">
        <f>IF(A1133&lt;='Single Prism'!$D$18,A1133,#N/A)</f>
        <v>#N/A</v>
      </c>
      <c r="G1133" t="e">
        <f>'Single Prism'!$D$36*SIN(RADIANS('Single Prism'!$D$17*F1133))</f>
        <v>#N/A</v>
      </c>
      <c r="H1133" t="e">
        <f>'Single Prism'!$D$36*COS(RADIANS('Single Prism'!$D$17*F1133))</f>
        <v>#N/A</v>
      </c>
    </row>
    <row r="1134" spans="1:8" x14ac:dyDescent="0.25">
      <c r="A1134">
        <v>566</v>
      </c>
      <c r="B1134" t="e">
        <f>IF(A1134&lt;='Single Prism'!$D$18,A1134,#N/A)</f>
        <v>#N/A</v>
      </c>
      <c r="C1134" t="e">
        <f>'Single Prism'!$D$38*SIN(RADIANS('Single Prism'!$D$17*B1134))</f>
        <v>#N/A</v>
      </c>
      <c r="D1134" t="e">
        <f>'Single Prism'!$D$38*COS(RADIANS('Single Prism'!$D$17*B1134))</f>
        <v>#N/A</v>
      </c>
      <c r="F1134" t="e">
        <f>IF(A1134&lt;='Single Prism'!$D$18,A1134,#N/A)</f>
        <v>#N/A</v>
      </c>
      <c r="G1134" t="e">
        <f>'Single Prism'!$D$36*SIN(RADIANS('Single Prism'!$D$17*F1134))</f>
        <v>#N/A</v>
      </c>
      <c r="H1134" t="e">
        <f>'Single Prism'!$D$36*COS(RADIANS('Single Prism'!$D$17*F1134))</f>
        <v>#N/A</v>
      </c>
    </row>
    <row r="1135" spans="1:8" x14ac:dyDescent="0.25">
      <c r="A1135">
        <v>566.5</v>
      </c>
      <c r="B1135" t="e">
        <f>IF(A1135&lt;='Single Prism'!$D$18,A1135,#N/A)</f>
        <v>#N/A</v>
      </c>
      <c r="C1135" t="e">
        <f>'Single Prism'!$D$38*SIN(RADIANS('Single Prism'!$D$17*B1135))</f>
        <v>#N/A</v>
      </c>
      <c r="D1135" t="e">
        <f>'Single Prism'!$D$38*COS(RADIANS('Single Prism'!$D$17*B1135))</f>
        <v>#N/A</v>
      </c>
      <c r="F1135" t="e">
        <f>IF(A1135&lt;='Single Prism'!$D$18,A1135,#N/A)</f>
        <v>#N/A</v>
      </c>
      <c r="G1135" t="e">
        <f>'Single Prism'!$D$36*SIN(RADIANS('Single Prism'!$D$17*F1135))</f>
        <v>#N/A</v>
      </c>
      <c r="H1135" t="e">
        <f>'Single Prism'!$D$36*COS(RADIANS('Single Prism'!$D$17*F1135))</f>
        <v>#N/A</v>
      </c>
    </row>
    <row r="1136" spans="1:8" x14ac:dyDescent="0.25">
      <c r="A1136">
        <v>567</v>
      </c>
      <c r="B1136" t="e">
        <f>IF(A1136&lt;='Single Prism'!$D$18,A1136,#N/A)</f>
        <v>#N/A</v>
      </c>
      <c r="C1136" t="e">
        <f>'Single Prism'!$D$38*SIN(RADIANS('Single Prism'!$D$17*B1136))</f>
        <v>#N/A</v>
      </c>
      <c r="D1136" t="e">
        <f>'Single Prism'!$D$38*COS(RADIANS('Single Prism'!$D$17*B1136))</f>
        <v>#N/A</v>
      </c>
      <c r="F1136" t="e">
        <f>IF(A1136&lt;='Single Prism'!$D$18,A1136,#N/A)</f>
        <v>#N/A</v>
      </c>
      <c r="G1136" t="e">
        <f>'Single Prism'!$D$36*SIN(RADIANS('Single Prism'!$D$17*F1136))</f>
        <v>#N/A</v>
      </c>
      <c r="H1136" t="e">
        <f>'Single Prism'!$D$36*COS(RADIANS('Single Prism'!$D$17*F1136))</f>
        <v>#N/A</v>
      </c>
    </row>
    <row r="1137" spans="1:8" x14ac:dyDescent="0.25">
      <c r="A1137">
        <v>567.5</v>
      </c>
      <c r="B1137" t="e">
        <f>IF(A1137&lt;='Single Prism'!$D$18,A1137,#N/A)</f>
        <v>#N/A</v>
      </c>
      <c r="C1137" t="e">
        <f>'Single Prism'!$D$38*SIN(RADIANS('Single Prism'!$D$17*B1137))</f>
        <v>#N/A</v>
      </c>
      <c r="D1137" t="e">
        <f>'Single Prism'!$D$38*COS(RADIANS('Single Prism'!$D$17*B1137))</f>
        <v>#N/A</v>
      </c>
      <c r="F1137" t="e">
        <f>IF(A1137&lt;='Single Prism'!$D$18,A1137,#N/A)</f>
        <v>#N/A</v>
      </c>
      <c r="G1137" t="e">
        <f>'Single Prism'!$D$36*SIN(RADIANS('Single Prism'!$D$17*F1137))</f>
        <v>#N/A</v>
      </c>
      <c r="H1137" t="e">
        <f>'Single Prism'!$D$36*COS(RADIANS('Single Prism'!$D$17*F1137))</f>
        <v>#N/A</v>
      </c>
    </row>
    <row r="1138" spans="1:8" x14ac:dyDescent="0.25">
      <c r="A1138">
        <v>568</v>
      </c>
      <c r="B1138" t="e">
        <f>IF(A1138&lt;='Single Prism'!$D$18,A1138,#N/A)</f>
        <v>#N/A</v>
      </c>
      <c r="C1138" t="e">
        <f>'Single Prism'!$D$38*SIN(RADIANS('Single Prism'!$D$17*B1138))</f>
        <v>#N/A</v>
      </c>
      <c r="D1138" t="e">
        <f>'Single Prism'!$D$38*COS(RADIANS('Single Prism'!$D$17*B1138))</f>
        <v>#N/A</v>
      </c>
      <c r="F1138" t="e">
        <f>IF(A1138&lt;='Single Prism'!$D$18,A1138,#N/A)</f>
        <v>#N/A</v>
      </c>
      <c r="G1138" t="e">
        <f>'Single Prism'!$D$36*SIN(RADIANS('Single Prism'!$D$17*F1138))</f>
        <v>#N/A</v>
      </c>
      <c r="H1138" t="e">
        <f>'Single Prism'!$D$36*COS(RADIANS('Single Prism'!$D$17*F1138))</f>
        <v>#N/A</v>
      </c>
    </row>
    <row r="1139" spans="1:8" x14ac:dyDescent="0.25">
      <c r="A1139">
        <v>568.5</v>
      </c>
      <c r="B1139" t="e">
        <f>IF(A1139&lt;='Single Prism'!$D$18,A1139,#N/A)</f>
        <v>#N/A</v>
      </c>
      <c r="C1139" t="e">
        <f>'Single Prism'!$D$38*SIN(RADIANS('Single Prism'!$D$17*B1139))</f>
        <v>#N/A</v>
      </c>
      <c r="D1139" t="e">
        <f>'Single Prism'!$D$38*COS(RADIANS('Single Prism'!$D$17*B1139))</f>
        <v>#N/A</v>
      </c>
      <c r="F1139" t="e">
        <f>IF(A1139&lt;='Single Prism'!$D$18,A1139,#N/A)</f>
        <v>#N/A</v>
      </c>
      <c r="G1139" t="e">
        <f>'Single Prism'!$D$36*SIN(RADIANS('Single Prism'!$D$17*F1139))</f>
        <v>#N/A</v>
      </c>
      <c r="H1139" t="e">
        <f>'Single Prism'!$D$36*COS(RADIANS('Single Prism'!$D$17*F1139))</f>
        <v>#N/A</v>
      </c>
    </row>
    <row r="1140" spans="1:8" x14ac:dyDescent="0.25">
      <c r="A1140">
        <v>569</v>
      </c>
      <c r="B1140" t="e">
        <f>IF(A1140&lt;='Single Prism'!$D$18,A1140,#N/A)</f>
        <v>#N/A</v>
      </c>
      <c r="C1140" t="e">
        <f>'Single Prism'!$D$38*SIN(RADIANS('Single Prism'!$D$17*B1140))</f>
        <v>#N/A</v>
      </c>
      <c r="D1140" t="e">
        <f>'Single Prism'!$D$38*COS(RADIANS('Single Prism'!$D$17*B1140))</f>
        <v>#N/A</v>
      </c>
      <c r="F1140" t="e">
        <f>IF(A1140&lt;='Single Prism'!$D$18,A1140,#N/A)</f>
        <v>#N/A</v>
      </c>
      <c r="G1140" t="e">
        <f>'Single Prism'!$D$36*SIN(RADIANS('Single Prism'!$D$17*F1140))</f>
        <v>#N/A</v>
      </c>
      <c r="H1140" t="e">
        <f>'Single Prism'!$D$36*COS(RADIANS('Single Prism'!$D$17*F1140))</f>
        <v>#N/A</v>
      </c>
    </row>
    <row r="1141" spans="1:8" x14ac:dyDescent="0.25">
      <c r="A1141">
        <v>569.5</v>
      </c>
      <c r="B1141" t="e">
        <f>IF(A1141&lt;='Single Prism'!$D$18,A1141,#N/A)</f>
        <v>#N/A</v>
      </c>
      <c r="C1141" t="e">
        <f>'Single Prism'!$D$38*SIN(RADIANS('Single Prism'!$D$17*B1141))</f>
        <v>#N/A</v>
      </c>
      <c r="D1141" t="e">
        <f>'Single Prism'!$D$38*COS(RADIANS('Single Prism'!$D$17*B1141))</f>
        <v>#N/A</v>
      </c>
      <c r="F1141" t="e">
        <f>IF(A1141&lt;='Single Prism'!$D$18,A1141,#N/A)</f>
        <v>#N/A</v>
      </c>
      <c r="G1141" t="e">
        <f>'Single Prism'!$D$36*SIN(RADIANS('Single Prism'!$D$17*F1141))</f>
        <v>#N/A</v>
      </c>
      <c r="H1141" t="e">
        <f>'Single Prism'!$D$36*COS(RADIANS('Single Prism'!$D$17*F1141))</f>
        <v>#N/A</v>
      </c>
    </row>
    <row r="1142" spans="1:8" x14ac:dyDescent="0.25">
      <c r="A1142">
        <v>570</v>
      </c>
      <c r="B1142" t="e">
        <f>IF(A1142&lt;='Single Prism'!$D$18,A1142,#N/A)</f>
        <v>#N/A</v>
      </c>
      <c r="C1142" t="e">
        <f>'Single Prism'!$D$38*SIN(RADIANS('Single Prism'!$D$17*B1142))</f>
        <v>#N/A</v>
      </c>
      <c r="D1142" t="e">
        <f>'Single Prism'!$D$38*COS(RADIANS('Single Prism'!$D$17*B1142))</f>
        <v>#N/A</v>
      </c>
      <c r="F1142" t="e">
        <f>IF(A1142&lt;='Single Prism'!$D$18,A1142,#N/A)</f>
        <v>#N/A</v>
      </c>
      <c r="G1142" t="e">
        <f>'Single Prism'!$D$36*SIN(RADIANS('Single Prism'!$D$17*F1142))</f>
        <v>#N/A</v>
      </c>
      <c r="H1142" t="e">
        <f>'Single Prism'!$D$36*COS(RADIANS('Single Prism'!$D$17*F1142))</f>
        <v>#N/A</v>
      </c>
    </row>
    <row r="1143" spans="1:8" x14ac:dyDescent="0.25">
      <c r="A1143">
        <v>570.5</v>
      </c>
      <c r="B1143" t="e">
        <f>IF(A1143&lt;='Single Prism'!$D$18,A1143,#N/A)</f>
        <v>#N/A</v>
      </c>
      <c r="C1143" t="e">
        <f>'Single Prism'!$D$38*SIN(RADIANS('Single Prism'!$D$17*B1143))</f>
        <v>#N/A</v>
      </c>
      <c r="D1143" t="e">
        <f>'Single Prism'!$D$38*COS(RADIANS('Single Prism'!$D$17*B1143))</f>
        <v>#N/A</v>
      </c>
      <c r="F1143" t="e">
        <f>IF(A1143&lt;='Single Prism'!$D$18,A1143,#N/A)</f>
        <v>#N/A</v>
      </c>
      <c r="G1143" t="e">
        <f>'Single Prism'!$D$36*SIN(RADIANS('Single Prism'!$D$17*F1143))</f>
        <v>#N/A</v>
      </c>
      <c r="H1143" t="e">
        <f>'Single Prism'!$D$36*COS(RADIANS('Single Prism'!$D$17*F1143))</f>
        <v>#N/A</v>
      </c>
    </row>
    <row r="1144" spans="1:8" x14ac:dyDescent="0.25">
      <c r="A1144">
        <v>571</v>
      </c>
      <c r="B1144" t="e">
        <f>IF(A1144&lt;='Single Prism'!$D$18,A1144,#N/A)</f>
        <v>#N/A</v>
      </c>
      <c r="C1144" t="e">
        <f>'Single Prism'!$D$38*SIN(RADIANS('Single Prism'!$D$17*B1144))</f>
        <v>#N/A</v>
      </c>
      <c r="D1144" t="e">
        <f>'Single Prism'!$D$38*COS(RADIANS('Single Prism'!$D$17*B1144))</f>
        <v>#N/A</v>
      </c>
      <c r="F1144" t="e">
        <f>IF(A1144&lt;='Single Prism'!$D$18,A1144,#N/A)</f>
        <v>#N/A</v>
      </c>
      <c r="G1144" t="e">
        <f>'Single Prism'!$D$36*SIN(RADIANS('Single Prism'!$D$17*F1144))</f>
        <v>#N/A</v>
      </c>
      <c r="H1144" t="e">
        <f>'Single Prism'!$D$36*COS(RADIANS('Single Prism'!$D$17*F1144))</f>
        <v>#N/A</v>
      </c>
    </row>
    <row r="1145" spans="1:8" x14ac:dyDescent="0.25">
      <c r="A1145">
        <v>571.5</v>
      </c>
      <c r="B1145" t="e">
        <f>IF(A1145&lt;='Single Prism'!$D$18,A1145,#N/A)</f>
        <v>#N/A</v>
      </c>
      <c r="C1145" t="e">
        <f>'Single Prism'!$D$38*SIN(RADIANS('Single Prism'!$D$17*B1145))</f>
        <v>#N/A</v>
      </c>
      <c r="D1145" t="e">
        <f>'Single Prism'!$D$38*COS(RADIANS('Single Prism'!$D$17*B1145))</f>
        <v>#N/A</v>
      </c>
      <c r="F1145" t="e">
        <f>IF(A1145&lt;='Single Prism'!$D$18,A1145,#N/A)</f>
        <v>#N/A</v>
      </c>
      <c r="G1145" t="e">
        <f>'Single Prism'!$D$36*SIN(RADIANS('Single Prism'!$D$17*F1145))</f>
        <v>#N/A</v>
      </c>
      <c r="H1145" t="e">
        <f>'Single Prism'!$D$36*COS(RADIANS('Single Prism'!$D$17*F1145))</f>
        <v>#N/A</v>
      </c>
    </row>
    <row r="1146" spans="1:8" x14ac:dyDescent="0.25">
      <c r="A1146">
        <v>572</v>
      </c>
      <c r="B1146" t="e">
        <f>IF(A1146&lt;='Single Prism'!$D$18,A1146,#N/A)</f>
        <v>#N/A</v>
      </c>
      <c r="C1146" t="e">
        <f>'Single Prism'!$D$38*SIN(RADIANS('Single Prism'!$D$17*B1146))</f>
        <v>#N/A</v>
      </c>
      <c r="D1146" t="e">
        <f>'Single Prism'!$D$38*COS(RADIANS('Single Prism'!$D$17*B1146))</f>
        <v>#N/A</v>
      </c>
      <c r="F1146" t="e">
        <f>IF(A1146&lt;='Single Prism'!$D$18,A1146,#N/A)</f>
        <v>#N/A</v>
      </c>
      <c r="G1146" t="e">
        <f>'Single Prism'!$D$36*SIN(RADIANS('Single Prism'!$D$17*F1146))</f>
        <v>#N/A</v>
      </c>
      <c r="H1146" t="e">
        <f>'Single Prism'!$D$36*COS(RADIANS('Single Prism'!$D$17*F1146))</f>
        <v>#N/A</v>
      </c>
    </row>
    <row r="1147" spans="1:8" x14ac:dyDescent="0.25">
      <c r="A1147">
        <v>572.5</v>
      </c>
      <c r="B1147" t="e">
        <f>IF(A1147&lt;='Single Prism'!$D$18,A1147,#N/A)</f>
        <v>#N/A</v>
      </c>
      <c r="C1147" t="e">
        <f>'Single Prism'!$D$38*SIN(RADIANS('Single Prism'!$D$17*B1147))</f>
        <v>#N/A</v>
      </c>
      <c r="D1147" t="e">
        <f>'Single Prism'!$D$38*COS(RADIANS('Single Prism'!$D$17*B1147))</f>
        <v>#N/A</v>
      </c>
      <c r="F1147" t="e">
        <f>IF(A1147&lt;='Single Prism'!$D$18,A1147,#N/A)</f>
        <v>#N/A</v>
      </c>
      <c r="G1147" t="e">
        <f>'Single Prism'!$D$36*SIN(RADIANS('Single Prism'!$D$17*F1147))</f>
        <v>#N/A</v>
      </c>
      <c r="H1147" t="e">
        <f>'Single Prism'!$D$36*COS(RADIANS('Single Prism'!$D$17*F1147))</f>
        <v>#N/A</v>
      </c>
    </row>
    <row r="1148" spans="1:8" x14ac:dyDescent="0.25">
      <c r="A1148">
        <v>573</v>
      </c>
      <c r="B1148" t="e">
        <f>IF(A1148&lt;='Single Prism'!$D$18,A1148,#N/A)</f>
        <v>#N/A</v>
      </c>
      <c r="C1148" t="e">
        <f>'Single Prism'!$D$38*SIN(RADIANS('Single Prism'!$D$17*B1148))</f>
        <v>#N/A</v>
      </c>
      <c r="D1148" t="e">
        <f>'Single Prism'!$D$38*COS(RADIANS('Single Prism'!$D$17*B1148))</f>
        <v>#N/A</v>
      </c>
      <c r="F1148" t="e">
        <f>IF(A1148&lt;='Single Prism'!$D$18,A1148,#N/A)</f>
        <v>#N/A</v>
      </c>
      <c r="G1148" t="e">
        <f>'Single Prism'!$D$36*SIN(RADIANS('Single Prism'!$D$17*F1148))</f>
        <v>#N/A</v>
      </c>
      <c r="H1148" t="e">
        <f>'Single Prism'!$D$36*COS(RADIANS('Single Prism'!$D$17*F1148))</f>
        <v>#N/A</v>
      </c>
    </row>
    <row r="1149" spans="1:8" x14ac:dyDescent="0.25">
      <c r="A1149">
        <v>573.5</v>
      </c>
      <c r="B1149" t="e">
        <f>IF(A1149&lt;='Single Prism'!$D$18,A1149,#N/A)</f>
        <v>#N/A</v>
      </c>
      <c r="C1149" t="e">
        <f>'Single Prism'!$D$38*SIN(RADIANS('Single Prism'!$D$17*B1149))</f>
        <v>#N/A</v>
      </c>
      <c r="D1149" t="e">
        <f>'Single Prism'!$D$38*COS(RADIANS('Single Prism'!$D$17*B1149))</f>
        <v>#N/A</v>
      </c>
      <c r="F1149" t="e">
        <f>IF(A1149&lt;='Single Prism'!$D$18,A1149,#N/A)</f>
        <v>#N/A</v>
      </c>
      <c r="G1149" t="e">
        <f>'Single Prism'!$D$36*SIN(RADIANS('Single Prism'!$D$17*F1149))</f>
        <v>#N/A</v>
      </c>
      <c r="H1149" t="e">
        <f>'Single Prism'!$D$36*COS(RADIANS('Single Prism'!$D$17*F1149))</f>
        <v>#N/A</v>
      </c>
    </row>
    <row r="1150" spans="1:8" x14ac:dyDescent="0.25">
      <c r="A1150">
        <v>574</v>
      </c>
      <c r="B1150" t="e">
        <f>IF(A1150&lt;='Single Prism'!$D$18,A1150,#N/A)</f>
        <v>#N/A</v>
      </c>
      <c r="C1150" t="e">
        <f>'Single Prism'!$D$38*SIN(RADIANS('Single Prism'!$D$17*B1150))</f>
        <v>#N/A</v>
      </c>
      <c r="D1150" t="e">
        <f>'Single Prism'!$D$38*COS(RADIANS('Single Prism'!$D$17*B1150))</f>
        <v>#N/A</v>
      </c>
      <c r="F1150" t="e">
        <f>IF(A1150&lt;='Single Prism'!$D$18,A1150,#N/A)</f>
        <v>#N/A</v>
      </c>
      <c r="G1150" t="e">
        <f>'Single Prism'!$D$36*SIN(RADIANS('Single Prism'!$D$17*F1150))</f>
        <v>#N/A</v>
      </c>
      <c r="H1150" t="e">
        <f>'Single Prism'!$D$36*COS(RADIANS('Single Prism'!$D$17*F1150))</f>
        <v>#N/A</v>
      </c>
    </row>
    <row r="1151" spans="1:8" x14ac:dyDescent="0.25">
      <c r="A1151">
        <v>574.5</v>
      </c>
      <c r="B1151" t="e">
        <f>IF(A1151&lt;='Single Prism'!$D$18,A1151,#N/A)</f>
        <v>#N/A</v>
      </c>
      <c r="C1151" t="e">
        <f>'Single Prism'!$D$38*SIN(RADIANS('Single Prism'!$D$17*B1151))</f>
        <v>#N/A</v>
      </c>
      <c r="D1151" t="e">
        <f>'Single Prism'!$D$38*COS(RADIANS('Single Prism'!$D$17*B1151))</f>
        <v>#N/A</v>
      </c>
      <c r="F1151" t="e">
        <f>IF(A1151&lt;='Single Prism'!$D$18,A1151,#N/A)</f>
        <v>#N/A</v>
      </c>
      <c r="G1151" t="e">
        <f>'Single Prism'!$D$36*SIN(RADIANS('Single Prism'!$D$17*F1151))</f>
        <v>#N/A</v>
      </c>
      <c r="H1151" t="e">
        <f>'Single Prism'!$D$36*COS(RADIANS('Single Prism'!$D$17*F1151))</f>
        <v>#N/A</v>
      </c>
    </row>
    <row r="1152" spans="1:8" x14ac:dyDescent="0.25">
      <c r="A1152">
        <v>575</v>
      </c>
      <c r="B1152" t="e">
        <f>IF(A1152&lt;='Single Prism'!$D$18,A1152,#N/A)</f>
        <v>#N/A</v>
      </c>
      <c r="C1152" t="e">
        <f>'Single Prism'!$D$38*SIN(RADIANS('Single Prism'!$D$17*B1152))</f>
        <v>#N/A</v>
      </c>
      <c r="D1152" t="e">
        <f>'Single Prism'!$D$38*COS(RADIANS('Single Prism'!$D$17*B1152))</f>
        <v>#N/A</v>
      </c>
      <c r="F1152" t="e">
        <f>IF(A1152&lt;='Single Prism'!$D$18,A1152,#N/A)</f>
        <v>#N/A</v>
      </c>
      <c r="G1152" t="e">
        <f>'Single Prism'!$D$36*SIN(RADIANS('Single Prism'!$D$17*F1152))</f>
        <v>#N/A</v>
      </c>
      <c r="H1152" t="e">
        <f>'Single Prism'!$D$36*COS(RADIANS('Single Prism'!$D$17*F1152))</f>
        <v>#N/A</v>
      </c>
    </row>
    <row r="1153" spans="1:8" x14ac:dyDescent="0.25">
      <c r="A1153">
        <v>575.5</v>
      </c>
      <c r="B1153" t="e">
        <f>IF(A1153&lt;='Single Prism'!$D$18,A1153,#N/A)</f>
        <v>#N/A</v>
      </c>
      <c r="C1153" t="e">
        <f>'Single Prism'!$D$38*SIN(RADIANS('Single Prism'!$D$17*B1153))</f>
        <v>#N/A</v>
      </c>
      <c r="D1153" t="e">
        <f>'Single Prism'!$D$38*COS(RADIANS('Single Prism'!$D$17*B1153))</f>
        <v>#N/A</v>
      </c>
      <c r="F1153" t="e">
        <f>IF(A1153&lt;='Single Prism'!$D$18,A1153,#N/A)</f>
        <v>#N/A</v>
      </c>
      <c r="G1153" t="e">
        <f>'Single Prism'!$D$36*SIN(RADIANS('Single Prism'!$D$17*F1153))</f>
        <v>#N/A</v>
      </c>
      <c r="H1153" t="e">
        <f>'Single Prism'!$D$36*COS(RADIANS('Single Prism'!$D$17*F1153))</f>
        <v>#N/A</v>
      </c>
    </row>
    <row r="1154" spans="1:8" x14ac:dyDescent="0.25">
      <c r="A1154">
        <v>576</v>
      </c>
      <c r="B1154" t="e">
        <f>IF(A1154&lt;='Single Prism'!$D$18,A1154,#N/A)</f>
        <v>#N/A</v>
      </c>
      <c r="C1154" t="e">
        <f>'Single Prism'!$D$38*SIN(RADIANS('Single Prism'!$D$17*B1154))</f>
        <v>#N/A</v>
      </c>
      <c r="D1154" t="e">
        <f>'Single Prism'!$D$38*COS(RADIANS('Single Prism'!$D$17*B1154))</f>
        <v>#N/A</v>
      </c>
      <c r="F1154" t="e">
        <f>IF(A1154&lt;='Single Prism'!$D$18,A1154,#N/A)</f>
        <v>#N/A</v>
      </c>
      <c r="G1154" t="e">
        <f>'Single Prism'!$D$36*SIN(RADIANS('Single Prism'!$D$17*F1154))</f>
        <v>#N/A</v>
      </c>
      <c r="H1154" t="e">
        <f>'Single Prism'!$D$36*COS(RADIANS('Single Prism'!$D$17*F1154))</f>
        <v>#N/A</v>
      </c>
    </row>
    <row r="1155" spans="1:8" x14ac:dyDescent="0.25">
      <c r="A1155">
        <v>576.5</v>
      </c>
      <c r="B1155" t="e">
        <f>IF(A1155&lt;='Single Prism'!$D$18,A1155,#N/A)</f>
        <v>#N/A</v>
      </c>
      <c r="C1155" t="e">
        <f>'Single Prism'!$D$38*SIN(RADIANS('Single Prism'!$D$17*B1155))</f>
        <v>#N/A</v>
      </c>
      <c r="D1155" t="e">
        <f>'Single Prism'!$D$38*COS(RADIANS('Single Prism'!$D$17*B1155))</f>
        <v>#N/A</v>
      </c>
      <c r="F1155" t="e">
        <f>IF(A1155&lt;='Single Prism'!$D$18,A1155,#N/A)</f>
        <v>#N/A</v>
      </c>
      <c r="G1155" t="e">
        <f>'Single Prism'!$D$36*SIN(RADIANS('Single Prism'!$D$17*F1155))</f>
        <v>#N/A</v>
      </c>
      <c r="H1155" t="e">
        <f>'Single Prism'!$D$36*COS(RADIANS('Single Prism'!$D$17*F1155))</f>
        <v>#N/A</v>
      </c>
    </row>
    <row r="1156" spans="1:8" x14ac:dyDescent="0.25">
      <c r="A1156">
        <v>577</v>
      </c>
      <c r="B1156" t="e">
        <f>IF(A1156&lt;='Single Prism'!$D$18,A1156,#N/A)</f>
        <v>#N/A</v>
      </c>
      <c r="C1156" t="e">
        <f>'Single Prism'!$D$38*SIN(RADIANS('Single Prism'!$D$17*B1156))</f>
        <v>#N/A</v>
      </c>
      <c r="D1156" t="e">
        <f>'Single Prism'!$D$38*COS(RADIANS('Single Prism'!$D$17*B1156))</f>
        <v>#N/A</v>
      </c>
      <c r="F1156" t="e">
        <f>IF(A1156&lt;='Single Prism'!$D$18,A1156,#N/A)</f>
        <v>#N/A</v>
      </c>
      <c r="G1156" t="e">
        <f>'Single Prism'!$D$36*SIN(RADIANS('Single Prism'!$D$17*F1156))</f>
        <v>#N/A</v>
      </c>
      <c r="H1156" t="e">
        <f>'Single Prism'!$D$36*COS(RADIANS('Single Prism'!$D$17*F1156))</f>
        <v>#N/A</v>
      </c>
    </row>
    <row r="1157" spans="1:8" x14ac:dyDescent="0.25">
      <c r="A1157">
        <v>577.5</v>
      </c>
      <c r="B1157" t="e">
        <f>IF(A1157&lt;='Single Prism'!$D$18,A1157,#N/A)</f>
        <v>#N/A</v>
      </c>
      <c r="C1157" t="e">
        <f>'Single Prism'!$D$38*SIN(RADIANS('Single Prism'!$D$17*B1157))</f>
        <v>#N/A</v>
      </c>
      <c r="D1157" t="e">
        <f>'Single Prism'!$D$38*COS(RADIANS('Single Prism'!$D$17*B1157))</f>
        <v>#N/A</v>
      </c>
      <c r="F1157" t="e">
        <f>IF(A1157&lt;='Single Prism'!$D$18,A1157,#N/A)</f>
        <v>#N/A</v>
      </c>
      <c r="G1157" t="e">
        <f>'Single Prism'!$D$36*SIN(RADIANS('Single Prism'!$D$17*F1157))</f>
        <v>#N/A</v>
      </c>
      <c r="H1157" t="e">
        <f>'Single Prism'!$D$36*COS(RADIANS('Single Prism'!$D$17*F1157))</f>
        <v>#N/A</v>
      </c>
    </row>
    <row r="1158" spans="1:8" x14ac:dyDescent="0.25">
      <c r="A1158">
        <v>578</v>
      </c>
      <c r="B1158" t="e">
        <f>IF(A1158&lt;='Single Prism'!$D$18,A1158,#N/A)</f>
        <v>#N/A</v>
      </c>
      <c r="C1158" t="e">
        <f>'Single Prism'!$D$38*SIN(RADIANS('Single Prism'!$D$17*B1158))</f>
        <v>#N/A</v>
      </c>
      <c r="D1158" t="e">
        <f>'Single Prism'!$D$38*COS(RADIANS('Single Prism'!$D$17*B1158))</f>
        <v>#N/A</v>
      </c>
      <c r="F1158" t="e">
        <f>IF(A1158&lt;='Single Prism'!$D$18,A1158,#N/A)</f>
        <v>#N/A</v>
      </c>
      <c r="G1158" t="e">
        <f>'Single Prism'!$D$36*SIN(RADIANS('Single Prism'!$D$17*F1158))</f>
        <v>#N/A</v>
      </c>
      <c r="H1158" t="e">
        <f>'Single Prism'!$D$36*COS(RADIANS('Single Prism'!$D$17*F1158))</f>
        <v>#N/A</v>
      </c>
    </row>
    <row r="1159" spans="1:8" x14ac:dyDescent="0.25">
      <c r="A1159">
        <v>578.5</v>
      </c>
      <c r="B1159" t="e">
        <f>IF(A1159&lt;='Single Prism'!$D$18,A1159,#N/A)</f>
        <v>#N/A</v>
      </c>
      <c r="C1159" t="e">
        <f>'Single Prism'!$D$38*SIN(RADIANS('Single Prism'!$D$17*B1159))</f>
        <v>#N/A</v>
      </c>
      <c r="D1159" t="e">
        <f>'Single Prism'!$D$38*COS(RADIANS('Single Prism'!$D$17*B1159))</f>
        <v>#N/A</v>
      </c>
      <c r="F1159" t="e">
        <f>IF(A1159&lt;='Single Prism'!$D$18,A1159,#N/A)</f>
        <v>#N/A</v>
      </c>
      <c r="G1159" t="e">
        <f>'Single Prism'!$D$36*SIN(RADIANS('Single Prism'!$D$17*F1159))</f>
        <v>#N/A</v>
      </c>
      <c r="H1159" t="e">
        <f>'Single Prism'!$D$36*COS(RADIANS('Single Prism'!$D$17*F1159))</f>
        <v>#N/A</v>
      </c>
    </row>
    <row r="1160" spans="1:8" x14ac:dyDescent="0.25">
      <c r="A1160">
        <v>579</v>
      </c>
      <c r="B1160" t="e">
        <f>IF(A1160&lt;='Single Prism'!$D$18,A1160,#N/A)</f>
        <v>#N/A</v>
      </c>
      <c r="C1160" t="e">
        <f>'Single Prism'!$D$38*SIN(RADIANS('Single Prism'!$D$17*B1160))</f>
        <v>#N/A</v>
      </c>
      <c r="D1160" t="e">
        <f>'Single Prism'!$D$38*COS(RADIANS('Single Prism'!$D$17*B1160))</f>
        <v>#N/A</v>
      </c>
      <c r="F1160" t="e">
        <f>IF(A1160&lt;='Single Prism'!$D$18,A1160,#N/A)</f>
        <v>#N/A</v>
      </c>
      <c r="G1160" t="e">
        <f>'Single Prism'!$D$36*SIN(RADIANS('Single Prism'!$D$17*F1160))</f>
        <v>#N/A</v>
      </c>
      <c r="H1160" t="e">
        <f>'Single Prism'!$D$36*COS(RADIANS('Single Prism'!$D$17*F1160))</f>
        <v>#N/A</v>
      </c>
    </row>
    <row r="1161" spans="1:8" x14ac:dyDescent="0.25">
      <c r="A1161">
        <v>579.5</v>
      </c>
      <c r="B1161" t="e">
        <f>IF(A1161&lt;='Single Prism'!$D$18,A1161,#N/A)</f>
        <v>#N/A</v>
      </c>
      <c r="C1161" t="e">
        <f>'Single Prism'!$D$38*SIN(RADIANS('Single Prism'!$D$17*B1161))</f>
        <v>#N/A</v>
      </c>
      <c r="D1161" t="e">
        <f>'Single Prism'!$D$38*COS(RADIANS('Single Prism'!$D$17*B1161))</f>
        <v>#N/A</v>
      </c>
      <c r="F1161" t="e">
        <f>IF(A1161&lt;='Single Prism'!$D$18,A1161,#N/A)</f>
        <v>#N/A</v>
      </c>
      <c r="G1161" t="e">
        <f>'Single Prism'!$D$36*SIN(RADIANS('Single Prism'!$D$17*F1161))</f>
        <v>#N/A</v>
      </c>
      <c r="H1161" t="e">
        <f>'Single Prism'!$D$36*COS(RADIANS('Single Prism'!$D$17*F1161))</f>
        <v>#N/A</v>
      </c>
    </row>
    <row r="1162" spans="1:8" x14ac:dyDescent="0.25">
      <c r="A1162">
        <v>580</v>
      </c>
      <c r="B1162" t="e">
        <f>IF(A1162&lt;='Single Prism'!$D$18,A1162,#N/A)</f>
        <v>#N/A</v>
      </c>
      <c r="C1162" t="e">
        <f>'Single Prism'!$D$38*SIN(RADIANS('Single Prism'!$D$17*B1162))</f>
        <v>#N/A</v>
      </c>
      <c r="D1162" t="e">
        <f>'Single Prism'!$D$38*COS(RADIANS('Single Prism'!$D$17*B1162))</f>
        <v>#N/A</v>
      </c>
      <c r="F1162" t="e">
        <f>IF(A1162&lt;='Single Prism'!$D$18,A1162,#N/A)</f>
        <v>#N/A</v>
      </c>
      <c r="G1162" t="e">
        <f>'Single Prism'!$D$36*SIN(RADIANS('Single Prism'!$D$17*F1162))</f>
        <v>#N/A</v>
      </c>
      <c r="H1162" t="e">
        <f>'Single Prism'!$D$36*COS(RADIANS('Single Prism'!$D$17*F1162))</f>
        <v>#N/A</v>
      </c>
    </row>
    <row r="1163" spans="1:8" x14ac:dyDescent="0.25">
      <c r="A1163">
        <v>580.5</v>
      </c>
      <c r="B1163" t="e">
        <f>IF(A1163&lt;='Single Prism'!$D$18,A1163,#N/A)</f>
        <v>#N/A</v>
      </c>
      <c r="C1163" t="e">
        <f>'Single Prism'!$D$38*SIN(RADIANS('Single Prism'!$D$17*B1163))</f>
        <v>#N/A</v>
      </c>
      <c r="D1163" t="e">
        <f>'Single Prism'!$D$38*COS(RADIANS('Single Prism'!$D$17*B1163))</f>
        <v>#N/A</v>
      </c>
      <c r="F1163" t="e">
        <f>IF(A1163&lt;='Single Prism'!$D$18,A1163,#N/A)</f>
        <v>#N/A</v>
      </c>
      <c r="G1163" t="e">
        <f>'Single Prism'!$D$36*SIN(RADIANS('Single Prism'!$D$17*F1163))</f>
        <v>#N/A</v>
      </c>
      <c r="H1163" t="e">
        <f>'Single Prism'!$D$36*COS(RADIANS('Single Prism'!$D$17*F1163))</f>
        <v>#N/A</v>
      </c>
    </row>
    <row r="1164" spans="1:8" x14ac:dyDescent="0.25">
      <c r="A1164">
        <v>581</v>
      </c>
      <c r="B1164" t="e">
        <f>IF(A1164&lt;='Single Prism'!$D$18,A1164,#N/A)</f>
        <v>#N/A</v>
      </c>
      <c r="C1164" t="e">
        <f>'Single Prism'!$D$38*SIN(RADIANS('Single Prism'!$D$17*B1164))</f>
        <v>#N/A</v>
      </c>
      <c r="D1164" t="e">
        <f>'Single Prism'!$D$38*COS(RADIANS('Single Prism'!$D$17*B1164))</f>
        <v>#N/A</v>
      </c>
      <c r="F1164" t="e">
        <f>IF(A1164&lt;='Single Prism'!$D$18,A1164,#N/A)</f>
        <v>#N/A</v>
      </c>
      <c r="G1164" t="e">
        <f>'Single Prism'!$D$36*SIN(RADIANS('Single Prism'!$D$17*F1164))</f>
        <v>#N/A</v>
      </c>
      <c r="H1164" t="e">
        <f>'Single Prism'!$D$36*COS(RADIANS('Single Prism'!$D$17*F1164))</f>
        <v>#N/A</v>
      </c>
    </row>
    <row r="1165" spans="1:8" x14ac:dyDescent="0.25">
      <c r="A1165">
        <v>581.5</v>
      </c>
      <c r="B1165" t="e">
        <f>IF(A1165&lt;='Single Prism'!$D$18,A1165,#N/A)</f>
        <v>#N/A</v>
      </c>
      <c r="C1165" t="e">
        <f>'Single Prism'!$D$38*SIN(RADIANS('Single Prism'!$D$17*B1165))</f>
        <v>#N/A</v>
      </c>
      <c r="D1165" t="e">
        <f>'Single Prism'!$D$38*COS(RADIANS('Single Prism'!$D$17*B1165))</f>
        <v>#N/A</v>
      </c>
      <c r="F1165" t="e">
        <f>IF(A1165&lt;='Single Prism'!$D$18,A1165,#N/A)</f>
        <v>#N/A</v>
      </c>
      <c r="G1165" t="e">
        <f>'Single Prism'!$D$36*SIN(RADIANS('Single Prism'!$D$17*F1165))</f>
        <v>#N/A</v>
      </c>
      <c r="H1165" t="e">
        <f>'Single Prism'!$D$36*COS(RADIANS('Single Prism'!$D$17*F1165))</f>
        <v>#N/A</v>
      </c>
    </row>
    <row r="1166" spans="1:8" x14ac:dyDescent="0.25">
      <c r="A1166">
        <v>582</v>
      </c>
      <c r="B1166" t="e">
        <f>IF(A1166&lt;='Single Prism'!$D$18,A1166,#N/A)</f>
        <v>#N/A</v>
      </c>
      <c r="C1166" t="e">
        <f>'Single Prism'!$D$38*SIN(RADIANS('Single Prism'!$D$17*B1166))</f>
        <v>#N/A</v>
      </c>
      <c r="D1166" t="e">
        <f>'Single Prism'!$D$38*COS(RADIANS('Single Prism'!$D$17*B1166))</f>
        <v>#N/A</v>
      </c>
      <c r="F1166" t="e">
        <f>IF(A1166&lt;='Single Prism'!$D$18,A1166,#N/A)</f>
        <v>#N/A</v>
      </c>
      <c r="G1166" t="e">
        <f>'Single Prism'!$D$36*SIN(RADIANS('Single Prism'!$D$17*F1166))</f>
        <v>#N/A</v>
      </c>
      <c r="H1166" t="e">
        <f>'Single Prism'!$D$36*COS(RADIANS('Single Prism'!$D$17*F1166))</f>
        <v>#N/A</v>
      </c>
    </row>
    <row r="1167" spans="1:8" x14ac:dyDescent="0.25">
      <c r="A1167">
        <v>582.5</v>
      </c>
      <c r="B1167" t="e">
        <f>IF(A1167&lt;='Single Prism'!$D$18,A1167,#N/A)</f>
        <v>#N/A</v>
      </c>
      <c r="C1167" t="e">
        <f>'Single Prism'!$D$38*SIN(RADIANS('Single Prism'!$D$17*B1167))</f>
        <v>#N/A</v>
      </c>
      <c r="D1167" t="e">
        <f>'Single Prism'!$D$38*COS(RADIANS('Single Prism'!$D$17*B1167))</f>
        <v>#N/A</v>
      </c>
      <c r="F1167" t="e">
        <f>IF(A1167&lt;='Single Prism'!$D$18,A1167,#N/A)</f>
        <v>#N/A</v>
      </c>
      <c r="G1167" t="e">
        <f>'Single Prism'!$D$36*SIN(RADIANS('Single Prism'!$D$17*F1167))</f>
        <v>#N/A</v>
      </c>
      <c r="H1167" t="e">
        <f>'Single Prism'!$D$36*COS(RADIANS('Single Prism'!$D$17*F1167))</f>
        <v>#N/A</v>
      </c>
    </row>
    <row r="1168" spans="1:8" x14ac:dyDescent="0.25">
      <c r="A1168">
        <v>583</v>
      </c>
      <c r="B1168" t="e">
        <f>IF(A1168&lt;='Single Prism'!$D$18,A1168,#N/A)</f>
        <v>#N/A</v>
      </c>
      <c r="C1168" t="e">
        <f>'Single Prism'!$D$38*SIN(RADIANS('Single Prism'!$D$17*B1168))</f>
        <v>#N/A</v>
      </c>
      <c r="D1168" t="e">
        <f>'Single Prism'!$D$38*COS(RADIANS('Single Prism'!$D$17*B1168))</f>
        <v>#N/A</v>
      </c>
      <c r="F1168" t="e">
        <f>IF(A1168&lt;='Single Prism'!$D$18,A1168,#N/A)</f>
        <v>#N/A</v>
      </c>
      <c r="G1168" t="e">
        <f>'Single Prism'!$D$36*SIN(RADIANS('Single Prism'!$D$17*F1168))</f>
        <v>#N/A</v>
      </c>
      <c r="H1168" t="e">
        <f>'Single Prism'!$D$36*COS(RADIANS('Single Prism'!$D$17*F1168))</f>
        <v>#N/A</v>
      </c>
    </row>
    <row r="1169" spans="1:8" x14ac:dyDescent="0.25">
      <c r="A1169">
        <v>583.5</v>
      </c>
      <c r="B1169" t="e">
        <f>IF(A1169&lt;='Single Prism'!$D$18,A1169,#N/A)</f>
        <v>#N/A</v>
      </c>
      <c r="C1169" t="e">
        <f>'Single Prism'!$D$38*SIN(RADIANS('Single Prism'!$D$17*B1169))</f>
        <v>#N/A</v>
      </c>
      <c r="D1169" t="e">
        <f>'Single Prism'!$D$38*COS(RADIANS('Single Prism'!$D$17*B1169))</f>
        <v>#N/A</v>
      </c>
      <c r="F1169" t="e">
        <f>IF(A1169&lt;='Single Prism'!$D$18,A1169,#N/A)</f>
        <v>#N/A</v>
      </c>
      <c r="G1169" t="e">
        <f>'Single Prism'!$D$36*SIN(RADIANS('Single Prism'!$D$17*F1169))</f>
        <v>#N/A</v>
      </c>
      <c r="H1169" t="e">
        <f>'Single Prism'!$D$36*COS(RADIANS('Single Prism'!$D$17*F1169))</f>
        <v>#N/A</v>
      </c>
    </row>
    <row r="1170" spans="1:8" x14ac:dyDescent="0.25">
      <c r="A1170">
        <v>584</v>
      </c>
      <c r="B1170" t="e">
        <f>IF(A1170&lt;='Single Prism'!$D$18,A1170,#N/A)</f>
        <v>#N/A</v>
      </c>
      <c r="C1170" t="e">
        <f>'Single Prism'!$D$38*SIN(RADIANS('Single Prism'!$D$17*B1170))</f>
        <v>#N/A</v>
      </c>
      <c r="D1170" t="e">
        <f>'Single Prism'!$D$38*COS(RADIANS('Single Prism'!$D$17*B1170))</f>
        <v>#N/A</v>
      </c>
      <c r="F1170" t="e">
        <f>IF(A1170&lt;='Single Prism'!$D$18,A1170,#N/A)</f>
        <v>#N/A</v>
      </c>
      <c r="G1170" t="e">
        <f>'Single Prism'!$D$36*SIN(RADIANS('Single Prism'!$D$17*F1170))</f>
        <v>#N/A</v>
      </c>
      <c r="H1170" t="e">
        <f>'Single Prism'!$D$36*COS(RADIANS('Single Prism'!$D$17*F1170))</f>
        <v>#N/A</v>
      </c>
    </row>
    <row r="1171" spans="1:8" x14ac:dyDescent="0.25">
      <c r="A1171">
        <v>584.5</v>
      </c>
      <c r="B1171" t="e">
        <f>IF(A1171&lt;='Single Prism'!$D$18,A1171,#N/A)</f>
        <v>#N/A</v>
      </c>
      <c r="C1171" t="e">
        <f>'Single Prism'!$D$38*SIN(RADIANS('Single Prism'!$D$17*B1171))</f>
        <v>#N/A</v>
      </c>
      <c r="D1171" t="e">
        <f>'Single Prism'!$D$38*COS(RADIANS('Single Prism'!$D$17*B1171))</f>
        <v>#N/A</v>
      </c>
      <c r="F1171" t="e">
        <f>IF(A1171&lt;='Single Prism'!$D$18,A1171,#N/A)</f>
        <v>#N/A</v>
      </c>
      <c r="G1171" t="e">
        <f>'Single Prism'!$D$36*SIN(RADIANS('Single Prism'!$D$17*F1171))</f>
        <v>#N/A</v>
      </c>
      <c r="H1171" t="e">
        <f>'Single Prism'!$D$36*COS(RADIANS('Single Prism'!$D$17*F1171))</f>
        <v>#N/A</v>
      </c>
    </row>
    <row r="1172" spans="1:8" x14ac:dyDescent="0.25">
      <c r="A1172">
        <v>585</v>
      </c>
      <c r="B1172" t="e">
        <f>IF(A1172&lt;='Single Prism'!$D$18,A1172,#N/A)</f>
        <v>#N/A</v>
      </c>
      <c r="C1172" t="e">
        <f>'Single Prism'!$D$38*SIN(RADIANS('Single Prism'!$D$17*B1172))</f>
        <v>#N/A</v>
      </c>
      <c r="D1172" t="e">
        <f>'Single Prism'!$D$38*COS(RADIANS('Single Prism'!$D$17*B1172))</f>
        <v>#N/A</v>
      </c>
      <c r="F1172" t="e">
        <f>IF(A1172&lt;='Single Prism'!$D$18,A1172,#N/A)</f>
        <v>#N/A</v>
      </c>
      <c r="G1172" t="e">
        <f>'Single Prism'!$D$36*SIN(RADIANS('Single Prism'!$D$17*F1172))</f>
        <v>#N/A</v>
      </c>
      <c r="H1172" t="e">
        <f>'Single Prism'!$D$36*COS(RADIANS('Single Prism'!$D$17*F1172))</f>
        <v>#N/A</v>
      </c>
    </row>
    <row r="1173" spans="1:8" x14ac:dyDescent="0.25">
      <c r="A1173">
        <v>585.5</v>
      </c>
      <c r="B1173" t="e">
        <f>IF(A1173&lt;='Single Prism'!$D$18,A1173,#N/A)</f>
        <v>#N/A</v>
      </c>
      <c r="C1173" t="e">
        <f>'Single Prism'!$D$38*SIN(RADIANS('Single Prism'!$D$17*B1173))</f>
        <v>#N/A</v>
      </c>
      <c r="D1173" t="e">
        <f>'Single Prism'!$D$38*COS(RADIANS('Single Prism'!$D$17*B1173))</f>
        <v>#N/A</v>
      </c>
      <c r="F1173" t="e">
        <f>IF(A1173&lt;='Single Prism'!$D$18,A1173,#N/A)</f>
        <v>#N/A</v>
      </c>
      <c r="G1173" t="e">
        <f>'Single Prism'!$D$36*SIN(RADIANS('Single Prism'!$D$17*F1173))</f>
        <v>#N/A</v>
      </c>
      <c r="H1173" t="e">
        <f>'Single Prism'!$D$36*COS(RADIANS('Single Prism'!$D$17*F1173))</f>
        <v>#N/A</v>
      </c>
    </row>
    <row r="1174" spans="1:8" x14ac:dyDescent="0.25">
      <c r="A1174">
        <v>586</v>
      </c>
      <c r="B1174" t="e">
        <f>IF(A1174&lt;='Single Prism'!$D$18,A1174,#N/A)</f>
        <v>#N/A</v>
      </c>
      <c r="C1174" t="e">
        <f>'Single Prism'!$D$38*SIN(RADIANS('Single Prism'!$D$17*B1174))</f>
        <v>#N/A</v>
      </c>
      <c r="D1174" t="e">
        <f>'Single Prism'!$D$38*COS(RADIANS('Single Prism'!$D$17*B1174))</f>
        <v>#N/A</v>
      </c>
      <c r="F1174" t="e">
        <f>IF(A1174&lt;='Single Prism'!$D$18,A1174,#N/A)</f>
        <v>#N/A</v>
      </c>
      <c r="G1174" t="e">
        <f>'Single Prism'!$D$36*SIN(RADIANS('Single Prism'!$D$17*F1174))</f>
        <v>#N/A</v>
      </c>
      <c r="H1174" t="e">
        <f>'Single Prism'!$D$36*COS(RADIANS('Single Prism'!$D$17*F1174))</f>
        <v>#N/A</v>
      </c>
    </row>
    <row r="1175" spans="1:8" x14ac:dyDescent="0.25">
      <c r="A1175">
        <v>586.5</v>
      </c>
      <c r="B1175" t="e">
        <f>IF(A1175&lt;='Single Prism'!$D$18,A1175,#N/A)</f>
        <v>#N/A</v>
      </c>
      <c r="C1175" t="e">
        <f>'Single Prism'!$D$38*SIN(RADIANS('Single Prism'!$D$17*B1175))</f>
        <v>#N/A</v>
      </c>
      <c r="D1175" t="e">
        <f>'Single Prism'!$D$38*COS(RADIANS('Single Prism'!$D$17*B1175))</f>
        <v>#N/A</v>
      </c>
      <c r="F1175" t="e">
        <f>IF(A1175&lt;='Single Prism'!$D$18,A1175,#N/A)</f>
        <v>#N/A</v>
      </c>
      <c r="G1175" t="e">
        <f>'Single Prism'!$D$36*SIN(RADIANS('Single Prism'!$D$17*F1175))</f>
        <v>#N/A</v>
      </c>
      <c r="H1175" t="e">
        <f>'Single Prism'!$D$36*COS(RADIANS('Single Prism'!$D$17*F1175))</f>
        <v>#N/A</v>
      </c>
    </row>
    <row r="1176" spans="1:8" x14ac:dyDescent="0.25">
      <c r="A1176">
        <v>587</v>
      </c>
      <c r="B1176" t="e">
        <f>IF(A1176&lt;='Single Prism'!$D$18,A1176,#N/A)</f>
        <v>#N/A</v>
      </c>
      <c r="C1176" t="e">
        <f>'Single Prism'!$D$38*SIN(RADIANS('Single Prism'!$D$17*B1176))</f>
        <v>#N/A</v>
      </c>
      <c r="D1176" t="e">
        <f>'Single Prism'!$D$38*COS(RADIANS('Single Prism'!$D$17*B1176))</f>
        <v>#N/A</v>
      </c>
      <c r="F1176" t="e">
        <f>IF(A1176&lt;='Single Prism'!$D$18,A1176,#N/A)</f>
        <v>#N/A</v>
      </c>
      <c r="G1176" t="e">
        <f>'Single Prism'!$D$36*SIN(RADIANS('Single Prism'!$D$17*F1176))</f>
        <v>#N/A</v>
      </c>
      <c r="H1176" t="e">
        <f>'Single Prism'!$D$36*COS(RADIANS('Single Prism'!$D$17*F1176))</f>
        <v>#N/A</v>
      </c>
    </row>
    <row r="1177" spans="1:8" x14ac:dyDescent="0.25">
      <c r="A1177">
        <v>587.5</v>
      </c>
      <c r="B1177" t="e">
        <f>IF(A1177&lt;='Single Prism'!$D$18,A1177,#N/A)</f>
        <v>#N/A</v>
      </c>
      <c r="C1177" t="e">
        <f>'Single Prism'!$D$38*SIN(RADIANS('Single Prism'!$D$17*B1177))</f>
        <v>#N/A</v>
      </c>
      <c r="D1177" t="e">
        <f>'Single Prism'!$D$38*COS(RADIANS('Single Prism'!$D$17*B1177))</f>
        <v>#N/A</v>
      </c>
      <c r="F1177" t="e">
        <f>IF(A1177&lt;='Single Prism'!$D$18,A1177,#N/A)</f>
        <v>#N/A</v>
      </c>
      <c r="G1177" t="e">
        <f>'Single Prism'!$D$36*SIN(RADIANS('Single Prism'!$D$17*F1177))</f>
        <v>#N/A</v>
      </c>
      <c r="H1177" t="e">
        <f>'Single Prism'!$D$36*COS(RADIANS('Single Prism'!$D$17*F1177))</f>
        <v>#N/A</v>
      </c>
    </row>
    <row r="1178" spans="1:8" x14ac:dyDescent="0.25">
      <c r="A1178">
        <v>588</v>
      </c>
      <c r="B1178" t="e">
        <f>IF(A1178&lt;='Single Prism'!$D$18,A1178,#N/A)</f>
        <v>#N/A</v>
      </c>
      <c r="C1178" t="e">
        <f>'Single Prism'!$D$38*SIN(RADIANS('Single Prism'!$D$17*B1178))</f>
        <v>#N/A</v>
      </c>
      <c r="D1178" t="e">
        <f>'Single Prism'!$D$38*COS(RADIANS('Single Prism'!$D$17*B1178))</f>
        <v>#N/A</v>
      </c>
      <c r="F1178" t="e">
        <f>IF(A1178&lt;='Single Prism'!$D$18,A1178,#N/A)</f>
        <v>#N/A</v>
      </c>
      <c r="G1178" t="e">
        <f>'Single Prism'!$D$36*SIN(RADIANS('Single Prism'!$D$17*F1178))</f>
        <v>#N/A</v>
      </c>
      <c r="H1178" t="e">
        <f>'Single Prism'!$D$36*COS(RADIANS('Single Prism'!$D$17*F1178))</f>
        <v>#N/A</v>
      </c>
    </row>
    <row r="1179" spans="1:8" x14ac:dyDescent="0.25">
      <c r="A1179">
        <v>588.5</v>
      </c>
      <c r="B1179" t="e">
        <f>IF(A1179&lt;='Single Prism'!$D$18,A1179,#N/A)</f>
        <v>#N/A</v>
      </c>
      <c r="C1179" t="e">
        <f>'Single Prism'!$D$38*SIN(RADIANS('Single Prism'!$D$17*B1179))</f>
        <v>#N/A</v>
      </c>
      <c r="D1179" t="e">
        <f>'Single Prism'!$D$38*COS(RADIANS('Single Prism'!$D$17*B1179))</f>
        <v>#N/A</v>
      </c>
      <c r="F1179" t="e">
        <f>IF(A1179&lt;='Single Prism'!$D$18,A1179,#N/A)</f>
        <v>#N/A</v>
      </c>
      <c r="G1179" t="e">
        <f>'Single Prism'!$D$36*SIN(RADIANS('Single Prism'!$D$17*F1179))</f>
        <v>#N/A</v>
      </c>
      <c r="H1179" t="e">
        <f>'Single Prism'!$D$36*COS(RADIANS('Single Prism'!$D$17*F1179))</f>
        <v>#N/A</v>
      </c>
    </row>
    <row r="1180" spans="1:8" x14ac:dyDescent="0.25">
      <c r="A1180">
        <v>589</v>
      </c>
      <c r="B1180" t="e">
        <f>IF(A1180&lt;='Single Prism'!$D$18,A1180,#N/A)</f>
        <v>#N/A</v>
      </c>
      <c r="C1180" t="e">
        <f>'Single Prism'!$D$38*SIN(RADIANS('Single Prism'!$D$17*B1180))</f>
        <v>#N/A</v>
      </c>
      <c r="D1180" t="e">
        <f>'Single Prism'!$D$38*COS(RADIANS('Single Prism'!$D$17*B1180))</f>
        <v>#N/A</v>
      </c>
      <c r="F1180" t="e">
        <f>IF(A1180&lt;='Single Prism'!$D$18,A1180,#N/A)</f>
        <v>#N/A</v>
      </c>
      <c r="G1180" t="e">
        <f>'Single Prism'!$D$36*SIN(RADIANS('Single Prism'!$D$17*F1180))</f>
        <v>#N/A</v>
      </c>
      <c r="H1180" t="e">
        <f>'Single Prism'!$D$36*COS(RADIANS('Single Prism'!$D$17*F1180))</f>
        <v>#N/A</v>
      </c>
    </row>
    <row r="1181" spans="1:8" x14ac:dyDescent="0.25">
      <c r="A1181">
        <v>589.5</v>
      </c>
      <c r="B1181" t="e">
        <f>IF(A1181&lt;='Single Prism'!$D$18,A1181,#N/A)</f>
        <v>#N/A</v>
      </c>
      <c r="C1181" t="e">
        <f>'Single Prism'!$D$38*SIN(RADIANS('Single Prism'!$D$17*B1181))</f>
        <v>#N/A</v>
      </c>
      <c r="D1181" t="e">
        <f>'Single Prism'!$D$38*COS(RADIANS('Single Prism'!$D$17*B1181))</f>
        <v>#N/A</v>
      </c>
      <c r="F1181" t="e">
        <f>IF(A1181&lt;='Single Prism'!$D$18,A1181,#N/A)</f>
        <v>#N/A</v>
      </c>
      <c r="G1181" t="e">
        <f>'Single Prism'!$D$36*SIN(RADIANS('Single Prism'!$D$17*F1181))</f>
        <v>#N/A</v>
      </c>
      <c r="H1181" t="e">
        <f>'Single Prism'!$D$36*COS(RADIANS('Single Prism'!$D$17*F1181))</f>
        <v>#N/A</v>
      </c>
    </row>
    <row r="1182" spans="1:8" x14ac:dyDescent="0.25">
      <c r="A1182">
        <v>590</v>
      </c>
      <c r="B1182" t="e">
        <f>IF(A1182&lt;='Single Prism'!$D$18,A1182,#N/A)</f>
        <v>#N/A</v>
      </c>
      <c r="C1182" t="e">
        <f>'Single Prism'!$D$38*SIN(RADIANS('Single Prism'!$D$17*B1182))</f>
        <v>#N/A</v>
      </c>
      <c r="D1182" t="e">
        <f>'Single Prism'!$D$38*COS(RADIANS('Single Prism'!$D$17*B1182))</f>
        <v>#N/A</v>
      </c>
      <c r="F1182" t="e">
        <f>IF(A1182&lt;='Single Prism'!$D$18,A1182,#N/A)</f>
        <v>#N/A</v>
      </c>
      <c r="G1182" t="e">
        <f>'Single Prism'!$D$36*SIN(RADIANS('Single Prism'!$D$17*F1182))</f>
        <v>#N/A</v>
      </c>
      <c r="H1182" t="e">
        <f>'Single Prism'!$D$36*COS(RADIANS('Single Prism'!$D$17*F1182))</f>
        <v>#N/A</v>
      </c>
    </row>
    <row r="1183" spans="1:8" x14ac:dyDescent="0.25">
      <c r="A1183">
        <v>590.5</v>
      </c>
      <c r="B1183" t="e">
        <f>IF(A1183&lt;='Single Prism'!$D$18,A1183,#N/A)</f>
        <v>#N/A</v>
      </c>
      <c r="C1183" t="e">
        <f>'Single Prism'!$D$38*SIN(RADIANS('Single Prism'!$D$17*B1183))</f>
        <v>#N/A</v>
      </c>
      <c r="D1183" t="e">
        <f>'Single Prism'!$D$38*COS(RADIANS('Single Prism'!$D$17*B1183))</f>
        <v>#N/A</v>
      </c>
      <c r="F1183" t="e">
        <f>IF(A1183&lt;='Single Prism'!$D$18,A1183,#N/A)</f>
        <v>#N/A</v>
      </c>
      <c r="G1183" t="e">
        <f>'Single Prism'!$D$36*SIN(RADIANS('Single Prism'!$D$17*F1183))</f>
        <v>#N/A</v>
      </c>
      <c r="H1183" t="e">
        <f>'Single Prism'!$D$36*COS(RADIANS('Single Prism'!$D$17*F1183))</f>
        <v>#N/A</v>
      </c>
    </row>
    <row r="1184" spans="1:8" x14ac:dyDescent="0.25">
      <c r="A1184">
        <v>591</v>
      </c>
      <c r="B1184" t="e">
        <f>IF(A1184&lt;='Single Prism'!$D$18,A1184,#N/A)</f>
        <v>#N/A</v>
      </c>
      <c r="C1184" t="e">
        <f>'Single Prism'!$D$38*SIN(RADIANS('Single Prism'!$D$17*B1184))</f>
        <v>#N/A</v>
      </c>
      <c r="D1184" t="e">
        <f>'Single Prism'!$D$38*COS(RADIANS('Single Prism'!$D$17*B1184))</f>
        <v>#N/A</v>
      </c>
      <c r="F1184" t="e">
        <f>IF(A1184&lt;='Single Prism'!$D$18,A1184,#N/A)</f>
        <v>#N/A</v>
      </c>
      <c r="G1184" t="e">
        <f>'Single Prism'!$D$36*SIN(RADIANS('Single Prism'!$D$17*F1184))</f>
        <v>#N/A</v>
      </c>
      <c r="H1184" t="e">
        <f>'Single Prism'!$D$36*COS(RADIANS('Single Prism'!$D$17*F1184))</f>
        <v>#N/A</v>
      </c>
    </row>
    <row r="1185" spans="1:8" x14ac:dyDescent="0.25">
      <c r="A1185">
        <v>591.5</v>
      </c>
      <c r="B1185" t="e">
        <f>IF(A1185&lt;='Single Prism'!$D$18,A1185,#N/A)</f>
        <v>#N/A</v>
      </c>
      <c r="C1185" t="e">
        <f>'Single Prism'!$D$38*SIN(RADIANS('Single Prism'!$D$17*B1185))</f>
        <v>#N/A</v>
      </c>
      <c r="D1185" t="e">
        <f>'Single Prism'!$D$38*COS(RADIANS('Single Prism'!$D$17*B1185))</f>
        <v>#N/A</v>
      </c>
      <c r="F1185" t="e">
        <f>IF(A1185&lt;='Single Prism'!$D$18,A1185,#N/A)</f>
        <v>#N/A</v>
      </c>
      <c r="G1185" t="e">
        <f>'Single Prism'!$D$36*SIN(RADIANS('Single Prism'!$D$17*F1185))</f>
        <v>#N/A</v>
      </c>
      <c r="H1185" t="e">
        <f>'Single Prism'!$D$36*COS(RADIANS('Single Prism'!$D$17*F1185))</f>
        <v>#N/A</v>
      </c>
    </row>
    <row r="1186" spans="1:8" x14ac:dyDescent="0.25">
      <c r="A1186">
        <v>592</v>
      </c>
      <c r="B1186" t="e">
        <f>IF(A1186&lt;='Single Prism'!$D$18,A1186,#N/A)</f>
        <v>#N/A</v>
      </c>
      <c r="C1186" t="e">
        <f>'Single Prism'!$D$38*SIN(RADIANS('Single Prism'!$D$17*B1186))</f>
        <v>#N/A</v>
      </c>
      <c r="D1186" t="e">
        <f>'Single Prism'!$D$38*COS(RADIANS('Single Prism'!$D$17*B1186))</f>
        <v>#N/A</v>
      </c>
      <c r="F1186" t="e">
        <f>IF(A1186&lt;='Single Prism'!$D$18,A1186,#N/A)</f>
        <v>#N/A</v>
      </c>
      <c r="G1186" t="e">
        <f>'Single Prism'!$D$36*SIN(RADIANS('Single Prism'!$D$17*F1186))</f>
        <v>#N/A</v>
      </c>
      <c r="H1186" t="e">
        <f>'Single Prism'!$D$36*COS(RADIANS('Single Prism'!$D$17*F1186))</f>
        <v>#N/A</v>
      </c>
    </row>
    <row r="1187" spans="1:8" x14ac:dyDescent="0.25">
      <c r="A1187">
        <v>592.5</v>
      </c>
      <c r="B1187" t="e">
        <f>IF(A1187&lt;='Single Prism'!$D$18,A1187,#N/A)</f>
        <v>#N/A</v>
      </c>
      <c r="C1187" t="e">
        <f>'Single Prism'!$D$38*SIN(RADIANS('Single Prism'!$D$17*B1187))</f>
        <v>#N/A</v>
      </c>
      <c r="D1187" t="e">
        <f>'Single Prism'!$D$38*COS(RADIANS('Single Prism'!$D$17*B1187))</f>
        <v>#N/A</v>
      </c>
      <c r="F1187" t="e">
        <f>IF(A1187&lt;='Single Prism'!$D$18,A1187,#N/A)</f>
        <v>#N/A</v>
      </c>
      <c r="G1187" t="e">
        <f>'Single Prism'!$D$36*SIN(RADIANS('Single Prism'!$D$17*F1187))</f>
        <v>#N/A</v>
      </c>
      <c r="H1187" t="e">
        <f>'Single Prism'!$D$36*COS(RADIANS('Single Prism'!$D$17*F1187))</f>
        <v>#N/A</v>
      </c>
    </row>
    <row r="1188" spans="1:8" x14ac:dyDescent="0.25">
      <c r="A1188">
        <v>593</v>
      </c>
      <c r="B1188" t="e">
        <f>IF(A1188&lt;='Single Prism'!$D$18,A1188,#N/A)</f>
        <v>#N/A</v>
      </c>
      <c r="C1188" t="e">
        <f>'Single Prism'!$D$38*SIN(RADIANS('Single Prism'!$D$17*B1188))</f>
        <v>#N/A</v>
      </c>
      <c r="D1188" t="e">
        <f>'Single Prism'!$D$38*COS(RADIANS('Single Prism'!$D$17*B1188))</f>
        <v>#N/A</v>
      </c>
      <c r="F1188" t="e">
        <f>IF(A1188&lt;='Single Prism'!$D$18,A1188,#N/A)</f>
        <v>#N/A</v>
      </c>
      <c r="G1188" t="e">
        <f>'Single Prism'!$D$36*SIN(RADIANS('Single Prism'!$D$17*F1188))</f>
        <v>#N/A</v>
      </c>
      <c r="H1188" t="e">
        <f>'Single Prism'!$D$36*COS(RADIANS('Single Prism'!$D$17*F1188))</f>
        <v>#N/A</v>
      </c>
    </row>
    <row r="1189" spans="1:8" x14ac:dyDescent="0.25">
      <c r="A1189">
        <v>593.5</v>
      </c>
      <c r="B1189" t="e">
        <f>IF(A1189&lt;='Single Prism'!$D$18,A1189,#N/A)</f>
        <v>#N/A</v>
      </c>
      <c r="C1189" t="e">
        <f>'Single Prism'!$D$38*SIN(RADIANS('Single Prism'!$D$17*B1189))</f>
        <v>#N/A</v>
      </c>
      <c r="D1189" t="e">
        <f>'Single Prism'!$D$38*COS(RADIANS('Single Prism'!$D$17*B1189))</f>
        <v>#N/A</v>
      </c>
      <c r="F1189" t="e">
        <f>IF(A1189&lt;='Single Prism'!$D$18,A1189,#N/A)</f>
        <v>#N/A</v>
      </c>
      <c r="G1189" t="e">
        <f>'Single Prism'!$D$36*SIN(RADIANS('Single Prism'!$D$17*F1189))</f>
        <v>#N/A</v>
      </c>
      <c r="H1189" t="e">
        <f>'Single Prism'!$D$36*COS(RADIANS('Single Prism'!$D$17*F1189))</f>
        <v>#N/A</v>
      </c>
    </row>
    <row r="1190" spans="1:8" x14ac:dyDescent="0.25">
      <c r="A1190">
        <v>594</v>
      </c>
      <c r="B1190" t="e">
        <f>IF(A1190&lt;='Single Prism'!$D$18,A1190,#N/A)</f>
        <v>#N/A</v>
      </c>
      <c r="C1190" t="e">
        <f>'Single Prism'!$D$38*SIN(RADIANS('Single Prism'!$D$17*B1190))</f>
        <v>#N/A</v>
      </c>
      <c r="D1190" t="e">
        <f>'Single Prism'!$D$38*COS(RADIANS('Single Prism'!$D$17*B1190))</f>
        <v>#N/A</v>
      </c>
      <c r="F1190" t="e">
        <f>IF(A1190&lt;='Single Prism'!$D$18,A1190,#N/A)</f>
        <v>#N/A</v>
      </c>
      <c r="G1190" t="e">
        <f>'Single Prism'!$D$36*SIN(RADIANS('Single Prism'!$D$17*F1190))</f>
        <v>#N/A</v>
      </c>
      <c r="H1190" t="e">
        <f>'Single Prism'!$D$36*COS(RADIANS('Single Prism'!$D$17*F1190))</f>
        <v>#N/A</v>
      </c>
    </row>
    <row r="1191" spans="1:8" x14ac:dyDescent="0.25">
      <c r="A1191">
        <v>594.5</v>
      </c>
      <c r="B1191" t="e">
        <f>IF(A1191&lt;='Single Prism'!$D$18,A1191,#N/A)</f>
        <v>#N/A</v>
      </c>
      <c r="C1191" t="e">
        <f>'Single Prism'!$D$38*SIN(RADIANS('Single Prism'!$D$17*B1191))</f>
        <v>#N/A</v>
      </c>
      <c r="D1191" t="e">
        <f>'Single Prism'!$D$38*COS(RADIANS('Single Prism'!$D$17*B1191))</f>
        <v>#N/A</v>
      </c>
      <c r="F1191" t="e">
        <f>IF(A1191&lt;='Single Prism'!$D$18,A1191,#N/A)</f>
        <v>#N/A</v>
      </c>
      <c r="G1191" t="e">
        <f>'Single Prism'!$D$36*SIN(RADIANS('Single Prism'!$D$17*F1191))</f>
        <v>#N/A</v>
      </c>
      <c r="H1191" t="e">
        <f>'Single Prism'!$D$36*COS(RADIANS('Single Prism'!$D$17*F1191))</f>
        <v>#N/A</v>
      </c>
    </row>
    <row r="1192" spans="1:8" x14ac:dyDescent="0.25">
      <c r="A1192">
        <v>595</v>
      </c>
      <c r="B1192" t="e">
        <f>IF(A1192&lt;='Single Prism'!$D$18,A1192,#N/A)</f>
        <v>#N/A</v>
      </c>
      <c r="C1192" t="e">
        <f>'Single Prism'!$D$38*SIN(RADIANS('Single Prism'!$D$17*B1192))</f>
        <v>#N/A</v>
      </c>
      <c r="D1192" t="e">
        <f>'Single Prism'!$D$38*COS(RADIANS('Single Prism'!$D$17*B1192))</f>
        <v>#N/A</v>
      </c>
      <c r="F1192" t="e">
        <f>IF(A1192&lt;='Single Prism'!$D$18,A1192,#N/A)</f>
        <v>#N/A</v>
      </c>
      <c r="G1192" t="e">
        <f>'Single Prism'!$D$36*SIN(RADIANS('Single Prism'!$D$17*F1192))</f>
        <v>#N/A</v>
      </c>
      <c r="H1192" t="e">
        <f>'Single Prism'!$D$36*COS(RADIANS('Single Prism'!$D$17*F1192))</f>
        <v>#N/A</v>
      </c>
    </row>
    <row r="1193" spans="1:8" x14ac:dyDescent="0.25">
      <c r="A1193">
        <v>595.5</v>
      </c>
      <c r="B1193" t="e">
        <f>IF(A1193&lt;='Single Prism'!$D$18,A1193,#N/A)</f>
        <v>#N/A</v>
      </c>
      <c r="C1193" t="e">
        <f>'Single Prism'!$D$38*SIN(RADIANS('Single Prism'!$D$17*B1193))</f>
        <v>#N/A</v>
      </c>
      <c r="D1193" t="e">
        <f>'Single Prism'!$D$38*COS(RADIANS('Single Prism'!$D$17*B1193))</f>
        <v>#N/A</v>
      </c>
      <c r="F1193" t="e">
        <f>IF(A1193&lt;='Single Prism'!$D$18,A1193,#N/A)</f>
        <v>#N/A</v>
      </c>
      <c r="G1193" t="e">
        <f>'Single Prism'!$D$36*SIN(RADIANS('Single Prism'!$D$17*F1193))</f>
        <v>#N/A</v>
      </c>
      <c r="H1193" t="e">
        <f>'Single Prism'!$D$36*COS(RADIANS('Single Prism'!$D$17*F1193))</f>
        <v>#N/A</v>
      </c>
    </row>
    <row r="1194" spans="1:8" x14ac:dyDescent="0.25">
      <c r="A1194">
        <v>596</v>
      </c>
      <c r="B1194" t="e">
        <f>IF(A1194&lt;='Single Prism'!$D$18,A1194,#N/A)</f>
        <v>#N/A</v>
      </c>
      <c r="C1194" t="e">
        <f>'Single Prism'!$D$38*SIN(RADIANS('Single Prism'!$D$17*B1194))</f>
        <v>#N/A</v>
      </c>
      <c r="D1194" t="e">
        <f>'Single Prism'!$D$38*COS(RADIANS('Single Prism'!$D$17*B1194))</f>
        <v>#N/A</v>
      </c>
      <c r="F1194" t="e">
        <f>IF(A1194&lt;='Single Prism'!$D$18,A1194,#N/A)</f>
        <v>#N/A</v>
      </c>
      <c r="G1194" t="e">
        <f>'Single Prism'!$D$36*SIN(RADIANS('Single Prism'!$D$17*F1194))</f>
        <v>#N/A</v>
      </c>
      <c r="H1194" t="e">
        <f>'Single Prism'!$D$36*COS(RADIANS('Single Prism'!$D$17*F1194))</f>
        <v>#N/A</v>
      </c>
    </row>
    <row r="1195" spans="1:8" x14ac:dyDescent="0.25">
      <c r="A1195">
        <v>596.5</v>
      </c>
      <c r="B1195" t="e">
        <f>IF(A1195&lt;='Single Prism'!$D$18,A1195,#N/A)</f>
        <v>#N/A</v>
      </c>
      <c r="C1195" t="e">
        <f>'Single Prism'!$D$38*SIN(RADIANS('Single Prism'!$D$17*B1195))</f>
        <v>#N/A</v>
      </c>
      <c r="D1195" t="e">
        <f>'Single Prism'!$D$38*COS(RADIANS('Single Prism'!$D$17*B1195))</f>
        <v>#N/A</v>
      </c>
      <c r="F1195" t="e">
        <f>IF(A1195&lt;='Single Prism'!$D$18,A1195,#N/A)</f>
        <v>#N/A</v>
      </c>
      <c r="G1195" t="e">
        <f>'Single Prism'!$D$36*SIN(RADIANS('Single Prism'!$D$17*F1195))</f>
        <v>#N/A</v>
      </c>
      <c r="H1195" t="e">
        <f>'Single Prism'!$D$36*COS(RADIANS('Single Prism'!$D$17*F1195))</f>
        <v>#N/A</v>
      </c>
    </row>
    <row r="1196" spans="1:8" x14ac:dyDescent="0.25">
      <c r="A1196">
        <v>597</v>
      </c>
      <c r="B1196" t="e">
        <f>IF(A1196&lt;='Single Prism'!$D$18,A1196,#N/A)</f>
        <v>#N/A</v>
      </c>
      <c r="C1196" t="e">
        <f>'Single Prism'!$D$38*SIN(RADIANS('Single Prism'!$D$17*B1196))</f>
        <v>#N/A</v>
      </c>
      <c r="D1196" t="e">
        <f>'Single Prism'!$D$38*COS(RADIANS('Single Prism'!$D$17*B1196))</f>
        <v>#N/A</v>
      </c>
      <c r="F1196" t="e">
        <f>IF(A1196&lt;='Single Prism'!$D$18,A1196,#N/A)</f>
        <v>#N/A</v>
      </c>
      <c r="G1196" t="e">
        <f>'Single Prism'!$D$36*SIN(RADIANS('Single Prism'!$D$17*F1196))</f>
        <v>#N/A</v>
      </c>
      <c r="H1196" t="e">
        <f>'Single Prism'!$D$36*COS(RADIANS('Single Prism'!$D$17*F1196))</f>
        <v>#N/A</v>
      </c>
    </row>
    <row r="1197" spans="1:8" x14ac:dyDescent="0.25">
      <c r="A1197">
        <v>597.5</v>
      </c>
      <c r="B1197" t="e">
        <f>IF(A1197&lt;='Single Prism'!$D$18,A1197,#N/A)</f>
        <v>#N/A</v>
      </c>
      <c r="C1197" t="e">
        <f>'Single Prism'!$D$38*SIN(RADIANS('Single Prism'!$D$17*B1197))</f>
        <v>#N/A</v>
      </c>
      <c r="D1197" t="e">
        <f>'Single Prism'!$D$38*COS(RADIANS('Single Prism'!$D$17*B1197))</f>
        <v>#N/A</v>
      </c>
      <c r="F1197" t="e">
        <f>IF(A1197&lt;='Single Prism'!$D$18,A1197,#N/A)</f>
        <v>#N/A</v>
      </c>
      <c r="G1197" t="e">
        <f>'Single Prism'!$D$36*SIN(RADIANS('Single Prism'!$D$17*F1197))</f>
        <v>#N/A</v>
      </c>
      <c r="H1197" t="e">
        <f>'Single Prism'!$D$36*COS(RADIANS('Single Prism'!$D$17*F1197))</f>
        <v>#N/A</v>
      </c>
    </row>
    <row r="1198" spans="1:8" x14ac:dyDescent="0.25">
      <c r="A1198">
        <v>598</v>
      </c>
      <c r="B1198" t="e">
        <f>IF(A1198&lt;='Single Prism'!$D$18,A1198,#N/A)</f>
        <v>#N/A</v>
      </c>
      <c r="C1198" t="e">
        <f>'Single Prism'!$D$38*SIN(RADIANS('Single Prism'!$D$17*B1198))</f>
        <v>#N/A</v>
      </c>
      <c r="D1198" t="e">
        <f>'Single Prism'!$D$38*COS(RADIANS('Single Prism'!$D$17*B1198))</f>
        <v>#N/A</v>
      </c>
      <c r="F1198" t="e">
        <f>IF(A1198&lt;='Single Prism'!$D$18,A1198,#N/A)</f>
        <v>#N/A</v>
      </c>
      <c r="G1198" t="e">
        <f>'Single Prism'!$D$36*SIN(RADIANS('Single Prism'!$D$17*F1198))</f>
        <v>#N/A</v>
      </c>
      <c r="H1198" t="e">
        <f>'Single Prism'!$D$36*COS(RADIANS('Single Prism'!$D$17*F1198))</f>
        <v>#N/A</v>
      </c>
    </row>
    <row r="1199" spans="1:8" x14ac:dyDescent="0.25">
      <c r="A1199">
        <v>598.5</v>
      </c>
      <c r="B1199" t="e">
        <f>IF(A1199&lt;='Single Prism'!$D$18,A1199,#N/A)</f>
        <v>#N/A</v>
      </c>
      <c r="C1199" t="e">
        <f>'Single Prism'!$D$38*SIN(RADIANS('Single Prism'!$D$17*B1199))</f>
        <v>#N/A</v>
      </c>
      <c r="D1199" t="e">
        <f>'Single Prism'!$D$38*COS(RADIANS('Single Prism'!$D$17*B1199))</f>
        <v>#N/A</v>
      </c>
      <c r="F1199" t="e">
        <f>IF(A1199&lt;='Single Prism'!$D$18,A1199,#N/A)</f>
        <v>#N/A</v>
      </c>
      <c r="G1199" t="e">
        <f>'Single Prism'!$D$36*SIN(RADIANS('Single Prism'!$D$17*F1199))</f>
        <v>#N/A</v>
      </c>
      <c r="H1199" t="e">
        <f>'Single Prism'!$D$36*COS(RADIANS('Single Prism'!$D$17*F1199))</f>
        <v>#N/A</v>
      </c>
    </row>
    <row r="1200" spans="1:8" x14ac:dyDescent="0.25">
      <c r="A1200">
        <v>599</v>
      </c>
      <c r="B1200" t="e">
        <f>IF(A1200&lt;='Single Prism'!$D$18,A1200,#N/A)</f>
        <v>#N/A</v>
      </c>
      <c r="C1200" t="e">
        <f>'Single Prism'!$D$38*SIN(RADIANS('Single Prism'!$D$17*B1200))</f>
        <v>#N/A</v>
      </c>
      <c r="D1200" t="e">
        <f>'Single Prism'!$D$38*COS(RADIANS('Single Prism'!$D$17*B1200))</f>
        <v>#N/A</v>
      </c>
      <c r="F1200" t="e">
        <f>IF(A1200&lt;='Single Prism'!$D$18,A1200,#N/A)</f>
        <v>#N/A</v>
      </c>
      <c r="G1200" t="e">
        <f>'Single Prism'!$D$36*SIN(RADIANS('Single Prism'!$D$17*F1200))</f>
        <v>#N/A</v>
      </c>
      <c r="H1200" t="e">
        <f>'Single Prism'!$D$36*COS(RADIANS('Single Prism'!$D$17*F1200))</f>
        <v>#N/A</v>
      </c>
    </row>
    <row r="1201" spans="1:8" x14ac:dyDescent="0.25">
      <c r="A1201">
        <v>599.5</v>
      </c>
      <c r="B1201" t="e">
        <f>IF(A1201&lt;='Single Prism'!$D$18,A1201,#N/A)</f>
        <v>#N/A</v>
      </c>
      <c r="C1201" t="e">
        <f>'Single Prism'!$D$38*SIN(RADIANS('Single Prism'!$D$17*B1201))</f>
        <v>#N/A</v>
      </c>
      <c r="D1201" t="e">
        <f>'Single Prism'!$D$38*COS(RADIANS('Single Prism'!$D$17*B1201))</f>
        <v>#N/A</v>
      </c>
      <c r="F1201" t="e">
        <f>IF(A1201&lt;='Single Prism'!$D$18,A1201,#N/A)</f>
        <v>#N/A</v>
      </c>
      <c r="G1201" t="e">
        <f>'Single Prism'!$D$36*SIN(RADIANS('Single Prism'!$D$17*F1201))</f>
        <v>#N/A</v>
      </c>
      <c r="H1201" t="e">
        <f>'Single Prism'!$D$36*COS(RADIANS('Single Prism'!$D$17*F1201))</f>
        <v>#N/A</v>
      </c>
    </row>
    <row r="1202" spans="1:8" x14ac:dyDescent="0.25">
      <c r="A1202">
        <v>600</v>
      </c>
      <c r="B1202" t="e">
        <f>IF(A1202&lt;='Single Prism'!$D$18,A1202,#N/A)</f>
        <v>#N/A</v>
      </c>
      <c r="C1202" t="e">
        <f>'Single Prism'!$D$38*SIN(RADIANS('Single Prism'!$D$17*B1202))</f>
        <v>#N/A</v>
      </c>
      <c r="D1202" t="e">
        <f>'Single Prism'!$D$38*COS(RADIANS('Single Prism'!$D$17*B1202))</f>
        <v>#N/A</v>
      </c>
      <c r="F1202" t="e">
        <f>IF(A1202&lt;='Single Prism'!$D$18,A1202,#N/A)</f>
        <v>#N/A</v>
      </c>
      <c r="G1202" t="e">
        <f>'Single Prism'!$D$36*SIN(RADIANS('Single Prism'!$D$17*F1202))</f>
        <v>#N/A</v>
      </c>
      <c r="H1202" t="e">
        <f>'Single Prism'!$D$36*COS(RADIANS('Single Prism'!$D$17*F1202))</f>
        <v>#N/A</v>
      </c>
    </row>
    <row r="1203" spans="1:8" x14ac:dyDescent="0.25">
      <c r="A1203">
        <v>600.5</v>
      </c>
      <c r="B1203" t="e">
        <f>IF(A1203&lt;='Single Prism'!$D$18,A1203,#N/A)</f>
        <v>#N/A</v>
      </c>
      <c r="C1203" t="e">
        <f>'Single Prism'!$D$38*SIN(RADIANS('Single Prism'!$D$17*B1203))</f>
        <v>#N/A</v>
      </c>
      <c r="D1203" t="e">
        <f>'Single Prism'!$D$38*COS(RADIANS('Single Prism'!$D$17*B1203))</f>
        <v>#N/A</v>
      </c>
      <c r="F1203" t="e">
        <f>IF(A1203&lt;='Single Prism'!$D$18,A1203,#N/A)</f>
        <v>#N/A</v>
      </c>
      <c r="G1203" t="e">
        <f>'Single Prism'!$D$36*SIN(RADIANS('Single Prism'!$D$17*F1203))</f>
        <v>#N/A</v>
      </c>
      <c r="H1203" t="e">
        <f>'Single Prism'!$D$36*COS(RADIANS('Single Prism'!$D$17*F1203))</f>
        <v>#N/A</v>
      </c>
    </row>
    <row r="1204" spans="1:8" x14ac:dyDescent="0.25">
      <c r="A1204">
        <v>601</v>
      </c>
      <c r="B1204" t="e">
        <f>IF(A1204&lt;='Single Prism'!$D$18,A1204,#N/A)</f>
        <v>#N/A</v>
      </c>
      <c r="C1204" t="e">
        <f>'Single Prism'!$D$38*SIN(RADIANS('Single Prism'!$D$17*B1204))</f>
        <v>#N/A</v>
      </c>
      <c r="D1204" t="e">
        <f>'Single Prism'!$D$38*COS(RADIANS('Single Prism'!$D$17*B1204))</f>
        <v>#N/A</v>
      </c>
      <c r="F1204" t="e">
        <f>IF(A1204&lt;='Single Prism'!$D$18,A1204,#N/A)</f>
        <v>#N/A</v>
      </c>
      <c r="G1204" t="e">
        <f>'Single Prism'!$D$36*SIN(RADIANS('Single Prism'!$D$17*F1204))</f>
        <v>#N/A</v>
      </c>
      <c r="H1204" t="e">
        <f>'Single Prism'!$D$36*COS(RADIANS('Single Prism'!$D$17*F1204))</f>
        <v>#N/A</v>
      </c>
    </row>
    <row r="1205" spans="1:8" x14ac:dyDescent="0.25">
      <c r="A1205">
        <v>601.5</v>
      </c>
      <c r="B1205" t="e">
        <f>IF(A1205&lt;='Single Prism'!$D$18,A1205,#N/A)</f>
        <v>#N/A</v>
      </c>
      <c r="C1205" t="e">
        <f>'Single Prism'!$D$38*SIN(RADIANS('Single Prism'!$D$17*B1205))</f>
        <v>#N/A</v>
      </c>
      <c r="D1205" t="e">
        <f>'Single Prism'!$D$38*COS(RADIANS('Single Prism'!$D$17*B1205))</f>
        <v>#N/A</v>
      </c>
      <c r="F1205" t="e">
        <f>IF(A1205&lt;='Single Prism'!$D$18,A1205,#N/A)</f>
        <v>#N/A</v>
      </c>
      <c r="G1205" t="e">
        <f>'Single Prism'!$D$36*SIN(RADIANS('Single Prism'!$D$17*F1205))</f>
        <v>#N/A</v>
      </c>
      <c r="H1205" t="e">
        <f>'Single Prism'!$D$36*COS(RADIANS('Single Prism'!$D$17*F1205))</f>
        <v>#N/A</v>
      </c>
    </row>
    <row r="1206" spans="1:8" x14ac:dyDescent="0.25">
      <c r="A1206">
        <v>602</v>
      </c>
      <c r="B1206" t="e">
        <f>IF(A1206&lt;='Single Prism'!$D$18,A1206,#N/A)</f>
        <v>#N/A</v>
      </c>
      <c r="C1206" t="e">
        <f>'Single Prism'!$D$38*SIN(RADIANS('Single Prism'!$D$17*B1206))</f>
        <v>#N/A</v>
      </c>
      <c r="D1206" t="e">
        <f>'Single Prism'!$D$38*COS(RADIANS('Single Prism'!$D$17*B1206))</f>
        <v>#N/A</v>
      </c>
      <c r="F1206" t="e">
        <f>IF(A1206&lt;='Single Prism'!$D$18,A1206,#N/A)</f>
        <v>#N/A</v>
      </c>
      <c r="G1206" t="e">
        <f>'Single Prism'!$D$36*SIN(RADIANS('Single Prism'!$D$17*F1206))</f>
        <v>#N/A</v>
      </c>
      <c r="H1206" t="e">
        <f>'Single Prism'!$D$36*COS(RADIANS('Single Prism'!$D$17*F1206))</f>
        <v>#N/A</v>
      </c>
    </row>
    <row r="1207" spans="1:8" x14ac:dyDescent="0.25">
      <c r="A1207">
        <v>602.5</v>
      </c>
      <c r="B1207" t="e">
        <f>IF(A1207&lt;='Single Prism'!$D$18,A1207,#N/A)</f>
        <v>#N/A</v>
      </c>
      <c r="C1207" t="e">
        <f>'Single Prism'!$D$38*SIN(RADIANS('Single Prism'!$D$17*B1207))</f>
        <v>#N/A</v>
      </c>
      <c r="D1207" t="e">
        <f>'Single Prism'!$D$38*COS(RADIANS('Single Prism'!$D$17*B1207))</f>
        <v>#N/A</v>
      </c>
      <c r="F1207" t="e">
        <f>IF(A1207&lt;='Single Prism'!$D$18,A1207,#N/A)</f>
        <v>#N/A</v>
      </c>
      <c r="G1207" t="e">
        <f>'Single Prism'!$D$36*SIN(RADIANS('Single Prism'!$D$17*F1207))</f>
        <v>#N/A</v>
      </c>
      <c r="H1207" t="e">
        <f>'Single Prism'!$D$36*COS(RADIANS('Single Prism'!$D$17*F1207))</f>
        <v>#N/A</v>
      </c>
    </row>
    <row r="1208" spans="1:8" x14ac:dyDescent="0.25">
      <c r="A1208">
        <v>603</v>
      </c>
      <c r="B1208" t="e">
        <f>IF(A1208&lt;='Single Prism'!$D$18,A1208,#N/A)</f>
        <v>#N/A</v>
      </c>
      <c r="C1208" t="e">
        <f>'Single Prism'!$D$38*SIN(RADIANS('Single Prism'!$D$17*B1208))</f>
        <v>#N/A</v>
      </c>
      <c r="D1208" t="e">
        <f>'Single Prism'!$D$38*COS(RADIANS('Single Prism'!$D$17*B1208))</f>
        <v>#N/A</v>
      </c>
      <c r="F1208" t="e">
        <f>IF(A1208&lt;='Single Prism'!$D$18,A1208,#N/A)</f>
        <v>#N/A</v>
      </c>
      <c r="G1208" t="e">
        <f>'Single Prism'!$D$36*SIN(RADIANS('Single Prism'!$D$17*F1208))</f>
        <v>#N/A</v>
      </c>
      <c r="H1208" t="e">
        <f>'Single Prism'!$D$36*COS(RADIANS('Single Prism'!$D$17*F1208))</f>
        <v>#N/A</v>
      </c>
    </row>
    <row r="1209" spans="1:8" x14ac:dyDescent="0.25">
      <c r="A1209">
        <v>603.5</v>
      </c>
      <c r="B1209" t="e">
        <f>IF(A1209&lt;='Single Prism'!$D$18,A1209,#N/A)</f>
        <v>#N/A</v>
      </c>
      <c r="C1209" t="e">
        <f>'Single Prism'!$D$38*SIN(RADIANS('Single Prism'!$D$17*B1209))</f>
        <v>#N/A</v>
      </c>
      <c r="D1209" t="e">
        <f>'Single Prism'!$D$38*COS(RADIANS('Single Prism'!$D$17*B1209))</f>
        <v>#N/A</v>
      </c>
      <c r="F1209" t="e">
        <f>IF(A1209&lt;='Single Prism'!$D$18,A1209,#N/A)</f>
        <v>#N/A</v>
      </c>
      <c r="G1209" t="e">
        <f>'Single Prism'!$D$36*SIN(RADIANS('Single Prism'!$D$17*F1209))</f>
        <v>#N/A</v>
      </c>
      <c r="H1209" t="e">
        <f>'Single Prism'!$D$36*COS(RADIANS('Single Prism'!$D$17*F1209))</f>
        <v>#N/A</v>
      </c>
    </row>
    <row r="1210" spans="1:8" x14ac:dyDescent="0.25">
      <c r="A1210">
        <v>604</v>
      </c>
      <c r="B1210" t="e">
        <f>IF(A1210&lt;='Single Prism'!$D$18,A1210,#N/A)</f>
        <v>#N/A</v>
      </c>
      <c r="C1210" t="e">
        <f>'Single Prism'!$D$38*SIN(RADIANS('Single Prism'!$D$17*B1210))</f>
        <v>#N/A</v>
      </c>
      <c r="D1210" t="e">
        <f>'Single Prism'!$D$38*COS(RADIANS('Single Prism'!$D$17*B1210))</f>
        <v>#N/A</v>
      </c>
      <c r="F1210" t="e">
        <f>IF(A1210&lt;='Single Prism'!$D$18,A1210,#N/A)</f>
        <v>#N/A</v>
      </c>
      <c r="G1210" t="e">
        <f>'Single Prism'!$D$36*SIN(RADIANS('Single Prism'!$D$17*F1210))</f>
        <v>#N/A</v>
      </c>
      <c r="H1210" t="e">
        <f>'Single Prism'!$D$36*COS(RADIANS('Single Prism'!$D$17*F1210))</f>
        <v>#N/A</v>
      </c>
    </row>
    <row r="1211" spans="1:8" x14ac:dyDescent="0.25">
      <c r="A1211">
        <v>604.5</v>
      </c>
      <c r="B1211" t="e">
        <f>IF(A1211&lt;='Single Prism'!$D$18,A1211,#N/A)</f>
        <v>#N/A</v>
      </c>
      <c r="C1211" t="e">
        <f>'Single Prism'!$D$38*SIN(RADIANS('Single Prism'!$D$17*B1211))</f>
        <v>#N/A</v>
      </c>
      <c r="D1211" t="e">
        <f>'Single Prism'!$D$38*COS(RADIANS('Single Prism'!$D$17*B1211))</f>
        <v>#N/A</v>
      </c>
      <c r="F1211" t="e">
        <f>IF(A1211&lt;='Single Prism'!$D$18,A1211,#N/A)</f>
        <v>#N/A</v>
      </c>
      <c r="G1211" t="e">
        <f>'Single Prism'!$D$36*SIN(RADIANS('Single Prism'!$D$17*F1211))</f>
        <v>#N/A</v>
      </c>
      <c r="H1211" t="e">
        <f>'Single Prism'!$D$36*COS(RADIANS('Single Prism'!$D$17*F1211))</f>
        <v>#N/A</v>
      </c>
    </row>
    <row r="1212" spans="1:8" x14ac:dyDescent="0.25">
      <c r="A1212">
        <v>605</v>
      </c>
      <c r="B1212" t="e">
        <f>IF(A1212&lt;='Single Prism'!$D$18,A1212,#N/A)</f>
        <v>#N/A</v>
      </c>
      <c r="C1212" t="e">
        <f>'Single Prism'!$D$38*SIN(RADIANS('Single Prism'!$D$17*B1212))</f>
        <v>#N/A</v>
      </c>
      <c r="D1212" t="e">
        <f>'Single Prism'!$D$38*COS(RADIANS('Single Prism'!$D$17*B1212))</f>
        <v>#N/A</v>
      </c>
      <c r="F1212" t="e">
        <f>IF(A1212&lt;='Single Prism'!$D$18,A1212,#N/A)</f>
        <v>#N/A</v>
      </c>
      <c r="G1212" t="e">
        <f>'Single Prism'!$D$36*SIN(RADIANS('Single Prism'!$D$17*F1212))</f>
        <v>#N/A</v>
      </c>
      <c r="H1212" t="e">
        <f>'Single Prism'!$D$36*COS(RADIANS('Single Prism'!$D$17*F1212))</f>
        <v>#N/A</v>
      </c>
    </row>
    <row r="1213" spans="1:8" x14ac:dyDescent="0.25">
      <c r="A1213">
        <v>605.5</v>
      </c>
      <c r="B1213" t="e">
        <f>IF(A1213&lt;='Single Prism'!$D$18,A1213,#N/A)</f>
        <v>#N/A</v>
      </c>
      <c r="C1213" t="e">
        <f>'Single Prism'!$D$38*SIN(RADIANS('Single Prism'!$D$17*B1213))</f>
        <v>#N/A</v>
      </c>
      <c r="D1213" t="e">
        <f>'Single Prism'!$D$38*COS(RADIANS('Single Prism'!$D$17*B1213))</f>
        <v>#N/A</v>
      </c>
      <c r="F1213" t="e">
        <f>IF(A1213&lt;='Single Prism'!$D$18,A1213,#N/A)</f>
        <v>#N/A</v>
      </c>
      <c r="G1213" t="e">
        <f>'Single Prism'!$D$36*SIN(RADIANS('Single Prism'!$D$17*F1213))</f>
        <v>#N/A</v>
      </c>
      <c r="H1213" t="e">
        <f>'Single Prism'!$D$36*COS(RADIANS('Single Prism'!$D$17*F1213))</f>
        <v>#N/A</v>
      </c>
    </row>
    <row r="1214" spans="1:8" x14ac:dyDescent="0.25">
      <c r="A1214">
        <v>606</v>
      </c>
      <c r="B1214" t="e">
        <f>IF(A1214&lt;='Single Prism'!$D$18,A1214,#N/A)</f>
        <v>#N/A</v>
      </c>
      <c r="C1214" t="e">
        <f>'Single Prism'!$D$38*SIN(RADIANS('Single Prism'!$D$17*B1214))</f>
        <v>#N/A</v>
      </c>
      <c r="D1214" t="e">
        <f>'Single Prism'!$D$38*COS(RADIANS('Single Prism'!$D$17*B1214))</f>
        <v>#N/A</v>
      </c>
      <c r="F1214" t="e">
        <f>IF(A1214&lt;='Single Prism'!$D$18,A1214,#N/A)</f>
        <v>#N/A</v>
      </c>
      <c r="G1214" t="e">
        <f>'Single Prism'!$D$36*SIN(RADIANS('Single Prism'!$D$17*F1214))</f>
        <v>#N/A</v>
      </c>
      <c r="H1214" t="e">
        <f>'Single Prism'!$D$36*COS(RADIANS('Single Prism'!$D$17*F1214))</f>
        <v>#N/A</v>
      </c>
    </row>
    <row r="1215" spans="1:8" x14ac:dyDescent="0.25">
      <c r="A1215">
        <v>606.5</v>
      </c>
      <c r="B1215" t="e">
        <f>IF(A1215&lt;='Single Prism'!$D$18,A1215,#N/A)</f>
        <v>#N/A</v>
      </c>
      <c r="C1215" t="e">
        <f>'Single Prism'!$D$38*SIN(RADIANS('Single Prism'!$D$17*B1215))</f>
        <v>#N/A</v>
      </c>
      <c r="D1215" t="e">
        <f>'Single Prism'!$D$38*COS(RADIANS('Single Prism'!$D$17*B1215))</f>
        <v>#N/A</v>
      </c>
      <c r="F1215" t="e">
        <f>IF(A1215&lt;='Single Prism'!$D$18,A1215,#N/A)</f>
        <v>#N/A</v>
      </c>
      <c r="G1215" t="e">
        <f>'Single Prism'!$D$36*SIN(RADIANS('Single Prism'!$D$17*F1215))</f>
        <v>#N/A</v>
      </c>
      <c r="H1215" t="e">
        <f>'Single Prism'!$D$36*COS(RADIANS('Single Prism'!$D$17*F1215))</f>
        <v>#N/A</v>
      </c>
    </row>
    <row r="1216" spans="1:8" x14ac:dyDescent="0.25">
      <c r="A1216">
        <v>607</v>
      </c>
      <c r="B1216" t="e">
        <f>IF(A1216&lt;='Single Prism'!$D$18,A1216,#N/A)</f>
        <v>#N/A</v>
      </c>
      <c r="C1216" t="e">
        <f>'Single Prism'!$D$38*SIN(RADIANS('Single Prism'!$D$17*B1216))</f>
        <v>#N/A</v>
      </c>
      <c r="D1216" t="e">
        <f>'Single Prism'!$D$38*COS(RADIANS('Single Prism'!$D$17*B1216))</f>
        <v>#N/A</v>
      </c>
      <c r="F1216" t="e">
        <f>IF(A1216&lt;='Single Prism'!$D$18,A1216,#N/A)</f>
        <v>#N/A</v>
      </c>
      <c r="G1216" t="e">
        <f>'Single Prism'!$D$36*SIN(RADIANS('Single Prism'!$D$17*F1216))</f>
        <v>#N/A</v>
      </c>
      <c r="H1216" t="e">
        <f>'Single Prism'!$D$36*COS(RADIANS('Single Prism'!$D$17*F1216))</f>
        <v>#N/A</v>
      </c>
    </row>
    <row r="1217" spans="1:8" x14ac:dyDescent="0.25">
      <c r="A1217">
        <v>607.5</v>
      </c>
      <c r="B1217" t="e">
        <f>IF(A1217&lt;='Single Prism'!$D$18,A1217,#N/A)</f>
        <v>#N/A</v>
      </c>
      <c r="C1217" t="e">
        <f>'Single Prism'!$D$38*SIN(RADIANS('Single Prism'!$D$17*B1217))</f>
        <v>#N/A</v>
      </c>
      <c r="D1217" t="e">
        <f>'Single Prism'!$D$38*COS(RADIANS('Single Prism'!$D$17*B1217))</f>
        <v>#N/A</v>
      </c>
      <c r="F1217" t="e">
        <f>IF(A1217&lt;='Single Prism'!$D$18,A1217,#N/A)</f>
        <v>#N/A</v>
      </c>
      <c r="G1217" t="e">
        <f>'Single Prism'!$D$36*SIN(RADIANS('Single Prism'!$D$17*F1217))</f>
        <v>#N/A</v>
      </c>
      <c r="H1217" t="e">
        <f>'Single Prism'!$D$36*COS(RADIANS('Single Prism'!$D$17*F1217))</f>
        <v>#N/A</v>
      </c>
    </row>
    <row r="1218" spans="1:8" x14ac:dyDescent="0.25">
      <c r="A1218">
        <v>608</v>
      </c>
      <c r="B1218" t="e">
        <f>IF(A1218&lt;='Single Prism'!$D$18,A1218,#N/A)</f>
        <v>#N/A</v>
      </c>
      <c r="C1218" t="e">
        <f>'Single Prism'!$D$38*SIN(RADIANS('Single Prism'!$D$17*B1218))</f>
        <v>#N/A</v>
      </c>
      <c r="D1218" t="e">
        <f>'Single Prism'!$D$38*COS(RADIANS('Single Prism'!$D$17*B1218))</f>
        <v>#N/A</v>
      </c>
      <c r="F1218" t="e">
        <f>IF(A1218&lt;='Single Prism'!$D$18,A1218,#N/A)</f>
        <v>#N/A</v>
      </c>
      <c r="G1218" t="e">
        <f>'Single Prism'!$D$36*SIN(RADIANS('Single Prism'!$D$17*F1218))</f>
        <v>#N/A</v>
      </c>
      <c r="H1218" t="e">
        <f>'Single Prism'!$D$36*COS(RADIANS('Single Prism'!$D$17*F1218))</f>
        <v>#N/A</v>
      </c>
    </row>
    <row r="1219" spans="1:8" x14ac:dyDescent="0.25">
      <c r="A1219">
        <v>608.5</v>
      </c>
      <c r="B1219" t="e">
        <f>IF(A1219&lt;='Single Prism'!$D$18,A1219,#N/A)</f>
        <v>#N/A</v>
      </c>
      <c r="C1219" t="e">
        <f>'Single Prism'!$D$38*SIN(RADIANS('Single Prism'!$D$17*B1219))</f>
        <v>#N/A</v>
      </c>
      <c r="D1219" t="e">
        <f>'Single Prism'!$D$38*COS(RADIANS('Single Prism'!$D$17*B1219))</f>
        <v>#N/A</v>
      </c>
      <c r="F1219" t="e">
        <f>IF(A1219&lt;='Single Prism'!$D$18,A1219,#N/A)</f>
        <v>#N/A</v>
      </c>
      <c r="G1219" t="e">
        <f>'Single Prism'!$D$36*SIN(RADIANS('Single Prism'!$D$17*F1219))</f>
        <v>#N/A</v>
      </c>
      <c r="H1219" t="e">
        <f>'Single Prism'!$D$36*COS(RADIANS('Single Prism'!$D$17*F1219))</f>
        <v>#N/A</v>
      </c>
    </row>
    <row r="1220" spans="1:8" x14ac:dyDescent="0.25">
      <c r="A1220">
        <v>609</v>
      </c>
      <c r="B1220" t="e">
        <f>IF(A1220&lt;='Single Prism'!$D$18,A1220,#N/A)</f>
        <v>#N/A</v>
      </c>
      <c r="C1220" t="e">
        <f>'Single Prism'!$D$38*SIN(RADIANS('Single Prism'!$D$17*B1220))</f>
        <v>#N/A</v>
      </c>
      <c r="D1220" t="e">
        <f>'Single Prism'!$D$38*COS(RADIANS('Single Prism'!$D$17*B1220))</f>
        <v>#N/A</v>
      </c>
      <c r="F1220" t="e">
        <f>IF(A1220&lt;='Single Prism'!$D$18,A1220,#N/A)</f>
        <v>#N/A</v>
      </c>
      <c r="G1220" t="e">
        <f>'Single Prism'!$D$36*SIN(RADIANS('Single Prism'!$D$17*F1220))</f>
        <v>#N/A</v>
      </c>
      <c r="H1220" t="e">
        <f>'Single Prism'!$D$36*COS(RADIANS('Single Prism'!$D$17*F1220))</f>
        <v>#N/A</v>
      </c>
    </row>
    <row r="1221" spans="1:8" x14ac:dyDescent="0.25">
      <c r="A1221">
        <v>609.5</v>
      </c>
      <c r="B1221" t="e">
        <f>IF(A1221&lt;='Single Prism'!$D$18,A1221,#N/A)</f>
        <v>#N/A</v>
      </c>
      <c r="C1221" t="e">
        <f>'Single Prism'!$D$38*SIN(RADIANS('Single Prism'!$D$17*B1221))</f>
        <v>#N/A</v>
      </c>
      <c r="D1221" t="e">
        <f>'Single Prism'!$D$38*COS(RADIANS('Single Prism'!$D$17*B1221))</f>
        <v>#N/A</v>
      </c>
      <c r="F1221" t="e">
        <f>IF(A1221&lt;='Single Prism'!$D$18,A1221,#N/A)</f>
        <v>#N/A</v>
      </c>
      <c r="G1221" t="e">
        <f>'Single Prism'!$D$36*SIN(RADIANS('Single Prism'!$D$17*F1221))</f>
        <v>#N/A</v>
      </c>
      <c r="H1221" t="e">
        <f>'Single Prism'!$D$36*COS(RADIANS('Single Prism'!$D$17*F1221))</f>
        <v>#N/A</v>
      </c>
    </row>
    <row r="1222" spans="1:8" x14ac:dyDescent="0.25">
      <c r="A1222">
        <v>610</v>
      </c>
      <c r="B1222" t="e">
        <f>IF(A1222&lt;='Single Prism'!$D$18,A1222,#N/A)</f>
        <v>#N/A</v>
      </c>
      <c r="C1222" t="e">
        <f>'Single Prism'!$D$38*SIN(RADIANS('Single Prism'!$D$17*B1222))</f>
        <v>#N/A</v>
      </c>
      <c r="D1222" t="e">
        <f>'Single Prism'!$D$38*COS(RADIANS('Single Prism'!$D$17*B1222))</f>
        <v>#N/A</v>
      </c>
      <c r="F1222" t="e">
        <f>IF(A1222&lt;='Single Prism'!$D$18,A1222,#N/A)</f>
        <v>#N/A</v>
      </c>
      <c r="G1222" t="e">
        <f>'Single Prism'!$D$36*SIN(RADIANS('Single Prism'!$D$17*F1222))</f>
        <v>#N/A</v>
      </c>
      <c r="H1222" t="e">
        <f>'Single Prism'!$D$36*COS(RADIANS('Single Prism'!$D$17*F1222))</f>
        <v>#N/A</v>
      </c>
    </row>
    <row r="1223" spans="1:8" x14ac:dyDescent="0.25">
      <c r="A1223">
        <v>610.5</v>
      </c>
      <c r="B1223" t="e">
        <f>IF(A1223&lt;='Single Prism'!$D$18,A1223,#N/A)</f>
        <v>#N/A</v>
      </c>
      <c r="C1223" t="e">
        <f>'Single Prism'!$D$38*SIN(RADIANS('Single Prism'!$D$17*B1223))</f>
        <v>#N/A</v>
      </c>
      <c r="D1223" t="e">
        <f>'Single Prism'!$D$38*COS(RADIANS('Single Prism'!$D$17*B1223))</f>
        <v>#N/A</v>
      </c>
      <c r="F1223" t="e">
        <f>IF(A1223&lt;='Single Prism'!$D$18,A1223,#N/A)</f>
        <v>#N/A</v>
      </c>
      <c r="G1223" t="e">
        <f>'Single Prism'!$D$36*SIN(RADIANS('Single Prism'!$D$17*F1223))</f>
        <v>#N/A</v>
      </c>
      <c r="H1223" t="e">
        <f>'Single Prism'!$D$36*COS(RADIANS('Single Prism'!$D$17*F1223))</f>
        <v>#N/A</v>
      </c>
    </row>
    <row r="1224" spans="1:8" x14ac:dyDescent="0.25">
      <c r="A1224">
        <v>611</v>
      </c>
      <c r="B1224" t="e">
        <f>IF(A1224&lt;='Single Prism'!$D$18,A1224,#N/A)</f>
        <v>#N/A</v>
      </c>
      <c r="C1224" t="e">
        <f>'Single Prism'!$D$38*SIN(RADIANS('Single Prism'!$D$17*B1224))</f>
        <v>#N/A</v>
      </c>
      <c r="D1224" t="e">
        <f>'Single Prism'!$D$38*COS(RADIANS('Single Prism'!$D$17*B1224))</f>
        <v>#N/A</v>
      </c>
      <c r="F1224" t="e">
        <f>IF(A1224&lt;='Single Prism'!$D$18,A1224,#N/A)</f>
        <v>#N/A</v>
      </c>
      <c r="G1224" t="e">
        <f>'Single Prism'!$D$36*SIN(RADIANS('Single Prism'!$D$17*F1224))</f>
        <v>#N/A</v>
      </c>
      <c r="H1224" t="e">
        <f>'Single Prism'!$D$36*COS(RADIANS('Single Prism'!$D$17*F1224))</f>
        <v>#N/A</v>
      </c>
    </row>
    <row r="1225" spans="1:8" x14ac:dyDescent="0.25">
      <c r="A1225">
        <v>611.5</v>
      </c>
      <c r="B1225" t="e">
        <f>IF(A1225&lt;='Single Prism'!$D$18,A1225,#N/A)</f>
        <v>#N/A</v>
      </c>
      <c r="C1225" t="e">
        <f>'Single Prism'!$D$38*SIN(RADIANS('Single Prism'!$D$17*B1225))</f>
        <v>#N/A</v>
      </c>
      <c r="D1225" t="e">
        <f>'Single Prism'!$D$38*COS(RADIANS('Single Prism'!$D$17*B1225))</f>
        <v>#N/A</v>
      </c>
      <c r="F1225" t="e">
        <f>IF(A1225&lt;='Single Prism'!$D$18,A1225,#N/A)</f>
        <v>#N/A</v>
      </c>
      <c r="G1225" t="e">
        <f>'Single Prism'!$D$36*SIN(RADIANS('Single Prism'!$D$17*F1225))</f>
        <v>#N/A</v>
      </c>
      <c r="H1225" t="e">
        <f>'Single Prism'!$D$36*COS(RADIANS('Single Prism'!$D$17*F1225))</f>
        <v>#N/A</v>
      </c>
    </row>
    <row r="1226" spans="1:8" x14ac:dyDescent="0.25">
      <c r="A1226">
        <v>612</v>
      </c>
      <c r="B1226" t="e">
        <f>IF(A1226&lt;='Single Prism'!$D$18,A1226,#N/A)</f>
        <v>#N/A</v>
      </c>
      <c r="C1226" t="e">
        <f>'Single Prism'!$D$38*SIN(RADIANS('Single Prism'!$D$17*B1226))</f>
        <v>#N/A</v>
      </c>
      <c r="D1226" t="e">
        <f>'Single Prism'!$D$38*COS(RADIANS('Single Prism'!$D$17*B1226))</f>
        <v>#N/A</v>
      </c>
      <c r="F1226" t="e">
        <f>IF(A1226&lt;='Single Prism'!$D$18,A1226,#N/A)</f>
        <v>#N/A</v>
      </c>
      <c r="G1226" t="e">
        <f>'Single Prism'!$D$36*SIN(RADIANS('Single Prism'!$D$17*F1226))</f>
        <v>#N/A</v>
      </c>
      <c r="H1226" t="e">
        <f>'Single Prism'!$D$36*COS(RADIANS('Single Prism'!$D$17*F1226))</f>
        <v>#N/A</v>
      </c>
    </row>
    <row r="1227" spans="1:8" x14ac:dyDescent="0.25">
      <c r="A1227">
        <v>612.5</v>
      </c>
      <c r="B1227" t="e">
        <f>IF(A1227&lt;='Single Prism'!$D$18,A1227,#N/A)</f>
        <v>#N/A</v>
      </c>
      <c r="C1227" t="e">
        <f>'Single Prism'!$D$38*SIN(RADIANS('Single Prism'!$D$17*B1227))</f>
        <v>#N/A</v>
      </c>
      <c r="D1227" t="e">
        <f>'Single Prism'!$D$38*COS(RADIANS('Single Prism'!$D$17*B1227))</f>
        <v>#N/A</v>
      </c>
      <c r="F1227" t="e">
        <f>IF(A1227&lt;='Single Prism'!$D$18,A1227,#N/A)</f>
        <v>#N/A</v>
      </c>
      <c r="G1227" t="e">
        <f>'Single Prism'!$D$36*SIN(RADIANS('Single Prism'!$D$17*F1227))</f>
        <v>#N/A</v>
      </c>
      <c r="H1227" t="e">
        <f>'Single Prism'!$D$36*COS(RADIANS('Single Prism'!$D$17*F1227))</f>
        <v>#N/A</v>
      </c>
    </row>
    <row r="1228" spans="1:8" x14ac:dyDescent="0.25">
      <c r="A1228">
        <v>613</v>
      </c>
      <c r="B1228" t="e">
        <f>IF(A1228&lt;='Single Prism'!$D$18,A1228,#N/A)</f>
        <v>#N/A</v>
      </c>
      <c r="C1228" t="e">
        <f>'Single Prism'!$D$38*SIN(RADIANS('Single Prism'!$D$17*B1228))</f>
        <v>#N/A</v>
      </c>
      <c r="D1228" t="e">
        <f>'Single Prism'!$D$38*COS(RADIANS('Single Prism'!$D$17*B1228))</f>
        <v>#N/A</v>
      </c>
      <c r="F1228" t="e">
        <f>IF(A1228&lt;='Single Prism'!$D$18,A1228,#N/A)</f>
        <v>#N/A</v>
      </c>
      <c r="G1228" t="e">
        <f>'Single Prism'!$D$36*SIN(RADIANS('Single Prism'!$D$17*F1228))</f>
        <v>#N/A</v>
      </c>
      <c r="H1228" t="e">
        <f>'Single Prism'!$D$36*COS(RADIANS('Single Prism'!$D$17*F1228))</f>
        <v>#N/A</v>
      </c>
    </row>
    <row r="1229" spans="1:8" x14ac:dyDescent="0.25">
      <c r="A1229">
        <v>613.5</v>
      </c>
      <c r="B1229" t="e">
        <f>IF(A1229&lt;='Single Prism'!$D$18,A1229,#N/A)</f>
        <v>#N/A</v>
      </c>
      <c r="C1229" t="e">
        <f>'Single Prism'!$D$38*SIN(RADIANS('Single Prism'!$D$17*B1229))</f>
        <v>#N/A</v>
      </c>
      <c r="D1229" t="e">
        <f>'Single Prism'!$D$38*COS(RADIANS('Single Prism'!$D$17*B1229))</f>
        <v>#N/A</v>
      </c>
      <c r="F1229" t="e">
        <f>IF(A1229&lt;='Single Prism'!$D$18,A1229,#N/A)</f>
        <v>#N/A</v>
      </c>
      <c r="G1229" t="e">
        <f>'Single Prism'!$D$36*SIN(RADIANS('Single Prism'!$D$17*F1229))</f>
        <v>#N/A</v>
      </c>
      <c r="H1229" t="e">
        <f>'Single Prism'!$D$36*COS(RADIANS('Single Prism'!$D$17*F1229))</f>
        <v>#N/A</v>
      </c>
    </row>
    <row r="1230" spans="1:8" x14ac:dyDescent="0.25">
      <c r="A1230">
        <v>614</v>
      </c>
      <c r="B1230" t="e">
        <f>IF(A1230&lt;='Single Prism'!$D$18,A1230,#N/A)</f>
        <v>#N/A</v>
      </c>
      <c r="C1230" t="e">
        <f>'Single Prism'!$D$38*SIN(RADIANS('Single Prism'!$D$17*B1230))</f>
        <v>#N/A</v>
      </c>
      <c r="D1230" t="e">
        <f>'Single Prism'!$D$38*COS(RADIANS('Single Prism'!$D$17*B1230))</f>
        <v>#N/A</v>
      </c>
      <c r="F1230" t="e">
        <f>IF(A1230&lt;='Single Prism'!$D$18,A1230,#N/A)</f>
        <v>#N/A</v>
      </c>
      <c r="G1230" t="e">
        <f>'Single Prism'!$D$36*SIN(RADIANS('Single Prism'!$D$17*F1230))</f>
        <v>#N/A</v>
      </c>
      <c r="H1230" t="e">
        <f>'Single Prism'!$D$36*COS(RADIANS('Single Prism'!$D$17*F1230))</f>
        <v>#N/A</v>
      </c>
    </row>
    <row r="1231" spans="1:8" x14ac:dyDescent="0.25">
      <c r="A1231">
        <v>614.5</v>
      </c>
      <c r="B1231" t="e">
        <f>IF(A1231&lt;='Single Prism'!$D$18,A1231,#N/A)</f>
        <v>#N/A</v>
      </c>
      <c r="C1231" t="e">
        <f>'Single Prism'!$D$38*SIN(RADIANS('Single Prism'!$D$17*B1231))</f>
        <v>#N/A</v>
      </c>
      <c r="D1231" t="e">
        <f>'Single Prism'!$D$38*COS(RADIANS('Single Prism'!$D$17*B1231))</f>
        <v>#N/A</v>
      </c>
      <c r="F1231" t="e">
        <f>IF(A1231&lt;='Single Prism'!$D$18,A1231,#N/A)</f>
        <v>#N/A</v>
      </c>
      <c r="G1231" t="e">
        <f>'Single Prism'!$D$36*SIN(RADIANS('Single Prism'!$D$17*F1231))</f>
        <v>#N/A</v>
      </c>
      <c r="H1231" t="e">
        <f>'Single Prism'!$D$36*COS(RADIANS('Single Prism'!$D$17*F1231))</f>
        <v>#N/A</v>
      </c>
    </row>
    <row r="1232" spans="1:8" x14ac:dyDescent="0.25">
      <c r="A1232">
        <v>615</v>
      </c>
      <c r="B1232" t="e">
        <f>IF(A1232&lt;='Single Prism'!$D$18,A1232,#N/A)</f>
        <v>#N/A</v>
      </c>
      <c r="C1232" t="e">
        <f>'Single Prism'!$D$38*SIN(RADIANS('Single Prism'!$D$17*B1232))</f>
        <v>#N/A</v>
      </c>
      <c r="D1232" t="e">
        <f>'Single Prism'!$D$38*COS(RADIANS('Single Prism'!$D$17*B1232))</f>
        <v>#N/A</v>
      </c>
      <c r="F1232" t="e">
        <f>IF(A1232&lt;='Single Prism'!$D$18,A1232,#N/A)</f>
        <v>#N/A</v>
      </c>
      <c r="G1232" t="e">
        <f>'Single Prism'!$D$36*SIN(RADIANS('Single Prism'!$D$17*F1232))</f>
        <v>#N/A</v>
      </c>
      <c r="H1232" t="e">
        <f>'Single Prism'!$D$36*COS(RADIANS('Single Prism'!$D$17*F1232))</f>
        <v>#N/A</v>
      </c>
    </row>
    <row r="1233" spans="1:8" x14ac:dyDescent="0.25">
      <c r="A1233">
        <v>615.5</v>
      </c>
      <c r="B1233" t="e">
        <f>IF(A1233&lt;='Single Prism'!$D$18,A1233,#N/A)</f>
        <v>#N/A</v>
      </c>
      <c r="C1233" t="e">
        <f>'Single Prism'!$D$38*SIN(RADIANS('Single Prism'!$D$17*B1233))</f>
        <v>#N/A</v>
      </c>
      <c r="D1233" t="e">
        <f>'Single Prism'!$D$38*COS(RADIANS('Single Prism'!$D$17*B1233))</f>
        <v>#N/A</v>
      </c>
      <c r="F1233" t="e">
        <f>IF(A1233&lt;='Single Prism'!$D$18,A1233,#N/A)</f>
        <v>#N/A</v>
      </c>
      <c r="G1233" t="e">
        <f>'Single Prism'!$D$36*SIN(RADIANS('Single Prism'!$D$17*F1233))</f>
        <v>#N/A</v>
      </c>
      <c r="H1233" t="e">
        <f>'Single Prism'!$D$36*COS(RADIANS('Single Prism'!$D$17*F1233))</f>
        <v>#N/A</v>
      </c>
    </row>
    <row r="1234" spans="1:8" x14ac:dyDescent="0.25">
      <c r="A1234">
        <v>616</v>
      </c>
      <c r="B1234" t="e">
        <f>IF(A1234&lt;='Single Prism'!$D$18,A1234,#N/A)</f>
        <v>#N/A</v>
      </c>
      <c r="C1234" t="e">
        <f>'Single Prism'!$D$38*SIN(RADIANS('Single Prism'!$D$17*B1234))</f>
        <v>#N/A</v>
      </c>
      <c r="D1234" t="e">
        <f>'Single Prism'!$D$38*COS(RADIANS('Single Prism'!$D$17*B1234))</f>
        <v>#N/A</v>
      </c>
      <c r="F1234" t="e">
        <f>IF(A1234&lt;='Single Prism'!$D$18,A1234,#N/A)</f>
        <v>#N/A</v>
      </c>
      <c r="G1234" t="e">
        <f>'Single Prism'!$D$36*SIN(RADIANS('Single Prism'!$D$17*F1234))</f>
        <v>#N/A</v>
      </c>
      <c r="H1234" t="e">
        <f>'Single Prism'!$D$36*COS(RADIANS('Single Prism'!$D$17*F1234))</f>
        <v>#N/A</v>
      </c>
    </row>
    <row r="1235" spans="1:8" x14ac:dyDescent="0.25">
      <c r="A1235">
        <v>616.5</v>
      </c>
      <c r="B1235" t="e">
        <f>IF(A1235&lt;='Single Prism'!$D$18,A1235,#N/A)</f>
        <v>#N/A</v>
      </c>
      <c r="C1235" t="e">
        <f>'Single Prism'!$D$38*SIN(RADIANS('Single Prism'!$D$17*B1235))</f>
        <v>#N/A</v>
      </c>
      <c r="D1235" t="e">
        <f>'Single Prism'!$D$38*COS(RADIANS('Single Prism'!$D$17*B1235))</f>
        <v>#N/A</v>
      </c>
      <c r="F1235" t="e">
        <f>IF(A1235&lt;='Single Prism'!$D$18,A1235,#N/A)</f>
        <v>#N/A</v>
      </c>
      <c r="G1235" t="e">
        <f>'Single Prism'!$D$36*SIN(RADIANS('Single Prism'!$D$17*F1235))</f>
        <v>#N/A</v>
      </c>
      <c r="H1235" t="e">
        <f>'Single Prism'!$D$36*COS(RADIANS('Single Prism'!$D$17*F1235))</f>
        <v>#N/A</v>
      </c>
    </row>
    <row r="1236" spans="1:8" x14ac:dyDescent="0.25">
      <c r="A1236">
        <v>617</v>
      </c>
      <c r="B1236" t="e">
        <f>IF(A1236&lt;='Single Prism'!$D$18,A1236,#N/A)</f>
        <v>#N/A</v>
      </c>
      <c r="C1236" t="e">
        <f>'Single Prism'!$D$38*SIN(RADIANS('Single Prism'!$D$17*B1236))</f>
        <v>#N/A</v>
      </c>
      <c r="D1236" t="e">
        <f>'Single Prism'!$D$38*COS(RADIANS('Single Prism'!$D$17*B1236))</f>
        <v>#N/A</v>
      </c>
      <c r="F1236" t="e">
        <f>IF(A1236&lt;='Single Prism'!$D$18,A1236,#N/A)</f>
        <v>#N/A</v>
      </c>
      <c r="G1236" t="e">
        <f>'Single Prism'!$D$36*SIN(RADIANS('Single Prism'!$D$17*F1236))</f>
        <v>#N/A</v>
      </c>
      <c r="H1236" t="e">
        <f>'Single Prism'!$D$36*COS(RADIANS('Single Prism'!$D$17*F1236))</f>
        <v>#N/A</v>
      </c>
    </row>
    <row r="1237" spans="1:8" x14ac:dyDescent="0.25">
      <c r="A1237">
        <v>617.5</v>
      </c>
      <c r="B1237" t="e">
        <f>IF(A1237&lt;='Single Prism'!$D$18,A1237,#N/A)</f>
        <v>#N/A</v>
      </c>
      <c r="C1237" t="e">
        <f>'Single Prism'!$D$38*SIN(RADIANS('Single Prism'!$D$17*B1237))</f>
        <v>#N/A</v>
      </c>
      <c r="D1237" t="e">
        <f>'Single Prism'!$D$38*COS(RADIANS('Single Prism'!$D$17*B1237))</f>
        <v>#N/A</v>
      </c>
      <c r="F1237" t="e">
        <f>IF(A1237&lt;='Single Prism'!$D$18,A1237,#N/A)</f>
        <v>#N/A</v>
      </c>
      <c r="G1237" t="e">
        <f>'Single Prism'!$D$36*SIN(RADIANS('Single Prism'!$D$17*F1237))</f>
        <v>#N/A</v>
      </c>
      <c r="H1237" t="e">
        <f>'Single Prism'!$D$36*COS(RADIANS('Single Prism'!$D$17*F1237))</f>
        <v>#N/A</v>
      </c>
    </row>
    <row r="1238" spans="1:8" x14ac:dyDescent="0.25">
      <c r="A1238">
        <v>618</v>
      </c>
      <c r="B1238" t="e">
        <f>IF(A1238&lt;='Single Prism'!$D$18,A1238,#N/A)</f>
        <v>#N/A</v>
      </c>
      <c r="C1238" t="e">
        <f>'Single Prism'!$D$38*SIN(RADIANS('Single Prism'!$D$17*B1238))</f>
        <v>#N/A</v>
      </c>
      <c r="D1238" t="e">
        <f>'Single Prism'!$D$38*COS(RADIANS('Single Prism'!$D$17*B1238))</f>
        <v>#N/A</v>
      </c>
      <c r="F1238" t="e">
        <f>IF(A1238&lt;='Single Prism'!$D$18,A1238,#N/A)</f>
        <v>#N/A</v>
      </c>
      <c r="G1238" t="e">
        <f>'Single Prism'!$D$36*SIN(RADIANS('Single Prism'!$D$17*F1238))</f>
        <v>#N/A</v>
      </c>
      <c r="H1238" t="e">
        <f>'Single Prism'!$D$36*COS(RADIANS('Single Prism'!$D$17*F1238))</f>
        <v>#N/A</v>
      </c>
    </row>
    <row r="1239" spans="1:8" x14ac:dyDescent="0.25">
      <c r="A1239">
        <v>618.5</v>
      </c>
      <c r="B1239" t="e">
        <f>IF(A1239&lt;='Single Prism'!$D$18,A1239,#N/A)</f>
        <v>#N/A</v>
      </c>
      <c r="C1239" t="e">
        <f>'Single Prism'!$D$38*SIN(RADIANS('Single Prism'!$D$17*B1239))</f>
        <v>#N/A</v>
      </c>
      <c r="D1239" t="e">
        <f>'Single Prism'!$D$38*COS(RADIANS('Single Prism'!$D$17*B1239))</f>
        <v>#N/A</v>
      </c>
      <c r="F1239" t="e">
        <f>IF(A1239&lt;='Single Prism'!$D$18,A1239,#N/A)</f>
        <v>#N/A</v>
      </c>
      <c r="G1239" t="e">
        <f>'Single Prism'!$D$36*SIN(RADIANS('Single Prism'!$D$17*F1239))</f>
        <v>#N/A</v>
      </c>
      <c r="H1239" t="e">
        <f>'Single Prism'!$D$36*COS(RADIANS('Single Prism'!$D$17*F1239))</f>
        <v>#N/A</v>
      </c>
    </row>
    <row r="1240" spans="1:8" x14ac:dyDescent="0.25">
      <c r="A1240">
        <v>619</v>
      </c>
      <c r="B1240" t="e">
        <f>IF(A1240&lt;='Single Prism'!$D$18,A1240,#N/A)</f>
        <v>#N/A</v>
      </c>
      <c r="C1240" t="e">
        <f>'Single Prism'!$D$38*SIN(RADIANS('Single Prism'!$D$17*B1240))</f>
        <v>#N/A</v>
      </c>
      <c r="D1240" t="e">
        <f>'Single Prism'!$D$38*COS(RADIANS('Single Prism'!$D$17*B1240))</f>
        <v>#N/A</v>
      </c>
      <c r="F1240" t="e">
        <f>IF(A1240&lt;='Single Prism'!$D$18,A1240,#N/A)</f>
        <v>#N/A</v>
      </c>
      <c r="G1240" t="e">
        <f>'Single Prism'!$D$36*SIN(RADIANS('Single Prism'!$D$17*F1240))</f>
        <v>#N/A</v>
      </c>
      <c r="H1240" t="e">
        <f>'Single Prism'!$D$36*COS(RADIANS('Single Prism'!$D$17*F1240))</f>
        <v>#N/A</v>
      </c>
    </row>
    <row r="1241" spans="1:8" x14ac:dyDescent="0.25">
      <c r="A1241">
        <v>619.5</v>
      </c>
      <c r="B1241" t="e">
        <f>IF(A1241&lt;='Single Prism'!$D$18,A1241,#N/A)</f>
        <v>#N/A</v>
      </c>
      <c r="C1241" t="e">
        <f>'Single Prism'!$D$38*SIN(RADIANS('Single Prism'!$D$17*B1241))</f>
        <v>#N/A</v>
      </c>
      <c r="D1241" t="e">
        <f>'Single Prism'!$D$38*COS(RADIANS('Single Prism'!$D$17*B1241))</f>
        <v>#N/A</v>
      </c>
      <c r="F1241" t="e">
        <f>IF(A1241&lt;='Single Prism'!$D$18,A1241,#N/A)</f>
        <v>#N/A</v>
      </c>
      <c r="G1241" t="e">
        <f>'Single Prism'!$D$36*SIN(RADIANS('Single Prism'!$D$17*F1241))</f>
        <v>#N/A</v>
      </c>
      <c r="H1241" t="e">
        <f>'Single Prism'!$D$36*COS(RADIANS('Single Prism'!$D$17*F1241))</f>
        <v>#N/A</v>
      </c>
    </row>
    <row r="1242" spans="1:8" x14ac:dyDescent="0.25">
      <c r="A1242">
        <v>620</v>
      </c>
      <c r="B1242" t="e">
        <f>IF(A1242&lt;='Single Prism'!$D$18,A1242,#N/A)</f>
        <v>#N/A</v>
      </c>
      <c r="C1242" t="e">
        <f>'Single Prism'!$D$38*SIN(RADIANS('Single Prism'!$D$17*B1242))</f>
        <v>#N/A</v>
      </c>
      <c r="D1242" t="e">
        <f>'Single Prism'!$D$38*COS(RADIANS('Single Prism'!$D$17*B1242))</f>
        <v>#N/A</v>
      </c>
      <c r="F1242" t="e">
        <f>IF(A1242&lt;='Single Prism'!$D$18,A1242,#N/A)</f>
        <v>#N/A</v>
      </c>
      <c r="G1242" t="e">
        <f>'Single Prism'!$D$36*SIN(RADIANS('Single Prism'!$D$17*F1242))</f>
        <v>#N/A</v>
      </c>
      <c r="H1242" t="e">
        <f>'Single Prism'!$D$36*COS(RADIANS('Single Prism'!$D$17*F1242))</f>
        <v>#N/A</v>
      </c>
    </row>
    <row r="1243" spans="1:8" x14ac:dyDescent="0.25">
      <c r="A1243">
        <v>620.5</v>
      </c>
      <c r="B1243" t="e">
        <f>IF(A1243&lt;='Single Prism'!$D$18,A1243,#N/A)</f>
        <v>#N/A</v>
      </c>
      <c r="C1243" t="e">
        <f>'Single Prism'!$D$38*SIN(RADIANS('Single Prism'!$D$17*B1243))</f>
        <v>#N/A</v>
      </c>
      <c r="D1243" t="e">
        <f>'Single Prism'!$D$38*COS(RADIANS('Single Prism'!$D$17*B1243))</f>
        <v>#N/A</v>
      </c>
      <c r="F1243" t="e">
        <f>IF(A1243&lt;='Single Prism'!$D$18,A1243,#N/A)</f>
        <v>#N/A</v>
      </c>
      <c r="G1243" t="e">
        <f>'Single Prism'!$D$36*SIN(RADIANS('Single Prism'!$D$17*F1243))</f>
        <v>#N/A</v>
      </c>
      <c r="H1243" t="e">
        <f>'Single Prism'!$D$36*COS(RADIANS('Single Prism'!$D$17*F1243))</f>
        <v>#N/A</v>
      </c>
    </row>
    <row r="1244" spans="1:8" x14ac:dyDescent="0.25">
      <c r="A1244">
        <v>621</v>
      </c>
      <c r="B1244" t="e">
        <f>IF(A1244&lt;='Single Prism'!$D$18,A1244,#N/A)</f>
        <v>#N/A</v>
      </c>
      <c r="C1244" t="e">
        <f>'Single Prism'!$D$38*SIN(RADIANS('Single Prism'!$D$17*B1244))</f>
        <v>#N/A</v>
      </c>
      <c r="D1244" t="e">
        <f>'Single Prism'!$D$38*COS(RADIANS('Single Prism'!$D$17*B1244))</f>
        <v>#N/A</v>
      </c>
      <c r="F1244" t="e">
        <f>IF(A1244&lt;='Single Prism'!$D$18,A1244,#N/A)</f>
        <v>#N/A</v>
      </c>
      <c r="G1244" t="e">
        <f>'Single Prism'!$D$36*SIN(RADIANS('Single Prism'!$D$17*F1244))</f>
        <v>#N/A</v>
      </c>
      <c r="H1244" t="e">
        <f>'Single Prism'!$D$36*COS(RADIANS('Single Prism'!$D$17*F1244))</f>
        <v>#N/A</v>
      </c>
    </row>
    <row r="1245" spans="1:8" x14ac:dyDescent="0.25">
      <c r="A1245">
        <v>621.5</v>
      </c>
      <c r="B1245" t="e">
        <f>IF(A1245&lt;='Single Prism'!$D$18,A1245,#N/A)</f>
        <v>#N/A</v>
      </c>
      <c r="C1245" t="e">
        <f>'Single Prism'!$D$38*SIN(RADIANS('Single Prism'!$D$17*B1245))</f>
        <v>#N/A</v>
      </c>
      <c r="D1245" t="e">
        <f>'Single Prism'!$D$38*COS(RADIANS('Single Prism'!$D$17*B1245))</f>
        <v>#N/A</v>
      </c>
      <c r="F1245" t="e">
        <f>IF(A1245&lt;='Single Prism'!$D$18,A1245,#N/A)</f>
        <v>#N/A</v>
      </c>
      <c r="G1245" t="e">
        <f>'Single Prism'!$D$36*SIN(RADIANS('Single Prism'!$D$17*F1245))</f>
        <v>#N/A</v>
      </c>
      <c r="H1245" t="e">
        <f>'Single Prism'!$D$36*COS(RADIANS('Single Prism'!$D$17*F1245))</f>
        <v>#N/A</v>
      </c>
    </row>
    <row r="1246" spans="1:8" x14ac:dyDescent="0.25">
      <c r="A1246">
        <v>622</v>
      </c>
      <c r="B1246" t="e">
        <f>IF(A1246&lt;='Single Prism'!$D$18,A1246,#N/A)</f>
        <v>#N/A</v>
      </c>
      <c r="C1246" t="e">
        <f>'Single Prism'!$D$38*SIN(RADIANS('Single Prism'!$D$17*B1246))</f>
        <v>#N/A</v>
      </c>
      <c r="D1246" t="e">
        <f>'Single Prism'!$D$38*COS(RADIANS('Single Prism'!$D$17*B1246))</f>
        <v>#N/A</v>
      </c>
      <c r="F1246" t="e">
        <f>IF(A1246&lt;='Single Prism'!$D$18,A1246,#N/A)</f>
        <v>#N/A</v>
      </c>
      <c r="G1246" t="e">
        <f>'Single Prism'!$D$36*SIN(RADIANS('Single Prism'!$D$17*F1246))</f>
        <v>#N/A</v>
      </c>
      <c r="H1246" t="e">
        <f>'Single Prism'!$D$36*COS(RADIANS('Single Prism'!$D$17*F1246))</f>
        <v>#N/A</v>
      </c>
    </row>
    <row r="1247" spans="1:8" x14ac:dyDescent="0.25">
      <c r="A1247">
        <v>622.5</v>
      </c>
      <c r="B1247" t="e">
        <f>IF(A1247&lt;='Single Prism'!$D$18,A1247,#N/A)</f>
        <v>#N/A</v>
      </c>
      <c r="C1247" t="e">
        <f>'Single Prism'!$D$38*SIN(RADIANS('Single Prism'!$D$17*B1247))</f>
        <v>#N/A</v>
      </c>
      <c r="D1247" t="e">
        <f>'Single Prism'!$D$38*COS(RADIANS('Single Prism'!$D$17*B1247))</f>
        <v>#N/A</v>
      </c>
      <c r="F1247" t="e">
        <f>IF(A1247&lt;='Single Prism'!$D$18,A1247,#N/A)</f>
        <v>#N/A</v>
      </c>
      <c r="G1247" t="e">
        <f>'Single Prism'!$D$36*SIN(RADIANS('Single Prism'!$D$17*F1247))</f>
        <v>#N/A</v>
      </c>
      <c r="H1247" t="e">
        <f>'Single Prism'!$D$36*COS(RADIANS('Single Prism'!$D$17*F1247))</f>
        <v>#N/A</v>
      </c>
    </row>
    <row r="1248" spans="1:8" x14ac:dyDescent="0.25">
      <c r="A1248">
        <v>623</v>
      </c>
      <c r="B1248" t="e">
        <f>IF(A1248&lt;='Single Prism'!$D$18,A1248,#N/A)</f>
        <v>#N/A</v>
      </c>
      <c r="C1248" t="e">
        <f>'Single Prism'!$D$38*SIN(RADIANS('Single Prism'!$D$17*B1248))</f>
        <v>#N/A</v>
      </c>
      <c r="D1248" t="e">
        <f>'Single Prism'!$D$38*COS(RADIANS('Single Prism'!$D$17*B1248))</f>
        <v>#N/A</v>
      </c>
      <c r="F1248" t="e">
        <f>IF(A1248&lt;='Single Prism'!$D$18,A1248,#N/A)</f>
        <v>#N/A</v>
      </c>
      <c r="G1248" t="e">
        <f>'Single Prism'!$D$36*SIN(RADIANS('Single Prism'!$D$17*F1248))</f>
        <v>#N/A</v>
      </c>
      <c r="H1248" t="e">
        <f>'Single Prism'!$D$36*COS(RADIANS('Single Prism'!$D$17*F1248))</f>
        <v>#N/A</v>
      </c>
    </row>
    <row r="1249" spans="1:8" x14ac:dyDescent="0.25">
      <c r="A1249">
        <v>623.5</v>
      </c>
      <c r="B1249" t="e">
        <f>IF(A1249&lt;='Single Prism'!$D$18,A1249,#N/A)</f>
        <v>#N/A</v>
      </c>
      <c r="C1249" t="e">
        <f>'Single Prism'!$D$38*SIN(RADIANS('Single Prism'!$D$17*B1249))</f>
        <v>#N/A</v>
      </c>
      <c r="D1249" t="e">
        <f>'Single Prism'!$D$38*COS(RADIANS('Single Prism'!$D$17*B1249))</f>
        <v>#N/A</v>
      </c>
      <c r="F1249" t="e">
        <f>IF(A1249&lt;='Single Prism'!$D$18,A1249,#N/A)</f>
        <v>#N/A</v>
      </c>
      <c r="G1249" t="e">
        <f>'Single Prism'!$D$36*SIN(RADIANS('Single Prism'!$D$17*F1249))</f>
        <v>#N/A</v>
      </c>
      <c r="H1249" t="e">
        <f>'Single Prism'!$D$36*COS(RADIANS('Single Prism'!$D$17*F1249))</f>
        <v>#N/A</v>
      </c>
    </row>
    <row r="1250" spans="1:8" x14ac:dyDescent="0.25">
      <c r="A1250">
        <v>624</v>
      </c>
      <c r="B1250" t="e">
        <f>IF(A1250&lt;='Single Prism'!$D$18,A1250,#N/A)</f>
        <v>#N/A</v>
      </c>
      <c r="C1250" t="e">
        <f>'Single Prism'!$D$38*SIN(RADIANS('Single Prism'!$D$17*B1250))</f>
        <v>#N/A</v>
      </c>
      <c r="D1250" t="e">
        <f>'Single Prism'!$D$38*COS(RADIANS('Single Prism'!$D$17*B1250))</f>
        <v>#N/A</v>
      </c>
      <c r="F1250" t="e">
        <f>IF(A1250&lt;='Single Prism'!$D$18,A1250,#N/A)</f>
        <v>#N/A</v>
      </c>
      <c r="G1250" t="e">
        <f>'Single Prism'!$D$36*SIN(RADIANS('Single Prism'!$D$17*F1250))</f>
        <v>#N/A</v>
      </c>
      <c r="H1250" t="e">
        <f>'Single Prism'!$D$36*COS(RADIANS('Single Prism'!$D$17*F1250))</f>
        <v>#N/A</v>
      </c>
    </row>
    <row r="1251" spans="1:8" x14ac:dyDescent="0.25">
      <c r="A1251">
        <v>624.5</v>
      </c>
      <c r="B1251" t="e">
        <f>IF(A1251&lt;='Single Prism'!$D$18,A1251,#N/A)</f>
        <v>#N/A</v>
      </c>
      <c r="C1251" t="e">
        <f>'Single Prism'!$D$38*SIN(RADIANS('Single Prism'!$D$17*B1251))</f>
        <v>#N/A</v>
      </c>
      <c r="D1251" t="e">
        <f>'Single Prism'!$D$38*COS(RADIANS('Single Prism'!$D$17*B1251))</f>
        <v>#N/A</v>
      </c>
      <c r="F1251" t="e">
        <f>IF(A1251&lt;='Single Prism'!$D$18,A1251,#N/A)</f>
        <v>#N/A</v>
      </c>
      <c r="G1251" t="e">
        <f>'Single Prism'!$D$36*SIN(RADIANS('Single Prism'!$D$17*F1251))</f>
        <v>#N/A</v>
      </c>
      <c r="H1251" t="e">
        <f>'Single Prism'!$D$36*COS(RADIANS('Single Prism'!$D$17*F1251))</f>
        <v>#N/A</v>
      </c>
    </row>
    <row r="1252" spans="1:8" x14ac:dyDescent="0.25">
      <c r="A1252">
        <v>625</v>
      </c>
      <c r="B1252" t="e">
        <f>IF(A1252&lt;='Single Prism'!$D$18,A1252,#N/A)</f>
        <v>#N/A</v>
      </c>
      <c r="C1252" t="e">
        <f>'Single Prism'!$D$38*SIN(RADIANS('Single Prism'!$D$17*B1252))</f>
        <v>#N/A</v>
      </c>
      <c r="D1252" t="e">
        <f>'Single Prism'!$D$38*COS(RADIANS('Single Prism'!$D$17*B1252))</f>
        <v>#N/A</v>
      </c>
      <c r="F1252" t="e">
        <f>IF(A1252&lt;='Single Prism'!$D$18,A1252,#N/A)</f>
        <v>#N/A</v>
      </c>
      <c r="G1252" t="e">
        <f>'Single Prism'!$D$36*SIN(RADIANS('Single Prism'!$D$17*F1252))</f>
        <v>#N/A</v>
      </c>
      <c r="H1252" t="e">
        <f>'Single Prism'!$D$36*COS(RADIANS('Single Prism'!$D$17*F1252))</f>
        <v>#N/A</v>
      </c>
    </row>
    <row r="1253" spans="1:8" x14ac:dyDescent="0.25">
      <c r="A1253">
        <v>625.5</v>
      </c>
      <c r="B1253" t="e">
        <f>IF(A1253&lt;='Single Prism'!$D$18,A1253,#N/A)</f>
        <v>#N/A</v>
      </c>
      <c r="C1253" t="e">
        <f>'Single Prism'!$D$38*SIN(RADIANS('Single Prism'!$D$17*B1253))</f>
        <v>#N/A</v>
      </c>
      <c r="D1253" t="e">
        <f>'Single Prism'!$D$38*COS(RADIANS('Single Prism'!$D$17*B1253))</f>
        <v>#N/A</v>
      </c>
      <c r="F1253" t="e">
        <f>IF(A1253&lt;='Single Prism'!$D$18,A1253,#N/A)</f>
        <v>#N/A</v>
      </c>
      <c r="G1253" t="e">
        <f>'Single Prism'!$D$36*SIN(RADIANS('Single Prism'!$D$17*F1253))</f>
        <v>#N/A</v>
      </c>
      <c r="H1253" t="e">
        <f>'Single Prism'!$D$36*COS(RADIANS('Single Prism'!$D$17*F1253))</f>
        <v>#N/A</v>
      </c>
    </row>
    <row r="1254" spans="1:8" x14ac:dyDescent="0.25">
      <c r="A1254">
        <v>626</v>
      </c>
      <c r="B1254" t="e">
        <f>IF(A1254&lt;='Single Prism'!$D$18,A1254,#N/A)</f>
        <v>#N/A</v>
      </c>
      <c r="C1254" t="e">
        <f>'Single Prism'!$D$38*SIN(RADIANS('Single Prism'!$D$17*B1254))</f>
        <v>#N/A</v>
      </c>
      <c r="D1254" t="e">
        <f>'Single Prism'!$D$38*COS(RADIANS('Single Prism'!$D$17*B1254))</f>
        <v>#N/A</v>
      </c>
      <c r="F1254" t="e">
        <f>IF(A1254&lt;='Single Prism'!$D$18,A1254,#N/A)</f>
        <v>#N/A</v>
      </c>
      <c r="G1254" t="e">
        <f>'Single Prism'!$D$36*SIN(RADIANS('Single Prism'!$D$17*F1254))</f>
        <v>#N/A</v>
      </c>
      <c r="H1254" t="e">
        <f>'Single Prism'!$D$36*COS(RADIANS('Single Prism'!$D$17*F1254))</f>
        <v>#N/A</v>
      </c>
    </row>
    <row r="1255" spans="1:8" x14ac:dyDescent="0.25">
      <c r="A1255">
        <v>626.5</v>
      </c>
      <c r="B1255" t="e">
        <f>IF(A1255&lt;='Single Prism'!$D$18,A1255,#N/A)</f>
        <v>#N/A</v>
      </c>
      <c r="C1255" t="e">
        <f>'Single Prism'!$D$38*SIN(RADIANS('Single Prism'!$D$17*B1255))</f>
        <v>#N/A</v>
      </c>
      <c r="D1255" t="e">
        <f>'Single Prism'!$D$38*COS(RADIANS('Single Prism'!$D$17*B1255))</f>
        <v>#N/A</v>
      </c>
      <c r="F1255" t="e">
        <f>IF(A1255&lt;='Single Prism'!$D$18,A1255,#N/A)</f>
        <v>#N/A</v>
      </c>
      <c r="G1255" t="e">
        <f>'Single Prism'!$D$36*SIN(RADIANS('Single Prism'!$D$17*F1255))</f>
        <v>#N/A</v>
      </c>
      <c r="H1255" t="e">
        <f>'Single Prism'!$D$36*COS(RADIANS('Single Prism'!$D$17*F1255))</f>
        <v>#N/A</v>
      </c>
    </row>
    <row r="1256" spans="1:8" x14ac:dyDescent="0.25">
      <c r="A1256">
        <v>627</v>
      </c>
      <c r="B1256" t="e">
        <f>IF(A1256&lt;='Single Prism'!$D$18,A1256,#N/A)</f>
        <v>#N/A</v>
      </c>
      <c r="C1256" t="e">
        <f>'Single Prism'!$D$38*SIN(RADIANS('Single Prism'!$D$17*B1256))</f>
        <v>#N/A</v>
      </c>
      <c r="D1256" t="e">
        <f>'Single Prism'!$D$38*COS(RADIANS('Single Prism'!$D$17*B1256))</f>
        <v>#N/A</v>
      </c>
      <c r="F1256" t="e">
        <f>IF(A1256&lt;='Single Prism'!$D$18,A1256,#N/A)</f>
        <v>#N/A</v>
      </c>
      <c r="G1256" t="e">
        <f>'Single Prism'!$D$36*SIN(RADIANS('Single Prism'!$D$17*F1256))</f>
        <v>#N/A</v>
      </c>
      <c r="H1256" t="e">
        <f>'Single Prism'!$D$36*COS(RADIANS('Single Prism'!$D$17*F1256))</f>
        <v>#N/A</v>
      </c>
    </row>
    <row r="1257" spans="1:8" x14ac:dyDescent="0.25">
      <c r="A1257">
        <v>627.5</v>
      </c>
      <c r="B1257" t="e">
        <f>IF(A1257&lt;='Single Prism'!$D$18,A1257,#N/A)</f>
        <v>#N/A</v>
      </c>
      <c r="C1257" t="e">
        <f>'Single Prism'!$D$38*SIN(RADIANS('Single Prism'!$D$17*B1257))</f>
        <v>#N/A</v>
      </c>
      <c r="D1257" t="e">
        <f>'Single Prism'!$D$38*COS(RADIANS('Single Prism'!$D$17*B1257))</f>
        <v>#N/A</v>
      </c>
      <c r="F1257" t="e">
        <f>IF(A1257&lt;='Single Prism'!$D$18,A1257,#N/A)</f>
        <v>#N/A</v>
      </c>
      <c r="G1257" t="e">
        <f>'Single Prism'!$D$36*SIN(RADIANS('Single Prism'!$D$17*F1257))</f>
        <v>#N/A</v>
      </c>
      <c r="H1257" t="e">
        <f>'Single Prism'!$D$36*COS(RADIANS('Single Prism'!$D$17*F1257))</f>
        <v>#N/A</v>
      </c>
    </row>
    <row r="1258" spans="1:8" x14ac:dyDescent="0.25">
      <c r="A1258">
        <v>628</v>
      </c>
      <c r="B1258" t="e">
        <f>IF(A1258&lt;='Single Prism'!$D$18,A1258,#N/A)</f>
        <v>#N/A</v>
      </c>
      <c r="C1258" t="e">
        <f>'Single Prism'!$D$38*SIN(RADIANS('Single Prism'!$D$17*B1258))</f>
        <v>#N/A</v>
      </c>
      <c r="D1258" t="e">
        <f>'Single Prism'!$D$38*COS(RADIANS('Single Prism'!$D$17*B1258))</f>
        <v>#N/A</v>
      </c>
      <c r="F1258" t="e">
        <f>IF(A1258&lt;='Single Prism'!$D$18,A1258,#N/A)</f>
        <v>#N/A</v>
      </c>
      <c r="G1258" t="e">
        <f>'Single Prism'!$D$36*SIN(RADIANS('Single Prism'!$D$17*F1258))</f>
        <v>#N/A</v>
      </c>
      <c r="H1258" t="e">
        <f>'Single Prism'!$D$36*COS(RADIANS('Single Prism'!$D$17*F1258))</f>
        <v>#N/A</v>
      </c>
    </row>
    <row r="1259" spans="1:8" x14ac:dyDescent="0.25">
      <c r="A1259">
        <v>628.5</v>
      </c>
      <c r="B1259" t="e">
        <f>IF(A1259&lt;='Single Prism'!$D$18,A1259,#N/A)</f>
        <v>#N/A</v>
      </c>
      <c r="C1259" t="e">
        <f>'Single Prism'!$D$38*SIN(RADIANS('Single Prism'!$D$17*B1259))</f>
        <v>#N/A</v>
      </c>
      <c r="D1259" t="e">
        <f>'Single Prism'!$D$38*COS(RADIANS('Single Prism'!$D$17*B1259))</f>
        <v>#N/A</v>
      </c>
      <c r="F1259" t="e">
        <f>IF(A1259&lt;='Single Prism'!$D$18,A1259,#N/A)</f>
        <v>#N/A</v>
      </c>
      <c r="G1259" t="e">
        <f>'Single Prism'!$D$36*SIN(RADIANS('Single Prism'!$D$17*F1259))</f>
        <v>#N/A</v>
      </c>
      <c r="H1259" t="e">
        <f>'Single Prism'!$D$36*COS(RADIANS('Single Prism'!$D$17*F1259))</f>
        <v>#N/A</v>
      </c>
    </row>
    <row r="1260" spans="1:8" x14ac:dyDescent="0.25">
      <c r="A1260">
        <v>629</v>
      </c>
      <c r="B1260" t="e">
        <f>IF(A1260&lt;='Single Prism'!$D$18,A1260,#N/A)</f>
        <v>#N/A</v>
      </c>
      <c r="C1260" t="e">
        <f>'Single Prism'!$D$38*SIN(RADIANS('Single Prism'!$D$17*B1260))</f>
        <v>#N/A</v>
      </c>
      <c r="D1260" t="e">
        <f>'Single Prism'!$D$38*COS(RADIANS('Single Prism'!$D$17*B1260))</f>
        <v>#N/A</v>
      </c>
      <c r="F1260" t="e">
        <f>IF(A1260&lt;='Single Prism'!$D$18,A1260,#N/A)</f>
        <v>#N/A</v>
      </c>
      <c r="G1260" t="e">
        <f>'Single Prism'!$D$36*SIN(RADIANS('Single Prism'!$D$17*F1260))</f>
        <v>#N/A</v>
      </c>
      <c r="H1260" t="e">
        <f>'Single Prism'!$D$36*COS(RADIANS('Single Prism'!$D$17*F1260))</f>
        <v>#N/A</v>
      </c>
    </row>
    <row r="1261" spans="1:8" x14ac:dyDescent="0.25">
      <c r="A1261">
        <v>629.5</v>
      </c>
      <c r="B1261" t="e">
        <f>IF(A1261&lt;='Single Prism'!$D$18,A1261,#N/A)</f>
        <v>#N/A</v>
      </c>
      <c r="C1261" t="e">
        <f>'Single Prism'!$D$38*SIN(RADIANS('Single Prism'!$D$17*B1261))</f>
        <v>#N/A</v>
      </c>
      <c r="D1261" t="e">
        <f>'Single Prism'!$D$38*COS(RADIANS('Single Prism'!$D$17*B1261))</f>
        <v>#N/A</v>
      </c>
      <c r="F1261" t="e">
        <f>IF(A1261&lt;='Single Prism'!$D$18,A1261,#N/A)</f>
        <v>#N/A</v>
      </c>
      <c r="G1261" t="e">
        <f>'Single Prism'!$D$36*SIN(RADIANS('Single Prism'!$D$17*F1261))</f>
        <v>#N/A</v>
      </c>
      <c r="H1261" t="e">
        <f>'Single Prism'!$D$36*COS(RADIANS('Single Prism'!$D$17*F1261))</f>
        <v>#N/A</v>
      </c>
    </row>
    <row r="1262" spans="1:8" x14ac:dyDescent="0.25">
      <c r="A1262">
        <v>630</v>
      </c>
      <c r="B1262" t="e">
        <f>IF(A1262&lt;='Single Prism'!$D$18,A1262,#N/A)</f>
        <v>#N/A</v>
      </c>
      <c r="C1262" t="e">
        <f>'Single Prism'!$D$38*SIN(RADIANS('Single Prism'!$D$17*B1262))</f>
        <v>#N/A</v>
      </c>
      <c r="D1262" t="e">
        <f>'Single Prism'!$D$38*COS(RADIANS('Single Prism'!$D$17*B1262))</f>
        <v>#N/A</v>
      </c>
      <c r="F1262" t="e">
        <f>IF(A1262&lt;='Single Prism'!$D$18,A1262,#N/A)</f>
        <v>#N/A</v>
      </c>
      <c r="G1262" t="e">
        <f>'Single Prism'!$D$36*SIN(RADIANS('Single Prism'!$D$17*F1262))</f>
        <v>#N/A</v>
      </c>
      <c r="H1262" t="e">
        <f>'Single Prism'!$D$36*COS(RADIANS('Single Prism'!$D$17*F1262))</f>
        <v>#N/A</v>
      </c>
    </row>
    <row r="1263" spans="1:8" x14ac:dyDescent="0.25">
      <c r="A1263">
        <v>630.5</v>
      </c>
      <c r="B1263" t="e">
        <f>IF(A1263&lt;='Single Prism'!$D$18,A1263,#N/A)</f>
        <v>#N/A</v>
      </c>
      <c r="C1263" t="e">
        <f>'Single Prism'!$D$38*SIN(RADIANS('Single Prism'!$D$17*B1263))</f>
        <v>#N/A</v>
      </c>
      <c r="D1263" t="e">
        <f>'Single Prism'!$D$38*COS(RADIANS('Single Prism'!$D$17*B1263))</f>
        <v>#N/A</v>
      </c>
      <c r="F1263" t="e">
        <f>IF(A1263&lt;='Single Prism'!$D$18,A1263,#N/A)</f>
        <v>#N/A</v>
      </c>
      <c r="G1263" t="e">
        <f>'Single Prism'!$D$36*SIN(RADIANS('Single Prism'!$D$17*F1263))</f>
        <v>#N/A</v>
      </c>
      <c r="H1263" t="e">
        <f>'Single Prism'!$D$36*COS(RADIANS('Single Prism'!$D$17*F1263))</f>
        <v>#N/A</v>
      </c>
    </row>
    <row r="1264" spans="1:8" x14ac:dyDescent="0.25">
      <c r="A1264">
        <v>631</v>
      </c>
      <c r="B1264" t="e">
        <f>IF(A1264&lt;='Single Prism'!$D$18,A1264,#N/A)</f>
        <v>#N/A</v>
      </c>
      <c r="C1264" t="e">
        <f>'Single Prism'!$D$38*SIN(RADIANS('Single Prism'!$D$17*B1264))</f>
        <v>#N/A</v>
      </c>
      <c r="D1264" t="e">
        <f>'Single Prism'!$D$38*COS(RADIANS('Single Prism'!$D$17*B1264))</f>
        <v>#N/A</v>
      </c>
      <c r="F1264" t="e">
        <f>IF(A1264&lt;='Single Prism'!$D$18,A1264,#N/A)</f>
        <v>#N/A</v>
      </c>
      <c r="G1264" t="e">
        <f>'Single Prism'!$D$36*SIN(RADIANS('Single Prism'!$D$17*F1264))</f>
        <v>#N/A</v>
      </c>
      <c r="H1264" t="e">
        <f>'Single Prism'!$D$36*COS(RADIANS('Single Prism'!$D$17*F1264))</f>
        <v>#N/A</v>
      </c>
    </row>
    <row r="1265" spans="1:8" x14ac:dyDescent="0.25">
      <c r="A1265">
        <v>631.5</v>
      </c>
      <c r="B1265" t="e">
        <f>IF(A1265&lt;='Single Prism'!$D$18,A1265,#N/A)</f>
        <v>#N/A</v>
      </c>
      <c r="C1265" t="e">
        <f>'Single Prism'!$D$38*SIN(RADIANS('Single Prism'!$D$17*B1265))</f>
        <v>#N/A</v>
      </c>
      <c r="D1265" t="e">
        <f>'Single Prism'!$D$38*COS(RADIANS('Single Prism'!$D$17*B1265))</f>
        <v>#N/A</v>
      </c>
      <c r="F1265" t="e">
        <f>IF(A1265&lt;='Single Prism'!$D$18,A1265,#N/A)</f>
        <v>#N/A</v>
      </c>
      <c r="G1265" t="e">
        <f>'Single Prism'!$D$36*SIN(RADIANS('Single Prism'!$D$17*F1265))</f>
        <v>#N/A</v>
      </c>
      <c r="H1265" t="e">
        <f>'Single Prism'!$D$36*COS(RADIANS('Single Prism'!$D$17*F1265))</f>
        <v>#N/A</v>
      </c>
    </row>
    <row r="1266" spans="1:8" x14ac:dyDescent="0.25">
      <c r="A1266">
        <v>632</v>
      </c>
      <c r="B1266" t="e">
        <f>IF(A1266&lt;='Single Prism'!$D$18,A1266,#N/A)</f>
        <v>#N/A</v>
      </c>
      <c r="C1266" t="e">
        <f>'Single Prism'!$D$38*SIN(RADIANS('Single Prism'!$D$17*B1266))</f>
        <v>#N/A</v>
      </c>
      <c r="D1266" t="e">
        <f>'Single Prism'!$D$38*COS(RADIANS('Single Prism'!$D$17*B1266))</f>
        <v>#N/A</v>
      </c>
      <c r="F1266" t="e">
        <f>IF(A1266&lt;='Single Prism'!$D$18,A1266,#N/A)</f>
        <v>#N/A</v>
      </c>
      <c r="G1266" t="e">
        <f>'Single Prism'!$D$36*SIN(RADIANS('Single Prism'!$D$17*F1266))</f>
        <v>#N/A</v>
      </c>
      <c r="H1266" t="e">
        <f>'Single Prism'!$D$36*COS(RADIANS('Single Prism'!$D$17*F1266))</f>
        <v>#N/A</v>
      </c>
    </row>
    <row r="1267" spans="1:8" x14ac:dyDescent="0.25">
      <c r="A1267">
        <v>632.5</v>
      </c>
      <c r="B1267" t="e">
        <f>IF(A1267&lt;='Single Prism'!$D$18,A1267,#N/A)</f>
        <v>#N/A</v>
      </c>
      <c r="C1267" t="e">
        <f>'Single Prism'!$D$38*SIN(RADIANS('Single Prism'!$D$17*B1267))</f>
        <v>#N/A</v>
      </c>
      <c r="D1267" t="e">
        <f>'Single Prism'!$D$38*COS(RADIANS('Single Prism'!$D$17*B1267))</f>
        <v>#N/A</v>
      </c>
      <c r="F1267" t="e">
        <f>IF(A1267&lt;='Single Prism'!$D$18,A1267,#N/A)</f>
        <v>#N/A</v>
      </c>
      <c r="G1267" t="e">
        <f>'Single Prism'!$D$36*SIN(RADIANS('Single Prism'!$D$17*F1267))</f>
        <v>#N/A</v>
      </c>
      <c r="H1267" t="e">
        <f>'Single Prism'!$D$36*COS(RADIANS('Single Prism'!$D$17*F1267))</f>
        <v>#N/A</v>
      </c>
    </row>
    <row r="1268" spans="1:8" x14ac:dyDescent="0.25">
      <c r="A1268">
        <v>633</v>
      </c>
      <c r="B1268" t="e">
        <f>IF(A1268&lt;='Single Prism'!$D$18,A1268,#N/A)</f>
        <v>#N/A</v>
      </c>
      <c r="C1268" t="e">
        <f>'Single Prism'!$D$38*SIN(RADIANS('Single Prism'!$D$17*B1268))</f>
        <v>#N/A</v>
      </c>
      <c r="D1268" t="e">
        <f>'Single Prism'!$D$38*COS(RADIANS('Single Prism'!$D$17*B1268))</f>
        <v>#N/A</v>
      </c>
      <c r="F1268" t="e">
        <f>IF(A1268&lt;='Single Prism'!$D$18,A1268,#N/A)</f>
        <v>#N/A</v>
      </c>
      <c r="G1268" t="e">
        <f>'Single Prism'!$D$36*SIN(RADIANS('Single Prism'!$D$17*F1268))</f>
        <v>#N/A</v>
      </c>
      <c r="H1268" t="e">
        <f>'Single Prism'!$D$36*COS(RADIANS('Single Prism'!$D$17*F1268))</f>
        <v>#N/A</v>
      </c>
    </row>
    <row r="1269" spans="1:8" x14ac:dyDescent="0.25">
      <c r="A1269">
        <v>633.5</v>
      </c>
      <c r="B1269" t="e">
        <f>IF(A1269&lt;='Single Prism'!$D$18,A1269,#N/A)</f>
        <v>#N/A</v>
      </c>
      <c r="C1269" t="e">
        <f>'Single Prism'!$D$38*SIN(RADIANS('Single Prism'!$D$17*B1269))</f>
        <v>#N/A</v>
      </c>
      <c r="D1269" t="e">
        <f>'Single Prism'!$D$38*COS(RADIANS('Single Prism'!$D$17*B1269))</f>
        <v>#N/A</v>
      </c>
      <c r="F1269" t="e">
        <f>IF(A1269&lt;='Single Prism'!$D$18,A1269,#N/A)</f>
        <v>#N/A</v>
      </c>
      <c r="G1269" t="e">
        <f>'Single Prism'!$D$36*SIN(RADIANS('Single Prism'!$D$17*F1269))</f>
        <v>#N/A</v>
      </c>
      <c r="H1269" t="e">
        <f>'Single Prism'!$D$36*COS(RADIANS('Single Prism'!$D$17*F1269))</f>
        <v>#N/A</v>
      </c>
    </row>
    <row r="1270" spans="1:8" x14ac:dyDescent="0.25">
      <c r="A1270">
        <v>634</v>
      </c>
      <c r="B1270" t="e">
        <f>IF(A1270&lt;='Single Prism'!$D$18,A1270,#N/A)</f>
        <v>#N/A</v>
      </c>
      <c r="C1270" t="e">
        <f>'Single Prism'!$D$38*SIN(RADIANS('Single Prism'!$D$17*B1270))</f>
        <v>#N/A</v>
      </c>
      <c r="D1270" t="e">
        <f>'Single Prism'!$D$38*COS(RADIANS('Single Prism'!$D$17*B1270))</f>
        <v>#N/A</v>
      </c>
      <c r="F1270" t="e">
        <f>IF(A1270&lt;='Single Prism'!$D$18,A1270,#N/A)</f>
        <v>#N/A</v>
      </c>
      <c r="G1270" t="e">
        <f>'Single Prism'!$D$36*SIN(RADIANS('Single Prism'!$D$17*F1270))</f>
        <v>#N/A</v>
      </c>
      <c r="H1270" t="e">
        <f>'Single Prism'!$D$36*COS(RADIANS('Single Prism'!$D$17*F1270))</f>
        <v>#N/A</v>
      </c>
    </row>
    <row r="1271" spans="1:8" x14ac:dyDescent="0.25">
      <c r="A1271">
        <v>634.5</v>
      </c>
      <c r="B1271" t="e">
        <f>IF(A1271&lt;='Single Prism'!$D$18,A1271,#N/A)</f>
        <v>#N/A</v>
      </c>
      <c r="C1271" t="e">
        <f>'Single Prism'!$D$38*SIN(RADIANS('Single Prism'!$D$17*B1271))</f>
        <v>#N/A</v>
      </c>
      <c r="D1271" t="e">
        <f>'Single Prism'!$D$38*COS(RADIANS('Single Prism'!$D$17*B1271))</f>
        <v>#N/A</v>
      </c>
      <c r="F1271" t="e">
        <f>IF(A1271&lt;='Single Prism'!$D$18,A1271,#N/A)</f>
        <v>#N/A</v>
      </c>
      <c r="G1271" t="e">
        <f>'Single Prism'!$D$36*SIN(RADIANS('Single Prism'!$D$17*F1271))</f>
        <v>#N/A</v>
      </c>
      <c r="H1271" t="e">
        <f>'Single Prism'!$D$36*COS(RADIANS('Single Prism'!$D$17*F1271))</f>
        <v>#N/A</v>
      </c>
    </row>
    <row r="1272" spans="1:8" x14ac:dyDescent="0.25">
      <c r="A1272">
        <v>635</v>
      </c>
      <c r="B1272" t="e">
        <f>IF(A1272&lt;='Single Prism'!$D$18,A1272,#N/A)</f>
        <v>#N/A</v>
      </c>
      <c r="C1272" t="e">
        <f>'Single Prism'!$D$38*SIN(RADIANS('Single Prism'!$D$17*B1272))</f>
        <v>#N/A</v>
      </c>
      <c r="D1272" t="e">
        <f>'Single Prism'!$D$38*COS(RADIANS('Single Prism'!$D$17*B1272))</f>
        <v>#N/A</v>
      </c>
      <c r="F1272" t="e">
        <f>IF(A1272&lt;='Single Prism'!$D$18,A1272,#N/A)</f>
        <v>#N/A</v>
      </c>
      <c r="G1272" t="e">
        <f>'Single Prism'!$D$36*SIN(RADIANS('Single Prism'!$D$17*F1272))</f>
        <v>#N/A</v>
      </c>
      <c r="H1272" t="e">
        <f>'Single Prism'!$D$36*COS(RADIANS('Single Prism'!$D$17*F1272))</f>
        <v>#N/A</v>
      </c>
    </row>
    <row r="1273" spans="1:8" x14ac:dyDescent="0.25">
      <c r="A1273">
        <v>635.5</v>
      </c>
      <c r="B1273" t="e">
        <f>IF(A1273&lt;='Single Prism'!$D$18,A1273,#N/A)</f>
        <v>#N/A</v>
      </c>
      <c r="C1273" t="e">
        <f>'Single Prism'!$D$38*SIN(RADIANS('Single Prism'!$D$17*B1273))</f>
        <v>#N/A</v>
      </c>
      <c r="D1273" t="e">
        <f>'Single Prism'!$D$38*COS(RADIANS('Single Prism'!$D$17*B1273))</f>
        <v>#N/A</v>
      </c>
      <c r="F1273" t="e">
        <f>IF(A1273&lt;='Single Prism'!$D$18,A1273,#N/A)</f>
        <v>#N/A</v>
      </c>
      <c r="G1273" t="e">
        <f>'Single Prism'!$D$36*SIN(RADIANS('Single Prism'!$D$17*F1273))</f>
        <v>#N/A</v>
      </c>
      <c r="H1273" t="e">
        <f>'Single Prism'!$D$36*COS(RADIANS('Single Prism'!$D$17*F1273))</f>
        <v>#N/A</v>
      </c>
    </row>
    <row r="1274" spans="1:8" x14ac:dyDescent="0.25">
      <c r="A1274">
        <v>636</v>
      </c>
      <c r="B1274" t="e">
        <f>IF(A1274&lt;='Single Prism'!$D$18,A1274,#N/A)</f>
        <v>#N/A</v>
      </c>
      <c r="C1274" t="e">
        <f>'Single Prism'!$D$38*SIN(RADIANS('Single Prism'!$D$17*B1274))</f>
        <v>#N/A</v>
      </c>
      <c r="D1274" t="e">
        <f>'Single Prism'!$D$38*COS(RADIANS('Single Prism'!$D$17*B1274))</f>
        <v>#N/A</v>
      </c>
      <c r="F1274" t="e">
        <f>IF(A1274&lt;='Single Prism'!$D$18,A1274,#N/A)</f>
        <v>#N/A</v>
      </c>
      <c r="G1274" t="e">
        <f>'Single Prism'!$D$36*SIN(RADIANS('Single Prism'!$D$17*F1274))</f>
        <v>#N/A</v>
      </c>
      <c r="H1274" t="e">
        <f>'Single Prism'!$D$36*COS(RADIANS('Single Prism'!$D$17*F1274))</f>
        <v>#N/A</v>
      </c>
    </row>
    <row r="1275" spans="1:8" x14ac:dyDescent="0.25">
      <c r="A1275">
        <v>636.5</v>
      </c>
      <c r="B1275" t="e">
        <f>IF(A1275&lt;='Single Prism'!$D$18,A1275,#N/A)</f>
        <v>#N/A</v>
      </c>
      <c r="C1275" t="e">
        <f>'Single Prism'!$D$38*SIN(RADIANS('Single Prism'!$D$17*B1275))</f>
        <v>#N/A</v>
      </c>
      <c r="D1275" t="e">
        <f>'Single Prism'!$D$38*COS(RADIANS('Single Prism'!$D$17*B1275))</f>
        <v>#N/A</v>
      </c>
      <c r="F1275" t="e">
        <f>IF(A1275&lt;='Single Prism'!$D$18,A1275,#N/A)</f>
        <v>#N/A</v>
      </c>
      <c r="G1275" t="e">
        <f>'Single Prism'!$D$36*SIN(RADIANS('Single Prism'!$D$17*F1275))</f>
        <v>#N/A</v>
      </c>
      <c r="H1275" t="e">
        <f>'Single Prism'!$D$36*COS(RADIANS('Single Prism'!$D$17*F1275))</f>
        <v>#N/A</v>
      </c>
    </row>
    <row r="1276" spans="1:8" x14ac:dyDescent="0.25">
      <c r="A1276">
        <v>637</v>
      </c>
      <c r="B1276" t="e">
        <f>IF(A1276&lt;='Single Prism'!$D$18,A1276,#N/A)</f>
        <v>#N/A</v>
      </c>
      <c r="C1276" t="e">
        <f>'Single Prism'!$D$38*SIN(RADIANS('Single Prism'!$D$17*B1276))</f>
        <v>#N/A</v>
      </c>
      <c r="D1276" t="e">
        <f>'Single Prism'!$D$38*COS(RADIANS('Single Prism'!$D$17*B1276))</f>
        <v>#N/A</v>
      </c>
      <c r="F1276" t="e">
        <f>IF(A1276&lt;='Single Prism'!$D$18,A1276,#N/A)</f>
        <v>#N/A</v>
      </c>
      <c r="G1276" t="e">
        <f>'Single Prism'!$D$36*SIN(RADIANS('Single Prism'!$D$17*F1276))</f>
        <v>#N/A</v>
      </c>
      <c r="H1276" t="e">
        <f>'Single Prism'!$D$36*COS(RADIANS('Single Prism'!$D$17*F1276))</f>
        <v>#N/A</v>
      </c>
    </row>
    <row r="1277" spans="1:8" x14ac:dyDescent="0.25">
      <c r="A1277">
        <v>637.5</v>
      </c>
      <c r="B1277" t="e">
        <f>IF(A1277&lt;='Single Prism'!$D$18,A1277,#N/A)</f>
        <v>#N/A</v>
      </c>
      <c r="C1277" t="e">
        <f>'Single Prism'!$D$38*SIN(RADIANS('Single Prism'!$D$17*B1277))</f>
        <v>#N/A</v>
      </c>
      <c r="D1277" t="e">
        <f>'Single Prism'!$D$38*COS(RADIANS('Single Prism'!$D$17*B1277))</f>
        <v>#N/A</v>
      </c>
      <c r="F1277" t="e">
        <f>IF(A1277&lt;='Single Prism'!$D$18,A1277,#N/A)</f>
        <v>#N/A</v>
      </c>
      <c r="G1277" t="e">
        <f>'Single Prism'!$D$36*SIN(RADIANS('Single Prism'!$D$17*F1277))</f>
        <v>#N/A</v>
      </c>
      <c r="H1277" t="e">
        <f>'Single Prism'!$D$36*COS(RADIANS('Single Prism'!$D$17*F1277))</f>
        <v>#N/A</v>
      </c>
    </row>
    <row r="1278" spans="1:8" x14ac:dyDescent="0.25">
      <c r="A1278">
        <v>638</v>
      </c>
      <c r="B1278" t="e">
        <f>IF(A1278&lt;='Single Prism'!$D$18,A1278,#N/A)</f>
        <v>#N/A</v>
      </c>
      <c r="C1278" t="e">
        <f>'Single Prism'!$D$38*SIN(RADIANS('Single Prism'!$D$17*B1278))</f>
        <v>#N/A</v>
      </c>
      <c r="D1278" t="e">
        <f>'Single Prism'!$D$38*COS(RADIANS('Single Prism'!$D$17*B1278))</f>
        <v>#N/A</v>
      </c>
      <c r="F1278" t="e">
        <f>IF(A1278&lt;='Single Prism'!$D$18,A1278,#N/A)</f>
        <v>#N/A</v>
      </c>
      <c r="G1278" t="e">
        <f>'Single Prism'!$D$36*SIN(RADIANS('Single Prism'!$D$17*F1278))</f>
        <v>#N/A</v>
      </c>
      <c r="H1278" t="e">
        <f>'Single Prism'!$D$36*COS(RADIANS('Single Prism'!$D$17*F1278))</f>
        <v>#N/A</v>
      </c>
    </row>
    <row r="1279" spans="1:8" x14ac:dyDescent="0.25">
      <c r="A1279">
        <v>638.5</v>
      </c>
      <c r="B1279" t="e">
        <f>IF(A1279&lt;='Single Prism'!$D$18,A1279,#N/A)</f>
        <v>#N/A</v>
      </c>
      <c r="C1279" t="e">
        <f>'Single Prism'!$D$38*SIN(RADIANS('Single Prism'!$D$17*B1279))</f>
        <v>#N/A</v>
      </c>
      <c r="D1279" t="e">
        <f>'Single Prism'!$D$38*COS(RADIANS('Single Prism'!$D$17*B1279))</f>
        <v>#N/A</v>
      </c>
      <c r="F1279" t="e">
        <f>IF(A1279&lt;='Single Prism'!$D$18,A1279,#N/A)</f>
        <v>#N/A</v>
      </c>
      <c r="G1279" t="e">
        <f>'Single Prism'!$D$36*SIN(RADIANS('Single Prism'!$D$17*F1279))</f>
        <v>#N/A</v>
      </c>
      <c r="H1279" t="e">
        <f>'Single Prism'!$D$36*COS(RADIANS('Single Prism'!$D$17*F1279))</f>
        <v>#N/A</v>
      </c>
    </row>
    <row r="1280" spans="1:8" x14ac:dyDescent="0.25">
      <c r="A1280">
        <v>639</v>
      </c>
      <c r="B1280" t="e">
        <f>IF(A1280&lt;='Single Prism'!$D$18,A1280,#N/A)</f>
        <v>#N/A</v>
      </c>
      <c r="C1280" t="e">
        <f>'Single Prism'!$D$38*SIN(RADIANS('Single Prism'!$D$17*B1280))</f>
        <v>#N/A</v>
      </c>
      <c r="D1280" t="e">
        <f>'Single Prism'!$D$38*COS(RADIANS('Single Prism'!$D$17*B1280))</f>
        <v>#N/A</v>
      </c>
      <c r="F1280" t="e">
        <f>IF(A1280&lt;='Single Prism'!$D$18,A1280,#N/A)</f>
        <v>#N/A</v>
      </c>
      <c r="G1280" t="e">
        <f>'Single Prism'!$D$36*SIN(RADIANS('Single Prism'!$D$17*F1280))</f>
        <v>#N/A</v>
      </c>
      <c r="H1280" t="e">
        <f>'Single Prism'!$D$36*COS(RADIANS('Single Prism'!$D$17*F1280))</f>
        <v>#N/A</v>
      </c>
    </row>
    <row r="1281" spans="1:8" x14ac:dyDescent="0.25">
      <c r="A1281">
        <v>639.5</v>
      </c>
      <c r="B1281" t="e">
        <f>IF(A1281&lt;='Single Prism'!$D$18,A1281,#N/A)</f>
        <v>#N/A</v>
      </c>
      <c r="C1281" t="e">
        <f>'Single Prism'!$D$38*SIN(RADIANS('Single Prism'!$D$17*B1281))</f>
        <v>#N/A</v>
      </c>
      <c r="D1281" t="e">
        <f>'Single Prism'!$D$38*COS(RADIANS('Single Prism'!$D$17*B1281))</f>
        <v>#N/A</v>
      </c>
      <c r="F1281" t="e">
        <f>IF(A1281&lt;='Single Prism'!$D$18,A1281,#N/A)</f>
        <v>#N/A</v>
      </c>
      <c r="G1281" t="e">
        <f>'Single Prism'!$D$36*SIN(RADIANS('Single Prism'!$D$17*F1281))</f>
        <v>#N/A</v>
      </c>
      <c r="H1281" t="e">
        <f>'Single Prism'!$D$36*COS(RADIANS('Single Prism'!$D$17*F1281))</f>
        <v>#N/A</v>
      </c>
    </row>
    <row r="1282" spans="1:8" x14ac:dyDescent="0.25">
      <c r="A1282">
        <v>640</v>
      </c>
      <c r="B1282" t="e">
        <f>IF(A1282&lt;='Single Prism'!$D$18,A1282,#N/A)</f>
        <v>#N/A</v>
      </c>
      <c r="C1282" t="e">
        <f>'Single Prism'!$D$38*SIN(RADIANS('Single Prism'!$D$17*B1282))</f>
        <v>#N/A</v>
      </c>
      <c r="D1282" t="e">
        <f>'Single Prism'!$D$38*COS(RADIANS('Single Prism'!$D$17*B1282))</f>
        <v>#N/A</v>
      </c>
      <c r="F1282" t="e">
        <f>IF(A1282&lt;='Single Prism'!$D$18,A1282,#N/A)</f>
        <v>#N/A</v>
      </c>
      <c r="G1282" t="e">
        <f>'Single Prism'!$D$36*SIN(RADIANS('Single Prism'!$D$17*F1282))</f>
        <v>#N/A</v>
      </c>
      <c r="H1282" t="e">
        <f>'Single Prism'!$D$36*COS(RADIANS('Single Prism'!$D$17*F1282))</f>
        <v>#N/A</v>
      </c>
    </row>
    <row r="1283" spans="1:8" x14ac:dyDescent="0.25">
      <c r="A1283">
        <v>640.5</v>
      </c>
      <c r="B1283" t="e">
        <f>IF(A1283&lt;='Single Prism'!$D$18,A1283,#N/A)</f>
        <v>#N/A</v>
      </c>
      <c r="C1283" t="e">
        <f>'Single Prism'!$D$38*SIN(RADIANS('Single Prism'!$D$17*B1283))</f>
        <v>#N/A</v>
      </c>
      <c r="D1283" t="e">
        <f>'Single Prism'!$D$38*COS(RADIANS('Single Prism'!$D$17*B1283))</f>
        <v>#N/A</v>
      </c>
      <c r="F1283" t="e">
        <f>IF(A1283&lt;='Single Prism'!$D$18,A1283,#N/A)</f>
        <v>#N/A</v>
      </c>
      <c r="G1283" t="e">
        <f>'Single Prism'!$D$36*SIN(RADIANS('Single Prism'!$D$17*F1283))</f>
        <v>#N/A</v>
      </c>
      <c r="H1283" t="e">
        <f>'Single Prism'!$D$36*COS(RADIANS('Single Prism'!$D$17*F1283))</f>
        <v>#N/A</v>
      </c>
    </row>
    <row r="1284" spans="1:8" x14ac:dyDescent="0.25">
      <c r="A1284">
        <v>641</v>
      </c>
      <c r="B1284" t="e">
        <f>IF(A1284&lt;='Single Prism'!$D$18,A1284,#N/A)</f>
        <v>#N/A</v>
      </c>
      <c r="C1284" t="e">
        <f>'Single Prism'!$D$38*SIN(RADIANS('Single Prism'!$D$17*B1284))</f>
        <v>#N/A</v>
      </c>
      <c r="D1284" t="e">
        <f>'Single Prism'!$D$38*COS(RADIANS('Single Prism'!$D$17*B1284))</f>
        <v>#N/A</v>
      </c>
      <c r="F1284" t="e">
        <f>IF(A1284&lt;='Single Prism'!$D$18,A1284,#N/A)</f>
        <v>#N/A</v>
      </c>
      <c r="G1284" t="e">
        <f>'Single Prism'!$D$36*SIN(RADIANS('Single Prism'!$D$17*F1284))</f>
        <v>#N/A</v>
      </c>
      <c r="H1284" t="e">
        <f>'Single Prism'!$D$36*COS(RADIANS('Single Prism'!$D$17*F1284))</f>
        <v>#N/A</v>
      </c>
    </row>
    <row r="1285" spans="1:8" x14ac:dyDescent="0.25">
      <c r="A1285">
        <v>641.5</v>
      </c>
      <c r="B1285" t="e">
        <f>IF(A1285&lt;='Single Prism'!$D$18,A1285,#N/A)</f>
        <v>#N/A</v>
      </c>
      <c r="C1285" t="e">
        <f>'Single Prism'!$D$38*SIN(RADIANS('Single Prism'!$D$17*B1285))</f>
        <v>#N/A</v>
      </c>
      <c r="D1285" t="e">
        <f>'Single Prism'!$D$38*COS(RADIANS('Single Prism'!$D$17*B1285))</f>
        <v>#N/A</v>
      </c>
      <c r="F1285" t="e">
        <f>IF(A1285&lt;='Single Prism'!$D$18,A1285,#N/A)</f>
        <v>#N/A</v>
      </c>
      <c r="G1285" t="e">
        <f>'Single Prism'!$D$36*SIN(RADIANS('Single Prism'!$D$17*F1285))</f>
        <v>#N/A</v>
      </c>
      <c r="H1285" t="e">
        <f>'Single Prism'!$D$36*COS(RADIANS('Single Prism'!$D$17*F1285))</f>
        <v>#N/A</v>
      </c>
    </row>
    <row r="1286" spans="1:8" x14ac:dyDescent="0.25">
      <c r="A1286">
        <v>642</v>
      </c>
      <c r="B1286" t="e">
        <f>IF(A1286&lt;='Single Prism'!$D$18,A1286,#N/A)</f>
        <v>#N/A</v>
      </c>
      <c r="C1286" t="e">
        <f>'Single Prism'!$D$38*SIN(RADIANS('Single Prism'!$D$17*B1286))</f>
        <v>#N/A</v>
      </c>
      <c r="D1286" t="e">
        <f>'Single Prism'!$D$38*COS(RADIANS('Single Prism'!$D$17*B1286))</f>
        <v>#N/A</v>
      </c>
      <c r="F1286" t="e">
        <f>IF(A1286&lt;='Single Prism'!$D$18,A1286,#N/A)</f>
        <v>#N/A</v>
      </c>
      <c r="G1286" t="e">
        <f>'Single Prism'!$D$36*SIN(RADIANS('Single Prism'!$D$17*F1286))</f>
        <v>#N/A</v>
      </c>
      <c r="H1286" t="e">
        <f>'Single Prism'!$D$36*COS(RADIANS('Single Prism'!$D$17*F1286))</f>
        <v>#N/A</v>
      </c>
    </row>
    <row r="1287" spans="1:8" x14ac:dyDescent="0.25">
      <c r="A1287">
        <v>642.5</v>
      </c>
      <c r="B1287" t="e">
        <f>IF(A1287&lt;='Single Prism'!$D$18,A1287,#N/A)</f>
        <v>#N/A</v>
      </c>
      <c r="C1287" t="e">
        <f>'Single Prism'!$D$38*SIN(RADIANS('Single Prism'!$D$17*B1287))</f>
        <v>#N/A</v>
      </c>
      <c r="D1287" t="e">
        <f>'Single Prism'!$D$38*COS(RADIANS('Single Prism'!$D$17*B1287))</f>
        <v>#N/A</v>
      </c>
      <c r="F1287" t="e">
        <f>IF(A1287&lt;='Single Prism'!$D$18,A1287,#N/A)</f>
        <v>#N/A</v>
      </c>
      <c r="G1287" t="e">
        <f>'Single Prism'!$D$36*SIN(RADIANS('Single Prism'!$D$17*F1287))</f>
        <v>#N/A</v>
      </c>
      <c r="H1287" t="e">
        <f>'Single Prism'!$D$36*COS(RADIANS('Single Prism'!$D$17*F1287))</f>
        <v>#N/A</v>
      </c>
    </row>
    <row r="1288" spans="1:8" x14ac:dyDescent="0.25">
      <c r="A1288">
        <v>643</v>
      </c>
      <c r="B1288" t="e">
        <f>IF(A1288&lt;='Single Prism'!$D$18,A1288,#N/A)</f>
        <v>#N/A</v>
      </c>
      <c r="C1288" t="e">
        <f>'Single Prism'!$D$38*SIN(RADIANS('Single Prism'!$D$17*B1288))</f>
        <v>#N/A</v>
      </c>
      <c r="D1288" t="e">
        <f>'Single Prism'!$D$38*COS(RADIANS('Single Prism'!$D$17*B1288))</f>
        <v>#N/A</v>
      </c>
      <c r="F1288" t="e">
        <f>IF(A1288&lt;='Single Prism'!$D$18,A1288,#N/A)</f>
        <v>#N/A</v>
      </c>
      <c r="G1288" t="e">
        <f>'Single Prism'!$D$36*SIN(RADIANS('Single Prism'!$D$17*F1288))</f>
        <v>#N/A</v>
      </c>
      <c r="H1288" t="e">
        <f>'Single Prism'!$D$36*COS(RADIANS('Single Prism'!$D$17*F1288))</f>
        <v>#N/A</v>
      </c>
    </row>
    <row r="1289" spans="1:8" x14ac:dyDescent="0.25">
      <c r="A1289">
        <v>643.5</v>
      </c>
      <c r="B1289" t="e">
        <f>IF(A1289&lt;='Single Prism'!$D$18,A1289,#N/A)</f>
        <v>#N/A</v>
      </c>
      <c r="C1289" t="e">
        <f>'Single Prism'!$D$38*SIN(RADIANS('Single Prism'!$D$17*B1289))</f>
        <v>#N/A</v>
      </c>
      <c r="D1289" t="e">
        <f>'Single Prism'!$D$38*COS(RADIANS('Single Prism'!$D$17*B1289))</f>
        <v>#N/A</v>
      </c>
      <c r="F1289" t="e">
        <f>IF(A1289&lt;='Single Prism'!$D$18,A1289,#N/A)</f>
        <v>#N/A</v>
      </c>
      <c r="G1289" t="e">
        <f>'Single Prism'!$D$36*SIN(RADIANS('Single Prism'!$D$17*F1289))</f>
        <v>#N/A</v>
      </c>
      <c r="H1289" t="e">
        <f>'Single Prism'!$D$36*COS(RADIANS('Single Prism'!$D$17*F1289))</f>
        <v>#N/A</v>
      </c>
    </row>
    <row r="1290" spans="1:8" x14ac:dyDescent="0.25">
      <c r="A1290">
        <v>644</v>
      </c>
      <c r="B1290" t="e">
        <f>IF(A1290&lt;='Single Prism'!$D$18,A1290,#N/A)</f>
        <v>#N/A</v>
      </c>
      <c r="C1290" t="e">
        <f>'Single Prism'!$D$38*SIN(RADIANS('Single Prism'!$D$17*B1290))</f>
        <v>#N/A</v>
      </c>
      <c r="D1290" t="e">
        <f>'Single Prism'!$D$38*COS(RADIANS('Single Prism'!$D$17*B1290))</f>
        <v>#N/A</v>
      </c>
      <c r="F1290" t="e">
        <f>IF(A1290&lt;='Single Prism'!$D$18,A1290,#N/A)</f>
        <v>#N/A</v>
      </c>
      <c r="G1290" t="e">
        <f>'Single Prism'!$D$36*SIN(RADIANS('Single Prism'!$D$17*F1290))</f>
        <v>#N/A</v>
      </c>
      <c r="H1290" t="e">
        <f>'Single Prism'!$D$36*COS(RADIANS('Single Prism'!$D$17*F1290))</f>
        <v>#N/A</v>
      </c>
    </row>
    <row r="1291" spans="1:8" x14ac:dyDescent="0.25">
      <c r="A1291">
        <v>644.5</v>
      </c>
      <c r="B1291" t="e">
        <f>IF(A1291&lt;='Single Prism'!$D$18,A1291,#N/A)</f>
        <v>#N/A</v>
      </c>
      <c r="C1291" t="e">
        <f>'Single Prism'!$D$38*SIN(RADIANS('Single Prism'!$D$17*B1291))</f>
        <v>#N/A</v>
      </c>
      <c r="D1291" t="e">
        <f>'Single Prism'!$D$38*COS(RADIANS('Single Prism'!$D$17*B1291))</f>
        <v>#N/A</v>
      </c>
      <c r="F1291" t="e">
        <f>IF(A1291&lt;='Single Prism'!$D$18,A1291,#N/A)</f>
        <v>#N/A</v>
      </c>
      <c r="G1291" t="e">
        <f>'Single Prism'!$D$36*SIN(RADIANS('Single Prism'!$D$17*F1291))</f>
        <v>#N/A</v>
      </c>
      <c r="H1291" t="e">
        <f>'Single Prism'!$D$36*COS(RADIANS('Single Prism'!$D$17*F1291))</f>
        <v>#N/A</v>
      </c>
    </row>
    <row r="1292" spans="1:8" x14ac:dyDescent="0.25">
      <c r="A1292">
        <v>645</v>
      </c>
      <c r="B1292" t="e">
        <f>IF(A1292&lt;='Single Prism'!$D$18,A1292,#N/A)</f>
        <v>#N/A</v>
      </c>
      <c r="C1292" t="e">
        <f>'Single Prism'!$D$38*SIN(RADIANS('Single Prism'!$D$17*B1292))</f>
        <v>#N/A</v>
      </c>
      <c r="D1292" t="e">
        <f>'Single Prism'!$D$38*COS(RADIANS('Single Prism'!$D$17*B1292))</f>
        <v>#N/A</v>
      </c>
      <c r="F1292" t="e">
        <f>IF(A1292&lt;='Single Prism'!$D$18,A1292,#N/A)</f>
        <v>#N/A</v>
      </c>
      <c r="G1292" t="e">
        <f>'Single Prism'!$D$36*SIN(RADIANS('Single Prism'!$D$17*F1292))</f>
        <v>#N/A</v>
      </c>
      <c r="H1292" t="e">
        <f>'Single Prism'!$D$36*COS(RADIANS('Single Prism'!$D$17*F1292))</f>
        <v>#N/A</v>
      </c>
    </row>
    <row r="1293" spans="1:8" x14ac:dyDescent="0.25">
      <c r="A1293">
        <v>645.5</v>
      </c>
      <c r="B1293" t="e">
        <f>IF(A1293&lt;='Single Prism'!$D$18,A1293,#N/A)</f>
        <v>#N/A</v>
      </c>
      <c r="C1293" t="e">
        <f>'Single Prism'!$D$38*SIN(RADIANS('Single Prism'!$D$17*B1293))</f>
        <v>#N/A</v>
      </c>
      <c r="D1293" t="e">
        <f>'Single Prism'!$D$38*COS(RADIANS('Single Prism'!$D$17*B1293))</f>
        <v>#N/A</v>
      </c>
      <c r="F1293" t="e">
        <f>IF(A1293&lt;='Single Prism'!$D$18,A1293,#N/A)</f>
        <v>#N/A</v>
      </c>
      <c r="G1293" t="e">
        <f>'Single Prism'!$D$36*SIN(RADIANS('Single Prism'!$D$17*F1293))</f>
        <v>#N/A</v>
      </c>
      <c r="H1293" t="e">
        <f>'Single Prism'!$D$36*COS(RADIANS('Single Prism'!$D$17*F1293))</f>
        <v>#N/A</v>
      </c>
    </row>
    <row r="1294" spans="1:8" x14ac:dyDescent="0.25">
      <c r="A1294">
        <v>646</v>
      </c>
      <c r="B1294" t="e">
        <f>IF(A1294&lt;='Single Prism'!$D$18,A1294,#N/A)</f>
        <v>#N/A</v>
      </c>
      <c r="C1294" t="e">
        <f>'Single Prism'!$D$38*SIN(RADIANS('Single Prism'!$D$17*B1294))</f>
        <v>#N/A</v>
      </c>
      <c r="D1294" t="e">
        <f>'Single Prism'!$D$38*COS(RADIANS('Single Prism'!$D$17*B1294))</f>
        <v>#N/A</v>
      </c>
      <c r="F1294" t="e">
        <f>IF(A1294&lt;='Single Prism'!$D$18,A1294,#N/A)</f>
        <v>#N/A</v>
      </c>
      <c r="G1294" t="e">
        <f>'Single Prism'!$D$36*SIN(RADIANS('Single Prism'!$D$17*F1294))</f>
        <v>#N/A</v>
      </c>
      <c r="H1294" t="e">
        <f>'Single Prism'!$D$36*COS(RADIANS('Single Prism'!$D$17*F1294))</f>
        <v>#N/A</v>
      </c>
    </row>
    <row r="1295" spans="1:8" x14ac:dyDescent="0.25">
      <c r="A1295">
        <v>646.5</v>
      </c>
      <c r="B1295" t="e">
        <f>IF(A1295&lt;='Single Prism'!$D$18,A1295,#N/A)</f>
        <v>#N/A</v>
      </c>
      <c r="C1295" t="e">
        <f>'Single Prism'!$D$38*SIN(RADIANS('Single Prism'!$D$17*B1295))</f>
        <v>#N/A</v>
      </c>
      <c r="D1295" t="e">
        <f>'Single Prism'!$D$38*COS(RADIANS('Single Prism'!$D$17*B1295))</f>
        <v>#N/A</v>
      </c>
      <c r="F1295" t="e">
        <f>IF(A1295&lt;='Single Prism'!$D$18,A1295,#N/A)</f>
        <v>#N/A</v>
      </c>
      <c r="G1295" t="e">
        <f>'Single Prism'!$D$36*SIN(RADIANS('Single Prism'!$D$17*F1295))</f>
        <v>#N/A</v>
      </c>
      <c r="H1295" t="e">
        <f>'Single Prism'!$D$36*COS(RADIANS('Single Prism'!$D$17*F1295))</f>
        <v>#N/A</v>
      </c>
    </row>
    <row r="1296" spans="1:8" x14ac:dyDescent="0.25">
      <c r="A1296">
        <v>647</v>
      </c>
      <c r="B1296" t="e">
        <f>IF(A1296&lt;='Single Prism'!$D$18,A1296,#N/A)</f>
        <v>#N/A</v>
      </c>
      <c r="C1296" t="e">
        <f>'Single Prism'!$D$38*SIN(RADIANS('Single Prism'!$D$17*B1296))</f>
        <v>#N/A</v>
      </c>
      <c r="D1296" t="e">
        <f>'Single Prism'!$D$38*COS(RADIANS('Single Prism'!$D$17*B1296))</f>
        <v>#N/A</v>
      </c>
      <c r="F1296" t="e">
        <f>IF(A1296&lt;='Single Prism'!$D$18,A1296,#N/A)</f>
        <v>#N/A</v>
      </c>
      <c r="G1296" t="e">
        <f>'Single Prism'!$D$36*SIN(RADIANS('Single Prism'!$D$17*F1296))</f>
        <v>#N/A</v>
      </c>
      <c r="H1296" t="e">
        <f>'Single Prism'!$D$36*COS(RADIANS('Single Prism'!$D$17*F1296))</f>
        <v>#N/A</v>
      </c>
    </row>
    <row r="1297" spans="1:8" x14ac:dyDescent="0.25">
      <c r="A1297">
        <v>647.5</v>
      </c>
      <c r="B1297" t="e">
        <f>IF(A1297&lt;='Single Prism'!$D$18,A1297,#N/A)</f>
        <v>#N/A</v>
      </c>
      <c r="C1297" t="e">
        <f>'Single Prism'!$D$38*SIN(RADIANS('Single Prism'!$D$17*B1297))</f>
        <v>#N/A</v>
      </c>
      <c r="D1297" t="e">
        <f>'Single Prism'!$D$38*COS(RADIANS('Single Prism'!$D$17*B1297))</f>
        <v>#N/A</v>
      </c>
      <c r="F1297" t="e">
        <f>IF(A1297&lt;='Single Prism'!$D$18,A1297,#N/A)</f>
        <v>#N/A</v>
      </c>
      <c r="G1297" t="e">
        <f>'Single Prism'!$D$36*SIN(RADIANS('Single Prism'!$D$17*F1297))</f>
        <v>#N/A</v>
      </c>
      <c r="H1297" t="e">
        <f>'Single Prism'!$D$36*COS(RADIANS('Single Prism'!$D$17*F1297))</f>
        <v>#N/A</v>
      </c>
    </row>
    <row r="1298" spans="1:8" x14ac:dyDescent="0.25">
      <c r="A1298">
        <v>648</v>
      </c>
      <c r="B1298" t="e">
        <f>IF(A1298&lt;='Single Prism'!$D$18,A1298,#N/A)</f>
        <v>#N/A</v>
      </c>
      <c r="C1298" t="e">
        <f>'Single Prism'!$D$38*SIN(RADIANS('Single Prism'!$D$17*B1298))</f>
        <v>#N/A</v>
      </c>
      <c r="D1298" t="e">
        <f>'Single Prism'!$D$38*COS(RADIANS('Single Prism'!$D$17*B1298))</f>
        <v>#N/A</v>
      </c>
      <c r="F1298" t="e">
        <f>IF(A1298&lt;='Single Prism'!$D$18,A1298,#N/A)</f>
        <v>#N/A</v>
      </c>
      <c r="G1298" t="e">
        <f>'Single Prism'!$D$36*SIN(RADIANS('Single Prism'!$D$17*F1298))</f>
        <v>#N/A</v>
      </c>
      <c r="H1298" t="e">
        <f>'Single Prism'!$D$36*COS(RADIANS('Single Prism'!$D$17*F1298))</f>
        <v>#N/A</v>
      </c>
    </row>
    <row r="1299" spans="1:8" x14ac:dyDescent="0.25">
      <c r="A1299">
        <v>648.5</v>
      </c>
      <c r="B1299" t="e">
        <f>IF(A1299&lt;='Single Prism'!$D$18,A1299,#N/A)</f>
        <v>#N/A</v>
      </c>
      <c r="C1299" t="e">
        <f>'Single Prism'!$D$38*SIN(RADIANS('Single Prism'!$D$17*B1299))</f>
        <v>#N/A</v>
      </c>
      <c r="D1299" t="e">
        <f>'Single Prism'!$D$38*COS(RADIANS('Single Prism'!$D$17*B1299))</f>
        <v>#N/A</v>
      </c>
      <c r="F1299" t="e">
        <f>IF(A1299&lt;='Single Prism'!$D$18,A1299,#N/A)</f>
        <v>#N/A</v>
      </c>
      <c r="G1299" t="e">
        <f>'Single Prism'!$D$36*SIN(RADIANS('Single Prism'!$D$17*F1299))</f>
        <v>#N/A</v>
      </c>
      <c r="H1299" t="e">
        <f>'Single Prism'!$D$36*COS(RADIANS('Single Prism'!$D$17*F1299))</f>
        <v>#N/A</v>
      </c>
    </row>
    <row r="1300" spans="1:8" x14ac:dyDescent="0.25">
      <c r="A1300">
        <v>649</v>
      </c>
      <c r="B1300" t="e">
        <f>IF(A1300&lt;='Single Prism'!$D$18,A1300,#N/A)</f>
        <v>#N/A</v>
      </c>
      <c r="C1300" t="e">
        <f>'Single Prism'!$D$38*SIN(RADIANS('Single Prism'!$D$17*B1300))</f>
        <v>#N/A</v>
      </c>
      <c r="D1300" t="e">
        <f>'Single Prism'!$D$38*COS(RADIANS('Single Prism'!$D$17*B1300))</f>
        <v>#N/A</v>
      </c>
      <c r="F1300" t="e">
        <f>IF(A1300&lt;='Single Prism'!$D$18,A1300,#N/A)</f>
        <v>#N/A</v>
      </c>
      <c r="G1300" t="e">
        <f>'Single Prism'!$D$36*SIN(RADIANS('Single Prism'!$D$17*F1300))</f>
        <v>#N/A</v>
      </c>
      <c r="H1300" t="e">
        <f>'Single Prism'!$D$36*COS(RADIANS('Single Prism'!$D$17*F1300))</f>
        <v>#N/A</v>
      </c>
    </row>
    <row r="1301" spans="1:8" x14ac:dyDescent="0.25">
      <c r="A1301">
        <v>649.5</v>
      </c>
      <c r="B1301" t="e">
        <f>IF(A1301&lt;='Single Prism'!$D$18,A1301,#N/A)</f>
        <v>#N/A</v>
      </c>
      <c r="C1301" t="e">
        <f>'Single Prism'!$D$38*SIN(RADIANS('Single Prism'!$D$17*B1301))</f>
        <v>#N/A</v>
      </c>
      <c r="D1301" t="e">
        <f>'Single Prism'!$D$38*COS(RADIANS('Single Prism'!$D$17*B1301))</f>
        <v>#N/A</v>
      </c>
      <c r="F1301" t="e">
        <f>IF(A1301&lt;='Single Prism'!$D$18,A1301,#N/A)</f>
        <v>#N/A</v>
      </c>
      <c r="G1301" t="e">
        <f>'Single Prism'!$D$36*SIN(RADIANS('Single Prism'!$D$17*F1301))</f>
        <v>#N/A</v>
      </c>
      <c r="H1301" t="e">
        <f>'Single Prism'!$D$36*COS(RADIANS('Single Prism'!$D$17*F1301))</f>
        <v>#N/A</v>
      </c>
    </row>
    <row r="1302" spans="1:8" x14ac:dyDescent="0.25">
      <c r="A1302">
        <v>650</v>
      </c>
      <c r="B1302" t="e">
        <f>IF(A1302&lt;='Single Prism'!$D$18,A1302,#N/A)</f>
        <v>#N/A</v>
      </c>
      <c r="C1302" t="e">
        <f>'Single Prism'!$D$38*SIN(RADIANS('Single Prism'!$D$17*B1302))</f>
        <v>#N/A</v>
      </c>
      <c r="D1302" t="e">
        <f>'Single Prism'!$D$38*COS(RADIANS('Single Prism'!$D$17*B1302))</f>
        <v>#N/A</v>
      </c>
      <c r="F1302" t="e">
        <f>IF(A1302&lt;='Single Prism'!$D$18,A1302,#N/A)</f>
        <v>#N/A</v>
      </c>
      <c r="G1302" t="e">
        <f>'Single Prism'!$D$36*SIN(RADIANS('Single Prism'!$D$17*F1302))</f>
        <v>#N/A</v>
      </c>
      <c r="H1302" t="e">
        <f>'Single Prism'!$D$36*COS(RADIANS('Single Prism'!$D$17*F1302))</f>
        <v>#N/A</v>
      </c>
    </row>
    <row r="1303" spans="1:8" x14ac:dyDescent="0.25">
      <c r="A1303">
        <v>650.5</v>
      </c>
      <c r="B1303" t="e">
        <f>IF(A1303&lt;='Single Prism'!$D$18,A1303,#N/A)</f>
        <v>#N/A</v>
      </c>
      <c r="C1303" t="e">
        <f>'Single Prism'!$D$38*SIN(RADIANS('Single Prism'!$D$17*B1303))</f>
        <v>#N/A</v>
      </c>
      <c r="D1303" t="e">
        <f>'Single Prism'!$D$38*COS(RADIANS('Single Prism'!$D$17*B1303))</f>
        <v>#N/A</v>
      </c>
      <c r="F1303" t="e">
        <f>IF(A1303&lt;='Single Prism'!$D$18,A1303,#N/A)</f>
        <v>#N/A</v>
      </c>
      <c r="G1303" t="e">
        <f>'Single Prism'!$D$36*SIN(RADIANS('Single Prism'!$D$17*F1303))</f>
        <v>#N/A</v>
      </c>
      <c r="H1303" t="e">
        <f>'Single Prism'!$D$36*COS(RADIANS('Single Prism'!$D$17*F1303))</f>
        <v>#N/A</v>
      </c>
    </row>
    <row r="1304" spans="1:8" x14ac:dyDescent="0.25">
      <c r="A1304">
        <v>651</v>
      </c>
      <c r="B1304" t="e">
        <f>IF(A1304&lt;='Single Prism'!$D$18,A1304,#N/A)</f>
        <v>#N/A</v>
      </c>
      <c r="C1304" t="e">
        <f>'Single Prism'!$D$38*SIN(RADIANS('Single Prism'!$D$17*B1304))</f>
        <v>#N/A</v>
      </c>
      <c r="D1304" t="e">
        <f>'Single Prism'!$D$38*COS(RADIANS('Single Prism'!$D$17*B1304))</f>
        <v>#N/A</v>
      </c>
      <c r="F1304" t="e">
        <f>IF(A1304&lt;='Single Prism'!$D$18,A1304,#N/A)</f>
        <v>#N/A</v>
      </c>
      <c r="G1304" t="e">
        <f>'Single Prism'!$D$36*SIN(RADIANS('Single Prism'!$D$17*F1304))</f>
        <v>#N/A</v>
      </c>
      <c r="H1304" t="e">
        <f>'Single Prism'!$D$36*COS(RADIANS('Single Prism'!$D$17*F1304))</f>
        <v>#N/A</v>
      </c>
    </row>
    <row r="1305" spans="1:8" x14ac:dyDescent="0.25">
      <c r="A1305">
        <v>651.5</v>
      </c>
      <c r="B1305" t="e">
        <f>IF(A1305&lt;='Single Prism'!$D$18,A1305,#N/A)</f>
        <v>#N/A</v>
      </c>
      <c r="C1305" t="e">
        <f>'Single Prism'!$D$38*SIN(RADIANS('Single Prism'!$D$17*B1305))</f>
        <v>#N/A</v>
      </c>
      <c r="D1305" t="e">
        <f>'Single Prism'!$D$38*COS(RADIANS('Single Prism'!$D$17*B1305))</f>
        <v>#N/A</v>
      </c>
      <c r="F1305" t="e">
        <f>IF(A1305&lt;='Single Prism'!$D$18,A1305,#N/A)</f>
        <v>#N/A</v>
      </c>
      <c r="G1305" t="e">
        <f>'Single Prism'!$D$36*SIN(RADIANS('Single Prism'!$D$17*F1305))</f>
        <v>#N/A</v>
      </c>
      <c r="H1305" t="e">
        <f>'Single Prism'!$D$36*COS(RADIANS('Single Prism'!$D$17*F1305))</f>
        <v>#N/A</v>
      </c>
    </row>
    <row r="1306" spans="1:8" x14ac:dyDescent="0.25">
      <c r="A1306">
        <v>652</v>
      </c>
      <c r="B1306" t="e">
        <f>IF(A1306&lt;='Single Prism'!$D$18,A1306,#N/A)</f>
        <v>#N/A</v>
      </c>
      <c r="C1306" t="e">
        <f>'Single Prism'!$D$38*SIN(RADIANS('Single Prism'!$D$17*B1306))</f>
        <v>#N/A</v>
      </c>
      <c r="D1306" t="e">
        <f>'Single Prism'!$D$38*COS(RADIANS('Single Prism'!$D$17*B1306))</f>
        <v>#N/A</v>
      </c>
      <c r="F1306" t="e">
        <f>IF(A1306&lt;='Single Prism'!$D$18,A1306,#N/A)</f>
        <v>#N/A</v>
      </c>
      <c r="G1306" t="e">
        <f>'Single Prism'!$D$36*SIN(RADIANS('Single Prism'!$D$17*F1306))</f>
        <v>#N/A</v>
      </c>
      <c r="H1306" t="e">
        <f>'Single Prism'!$D$36*COS(RADIANS('Single Prism'!$D$17*F1306))</f>
        <v>#N/A</v>
      </c>
    </row>
    <row r="1307" spans="1:8" x14ac:dyDescent="0.25">
      <c r="A1307">
        <v>652.5</v>
      </c>
      <c r="B1307" t="e">
        <f>IF(A1307&lt;='Single Prism'!$D$18,A1307,#N/A)</f>
        <v>#N/A</v>
      </c>
      <c r="C1307" t="e">
        <f>'Single Prism'!$D$38*SIN(RADIANS('Single Prism'!$D$17*B1307))</f>
        <v>#N/A</v>
      </c>
      <c r="D1307" t="e">
        <f>'Single Prism'!$D$38*COS(RADIANS('Single Prism'!$D$17*B1307))</f>
        <v>#N/A</v>
      </c>
      <c r="F1307" t="e">
        <f>IF(A1307&lt;='Single Prism'!$D$18,A1307,#N/A)</f>
        <v>#N/A</v>
      </c>
      <c r="G1307" t="e">
        <f>'Single Prism'!$D$36*SIN(RADIANS('Single Prism'!$D$17*F1307))</f>
        <v>#N/A</v>
      </c>
      <c r="H1307" t="e">
        <f>'Single Prism'!$D$36*COS(RADIANS('Single Prism'!$D$17*F1307))</f>
        <v>#N/A</v>
      </c>
    </row>
    <row r="1308" spans="1:8" x14ac:dyDescent="0.25">
      <c r="A1308">
        <v>653</v>
      </c>
      <c r="B1308" t="e">
        <f>IF(A1308&lt;='Single Prism'!$D$18,A1308,#N/A)</f>
        <v>#N/A</v>
      </c>
      <c r="C1308" t="e">
        <f>'Single Prism'!$D$38*SIN(RADIANS('Single Prism'!$D$17*B1308))</f>
        <v>#N/A</v>
      </c>
      <c r="D1308" t="e">
        <f>'Single Prism'!$D$38*COS(RADIANS('Single Prism'!$D$17*B1308))</f>
        <v>#N/A</v>
      </c>
      <c r="F1308" t="e">
        <f>IF(A1308&lt;='Single Prism'!$D$18,A1308,#N/A)</f>
        <v>#N/A</v>
      </c>
      <c r="G1308" t="e">
        <f>'Single Prism'!$D$36*SIN(RADIANS('Single Prism'!$D$17*F1308))</f>
        <v>#N/A</v>
      </c>
      <c r="H1308" t="e">
        <f>'Single Prism'!$D$36*COS(RADIANS('Single Prism'!$D$17*F1308))</f>
        <v>#N/A</v>
      </c>
    </row>
    <row r="1309" spans="1:8" x14ac:dyDescent="0.25">
      <c r="A1309">
        <v>653.5</v>
      </c>
      <c r="B1309" t="e">
        <f>IF(A1309&lt;='Single Prism'!$D$18,A1309,#N/A)</f>
        <v>#N/A</v>
      </c>
      <c r="C1309" t="e">
        <f>'Single Prism'!$D$38*SIN(RADIANS('Single Prism'!$D$17*B1309))</f>
        <v>#N/A</v>
      </c>
      <c r="D1309" t="e">
        <f>'Single Prism'!$D$38*COS(RADIANS('Single Prism'!$D$17*B1309))</f>
        <v>#N/A</v>
      </c>
      <c r="F1309" t="e">
        <f>IF(A1309&lt;='Single Prism'!$D$18,A1309,#N/A)</f>
        <v>#N/A</v>
      </c>
      <c r="G1309" t="e">
        <f>'Single Prism'!$D$36*SIN(RADIANS('Single Prism'!$D$17*F1309))</f>
        <v>#N/A</v>
      </c>
      <c r="H1309" t="e">
        <f>'Single Prism'!$D$36*COS(RADIANS('Single Prism'!$D$17*F1309))</f>
        <v>#N/A</v>
      </c>
    </row>
    <row r="1310" spans="1:8" x14ac:dyDescent="0.25">
      <c r="A1310">
        <v>654</v>
      </c>
      <c r="B1310" t="e">
        <f>IF(A1310&lt;='Single Prism'!$D$18,A1310,#N/A)</f>
        <v>#N/A</v>
      </c>
      <c r="C1310" t="e">
        <f>'Single Prism'!$D$38*SIN(RADIANS('Single Prism'!$D$17*B1310))</f>
        <v>#N/A</v>
      </c>
      <c r="D1310" t="e">
        <f>'Single Prism'!$D$38*COS(RADIANS('Single Prism'!$D$17*B1310))</f>
        <v>#N/A</v>
      </c>
      <c r="F1310" t="e">
        <f>IF(A1310&lt;='Single Prism'!$D$18,A1310,#N/A)</f>
        <v>#N/A</v>
      </c>
      <c r="G1310" t="e">
        <f>'Single Prism'!$D$36*SIN(RADIANS('Single Prism'!$D$17*F1310))</f>
        <v>#N/A</v>
      </c>
      <c r="H1310" t="e">
        <f>'Single Prism'!$D$36*COS(RADIANS('Single Prism'!$D$17*F1310))</f>
        <v>#N/A</v>
      </c>
    </row>
    <row r="1311" spans="1:8" x14ac:dyDescent="0.25">
      <c r="A1311">
        <v>654.5</v>
      </c>
      <c r="B1311" t="e">
        <f>IF(A1311&lt;='Single Prism'!$D$18,A1311,#N/A)</f>
        <v>#N/A</v>
      </c>
      <c r="C1311" t="e">
        <f>'Single Prism'!$D$38*SIN(RADIANS('Single Prism'!$D$17*B1311))</f>
        <v>#N/A</v>
      </c>
      <c r="D1311" t="e">
        <f>'Single Prism'!$D$38*COS(RADIANS('Single Prism'!$D$17*B1311))</f>
        <v>#N/A</v>
      </c>
      <c r="F1311" t="e">
        <f>IF(A1311&lt;='Single Prism'!$D$18,A1311,#N/A)</f>
        <v>#N/A</v>
      </c>
      <c r="G1311" t="e">
        <f>'Single Prism'!$D$36*SIN(RADIANS('Single Prism'!$D$17*F1311))</f>
        <v>#N/A</v>
      </c>
      <c r="H1311" t="e">
        <f>'Single Prism'!$D$36*COS(RADIANS('Single Prism'!$D$17*F1311))</f>
        <v>#N/A</v>
      </c>
    </row>
    <row r="1312" spans="1:8" x14ac:dyDescent="0.25">
      <c r="A1312">
        <v>655</v>
      </c>
      <c r="B1312" t="e">
        <f>IF(A1312&lt;='Single Prism'!$D$18,A1312,#N/A)</f>
        <v>#N/A</v>
      </c>
      <c r="C1312" t="e">
        <f>'Single Prism'!$D$38*SIN(RADIANS('Single Prism'!$D$17*B1312))</f>
        <v>#N/A</v>
      </c>
      <c r="D1312" t="e">
        <f>'Single Prism'!$D$38*COS(RADIANS('Single Prism'!$D$17*B1312))</f>
        <v>#N/A</v>
      </c>
      <c r="F1312" t="e">
        <f>IF(A1312&lt;='Single Prism'!$D$18,A1312,#N/A)</f>
        <v>#N/A</v>
      </c>
      <c r="G1312" t="e">
        <f>'Single Prism'!$D$36*SIN(RADIANS('Single Prism'!$D$17*F1312))</f>
        <v>#N/A</v>
      </c>
      <c r="H1312" t="e">
        <f>'Single Prism'!$D$36*COS(RADIANS('Single Prism'!$D$17*F1312))</f>
        <v>#N/A</v>
      </c>
    </row>
    <row r="1313" spans="1:8" x14ac:dyDescent="0.25">
      <c r="A1313">
        <v>655.5</v>
      </c>
      <c r="B1313" t="e">
        <f>IF(A1313&lt;='Single Prism'!$D$18,A1313,#N/A)</f>
        <v>#N/A</v>
      </c>
      <c r="C1313" t="e">
        <f>'Single Prism'!$D$38*SIN(RADIANS('Single Prism'!$D$17*B1313))</f>
        <v>#N/A</v>
      </c>
      <c r="D1313" t="e">
        <f>'Single Prism'!$D$38*COS(RADIANS('Single Prism'!$D$17*B1313))</f>
        <v>#N/A</v>
      </c>
      <c r="F1313" t="e">
        <f>IF(A1313&lt;='Single Prism'!$D$18,A1313,#N/A)</f>
        <v>#N/A</v>
      </c>
      <c r="G1313" t="e">
        <f>'Single Prism'!$D$36*SIN(RADIANS('Single Prism'!$D$17*F1313))</f>
        <v>#N/A</v>
      </c>
      <c r="H1313" t="e">
        <f>'Single Prism'!$D$36*COS(RADIANS('Single Prism'!$D$17*F1313))</f>
        <v>#N/A</v>
      </c>
    </row>
    <row r="1314" spans="1:8" x14ac:dyDescent="0.25">
      <c r="A1314">
        <v>656</v>
      </c>
      <c r="B1314" t="e">
        <f>IF(A1314&lt;='Single Prism'!$D$18,A1314,#N/A)</f>
        <v>#N/A</v>
      </c>
      <c r="C1314" t="e">
        <f>'Single Prism'!$D$38*SIN(RADIANS('Single Prism'!$D$17*B1314))</f>
        <v>#N/A</v>
      </c>
      <c r="D1314" t="e">
        <f>'Single Prism'!$D$38*COS(RADIANS('Single Prism'!$D$17*B1314))</f>
        <v>#N/A</v>
      </c>
      <c r="F1314" t="e">
        <f>IF(A1314&lt;='Single Prism'!$D$18,A1314,#N/A)</f>
        <v>#N/A</v>
      </c>
      <c r="G1314" t="e">
        <f>'Single Prism'!$D$36*SIN(RADIANS('Single Prism'!$D$17*F1314))</f>
        <v>#N/A</v>
      </c>
      <c r="H1314" t="e">
        <f>'Single Prism'!$D$36*COS(RADIANS('Single Prism'!$D$17*F1314))</f>
        <v>#N/A</v>
      </c>
    </row>
    <row r="1315" spans="1:8" x14ac:dyDescent="0.25">
      <c r="A1315">
        <v>656.5</v>
      </c>
      <c r="B1315" t="e">
        <f>IF(A1315&lt;='Single Prism'!$D$18,A1315,#N/A)</f>
        <v>#N/A</v>
      </c>
      <c r="C1315" t="e">
        <f>'Single Prism'!$D$38*SIN(RADIANS('Single Prism'!$D$17*B1315))</f>
        <v>#N/A</v>
      </c>
      <c r="D1315" t="e">
        <f>'Single Prism'!$D$38*COS(RADIANS('Single Prism'!$D$17*B1315))</f>
        <v>#N/A</v>
      </c>
      <c r="F1315" t="e">
        <f>IF(A1315&lt;='Single Prism'!$D$18,A1315,#N/A)</f>
        <v>#N/A</v>
      </c>
      <c r="G1315" t="e">
        <f>'Single Prism'!$D$36*SIN(RADIANS('Single Prism'!$D$17*F1315))</f>
        <v>#N/A</v>
      </c>
      <c r="H1315" t="e">
        <f>'Single Prism'!$D$36*COS(RADIANS('Single Prism'!$D$17*F1315))</f>
        <v>#N/A</v>
      </c>
    </row>
    <row r="1316" spans="1:8" x14ac:dyDescent="0.25">
      <c r="A1316">
        <v>657</v>
      </c>
      <c r="B1316" t="e">
        <f>IF(A1316&lt;='Single Prism'!$D$18,A1316,#N/A)</f>
        <v>#N/A</v>
      </c>
      <c r="C1316" t="e">
        <f>'Single Prism'!$D$38*SIN(RADIANS('Single Prism'!$D$17*B1316))</f>
        <v>#N/A</v>
      </c>
      <c r="D1316" t="e">
        <f>'Single Prism'!$D$38*COS(RADIANS('Single Prism'!$D$17*B1316))</f>
        <v>#N/A</v>
      </c>
      <c r="F1316" t="e">
        <f>IF(A1316&lt;='Single Prism'!$D$18,A1316,#N/A)</f>
        <v>#N/A</v>
      </c>
      <c r="G1316" t="e">
        <f>'Single Prism'!$D$36*SIN(RADIANS('Single Prism'!$D$17*F1316))</f>
        <v>#N/A</v>
      </c>
      <c r="H1316" t="e">
        <f>'Single Prism'!$D$36*COS(RADIANS('Single Prism'!$D$17*F1316))</f>
        <v>#N/A</v>
      </c>
    </row>
    <row r="1317" spans="1:8" x14ac:dyDescent="0.25">
      <c r="A1317">
        <v>657.5</v>
      </c>
      <c r="B1317" t="e">
        <f>IF(A1317&lt;='Single Prism'!$D$18,A1317,#N/A)</f>
        <v>#N/A</v>
      </c>
      <c r="C1317" t="e">
        <f>'Single Prism'!$D$38*SIN(RADIANS('Single Prism'!$D$17*B1317))</f>
        <v>#N/A</v>
      </c>
      <c r="D1317" t="e">
        <f>'Single Prism'!$D$38*COS(RADIANS('Single Prism'!$D$17*B1317))</f>
        <v>#N/A</v>
      </c>
      <c r="F1317" t="e">
        <f>IF(A1317&lt;='Single Prism'!$D$18,A1317,#N/A)</f>
        <v>#N/A</v>
      </c>
      <c r="G1317" t="e">
        <f>'Single Prism'!$D$36*SIN(RADIANS('Single Prism'!$D$17*F1317))</f>
        <v>#N/A</v>
      </c>
      <c r="H1317" t="e">
        <f>'Single Prism'!$D$36*COS(RADIANS('Single Prism'!$D$17*F1317))</f>
        <v>#N/A</v>
      </c>
    </row>
    <row r="1318" spans="1:8" x14ac:dyDescent="0.25">
      <c r="A1318">
        <v>658</v>
      </c>
      <c r="B1318" t="e">
        <f>IF(A1318&lt;='Single Prism'!$D$18,A1318,#N/A)</f>
        <v>#N/A</v>
      </c>
      <c r="C1318" t="e">
        <f>'Single Prism'!$D$38*SIN(RADIANS('Single Prism'!$D$17*B1318))</f>
        <v>#N/A</v>
      </c>
      <c r="D1318" t="e">
        <f>'Single Prism'!$D$38*COS(RADIANS('Single Prism'!$D$17*B1318))</f>
        <v>#N/A</v>
      </c>
      <c r="F1318" t="e">
        <f>IF(A1318&lt;='Single Prism'!$D$18,A1318,#N/A)</f>
        <v>#N/A</v>
      </c>
      <c r="G1318" t="e">
        <f>'Single Prism'!$D$36*SIN(RADIANS('Single Prism'!$D$17*F1318))</f>
        <v>#N/A</v>
      </c>
      <c r="H1318" t="e">
        <f>'Single Prism'!$D$36*COS(RADIANS('Single Prism'!$D$17*F1318))</f>
        <v>#N/A</v>
      </c>
    </row>
    <row r="1319" spans="1:8" x14ac:dyDescent="0.25">
      <c r="A1319">
        <v>658.5</v>
      </c>
      <c r="B1319" t="e">
        <f>IF(A1319&lt;='Single Prism'!$D$18,A1319,#N/A)</f>
        <v>#N/A</v>
      </c>
      <c r="C1319" t="e">
        <f>'Single Prism'!$D$38*SIN(RADIANS('Single Prism'!$D$17*B1319))</f>
        <v>#N/A</v>
      </c>
      <c r="D1319" t="e">
        <f>'Single Prism'!$D$38*COS(RADIANS('Single Prism'!$D$17*B1319))</f>
        <v>#N/A</v>
      </c>
      <c r="F1319" t="e">
        <f>IF(A1319&lt;='Single Prism'!$D$18,A1319,#N/A)</f>
        <v>#N/A</v>
      </c>
      <c r="G1319" t="e">
        <f>'Single Prism'!$D$36*SIN(RADIANS('Single Prism'!$D$17*F1319))</f>
        <v>#N/A</v>
      </c>
      <c r="H1319" t="e">
        <f>'Single Prism'!$D$36*COS(RADIANS('Single Prism'!$D$17*F1319))</f>
        <v>#N/A</v>
      </c>
    </row>
    <row r="1320" spans="1:8" x14ac:dyDescent="0.25">
      <c r="A1320">
        <v>659</v>
      </c>
      <c r="B1320" t="e">
        <f>IF(A1320&lt;='Single Prism'!$D$18,A1320,#N/A)</f>
        <v>#N/A</v>
      </c>
      <c r="C1320" t="e">
        <f>'Single Prism'!$D$38*SIN(RADIANS('Single Prism'!$D$17*B1320))</f>
        <v>#N/A</v>
      </c>
      <c r="D1320" t="e">
        <f>'Single Prism'!$D$38*COS(RADIANS('Single Prism'!$D$17*B1320))</f>
        <v>#N/A</v>
      </c>
      <c r="F1320" t="e">
        <f>IF(A1320&lt;='Single Prism'!$D$18,A1320,#N/A)</f>
        <v>#N/A</v>
      </c>
      <c r="G1320" t="e">
        <f>'Single Prism'!$D$36*SIN(RADIANS('Single Prism'!$D$17*F1320))</f>
        <v>#N/A</v>
      </c>
      <c r="H1320" t="e">
        <f>'Single Prism'!$D$36*COS(RADIANS('Single Prism'!$D$17*F1320))</f>
        <v>#N/A</v>
      </c>
    </row>
    <row r="1321" spans="1:8" x14ac:dyDescent="0.25">
      <c r="A1321">
        <v>659.5</v>
      </c>
      <c r="B1321" t="e">
        <f>IF(A1321&lt;='Single Prism'!$D$18,A1321,#N/A)</f>
        <v>#N/A</v>
      </c>
      <c r="C1321" t="e">
        <f>'Single Prism'!$D$38*SIN(RADIANS('Single Prism'!$D$17*B1321))</f>
        <v>#N/A</v>
      </c>
      <c r="D1321" t="e">
        <f>'Single Prism'!$D$38*COS(RADIANS('Single Prism'!$D$17*B1321))</f>
        <v>#N/A</v>
      </c>
      <c r="F1321" t="e">
        <f>IF(A1321&lt;='Single Prism'!$D$18,A1321,#N/A)</f>
        <v>#N/A</v>
      </c>
      <c r="G1321" t="e">
        <f>'Single Prism'!$D$36*SIN(RADIANS('Single Prism'!$D$17*F1321))</f>
        <v>#N/A</v>
      </c>
      <c r="H1321" t="e">
        <f>'Single Prism'!$D$36*COS(RADIANS('Single Prism'!$D$17*F1321))</f>
        <v>#N/A</v>
      </c>
    </row>
    <row r="1322" spans="1:8" x14ac:dyDescent="0.25">
      <c r="A1322">
        <v>660</v>
      </c>
      <c r="B1322" t="e">
        <f>IF(A1322&lt;='Single Prism'!$D$18,A1322,#N/A)</f>
        <v>#N/A</v>
      </c>
      <c r="C1322" t="e">
        <f>'Single Prism'!$D$38*SIN(RADIANS('Single Prism'!$D$17*B1322))</f>
        <v>#N/A</v>
      </c>
      <c r="D1322" t="e">
        <f>'Single Prism'!$D$38*COS(RADIANS('Single Prism'!$D$17*B1322))</f>
        <v>#N/A</v>
      </c>
      <c r="F1322" t="e">
        <f>IF(A1322&lt;='Single Prism'!$D$18,A1322,#N/A)</f>
        <v>#N/A</v>
      </c>
      <c r="G1322" t="e">
        <f>'Single Prism'!$D$36*SIN(RADIANS('Single Prism'!$D$17*F1322))</f>
        <v>#N/A</v>
      </c>
      <c r="H1322" t="e">
        <f>'Single Prism'!$D$36*COS(RADIANS('Single Prism'!$D$17*F1322))</f>
        <v>#N/A</v>
      </c>
    </row>
    <row r="1323" spans="1:8" x14ac:dyDescent="0.25">
      <c r="A1323">
        <v>660.5</v>
      </c>
      <c r="B1323" t="e">
        <f>IF(A1323&lt;='Single Prism'!$D$18,A1323,#N/A)</f>
        <v>#N/A</v>
      </c>
      <c r="C1323" t="e">
        <f>'Single Prism'!$D$38*SIN(RADIANS('Single Prism'!$D$17*B1323))</f>
        <v>#N/A</v>
      </c>
      <c r="D1323" t="e">
        <f>'Single Prism'!$D$38*COS(RADIANS('Single Prism'!$D$17*B1323))</f>
        <v>#N/A</v>
      </c>
      <c r="F1323" t="e">
        <f>IF(A1323&lt;='Single Prism'!$D$18,A1323,#N/A)</f>
        <v>#N/A</v>
      </c>
      <c r="G1323" t="e">
        <f>'Single Prism'!$D$36*SIN(RADIANS('Single Prism'!$D$17*F1323))</f>
        <v>#N/A</v>
      </c>
      <c r="H1323" t="e">
        <f>'Single Prism'!$D$36*COS(RADIANS('Single Prism'!$D$17*F1323))</f>
        <v>#N/A</v>
      </c>
    </row>
    <row r="1324" spans="1:8" x14ac:dyDescent="0.25">
      <c r="A1324">
        <v>661</v>
      </c>
      <c r="B1324" t="e">
        <f>IF(A1324&lt;='Single Prism'!$D$18,A1324,#N/A)</f>
        <v>#N/A</v>
      </c>
      <c r="C1324" t="e">
        <f>'Single Prism'!$D$38*SIN(RADIANS('Single Prism'!$D$17*B1324))</f>
        <v>#N/A</v>
      </c>
      <c r="D1324" t="e">
        <f>'Single Prism'!$D$38*COS(RADIANS('Single Prism'!$D$17*B1324))</f>
        <v>#N/A</v>
      </c>
      <c r="F1324" t="e">
        <f>IF(A1324&lt;='Single Prism'!$D$18,A1324,#N/A)</f>
        <v>#N/A</v>
      </c>
      <c r="G1324" t="e">
        <f>'Single Prism'!$D$36*SIN(RADIANS('Single Prism'!$D$17*F1324))</f>
        <v>#N/A</v>
      </c>
      <c r="H1324" t="e">
        <f>'Single Prism'!$D$36*COS(RADIANS('Single Prism'!$D$17*F1324))</f>
        <v>#N/A</v>
      </c>
    </row>
    <row r="1325" spans="1:8" x14ac:dyDescent="0.25">
      <c r="A1325">
        <v>661.5</v>
      </c>
      <c r="B1325" t="e">
        <f>IF(A1325&lt;='Single Prism'!$D$18,A1325,#N/A)</f>
        <v>#N/A</v>
      </c>
      <c r="C1325" t="e">
        <f>'Single Prism'!$D$38*SIN(RADIANS('Single Prism'!$D$17*B1325))</f>
        <v>#N/A</v>
      </c>
      <c r="D1325" t="e">
        <f>'Single Prism'!$D$38*COS(RADIANS('Single Prism'!$D$17*B1325))</f>
        <v>#N/A</v>
      </c>
      <c r="F1325" t="e">
        <f>IF(A1325&lt;='Single Prism'!$D$18,A1325,#N/A)</f>
        <v>#N/A</v>
      </c>
      <c r="G1325" t="e">
        <f>'Single Prism'!$D$36*SIN(RADIANS('Single Prism'!$D$17*F1325))</f>
        <v>#N/A</v>
      </c>
      <c r="H1325" t="e">
        <f>'Single Prism'!$D$36*COS(RADIANS('Single Prism'!$D$17*F1325))</f>
        <v>#N/A</v>
      </c>
    </row>
    <row r="1326" spans="1:8" x14ac:dyDescent="0.25">
      <c r="A1326">
        <v>662</v>
      </c>
      <c r="B1326" t="e">
        <f>IF(A1326&lt;='Single Prism'!$D$18,A1326,#N/A)</f>
        <v>#N/A</v>
      </c>
      <c r="C1326" t="e">
        <f>'Single Prism'!$D$38*SIN(RADIANS('Single Prism'!$D$17*B1326))</f>
        <v>#N/A</v>
      </c>
      <c r="D1326" t="e">
        <f>'Single Prism'!$D$38*COS(RADIANS('Single Prism'!$D$17*B1326))</f>
        <v>#N/A</v>
      </c>
      <c r="F1326" t="e">
        <f>IF(A1326&lt;='Single Prism'!$D$18,A1326,#N/A)</f>
        <v>#N/A</v>
      </c>
      <c r="G1326" t="e">
        <f>'Single Prism'!$D$36*SIN(RADIANS('Single Prism'!$D$17*F1326))</f>
        <v>#N/A</v>
      </c>
      <c r="H1326" t="e">
        <f>'Single Prism'!$D$36*COS(RADIANS('Single Prism'!$D$17*F1326))</f>
        <v>#N/A</v>
      </c>
    </row>
    <row r="1327" spans="1:8" x14ac:dyDescent="0.25">
      <c r="A1327">
        <v>662.5</v>
      </c>
      <c r="B1327" t="e">
        <f>IF(A1327&lt;='Single Prism'!$D$18,A1327,#N/A)</f>
        <v>#N/A</v>
      </c>
      <c r="C1327" t="e">
        <f>'Single Prism'!$D$38*SIN(RADIANS('Single Prism'!$D$17*B1327))</f>
        <v>#N/A</v>
      </c>
      <c r="D1327" t="e">
        <f>'Single Prism'!$D$38*COS(RADIANS('Single Prism'!$D$17*B1327))</f>
        <v>#N/A</v>
      </c>
      <c r="F1327" t="e">
        <f>IF(A1327&lt;='Single Prism'!$D$18,A1327,#N/A)</f>
        <v>#N/A</v>
      </c>
      <c r="G1327" t="e">
        <f>'Single Prism'!$D$36*SIN(RADIANS('Single Prism'!$D$17*F1327))</f>
        <v>#N/A</v>
      </c>
      <c r="H1327" t="e">
        <f>'Single Prism'!$D$36*COS(RADIANS('Single Prism'!$D$17*F1327))</f>
        <v>#N/A</v>
      </c>
    </row>
    <row r="1328" spans="1:8" x14ac:dyDescent="0.25">
      <c r="A1328">
        <v>663</v>
      </c>
      <c r="B1328" t="e">
        <f>IF(A1328&lt;='Single Prism'!$D$18,A1328,#N/A)</f>
        <v>#N/A</v>
      </c>
      <c r="C1328" t="e">
        <f>'Single Prism'!$D$38*SIN(RADIANS('Single Prism'!$D$17*B1328))</f>
        <v>#N/A</v>
      </c>
      <c r="D1328" t="e">
        <f>'Single Prism'!$D$38*COS(RADIANS('Single Prism'!$D$17*B1328))</f>
        <v>#N/A</v>
      </c>
      <c r="F1328" t="e">
        <f>IF(A1328&lt;='Single Prism'!$D$18,A1328,#N/A)</f>
        <v>#N/A</v>
      </c>
      <c r="G1328" t="e">
        <f>'Single Prism'!$D$36*SIN(RADIANS('Single Prism'!$D$17*F1328))</f>
        <v>#N/A</v>
      </c>
      <c r="H1328" t="e">
        <f>'Single Prism'!$D$36*COS(RADIANS('Single Prism'!$D$17*F1328))</f>
        <v>#N/A</v>
      </c>
    </row>
    <row r="1329" spans="1:8" x14ac:dyDescent="0.25">
      <c r="A1329">
        <v>663.5</v>
      </c>
      <c r="B1329" t="e">
        <f>IF(A1329&lt;='Single Prism'!$D$18,A1329,#N/A)</f>
        <v>#N/A</v>
      </c>
      <c r="C1329" t="e">
        <f>'Single Prism'!$D$38*SIN(RADIANS('Single Prism'!$D$17*B1329))</f>
        <v>#N/A</v>
      </c>
      <c r="D1329" t="e">
        <f>'Single Prism'!$D$38*COS(RADIANS('Single Prism'!$D$17*B1329))</f>
        <v>#N/A</v>
      </c>
      <c r="F1329" t="e">
        <f>IF(A1329&lt;='Single Prism'!$D$18,A1329,#N/A)</f>
        <v>#N/A</v>
      </c>
      <c r="G1329" t="e">
        <f>'Single Prism'!$D$36*SIN(RADIANS('Single Prism'!$D$17*F1329))</f>
        <v>#N/A</v>
      </c>
      <c r="H1329" t="e">
        <f>'Single Prism'!$D$36*COS(RADIANS('Single Prism'!$D$17*F1329))</f>
        <v>#N/A</v>
      </c>
    </row>
    <row r="1330" spans="1:8" x14ac:dyDescent="0.25">
      <c r="A1330">
        <v>664</v>
      </c>
      <c r="B1330" t="e">
        <f>IF(A1330&lt;='Single Prism'!$D$18,A1330,#N/A)</f>
        <v>#N/A</v>
      </c>
      <c r="C1330" t="e">
        <f>'Single Prism'!$D$38*SIN(RADIANS('Single Prism'!$D$17*B1330))</f>
        <v>#N/A</v>
      </c>
      <c r="D1330" t="e">
        <f>'Single Prism'!$D$38*COS(RADIANS('Single Prism'!$D$17*B1330))</f>
        <v>#N/A</v>
      </c>
      <c r="F1330" t="e">
        <f>IF(A1330&lt;='Single Prism'!$D$18,A1330,#N/A)</f>
        <v>#N/A</v>
      </c>
      <c r="G1330" t="e">
        <f>'Single Prism'!$D$36*SIN(RADIANS('Single Prism'!$D$17*F1330))</f>
        <v>#N/A</v>
      </c>
      <c r="H1330" t="e">
        <f>'Single Prism'!$D$36*COS(RADIANS('Single Prism'!$D$17*F1330))</f>
        <v>#N/A</v>
      </c>
    </row>
    <row r="1331" spans="1:8" x14ac:dyDescent="0.25">
      <c r="A1331">
        <v>664.5</v>
      </c>
      <c r="B1331" t="e">
        <f>IF(A1331&lt;='Single Prism'!$D$18,A1331,#N/A)</f>
        <v>#N/A</v>
      </c>
      <c r="C1331" t="e">
        <f>'Single Prism'!$D$38*SIN(RADIANS('Single Prism'!$D$17*B1331))</f>
        <v>#N/A</v>
      </c>
      <c r="D1331" t="e">
        <f>'Single Prism'!$D$38*COS(RADIANS('Single Prism'!$D$17*B1331))</f>
        <v>#N/A</v>
      </c>
      <c r="F1331" t="e">
        <f>IF(A1331&lt;='Single Prism'!$D$18,A1331,#N/A)</f>
        <v>#N/A</v>
      </c>
      <c r="G1331" t="e">
        <f>'Single Prism'!$D$36*SIN(RADIANS('Single Prism'!$D$17*F1331))</f>
        <v>#N/A</v>
      </c>
      <c r="H1331" t="e">
        <f>'Single Prism'!$D$36*COS(RADIANS('Single Prism'!$D$17*F1331))</f>
        <v>#N/A</v>
      </c>
    </row>
    <row r="1332" spans="1:8" x14ac:dyDescent="0.25">
      <c r="A1332">
        <v>665</v>
      </c>
      <c r="B1332" t="e">
        <f>IF(A1332&lt;='Single Prism'!$D$18,A1332,#N/A)</f>
        <v>#N/A</v>
      </c>
      <c r="C1332" t="e">
        <f>'Single Prism'!$D$38*SIN(RADIANS('Single Prism'!$D$17*B1332))</f>
        <v>#N/A</v>
      </c>
      <c r="D1332" t="e">
        <f>'Single Prism'!$D$38*COS(RADIANS('Single Prism'!$D$17*B1332))</f>
        <v>#N/A</v>
      </c>
      <c r="F1332" t="e">
        <f>IF(A1332&lt;='Single Prism'!$D$18,A1332,#N/A)</f>
        <v>#N/A</v>
      </c>
      <c r="G1332" t="e">
        <f>'Single Prism'!$D$36*SIN(RADIANS('Single Prism'!$D$17*F1332))</f>
        <v>#N/A</v>
      </c>
      <c r="H1332" t="e">
        <f>'Single Prism'!$D$36*COS(RADIANS('Single Prism'!$D$17*F1332))</f>
        <v>#N/A</v>
      </c>
    </row>
    <row r="1333" spans="1:8" x14ac:dyDescent="0.25">
      <c r="A1333">
        <v>665.5</v>
      </c>
      <c r="B1333" t="e">
        <f>IF(A1333&lt;='Single Prism'!$D$18,A1333,#N/A)</f>
        <v>#N/A</v>
      </c>
      <c r="C1333" t="e">
        <f>'Single Prism'!$D$38*SIN(RADIANS('Single Prism'!$D$17*B1333))</f>
        <v>#N/A</v>
      </c>
      <c r="D1333" t="e">
        <f>'Single Prism'!$D$38*COS(RADIANS('Single Prism'!$D$17*B1333))</f>
        <v>#N/A</v>
      </c>
      <c r="F1333" t="e">
        <f>IF(A1333&lt;='Single Prism'!$D$18,A1333,#N/A)</f>
        <v>#N/A</v>
      </c>
      <c r="G1333" t="e">
        <f>'Single Prism'!$D$36*SIN(RADIANS('Single Prism'!$D$17*F1333))</f>
        <v>#N/A</v>
      </c>
      <c r="H1333" t="e">
        <f>'Single Prism'!$D$36*COS(RADIANS('Single Prism'!$D$17*F1333))</f>
        <v>#N/A</v>
      </c>
    </row>
    <row r="1334" spans="1:8" x14ac:dyDescent="0.25">
      <c r="A1334">
        <v>666</v>
      </c>
      <c r="B1334" t="e">
        <f>IF(A1334&lt;='Single Prism'!$D$18,A1334,#N/A)</f>
        <v>#N/A</v>
      </c>
      <c r="C1334" t="e">
        <f>'Single Prism'!$D$38*SIN(RADIANS('Single Prism'!$D$17*B1334))</f>
        <v>#N/A</v>
      </c>
      <c r="D1334" t="e">
        <f>'Single Prism'!$D$38*COS(RADIANS('Single Prism'!$D$17*B1334))</f>
        <v>#N/A</v>
      </c>
      <c r="F1334" t="e">
        <f>IF(A1334&lt;='Single Prism'!$D$18,A1334,#N/A)</f>
        <v>#N/A</v>
      </c>
      <c r="G1334" t="e">
        <f>'Single Prism'!$D$36*SIN(RADIANS('Single Prism'!$D$17*F1334))</f>
        <v>#N/A</v>
      </c>
      <c r="H1334" t="e">
        <f>'Single Prism'!$D$36*COS(RADIANS('Single Prism'!$D$17*F1334))</f>
        <v>#N/A</v>
      </c>
    </row>
    <row r="1335" spans="1:8" x14ac:dyDescent="0.25">
      <c r="A1335">
        <v>666.5</v>
      </c>
      <c r="B1335" t="e">
        <f>IF(A1335&lt;='Single Prism'!$D$18,A1335,#N/A)</f>
        <v>#N/A</v>
      </c>
      <c r="C1335" t="e">
        <f>'Single Prism'!$D$38*SIN(RADIANS('Single Prism'!$D$17*B1335))</f>
        <v>#N/A</v>
      </c>
      <c r="D1335" t="e">
        <f>'Single Prism'!$D$38*COS(RADIANS('Single Prism'!$D$17*B1335))</f>
        <v>#N/A</v>
      </c>
      <c r="F1335" t="e">
        <f>IF(A1335&lt;='Single Prism'!$D$18,A1335,#N/A)</f>
        <v>#N/A</v>
      </c>
      <c r="G1335" t="e">
        <f>'Single Prism'!$D$36*SIN(RADIANS('Single Prism'!$D$17*F1335))</f>
        <v>#N/A</v>
      </c>
      <c r="H1335" t="e">
        <f>'Single Prism'!$D$36*COS(RADIANS('Single Prism'!$D$17*F1335))</f>
        <v>#N/A</v>
      </c>
    </row>
    <row r="1336" spans="1:8" x14ac:dyDescent="0.25">
      <c r="A1336">
        <v>667</v>
      </c>
      <c r="B1336" t="e">
        <f>IF(A1336&lt;='Single Prism'!$D$18,A1336,#N/A)</f>
        <v>#N/A</v>
      </c>
      <c r="C1336" t="e">
        <f>'Single Prism'!$D$38*SIN(RADIANS('Single Prism'!$D$17*B1336))</f>
        <v>#N/A</v>
      </c>
      <c r="D1336" t="e">
        <f>'Single Prism'!$D$38*COS(RADIANS('Single Prism'!$D$17*B1336))</f>
        <v>#N/A</v>
      </c>
      <c r="F1336" t="e">
        <f>IF(A1336&lt;='Single Prism'!$D$18,A1336,#N/A)</f>
        <v>#N/A</v>
      </c>
      <c r="G1336" t="e">
        <f>'Single Prism'!$D$36*SIN(RADIANS('Single Prism'!$D$17*F1336))</f>
        <v>#N/A</v>
      </c>
      <c r="H1336" t="e">
        <f>'Single Prism'!$D$36*COS(RADIANS('Single Prism'!$D$17*F1336))</f>
        <v>#N/A</v>
      </c>
    </row>
    <row r="1337" spans="1:8" x14ac:dyDescent="0.25">
      <c r="A1337">
        <v>667.5</v>
      </c>
      <c r="B1337" t="e">
        <f>IF(A1337&lt;='Single Prism'!$D$18,A1337,#N/A)</f>
        <v>#N/A</v>
      </c>
      <c r="C1337" t="e">
        <f>'Single Prism'!$D$38*SIN(RADIANS('Single Prism'!$D$17*B1337))</f>
        <v>#N/A</v>
      </c>
      <c r="D1337" t="e">
        <f>'Single Prism'!$D$38*COS(RADIANS('Single Prism'!$D$17*B1337))</f>
        <v>#N/A</v>
      </c>
      <c r="F1337" t="e">
        <f>IF(A1337&lt;='Single Prism'!$D$18,A1337,#N/A)</f>
        <v>#N/A</v>
      </c>
      <c r="G1337" t="e">
        <f>'Single Prism'!$D$36*SIN(RADIANS('Single Prism'!$D$17*F1337))</f>
        <v>#N/A</v>
      </c>
      <c r="H1337" t="e">
        <f>'Single Prism'!$D$36*COS(RADIANS('Single Prism'!$D$17*F1337))</f>
        <v>#N/A</v>
      </c>
    </row>
    <row r="1338" spans="1:8" x14ac:dyDescent="0.25">
      <c r="A1338">
        <v>668</v>
      </c>
      <c r="B1338" t="e">
        <f>IF(A1338&lt;='Single Prism'!$D$18,A1338,#N/A)</f>
        <v>#N/A</v>
      </c>
      <c r="C1338" t="e">
        <f>'Single Prism'!$D$38*SIN(RADIANS('Single Prism'!$D$17*B1338))</f>
        <v>#N/A</v>
      </c>
      <c r="D1338" t="e">
        <f>'Single Prism'!$D$38*COS(RADIANS('Single Prism'!$D$17*B1338))</f>
        <v>#N/A</v>
      </c>
      <c r="F1338" t="e">
        <f>IF(A1338&lt;='Single Prism'!$D$18,A1338,#N/A)</f>
        <v>#N/A</v>
      </c>
      <c r="G1338" t="e">
        <f>'Single Prism'!$D$36*SIN(RADIANS('Single Prism'!$D$17*F1338))</f>
        <v>#N/A</v>
      </c>
      <c r="H1338" t="e">
        <f>'Single Prism'!$D$36*COS(RADIANS('Single Prism'!$D$17*F1338))</f>
        <v>#N/A</v>
      </c>
    </row>
    <row r="1339" spans="1:8" x14ac:dyDescent="0.25">
      <c r="A1339">
        <v>668.5</v>
      </c>
      <c r="B1339" t="e">
        <f>IF(A1339&lt;='Single Prism'!$D$18,A1339,#N/A)</f>
        <v>#N/A</v>
      </c>
      <c r="C1339" t="e">
        <f>'Single Prism'!$D$38*SIN(RADIANS('Single Prism'!$D$17*B1339))</f>
        <v>#N/A</v>
      </c>
      <c r="D1339" t="e">
        <f>'Single Prism'!$D$38*COS(RADIANS('Single Prism'!$D$17*B1339))</f>
        <v>#N/A</v>
      </c>
      <c r="F1339" t="e">
        <f>IF(A1339&lt;='Single Prism'!$D$18,A1339,#N/A)</f>
        <v>#N/A</v>
      </c>
      <c r="G1339" t="e">
        <f>'Single Prism'!$D$36*SIN(RADIANS('Single Prism'!$D$17*F1339))</f>
        <v>#N/A</v>
      </c>
      <c r="H1339" t="e">
        <f>'Single Prism'!$D$36*COS(RADIANS('Single Prism'!$D$17*F1339))</f>
        <v>#N/A</v>
      </c>
    </row>
    <row r="1340" spans="1:8" x14ac:dyDescent="0.25">
      <c r="A1340">
        <v>669</v>
      </c>
      <c r="B1340" t="e">
        <f>IF(A1340&lt;='Single Prism'!$D$18,A1340,#N/A)</f>
        <v>#N/A</v>
      </c>
      <c r="C1340" t="e">
        <f>'Single Prism'!$D$38*SIN(RADIANS('Single Prism'!$D$17*B1340))</f>
        <v>#N/A</v>
      </c>
      <c r="D1340" t="e">
        <f>'Single Prism'!$D$38*COS(RADIANS('Single Prism'!$D$17*B1340))</f>
        <v>#N/A</v>
      </c>
      <c r="F1340" t="e">
        <f>IF(A1340&lt;='Single Prism'!$D$18,A1340,#N/A)</f>
        <v>#N/A</v>
      </c>
      <c r="G1340" t="e">
        <f>'Single Prism'!$D$36*SIN(RADIANS('Single Prism'!$D$17*F1340))</f>
        <v>#N/A</v>
      </c>
      <c r="H1340" t="e">
        <f>'Single Prism'!$D$36*COS(RADIANS('Single Prism'!$D$17*F1340))</f>
        <v>#N/A</v>
      </c>
    </row>
    <row r="1341" spans="1:8" x14ac:dyDescent="0.25">
      <c r="A1341">
        <v>669.5</v>
      </c>
      <c r="B1341" t="e">
        <f>IF(A1341&lt;='Single Prism'!$D$18,A1341,#N/A)</f>
        <v>#N/A</v>
      </c>
      <c r="C1341" t="e">
        <f>'Single Prism'!$D$38*SIN(RADIANS('Single Prism'!$D$17*B1341))</f>
        <v>#N/A</v>
      </c>
      <c r="D1341" t="e">
        <f>'Single Prism'!$D$38*COS(RADIANS('Single Prism'!$D$17*B1341))</f>
        <v>#N/A</v>
      </c>
      <c r="F1341" t="e">
        <f>IF(A1341&lt;='Single Prism'!$D$18,A1341,#N/A)</f>
        <v>#N/A</v>
      </c>
      <c r="G1341" t="e">
        <f>'Single Prism'!$D$36*SIN(RADIANS('Single Prism'!$D$17*F1341))</f>
        <v>#N/A</v>
      </c>
      <c r="H1341" t="e">
        <f>'Single Prism'!$D$36*COS(RADIANS('Single Prism'!$D$17*F1341))</f>
        <v>#N/A</v>
      </c>
    </row>
    <row r="1342" spans="1:8" x14ac:dyDescent="0.25">
      <c r="A1342">
        <v>670</v>
      </c>
      <c r="B1342" t="e">
        <f>IF(A1342&lt;='Single Prism'!$D$18,A1342,#N/A)</f>
        <v>#N/A</v>
      </c>
      <c r="C1342" t="e">
        <f>'Single Prism'!$D$38*SIN(RADIANS('Single Prism'!$D$17*B1342))</f>
        <v>#N/A</v>
      </c>
      <c r="D1342" t="e">
        <f>'Single Prism'!$D$38*COS(RADIANS('Single Prism'!$D$17*B1342))</f>
        <v>#N/A</v>
      </c>
      <c r="F1342" t="e">
        <f>IF(A1342&lt;='Single Prism'!$D$18,A1342,#N/A)</f>
        <v>#N/A</v>
      </c>
      <c r="G1342" t="e">
        <f>'Single Prism'!$D$36*SIN(RADIANS('Single Prism'!$D$17*F1342))</f>
        <v>#N/A</v>
      </c>
      <c r="H1342" t="e">
        <f>'Single Prism'!$D$36*COS(RADIANS('Single Prism'!$D$17*F1342))</f>
        <v>#N/A</v>
      </c>
    </row>
    <row r="1343" spans="1:8" x14ac:dyDescent="0.25">
      <c r="A1343">
        <v>670.5</v>
      </c>
      <c r="B1343" t="e">
        <f>IF(A1343&lt;='Single Prism'!$D$18,A1343,#N/A)</f>
        <v>#N/A</v>
      </c>
      <c r="C1343" t="e">
        <f>'Single Prism'!$D$38*SIN(RADIANS('Single Prism'!$D$17*B1343))</f>
        <v>#N/A</v>
      </c>
      <c r="D1343" t="e">
        <f>'Single Prism'!$D$38*COS(RADIANS('Single Prism'!$D$17*B1343))</f>
        <v>#N/A</v>
      </c>
      <c r="F1343" t="e">
        <f>IF(A1343&lt;='Single Prism'!$D$18,A1343,#N/A)</f>
        <v>#N/A</v>
      </c>
      <c r="G1343" t="e">
        <f>'Single Prism'!$D$36*SIN(RADIANS('Single Prism'!$D$17*F1343))</f>
        <v>#N/A</v>
      </c>
      <c r="H1343" t="e">
        <f>'Single Prism'!$D$36*COS(RADIANS('Single Prism'!$D$17*F1343))</f>
        <v>#N/A</v>
      </c>
    </row>
    <row r="1344" spans="1:8" x14ac:dyDescent="0.25">
      <c r="A1344">
        <v>671</v>
      </c>
      <c r="B1344" t="e">
        <f>IF(A1344&lt;='Single Prism'!$D$18,A1344,#N/A)</f>
        <v>#N/A</v>
      </c>
      <c r="C1344" t="e">
        <f>'Single Prism'!$D$38*SIN(RADIANS('Single Prism'!$D$17*B1344))</f>
        <v>#N/A</v>
      </c>
      <c r="D1344" t="e">
        <f>'Single Prism'!$D$38*COS(RADIANS('Single Prism'!$D$17*B1344))</f>
        <v>#N/A</v>
      </c>
      <c r="F1344" t="e">
        <f>IF(A1344&lt;='Single Prism'!$D$18,A1344,#N/A)</f>
        <v>#N/A</v>
      </c>
      <c r="G1344" t="e">
        <f>'Single Prism'!$D$36*SIN(RADIANS('Single Prism'!$D$17*F1344))</f>
        <v>#N/A</v>
      </c>
      <c r="H1344" t="e">
        <f>'Single Prism'!$D$36*COS(RADIANS('Single Prism'!$D$17*F1344))</f>
        <v>#N/A</v>
      </c>
    </row>
    <row r="1345" spans="1:8" x14ac:dyDescent="0.25">
      <c r="A1345">
        <v>671.5</v>
      </c>
      <c r="B1345" t="e">
        <f>IF(A1345&lt;='Single Prism'!$D$18,A1345,#N/A)</f>
        <v>#N/A</v>
      </c>
      <c r="C1345" t="e">
        <f>'Single Prism'!$D$38*SIN(RADIANS('Single Prism'!$D$17*B1345))</f>
        <v>#N/A</v>
      </c>
      <c r="D1345" t="e">
        <f>'Single Prism'!$D$38*COS(RADIANS('Single Prism'!$D$17*B1345))</f>
        <v>#N/A</v>
      </c>
      <c r="F1345" t="e">
        <f>IF(A1345&lt;='Single Prism'!$D$18,A1345,#N/A)</f>
        <v>#N/A</v>
      </c>
      <c r="G1345" t="e">
        <f>'Single Prism'!$D$36*SIN(RADIANS('Single Prism'!$D$17*F1345))</f>
        <v>#N/A</v>
      </c>
      <c r="H1345" t="e">
        <f>'Single Prism'!$D$36*COS(RADIANS('Single Prism'!$D$17*F1345))</f>
        <v>#N/A</v>
      </c>
    </row>
    <row r="1346" spans="1:8" x14ac:dyDescent="0.25">
      <c r="A1346">
        <v>672</v>
      </c>
      <c r="B1346" t="e">
        <f>IF(A1346&lt;='Single Prism'!$D$18,A1346,#N/A)</f>
        <v>#N/A</v>
      </c>
      <c r="C1346" t="e">
        <f>'Single Prism'!$D$38*SIN(RADIANS('Single Prism'!$D$17*B1346))</f>
        <v>#N/A</v>
      </c>
      <c r="D1346" t="e">
        <f>'Single Prism'!$D$38*COS(RADIANS('Single Prism'!$D$17*B1346))</f>
        <v>#N/A</v>
      </c>
      <c r="F1346" t="e">
        <f>IF(A1346&lt;='Single Prism'!$D$18,A1346,#N/A)</f>
        <v>#N/A</v>
      </c>
      <c r="G1346" t="e">
        <f>'Single Prism'!$D$36*SIN(RADIANS('Single Prism'!$D$17*F1346))</f>
        <v>#N/A</v>
      </c>
      <c r="H1346" t="e">
        <f>'Single Prism'!$D$36*COS(RADIANS('Single Prism'!$D$17*F1346))</f>
        <v>#N/A</v>
      </c>
    </row>
    <row r="1347" spans="1:8" x14ac:dyDescent="0.25">
      <c r="A1347">
        <v>672.5</v>
      </c>
      <c r="B1347" t="e">
        <f>IF(A1347&lt;='Single Prism'!$D$18,A1347,#N/A)</f>
        <v>#N/A</v>
      </c>
      <c r="C1347" t="e">
        <f>'Single Prism'!$D$38*SIN(RADIANS('Single Prism'!$D$17*B1347))</f>
        <v>#N/A</v>
      </c>
      <c r="D1347" t="e">
        <f>'Single Prism'!$D$38*COS(RADIANS('Single Prism'!$D$17*B1347))</f>
        <v>#N/A</v>
      </c>
      <c r="F1347" t="e">
        <f>IF(A1347&lt;='Single Prism'!$D$18,A1347,#N/A)</f>
        <v>#N/A</v>
      </c>
      <c r="G1347" t="e">
        <f>'Single Prism'!$D$36*SIN(RADIANS('Single Prism'!$D$17*F1347))</f>
        <v>#N/A</v>
      </c>
      <c r="H1347" t="e">
        <f>'Single Prism'!$D$36*COS(RADIANS('Single Prism'!$D$17*F1347))</f>
        <v>#N/A</v>
      </c>
    </row>
    <row r="1348" spans="1:8" x14ac:dyDescent="0.25">
      <c r="A1348">
        <v>673</v>
      </c>
      <c r="B1348" t="e">
        <f>IF(A1348&lt;='Single Prism'!$D$18,A1348,#N/A)</f>
        <v>#N/A</v>
      </c>
      <c r="C1348" t="e">
        <f>'Single Prism'!$D$38*SIN(RADIANS('Single Prism'!$D$17*B1348))</f>
        <v>#N/A</v>
      </c>
      <c r="D1348" t="e">
        <f>'Single Prism'!$D$38*COS(RADIANS('Single Prism'!$D$17*B1348))</f>
        <v>#N/A</v>
      </c>
      <c r="F1348" t="e">
        <f>IF(A1348&lt;='Single Prism'!$D$18,A1348,#N/A)</f>
        <v>#N/A</v>
      </c>
      <c r="G1348" t="e">
        <f>'Single Prism'!$D$36*SIN(RADIANS('Single Prism'!$D$17*F1348))</f>
        <v>#N/A</v>
      </c>
      <c r="H1348" t="e">
        <f>'Single Prism'!$D$36*COS(RADIANS('Single Prism'!$D$17*F1348))</f>
        <v>#N/A</v>
      </c>
    </row>
    <row r="1349" spans="1:8" x14ac:dyDescent="0.25">
      <c r="A1349">
        <v>673.5</v>
      </c>
      <c r="B1349" t="e">
        <f>IF(A1349&lt;='Single Prism'!$D$18,A1349,#N/A)</f>
        <v>#N/A</v>
      </c>
      <c r="C1349" t="e">
        <f>'Single Prism'!$D$38*SIN(RADIANS('Single Prism'!$D$17*B1349))</f>
        <v>#N/A</v>
      </c>
      <c r="D1349" t="e">
        <f>'Single Prism'!$D$38*COS(RADIANS('Single Prism'!$D$17*B1349))</f>
        <v>#N/A</v>
      </c>
      <c r="F1349" t="e">
        <f>IF(A1349&lt;='Single Prism'!$D$18,A1349,#N/A)</f>
        <v>#N/A</v>
      </c>
      <c r="G1349" t="e">
        <f>'Single Prism'!$D$36*SIN(RADIANS('Single Prism'!$D$17*F1349))</f>
        <v>#N/A</v>
      </c>
      <c r="H1349" t="e">
        <f>'Single Prism'!$D$36*COS(RADIANS('Single Prism'!$D$17*F1349))</f>
        <v>#N/A</v>
      </c>
    </row>
    <row r="1350" spans="1:8" x14ac:dyDescent="0.25">
      <c r="A1350">
        <v>674</v>
      </c>
      <c r="B1350" t="e">
        <f>IF(A1350&lt;='Single Prism'!$D$18,A1350,#N/A)</f>
        <v>#N/A</v>
      </c>
      <c r="C1350" t="e">
        <f>'Single Prism'!$D$38*SIN(RADIANS('Single Prism'!$D$17*B1350))</f>
        <v>#N/A</v>
      </c>
      <c r="D1350" t="e">
        <f>'Single Prism'!$D$38*COS(RADIANS('Single Prism'!$D$17*B1350))</f>
        <v>#N/A</v>
      </c>
      <c r="F1350" t="e">
        <f>IF(A1350&lt;='Single Prism'!$D$18,A1350,#N/A)</f>
        <v>#N/A</v>
      </c>
      <c r="G1350" t="e">
        <f>'Single Prism'!$D$36*SIN(RADIANS('Single Prism'!$D$17*F1350))</f>
        <v>#N/A</v>
      </c>
      <c r="H1350" t="e">
        <f>'Single Prism'!$D$36*COS(RADIANS('Single Prism'!$D$17*F1350))</f>
        <v>#N/A</v>
      </c>
    </row>
    <row r="1351" spans="1:8" x14ac:dyDescent="0.25">
      <c r="A1351">
        <v>674.5</v>
      </c>
      <c r="B1351" t="e">
        <f>IF(A1351&lt;='Single Prism'!$D$18,A1351,#N/A)</f>
        <v>#N/A</v>
      </c>
      <c r="C1351" t="e">
        <f>'Single Prism'!$D$38*SIN(RADIANS('Single Prism'!$D$17*B1351))</f>
        <v>#N/A</v>
      </c>
      <c r="D1351" t="e">
        <f>'Single Prism'!$D$38*COS(RADIANS('Single Prism'!$D$17*B1351))</f>
        <v>#N/A</v>
      </c>
      <c r="F1351" t="e">
        <f>IF(A1351&lt;='Single Prism'!$D$18,A1351,#N/A)</f>
        <v>#N/A</v>
      </c>
      <c r="G1351" t="e">
        <f>'Single Prism'!$D$36*SIN(RADIANS('Single Prism'!$D$17*F1351))</f>
        <v>#N/A</v>
      </c>
      <c r="H1351" t="e">
        <f>'Single Prism'!$D$36*COS(RADIANS('Single Prism'!$D$17*F1351))</f>
        <v>#N/A</v>
      </c>
    </row>
    <row r="1352" spans="1:8" x14ac:dyDescent="0.25">
      <c r="A1352">
        <v>675</v>
      </c>
      <c r="B1352" t="e">
        <f>IF(A1352&lt;='Single Prism'!$D$18,A1352,#N/A)</f>
        <v>#N/A</v>
      </c>
      <c r="C1352" t="e">
        <f>'Single Prism'!$D$38*SIN(RADIANS('Single Prism'!$D$17*B1352))</f>
        <v>#N/A</v>
      </c>
      <c r="D1352" t="e">
        <f>'Single Prism'!$D$38*COS(RADIANS('Single Prism'!$D$17*B1352))</f>
        <v>#N/A</v>
      </c>
      <c r="F1352" t="e">
        <f>IF(A1352&lt;='Single Prism'!$D$18,A1352,#N/A)</f>
        <v>#N/A</v>
      </c>
      <c r="G1352" t="e">
        <f>'Single Prism'!$D$36*SIN(RADIANS('Single Prism'!$D$17*F1352))</f>
        <v>#N/A</v>
      </c>
      <c r="H1352" t="e">
        <f>'Single Prism'!$D$36*COS(RADIANS('Single Prism'!$D$17*F1352))</f>
        <v>#N/A</v>
      </c>
    </row>
    <row r="1353" spans="1:8" x14ac:dyDescent="0.25">
      <c r="A1353">
        <v>675.5</v>
      </c>
      <c r="B1353" t="e">
        <f>IF(A1353&lt;='Single Prism'!$D$18,A1353,#N/A)</f>
        <v>#N/A</v>
      </c>
      <c r="C1353" t="e">
        <f>'Single Prism'!$D$38*SIN(RADIANS('Single Prism'!$D$17*B1353))</f>
        <v>#N/A</v>
      </c>
      <c r="D1353" t="e">
        <f>'Single Prism'!$D$38*COS(RADIANS('Single Prism'!$D$17*B1353))</f>
        <v>#N/A</v>
      </c>
      <c r="F1353" t="e">
        <f>IF(A1353&lt;='Single Prism'!$D$18,A1353,#N/A)</f>
        <v>#N/A</v>
      </c>
      <c r="G1353" t="e">
        <f>'Single Prism'!$D$36*SIN(RADIANS('Single Prism'!$D$17*F1353))</f>
        <v>#N/A</v>
      </c>
      <c r="H1353" t="e">
        <f>'Single Prism'!$D$36*COS(RADIANS('Single Prism'!$D$17*F1353))</f>
        <v>#N/A</v>
      </c>
    </row>
    <row r="1354" spans="1:8" x14ac:dyDescent="0.25">
      <c r="A1354">
        <v>676</v>
      </c>
      <c r="B1354" t="e">
        <f>IF(A1354&lt;='Single Prism'!$D$18,A1354,#N/A)</f>
        <v>#N/A</v>
      </c>
      <c r="C1354" t="e">
        <f>'Single Prism'!$D$38*SIN(RADIANS('Single Prism'!$D$17*B1354))</f>
        <v>#N/A</v>
      </c>
      <c r="D1354" t="e">
        <f>'Single Prism'!$D$38*COS(RADIANS('Single Prism'!$D$17*B1354))</f>
        <v>#N/A</v>
      </c>
      <c r="F1354" t="e">
        <f>IF(A1354&lt;='Single Prism'!$D$18,A1354,#N/A)</f>
        <v>#N/A</v>
      </c>
      <c r="G1354" t="e">
        <f>'Single Prism'!$D$36*SIN(RADIANS('Single Prism'!$D$17*F1354))</f>
        <v>#N/A</v>
      </c>
      <c r="H1354" t="e">
        <f>'Single Prism'!$D$36*COS(RADIANS('Single Prism'!$D$17*F1354))</f>
        <v>#N/A</v>
      </c>
    </row>
    <row r="1355" spans="1:8" x14ac:dyDescent="0.25">
      <c r="A1355">
        <v>676.5</v>
      </c>
      <c r="B1355" t="e">
        <f>IF(A1355&lt;='Single Prism'!$D$18,A1355,#N/A)</f>
        <v>#N/A</v>
      </c>
      <c r="C1355" t="e">
        <f>'Single Prism'!$D$38*SIN(RADIANS('Single Prism'!$D$17*B1355))</f>
        <v>#N/A</v>
      </c>
      <c r="D1355" t="e">
        <f>'Single Prism'!$D$38*COS(RADIANS('Single Prism'!$D$17*B1355))</f>
        <v>#N/A</v>
      </c>
      <c r="F1355" t="e">
        <f>IF(A1355&lt;='Single Prism'!$D$18,A1355,#N/A)</f>
        <v>#N/A</v>
      </c>
      <c r="G1355" t="e">
        <f>'Single Prism'!$D$36*SIN(RADIANS('Single Prism'!$D$17*F1355))</f>
        <v>#N/A</v>
      </c>
      <c r="H1355" t="e">
        <f>'Single Prism'!$D$36*COS(RADIANS('Single Prism'!$D$17*F1355))</f>
        <v>#N/A</v>
      </c>
    </row>
    <row r="1356" spans="1:8" x14ac:dyDescent="0.25">
      <c r="A1356">
        <v>677</v>
      </c>
      <c r="B1356" t="e">
        <f>IF(A1356&lt;='Single Prism'!$D$18,A1356,#N/A)</f>
        <v>#N/A</v>
      </c>
      <c r="C1356" t="e">
        <f>'Single Prism'!$D$38*SIN(RADIANS('Single Prism'!$D$17*B1356))</f>
        <v>#N/A</v>
      </c>
      <c r="D1356" t="e">
        <f>'Single Prism'!$D$38*COS(RADIANS('Single Prism'!$D$17*B1356))</f>
        <v>#N/A</v>
      </c>
      <c r="F1356" t="e">
        <f>IF(A1356&lt;='Single Prism'!$D$18,A1356,#N/A)</f>
        <v>#N/A</v>
      </c>
      <c r="G1356" t="e">
        <f>'Single Prism'!$D$36*SIN(RADIANS('Single Prism'!$D$17*F1356))</f>
        <v>#N/A</v>
      </c>
      <c r="H1356" t="e">
        <f>'Single Prism'!$D$36*COS(RADIANS('Single Prism'!$D$17*F1356))</f>
        <v>#N/A</v>
      </c>
    </row>
    <row r="1357" spans="1:8" x14ac:dyDescent="0.25">
      <c r="A1357">
        <v>677.5</v>
      </c>
      <c r="B1357" t="e">
        <f>IF(A1357&lt;='Single Prism'!$D$18,A1357,#N/A)</f>
        <v>#N/A</v>
      </c>
      <c r="C1357" t="e">
        <f>'Single Prism'!$D$38*SIN(RADIANS('Single Prism'!$D$17*B1357))</f>
        <v>#N/A</v>
      </c>
      <c r="D1357" t="e">
        <f>'Single Prism'!$D$38*COS(RADIANS('Single Prism'!$D$17*B1357))</f>
        <v>#N/A</v>
      </c>
      <c r="F1357" t="e">
        <f>IF(A1357&lt;='Single Prism'!$D$18,A1357,#N/A)</f>
        <v>#N/A</v>
      </c>
      <c r="G1357" t="e">
        <f>'Single Prism'!$D$36*SIN(RADIANS('Single Prism'!$D$17*F1357))</f>
        <v>#N/A</v>
      </c>
      <c r="H1357" t="e">
        <f>'Single Prism'!$D$36*COS(RADIANS('Single Prism'!$D$17*F1357))</f>
        <v>#N/A</v>
      </c>
    </row>
    <row r="1358" spans="1:8" x14ac:dyDescent="0.25">
      <c r="A1358">
        <v>678</v>
      </c>
      <c r="B1358" t="e">
        <f>IF(A1358&lt;='Single Prism'!$D$18,A1358,#N/A)</f>
        <v>#N/A</v>
      </c>
      <c r="C1358" t="e">
        <f>'Single Prism'!$D$38*SIN(RADIANS('Single Prism'!$D$17*B1358))</f>
        <v>#N/A</v>
      </c>
      <c r="D1358" t="e">
        <f>'Single Prism'!$D$38*COS(RADIANS('Single Prism'!$D$17*B1358))</f>
        <v>#N/A</v>
      </c>
      <c r="F1358" t="e">
        <f>IF(A1358&lt;='Single Prism'!$D$18,A1358,#N/A)</f>
        <v>#N/A</v>
      </c>
      <c r="G1358" t="e">
        <f>'Single Prism'!$D$36*SIN(RADIANS('Single Prism'!$D$17*F1358))</f>
        <v>#N/A</v>
      </c>
      <c r="H1358" t="e">
        <f>'Single Prism'!$D$36*COS(RADIANS('Single Prism'!$D$17*F1358))</f>
        <v>#N/A</v>
      </c>
    </row>
    <row r="1359" spans="1:8" x14ac:dyDescent="0.25">
      <c r="A1359">
        <v>678.5</v>
      </c>
      <c r="B1359" t="e">
        <f>IF(A1359&lt;='Single Prism'!$D$18,A1359,#N/A)</f>
        <v>#N/A</v>
      </c>
      <c r="C1359" t="e">
        <f>'Single Prism'!$D$38*SIN(RADIANS('Single Prism'!$D$17*B1359))</f>
        <v>#N/A</v>
      </c>
      <c r="D1359" t="e">
        <f>'Single Prism'!$D$38*COS(RADIANS('Single Prism'!$D$17*B1359))</f>
        <v>#N/A</v>
      </c>
      <c r="F1359" t="e">
        <f>IF(A1359&lt;='Single Prism'!$D$18,A1359,#N/A)</f>
        <v>#N/A</v>
      </c>
      <c r="G1359" t="e">
        <f>'Single Prism'!$D$36*SIN(RADIANS('Single Prism'!$D$17*F1359))</f>
        <v>#N/A</v>
      </c>
      <c r="H1359" t="e">
        <f>'Single Prism'!$D$36*COS(RADIANS('Single Prism'!$D$17*F1359))</f>
        <v>#N/A</v>
      </c>
    </row>
    <row r="1360" spans="1:8" x14ac:dyDescent="0.25">
      <c r="A1360">
        <v>679</v>
      </c>
      <c r="B1360" t="e">
        <f>IF(A1360&lt;='Single Prism'!$D$18,A1360,#N/A)</f>
        <v>#N/A</v>
      </c>
      <c r="C1360" t="e">
        <f>'Single Prism'!$D$38*SIN(RADIANS('Single Prism'!$D$17*B1360))</f>
        <v>#N/A</v>
      </c>
      <c r="D1360" t="e">
        <f>'Single Prism'!$D$38*COS(RADIANS('Single Prism'!$D$17*B1360))</f>
        <v>#N/A</v>
      </c>
      <c r="F1360" t="e">
        <f>IF(A1360&lt;='Single Prism'!$D$18,A1360,#N/A)</f>
        <v>#N/A</v>
      </c>
      <c r="G1360" t="e">
        <f>'Single Prism'!$D$36*SIN(RADIANS('Single Prism'!$D$17*F1360))</f>
        <v>#N/A</v>
      </c>
      <c r="H1360" t="e">
        <f>'Single Prism'!$D$36*COS(RADIANS('Single Prism'!$D$17*F1360))</f>
        <v>#N/A</v>
      </c>
    </row>
    <row r="1361" spans="1:8" x14ac:dyDescent="0.25">
      <c r="A1361">
        <v>679.5</v>
      </c>
      <c r="B1361" t="e">
        <f>IF(A1361&lt;='Single Prism'!$D$18,A1361,#N/A)</f>
        <v>#N/A</v>
      </c>
      <c r="C1361" t="e">
        <f>'Single Prism'!$D$38*SIN(RADIANS('Single Prism'!$D$17*B1361))</f>
        <v>#N/A</v>
      </c>
      <c r="D1361" t="e">
        <f>'Single Prism'!$D$38*COS(RADIANS('Single Prism'!$D$17*B1361))</f>
        <v>#N/A</v>
      </c>
      <c r="F1361" t="e">
        <f>IF(A1361&lt;='Single Prism'!$D$18,A1361,#N/A)</f>
        <v>#N/A</v>
      </c>
      <c r="G1361" t="e">
        <f>'Single Prism'!$D$36*SIN(RADIANS('Single Prism'!$D$17*F1361))</f>
        <v>#N/A</v>
      </c>
      <c r="H1361" t="e">
        <f>'Single Prism'!$D$36*COS(RADIANS('Single Prism'!$D$17*F1361))</f>
        <v>#N/A</v>
      </c>
    </row>
    <row r="1362" spans="1:8" x14ac:dyDescent="0.25">
      <c r="A1362">
        <v>680</v>
      </c>
      <c r="B1362" t="e">
        <f>IF(A1362&lt;='Single Prism'!$D$18,A1362,#N/A)</f>
        <v>#N/A</v>
      </c>
      <c r="C1362" t="e">
        <f>'Single Prism'!$D$38*SIN(RADIANS('Single Prism'!$D$17*B1362))</f>
        <v>#N/A</v>
      </c>
      <c r="D1362" t="e">
        <f>'Single Prism'!$D$38*COS(RADIANS('Single Prism'!$D$17*B1362))</f>
        <v>#N/A</v>
      </c>
      <c r="F1362" t="e">
        <f>IF(A1362&lt;='Single Prism'!$D$18,A1362,#N/A)</f>
        <v>#N/A</v>
      </c>
      <c r="G1362" t="e">
        <f>'Single Prism'!$D$36*SIN(RADIANS('Single Prism'!$D$17*F1362))</f>
        <v>#N/A</v>
      </c>
      <c r="H1362" t="e">
        <f>'Single Prism'!$D$36*COS(RADIANS('Single Prism'!$D$17*F1362))</f>
        <v>#N/A</v>
      </c>
    </row>
    <row r="1363" spans="1:8" x14ac:dyDescent="0.25">
      <c r="A1363">
        <v>680.5</v>
      </c>
      <c r="B1363" t="e">
        <f>IF(A1363&lt;='Single Prism'!$D$18,A1363,#N/A)</f>
        <v>#N/A</v>
      </c>
      <c r="C1363" t="e">
        <f>'Single Prism'!$D$38*SIN(RADIANS('Single Prism'!$D$17*B1363))</f>
        <v>#N/A</v>
      </c>
      <c r="D1363" t="e">
        <f>'Single Prism'!$D$38*COS(RADIANS('Single Prism'!$D$17*B1363))</f>
        <v>#N/A</v>
      </c>
      <c r="F1363" t="e">
        <f>IF(A1363&lt;='Single Prism'!$D$18,A1363,#N/A)</f>
        <v>#N/A</v>
      </c>
      <c r="G1363" t="e">
        <f>'Single Prism'!$D$36*SIN(RADIANS('Single Prism'!$D$17*F1363))</f>
        <v>#N/A</v>
      </c>
      <c r="H1363" t="e">
        <f>'Single Prism'!$D$36*COS(RADIANS('Single Prism'!$D$17*F1363))</f>
        <v>#N/A</v>
      </c>
    </row>
    <row r="1364" spans="1:8" x14ac:dyDescent="0.25">
      <c r="A1364">
        <v>681</v>
      </c>
      <c r="B1364" t="e">
        <f>IF(A1364&lt;='Single Prism'!$D$18,A1364,#N/A)</f>
        <v>#N/A</v>
      </c>
      <c r="C1364" t="e">
        <f>'Single Prism'!$D$38*SIN(RADIANS('Single Prism'!$D$17*B1364))</f>
        <v>#N/A</v>
      </c>
      <c r="D1364" t="e">
        <f>'Single Prism'!$D$38*COS(RADIANS('Single Prism'!$D$17*B1364))</f>
        <v>#N/A</v>
      </c>
      <c r="F1364" t="e">
        <f>IF(A1364&lt;='Single Prism'!$D$18,A1364,#N/A)</f>
        <v>#N/A</v>
      </c>
      <c r="G1364" t="e">
        <f>'Single Prism'!$D$36*SIN(RADIANS('Single Prism'!$D$17*F1364))</f>
        <v>#N/A</v>
      </c>
      <c r="H1364" t="e">
        <f>'Single Prism'!$D$36*COS(RADIANS('Single Prism'!$D$17*F1364))</f>
        <v>#N/A</v>
      </c>
    </row>
    <row r="1365" spans="1:8" x14ac:dyDescent="0.25">
      <c r="A1365">
        <v>681.5</v>
      </c>
      <c r="B1365" t="e">
        <f>IF(A1365&lt;='Single Prism'!$D$18,A1365,#N/A)</f>
        <v>#N/A</v>
      </c>
      <c r="C1365" t="e">
        <f>'Single Prism'!$D$38*SIN(RADIANS('Single Prism'!$D$17*B1365))</f>
        <v>#N/A</v>
      </c>
      <c r="D1365" t="e">
        <f>'Single Prism'!$D$38*COS(RADIANS('Single Prism'!$D$17*B1365))</f>
        <v>#N/A</v>
      </c>
      <c r="F1365" t="e">
        <f>IF(A1365&lt;='Single Prism'!$D$18,A1365,#N/A)</f>
        <v>#N/A</v>
      </c>
      <c r="G1365" t="e">
        <f>'Single Prism'!$D$36*SIN(RADIANS('Single Prism'!$D$17*F1365))</f>
        <v>#N/A</v>
      </c>
      <c r="H1365" t="e">
        <f>'Single Prism'!$D$36*COS(RADIANS('Single Prism'!$D$17*F1365))</f>
        <v>#N/A</v>
      </c>
    </row>
    <row r="1366" spans="1:8" x14ac:dyDescent="0.25">
      <c r="A1366">
        <v>682</v>
      </c>
      <c r="B1366" t="e">
        <f>IF(A1366&lt;='Single Prism'!$D$18,A1366,#N/A)</f>
        <v>#N/A</v>
      </c>
      <c r="C1366" t="e">
        <f>'Single Prism'!$D$38*SIN(RADIANS('Single Prism'!$D$17*B1366))</f>
        <v>#N/A</v>
      </c>
      <c r="D1366" t="e">
        <f>'Single Prism'!$D$38*COS(RADIANS('Single Prism'!$D$17*B1366))</f>
        <v>#N/A</v>
      </c>
      <c r="F1366" t="e">
        <f>IF(A1366&lt;='Single Prism'!$D$18,A1366,#N/A)</f>
        <v>#N/A</v>
      </c>
      <c r="G1366" t="e">
        <f>'Single Prism'!$D$36*SIN(RADIANS('Single Prism'!$D$17*F1366))</f>
        <v>#N/A</v>
      </c>
      <c r="H1366" t="e">
        <f>'Single Prism'!$D$36*COS(RADIANS('Single Prism'!$D$17*F1366))</f>
        <v>#N/A</v>
      </c>
    </row>
    <row r="1367" spans="1:8" x14ac:dyDescent="0.25">
      <c r="A1367">
        <v>682.5</v>
      </c>
      <c r="B1367" t="e">
        <f>IF(A1367&lt;='Single Prism'!$D$18,A1367,#N/A)</f>
        <v>#N/A</v>
      </c>
      <c r="C1367" t="e">
        <f>'Single Prism'!$D$38*SIN(RADIANS('Single Prism'!$D$17*B1367))</f>
        <v>#N/A</v>
      </c>
      <c r="D1367" t="e">
        <f>'Single Prism'!$D$38*COS(RADIANS('Single Prism'!$D$17*B1367))</f>
        <v>#N/A</v>
      </c>
      <c r="F1367" t="e">
        <f>IF(A1367&lt;='Single Prism'!$D$18,A1367,#N/A)</f>
        <v>#N/A</v>
      </c>
      <c r="G1367" t="e">
        <f>'Single Prism'!$D$36*SIN(RADIANS('Single Prism'!$D$17*F1367))</f>
        <v>#N/A</v>
      </c>
      <c r="H1367" t="e">
        <f>'Single Prism'!$D$36*COS(RADIANS('Single Prism'!$D$17*F1367))</f>
        <v>#N/A</v>
      </c>
    </row>
    <row r="1368" spans="1:8" x14ac:dyDescent="0.25">
      <c r="A1368">
        <v>683</v>
      </c>
      <c r="B1368" t="e">
        <f>IF(A1368&lt;='Single Prism'!$D$18,A1368,#N/A)</f>
        <v>#N/A</v>
      </c>
      <c r="C1368" t="e">
        <f>'Single Prism'!$D$38*SIN(RADIANS('Single Prism'!$D$17*B1368))</f>
        <v>#N/A</v>
      </c>
      <c r="D1368" t="e">
        <f>'Single Prism'!$D$38*COS(RADIANS('Single Prism'!$D$17*B1368))</f>
        <v>#N/A</v>
      </c>
      <c r="F1368" t="e">
        <f>IF(A1368&lt;='Single Prism'!$D$18,A1368,#N/A)</f>
        <v>#N/A</v>
      </c>
      <c r="G1368" t="e">
        <f>'Single Prism'!$D$36*SIN(RADIANS('Single Prism'!$D$17*F1368))</f>
        <v>#N/A</v>
      </c>
      <c r="H1368" t="e">
        <f>'Single Prism'!$D$36*COS(RADIANS('Single Prism'!$D$17*F1368))</f>
        <v>#N/A</v>
      </c>
    </row>
    <row r="1369" spans="1:8" x14ac:dyDescent="0.25">
      <c r="A1369">
        <v>683.5</v>
      </c>
      <c r="B1369" t="e">
        <f>IF(A1369&lt;='Single Prism'!$D$18,A1369,#N/A)</f>
        <v>#N/A</v>
      </c>
      <c r="C1369" t="e">
        <f>'Single Prism'!$D$38*SIN(RADIANS('Single Prism'!$D$17*B1369))</f>
        <v>#N/A</v>
      </c>
      <c r="D1369" t="e">
        <f>'Single Prism'!$D$38*COS(RADIANS('Single Prism'!$D$17*B1369))</f>
        <v>#N/A</v>
      </c>
      <c r="F1369" t="e">
        <f>IF(A1369&lt;='Single Prism'!$D$18,A1369,#N/A)</f>
        <v>#N/A</v>
      </c>
      <c r="G1369" t="e">
        <f>'Single Prism'!$D$36*SIN(RADIANS('Single Prism'!$D$17*F1369))</f>
        <v>#N/A</v>
      </c>
      <c r="H1369" t="e">
        <f>'Single Prism'!$D$36*COS(RADIANS('Single Prism'!$D$17*F1369))</f>
        <v>#N/A</v>
      </c>
    </row>
    <row r="1370" spans="1:8" x14ac:dyDescent="0.25">
      <c r="A1370">
        <v>684</v>
      </c>
      <c r="B1370" t="e">
        <f>IF(A1370&lt;='Single Prism'!$D$18,A1370,#N/A)</f>
        <v>#N/A</v>
      </c>
      <c r="C1370" t="e">
        <f>'Single Prism'!$D$38*SIN(RADIANS('Single Prism'!$D$17*B1370))</f>
        <v>#N/A</v>
      </c>
      <c r="D1370" t="e">
        <f>'Single Prism'!$D$38*COS(RADIANS('Single Prism'!$D$17*B1370))</f>
        <v>#N/A</v>
      </c>
      <c r="F1370" t="e">
        <f>IF(A1370&lt;='Single Prism'!$D$18,A1370,#N/A)</f>
        <v>#N/A</v>
      </c>
      <c r="G1370" t="e">
        <f>'Single Prism'!$D$36*SIN(RADIANS('Single Prism'!$D$17*F1370))</f>
        <v>#N/A</v>
      </c>
      <c r="H1370" t="e">
        <f>'Single Prism'!$D$36*COS(RADIANS('Single Prism'!$D$17*F1370))</f>
        <v>#N/A</v>
      </c>
    </row>
    <row r="1371" spans="1:8" x14ac:dyDescent="0.25">
      <c r="A1371">
        <v>684.5</v>
      </c>
      <c r="B1371" t="e">
        <f>IF(A1371&lt;='Single Prism'!$D$18,A1371,#N/A)</f>
        <v>#N/A</v>
      </c>
      <c r="C1371" t="e">
        <f>'Single Prism'!$D$38*SIN(RADIANS('Single Prism'!$D$17*B1371))</f>
        <v>#N/A</v>
      </c>
      <c r="D1371" t="e">
        <f>'Single Prism'!$D$38*COS(RADIANS('Single Prism'!$D$17*B1371))</f>
        <v>#N/A</v>
      </c>
      <c r="F1371" t="e">
        <f>IF(A1371&lt;='Single Prism'!$D$18,A1371,#N/A)</f>
        <v>#N/A</v>
      </c>
      <c r="G1371" t="e">
        <f>'Single Prism'!$D$36*SIN(RADIANS('Single Prism'!$D$17*F1371))</f>
        <v>#N/A</v>
      </c>
      <c r="H1371" t="e">
        <f>'Single Prism'!$D$36*COS(RADIANS('Single Prism'!$D$17*F1371))</f>
        <v>#N/A</v>
      </c>
    </row>
    <row r="1372" spans="1:8" x14ac:dyDescent="0.25">
      <c r="A1372">
        <v>685</v>
      </c>
      <c r="B1372" t="e">
        <f>IF(A1372&lt;='Single Prism'!$D$18,A1372,#N/A)</f>
        <v>#N/A</v>
      </c>
      <c r="C1372" t="e">
        <f>'Single Prism'!$D$38*SIN(RADIANS('Single Prism'!$D$17*B1372))</f>
        <v>#N/A</v>
      </c>
      <c r="D1372" t="e">
        <f>'Single Prism'!$D$38*COS(RADIANS('Single Prism'!$D$17*B1372))</f>
        <v>#N/A</v>
      </c>
      <c r="F1372" t="e">
        <f>IF(A1372&lt;='Single Prism'!$D$18,A1372,#N/A)</f>
        <v>#N/A</v>
      </c>
      <c r="G1372" t="e">
        <f>'Single Prism'!$D$36*SIN(RADIANS('Single Prism'!$D$17*F1372))</f>
        <v>#N/A</v>
      </c>
      <c r="H1372" t="e">
        <f>'Single Prism'!$D$36*COS(RADIANS('Single Prism'!$D$17*F1372))</f>
        <v>#N/A</v>
      </c>
    </row>
    <row r="1373" spans="1:8" x14ac:dyDescent="0.25">
      <c r="A1373">
        <v>685.5</v>
      </c>
      <c r="B1373" t="e">
        <f>IF(A1373&lt;='Single Prism'!$D$18,A1373,#N/A)</f>
        <v>#N/A</v>
      </c>
      <c r="C1373" t="e">
        <f>'Single Prism'!$D$38*SIN(RADIANS('Single Prism'!$D$17*B1373))</f>
        <v>#N/A</v>
      </c>
      <c r="D1373" t="e">
        <f>'Single Prism'!$D$38*COS(RADIANS('Single Prism'!$D$17*B1373))</f>
        <v>#N/A</v>
      </c>
      <c r="F1373" t="e">
        <f>IF(A1373&lt;='Single Prism'!$D$18,A1373,#N/A)</f>
        <v>#N/A</v>
      </c>
      <c r="G1373" t="e">
        <f>'Single Prism'!$D$36*SIN(RADIANS('Single Prism'!$D$17*F1373))</f>
        <v>#N/A</v>
      </c>
      <c r="H1373" t="e">
        <f>'Single Prism'!$D$36*COS(RADIANS('Single Prism'!$D$17*F1373))</f>
        <v>#N/A</v>
      </c>
    </row>
    <row r="1374" spans="1:8" x14ac:dyDescent="0.25">
      <c r="A1374">
        <v>686</v>
      </c>
      <c r="B1374" t="e">
        <f>IF(A1374&lt;='Single Prism'!$D$18,A1374,#N/A)</f>
        <v>#N/A</v>
      </c>
      <c r="C1374" t="e">
        <f>'Single Prism'!$D$38*SIN(RADIANS('Single Prism'!$D$17*B1374))</f>
        <v>#N/A</v>
      </c>
      <c r="D1374" t="e">
        <f>'Single Prism'!$D$38*COS(RADIANS('Single Prism'!$D$17*B1374))</f>
        <v>#N/A</v>
      </c>
      <c r="F1374" t="e">
        <f>IF(A1374&lt;='Single Prism'!$D$18,A1374,#N/A)</f>
        <v>#N/A</v>
      </c>
      <c r="G1374" t="e">
        <f>'Single Prism'!$D$36*SIN(RADIANS('Single Prism'!$D$17*F1374))</f>
        <v>#N/A</v>
      </c>
      <c r="H1374" t="e">
        <f>'Single Prism'!$D$36*COS(RADIANS('Single Prism'!$D$17*F1374))</f>
        <v>#N/A</v>
      </c>
    </row>
    <row r="1375" spans="1:8" x14ac:dyDescent="0.25">
      <c r="A1375">
        <v>686.5</v>
      </c>
      <c r="B1375" t="e">
        <f>IF(A1375&lt;='Single Prism'!$D$18,A1375,#N/A)</f>
        <v>#N/A</v>
      </c>
      <c r="C1375" t="e">
        <f>'Single Prism'!$D$38*SIN(RADIANS('Single Prism'!$D$17*B1375))</f>
        <v>#N/A</v>
      </c>
      <c r="D1375" t="e">
        <f>'Single Prism'!$D$38*COS(RADIANS('Single Prism'!$D$17*B1375))</f>
        <v>#N/A</v>
      </c>
      <c r="F1375" t="e">
        <f>IF(A1375&lt;='Single Prism'!$D$18,A1375,#N/A)</f>
        <v>#N/A</v>
      </c>
      <c r="G1375" t="e">
        <f>'Single Prism'!$D$36*SIN(RADIANS('Single Prism'!$D$17*F1375))</f>
        <v>#N/A</v>
      </c>
      <c r="H1375" t="e">
        <f>'Single Prism'!$D$36*COS(RADIANS('Single Prism'!$D$17*F1375))</f>
        <v>#N/A</v>
      </c>
    </row>
    <row r="1376" spans="1:8" x14ac:dyDescent="0.25">
      <c r="A1376">
        <v>687</v>
      </c>
      <c r="B1376" t="e">
        <f>IF(A1376&lt;='Single Prism'!$D$18,A1376,#N/A)</f>
        <v>#N/A</v>
      </c>
      <c r="C1376" t="e">
        <f>'Single Prism'!$D$38*SIN(RADIANS('Single Prism'!$D$17*B1376))</f>
        <v>#N/A</v>
      </c>
      <c r="D1376" t="e">
        <f>'Single Prism'!$D$38*COS(RADIANS('Single Prism'!$D$17*B1376))</f>
        <v>#N/A</v>
      </c>
      <c r="F1376" t="e">
        <f>IF(A1376&lt;='Single Prism'!$D$18,A1376,#N/A)</f>
        <v>#N/A</v>
      </c>
      <c r="G1376" t="e">
        <f>'Single Prism'!$D$36*SIN(RADIANS('Single Prism'!$D$17*F1376))</f>
        <v>#N/A</v>
      </c>
      <c r="H1376" t="e">
        <f>'Single Prism'!$D$36*COS(RADIANS('Single Prism'!$D$17*F1376))</f>
        <v>#N/A</v>
      </c>
    </row>
    <row r="1377" spans="1:8" x14ac:dyDescent="0.25">
      <c r="A1377">
        <v>687.5</v>
      </c>
      <c r="B1377" t="e">
        <f>IF(A1377&lt;='Single Prism'!$D$18,A1377,#N/A)</f>
        <v>#N/A</v>
      </c>
      <c r="C1377" t="e">
        <f>'Single Prism'!$D$38*SIN(RADIANS('Single Prism'!$D$17*B1377))</f>
        <v>#N/A</v>
      </c>
      <c r="D1377" t="e">
        <f>'Single Prism'!$D$38*COS(RADIANS('Single Prism'!$D$17*B1377))</f>
        <v>#N/A</v>
      </c>
      <c r="F1377" t="e">
        <f>IF(A1377&lt;='Single Prism'!$D$18,A1377,#N/A)</f>
        <v>#N/A</v>
      </c>
      <c r="G1377" t="e">
        <f>'Single Prism'!$D$36*SIN(RADIANS('Single Prism'!$D$17*F1377))</f>
        <v>#N/A</v>
      </c>
      <c r="H1377" t="e">
        <f>'Single Prism'!$D$36*COS(RADIANS('Single Prism'!$D$17*F1377))</f>
        <v>#N/A</v>
      </c>
    </row>
    <row r="1378" spans="1:8" x14ac:dyDescent="0.25">
      <c r="A1378">
        <v>688</v>
      </c>
      <c r="B1378" t="e">
        <f>IF(A1378&lt;='Single Prism'!$D$18,A1378,#N/A)</f>
        <v>#N/A</v>
      </c>
      <c r="C1378" t="e">
        <f>'Single Prism'!$D$38*SIN(RADIANS('Single Prism'!$D$17*B1378))</f>
        <v>#N/A</v>
      </c>
      <c r="D1378" t="e">
        <f>'Single Prism'!$D$38*COS(RADIANS('Single Prism'!$D$17*B1378))</f>
        <v>#N/A</v>
      </c>
      <c r="F1378" t="e">
        <f>IF(A1378&lt;='Single Prism'!$D$18,A1378,#N/A)</f>
        <v>#N/A</v>
      </c>
      <c r="G1378" t="e">
        <f>'Single Prism'!$D$36*SIN(RADIANS('Single Prism'!$D$17*F1378))</f>
        <v>#N/A</v>
      </c>
      <c r="H1378" t="e">
        <f>'Single Prism'!$D$36*COS(RADIANS('Single Prism'!$D$17*F1378))</f>
        <v>#N/A</v>
      </c>
    </row>
    <row r="1379" spans="1:8" x14ac:dyDescent="0.25">
      <c r="A1379">
        <v>688.5</v>
      </c>
      <c r="B1379" t="e">
        <f>IF(A1379&lt;='Single Prism'!$D$18,A1379,#N/A)</f>
        <v>#N/A</v>
      </c>
      <c r="C1379" t="e">
        <f>'Single Prism'!$D$38*SIN(RADIANS('Single Prism'!$D$17*B1379))</f>
        <v>#N/A</v>
      </c>
      <c r="D1379" t="e">
        <f>'Single Prism'!$D$38*COS(RADIANS('Single Prism'!$D$17*B1379))</f>
        <v>#N/A</v>
      </c>
      <c r="F1379" t="e">
        <f>IF(A1379&lt;='Single Prism'!$D$18,A1379,#N/A)</f>
        <v>#N/A</v>
      </c>
      <c r="G1379" t="e">
        <f>'Single Prism'!$D$36*SIN(RADIANS('Single Prism'!$D$17*F1379))</f>
        <v>#N/A</v>
      </c>
      <c r="H1379" t="e">
        <f>'Single Prism'!$D$36*COS(RADIANS('Single Prism'!$D$17*F1379))</f>
        <v>#N/A</v>
      </c>
    </row>
    <row r="1380" spans="1:8" x14ac:dyDescent="0.25">
      <c r="A1380">
        <v>689</v>
      </c>
      <c r="B1380" t="e">
        <f>IF(A1380&lt;='Single Prism'!$D$18,A1380,#N/A)</f>
        <v>#N/A</v>
      </c>
      <c r="C1380" t="e">
        <f>'Single Prism'!$D$38*SIN(RADIANS('Single Prism'!$D$17*B1380))</f>
        <v>#N/A</v>
      </c>
      <c r="D1380" t="e">
        <f>'Single Prism'!$D$38*COS(RADIANS('Single Prism'!$D$17*B1380))</f>
        <v>#N/A</v>
      </c>
      <c r="F1380" t="e">
        <f>IF(A1380&lt;='Single Prism'!$D$18,A1380,#N/A)</f>
        <v>#N/A</v>
      </c>
      <c r="G1380" t="e">
        <f>'Single Prism'!$D$36*SIN(RADIANS('Single Prism'!$D$17*F1380))</f>
        <v>#N/A</v>
      </c>
      <c r="H1380" t="e">
        <f>'Single Prism'!$D$36*COS(RADIANS('Single Prism'!$D$17*F1380))</f>
        <v>#N/A</v>
      </c>
    </row>
    <row r="1381" spans="1:8" x14ac:dyDescent="0.25">
      <c r="A1381">
        <v>689.5</v>
      </c>
      <c r="B1381" t="e">
        <f>IF(A1381&lt;='Single Prism'!$D$18,A1381,#N/A)</f>
        <v>#N/A</v>
      </c>
      <c r="C1381" t="e">
        <f>'Single Prism'!$D$38*SIN(RADIANS('Single Prism'!$D$17*B1381))</f>
        <v>#N/A</v>
      </c>
      <c r="D1381" t="e">
        <f>'Single Prism'!$D$38*COS(RADIANS('Single Prism'!$D$17*B1381))</f>
        <v>#N/A</v>
      </c>
      <c r="F1381" t="e">
        <f>IF(A1381&lt;='Single Prism'!$D$18,A1381,#N/A)</f>
        <v>#N/A</v>
      </c>
      <c r="G1381" t="e">
        <f>'Single Prism'!$D$36*SIN(RADIANS('Single Prism'!$D$17*F1381))</f>
        <v>#N/A</v>
      </c>
      <c r="H1381" t="e">
        <f>'Single Prism'!$D$36*COS(RADIANS('Single Prism'!$D$17*F1381))</f>
        <v>#N/A</v>
      </c>
    </row>
    <row r="1382" spans="1:8" x14ac:dyDescent="0.25">
      <c r="A1382">
        <v>690</v>
      </c>
      <c r="B1382" t="e">
        <f>IF(A1382&lt;='Single Prism'!$D$18,A1382,#N/A)</f>
        <v>#N/A</v>
      </c>
      <c r="C1382" t="e">
        <f>'Single Prism'!$D$38*SIN(RADIANS('Single Prism'!$D$17*B1382))</f>
        <v>#N/A</v>
      </c>
      <c r="D1382" t="e">
        <f>'Single Prism'!$D$38*COS(RADIANS('Single Prism'!$D$17*B1382))</f>
        <v>#N/A</v>
      </c>
      <c r="F1382" t="e">
        <f>IF(A1382&lt;='Single Prism'!$D$18,A1382,#N/A)</f>
        <v>#N/A</v>
      </c>
      <c r="G1382" t="e">
        <f>'Single Prism'!$D$36*SIN(RADIANS('Single Prism'!$D$17*F1382))</f>
        <v>#N/A</v>
      </c>
      <c r="H1382" t="e">
        <f>'Single Prism'!$D$36*COS(RADIANS('Single Prism'!$D$17*F1382))</f>
        <v>#N/A</v>
      </c>
    </row>
    <row r="1383" spans="1:8" x14ac:dyDescent="0.25">
      <c r="A1383">
        <v>690.5</v>
      </c>
      <c r="B1383" t="e">
        <f>IF(A1383&lt;='Single Prism'!$D$18,A1383,#N/A)</f>
        <v>#N/A</v>
      </c>
      <c r="C1383" t="e">
        <f>'Single Prism'!$D$38*SIN(RADIANS('Single Prism'!$D$17*B1383))</f>
        <v>#N/A</v>
      </c>
      <c r="D1383" t="e">
        <f>'Single Prism'!$D$38*COS(RADIANS('Single Prism'!$D$17*B1383))</f>
        <v>#N/A</v>
      </c>
      <c r="F1383" t="e">
        <f>IF(A1383&lt;='Single Prism'!$D$18,A1383,#N/A)</f>
        <v>#N/A</v>
      </c>
      <c r="G1383" t="e">
        <f>'Single Prism'!$D$36*SIN(RADIANS('Single Prism'!$D$17*F1383))</f>
        <v>#N/A</v>
      </c>
      <c r="H1383" t="e">
        <f>'Single Prism'!$D$36*COS(RADIANS('Single Prism'!$D$17*F1383))</f>
        <v>#N/A</v>
      </c>
    </row>
    <row r="1384" spans="1:8" x14ac:dyDescent="0.25">
      <c r="A1384">
        <v>691</v>
      </c>
      <c r="B1384" t="e">
        <f>IF(A1384&lt;='Single Prism'!$D$18,A1384,#N/A)</f>
        <v>#N/A</v>
      </c>
      <c r="C1384" t="e">
        <f>'Single Prism'!$D$38*SIN(RADIANS('Single Prism'!$D$17*B1384))</f>
        <v>#N/A</v>
      </c>
      <c r="D1384" t="e">
        <f>'Single Prism'!$D$38*COS(RADIANS('Single Prism'!$D$17*B1384))</f>
        <v>#N/A</v>
      </c>
      <c r="F1384" t="e">
        <f>IF(A1384&lt;='Single Prism'!$D$18,A1384,#N/A)</f>
        <v>#N/A</v>
      </c>
      <c r="G1384" t="e">
        <f>'Single Prism'!$D$36*SIN(RADIANS('Single Prism'!$D$17*F1384))</f>
        <v>#N/A</v>
      </c>
      <c r="H1384" t="e">
        <f>'Single Prism'!$D$36*COS(RADIANS('Single Prism'!$D$17*F1384))</f>
        <v>#N/A</v>
      </c>
    </row>
    <row r="1385" spans="1:8" x14ac:dyDescent="0.25">
      <c r="A1385">
        <v>691.5</v>
      </c>
      <c r="B1385" t="e">
        <f>IF(A1385&lt;='Single Prism'!$D$18,A1385,#N/A)</f>
        <v>#N/A</v>
      </c>
      <c r="C1385" t="e">
        <f>'Single Prism'!$D$38*SIN(RADIANS('Single Prism'!$D$17*B1385))</f>
        <v>#N/A</v>
      </c>
      <c r="D1385" t="e">
        <f>'Single Prism'!$D$38*COS(RADIANS('Single Prism'!$D$17*B1385))</f>
        <v>#N/A</v>
      </c>
      <c r="F1385" t="e">
        <f>IF(A1385&lt;='Single Prism'!$D$18,A1385,#N/A)</f>
        <v>#N/A</v>
      </c>
      <c r="G1385" t="e">
        <f>'Single Prism'!$D$36*SIN(RADIANS('Single Prism'!$D$17*F1385))</f>
        <v>#N/A</v>
      </c>
      <c r="H1385" t="e">
        <f>'Single Prism'!$D$36*COS(RADIANS('Single Prism'!$D$17*F1385))</f>
        <v>#N/A</v>
      </c>
    </row>
    <row r="1386" spans="1:8" x14ac:dyDescent="0.25">
      <c r="A1386">
        <v>692</v>
      </c>
      <c r="B1386" t="e">
        <f>IF(A1386&lt;='Single Prism'!$D$18,A1386,#N/A)</f>
        <v>#N/A</v>
      </c>
      <c r="C1386" t="e">
        <f>'Single Prism'!$D$38*SIN(RADIANS('Single Prism'!$D$17*B1386))</f>
        <v>#N/A</v>
      </c>
      <c r="D1386" t="e">
        <f>'Single Prism'!$D$38*COS(RADIANS('Single Prism'!$D$17*B1386))</f>
        <v>#N/A</v>
      </c>
      <c r="F1386" t="e">
        <f>IF(A1386&lt;='Single Prism'!$D$18,A1386,#N/A)</f>
        <v>#N/A</v>
      </c>
      <c r="G1386" t="e">
        <f>'Single Prism'!$D$36*SIN(RADIANS('Single Prism'!$D$17*F1386))</f>
        <v>#N/A</v>
      </c>
      <c r="H1386" t="e">
        <f>'Single Prism'!$D$36*COS(RADIANS('Single Prism'!$D$17*F1386))</f>
        <v>#N/A</v>
      </c>
    </row>
    <row r="1387" spans="1:8" x14ac:dyDescent="0.25">
      <c r="A1387">
        <v>692.5</v>
      </c>
      <c r="B1387" t="e">
        <f>IF(A1387&lt;='Single Prism'!$D$18,A1387,#N/A)</f>
        <v>#N/A</v>
      </c>
      <c r="C1387" t="e">
        <f>'Single Prism'!$D$38*SIN(RADIANS('Single Prism'!$D$17*B1387))</f>
        <v>#N/A</v>
      </c>
      <c r="D1387" t="e">
        <f>'Single Prism'!$D$38*COS(RADIANS('Single Prism'!$D$17*B1387))</f>
        <v>#N/A</v>
      </c>
      <c r="F1387" t="e">
        <f>IF(A1387&lt;='Single Prism'!$D$18,A1387,#N/A)</f>
        <v>#N/A</v>
      </c>
      <c r="G1387" t="e">
        <f>'Single Prism'!$D$36*SIN(RADIANS('Single Prism'!$D$17*F1387))</f>
        <v>#N/A</v>
      </c>
      <c r="H1387" t="e">
        <f>'Single Prism'!$D$36*COS(RADIANS('Single Prism'!$D$17*F1387))</f>
        <v>#N/A</v>
      </c>
    </row>
    <row r="1388" spans="1:8" x14ac:dyDescent="0.25">
      <c r="A1388">
        <v>693</v>
      </c>
      <c r="B1388" t="e">
        <f>IF(A1388&lt;='Single Prism'!$D$18,A1388,#N/A)</f>
        <v>#N/A</v>
      </c>
      <c r="C1388" t="e">
        <f>'Single Prism'!$D$38*SIN(RADIANS('Single Prism'!$D$17*B1388))</f>
        <v>#N/A</v>
      </c>
      <c r="D1388" t="e">
        <f>'Single Prism'!$D$38*COS(RADIANS('Single Prism'!$D$17*B1388))</f>
        <v>#N/A</v>
      </c>
      <c r="F1388" t="e">
        <f>IF(A1388&lt;='Single Prism'!$D$18,A1388,#N/A)</f>
        <v>#N/A</v>
      </c>
      <c r="G1388" t="e">
        <f>'Single Prism'!$D$36*SIN(RADIANS('Single Prism'!$D$17*F1388))</f>
        <v>#N/A</v>
      </c>
      <c r="H1388" t="e">
        <f>'Single Prism'!$D$36*COS(RADIANS('Single Prism'!$D$17*F1388))</f>
        <v>#N/A</v>
      </c>
    </row>
    <row r="1389" spans="1:8" x14ac:dyDescent="0.25">
      <c r="A1389">
        <v>693.5</v>
      </c>
      <c r="B1389" t="e">
        <f>IF(A1389&lt;='Single Prism'!$D$18,A1389,#N/A)</f>
        <v>#N/A</v>
      </c>
      <c r="C1389" t="e">
        <f>'Single Prism'!$D$38*SIN(RADIANS('Single Prism'!$D$17*B1389))</f>
        <v>#N/A</v>
      </c>
      <c r="D1389" t="e">
        <f>'Single Prism'!$D$38*COS(RADIANS('Single Prism'!$D$17*B1389))</f>
        <v>#N/A</v>
      </c>
      <c r="F1389" t="e">
        <f>IF(A1389&lt;='Single Prism'!$D$18,A1389,#N/A)</f>
        <v>#N/A</v>
      </c>
      <c r="G1389" t="e">
        <f>'Single Prism'!$D$36*SIN(RADIANS('Single Prism'!$D$17*F1389))</f>
        <v>#N/A</v>
      </c>
      <c r="H1389" t="e">
        <f>'Single Prism'!$D$36*COS(RADIANS('Single Prism'!$D$17*F1389))</f>
        <v>#N/A</v>
      </c>
    </row>
    <row r="1390" spans="1:8" x14ac:dyDescent="0.25">
      <c r="A1390">
        <v>694</v>
      </c>
      <c r="B1390" t="e">
        <f>IF(A1390&lt;='Single Prism'!$D$18,A1390,#N/A)</f>
        <v>#N/A</v>
      </c>
      <c r="C1390" t="e">
        <f>'Single Prism'!$D$38*SIN(RADIANS('Single Prism'!$D$17*B1390))</f>
        <v>#N/A</v>
      </c>
      <c r="D1390" t="e">
        <f>'Single Prism'!$D$38*COS(RADIANS('Single Prism'!$D$17*B1390))</f>
        <v>#N/A</v>
      </c>
      <c r="F1390" t="e">
        <f>IF(A1390&lt;='Single Prism'!$D$18,A1390,#N/A)</f>
        <v>#N/A</v>
      </c>
      <c r="G1390" t="e">
        <f>'Single Prism'!$D$36*SIN(RADIANS('Single Prism'!$D$17*F1390))</f>
        <v>#N/A</v>
      </c>
      <c r="H1390" t="e">
        <f>'Single Prism'!$D$36*COS(RADIANS('Single Prism'!$D$17*F1390))</f>
        <v>#N/A</v>
      </c>
    </row>
    <row r="1391" spans="1:8" x14ac:dyDescent="0.25">
      <c r="A1391">
        <v>694.5</v>
      </c>
      <c r="B1391" t="e">
        <f>IF(A1391&lt;='Single Prism'!$D$18,A1391,#N/A)</f>
        <v>#N/A</v>
      </c>
      <c r="C1391" t="e">
        <f>'Single Prism'!$D$38*SIN(RADIANS('Single Prism'!$D$17*B1391))</f>
        <v>#N/A</v>
      </c>
      <c r="D1391" t="e">
        <f>'Single Prism'!$D$38*COS(RADIANS('Single Prism'!$D$17*B1391))</f>
        <v>#N/A</v>
      </c>
      <c r="F1391" t="e">
        <f>IF(A1391&lt;='Single Prism'!$D$18,A1391,#N/A)</f>
        <v>#N/A</v>
      </c>
      <c r="G1391" t="e">
        <f>'Single Prism'!$D$36*SIN(RADIANS('Single Prism'!$D$17*F1391))</f>
        <v>#N/A</v>
      </c>
      <c r="H1391" t="e">
        <f>'Single Prism'!$D$36*COS(RADIANS('Single Prism'!$D$17*F1391))</f>
        <v>#N/A</v>
      </c>
    </row>
    <row r="1392" spans="1:8" x14ac:dyDescent="0.25">
      <c r="A1392">
        <v>695</v>
      </c>
      <c r="B1392" t="e">
        <f>IF(A1392&lt;='Single Prism'!$D$18,A1392,#N/A)</f>
        <v>#N/A</v>
      </c>
      <c r="C1392" t="e">
        <f>'Single Prism'!$D$38*SIN(RADIANS('Single Prism'!$D$17*B1392))</f>
        <v>#N/A</v>
      </c>
      <c r="D1392" t="e">
        <f>'Single Prism'!$D$38*COS(RADIANS('Single Prism'!$D$17*B1392))</f>
        <v>#N/A</v>
      </c>
      <c r="F1392" t="e">
        <f>IF(A1392&lt;='Single Prism'!$D$18,A1392,#N/A)</f>
        <v>#N/A</v>
      </c>
      <c r="G1392" t="e">
        <f>'Single Prism'!$D$36*SIN(RADIANS('Single Prism'!$D$17*F1392))</f>
        <v>#N/A</v>
      </c>
      <c r="H1392" t="e">
        <f>'Single Prism'!$D$36*COS(RADIANS('Single Prism'!$D$17*F1392))</f>
        <v>#N/A</v>
      </c>
    </row>
    <row r="1393" spans="1:8" x14ac:dyDescent="0.25">
      <c r="A1393">
        <v>695.5</v>
      </c>
      <c r="B1393" t="e">
        <f>IF(A1393&lt;='Single Prism'!$D$18,A1393,#N/A)</f>
        <v>#N/A</v>
      </c>
      <c r="C1393" t="e">
        <f>'Single Prism'!$D$38*SIN(RADIANS('Single Prism'!$D$17*B1393))</f>
        <v>#N/A</v>
      </c>
      <c r="D1393" t="e">
        <f>'Single Prism'!$D$38*COS(RADIANS('Single Prism'!$D$17*B1393))</f>
        <v>#N/A</v>
      </c>
      <c r="F1393" t="e">
        <f>IF(A1393&lt;='Single Prism'!$D$18,A1393,#N/A)</f>
        <v>#N/A</v>
      </c>
      <c r="G1393" t="e">
        <f>'Single Prism'!$D$36*SIN(RADIANS('Single Prism'!$D$17*F1393))</f>
        <v>#N/A</v>
      </c>
      <c r="H1393" t="e">
        <f>'Single Prism'!$D$36*COS(RADIANS('Single Prism'!$D$17*F1393))</f>
        <v>#N/A</v>
      </c>
    </row>
    <row r="1394" spans="1:8" x14ac:dyDescent="0.25">
      <c r="A1394">
        <v>696</v>
      </c>
      <c r="B1394" t="e">
        <f>IF(A1394&lt;='Single Prism'!$D$18,A1394,#N/A)</f>
        <v>#N/A</v>
      </c>
      <c r="C1394" t="e">
        <f>'Single Prism'!$D$38*SIN(RADIANS('Single Prism'!$D$17*B1394))</f>
        <v>#N/A</v>
      </c>
      <c r="D1394" t="e">
        <f>'Single Prism'!$D$38*COS(RADIANS('Single Prism'!$D$17*B1394))</f>
        <v>#N/A</v>
      </c>
      <c r="F1394" t="e">
        <f>IF(A1394&lt;='Single Prism'!$D$18,A1394,#N/A)</f>
        <v>#N/A</v>
      </c>
      <c r="G1394" t="e">
        <f>'Single Prism'!$D$36*SIN(RADIANS('Single Prism'!$D$17*F1394))</f>
        <v>#N/A</v>
      </c>
      <c r="H1394" t="e">
        <f>'Single Prism'!$D$36*COS(RADIANS('Single Prism'!$D$17*F1394))</f>
        <v>#N/A</v>
      </c>
    </row>
    <row r="1395" spans="1:8" x14ac:dyDescent="0.25">
      <c r="A1395">
        <v>696.5</v>
      </c>
      <c r="B1395" t="e">
        <f>IF(A1395&lt;='Single Prism'!$D$18,A1395,#N/A)</f>
        <v>#N/A</v>
      </c>
      <c r="C1395" t="e">
        <f>'Single Prism'!$D$38*SIN(RADIANS('Single Prism'!$D$17*B1395))</f>
        <v>#N/A</v>
      </c>
      <c r="D1395" t="e">
        <f>'Single Prism'!$D$38*COS(RADIANS('Single Prism'!$D$17*B1395))</f>
        <v>#N/A</v>
      </c>
      <c r="F1395" t="e">
        <f>IF(A1395&lt;='Single Prism'!$D$18,A1395,#N/A)</f>
        <v>#N/A</v>
      </c>
      <c r="G1395" t="e">
        <f>'Single Prism'!$D$36*SIN(RADIANS('Single Prism'!$D$17*F1395))</f>
        <v>#N/A</v>
      </c>
      <c r="H1395" t="e">
        <f>'Single Prism'!$D$36*COS(RADIANS('Single Prism'!$D$17*F1395))</f>
        <v>#N/A</v>
      </c>
    </row>
    <row r="1396" spans="1:8" x14ac:dyDescent="0.25">
      <c r="A1396">
        <v>697</v>
      </c>
      <c r="B1396" t="e">
        <f>IF(A1396&lt;='Single Prism'!$D$18,A1396,#N/A)</f>
        <v>#N/A</v>
      </c>
      <c r="C1396" t="e">
        <f>'Single Prism'!$D$38*SIN(RADIANS('Single Prism'!$D$17*B1396))</f>
        <v>#N/A</v>
      </c>
      <c r="D1396" t="e">
        <f>'Single Prism'!$D$38*COS(RADIANS('Single Prism'!$D$17*B1396))</f>
        <v>#N/A</v>
      </c>
      <c r="F1396" t="e">
        <f>IF(A1396&lt;='Single Prism'!$D$18,A1396,#N/A)</f>
        <v>#N/A</v>
      </c>
      <c r="G1396" t="e">
        <f>'Single Prism'!$D$36*SIN(RADIANS('Single Prism'!$D$17*F1396))</f>
        <v>#N/A</v>
      </c>
      <c r="H1396" t="e">
        <f>'Single Prism'!$D$36*COS(RADIANS('Single Prism'!$D$17*F1396))</f>
        <v>#N/A</v>
      </c>
    </row>
    <row r="1397" spans="1:8" x14ac:dyDescent="0.25">
      <c r="A1397">
        <v>697.5</v>
      </c>
      <c r="B1397" t="e">
        <f>IF(A1397&lt;='Single Prism'!$D$18,A1397,#N/A)</f>
        <v>#N/A</v>
      </c>
      <c r="C1397" t="e">
        <f>'Single Prism'!$D$38*SIN(RADIANS('Single Prism'!$D$17*B1397))</f>
        <v>#N/A</v>
      </c>
      <c r="D1397" t="e">
        <f>'Single Prism'!$D$38*COS(RADIANS('Single Prism'!$D$17*B1397))</f>
        <v>#N/A</v>
      </c>
      <c r="F1397" t="e">
        <f>IF(A1397&lt;='Single Prism'!$D$18,A1397,#N/A)</f>
        <v>#N/A</v>
      </c>
      <c r="G1397" t="e">
        <f>'Single Prism'!$D$36*SIN(RADIANS('Single Prism'!$D$17*F1397))</f>
        <v>#N/A</v>
      </c>
      <c r="H1397" t="e">
        <f>'Single Prism'!$D$36*COS(RADIANS('Single Prism'!$D$17*F1397))</f>
        <v>#N/A</v>
      </c>
    </row>
    <row r="1398" spans="1:8" x14ac:dyDescent="0.25">
      <c r="A1398">
        <v>698</v>
      </c>
      <c r="B1398" t="e">
        <f>IF(A1398&lt;='Single Prism'!$D$18,A1398,#N/A)</f>
        <v>#N/A</v>
      </c>
      <c r="C1398" t="e">
        <f>'Single Prism'!$D$38*SIN(RADIANS('Single Prism'!$D$17*B1398))</f>
        <v>#N/A</v>
      </c>
      <c r="D1398" t="e">
        <f>'Single Prism'!$D$38*COS(RADIANS('Single Prism'!$D$17*B1398))</f>
        <v>#N/A</v>
      </c>
      <c r="F1398" t="e">
        <f>IF(A1398&lt;='Single Prism'!$D$18,A1398,#N/A)</f>
        <v>#N/A</v>
      </c>
      <c r="G1398" t="e">
        <f>'Single Prism'!$D$36*SIN(RADIANS('Single Prism'!$D$17*F1398))</f>
        <v>#N/A</v>
      </c>
      <c r="H1398" t="e">
        <f>'Single Prism'!$D$36*COS(RADIANS('Single Prism'!$D$17*F1398))</f>
        <v>#N/A</v>
      </c>
    </row>
    <row r="1399" spans="1:8" x14ac:dyDescent="0.25">
      <c r="A1399">
        <v>698.5</v>
      </c>
      <c r="B1399" t="e">
        <f>IF(A1399&lt;='Single Prism'!$D$18,A1399,#N/A)</f>
        <v>#N/A</v>
      </c>
      <c r="C1399" t="e">
        <f>'Single Prism'!$D$38*SIN(RADIANS('Single Prism'!$D$17*B1399))</f>
        <v>#N/A</v>
      </c>
      <c r="D1399" t="e">
        <f>'Single Prism'!$D$38*COS(RADIANS('Single Prism'!$D$17*B1399))</f>
        <v>#N/A</v>
      </c>
      <c r="F1399" t="e">
        <f>IF(A1399&lt;='Single Prism'!$D$18,A1399,#N/A)</f>
        <v>#N/A</v>
      </c>
      <c r="G1399" t="e">
        <f>'Single Prism'!$D$36*SIN(RADIANS('Single Prism'!$D$17*F1399))</f>
        <v>#N/A</v>
      </c>
      <c r="H1399" t="e">
        <f>'Single Prism'!$D$36*COS(RADIANS('Single Prism'!$D$17*F1399))</f>
        <v>#N/A</v>
      </c>
    </row>
    <row r="1400" spans="1:8" x14ac:dyDescent="0.25">
      <c r="A1400">
        <v>699</v>
      </c>
      <c r="B1400" t="e">
        <f>IF(A1400&lt;='Single Prism'!$D$18,A1400,#N/A)</f>
        <v>#N/A</v>
      </c>
      <c r="C1400" t="e">
        <f>'Single Prism'!$D$38*SIN(RADIANS('Single Prism'!$D$17*B1400))</f>
        <v>#N/A</v>
      </c>
      <c r="D1400" t="e">
        <f>'Single Prism'!$D$38*COS(RADIANS('Single Prism'!$D$17*B1400))</f>
        <v>#N/A</v>
      </c>
      <c r="F1400" t="e">
        <f>IF(A1400&lt;='Single Prism'!$D$18,A1400,#N/A)</f>
        <v>#N/A</v>
      </c>
      <c r="G1400" t="e">
        <f>'Single Prism'!$D$36*SIN(RADIANS('Single Prism'!$D$17*F1400))</f>
        <v>#N/A</v>
      </c>
      <c r="H1400" t="e">
        <f>'Single Prism'!$D$36*COS(RADIANS('Single Prism'!$D$17*F1400))</f>
        <v>#N/A</v>
      </c>
    </row>
    <row r="1401" spans="1:8" x14ac:dyDescent="0.25">
      <c r="A1401">
        <v>699.5</v>
      </c>
      <c r="B1401" t="e">
        <f>IF(A1401&lt;='Single Prism'!$D$18,A1401,#N/A)</f>
        <v>#N/A</v>
      </c>
      <c r="C1401" t="e">
        <f>'Single Prism'!$D$38*SIN(RADIANS('Single Prism'!$D$17*B1401))</f>
        <v>#N/A</v>
      </c>
      <c r="D1401" t="e">
        <f>'Single Prism'!$D$38*COS(RADIANS('Single Prism'!$D$17*B1401))</f>
        <v>#N/A</v>
      </c>
      <c r="F1401" t="e">
        <f>IF(A1401&lt;='Single Prism'!$D$18,A1401,#N/A)</f>
        <v>#N/A</v>
      </c>
      <c r="G1401" t="e">
        <f>'Single Prism'!$D$36*SIN(RADIANS('Single Prism'!$D$17*F1401))</f>
        <v>#N/A</v>
      </c>
      <c r="H1401" t="e">
        <f>'Single Prism'!$D$36*COS(RADIANS('Single Prism'!$D$17*F1401))</f>
        <v>#N/A</v>
      </c>
    </row>
    <row r="1402" spans="1:8" x14ac:dyDescent="0.25">
      <c r="A1402">
        <v>700</v>
      </c>
      <c r="B1402" t="e">
        <f>IF(A1402&lt;='Single Prism'!$D$18,A1402,#N/A)</f>
        <v>#N/A</v>
      </c>
      <c r="C1402" t="e">
        <f>'Single Prism'!$D$38*SIN(RADIANS('Single Prism'!$D$17*B1402))</f>
        <v>#N/A</v>
      </c>
      <c r="D1402" t="e">
        <f>'Single Prism'!$D$38*COS(RADIANS('Single Prism'!$D$17*B1402))</f>
        <v>#N/A</v>
      </c>
      <c r="F1402" t="e">
        <f>IF(A1402&lt;='Single Prism'!$D$18,A1402,#N/A)</f>
        <v>#N/A</v>
      </c>
      <c r="G1402" t="e">
        <f>'Single Prism'!$D$36*SIN(RADIANS('Single Prism'!$D$17*F1402))</f>
        <v>#N/A</v>
      </c>
      <c r="H1402" t="e">
        <f>'Single Prism'!$D$36*COS(RADIANS('Single Prism'!$D$17*F1402))</f>
        <v>#N/A</v>
      </c>
    </row>
    <row r="1403" spans="1:8" x14ac:dyDescent="0.25">
      <c r="A1403">
        <v>700.5</v>
      </c>
      <c r="B1403" t="e">
        <f>IF(A1403&lt;='Single Prism'!$D$18,A1403,#N/A)</f>
        <v>#N/A</v>
      </c>
      <c r="C1403" t="e">
        <f>'Single Prism'!$D$38*SIN(RADIANS('Single Prism'!$D$17*B1403))</f>
        <v>#N/A</v>
      </c>
      <c r="D1403" t="e">
        <f>'Single Prism'!$D$38*COS(RADIANS('Single Prism'!$D$17*B1403))</f>
        <v>#N/A</v>
      </c>
      <c r="F1403" t="e">
        <f>IF(A1403&lt;='Single Prism'!$D$18,A1403,#N/A)</f>
        <v>#N/A</v>
      </c>
      <c r="G1403" t="e">
        <f>'Single Prism'!$D$36*SIN(RADIANS('Single Prism'!$D$17*F1403))</f>
        <v>#N/A</v>
      </c>
      <c r="H1403" t="e">
        <f>'Single Prism'!$D$36*COS(RADIANS('Single Prism'!$D$17*F1403))</f>
        <v>#N/A</v>
      </c>
    </row>
    <row r="1404" spans="1:8" x14ac:dyDescent="0.25">
      <c r="A1404">
        <v>701</v>
      </c>
      <c r="B1404" t="e">
        <f>IF(A1404&lt;='Single Prism'!$D$18,A1404,#N/A)</f>
        <v>#N/A</v>
      </c>
      <c r="C1404" t="e">
        <f>'Single Prism'!$D$38*SIN(RADIANS('Single Prism'!$D$17*B1404))</f>
        <v>#N/A</v>
      </c>
      <c r="D1404" t="e">
        <f>'Single Prism'!$D$38*COS(RADIANS('Single Prism'!$D$17*B1404))</f>
        <v>#N/A</v>
      </c>
      <c r="F1404" t="e">
        <f>IF(A1404&lt;='Single Prism'!$D$18,A1404,#N/A)</f>
        <v>#N/A</v>
      </c>
      <c r="G1404" t="e">
        <f>'Single Prism'!$D$36*SIN(RADIANS('Single Prism'!$D$17*F1404))</f>
        <v>#N/A</v>
      </c>
      <c r="H1404" t="e">
        <f>'Single Prism'!$D$36*COS(RADIANS('Single Prism'!$D$17*F1404))</f>
        <v>#N/A</v>
      </c>
    </row>
    <row r="1405" spans="1:8" x14ac:dyDescent="0.25">
      <c r="A1405">
        <v>701.5</v>
      </c>
      <c r="B1405" t="e">
        <f>IF(A1405&lt;='Single Prism'!$D$18,A1405,#N/A)</f>
        <v>#N/A</v>
      </c>
      <c r="C1405" t="e">
        <f>'Single Prism'!$D$38*SIN(RADIANS('Single Prism'!$D$17*B1405))</f>
        <v>#N/A</v>
      </c>
      <c r="D1405" t="e">
        <f>'Single Prism'!$D$38*COS(RADIANS('Single Prism'!$D$17*B1405))</f>
        <v>#N/A</v>
      </c>
      <c r="F1405" t="e">
        <f>IF(A1405&lt;='Single Prism'!$D$18,A1405,#N/A)</f>
        <v>#N/A</v>
      </c>
      <c r="G1405" t="e">
        <f>'Single Prism'!$D$36*SIN(RADIANS('Single Prism'!$D$17*F1405))</f>
        <v>#N/A</v>
      </c>
      <c r="H1405" t="e">
        <f>'Single Prism'!$D$36*COS(RADIANS('Single Prism'!$D$17*F1405))</f>
        <v>#N/A</v>
      </c>
    </row>
    <row r="1406" spans="1:8" x14ac:dyDescent="0.25">
      <c r="A1406">
        <v>702</v>
      </c>
      <c r="B1406" t="e">
        <f>IF(A1406&lt;='Single Prism'!$D$18,A1406,#N/A)</f>
        <v>#N/A</v>
      </c>
      <c r="C1406" t="e">
        <f>'Single Prism'!$D$38*SIN(RADIANS('Single Prism'!$D$17*B1406))</f>
        <v>#N/A</v>
      </c>
      <c r="D1406" t="e">
        <f>'Single Prism'!$D$38*COS(RADIANS('Single Prism'!$D$17*B1406))</f>
        <v>#N/A</v>
      </c>
      <c r="F1406" t="e">
        <f>IF(A1406&lt;='Single Prism'!$D$18,A1406,#N/A)</f>
        <v>#N/A</v>
      </c>
      <c r="G1406" t="e">
        <f>'Single Prism'!$D$36*SIN(RADIANS('Single Prism'!$D$17*F1406))</f>
        <v>#N/A</v>
      </c>
      <c r="H1406" t="e">
        <f>'Single Prism'!$D$36*COS(RADIANS('Single Prism'!$D$17*F1406))</f>
        <v>#N/A</v>
      </c>
    </row>
    <row r="1407" spans="1:8" x14ac:dyDescent="0.25">
      <c r="A1407">
        <v>702.5</v>
      </c>
      <c r="B1407" t="e">
        <f>IF(A1407&lt;='Single Prism'!$D$18,A1407,#N/A)</f>
        <v>#N/A</v>
      </c>
      <c r="C1407" t="e">
        <f>'Single Prism'!$D$38*SIN(RADIANS('Single Prism'!$D$17*B1407))</f>
        <v>#N/A</v>
      </c>
      <c r="D1407" t="e">
        <f>'Single Prism'!$D$38*COS(RADIANS('Single Prism'!$D$17*B1407))</f>
        <v>#N/A</v>
      </c>
      <c r="F1407" t="e">
        <f>IF(A1407&lt;='Single Prism'!$D$18,A1407,#N/A)</f>
        <v>#N/A</v>
      </c>
      <c r="G1407" t="e">
        <f>'Single Prism'!$D$36*SIN(RADIANS('Single Prism'!$D$17*F1407))</f>
        <v>#N/A</v>
      </c>
      <c r="H1407" t="e">
        <f>'Single Prism'!$D$36*COS(RADIANS('Single Prism'!$D$17*F1407))</f>
        <v>#N/A</v>
      </c>
    </row>
    <row r="1408" spans="1:8" x14ac:dyDescent="0.25">
      <c r="A1408">
        <v>703</v>
      </c>
      <c r="B1408" t="e">
        <f>IF(A1408&lt;='Single Prism'!$D$18,A1408,#N/A)</f>
        <v>#N/A</v>
      </c>
      <c r="C1408" t="e">
        <f>'Single Prism'!$D$38*SIN(RADIANS('Single Prism'!$D$17*B1408))</f>
        <v>#N/A</v>
      </c>
      <c r="D1408" t="e">
        <f>'Single Prism'!$D$38*COS(RADIANS('Single Prism'!$D$17*B1408))</f>
        <v>#N/A</v>
      </c>
      <c r="F1408" t="e">
        <f>IF(A1408&lt;='Single Prism'!$D$18,A1408,#N/A)</f>
        <v>#N/A</v>
      </c>
      <c r="G1408" t="e">
        <f>'Single Prism'!$D$36*SIN(RADIANS('Single Prism'!$D$17*F1408))</f>
        <v>#N/A</v>
      </c>
      <c r="H1408" t="e">
        <f>'Single Prism'!$D$36*COS(RADIANS('Single Prism'!$D$17*F1408))</f>
        <v>#N/A</v>
      </c>
    </row>
    <row r="1409" spans="1:8" x14ac:dyDescent="0.25">
      <c r="A1409">
        <v>703.5</v>
      </c>
      <c r="B1409" t="e">
        <f>IF(A1409&lt;='Single Prism'!$D$18,A1409,#N/A)</f>
        <v>#N/A</v>
      </c>
      <c r="C1409" t="e">
        <f>'Single Prism'!$D$38*SIN(RADIANS('Single Prism'!$D$17*B1409))</f>
        <v>#N/A</v>
      </c>
      <c r="D1409" t="e">
        <f>'Single Prism'!$D$38*COS(RADIANS('Single Prism'!$D$17*B1409))</f>
        <v>#N/A</v>
      </c>
      <c r="F1409" t="e">
        <f>IF(A1409&lt;='Single Prism'!$D$18,A1409,#N/A)</f>
        <v>#N/A</v>
      </c>
      <c r="G1409" t="e">
        <f>'Single Prism'!$D$36*SIN(RADIANS('Single Prism'!$D$17*F1409))</f>
        <v>#N/A</v>
      </c>
      <c r="H1409" t="e">
        <f>'Single Prism'!$D$36*COS(RADIANS('Single Prism'!$D$17*F1409))</f>
        <v>#N/A</v>
      </c>
    </row>
    <row r="1410" spans="1:8" x14ac:dyDescent="0.25">
      <c r="A1410">
        <v>704</v>
      </c>
      <c r="B1410" t="e">
        <f>IF(A1410&lt;='Single Prism'!$D$18,A1410,#N/A)</f>
        <v>#N/A</v>
      </c>
      <c r="C1410" t="e">
        <f>'Single Prism'!$D$38*SIN(RADIANS('Single Prism'!$D$17*B1410))</f>
        <v>#N/A</v>
      </c>
      <c r="D1410" t="e">
        <f>'Single Prism'!$D$38*COS(RADIANS('Single Prism'!$D$17*B1410))</f>
        <v>#N/A</v>
      </c>
      <c r="F1410" t="e">
        <f>IF(A1410&lt;='Single Prism'!$D$18,A1410,#N/A)</f>
        <v>#N/A</v>
      </c>
      <c r="G1410" t="e">
        <f>'Single Prism'!$D$36*SIN(RADIANS('Single Prism'!$D$17*F1410))</f>
        <v>#N/A</v>
      </c>
      <c r="H1410" t="e">
        <f>'Single Prism'!$D$36*COS(RADIANS('Single Prism'!$D$17*F1410))</f>
        <v>#N/A</v>
      </c>
    </row>
    <row r="1411" spans="1:8" x14ac:dyDescent="0.25">
      <c r="A1411">
        <v>704.5</v>
      </c>
      <c r="B1411" t="e">
        <f>IF(A1411&lt;='Single Prism'!$D$18,A1411,#N/A)</f>
        <v>#N/A</v>
      </c>
      <c r="C1411" t="e">
        <f>'Single Prism'!$D$38*SIN(RADIANS('Single Prism'!$D$17*B1411))</f>
        <v>#N/A</v>
      </c>
      <c r="D1411" t="e">
        <f>'Single Prism'!$D$38*COS(RADIANS('Single Prism'!$D$17*B1411))</f>
        <v>#N/A</v>
      </c>
      <c r="F1411" t="e">
        <f>IF(A1411&lt;='Single Prism'!$D$18,A1411,#N/A)</f>
        <v>#N/A</v>
      </c>
      <c r="G1411" t="e">
        <f>'Single Prism'!$D$36*SIN(RADIANS('Single Prism'!$D$17*F1411))</f>
        <v>#N/A</v>
      </c>
      <c r="H1411" t="e">
        <f>'Single Prism'!$D$36*COS(RADIANS('Single Prism'!$D$17*F1411))</f>
        <v>#N/A</v>
      </c>
    </row>
    <row r="1412" spans="1:8" x14ac:dyDescent="0.25">
      <c r="A1412">
        <v>705</v>
      </c>
      <c r="B1412" t="e">
        <f>IF(A1412&lt;='Single Prism'!$D$18,A1412,#N/A)</f>
        <v>#N/A</v>
      </c>
      <c r="C1412" t="e">
        <f>'Single Prism'!$D$38*SIN(RADIANS('Single Prism'!$D$17*B1412))</f>
        <v>#N/A</v>
      </c>
      <c r="D1412" t="e">
        <f>'Single Prism'!$D$38*COS(RADIANS('Single Prism'!$D$17*B1412))</f>
        <v>#N/A</v>
      </c>
      <c r="F1412" t="e">
        <f>IF(A1412&lt;='Single Prism'!$D$18,A1412,#N/A)</f>
        <v>#N/A</v>
      </c>
      <c r="G1412" t="e">
        <f>'Single Prism'!$D$36*SIN(RADIANS('Single Prism'!$D$17*F1412))</f>
        <v>#N/A</v>
      </c>
      <c r="H1412" t="e">
        <f>'Single Prism'!$D$36*COS(RADIANS('Single Prism'!$D$17*F1412))</f>
        <v>#N/A</v>
      </c>
    </row>
    <row r="1413" spans="1:8" x14ac:dyDescent="0.25">
      <c r="A1413">
        <v>705.5</v>
      </c>
      <c r="B1413" t="e">
        <f>IF(A1413&lt;='Single Prism'!$D$18,A1413,#N/A)</f>
        <v>#N/A</v>
      </c>
      <c r="C1413" t="e">
        <f>'Single Prism'!$D$38*SIN(RADIANS('Single Prism'!$D$17*B1413))</f>
        <v>#N/A</v>
      </c>
      <c r="D1413" t="e">
        <f>'Single Prism'!$D$38*COS(RADIANS('Single Prism'!$D$17*B1413))</f>
        <v>#N/A</v>
      </c>
      <c r="F1413" t="e">
        <f>IF(A1413&lt;='Single Prism'!$D$18,A1413,#N/A)</f>
        <v>#N/A</v>
      </c>
      <c r="G1413" t="e">
        <f>'Single Prism'!$D$36*SIN(RADIANS('Single Prism'!$D$17*F1413))</f>
        <v>#N/A</v>
      </c>
      <c r="H1413" t="e">
        <f>'Single Prism'!$D$36*COS(RADIANS('Single Prism'!$D$17*F1413))</f>
        <v>#N/A</v>
      </c>
    </row>
    <row r="1414" spans="1:8" x14ac:dyDescent="0.25">
      <c r="A1414">
        <v>706</v>
      </c>
      <c r="B1414" t="e">
        <f>IF(A1414&lt;='Single Prism'!$D$18,A1414,#N/A)</f>
        <v>#N/A</v>
      </c>
      <c r="C1414" t="e">
        <f>'Single Prism'!$D$38*SIN(RADIANS('Single Prism'!$D$17*B1414))</f>
        <v>#N/A</v>
      </c>
      <c r="D1414" t="e">
        <f>'Single Prism'!$D$38*COS(RADIANS('Single Prism'!$D$17*B1414))</f>
        <v>#N/A</v>
      </c>
      <c r="F1414" t="e">
        <f>IF(A1414&lt;='Single Prism'!$D$18,A1414,#N/A)</f>
        <v>#N/A</v>
      </c>
      <c r="G1414" t="e">
        <f>'Single Prism'!$D$36*SIN(RADIANS('Single Prism'!$D$17*F1414))</f>
        <v>#N/A</v>
      </c>
      <c r="H1414" t="e">
        <f>'Single Prism'!$D$36*COS(RADIANS('Single Prism'!$D$17*F1414))</f>
        <v>#N/A</v>
      </c>
    </row>
    <row r="1415" spans="1:8" x14ac:dyDescent="0.25">
      <c r="A1415">
        <v>706.5</v>
      </c>
      <c r="B1415" t="e">
        <f>IF(A1415&lt;='Single Prism'!$D$18,A1415,#N/A)</f>
        <v>#N/A</v>
      </c>
      <c r="C1415" t="e">
        <f>'Single Prism'!$D$38*SIN(RADIANS('Single Prism'!$D$17*B1415))</f>
        <v>#N/A</v>
      </c>
      <c r="D1415" t="e">
        <f>'Single Prism'!$D$38*COS(RADIANS('Single Prism'!$D$17*B1415))</f>
        <v>#N/A</v>
      </c>
      <c r="F1415" t="e">
        <f>IF(A1415&lt;='Single Prism'!$D$18,A1415,#N/A)</f>
        <v>#N/A</v>
      </c>
      <c r="G1415" t="e">
        <f>'Single Prism'!$D$36*SIN(RADIANS('Single Prism'!$D$17*F1415))</f>
        <v>#N/A</v>
      </c>
      <c r="H1415" t="e">
        <f>'Single Prism'!$D$36*COS(RADIANS('Single Prism'!$D$17*F1415))</f>
        <v>#N/A</v>
      </c>
    </row>
    <row r="1416" spans="1:8" x14ac:dyDescent="0.25">
      <c r="A1416">
        <v>707</v>
      </c>
      <c r="B1416" t="e">
        <f>IF(A1416&lt;='Single Prism'!$D$18,A1416,#N/A)</f>
        <v>#N/A</v>
      </c>
      <c r="C1416" t="e">
        <f>'Single Prism'!$D$38*SIN(RADIANS('Single Prism'!$D$17*B1416))</f>
        <v>#N/A</v>
      </c>
      <c r="D1416" t="e">
        <f>'Single Prism'!$D$38*COS(RADIANS('Single Prism'!$D$17*B1416))</f>
        <v>#N/A</v>
      </c>
      <c r="F1416" t="e">
        <f>IF(A1416&lt;='Single Prism'!$D$18,A1416,#N/A)</f>
        <v>#N/A</v>
      </c>
      <c r="G1416" t="e">
        <f>'Single Prism'!$D$36*SIN(RADIANS('Single Prism'!$D$17*F1416))</f>
        <v>#N/A</v>
      </c>
      <c r="H1416" t="e">
        <f>'Single Prism'!$D$36*COS(RADIANS('Single Prism'!$D$17*F1416))</f>
        <v>#N/A</v>
      </c>
    </row>
    <row r="1417" spans="1:8" x14ac:dyDescent="0.25">
      <c r="A1417">
        <v>707.5</v>
      </c>
      <c r="B1417" t="e">
        <f>IF(A1417&lt;='Single Prism'!$D$18,A1417,#N/A)</f>
        <v>#N/A</v>
      </c>
      <c r="C1417" t="e">
        <f>'Single Prism'!$D$38*SIN(RADIANS('Single Prism'!$D$17*B1417))</f>
        <v>#N/A</v>
      </c>
      <c r="D1417" t="e">
        <f>'Single Prism'!$D$38*COS(RADIANS('Single Prism'!$D$17*B1417))</f>
        <v>#N/A</v>
      </c>
      <c r="F1417" t="e">
        <f>IF(A1417&lt;='Single Prism'!$D$18,A1417,#N/A)</f>
        <v>#N/A</v>
      </c>
      <c r="G1417" t="e">
        <f>'Single Prism'!$D$36*SIN(RADIANS('Single Prism'!$D$17*F1417))</f>
        <v>#N/A</v>
      </c>
      <c r="H1417" t="e">
        <f>'Single Prism'!$D$36*COS(RADIANS('Single Prism'!$D$17*F1417))</f>
        <v>#N/A</v>
      </c>
    </row>
    <row r="1418" spans="1:8" x14ac:dyDescent="0.25">
      <c r="A1418">
        <v>708</v>
      </c>
      <c r="B1418" t="e">
        <f>IF(A1418&lt;='Single Prism'!$D$18,A1418,#N/A)</f>
        <v>#N/A</v>
      </c>
      <c r="C1418" t="e">
        <f>'Single Prism'!$D$38*SIN(RADIANS('Single Prism'!$D$17*B1418))</f>
        <v>#N/A</v>
      </c>
      <c r="D1418" t="e">
        <f>'Single Prism'!$D$38*COS(RADIANS('Single Prism'!$D$17*B1418))</f>
        <v>#N/A</v>
      </c>
      <c r="F1418" t="e">
        <f>IF(A1418&lt;='Single Prism'!$D$18,A1418,#N/A)</f>
        <v>#N/A</v>
      </c>
      <c r="G1418" t="e">
        <f>'Single Prism'!$D$36*SIN(RADIANS('Single Prism'!$D$17*F1418))</f>
        <v>#N/A</v>
      </c>
      <c r="H1418" t="e">
        <f>'Single Prism'!$D$36*COS(RADIANS('Single Prism'!$D$17*F1418))</f>
        <v>#N/A</v>
      </c>
    </row>
    <row r="1419" spans="1:8" x14ac:dyDescent="0.25">
      <c r="A1419">
        <v>708.5</v>
      </c>
      <c r="B1419" t="e">
        <f>IF(A1419&lt;='Single Prism'!$D$18,A1419,#N/A)</f>
        <v>#N/A</v>
      </c>
      <c r="C1419" t="e">
        <f>'Single Prism'!$D$38*SIN(RADIANS('Single Prism'!$D$17*B1419))</f>
        <v>#N/A</v>
      </c>
      <c r="D1419" t="e">
        <f>'Single Prism'!$D$38*COS(RADIANS('Single Prism'!$D$17*B1419))</f>
        <v>#N/A</v>
      </c>
      <c r="F1419" t="e">
        <f>IF(A1419&lt;='Single Prism'!$D$18,A1419,#N/A)</f>
        <v>#N/A</v>
      </c>
      <c r="G1419" t="e">
        <f>'Single Prism'!$D$36*SIN(RADIANS('Single Prism'!$D$17*F1419))</f>
        <v>#N/A</v>
      </c>
      <c r="H1419" t="e">
        <f>'Single Prism'!$D$36*COS(RADIANS('Single Prism'!$D$17*F1419))</f>
        <v>#N/A</v>
      </c>
    </row>
    <row r="1420" spans="1:8" x14ac:dyDescent="0.25">
      <c r="A1420">
        <v>709</v>
      </c>
      <c r="B1420" t="e">
        <f>IF(A1420&lt;='Single Prism'!$D$18,A1420,#N/A)</f>
        <v>#N/A</v>
      </c>
      <c r="C1420" t="e">
        <f>'Single Prism'!$D$38*SIN(RADIANS('Single Prism'!$D$17*B1420))</f>
        <v>#N/A</v>
      </c>
      <c r="D1420" t="e">
        <f>'Single Prism'!$D$38*COS(RADIANS('Single Prism'!$D$17*B1420))</f>
        <v>#N/A</v>
      </c>
      <c r="F1420" t="e">
        <f>IF(A1420&lt;='Single Prism'!$D$18,A1420,#N/A)</f>
        <v>#N/A</v>
      </c>
      <c r="G1420" t="e">
        <f>'Single Prism'!$D$36*SIN(RADIANS('Single Prism'!$D$17*F1420))</f>
        <v>#N/A</v>
      </c>
      <c r="H1420" t="e">
        <f>'Single Prism'!$D$36*COS(RADIANS('Single Prism'!$D$17*F1420))</f>
        <v>#N/A</v>
      </c>
    </row>
    <row r="1421" spans="1:8" x14ac:dyDescent="0.25">
      <c r="A1421">
        <v>709.5</v>
      </c>
      <c r="B1421" t="e">
        <f>IF(A1421&lt;='Single Prism'!$D$18,A1421,#N/A)</f>
        <v>#N/A</v>
      </c>
      <c r="C1421" t="e">
        <f>'Single Prism'!$D$38*SIN(RADIANS('Single Prism'!$D$17*B1421))</f>
        <v>#N/A</v>
      </c>
      <c r="D1421" t="e">
        <f>'Single Prism'!$D$38*COS(RADIANS('Single Prism'!$D$17*B1421))</f>
        <v>#N/A</v>
      </c>
      <c r="F1421" t="e">
        <f>IF(A1421&lt;='Single Prism'!$D$18,A1421,#N/A)</f>
        <v>#N/A</v>
      </c>
      <c r="G1421" t="e">
        <f>'Single Prism'!$D$36*SIN(RADIANS('Single Prism'!$D$17*F1421))</f>
        <v>#N/A</v>
      </c>
      <c r="H1421" t="e">
        <f>'Single Prism'!$D$36*COS(RADIANS('Single Prism'!$D$17*F1421))</f>
        <v>#N/A</v>
      </c>
    </row>
    <row r="1422" spans="1:8" x14ac:dyDescent="0.25">
      <c r="A1422">
        <v>710</v>
      </c>
      <c r="B1422" t="e">
        <f>IF(A1422&lt;='Single Prism'!$D$18,A1422,#N/A)</f>
        <v>#N/A</v>
      </c>
      <c r="C1422" t="e">
        <f>'Single Prism'!$D$38*SIN(RADIANS('Single Prism'!$D$17*B1422))</f>
        <v>#N/A</v>
      </c>
      <c r="D1422" t="e">
        <f>'Single Prism'!$D$38*COS(RADIANS('Single Prism'!$D$17*B1422))</f>
        <v>#N/A</v>
      </c>
      <c r="F1422" t="e">
        <f>IF(A1422&lt;='Single Prism'!$D$18,A1422,#N/A)</f>
        <v>#N/A</v>
      </c>
      <c r="G1422" t="e">
        <f>'Single Prism'!$D$36*SIN(RADIANS('Single Prism'!$D$17*F1422))</f>
        <v>#N/A</v>
      </c>
      <c r="H1422" t="e">
        <f>'Single Prism'!$D$36*COS(RADIANS('Single Prism'!$D$17*F1422))</f>
        <v>#N/A</v>
      </c>
    </row>
    <row r="1423" spans="1:8" x14ac:dyDescent="0.25">
      <c r="A1423">
        <v>710.5</v>
      </c>
      <c r="B1423" t="e">
        <f>IF(A1423&lt;='Single Prism'!$D$18,A1423,#N/A)</f>
        <v>#N/A</v>
      </c>
      <c r="C1423" t="e">
        <f>'Single Prism'!$D$38*SIN(RADIANS('Single Prism'!$D$17*B1423))</f>
        <v>#N/A</v>
      </c>
      <c r="D1423" t="e">
        <f>'Single Prism'!$D$38*COS(RADIANS('Single Prism'!$D$17*B1423))</f>
        <v>#N/A</v>
      </c>
      <c r="F1423" t="e">
        <f>IF(A1423&lt;='Single Prism'!$D$18,A1423,#N/A)</f>
        <v>#N/A</v>
      </c>
      <c r="G1423" t="e">
        <f>'Single Prism'!$D$36*SIN(RADIANS('Single Prism'!$D$17*F1423))</f>
        <v>#N/A</v>
      </c>
      <c r="H1423" t="e">
        <f>'Single Prism'!$D$36*COS(RADIANS('Single Prism'!$D$17*F1423))</f>
        <v>#N/A</v>
      </c>
    </row>
    <row r="1424" spans="1:8" x14ac:dyDescent="0.25">
      <c r="A1424">
        <v>711</v>
      </c>
      <c r="B1424" t="e">
        <f>IF(A1424&lt;='Single Prism'!$D$18,A1424,#N/A)</f>
        <v>#N/A</v>
      </c>
      <c r="C1424" t="e">
        <f>'Single Prism'!$D$38*SIN(RADIANS('Single Prism'!$D$17*B1424))</f>
        <v>#N/A</v>
      </c>
      <c r="D1424" t="e">
        <f>'Single Prism'!$D$38*COS(RADIANS('Single Prism'!$D$17*B1424))</f>
        <v>#N/A</v>
      </c>
      <c r="F1424" t="e">
        <f>IF(A1424&lt;='Single Prism'!$D$18,A1424,#N/A)</f>
        <v>#N/A</v>
      </c>
      <c r="G1424" t="e">
        <f>'Single Prism'!$D$36*SIN(RADIANS('Single Prism'!$D$17*F1424))</f>
        <v>#N/A</v>
      </c>
      <c r="H1424" t="e">
        <f>'Single Prism'!$D$36*COS(RADIANS('Single Prism'!$D$17*F1424))</f>
        <v>#N/A</v>
      </c>
    </row>
    <row r="1425" spans="1:8" x14ac:dyDescent="0.25">
      <c r="A1425">
        <v>711.5</v>
      </c>
      <c r="B1425" t="e">
        <f>IF(A1425&lt;='Single Prism'!$D$18,A1425,#N/A)</f>
        <v>#N/A</v>
      </c>
      <c r="C1425" t="e">
        <f>'Single Prism'!$D$38*SIN(RADIANS('Single Prism'!$D$17*B1425))</f>
        <v>#N/A</v>
      </c>
      <c r="D1425" t="e">
        <f>'Single Prism'!$D$38*COS(RADIANS('Single Prism'!$D$17*B1425))</f>
        <v>#N/A</v>
      </c>
      <c r="F1425" t="e">
        <f>IF(A1425&lt;='Single Prism'!$D$18,A1425,#N/A)</f>
        <v>#N/A</v>
      </c>
      <c r="G1425" t="e">
        <f>'Single Prism'!$D$36*SIN(RADIANS('Single Prism'!$D$17*F1425))</f>
        <v>#N/A</v>
      </c>
      <c r="H1425" t="e">
        <f>'Single Prism'!$D$36*COS(RADIANS('Single Prism'!$D$17*F1425))</f>
        <v>#N/A</v>
      </c>
    </row>
    <row r="1426" spans="1:8" x14ac:dyDescent="0.25">
      <c r="A1426">
        <v>712</v>
      </c>
      <c r="B1426" t="e">
        <f>IF(A1426&lt;='Single Prism'!$D$18,A1426,#N/A)</f>
        <v>#N/A</v>
      </c>
      <c r="C1426" t="e">
        <f>'Single Prism'!$D$38*SIN(RADIANS('Single Prism'!$D$17*B1426))</f>
        <v>#N/A</v>
      </c>
      <c r="D1426" t="e">
        <f>'Single Prism'!$D$38*COS(RADIANS('Single Prism'!$D$17*B1426))</f>
        <v>#N/A</v>
      </c>
      <c r="F1426" t="e">
        <f>IF(A1426&lt;='Single Prism'!$D$18,A1426,#N/A)</f>
        <v>#N/A</v>
      </c>
      <c r="G1426" t="e">
        <f>'Single Prism'!$D$36*SIN(RADIANS('Single Prism'!$D$17*F1426))</f>
        <v>#N/A</v>
      </c>
      <c r="H1426" t="e">
        <f>'Single Prism'!$D$36*COS(RADIANS('Single Prism'!$D$17*F1426))</f>
        <v>#N/A</v>
      </c>
    </row>
    <row r="1427" spans="1:8" x14ac:dyDescent="0.25">
      <c r="A1427">
        <v>712.5</v>
      </c>
      <c r="B1427" t="e">
        <f>IF(A1427&lt;='Single Prism'!$D$18,A1427,#N/A)</f>
        <v>#N/A</v>
      </c>
      <c r="C1427" t="e">
        <f>'Single Prism'!$D$38*SIN(RADIANS('Single Prism'!$D$17*B1427))</f>
        <v>#N/A</v>
      </c>
      <c r="D1427" t="e">
        <f>'Single Prism'!$D$38*COS(RADIANS('Single Prism'!$D$17*B1427))</f>
        <v>#N/A</v>
      </c>
      <c r="F1427" t="e">
        <f>IF(A1427&lt;='Single Prism'!$D$18,A1427,#N/A)</f>
        <v>#N/A</v>
      </c>
      <c r="G1427" t="e">
        <f>'Single Prism'!$D$36*SIN(RADIANS('Single Prism'!$D$17*F1427))</f>
        <v>#N/A</v>
      </c>
      <c r="H1427" t="e">
        <f>'Single Prism'!$D$36*COS(RADIANS('Single Prism'!$D$17*F1427))</f>
        <v>#N/A</v>
      </c>
    </row>
    <row r="1428" spans="1:8" x14ac:dyDescent="0.25">
      <c r="A1428">
        <v>713</v>
      </c>
      <c r="B1428" t="e">
        <f>IF(A1428&lt;='Single Prism'!$D$18,A1428,#N/A)</f>
        <v>#N/A</v>
      </c>
      <c r="C1428" t="e">
        <f>'Single Prism'!$D$38*SIN(RADIANS('Single Prism'!$D$17*B1428))</f>
        <v>#N/A</v>
      </c>
      <c r="D1428" t="e">
        <f>'Single Prism'!$D$38*COS(RADIANS('Single Prism'!$D$17*B1428))</f>
        <v>#N/A</v>
      </c>
      <c r="F1428" t="e">
        <f>IF(A1428&lt;='Single Prism'!$D$18,A1428,#N/A)</f>
        <v>#N/A</v>
      </c>
      <c r="G1428" t="e">
        <f>'Single Prism'!$D$36*SIN(RADIANS('Single Prism'!$D$17*F1428))</f>
        <v>#N/A</v>
      </c>
      <c r="H1428" t="e">
        <f>'Single Prism'!$D$36*COS(RADIANS('Single Prism'!$D$17*F1428))</f>
        <v>#N/A</v>
      </c>
    </row>
    <row r="1429" spans="1:8" x14ac:dyDescent="0.25">
      <c r="A1429">
        <v>713.5</v>
      </c>
      <c r="B1429" t="e">
        <f>IF(A1429&lt;='Single Prism'!$D$18,A1429,#N/A)</f>
        <v>#N/A</v>
      </c>
      <c r="C1429" t="e">
        <f>'Single Prism'!$D$38*SIN(RADIANS('Single Prism'!$D$17*B1429))</f>
        <v>#N/A</v>
      </c>
      <c r="D1429" t="e">
        <f>'Single Prism'!$D$38*COS(RADIANS('Single Prism'!$D$17*B1429))</f>
        <v>#N/A</v>
      </c>
      <c r="F1429" t="e">
        <f>IF(A1429&lt;='Single Prism'!$D$18,A1429,#N/A)</f>
        <v>#N/A</v>
      </c>
      <c r="G1429" t="e">
        <f>'Single Prism'!$D$36*SIN(RADIANS('Single Prism'!$D$17*F1429))</f>
        <v>#N/A</v>
      </c>
      <c r="H1429" t="e">
        <f>'Single Prism'!$D$36*COS(RADIANS('Single Prism'!$D$17*F1429))</f>
        <v>#N/A</v>
      </c>
    </row>
    <row r="1430" spans="1:8" x14ac:dyDescent="0.25">
      <c r="A1430">
        <v>714</v>
      </c>
      <c r="B1430" t="e">
        <f>IF(A1430&lt;='Single Prism'!$D$18,A1430,#N/A)</f>
        <v>#N/A</v>
      </c>
      <c r="C1430" t="e">
        <f>'Single Prism'!$D$38*SIN(RADIANS('Single Prism'!$D$17*B1430))</f>
        <v>#N/A</v>
      </c>
      <c r="D1430" t="e">
        <f>'Single Prism'!$D$38*COS(RADIANS('Single Prism'!$D$17*B1430))</f>
        <v>#N/A</v>
      </c>
      <c r="F1430" t="e">
        <f>IF(A1430&lt;='Single Prism'!$D$18,A1430,#N/A)</f>
        <v>#N/A</v>
      </c>
      <c r="G1430" t="e">
        <f>'Single Prism'!$D$36*SIN(RADIANS('Single Prism'!$D$17*F1430))</f>
        <v>#N/A</v>
      </c>
      <c r="H1430" t="e">
        <f>'Single Prism'!$D$36*COS(RADIANS('Single Prism'!$D$17*F1430))</f>
        <v>#N/A</v>
      </c>
    </row>
    <row r="1431" spans="1:8" x14ac:dyDescent="0.25">
      <c r="A1431">
        <v>714.5</v>
      </c>
      <c r="B1431" t="e">
        <f>IF(A1431&lt;='Single Prism'!$D$18,A1431,#N/A)</f>
        <v>#N/A</v>
      </c>
      <c r="C1431" t="e">
        <f>'Single Prism'!$D$38*SIN(RADIANS('Single Prism'!$D$17*B1431))</f>
        <v>#N/A</v>
      </c>
      <c r="D1431" t="e">
        <f>'Single Prism'!$D$38*COS(RADIANS('Single Prism'!$D$17*B1431))</f>
        <v>#N/A</v>
      </c>
      <c r="F1431" t="e">
        <f>IF(A1431&lt;='Single Prism'!$D$18,A1431,#N/A)</f>
        <v>#N/A</v>
      </c>
      <c r="G1431" t="e">
        <f>'Single Prism'!$D$36*SIN(RADIANS('Single Prism'!$D$17*F1431))</f>
        <v>#N/A</v>
      </c>
      <c r="H1431" t="e">
        <f>'Single Prism'!$D$36*COS(RADIANS('Single Prism'!$D$17*F1431))</f>
        <v>#N/A</v>
      </c>
    </row>
    <row r="1432" spans="1:8" x14ac:dyDescent="0.25">
      <c r="A1432">
        <v>715</v>
      </c>
      <c r="B1432" t="e">
        <f>IF(A1432&lt;='Single Prism'!$D$18,A1432,#N/A)</f>
        <v>#N/A</v>
      </c>
      <c r="C1432" t="e">
        <f>'Single Prism'!$D$38*SIN(RADIANS('Single Prism'!$D$17*B1432))</f>
        <v>#N/A</v>
      </c>
      <c r="D1432" t="e">
        <f>'Single Prism'!$D$38*COS(RADIANS('Single Prism'!$D$17*B1432))</f>
        <v>#N/A</v>
      </c>
      <c r="F1432" t="e">
        <f>IF(A1432&lt;='Single Prism'!$D$18,A1432,#N/A)</f>
        <v>#N/A</v>
      </c>
      <c r="G1432" t="e">
        <f>'Single Prism'!$D$36*SIN(RADIANS('Single Prism'!$D$17*F1432))</f>
        <v>#N/A</v>
      </c>
      <c r="H1432" t="e">
        <f>'Single Prism'!$D$36*COS(RADIANS('Single Prism'!$D$17*F1432))</f>
        <v>#N/A</v>
      </c>
    </row>
    <row r="1433" spans="1:8" x14ac:dyDescent="0.25">
      <c r="A1433">
        <v>715.5</v>
      </c>
      <c r="B1433" t="e">
        <f>IF(A1433&lt;='Single Prism'!$D$18,A1433,#N/A)</f>
        <v>#N/A</v>
      </c>
      <c r="C1433" t="e">
        <f>'Single Prism'!$D$38*SIN(RADIANS('Single Prism'!$D$17*B1433))</f>
        <v>#N/A</v>
      </c>
      <c r="D1433" t="e">
        <f>'Single Prism'!$D$38*COS(RADIANS('Single Prism'!$D$17*B1433))</f>
        <v>#N/A</v>
      </c>
      <c r="F1433" t="e">
        <f>IF(A1433&lt;='Single Prism'!$D$18,A1433,#N/A)</f>
        <v>#N/A</v>
      </c>
      <c r="G1433" t="e">
        <f>'Single Prism'!$D$36*SIN(RADIANS('Single Prism'!$D$17*F1433))</f>
        <v>#N/A</v>
      </c>
      <c r="H1433" t="e">
        <f>'Single Prism'!$D$36*COS(RADIANS('Single Prism'!$D$17*F1433))</f>
        <v>#N/A</v>
      </c>
    </row>
    <row r="1434" spans="1:8" x14ac:dyDescent="0.25">
      <c r="A1434">
        <v>716</v>
      </c>
      <c r="B1434" t="e">
        <f>IF(A1434&lt;='Single Prism'!$D$18,A1434,#N/A)</f>
        <v>#N/A</v>
      </c>
      <c r="C1434" t="e">
        <f>'Single Prism'!$D$38*SIN(RADIANS('Single Prism'!$D$17*B1434))</f>
        <v>#N/A</v>
      </c>
      <c r="D1434" t="e">
        <f>'Single Prism'!$D$38*COS(RADIANS('Single Prism'!$D$17*B1434))</f>
        <v>#N/A</v>
      </c>
      <c r="F1434" t="e">
        <f>IF(A1434&lt;='Single Prism'!$D$18,A1434,#N/A)</f>
        <v>#N/A</v>
      </c>
      <c r="G1434" t="e">
        <f>'Single Prism'!$D$36*SIN(RADIANS('Single Prism'!$D$17*F1434))</f>
        <v>#N/A</v>
      </c>
      <c r="H1434" t="e">
        <f>'Single Prism'!$D$36*COS(RADIANS('Single Prism'!$D$17*F1434))</f>
        <v>#N/A</v>
      </c>
    </row>
    <row r="1435" spans="1:8" x14ac:dyDescent="0.25">
      <c r="A1435">
        <v>716.5</v>
      </c>
      <c r="B1435" t="e">
        <f>IF(A1435&lt;='Single Prism'!$D$18,A1435,#N/A)</f>
        <v>#N/A</v>
      </c>
      <c r="C1435" t="e">
        <f>'Single Prism'!$D$38*SIN(RADIANS('Single Prism'!$D$17*B1435))</f>
        <v>#N/A</v>
      </c>
      <c r="D1435" t="e">
        <f>'Single Prism'!$D$38*COS(RADIANS('Single Prism'!$D$17*B1435))</f>
        <v>#N/A</v>
      </c>
      <c r="F1435" t="e">
        <f>IF(A1435&lt;='Single Prism'!$D$18,A1435,#N/A)</f>
        <v>#N/A</v>
      </c>
      <c r="G1435" t="e">
        <f>'Single Prism'!$D$36*SIN(RADIANS('Single Prism'!$D$17*F1435))</f>
        <v>#N/A</v>
      </c>
      <c r="H1435" t="e">
        <f>'Single Prism'!$D$36*COS(RADIANS('Single Prism'!$D$17*F1435))</f>
        <v>#N/A</v>
      </c>
    </row>
    <row r="1436" spans="1:8" x14ac:dyDescent="0.25">
      <c r="A1436">
        <v>717</v>
      </c>
      <c r="B1436" t="e">
        <f>IF(A1436&lt;='Single Prism'!$D$18,A1436,#N/A)</f>
        <v>#N/A</v>
      </c>
      <c r="C1436" t="e">
        <f>'Single Prism'!$D$38*SIN(RADIANS('Single Prism'!$D$17*B1436))</f>
        <v>#N/A</v>
      </c>
      <c r="D1436" t="e">
        <f>'Single Prism'!$D$38*COS(RADIANS('Single Prism'!$D$17*B1436))</f>
        <v>#N/A</v>
      </c>
      <c r="F1436" t="e">
        <f>IF(A1436&lt;='Single Prism'!$D$18,A1436,#N/A)</f>
        <v>#N/A</v>
      </c>
      <c r="G1436" t="e">
        <f>'Single Prism'!$D$36*SIN(RADIANS('Single Prism'!$D$17*F1436))</f>
        <v>#N/A</v>
      </c>
      <c r="H1436" t="e">
        <f>'Single Prism'!$D$36*COS(RADIANS('Single Prism'!$D$17*F1436))</f>
        <v>#N/A</v>
      </c>
    </row>
    <row r="1437" spans="1:8" x14ac:dyDescent="0.25">
      <c r="A1437">
        <v>717.5</v>
      </c>
      <c r="B1437" t="e">
        <f>IF(A1437&lt;='Single Prism'!$D$18,A1437,#N/A)</f>
        <v>#N/A</v>
      </c>
      <c r="C1437" t="e">
        <f>'Single Prism'!$D$38*SIN(RADIANS('Single Prism'!$D$17*B1437))</f>
        <v>#N/A</v>
      </c>
      <c r="D1437" t="e">
        <f>'Single Prism'!$D$38*COS(RADIANS('Single Prism'!$D$17*B1437))</f>
        <v>#N/A</v>
      </c>
      <c r="F1437" t="e">
        <f>IF(A1437&lt;='Single Prism'!$D$18,A1437,#N/A)</f>
        <v>#N/A</v>
      </c>
      <c r="G1437" t="e">
        <f>'Single Prism'!$D$36*SIN(RADIANS('Single Prism'!$D$17*F1437))</f>
        <v>#N/A</v>
      </c>
      <c r="H1437" t="e">
        <f>'Single Prism'!$D$36*COS(RADIANS('Single Prism'!$D$17*F1437))</f>
        <v>#N/A</v>
      </c>
    </row>
    <row r="1438" spans="1:8" x14ac:dyDescent="0.25">
      <c r="A1438">
        <v>718</v>
      </c>
      <c r="B1438" t="e">
        <f>IF(A1438&lt;='Single Prism'!$D$18,A1438,#N/A)</f>
        <v>#N/A</v>
      </c>
      <c r="C1438" t="e">
        <f>'Single Prism'!$D$38*SIN(RADIANS('Single Prism'!$D$17*B1438))</f>
        <v>#N/A</v>
      </c>
      <c r="D1438" t="e">
        <f>'Single Prism'!$D$38*COS(RADIANS('Single Prism'!$D$17*B1438))</f>
        <v>#N/A</v>
      </c>
      <c r="F1438" t="e">
        <f>IF(A1438&lt;='Single Prism'!$D$18,A1438,#N/A)</f>
        <v>#N/A</v>
      </c>
      <c r="G1438" t="e">
        <f>'Single Prism'!$D$36*SIN(RADIANS('Single Prism'!$D$17*F1438))</f>
        <v>#N/A</v>
      </c>
      <c r="H1438" t="e">
        <f>'Single Prism'!$D$36*COS(RADIANS('Single Prism'!$D$17*F1438))</f>
        <v>#N/A</v>
      </c>
    </row>
    <row r="1439" spans="1:8" x14ac:dyDescent="0.25">
      <c r="A1439">
        <v>718.5</v>
      </c>
      <c r="B1439" t="e">
        <f>IF(A1439&lt;='Single Prism'!$D$18,A1439,#N/A)</f>
        <v>#N/A</v>
      </c>
      <c r="C1439" t="e">
        <f>'Single Prism'!$D$38*SIN(RADIANS('Single Prism'!$D$17*B1439))</f>
        <v>#N/A</v>
      </c>
      <c r="D1439" t="e">
        <f>'Single Prism'!$D$38*COS(RADIANS('Single Prism'!$D$17*B1439))</f>
        <v>#N/A</v>
      </c>
      <c r="F1439" t="e">
        <f>IF(A1439&lt;='Single Prism'!$D$18,A1439,#N/A)</f>
        <v>#N/A</v>
      </c>
      <c r="G1439" t="e">
        <f>'Single Prism'!$D$36*SIN(RADIANS('Single Prism'!$D$17*F1439))</f>
        <v>#N/A</v>
      </c>
      <c r="H1439" t="e">
        <f>'Single Prism'!$D$36*COS(RADIANS('Single Prism'!$D$17*F1439))</f>
        <v>#N/A</v>
      </c>
    </row>
    <row r="1440" spans="1:8" x14ac:dyDescent="0.25">
      <c r="A1440">
        <v>719</v>
      </c>
      <c r="B1440" t="e">
        <f>IF(A1440&lt;='Single Prism'!$D$18,A1440,#N/A)</f>
        <v>#N/A</v>
      </c>
      <c r="C1440" t="e">
        <f>'Single Prism'!$D$38*SIN(RADIANS('Single Prism'!$D$17*B1440))</f>
        <v>#N/A</v>
      </c>
      <c r="D1440" t="e">
        <f>'Single Prism'!$D$38*COS(RADIANS('Single Prism'!$D$17*B1440))</f>
        <v>#N/A</v>
      </c>
      <c r="F1440" t="e">
        <f>IF(A1440&lt;='Single Prism'!$D$18,A1440,#N/A)</f>
        <v>#N/A</v>
      </c>
      <c r="G1440" t="e">
        <f>'Single Prism'!$D$36*SIN(RADIANS('Single Prism'!$D$17*F1440))</f>
        <v>#N/A</v>
      </c>
      <c r="H1440" t="e">
        <f>'Single Prism'!$D$36*COS(RADIANS('Single Prism'!$D$17*F1440))</f>
        <v>#N/A</v>
      </c>
    </row>
    <row r="1441" spans="1:8" x14ac:dyDescent="0.25">
      <c r="A1441">
        <v>719.5</v>
      </c>
      <c r="B1441" t="e">
        <f>IF(A1441&lt;='Single Prism'!$D$18,A1441,#N/A)</f>
        <v>#N/A</v>
      </c>
      <c r="C1441" t="e">
        <f>'Single Prism'!$D$38*SIN(RADIANS('Single Prism'!$D$17*B1441))</f>
        <v>#N/A</v>
      </c>
      <c r="D1441" t="e">
        <f>'Single Prism'!$D$38*COS(RADIANS('Single Prism'!$D$17*B1441))</f>
        <v>#N/A</v>
      </c>
      <c r="F1441" t="e">
        <f>IF(A1441&lt;='Single Prism'!$D$18,A1441,#N/A)</f>
        <v>#N/A</v>
      </c>
      <c r="G1441" t="e">
        <f>'Single Prism'!$D$36*SIN(RADIANS('Single Prism'!$D$17*F1441))</f>
        <v>#N/A</v>
      </c>
      <c r="H1441" t="e">
        <f>'Single Prism'!$D$36*COS(RADIANS('Single Prism'!$D$17*F1441))</f>
        <v>#N/A</v>
      </c>
    </row>
    <row r="1442" spans="1:8" x14ac:dyDescent="0.25">
      <c r="A1442">
        <v>720</v>
      </c>
      <c r="B1442" t="e">
        <f>IF(A1442&lt;='Single Prism'!$D$18,A1442,#N/A)</f>
        <v>#N/A</v>
      </c>
      <c r="C1442" t="e">
        <f>'Single Prism'!$D$38*SIN(RADIANS('Single Prism'!$D$17*B1442))</f>
        <v>#N/A</v>
      </c>
      <c r="D1442" t="e">
        <f>'Single Prism'!$D$38*COS(RADIANS('Single Prism'!$D$17*B1442))</f>
        <v>#N/A</v>
      </c>
      <c r="F1442" t="e">
        <f>IF(A1442&lt;='Single Prism'!$D$18,A1442,#N/A)</f>
        <v>#N/A</v>
      </c>
      <c r="G1442" t="e">
        <f>'Single Prism'!$D$36*SIN(RADIANS('Single Prism'!$D$17*F1442))</f>
        <v>#N/A</v>
      </c>
      <c r="H1442" t="e">
        <f>'Single Prism'!$D$36*COS(RADIANS('Single Prism'!$D$17*F1442))</f>
        <v>#N/A</v>
      </c>
    </row>
    <row r="1443" spans="1:8" x14ac:dyDescent="0.25">
      <c r="A1443">
        <v>720.5</v>
      </c>
      <c r="B1443" t="e">
        <f>IF(A1443&lt;='Single Prism'!$D$18,A1443,#N/A)</f>
        <v>#N/A</v>
      </c>
      <c r="C1443" t="e">
        <f>'Single Prism'!$D$38*SIN(RADIANS('Single Prism'!$D$17*B1443))</f>
        <v>#N/A</v>
      </c>
      <c r="D1443" t="e">
        <f>'Single Prism'!$D$38*COS(RADIANS('Single Prism'!$D$17*B1443))</f>
        <v>#N/A</v>
      </c>
      <c r="F1443" t="e">
        <f>IF(A1443&lt;='Single Prism'!$D$18,A1443,#N/A)</f>
        <v>#N/A</v>
      </c>
      <c r="G1443" t="e">
        <f>'Single Prism'!$D$36*SIN(RADIANS('Single Prism'!$D$17*F1443))</f>
        <v>#N/A</v>
      </c>
      <c r="H1443" t="e">
        <f>'Single Prism'!$D$36*COS(RADIANS('Single Prism'!$D$17*F1443))</f>
        <v>#N/A</v>
      </c>
    </row>
    <row r="1444" spans="1:8" x14ac:dyDescent="0.25">
      <c r="A1444">
        <v>721</v>
      </c>
      <c r="B1444" t="e">
        <f>IF(A1444&lt;='Single Prism'!$D$18,A1444,#N/A)</f>
        <v>#N/A</v>
      </c>
      <c r="C1444" t="e">
        <f>'Single Prism'!$D$38*SIN(RADIANS('Single Prism'!$D$17*B1444))</f>
        <v>#N/A</v>
      </c>
      <c r="D1444" t="e">
        <f>'Single Prism'!$D$38*COS(RADIANS('Single Prism'!$D$17*B1444))</f>
        <v>#N/A</v>
      </c>
      <c r="F1444" t="e">
        <f>IF(A1444&lt;='Single Prism'!$D$18,A1444,#N/A)</f>
        <v>#N/A</v>
      </c>
      <c r="G1444" t="e">
        <f>'Single Prism'!$D$36*SIN(RADIANS('Single Prism'!$D$17*F1444))</f>
        <v>#N/A</v>
      </c>
      <c r="H1444" t="e">
        <f>'Single Prism'!$D$36*COS(RADIANS('Single Prism'!$D$17*F1444))</f>
        <v>#N/A</v>
      </c>
    </row>
    <row r="1445" spans="1:8" x14ac:dyDescent="0.25">
      <c r="A1445">
        <v>721.5</v>
      </c>
      <c r="B1445" t="e">
        <f>IF(A1445&lt;='Single Prism'!$D$18,A1445,#N/A)</f>
        <v>#N/A</v>
      </c>
      <c r="C1445" t="e">
        <f>'Single Prism'!$D$38*SIN(RADIANS('Single Prism'!$D$17*B1445))</f>
        <v>#N/A</v>
      </c>
      <c r="D1445" t="e">
        <f>'Single Prism'!$D$38*COS(RADIANS('Single Prism'!$D$17*B1445))</f>
        <v>#N/A</v>
      </c>
      <c r="F1445" t="e">
        <f>IF(A1445&lt;='Single Prism'!$D$18,A1445,#N/A)</f>
        <v>#N/A</v>
      </c>
      <c r="G1445" t="e">
        <f>'Single Prism'!$D$36*SIN(RADIANS('Single Prism'!$D$17*F1445))</f>
        <v>#N/A</v>
      </c>
      <c r="H1445" t="e">
        <f>'Single Prism'!$D$36*COS(RADIANS('Single Prism'!$D$17*F1445))</f>
        <v>#N/A</v>
      </c>
    </row>
    <row r="1446" spans="1:8" x14ac:dyDescent="0.25">
      <c r="A1446">
        <v>722</v>
      </c>
      <c r="B1446" t="e">
        <f>IF(A1446&lt;='Single Prism'!$D$18,A1446,#N/A)</f>
        <v>#N/A</v>
      </c>
      <c r="C1446" t="e">
        <f>'Single Prism'!$D$38*SIN(RADIANS('Single Prism'!$D$17*B1446))</f>
        <v>#N/A</v>
      </c>
      <c r="D1446" t="e">
        <f>'Single Prism'!$D$38*COS(RADIANS('Single Prism'!$D$17*B1446))</f>
        <v>#N/A</v>
      </c>
      <c r="F1446" t="e">
        <f>IF(A1446&lt;='Single Prism'!$D$18,A1446,#N/A)</f>
        <v>#N/A</v>
      </c>
      <c r="G1446" t="e">
        <f>'Single Prism'!$D$36*SIN(RADIANS('Single Prism'!$D$17*F1446))</f>
        <v>#N/A</v>
      </c>
      <c r="H1446" t="e">
        <f>'Single Prism'!$D$36*COS(RADIANS('Single Prism'!$D$17*F1446))</f>
        <v>#N/A</v>
      </c>
    </row>
    <row r="1447" spans="1:8" x14ac:dyDescent="0.25">
      <c r="A1447">
        <v>722.5</v>
      </c>
      <c r="B1447" t="e">
        <f>IF(A1447&lt;='Single Prism'!$D$18,A1447,#N/A)</f>
        <v>#N/A</v>
      </c>
      <c r="C1447" t="e">
        <f>'Single Prism'!$D$38*SIN(RADIANS('Single Prism'!$D$17*B1447))</f>
        <v>#N/A</v>
      </c>
      <c r="D1447" t="e">
        <f>'Single Prism'!$D$38*COS(RADIANS('Single Prism'!$D$17*B1447))</f>
        <v>#N/A</v>
      </c>
      <c r="F1447" t="e">
        <f>IF(A1447&lt;='Single Prism'!$D$18,A1447,#N/A)</f>
        <v>#N/A</v>
      </c>
      <c r="G1447" t="e">
        <f>'Single Prism'!$D$36*SIN(RADIANS('Single Prism'!$D$17*F1447))</f>
        <v>#N/A</v>
      </c>
      <c r="H1447" t="e">
        <f>'Single Prism'!$D$36*COS(RADIANS('Single Prism'!$D$17*F1447))</f>
        <v>#N/A</v>
      </c>
    </row>
    <row r="1448" spans="1:8" x14ac:dyDescent="0.25">
      <c r="A1448">
        <v>723</v>
      </c>
      <c r="B1448" t="e">
        <f>IF(A1448&lt;='Single Prism'!$D$18,A1448,#N/A)</f>
        <v>#N/A</v>
      </c>
      <c r="C1448" t="e">
        <f>'Single Prism'!$D$38*SIN(RADIANS('Single Prism'!$D$17*B1448))</f>
        <v>#N/A</v>
      </c>
      <c r="D1448" t="e">
        <f>'Single Prism'!$D$38*COS(RADIANS('Single Prism'!$D$17*B1448))</f>
        <v>#N/A</v>
      </c>
      <c r="F1448" t="e">
        <f>IF(A1448&lt;='Single Prism'!$D$18,A1448,#N/A)</f>
        <v>#N/A</v>
      </c>
      <c r="G1448" t="e">
        <f>'Single Prism'!$D$36*SIN(RADIANS('Single Prism'!$D$17*F1448))</f>
        <v>#N/A</v>
      </c>
      <c r="H1448" t="e">
        <f>'Single Prism'!$D$36*COS(RADIANS('Single Prism'!$D$17*F1448))</f>
        <v>#N/A</v>
      </c>
    </row>
    <row r="1449" spans="1:8" x14ac:dyDescent="0.25">
      <c r="A1449">
        <v>723.5</v>
      </c>
      <c r="B1449" t="e">
        <f>IF(A1449&lt;='Single Prism'!$D$18,A1449,#N/A)</f>
        <v>#N/A</v>
      </c>
      <c r="C1449" t="e">
        <f>'Single Prism'!$D$38*SIN(RADIANS('Single Prism'!$D$17*B1449))</f>
        <v>#N/A</v>
      </c>
      <c r="D1449" t="e">
        <f>'Single Prism'!$D$38*COS(RADIANS('Single Prism'!$D$17*B1449))</f>
        <v>#N/A</v>
      </c>
      <c r="F1449" t="e">
        <f>IF(A1449&lt;='Single Prism'!$D$18,A1449,#N/A)</f>
        <v>#N/A</v>
      </c>
      <c r="G1449" t="e">
        <f>'Single Prism'!$D$36*SIN(RADIANS('Single Prism'!$D$17*F1449))</f>
        <v>#N/A</v>
      </c>
      <c r="H1449" t="e">
        <f>'Single Prism'!$D$36*COS(RADIANS('Single Prism'!$D$17*F1449))</f>
        <v>#N/A</v>
      </c>
    </row>
    <row r="1450" spans="1:8" x14ac:dyDescent="0.25">
      <c r="A1450">
        <v>724</v>
      </c>
      <c r="B1450" t="e">
        <f>IF(A1450&lt;='Single Prism'!$D$18,A1450,#N/A)</f>
        <v>#N/A</v>
      </c>
      <c r="C1450" t="e">
        <f>'Single Prism'!$D$38*SIN(RADIANS('Single Prism'!$D$17*B1450))</f>
        <v>#N/A</v>
      </c>
      <c r="D1450" t="e">
        <f>'Single Prism'!$D$38*COS(RADIANS('Single Prism'!$D$17*B1450))</f>
        <v>#N/A</v>
      </c>
      <c r="F1450" t="e">
        <f>IF(A1450&lt;='Single Prism'!$D$18,A1450,#N/A)</f>
        <v>#N/A</v>
      </c>
      <c r="G1450" t="e">
        <f>'Single Prism'!$D$36*SIN(RADIANS('Single Prism'!$D$17*F1450))</f>
        <v>#N/A</v>
      </c>
      <c r="H1450" t="e">
        <f>'Single Prism'!$D$36*COS(RADIANS('Single Prism'!$D$17*F1450))</f>
        <v>#N/A</v>
      </c>
    </row>
    <row r="1451" spans="1:8" x14ac:dyDescent="0.25">
      <c r="A1451">
        <v>724.5</v>
      </c>
      <c r="B1451" t="e">
        <f>IF(A1451&lt;='Single Prism'!$D$18,A1451,#N/A)</f>
        <v>#N/A</v>
      </c>
      <c r="C1451" t="e">
        <f>'Single Prism'!$D$38*SIN(RADIANS('Single Prism'!$D$17*B1451))</f>
        <v>#N/A</v>
      </c>
      <c r="D1451" t="e">
        <f>'Single Prism'!$D$38*COS(RADIANS('Single Prism'!$D$17*B1451))</f>
        <v>#N/A</v>
      </c>
      <c r="F1451" t="e">
        <f>IF(A1451&lt;='Single Prism'!$D$18,A1451,#N/A)</f>
        <v>#N/A</v>
      </c>
      <c r="G1451" t="e">
        <f>'Single Prism'!$D$36*SIN(RADIANS('Single Prism'!$D$17*F1451))</f>
        <v>#N/A</v>
      </c>
      <c r="H1451" t="e">
        <f>'Single Prism'!$D$36*COS(RADIANS('Single Prism'!$D$17*F1451))</f>
        <v>#N/A</v>
      </c>
    </row>
    <row r="1452" spans="1:8" x14ac:dyDescent="0.25">
      <c r="A1452">
        <v>725</v>
      </c>
      <c r="B1452" t="e">
        <f>IF(A1452&lt;='Single Prism'!$D$18,A1452,#N/A)</f>
        <v>#N/A</v>
      </c>
      <c r="C1452" t="e">
        <f>'Single Prism'!$D$38*SIN(RADIANS('Single Prism'!$D$17*B1452))</f>
        <v>#N/A</v>
      </c>
      <c r="D1452" t="e">
        <f>'Single Prism'!$D$38*COS(RADIANS('Single Prism'!$D$17*B1452))</f>
        <v>#N/A</v>
      </c>
      <c r="F1452" t="e">
        <f>IF(A1452&lt;='Single Prism'!$D$18,A1452,#N/A)</f>
        <v>#N/A</v>
      </c>
      <c r="G1452" t="e">
        <f>'Single Prism'!$D$36*SIN(RADIANS('Single Prism'!$D$17*F1452))</f>
        <v>#N/A</v>
      </c>
      <c r="H1452" t="e">
        <f>'Single Prism'!$D$36*COS(RADIANS('Single Prism'!$D$17*F1452))</f>
        <v>#N/A</v>
      </c>
    </row>
    <row r="1453" spans="1:8" x14ac:dyDescent="0.25">
      <c r="A1453">
        <v>725.5</v>
      </c>
      <c r="B1453" t="e">
        <f>IF(A1453&lt;='Single Prism'!$D$18,A1453,#N/A)</f>
        <v>#N/A</v>
      </c>
      <c r="C1453" t="e">
        <f>'Single Prism'!$D$38*SIN(RADIANS('Single Prism'!$D$17*B1453))</f>
        <v>#N/A</v>
      </c>
      <c r="D1453" t="e">
        <f>'Single Prism'!$D$38*COS(RADIANS('Single Prism'!$D$17*B1453))</f>
        <v>#N/A</v>
      </c>
      <c r="F1453" t="e">
        <f>IF(A1453&lt;='Single Prism'!$D$18,A1453,#N/A)</f>
        <v>#N/A</v>
      </c>
      <c r="G1453" t="e">
        <f>'Single Prism'!$D$36*SIN(RADIANS('Single Prism'!$D$17*F1453))</f>
        <v>#N/A</v>
      </c>
      <c r="H1453" t="e">
        <f>'Single Prism'!$D$36*COS(RADIANS('Single Prism'!$D$17*F1453))</f>
        <v>#N/A</v>
      </c>
    </row>
    <row r="1454" spans="1:8" x14ac:dyDescent="0.25">
      <c r="A1454">
        <v>726</v>
      </c>
      <c r="B1454" t="e">
        <f>IF(A1454&lt;='Single Prism'!$D$18,A1454,#N/A)</f>
        <v>#N/A</v>
      </c>
      <c r="C1454" t="e">
        <f>'Single Prism'!$D$38*SIN(RADIANS('Single Prism'!$D$17*B1454))</f>
        <v>#N/A</v>
      </c>
      <c r="D1454" t="e">
        <f>'Single Prism'!$D$38*COS(RADIANS('Single Prism'!$D$17*B1454))</f>
        <v>#N/A</v>
      </c>
      <c r="F1454" t="e">
        <f>IF(A1454&lt;='Single Prism'!$D$18,A1454,#N/A)</f>
        <v>#N/A</v>
      </c>
      <c r="G1454" t="e">
        <f>'Single Prism'!$D$36*SIN(RADIANS('Single Prism'!$D$17*F1454))</f>
        <v>#N/A</v>
      </c>
      <c r="H1454" t="e">
        <f>'Single Prism'!$D$36*COS(RADIANS('Single Prism'!$D$17*F1454))</f>
        <v>#N/A</v>
      </c>
    </row>
    <row r="1455" spans="1:8" x14ac:dyDescent="0.25">
      <c r="A1455">
        <v>726.5</v>
      </c>
      <c r="B1455" t="e">
        <f>IF(A1455&lt;='Single Prism'!$D$18,A1455,#N/A)</f>
        <v>#N/A</v>
      </c>
      <c r="C1455" t="e">
        <f>'Single Prism'!$D$38*SIN(RADIANS('Single Prism'!$D$17*B1455))</f>
        <v>#N/A</v>
      </c>
      <c r="D1455" t="e">
        <f>'Single Prism'!$D$38*COS(RADIANS('Single Prism'!$D$17*B1455))</f>
        <v>#N/A</v>
      </c>
      <c r="F1455" t="e">
        <f>IF(A1455&lt;='Single Prism'!$D$18,A1455,#N/A)</f>
        <v>#N/A</v>
      </c>
      <c r="G1455" t="e">
        <f>'Single Prism'!$D$36*SIN(RADIANS('Single Prism'!$D$17*F1455))</f>
        <v>#N/A</v>
      </c>
      <c r="H1455" t="e">
        <f>'Single Prism'!$D$36*COS(RADIANS('Single Prism'!$D$17*F1455))</f>
        <v>#N/A</v>
      </c>
    </row>
    <row r="1456" spans="1:8" x14ac:dyDescent="0.25">
      <c r="A1456">
        <v>727</v>
      </c>
      <c r="B1456" t="e">
        <f>IF(A1456&lt;='Single Prism'!$D$18,A1456,#N/A)</f>
        <v>#N/A</v>
      </c>
      <c r="C1456" t="e">
        <f>'Single Prism'!$D$38*SIN(RADIANS('Single Prism'!$D$17*B1456))</f>
        <v>#N/A</v>
      </c>
      <c r="D1456" t="e">
        <f>'Single Prism'!$D$38*COS(RADIANS('Single Prism'!$D$17*B1456))</f>
        <v>#N/A</v>
      </c>
      <c r="F1456" t="e">
        <f>IF(A1456&lt;='Single Prism'!$D$18,A1456,#N/A)</f>
        <v>#N/A</v>
      </c>
      <c r="G1456" t="e">
        <f>'Single Prism'!$D$36*SIN(RADIANS('Single Prism'!$D$17*F1456))</f>
        <v>#N/A</v>
      </c>
      <c r="H1456" t="e">
        <f>'Single Prism'!$D$36*COS(RADIANS('Single Prism'!$D$17*F1456))</f>
        <v>#N/A</v>
      </c>
    </row>
    <row r="1457" spans="1:8" x14ac:dyDescent="0.25">
      <c r="A1457">
        <v>727.5</v>
      </c>
      <c r="B1457" t="e">
        <f>IF(A1457&lt;='Single Prism'!$D$18,A1457,#N/A)</f>
        <v>#N/A</v>
      </c>
      <c r="C1457" t="e">
        <f>'Single Prism'!$D$38*SIN(RADIANS('Single Prism'!$D$17*B1457))</f>
        <v>#N/A</v>
      </c>
      <c r="D1457" t="e">
        <f>'Single Prism'!$D$38*COS(RADIANS('Single Prism'!$D$17*B1457))</f>
        <v>#N/A</v>
      </c>
      <c r="F1457" t="e">
        <f>IF(A1457&lt;='Single Prism'!$D$18,A1457,#N/A)</f>
        <v>#N/A</v>
      </c>
      <c r="G1457" t="e">
        <f>'Single Prism'!$D$36*SIN(RADIANS('Single Prism'!$D$17*F1457))</f>
        <v>#N/A</v>
      </c>
      <c r="H1457" t="e">
        <f>'Single Prism'!$D$36*COS(RADIANS('Single Prism'!$D$17*F1457))</f>
        <v>#N/A</v>
      </c>
    </row>
    <row r="1458" spans="1:8" x14ac:dyDescent="0.25">
      <c r="A1458">
        <v>728</v>
      </c>
      <c r="B1458" t="e">
        <f>IF(A1458&lt;='Single Prism'!$D$18,A1458,#N/A)</f>
        <v>#N/A</v>
      </c>
      <c r="C1458" t="e">
        <f>'Single Prism'!$D$38*SIN(RADIANS('Single Prism'!$D$17*B1458))</f>
        <v>#N/A</v>
      </c>
      <c r="D1458" t="e">
        <f>'Single Prism'!$D$38*COS(RADIANS('Single Prism'!$D$17*B1458))</f>
        <v>#N/A</v>
      </c>
      <c r="F1458" t="e">
        <f>IF(A1458&lt;='Single Prism'!$D$18,A1458,#N/A)</f>
        <v>#N/A</v>
      </c>
      <c r="G1458" t="e">
        <f>'Single Prism'!$D$36*SIN(RADIANS('Single Prism'!$D$17*F1458))</f>
        <v>#N/A</v>
      </c>
      <c r="H1458" t="e">
        <f>'Single Prism'!$D$36*COS(RADIANS('Single Prism'!$D$17*F1458))</f>
        <v>#N/A</v>
      </c>
    </row>
    <row r="1459" spans="1:8" x14ac:dyDescent="0.25">
      <c r="A1459">
        <v>728.5</v>
      </c>
      <c r="B1459" t="e">
        <f>IF(A1459&lt;='Single Prism'!$D$18,A1459,#N/A)</f>
        <v>#N/A</v>
      </c>
      <c r="C1459" t="e">
        <f>'Single Prism'!$D$38*SIN(RADIANS('Single Prism'!$D$17*B1459))</f>
        <v>#N/A</v>
      </c>
      <c r="D1459" t="e">
        <f>'Single Prism'!$D$38*COS(RADIANS('Single Prism'!$D$17*B1459))</f>
        <v>#N/A</v>
      </c>
      <c r="F1459" t="e">
        <f>IF(A1459&lt;='Single Prism'!$D$18,A1459,#N/A)</f>
        <v>#N/A</v>
      </c>
      <c r="G1459" t="e">
        <f>'Single Prism'!$D$36*SIN(RADIANS('Single Prism'!$D$17*F1459))</f>
        <v>#N/A</v>
      </c>
      <c r="H1459" t="e">
        <f>'Single Prism'!$D$36*COS(RADIANS('Single Prism'!$D$17*F1459))</f>
        <v>#N/A</v>
      </c>
    </row>
    <row r="1460" spans="1:8" x14ac:dyDescent="0.25">
      <c r="A1460">
        <v>729</v>
      </c>
      <c r="B1460" t="e">
        <f>IF(A1460&lt;='Single Prism'!$D$18,A1460,#N/A)</f>
        <v>#N/A</v>
      </c>
      <c r="C1460" t="e">
        <f>'Single Prism'!$D$38*SIN(RADIANS('Single Prism'!$D$17*B1460))</f>
        <v>#N/A</v>
      </c>
      <c r="D1460" t="e">
        <f>'Single Prism'!$D$38*COS(RADIANS('Single Prism'!$D$17*B1460))</f>
        <v>#N/A</v>
      </c>
      <c r="F1460" t="e">
        <f>IF(A1460&lt;='Single Prism'!$D$18,A1460,#N/A)</f>
        <v>#N/A</v>
      </c>
      <c r="G1460" t="e">
        <f>'Single Prism'!$D$36*SIN(RADIANS('Single Prism'!$D$17*F1460))</f>
        <v>#N/A</v>
      </c>
      <c r="H1460" t="e">
        <f>'Single Prism'!$D$36*COS(RADIANS('Single Prism'!$D$17*F1460))</f>
        <v>#N/A</v>
      </c>
    </row>
    <row r="1461" spans="1:8" x14ac:dyDescent="0.25">
      <c r="A1461">
        <v>729.5</v>
      </c>
      <c r="B1461" t="e">
        <f>IF(A1461&lt;='Single Prism'!$D$18,A1461,#N/A)</f>
        <v>#N/A</v>
      </c>
      <c r="C1461" t="e">
        <f>'Single Prism'!$D$38*SIN(RADIANS('Single Prism'!$D$17*B1461))</f>
        <v>#N/A</v>
      </c>
      <c r="D1461" t="e">
        <f>'Single Prism'!$D$38*COS(RADIANS('Single Prism'!$D$17*B1461))</f>
        <v>#N/A</v>
      </c>
      <c r="F1461" t="e">
        <f>IF(A1461&lt;='Single Prism'!$D$18,A1461,#N/A)</f>
        <v>#N/A</v>
      </c>
      <c r="G1461" t="e">
        <f>'Single Prism'!$D$36*SIN(RADIANS('Single Prism'!$D$17*F1461))</f>
        <v>#N/A</v>
      </c>
      <c r="H1461" t="e">
        <f>'Single Prism'!$D$36*COS(RADIANS('Single Prism'!$D$17*F1461))</f>
        <v>#N/A</v>
      </c>
    </row>
    <row r="1462" spans="1:8" x14ac:dyDescent="0.25">
      <c r="A1462">
        <v>730</v>
      </c>
      <c r="B1462" t="e">
        <f>IF(A1462&lt;='Single Prism'!$D$18,A1462,#N/A)</f>
        <v>#N/A</v>
      </c>
      <c r="C1462" t="e">
        <f>'Single Prism'!$D$38*SIN(RADIANS('Single Prism'!$D$17*B1462))</f>
        <v>#N/A</v>
      </c>
      <c r="D1462" t="e">
        <f>'Single Prism'!$D$38*COS(RADIANS('Single Prism'!$D$17*B1462))</f>
        <v>#N/A</v>
      </c>
      <c r="F1462" t="e">
        <f>IF(A1462&lt;='Single Prism'!$D$18,A1462,#N/A)</f>
        <v>#N/A</v>
      </c>
      <c r="G1462" t="e">
        <f>'Single Prism'!$D$36*SIN(RADIANS('Single Prism'!$D$17*F1462))</f>
        <v>#N/A</v>
      </c>
      <c r="H1462" t="e">
        <f>'Single Prism'!$D$36*COS(RADIANS('Single Prism'!$D$17*F1462))</f>
        <v>#N/A</v>
      </c>
    </row>
    <row r="1463" spans="1:8" x14ac:dyDescent="0.25">
      <c r="A1463">
        <v>730.5</v>
      </c>
      <c r="B1463" t="e">
        <f>IF(A1463&lt;='Single Prism'!$D$18,A1463,#N/A)</f>
        <v>#N/A</v>
      </c>
      <c r="C1463" t="e">
        <f>'Single Prism'!$D$38*SIN(RADIANS('Single Prism'!$D$17*B1463))</f>
        <v>#N/A</v>
      </c>
      <c r="D1463" t="e">
        <f>'Single Prism'!$D$38*COS(RADIANS('Single Prism'!$D$17*B1463))</f>
        <v>#N/A</v>
      </c>
      <c r="F1463" t="e">
        <f>IF(A1463&lt;='Single Prism'!$D$18,A1463,#N/A)</f>
        <v>#N/A</v>
      </c>
      <c r="G1463" t="e">
        <f>'Single Prism'!$D$36*SIN(RADIANS('Single Prism'!$D$17*F1463))</f>
        <v>#N/A</v>
      </c>
      <c r="H1463" t="e">
        <f>'Single Prism'!$D$36*COS(RADIANS('Single Prism'!$D$17*F1463))</f>
        <v>#N/A</v>
      </c>
    </row>
    <row r="1464" spans="1:8" x14ac:dyDescent="0.25">
      <c r="A1464">
        <v>731</v>
      </c>
      <c r="B1464" t="e">
        <f>IF(A1464&lt;='Single Prism'!$D$18,A1464,#N/A)</f>
        <v>#N/A</v>
      </c>
      <c r="C1464" t="e">
        <f>'Single Prism'!$D$38*SIN(RADIANS('Single Prism'!$D$17*B1464))</f>
        <v>#N/A</v>
      </c>
      <c r="D1464" t="e">
        <f>'Single Prism'!$D$38*COS(RADIANS('Single Prism'!$D$17*B1464))</f>
        <v>#N/A</v>
      </c>
      <c r="F1464" t="e">
        <f>IF(A1464&lt;='Single Prism'!$D$18,A1464,#N/A)</f>
        <v>#N/A</v>
      </c>
      <c r="G1464" t="e">
        <f>'Single Prism'!$D$36*SIN(RADIANS('Single Prism'!$D$17*F1464))</f>
        <v>#N/A</v>
      </c>
      <c r="H1464" t="e">
        <f>'Single Prism'!$D$36*COS(RADIANS('Single Prism'!$D$17*F1464))</f>
        <v>#N/A</v>
      </c>
    </row>
    <row r="1465" spans="1:8" x14ac:dyDescent="0.25">
      <c r="A1465">
        <v>731.5</v>
      </c>
      <c r="B1465" t="e">
        <f>IF(A1465&lt;='Single Prism'!$D$18,A1465,#N/A)</f>
        <v>#N/A</v>
      </c>
      <c r="C1465" t="e">
        <f>'Single Prism'!$D$38*SIN(RADIANS('Single Prism'!$D$17*B1465))</f>
        <v>#N/A</v>
      </c>
      <c r="D1465" t="e">
        <f>'Single Prism'!$D$38*COS(RADIANS('Single Prism'!$D$17*B1465))</f>
        <v>#N/A</v>
      </c>
      <c r="F1465" t="e">
        <f>IF(A1465&lt;='Single Prism'!$D$18,A1465,#N/A)</f>
        <v>#N/A</v>
      </c>
      <c r="G1465" t="e">
        <f>'Single Prism'!$D$36*SIN(RADIANS('Single Prism'!$D$17*F1465))</f>
        <v>#N/A</v>
      </c>
      <c r="H1465" t="e">
        <f>'Single Prism'!$D$36*COS(RADIANS('Single Prism'!$D$17*F1465))</f>
        <v>#N/A</v>
      </c>
    </row>
    <row r="1466" spans="1:8" x14ac:dyDescent="0.25">
      <c r="A1466">
        <v>732</v>
      </c>
      <c r="B1466" t="e">
        <f>IF(A1466&lt;='Single Prism'!$D$18,A1466,#N/A)</f>
        <v>#N/A</v>
      </c>
      <c r="C1466" t="e">
        <f>'Single Prism'!$D$38*SIN(RADIANS('Single Prism'!$D$17*B1466))</f>
        <v>#N/A</v>
      </c>
      <c r="D1466" t="e">
        <f>'Single Prism'!$D$38*COS(RADIANS('Single Prism'!$D$17*B1466))</f>
        <v>#N/A</v>
      </c>
      <c r="F1466" t="e">
        <f>IF(A1466&lt;='Single Prism'!$D$18,A1466,#N/A)</f>
        <v>#N/A</v>
      </c>
      <c r="G1466" t="e">
        <f>'Single Prism'!$D$36*SIN(RADIANS('Single Prism'!$D$17*F1466))</f>
        <v>#N/A</v>
      </c>
      <c r="H1466" t="e">
        <f>'Single Prism'!$D$36*COS(RADIANS('Single Prism'!$D$17*F1466))</f>
        <v>#N/A</v>
      </c>
    </row>
    <row r="1467" spans="1:8" x14ac:dyDescent="0.25">
      <c r="A1467">
        <v>732.5</v>
      </c>
      <c r="B1467" t="e">
        <f>IF(A1467&lt;='Single Prism'!$D$18,A1467,#N/A)</f>
        <v>#N/A</v>
      </c>
      <c r="C1467" t="e">
        <f>'Single Prism'!$D$38*SIN(RADIANS('Single Prism'!$D$17*B1467))</f>
        <v>#N/A</v>
      </c>
      <c r="D1467" t="e">
        <f>'Single Prism'!$D$38*COS(RADIANS('Single Prism'!$D$17*B1467))</f>
        <v>#N/A</v>
      </c>
      <c r="F1467" t="e">
        <f>IF(A1467&lt;='Single Prism'!$D$18,A1467,#N/A)</f>
        <v>#N/A</v>
      </c>
      <c r="G1467" t="e">
        <f>'Single Prism'!$D$36*SIN(RADIANS('Single Prism'!$D$17*F1467))</f>
        <v>#N/A</v>
      </c>
      <c r="H1467" t="e">
        <f>'Single Prism'!$D$36*COS(RADIANS('Single Prism'!$D$17*F1467))</f>
        <v>#N/A</v>
      </c>
    </row>
    <row r="1468" spans="1:8" x14ac:dyDescent="0.25">
      <c r="A1468">
        <v>733</v>
      </c>
      <c r="B1468" t="e">
        <f>IF(A1468&lt;='Single Prism'!$D$18,A1468,#N/A)</f>
        <v>#N/A</v>
      </c>
      <c r="C1468" t="e">
        <f>'Single Prism'!$D$38*SIN(RADIANS('Single Prism'!$D$17*B1468))</f>
        <v>#N/A</v>
      </c>
      <c r="D1468" t="e">
        <f>'Single Prism'!$D$38*COS(RADIANS('Single Prism'!$D$17*B1468))</f>
        <v>#N/A</v>
      </c>
      <c r="F1468" t="e">
        <f>IF(A1468&lt;='Single Prism'!$D$18,A1468,#N/A)</f>
        <v>#N/A</v>
      </c>
      <c r="G1468" t="e">
        <f>'Single Prism'!$D$36*SIN(RADIANS('Single Prism'!$D$17*F1468))</f>
        <v>#N/A</v>
      </c>
      <c r="H1468" t="e">
        <f>'Single Prism'!$D$36*COS(RADIANS('Single Prism'!$D$17*F1468))</f>
        <v>#N/A</v>
      </c>
    </row>
    <row r="1469" spans="1:8" x14ac:dyDescent="0.25">
      <c r="A1469">
        <v>733.5</v>
      </c>
      <c r="B1469" t="e">
        <f>IF(A1469&lt;='Single Prism'!$D$18,A1469,#N/A)</f>
        <v>#N/A</v>
      </c>
      <c r="C1469" t="e">
        <f>'Single Prism'!$D$38*SIN(RADIANS('Single Prism'!$D$17*B1469))</f>
        <v>#N/A</v>
      </c>
      <c r="D1469" t="e">
        <f>'Single Prism'!$D$38*COS(RADIANS('Single Prism'!$D$17*B1469))</f>
        <v>#N/A</v>
      </c>
      <c r="F1469" t="e">
        <f>IF(A1469&lt;='Single Prism'!$D$18,A1469,#N/A)</f>
        <v>#N/A</v>
      </c>
      <c r="G1469" t="e">
        <f>'Single Prism'!$D$36*SIN(RADIANS('Single Prism'!$D$17*F1469))</f>
        <v>#N/A</v>
      </c>
      <c r="H1469" t="e">
        <f>'Single Prism'!$D$36*COS(RADIANS('Single Prism'!$D$17*F1469))</f>
        <v>#N/A</v>
      </c>
    </row>
    <row r="1470" spans="1:8" x14ac:dyDescent="0.25">
      <c r="A1470">
        <v>734</v>
      </c>
      <c r="B1470" t="e">
        <f>IF(A1470&lt;='Single Prism'!$D$18,A1470,#N/A)</f>
        <v>#N/A</v>
      </c>
      <c r="C1470" t="e">
        <f>'Single Prism'!$D$38*SIN(RADIANS('Single Prism'!$D$17*B1470))</f>
        <v>#N/A</v>
      </c>
      <c r="D1470" t="e">
        <f>'Single Prism'!$D$38*COS(RADIANS('Single Prism'!$D$17*B1470))</f>
        <v>#N/A</v>
      </c>
      <c r="F1470" t="e">
        <f>IF(A1470&lt;='Single Prism'!$D$18,A1470,#N/A)</f>
        <v>#N/A</v>
      </c>
      <c r="G1470" t="e">
        <f>'Single Prism'!$D$36*SIN(RADIANS('Single Prism'!$D$17*F1470))</f>
        <v>#N/A</v>
      </c>
      <c r="H1470" t="e">
        <f>'Single Prism'!$D$36*COS(RADIANS('Single Prism'!$D$17*F1470))</f>
        <v>#N/A</v>
      </c>
    </row>
    <row r="1471" spans="1:8" x14ac:dyDescent="0.25">
      <c r="A1471">
        <v>734.5</v>
      </c>
      <c r="B1471" t="e">
        <f>IF(A1471&lt;='Single Prism'!$D$18,A1471,#N/A)</f>
        <v>#N/A</v>
      </c>
      <c r="C1471" t="e">
        <f>'Single Prism'!$D$38*SIN(RADIANS('Single Prism'!$D$17*B1471))</f>
        <v>#N/A</v>
      </c>
      <c r="D1471" t="e">
        <f>'Single Prism'!$D$38*COS(RADIANS('Single Prism'!$D$17*B1471))</f>
        <v>#N/A</v>
      </c>
      <c r="F1471" t="e">
        <f>IF(A1471&lt;='Single Prism'!$D$18,A1471,#N/A)</f>
        <v>#N/A</v>
      </c>
      <c r="G1471" t="e">
        <f>'Single Prism'!$D$36*SIN(RADIANS('Single Prism'!$D$17*F1471))</f>
        <v>#N/A</v>
      </c>
      <c r="H1471" t="e">
        <f>'Single Prism'!$D$36*COS(RADIANS('Single Prism'!$D$17*F1471))</f>
        <v>#N/A</v>
      </c>
    </row>
    <row r="1472" spans="1:8" x14ac:dyDescent="0.25">
      <c r="A1472">
        <v>735</v>
      </c>
      <c r="B1472" t="e">
        <f>IF(A1472&lt;='Single Prism'!$D$18,A1472,#N/A)</f>
        <v>#N/A</v>
      </c>
      <c r="C1472" t="e">
        <f>'Single Prism'!$D$38*SIN(RADIANS('Single Prism'!$D$17*B1472))</f>
        <v>#N/A</v>
      </c>
      <c r="D1472" t="e">
        <f>'Single Prism'!$D$38*COS(RADIANS('Single Prism'!$D$17*B1472))</f>
        <v>#N/A</v>
      </c>
      <c r="F1472" t="e">
        <f>IF(A1472&lt;='Single Prism'!$D$18,A1472,#N/A)</f>
        <v>#N/A</v>
      </c>
      <c r="G1472" t="e">
        <f>'Single Prism'!$D$36*SIN(RADIANS('Single Prism'!$D$17*F1472))</f>
        <v>#N/A</v>
      </c>
      <c r="H1472" t="e">
        <f>'Single Prism'!$D$36*COS(RADIANS('Single Prism'!$D$17*F1472))</f>
        <v>#N/A</v>
      </c>
    </row>
    <row r="1473" spans="1:8" x14ac:dyDescent="0.25">
      <c r="A1473">
        <v>735.5</v>
      </c>
      <c r="B1473" t="e">
        <f>IF(A1473&lt;='Single Prism'!$D$18,A1473,#N/A)</f>
        <v>#N/A</v>
      </c>
      <c r="C1473" t="e">
        <f>'Single Prism'!$D$38*SIN(RADIANS('Single Prism'!$D$17*B1473))</f>
        <v>#N/A</v>
      </c>
      <c r="D1473" t="e">
        <f>'Single Prism'!$D$38*COS(RADIANS('Single Prism'!$D$17*B1473))</f>
        <v>#N/A</v>
      </c>
      <c r="F1473" t="e">
        <f>IF(A1473&lt;='Single Prism'!$D$18,A1473,#N/A)</f>
        <v>#N/A</v>
      </c>
      <c r="G1473" t="e">
        <f>'Single Prism'!$D$36*SIN(RADIANS('Single Prism'!$D$17*F1473))</f>
        <v>#N/A</v>
      </c>
      <c r="H1473" t="e">
        <f>'Single Prism'!$D$36*COS(RADIANS('Single Prism'!$D$17*F1473))</f>
        <v>#N/A</v>
      </c>
    </row>
    <row r="1474" spans="1:8" x14ac:dyDescent="0.25">
      <c r="A1474">
        <v>736</v>
      </c>
      <c r="B1474" t="e">
        <f>IF(A1474&lt;='Single Prism'!$D$18,A1474,#N/A)</f>
        <v>#N/A</v>
      </c>
      <c r="C1474" t="e">
        <f>'Single Prism'!$D$38*SIN(RADIANS('Single Prism'!$D$17*B1474))</f>
        <v>#N/A</v>
      </c>
      <c r="D1474" t="e">
        <f>'Single Prism'!$D$38*COS(RADIANS('Single Prism'!$D$17*B1474))</f>
        <v>#N/A</v>
      </c>
      <c r="F1474" t="e">
        <f>IF(A1474&lt;='Single Prism'!$D$18,A1474,#N/A)</f>
        <v>#N/A</v>
      </c>
      <c r="G1474" t="e">
        <f>'Single Prism'!$D$36*SIN(RADIANS('Single Prism'!$D$17*F1474))</f>
        <v>#N/A</v>
      </c>
      <c r="H1474" t="e">
        <f>'Single Prism'!$D$36*COS(RADIANS('Single Prism'!$D$17*F1474))</f>
        <v>#N/A</v>
      </c>
    </row>
    <row r="1475" spans="1:8" x14ac:dyDescent="0.25">
      <c r="A1475">
        <v>736.5</v>
      </c>
      <c r="B1475" t="e">
        <f>IF(A1475&lt;='Single Prism'!$D$18,A1475,#N/A)</f>
        <v>#N/A</v>
      </c>
      <c r="C1475" t="e">
        <f>'Single Prism'!$D$38*SIN(RADIANS('Single Prism'!$D$17*B1475))</f>
        <v>#N/A</v>
      </c>
      <c r="D1475" t="e">
        <f>'Single Prism'!$D$38*COS(RADIANS('Single Prism'!$D$17*B1475))</f>
        <v>#N/A</v>
      </c>
      <c r="F1475" t="e">
        <f>IF(A1475&lt;='Single Prism'!$D$18,A1475,#N/A)</f>
        <v>#N/A</v>
      </c>
      <c r="G1475" t="e">
        <f>'Single Prism'!$D$36*SIN(RADIANS('Single Prism'!$D$17*F1475))</f>
        <v>#N/A</v>
      </c>
      <c r="H1475" t="e">
        <f>'Single Prism'!$D$36*COS(RADIANS('Single Prism'!$D$17*F1475))</f>
        <v>#N/A</v>
      </c>
    </row>
    <row r="1476" spans="1:8" x14ac:dyDescent="0.25">
      <c r="A1476">
        <v>737</v>
      </c>
      <c r="B1476" t="e">
        <f>IF(A1476&lt;='Single Prism'!$D$18,A1476,#N/A)</f>
        <v>#N/A</v>
      </c>
      <c r="C1476" t="e">
        <f>'Single Prism'!$D$38*SIN(RADIANS('Single Prism'!$D$17*B1476))</f>
        <v>#N/A</v>
      </c>
      <c r="D1476" t="e">
        <f>'Single Prism'!$D$38*COS(RADIANS('Single Prism'!$D$17*B1476))</f>
        <v>#N/A</v>
      </c>
      <c r="F1476" t="e">
        <f>IF(A1476&lt;='Single Prism'!$D$18,A1476,#N/A)</f>
        <v>#N/A</v>
      </c>
      <c r="G1476" t="e">
        <f>'Single Prism'!$D$36*SIN(RADIANS('Single Prism'!$D$17*F1476))</f>
        <v>#N/A</v>
      </c>
      <c r="H1476" t="e">
        <f>'Single Prism'!$D$36*COS(RADIANS('Single Prism'!$D$17*F1476))</f>
        <v>#N/A</v>
      </c>
    </row>
    <row r="1477" spans="1:8" x14ac:dyDescent="0.25">
      <c r="A1477">
        <v>737.5</v>
      </c>
      <c r="B1477" t="e">
        <f>IF(A1477&lt;='Single Prism'!$D$18,A1477,#N/A)</f>
        <v>#N/A</v>
      </c>
      <c r="C1477" t="e">
        <f>'Single Prism'!$D$38*SIN(RADIANS('Single Prism'!$D$17*B1477))</f>
        <v>#N/A</v>
      </c>
      <c r="D1477" t="e">
        <f>'Single Prism'!$D$38*COS(RADIANS('Single Prism'!$D$17*B1477))</f>
        <v>#N/A</v>
      </c>
      <c r="F1477" t="e">
        <f>IF(A1477&lt;='Single Prism'!$D$18,A1477,#N/A)</f>
        <v>#N/A</v>
      </c>
      <c r="G1477" t="e">
        <f>'Single Prism'!$D$36*SIN(RADIANS('Single Prism'!$D$17*F1477))</f>
        <v>#N/A</v>
      </c>
      <c r="H1477" t="e">
        <f>'Single Prism'!$D$36*COS(RADIANS('Single Prism'!$D$17*F1477))</f>
        <v>#N/A</v>
      </c>
    </row>
    <row r="1478" spans="1:8" x14ac:dyDescent="0.25">
      <c r="A1478">
        <v>738</v>
      </c>
      <c r="B1478" t="e">
        <f>IF(A1478&lt;='Single Prism'!$D$18,A1478,#N/A)</f>
        <v>#N/A</v>
      </c>
      <c r="C1478" t="e">
        <f>'Single Prism'!$D$38*SIN(RADIANS('Single Prism'!$D$17*B1478))</f>
        <v>#N/A</v>
      </c>
      <c r="D1478" t="e">
        <f>'Single Prism'!$D$38*COS(RADIANS('Single Prism'!$D$17*B1478))</f>
        <v>#N/A</v>
      </c>
      <c r="F1478" t="e">
        <f>IF(A1478&lt;='Single Prism'!$D$18,A1478,#N/A)</f>
        <v>#N/A</v>
      </c>
      <c r="G1478" t="e">
        <f>'Single Prism'!$D$36*SIN(RADIANS('Single Prism'!$D$17*F1478))</f>
        <v>#N/A</v>
      </c>
      <c r="H1478" t="e">
        <f>'Single Prism'!$D$36*COS(RADIANS('Single Prism'!$D$17*F1478))</f>
        <v>#N/A</v>
      </c>
    </row>
    <row r="1479" spans="1:8" x14ac:dyDescent="0.25">
      <c r="A1479">
        <v>738.5</v>
      </c>
      <c r="B1479" t="e">
        <f>IF(A1479&lt;='Single Prism'!$D$18,A1479,#N/A)</f>
        <v>#N/A</v>
      </c>
      <c r="C1479" t="e">
        <f>'Single Prism'!$D$38*SIN(RADIANS('Single Prism'!$D$17*B1479))</f>
        <v>#N/A</v>
      </c>
      <c r="D1479" t="e">
        <f>'Single Prism'!$D$38*COS(RADIANS('Single Prism'!$D$17*B1479))</f>
        <v>#N/A</v>
      </c>
      <c r="F1479" t="e">
        <f>IF(A1479&lt;='Single Prism'!$D$18,A1479,#N/A)</f>
        <v>#N/A</v>
      </c>
      <c r="G1479" t="e">
        <f>'Single Prism'!$D$36*SIN(RADIANS('Single Prism'!$D$17*F1479))</f>
        <v>#N/A</v>
      </c>
      <c r="H1479" t="e">
        <f>'Single Prism'!$D$36*COS(RADIANS('Single Prism'!$D$17*F1479))</f>
        <v>#N/A</v>
      </c>
    </row>
    <row r="1480" spans="1:8" x14ac:dyDescent="0.25">
      <c r="A1480">
        <v>739</v>
      </c>
      <c r="B1480" t="e">
        <f>IF(A1480&lt;='Single Prism'!$D$18,A1480,#N/A)</f>
        <v>#N/A</v>
      </c>
      <c r="C1480" t="e">
        <f>'Single Prism'!$D$38*SIN(RADIANS('Single Prism'!$D$17*B1480))</f>
        <v>#N/A</v>
      </c>
      <c r="D1480" t="e">
        <f>'Single Prism'!$D$38*COS(RADIANS('Single Prism'!$D$17*B1480))</f>
        <v>#N/A</v>
      </c>
      <c r="F1480" t="e">
        <f>IF(A1480&lt;='Single Prism'!$D$18,A1480,#N/A)</f>
        <v>#N/A</v>
      </c>
      <c r="G1480" t="e">
        <f>'Single Prism'!$D$36*SIN(RADIANS('Single Prism'!$D$17*F1480))</f>
        <v>#N/A</v>
      </c>
      <c r="H1480" t="e">
        <f>'Single Prism'!$D$36*COS(RADIANS('Single Prism'!$D$17*F1480))</f>
        <v>#N/A</v>
      </c>
    </row>
    <row r="1481" spans="1:8" x14ac:dyDescent="0.25">
      <c r="A1481">
        <v>739.5</v>
      </c>
      <c r="B1481" t="e">
        <f>IF(A1481&lt;='Single Prism'!$D$18,A1481,#N/A)</f>
        <v>#N/A</v>
      </c>
      <c r="C1481" t="e">
        <f>'Single Prism'!$D$38*SIN(RADIANS('Single Prism'!$D$17*B1481))</f>
        <v>#N/A</v>
      </c>
      <c r="D1481" t="e">
        <f>'Single Prism'!$D$38*COS(RADIANS('Single Prism'!$D$17*B1481))</f>
        <v>#N/A</v>
      </c>
      <c r="F1481" t="e">
        <f>IF(A1481&lt;='Single Prism'!$D$18,A1481,#N/A)</f>
        <v>#N/A</v>
      </c>
      <c r="G1481" t="e">
        <f>'Single Prism'!$D$36*SIN(RADIANS('Single Prism'!$D$17*F1481))</f>
        <v>#N/A</v>
      </c>
      <c r="H1481" t="e">
        <f>'Single Prism'!$D$36*COS(RADIANS('Single Prism'!$D$17*F1481))</f>
        <v>#N/A</v>
      </c>
    </row>
    <row r="1482" spans="1:8" x14ac:dyDescent="0.25">
      <c r="A1482">
        <v>740</v>
      </c>
      <c r="B1482" t="e">
        <f>IF(A1482&lt;='Single Prism'!$D$18,A1482,#N/A)</f>
        <v>#N/A</v>
      </c>
      <c r="C1482" t="e">
        <f>'Single Prism'!$D$38*SIN(RADIANS('Single Prism'!$D$17*B1482))</f>
        <v>#N/A</v>
      </c>
      <c r="D1482" t="e">
        <f>'Single Prism'!$D$38*COS(RADIANS('Single Prism'!$D$17*B1482))</f>
        <v>#N/A</v>
      </c>
      <c r="F1482" t="e">
        <f>IF(A1482&lt;='Single Prism'!$D$18,A1482,#N/A)</f>
        <v>#N/A</v>
      </c>
      <c r="G1482" t="e">
        <f>'Single Prism'!$D$36*SIN(RADIANS('Single Prism'!$D$17*F1482))</f>
        <v>#N/A</v>
      </c>
      <c r="H1482" t="e">
        <f>'Single Prism'!$D$36*COS(RADIANS('Single Prism'!$D$17*F1482))</f>
        <v>#N/A</v>
      </c>
    </row>
    <row r="1483" spans="1:8" x14ac:dyDescent="0.25">
      <c r="A1483">
        <v>740.5</v>
      </c>
      <c r="B1483" t="e">
        <f>IF(A1483&lt;='Single Prism'!$D$18,A1483,#N/A)</f>
        <v>#N/A</v>
      </c>
      <c r="C1483" t="e">
        <f>'Single Prism'!$D$38*SIN(RADIANS('Single Prism'!$D$17*B1483))</f>
        <v>#N/A</v>
      </c>
      <c r="D1483" t="e">
        <f>'Single Prism'!$D$38*COS(RADIANS('Single Prism'!$D$17*B1483))</f>
        <v>#N/A</v>
      </c>
      <c r="F1483" t="e">
        <f>IF(A1483&lt;='Single Prism'!$D$18,A1483,#N/A)</f>
        <v>#N/A</v>
      </c>
      <c r="G1483" t="e">
        <f>'Single Prism'!$D$36*SIN(RADIANS('Single Prism'!$D$17*F1483))</f>
        <v>#N/A</v>
      </c>
      <c r="H1483" t="e">
        <f>'Single Prism'!$D$36*COS(RADIANS('Single Prism'!$D$17*F1483))</f>
        <v>#N/A</v>
      </c>
    </row>
    <row r="1484" spans="1:8" x14ac:dyDescent="0.25">
      <c r="A1484">
        <v>741</v>
      </c>
      <c r="B1484" t="e">
        <f>IF(A1484&lt;='Single Prism'!$D$18,A1484,#N/A)</f>
        <v>#N/A</v>
      </c>
      <c r="C1484" t="e">
        <f>'Single Prism'!$D$38*SIN(RADIANS('Single Prism'!$D$17*B1484))</f>
        <v>#N/A</v>
      </c>
      <c r="D1484" t="e">
        <f>'Single Prism'!$D$38*COS(RADIANS('Single Prism'!$D$17*B1484))</f>
        <v>#N/A</v>
      </c>
      <c r="F1484" t="e">
        <f>IF(A1484&lt;='Single Prism'!$D$18,A1484,#N/A)</f>
        <v>#N/A</v>
      </c>
      <c r="G1484" t="e">
        <f>'Single Prism'!$D$36*SIN(RADIANS('Single Prism'!$D$17*F1484))</f>
        <v>#N/A</v>
      </c>
      <c r="H1484" t="e">
        <f>'Single Prism'!$D$36*COS(RADIANS('Single Prism'!$D$17*F1484))</f>
        <v>#N/A</v>
      </c>
    </row>
    <row r="1485" spans="1:8" x14ac:dyDescent="0.25">
      <c r="A1485">
        <v>741.5</v>
      </c>
      <c r="B1485" t="e">
        <f>IF(A1485&lt;='Single Prism'!$D$18,A1485,#N/A)</f>
        <v>#N/A</v>
      </c>
      <c r="C1485" t="e">
        <f>'Single Prism'!$D$38*SIN(RADIANS('Single Prism'!$D$17*B1485))</f>
        <v>#N/A</v>
      </c>
      <c r="D1485" t="e">
        <f>'Single Prism'!$D$38*COS(RADIANS('Single Prism'!$D$17*B1485))</f>
        <v>#N/A</v>
      </c>
      <c r="F1485" t="e">
        <f>IF(A1485&lt;='Single Prism'!$D$18,A1485,#N/A)</f>
        <v>#N/A</v>
      </c>
      <c r="G1485" t="e">
        <f>'Single Prism'!$D$36*SIN(RADIANS('Single Prism'!$D$17*F1485))</f>
        <v>#N/A</v>
      </c>
      <c r="H1485" t="e">
        <f>'Single Prism'!$D$36*COS(RADIANS('Single Prism'!$D$17*F1485))</f>
        <v>#N/A</v>
      </c>
    </row>
    <row r="1486" spans="1:8" x14ac:dyDescent="0.25">
      <c r="A1486">
        <v>742</v>
      </c>
      <c r="B1486" t="e">
        <f>IF(A1486&lt;='Single Prism'!$D$18,A1486,#N/A)</f>
        <v>#N/A</v>
      </c>
      <c r="C1486" t="e">
        <f>'Single Prism'!$D$38*SIN(RADIANS('Single Prism'!$D$17*B1486))</f>
        <v>#N/A</v>
      </c>
      <c r="D1486" t="e">
        <f>'Single Prism'!$D$38*COS(RADIANS('Single Prism'!$D$17*B1486))</f>
        <v>#N/A</v>
      </c>
      <c r="F1486" t="e">
        <f>IF(A1486&lt;='Single Prism'!$D$18,A1486,#N/A)</f>
        <v>#N/A</v>
      </c>
      <c r="G1486" t="e">
        <f>'Single Prism'!$D$36*SIN(RADIANS('Single Prism'!$D$17*F1486))</f>
        <v>#N/A</v>
      </c>
      <c r="H1486" t="e">
        <f>'Single Prism'!$D$36*COS(RADIANS('Single Prism'!$D$17*F1486))</f>
        <v>#N/A</v>
      </c>
    </row>
    <row r="1487" spans="1:8" x14ac:dyDescent="0.25">
      <c r="A1487">
        <v>742.5</v>
      </c>
      <c r="B1487" t="e">
        <f>IF(A1487&lt;='Single Prism'!$D$18,A1487,#N/A)</f>
        <v>#N/A</v>
      </c>
      <c r="C1487" t="e">
        <f>'Single Prism'!$D$38*SIN(RADIANS('Single Prism'!$D$17*B1487))</f>
        <v>#N/A</v>
      </c>
      <c r="D1487" t="e">
        <f>'Single Prism'!$D$38*COS(RADIANS('Single Prism'!$D$17*B1487))</f>
        <v>#N/A</v>
      </c>
      <c r="F1487" t="e">
        <f>IF(A1487&lt;='Single Prism'!$D$18,A1487,#N/A)</f>
        <v>#N/A</v>
      </c>
      <c r="G1487" t="e">
        <f>'Single Prism'!$D$36*SIN(RADIANS('Single Prism'!$D$17*F1487))</f>
        <v>#N/A</v>
      </c>
      <c r="H1487" t="e">
        <f>'Single Prism'!$D$36*COS(RADIANS('Single Prism'!$D$17*F1487))</f>
        <v>#N/A</v>
      </c>
    </row>
    <row r="1488" spans="1:8" x14ac:dyDescent="0.25">
      <c r="A1488">
        <v>743</v>
      </c>
      <c r="B1488" t="e">
        <f>IF(A1488&lt;='Single Prism'!$D$18,A1488,#N/A)</f>
        <v>#N/A</v>
      </c>
      <c r="C1488" t="e">
        <f>'Single Prism'!$D$38*SIN(RADIANS('Single Prism'!$D$17*B1488))</f>
        <v>#N/A</v>
      </c>
      <c r="D1488" t="e">
        <f>'Single Prism'!$D$38*COS(RADIANS('Single Prism'!$D$17*B1488))</f>
        <v>#N/A</v>
      </c>
      <c r="F1488" t="e">
        <f>IF(A1488&lt;='Single Prism'!$D$18,A1488,#N/A)</f>
        <v>#N/A</v>
      </c>
      <c r="G1488" t="e">
        <f>'Single Prism'!$D$36*SIN(RADIANS('Single Prism'!$D$17*F1488))</f>
        <v>#N/A</v>
      </c>
      <c r="H1488" t="e">
        <f>'Single Prism'!$D$36*COS(RADIANS('Single Prism'!$D$17*F1488))</f>
        <v>#N/A</v>
      </c>
    </row>
    <row r="1489" spans="1:8" x14ac:dyDescent="0.25">
      <c r="A1489">
        <v>743.5</v>
      </c>
      <c r="B1489" t="e">
        <f>IF(A1489&lt;='Single Prism'!$D$18,A1489,#N/A)</f>
        <v>#N/A</v>
      </c>
      <c r="C1489" t="e">
        <f>'Single Prism'!$D$38*SIN(RADIANS('Single Prism'!$D$17*B1489))</f>
        <v>#N/A</v>
      </c>
      <c r="D1489" t="e">
        <f>'Single Prism'!$D$38*COS(RADIANS('Single Prism'!$D$17*B1489))</f>
        <v>#N/A</v>
      </c>
      <c r="F1489" t="e">
        <f>IF(A1489&lt;='Single Prism'!$D$18,A1489,#N/A)</f>
        <v>#N/A</v>
      </c>
      <c r="G1489" t="e">
        <f>'Single Prism'!$D$36*SIN(RADIANS('Single Prism'!$D$17*F1489))</f>
        <v>#N/A</v>
      </c>
      <c r="H1489" t="e">
        <f>'Single Prism'!$D$36*COS(RADIANS('Single Prism'!$D$17*F1489))</f>
        <v>#N/A</v>
      </c>
    </row>
    <row r="1490" spans="1:8" x14ac:dyDescent="0.25">
      <c r="A1490">
        <v>744</v>
      </c>
      <c r="B1490" t="e">
        <f>IF(A1490&lt;='Single Prism'!$D$18,A1490,#N/A)</f>
        <v>#N/A</v>
      </c>
      <c r="C1490" t="e">
        <f>'Single Prism'!$D$38*SIN(RADIANS('Single Prism'!$D$17*B1490))</f>
        <v>#N/A</v>
      </c>
      <c r="D1490" t="e">
        <f>'Single Prism'!$D$38*COS(RADIANS('Single Prism'!$D$17*B1490))</f>
        <v>#N/A</v>
      </c>
      <c r="F1490" t="e">
        <f>IF(A1490&lt;='Single Prism'!$D$18,A1490,#N/A)</f>
        <v>#N/A</v>
      </c>
      <c r="G1490" t="e">
        <f>'Single Prism'!$D$36*SIN(RADIANS('Single Prism'!$D$17*F1490))</f>
        <v>#N/A</v>
      </c>
      <c r="H1490" t="e">
        <f>'Single Prism'!$D$36*COS(RADIANS('Single Prism'!$D$17*F1490))</f>
        <v>#N/A</v>
      </c>
    </row>
    <row r="1491" spans="1:8" x14ac:dyDescent="0.25">
      <c r="A1491">
        <v>744.5</v>
      </c>
      <c r="B1491" t="e">
        <f>IF(A1491&lt;='Single Prism'!$D$18,A1491,#N/A)</f>
        <v>#N/A</v>
      </c>
      <c r="C1491" t="e">
        <f>'Single Prism'!$D$38*SIN(RADIANS('Single Prism'!$D$17*B1491))</f>
        <v>#N/A</v>
      </c>
      <c r="D1491" t="e">
        <f>'Single Prism'!$D$38*COS(RADIANS('Single Prism'!$D$17*B1491))</f>
        <v>#N/A</v>
      </c>
      <c r="F1491" t="e">
        <f>IF(A1491&lt;='Single Prism'!$D$18,A1491,#N/A)</f>
        <v>#N/A</v>
      </c>
      <c r="G1491" t="e">
        <f>'Single Prism'!$D$36*SIN(RADIANS('Single Prism'!$D$17*F1491))</f>
        <v>#N/A</v>
      </c>
      <c r="H1491" t="e">
        <f>'Single Prism'!$D$36*COS(RADIANS('Single Prism'!$D$17*F1491))</f>
        <v>#N/A</v>
      </c>
    </row>
    <row r="1492" spans="1:8" x14ac:dyDescent="0.25">
      <c r="A1492">
        <v>745</v>
      </c>
      <c r="B1492" t="e">
        <f>IF(A1492&lt;='Single Prism'!$D$18,A1492,#N/A)</f>
        <v>#N/A</v>
      </c>
      <c r="C1492" t="e">
        <f>'Single Prism'!$D$38*SIN(RADIANS('Single Prism'!$D$17*B1492))</f>
        <v>#N/A</v>
      </c>
      <c r="D1492" t="e">
        <f>'Single Prism'!$D$38*COS(RADIANS('Single Prism'!$D$17*B1492))</f>
        <v>#N/A</v>
      </c>
      <c r="F1492" t="e">
        <f>IF(A1492&lt;='Single Prism'!$D$18,A1492,#N/A)</f>
        <v>#N/A</v>
      </c>
      <c r="G1492" t="e">
        <f>'Single Prism'!$D$36*SIN(RADIANS('Single Prism'!$D$17*F1492))</f>
        <v>#N/A</v>
      </c>
      <c r="H1492" t="e">
        <f>'Single Prism'!$D$36*COS(RADIANS('Single Prism'!$D$17*F1492))</f>
        <v>#N/A</v>
      </c>
    </row>
    <row r="1493" spans="1:8" x14ac:dyDescent="0.25">
      <c r="A1493">
        <v>745.5</v>
      </c>
      <c r="B1493" t="e">
        <f>IF(A1493&lt;='Single Prism'!$D$18,A1493,#N/A)</f>
        <v>#N/A</v>
      </c>
      <c r="C1493" t="e">
        <f>'Single Prism'!$D$38*SIN(RADIANS('Single Prism'!$D$17*B1493))</f>
        <v>#N/A</v>
      </c>
      <c r="D1493" t="e">
        <f>'Single Prism'!$D$38*COS(RADIANS('Single Prism'!$D$17*B1493))</f>
        <v>#N/A</v>
      </c>
      <c r="F1493" t="e">
        <f>IF(A1493&lt;='Single Prism'!$D$18,A1493,#N/A)</f>
        <v>#N/A</v>
      </c>
      <c r="G1493" t="e">
        <f>'Single Prism'!$D$36*SIN(RADIANS('Single Prism'!$D$17*F1493))</f>
        <v>#N/A</v>
      </c>
      <c r="H1493" t="e">
        <f>'Single Prism'!$D$36*COS(RADIANS('Single Prism'!$D$17*F1493))</f>
        <v>#N/A</v>
      </c>
    </row>
    <row r="1494" spans="1:8" x14ac:dyDescent="0.25">
      <c r="A1494">
        <v>746</v>
      </c>
      <c r="B1494" t="e">
        <f>IF(A1494&lt;='Single Prism'!$D$18,A1494,#N/A)</f>
        <v>#N/A</v>
      </c>
      <c r="C1494" t="e">
        <f>'Single Prism'!$D$38*SIN(RADIANS('Single Prism'!$D$17*B1494))</f>
        <v>#N/A</v>
      </c>
      <c r="D1494" t="e">
        <f>'Single Prism'!$D$38*COS(RADIANS('Single Prism'!$D$17*B1494))</f>
        <v>#N/A</v>
      </c>
      <c r="F1494" t="e">
        <f>IF(A1494&lt;='Single Prism'!$D$18,A1494,#N/A)</f>
        <v>#N/A</v>
      </c>
      <c r="G1494" t="e">
        <f>'Single Prism'!$D$36*SIN(RADIANS('Single Prism'!$D$17*F1494))</f>
        <v>#N/A</v>
      </c>
      <c r="H1494" t="e">
        <f>'Single Prism'!$D$36*COS(RADIANS('Single Prism'!$D$17*F1494))</f>
        <v>#N/A</v>
      </c>
    </row>
    <row r="1495" spans="1:8" x14ac:dyDescent="0.25">
      <c r="A1495">
        <v>746.5</v>
      </c>
      <c r="B1495" t="e">
        <f>IF(A1495&lt;='Single Prism'!$D$18,A1495,#N/A)</f>
        <v>#N/A</v>
      </c>
      <c r="C1495" t="e">
        <f>'Single Prism'!$D$38*SIN(RADIANS('Single Prism'!$D$17*B1495))</f>
        <v>#N/A</v>
      </c>
      <c r="D1495" t="e">
        <f>'Single Prism'!$D$38*COS(RADIANS('Single Prism'!$D$17*B1495))</f>
        <v>#N/A</v>
      </c>
      <c r="F1495" t="e">
        <f>IF(A1495&lt;='Single Prism'!$D$18,A1495,#N/A)</f>
        <v>#N/A</v>
      </c>
      <c r="G1495" t="e">
        <f>'Single Prism'!$D$36*SIN(RADIANS('Single Prism'!$D$17*F1495))</f>
        <v>#N/A</v>
      </c>
      <c r="H1495" t="e">
        <f>'Single Prism'!$D$36*COS(RADIANS('Single Prism'!$D$17*F1495))</f>
        <v>#N/A</v>
      </c>
    </row>
    <row r="1496" spans="1:8" x14ac:dyDescent="0.25">
      <c r="A1496">
        <v>747</v>
      </c>
      <c r="B1496" t="e">
        <f>IF(A1496&lt;='Single Prism'!$D$18,A1496,#N/A)</f>
        <v>#N/A</v>
      </c>
      <c r="C1496" t="e">
        <f>'Single Prism'!$D$38*SIN(RADIANS('Single Prism'!$D$17*B1496))</f>
        <v>#N/A</v>
      </c>
      <c r="D1496" t="e">
        <f>'Single Prism'!$D$38*COS(RADIANS('Single Prism'!$D$17*B1496))</f>
        <v>#N/A</v>
      </c>
      <c r="F1496" t="e">
        <f>IF(A1496&lt;='Single Prism'!$D$18,A1496,#N/A)</f>
        <v>#N/A</v>
      </c>
      <c r="G1496" t="e">
        <f>'Single Prism'!$D$36*SIN(RADIANS('Single Prism'!$D$17*F1496))</f>
        <v>#N/A</v>
      </c>
      <c r="H1496" t="e">
        <f>'Single Prism'!$D$36*COS(RADIANS('Single Prism'!$D$17*F1496))</f>
        <v>#N/A</v>
      </c>
    </row>
    <row r="1497" spans="1:8" x14ac:dyDescent="0.25">
      <c r="A1497">
        <v>747.5</v>
      </c>
      <c r="B1497" t="e">
        <f>IF(A1497&lt;='Single Prism'!$D$18,A1497,#N/A)</f>
        <v>#N/A</v>
      </c>
      <c r="C1497" t="e">
        <f>'Single Prism'!$D$38*SIN(RADIANS('Single Prism'!$D$17*B1497))</f>
        <v>#N/A</v>
      </c>
      <c r="D1497" t="e">
        <f>'Single Prism'!$D$38*COS(RADIANS('Single Prism'!$D$17*B1497))</f>
        <v>#N/A</v>
      </c>
      <c r="F1497" t="e">
        <f>IF(A1497&lt;='Single Prism'!$D$18,A1497,#N/A)</f>
        <v>#N/A</v>
      </c>
      <c r="G1497" t="e">
        <f>'Single Prism'!$D$36*SIN(RADIANS('Single Prism'!$D$17*F1497))</f>
        <v>#N/A</v>
      </c>
      <c r="H1497" t="e">
        <f>'Single Prism'!$D$36*COS(RADIANS('Single Prism'!$D$17*F1497))</f>
        <v>#N/A</v>
      </c>
    </row>
    <row r="1498" spans="1:8" x14ac:dyDescent="0.25">
      <c r="A1498">
        <v>748</v>
      </c>
      <c r="B1498" t="e">
        <f>IF(A1498&lt;='Single Prism'!$D$18,A1498,#N/A)</f>
        <v>#N/A</v>
      </c>
      <c r="C1498" t="e">
        <f>'Single Prism'!$D$38*SIN(RADIANS('Single Prism'!$D$17*B1498))</f>
        <v>#N/A</v>
      </c>
      <c r="D1498" t="e">
        <f>'Single Prism'!$D$38*COS(RADIANS('Single Prism'!$D$17*B1498))</f>
        <v>#N/A</v>
      </c>
      <c r="F1498" t="e">
        <f>IF(A1498&lt;='Single Prism'!$D$18,A1498,#N/A)</f>
        <v>#N/A</v>
      </c>
      <c r="G1498" t="e">
        <f>'Single Prism'!$D$36*SIN(RADIANS('Single Prism'!$D$17*F1498))</f>
        <v>#N/A</v>
      </c>
      <c r="H1498" t="e">
        <f>'Single Prism'!$D$36*COS(RADIANS('Single Prism'!$D$17*F1498))</f>
        <v>#N/A</v>
      </c>
    </row>
    <row r="1499" spans="1:8" x14ac:dyDescent="0.25">
      <c r="A1499">
        <v>748.5</v>
      </c>
      <c r="B1499" t="e">
        <f>IF(A1499&lt;='Single Prism'!$D$18,A1499,#N/A)</f>
        <v>#N/A</v>
      </c>
      <c r="C1499" t="e">
        <f>'Single Prism'!$D$38*SIN(RADIANS('Single Prism'!$D$17*B1499))</f>
        <v>#N/A</v>
      </c>
      <c r="D1499" t="e">
        <f>'Single Prism'!$D$38*COS(RADIANS('Single Prism'!$D$17*B1499))</f>
        <v>#N/A</v>
      </c>
      <c r="F1499" t="e">
        <f>IF(A1499&lt;='Single Prism'!$D$18,A1499,#N/A)</f>
        <v>#N/A</v>
      </c>
      <c r="G1499" t="e">
        <f>'Single Prism'!$D$36*SIN(RADIANS('Single Prism'!$D$17*F1499))</f>
        <v>#N/A</v>
      </c>
      <c r="H1499" t="e">
        <f>'Single Prism'!$D$36*COS(RADIANS('Single Prism'!$D$17*F1499))</f>
        <v>#N/A</v>
      </c>
    </row>
    <row r="1500" spans="1:8" x14ac:dyDescent="0.25">
      <c r="A1500">
        <v>749</v>
      </c>
      <c r="B1500" t="e">
        <f>IF(A1500&lt;='Single Prism'!$D$18,A1500,#N/A)</f>
        <v>#N/A</v>
      </c>
      <c r="C1500" t="e">
        <f>'Single Prism'!$D$38*SIN(RADIANS('Single Prism'!$D$17*B1500))</f>
        <v>#N/A</v>
      </c>
      <c r="D1500" t="e">
        <f>'Single Prism'!$D$38*COS(RADIANS('Single Prism'!$D$17*B1500))</f>
        <v>#N/A</v>
      </c>
      <c r="F1500" t="e">
        <f>IF(A1500&lt;='Single Prism'!$D$18,A1500,#N/A)</f>
        <v>#N/A</v>
      </c>
      <c r="G1500" t="e">
        <f>'Single Prism'!$D$36*SIN(RADIANS('Single Prism'!$D$17*F1500))</f>
        <v>#N/A</v>
      </c>
      <c r="H1500" t="e">
        <f>'Single Prism'!$D$36*COS(RADIANS('Single Prism'!$D$17*F1500))</f>
        <v>#N/A</v>
      </c>
    </row>
    <row r="1501" spans="1:8" x14ac:dyDescent="0.25">
      <c r="A1501">
        <v>749.5</v>
      </c>
      <c r="B1501" t="e">
        <f>IF(A1501&lt;='Single Prism'!$D$18,A1501,#N/A)</f>
        <v>#N/A</v>
      </c>
      <c r="C1501" t="e">
        <f>'Single Prism'!$D$38*SIN(RADIANS('Single Prism'!$D$17*B1501))</f>
        <v>#N/A</v>
      </c>
      <c r="D1501" t="e">
        <f>'Single Prism'!$D$38*COS(RADIANS('Single Prism'!$D$17*B1501))</f>
        <v>#N/A</v>
      </c>
      <c r="F1501" t="e">
        <f>IF(A1501&lt;='Single Prism'!$D$18,A1501,#N/A)</f>
        <v>#N/A</v>
      </c>
      <c r="G1501" t="e">
        <f>'Single Prism'!$D$36*SIN(RADIANS('Single Prism'!$D$17*F1501))</f>
        <v>#N/A</v>
      </c>
      <c r="H1501" t="e">
        <f>'Single Prism'!$D$36*COS(RADIANS('Single Prism'!$D$17*F1501))</f>
        <v>#N/A</v>
      </c>
    </row>
    <row r="1502" spans="1:8" x14ac:dyDescent="0.25">
      <c r="A1502">
        <v>750</v>
      </c>
      <c r="B1502" t="e">
        <f>IF(A1502&lt;='Single Prism'!$D$18,A1502,#N/A)</f>
        <v>#N/A</v>
      </c>
      <c r="C1502" t="e">
        <f>'Single Prism'!$D$38*SIN(RADIANS('Single Prism'!$D$17*B1502))</f>
        <v>#N/A</v>
      </c>
      <c r="D1502" t="e">
        <f>'Single Prism'!$D$38*COS(RADIANS('Single Prism'!$D$17*B1502))</f>
        <v>#N/A</v>
      </c>
      <c r="F1502" t="e">
        <f>IF(A1502&lt;='Single Prism'!$D$18,A1502,#N/A)</f>
        <v>#N/A</v>
      </c>
      <c r="G1502" t="e">
        <f>'Single Prism'!$D$36*SIN(RADIANS('Single Prism'!$D$17*F1502))</f>
        <v>#N/A</v>
      </c>
      <c r="H1502" t="e">
        <f>'Single Prism'!$D$36*COS(RADIANS('Single Prism'!$D$17*F1502))</f>
        <v>#N/A</v>
      </c>
    </row>
    <row r="1503" spans="1:8" x14ac:dyDescent="0.25">
      <c r="A1503">
        <v>750.5</v>
      </c>
      <c r="B1503" t="e">
        <f>IF(A1503&lt;='Single Prism'!$D$18,A1503,#N/A)</f>
        <v>#N/A</v>
      </c>
      <c r="C1503" t="e">
        <f>'Single Prism'!$D$38*SIN(RADIANS('Single Prism'!$D$17*B1503))</f>
        <v>#N/A</v>
      </c>
      <c r="D1503" t="e">
        <f>'Single Prism'!$D$38*COS(RADIANS('Single Prism'!$D$17*B1503))</f>
        <v>#N/A</v>
      </c>
      <c r="F1503" t="e">
        <f>IF(A1503&lt;='Single Prism'!$D$18,A1503,#N/A)</f>
        <v>#N/A</v>
      </c>
      <c r="G1503" t="e">
        <f>'Single Prism'!$D$36*SIN(RADIANS('Single Prism'!$D$17*F1503))</f>
        <v>#N/A</v>
      </c>
      <c r="H1503" t="e">
        <f>'Single Prism'!$D$36*COS(RADIANS('Single Prism'!$D$17*F1503))</f>
        <v>#N/A</v>
      </c>
    </row>
    <row r="1504" spans="1:8" x14ac:dyDescent="0.25">
      <c r="A1504">
        <v>751</v>
      </c>
      <c r="B1504" t="e">
        <f>IF(A1504&lt;='Single Prism'!$D$18,A1504,#N/A)</f>
        <v>#N/A</v>
      </c>
      <c r="C1504" t="e">
        <f>'Single Prism'!$D$38*SIN(RADIANS('Single Prism'!$D$17*B1504))</f>
        <v>#N/A</v>
      </c>
      <c r="D1504" t="e">
        <f>'Single Prism'!$D$38*COS(RADIANS('Single Prism'!$D$17*B1504))</f>
        <v>#N/A</v>
      </c>
      <c r="F1504" t="e">
        <f>IF(A1504&lt;='Single Prism'!$D$18,A1504,#N/A)</f>
        <v>#N/A</v>
      </c>
      <c r="G1504" t="e">
        <f>'Single Prism'!$D$36*SIN(RADIANS('Single Prism'!$D$17*F1504))</f>
        <v>#N/A</v>
      </c>
      <c r="H1504" t="e">
        <f>'Single Prism'!$D$36*COS(RADIANS('Single Prism'!$D$17*F1504))</f>
        <v>#N/A</v>
      </c>
    </row>
    <row r="1505" spans="1:8" x14ac:dyDescent="0.25">
      <c r="A1505">
        <v>751.5</v>
      </c>
      <c r="B1505" t="e">
        <f>IF(A1505&lt;='Single Prism'!$D$18,A1505,#N/A)</f>
        <v>#N/A</v>
      </c>
      <c r="C1505" t="e">
        <f>'Single Prism'!$D$38*SIN(RADIANS('Single Prism'!$D$17*B1505))</f>
        <v>#N/A</v>
      </c>
      <c r="D1505" t="e">
        <f>'Single Prism'!$D$38*COS(RADIANS('Single Prism'!$D$17*B1505))</f>
        <v>#N/A</v>
      </c>
      <c r="F1505" t="e">
        <f>IF(A1505&lt;='Single Prism'!$D$18,A1505,#N/A)</f>
        <v>#N/A</v>
      </c>
      <c r="G1505" t="e">
        <f>'Single Prism'!$D$36*SIN(RADIANS('Single Prism'!$D$17*F1505))</f>
        <v>#N/A</v>
      </c>
      <c r="H1505" t="e">
        <f>'Single Prism'!$D$36*COS(RADIANS('Single Prism'!$D$17*F1505))</f>
        <v>#N/A</v>
      </c>
    </row>
    <row r="1506" spans="1:8" x14ac:dyDescent="0.25">
      <c r="A1506">
        <v>752</v>
      </c>
      <c r="B1506" t="e">
        <f>IF(A1506&lt;='Single Prism'!$D$18,A1506,#N/A)</f>
        <v>#N/A</v>
      </c>
      <c r="C1506" t="e">
        <f>'Single Prism'!$D$38*SIN(RADIANS('Single Prism'!$D$17*B1506))</f>
        <v>#N/A</v>
      </c>
      <c r="D1506" t="e">
        <f>'Single Prism'!$D$38*COS(RADIANS('Single Prism'!$D$17*B1506))</f>
        <v>#N/A</v>
      </c>
      <c r="F1506" t="e">
        <f>IF(A1506&lt;='Single Prism'!$D$18,A1506,#N/A)</f>
        <v>#N/A</v>
      </c>
      <c r="G1506" t="e">
        <f>'Single Prism'!$D$36*SIN(RADIANS('Single Prism'!$D$17*F1506))</f>
        <v>#N/A</v>
      </c>
      <c r="H1506" t="e">
        <f>'Single Prism'!$D$36*COS(RADIANS('Single Prism'!$D$17*F1506))</f>
        <v>#N/A</v>
      </c>
    </row>
    <row r="1507" spans="1:8" x14ac:dyDescent="0.25">
      <c r="A1507">
        <v>752.5</v>
      </c>
      <c r="B1507" t="e">
        <f>IF(A1507&lt;='Single Prism'!$D$18,A1507,#N/A)</f>
        <v>#N/A</v>
      </c>
      <c r="C1507" t="e">
        <f>'Single Prism'!$D$38*SIN(RADIANS('Single Prism'!$D$17*B1507))</f>
        <v>#N/A</v>
      </c>
      <c r="D1507" t="e">
        <f>'Single Prism'!$D$38*COS(RADIANS('Single Prism'!$D$17*B1507))</f>
        <v>#N/A</v>
      </c>
      <c r="F1507" t="e">
        <f>IF(A1507&lt;='Single Prism'!$D$18,A1507,#N/A)</f>
        <v>#N/A</v>
      </c>
      <c r="G1507" t="e">
        <f>'Single Prism'!$D$36*SIN(RADIANS('Single Prism'!$D$17*F1507))</f>
        <v>#N/A</v>
      </c>
      <c r="H1507" t="e">
        <f>'Single Prism'!$D$36*COS(RADIANS('Single Prism'!$D$17*F1507))</f>
        <v>#N/A</v>
      </c>
    </row>
    <row r="1508" spans="1:8" x14ac:dyDescent="0.25">
      <c r="A1508">
        <v>753</v>
      </c>
      <c r="B1508" t="e">
        <f>IF(A1508&lt;='Single Prism'!$D$18,A1508,#N/A)</f>
        <v>#N/A</v>
      </c>
      <c r="C1508" t="e">
        <f>'Single Prism'!$D$38*SIN(RADIANS('Single Prism'!$D$17*B1508))</f>
        <v>#N/A</v>
      </c>
      <c r="D1508" t="e">
        <f>'Single Prism'!$D$38*COS(RADIANS('Single Prism'!$D$17*B1508))</f>
        <v>#N/A</v>
      </c>
      <c r="F1508" t="e">
        <f>IF(A1508&lt;='Single Prism'!$D$18,A1508,#N/A)</f>
        <v>#N/A</v>
      </c>
      <c r="G1508" t="e">
        <f>'Single Prism'!$D$36*SIN(RADIANS('Single Prism'!$D$17*F1508))</f>
        <v>#N/A</v>
      </c>
      <c r="H1508" t="e">
        <f>'Single Prism'!$D$36*COS(RADIANS('Single Prism'!$D$17*F1508))</f>
        <v>#N/A</v>
      </c>
    </row>
    <row r="1509" spans="1:8" x14ac:dyDescent="0.25">
      <c r="A1509">
        <v>753.5</v>
      </c>
      <c r="B1509" t="e">
        <f>IF(A1509&lt;='Single Prism'!$D$18,A1509,#N/A)</f>
        <v>#N/A</v>
      </c>
      <c r="C1509" t="e">
        <f>'Single Prism'!$D$38*SIN(RADIANS('Single Prism'!$D$17*B1509))</f>
        <v>#N/A</v>
      </c>
      <c r="D1509" t="e">
        <f>'Single Prism'!$D$38*COS(RADIANS('Single Prism'!$D$17*B1509))</f>
        <v>#N/A</v>
      </c>
      <c r="F1509" t="e">
        <f>IF(A1509&lt;='Single Prism'!$D$18,A1509,#N/A)</f>
        <v>#N/A</v>
      </c>
      <c r="G1509" t="e">
        <f>'Single Prism'!$D$36*SIN(RADIANS('Single Prism'!$D$17*F1509))</f>
        <v>#N/A</v>
      </c>
      <c r="H1509" t="e">
        <f>'Single Prism'!$D$36*COS(RADIANS('Single Prism'!$D$17*F1509))</f>
        <v>#N/A</v>
      </c>
    </row>
    <row r="1510" spans="1:8" x14ac:dyDescent="0.25">
      <c r="A1510">
        <v>754</v>
      </c>
      <c r="B1510" t="e">
        <f>IF(A1510&lt;='Single Prism'!$D$18,A1510,#N/A)</f>
        <v>#N/A</v>
      </c>
      <c r="C1510" t="e">
        <f>'Single Prism'!$D$38*SIN(RADIANS('Single Prism'!$D$17*B1510))</f>
        <v>#N/A</v>
      </c>
      <c r="D1510" t="e">
        <f>'Single Prism'!$D$38*COS(RADIANS('Single Prism'!$D$17*B1510))</f>
        <v>#N/A</v>
      </c>
      <c r="F1510" t="e">
        <f>IF(A1510&lt;='Single Prism'!$D$18,A1510,#N/A)</f>
        <v>#N/A</v>
      </c>
      <c r="G1510" t="e">
        <f>'Single Prism'!$D$36*SIN(RADIANS('Single Prism'!$D$17*F1510))</f>
        <v>#N/A</v>
      </c>
      <c r="H1510" t="e">
        <f>'Single Prism'!$D$36*COS(RADIANS('Single Prism'!$D$17*F1510))</f>
        <v>#N/A</v>
      </c>
    </row>
    <row r="1511" spans="1:8" x14ac:dyDescent="0.25">
      <c r="A1511">
        <v>754.5</v>
      </c>
      <c r="B1511" t="e">
        <f>IF(A1511&lt;='Single Prism'!$D$18,A1511,#N/A)</f>
        <v>#N/A</v>
      </c>
      <c r="C1511" t="e">
        <f>'Single Prism'!$D$38*SIN(RADIANS('Single Prism'!$D$17*B1511))</f>
        <v>#N/A</v>
      </c>
      <c r="D1511" t="e">
        <f>'Single Prism'!$D$38*COS(RADIANS('Single Prism'!$D$17*B1511))</f>
        <v>#N/A</v>
      </c>
      <c r="F1511" t="e">
        <f>IF(A1511&lt;='Single Prism'!$D$18,A1511,#N/A)</f>
        <v>#N/A</v>
      </c>
      <c r="G1511" t="e">
        <f>'Single Prism'!$D$36*SIN(RADIANS('Single Prism'!$D$17*F1511))</f>
        <v>#N/A</v>
      </c>
      <c r="H1511" t="e">
        <f>'Single Prism'!$D$36*COS(RADIANS('Single Prism'!$D$17*F1511))</f>
        <v>#N/A</v>
      </c>
    </row>
    <row r="1512" spans="1:8" x14ac:dyDescent="0.25">
      <c r="A1512">
        <v>755</v>
      </c>
      <c r="B1512" t="e">
        <f>IF(A1512&lt;='Single Prism'!$D$18,A1512,#N/A)</f>
        <v>#N/A</v>
      </c>
      <c r="C1512" t="e">
        <f>'Single Prism'!$D$38*SIN(RADIANS('Single Prism'!$D$17*B1512))</f>
        <v>#N/A</v>
      </c>
      <c r="D1512" t="e">
        <f>'Single Prism'!$D$38*COS(RADIANS('Single Prism'!$D$17*B1512))</f>
        <v>#N/A</v>
      </c>
      <c r="F1512" t="e">
        <f>IF(A1512&lt;='Single Prism'!$D$18,A1512,#N/A)</f>
        <v>#N/A</v>
      </c>
      <c r="G1512" t="e">
        <f>'Single Prism'!$D$36*SIN(RADIANS('Single Prism'!$D$17*F1512))</f>
        <v>#N/A</v>
      </c>
      <c r="H1512" t="e">
        <f>'Single Prism'!$D$36*COS(RADIANS('Single Prism'!$D$17*F1512))</f>
        <v>#N/A</v>
      </c>
    </row>
    <row r="1513" spans="1:8" x14ac:dyDescent="0.25">
      <c r="A1513">
        <v>755.5</v>
      </c>
      <c r="B1513" t="e">
        <f>IF(A1513&lt;='Single Prism'!$D$18,A1513,#N/A)</f>
        <v>#N/A</v>
      </c>
      <c r="C1513" t="e">
        <f>'Single Prism'!$D$38*SIN(RADIANS('Single Prism'!$D$17*B1513))</f>
        <v>#N/A</v>
      </c>
      <c r="D1513" t="e">
        <f>'Single Prism'!$D$38*COS(RADIANS('Single Prism'!$D$17*B1513))</f>
        <v>#N/A</v>
      </c>
      <c r="F1513" t="e">
        <f>IF(A1513&lt;='Single Prism'!$D$18,A1513,#N/A)</f>
        <v>#N/A</v>
      </c>
      <c r="G1513" t="e">
        <f>'Single Prism'!$D$36*SIN(RADIANS('Single Prism'!$D$17*F1513))</f>
        <v>#N/A</v>
      </c>
      <c r="H1513" t="e">
        <f>'Single Prism'!$D$36*COS(RADIANS('Single Prism'!$D$17*F1513))</f>
        <v>#N/A</v>
      </c>
    </row>
    <row r="1514" spans="1:8" x14ac:dyDescent="0.25">
      <c r="A1514">
        <v>756</v>
      </c>
      <c r="B1514" t="e">
        <f>IF(A1514&lt;='Single Prism'!$D$18,A1514,#N/A)</f>
        <v>#N/A</v>
      </c>
      <c r="C1514" t="e">
        <f>'Single Prism'!$D$38*SIN(RADIANS('Single Prism'!$D$17*B1514))</f>
        <v>#N/A</v>
      </c>
      <c r="D1514" t="e">
        <f>'Single Prism'!$D$38*COS(RADIANS('Single Prism'!$D$17*B1514))</f>
        <v>#N/A</v>
      </c>
      <c r="F1514" t="e">
        <f>IF(A1514&lt;='Single Prism'!$D$18,A1514,#N/A)</f>
        <v>#N/A</v>
      </c>
      <c r="G1514" t="e">
        <f>'Single Prism'!$D$36*SIN(RADIANS('Single Prism'!$D$17*F1514))</f>
        <v>#N/A</v>
      </c>
      <c r="H1514" t="e">
        <f>'Single Prism'!$D$36*COS(RADIANS('Single Prism'!$D$17*F1514))</f>
        <v>#N/A</v>
      </c>
    </row>
    <row r="1515" spans="1:8" x14ac:dyDescent="0.25">
      <c r="A1515">
        <v>756.5</v>
      </c>
      <c r="B1515" t="e">
        <f>IF(A1515&lt;='Single Prism'!$D$18,A1515,#N/A)</f>
        <v>#N/A</v>
      </c>
      <c r="C1515" t="e">
        <f>'Single Prism'!$D$38*SIN(RADIANS('Single Prism'!$D$17*B1515))</f>
        <v>#N/A</v>
      </c>
      <c r="D1515" t="e">
        <f>'Single Prism'!$D$38*COS(RADIANS('Single Prism'!$D$17*B1515))</f>
        <v>#N/A</v>
      </c>
      <c r="F1515" t="e">
        <f>IF(A1515&lt;='Single Prism'!$D$18,A1515,#N/A)</f>
        <v>#N/A</v>
      </c>
      <c r="G1515" t="e">
        <f>'Single Prism'!$D$36*SIN(RADIANS('Single Prism'!$D$17*F1515))</f>
        <v>#N/A</v>
      </c>
      <c r="H1515" t="e">
        <f>'Single Prism'!$D$36*COS(RADIANS('Single Prism'!$D$17*F1515))</f>
        <v>#N/A</v>
      </c>
    </row>
    <row r="1516" spans="1:8" x14ac:dyDescent="0.25">
      <c r="A1516">
        <v>757</v>
      </c>
      <c r="B1516" t="e">
        <f>IF(A1516&lt;='Single Prism'!$D$18,A1516,#N/A)</f>
        <v>#N/A</v>
      </c>
      <c r="C1516" t="e">
        <f>'Single Prism'!$D$38*SIN(RADIANS('Single Prism'!$D$17*B1516))</f>
        <v>#N/A</v>
      </c>
      <c r="D1516" t="e">
        <f>'Single Prism'!$D$38*COS(RADIANS('Single Prism'!$D$17*B1516))</f>
        <v>#N/A</v>
      </c>
      <c r="F1516" t="e">
        <f>IF(A1516&lt;='Single Prism'!$D$18,A1516,#N/A)</f>
        <v>#N/A</v>
      </c>
      <c r="G1516" t="e">
        <f>'Single Prism'!$D$36*SIN(RADIANS('Single Prism'!$D$17*F1516))</f>
        <v>#N/A</v>
      </c>
      <c r="H1516" t="e">
        <f>'Single Prism'!$D$36*COS(RADIANS('Single Prism'!$D$17*F1516))</f>
        <v>#N/A</v>
      </c>
    </row>
    <row r="1517" spans="1:8" x14ac:dyDescent="0.25">
      <c r="A1517">
        <v>757.5</v>
      </c>
      <c r="B1517" t="e">
        <f>IF(A1517&lt;='Single Prism'!$D$18,A1517,#N/A)</f>
        <v>#N/A</v>
      </c>
      <c r="C1517" t="e">
        <f>'Single Prism'!$D$38*SIN(RADIANS('Single Prism'!$D$17*B1517))</f>
        <v>#N/A</v>
      </c>
      <c r="D1517" t="e">
        <f>'Single Prism'!$D$38*COS(RADIANS('Single Prism'!$D$17*B1517))</f>
        <v>#N/A</v>
      </c>
      <c r="F1517" t="e">
        <f>IF(A1517&lt;='Single Prism'!$D$18,A1517,#N/A)</f>
        <v>#N/A</v>
      </c>
      <c r="G1517" t="e">
        <f>'Single Prism'!$D$36*SIN(RADIANS('Single Prism'!$D$17*F1517))</f>
        <v>#N/A</v>
      </c>
      <c r="H1517" t="e">
        <f>'Single Prism'!$D$36*COS(RADIANS('Single Prism'!$D$17*F1517))</f>
        <v>#N/A</v>
      </c>
    </row>
    <row r="1518" spans="1:8" x14ac:dyDescent="0.25">
      <c r="A1518">
        <v>758</v>
      </c>
      <c r="B1518" t="e">
        <f>IF(A1518&lt;='Single Prism'!$D$18,A1518,#N/A)</f>
        <v>#N/A</v>
      </c>
      <c r="C1518" t="e">
        <f>'Single Prism'!$D$38*SIN(RADIANS('Single Prism'!$D$17*B1518))</f>
        <v>#N/A</v>
      </c>
      <c r="D1518" t="e">
        <f>'Single Prism'!$D$38*COS(RADIANS('Single Prism'!$D$17*B1518))</f>
        <v>#N/A</v>
      </c>
      <c r="F1518" t="e">
        <f>IF(A1518&lt;='Single Prism'!$D$18,A1518,#N/A)</f>
        <v>#N/A</v>
      </c>
      <c r="G1518" t="e">
        <f>'Single Prism'!$D$36*SIN(RADIANS('Single Prism'!$D$17*F1518))</f>
        <v>#N/A</v>
      </c>
      <c r="H1518" t="e">
        <f>'Single Prism'!$D$36*COS(RADIANS('Single Prism'!$D$17*F1518))</f>
        <v>#N/A</v>
      </c>
    </row>
    <row r="1519" spans="1:8" x14ac:dyDescent="0.25">
      <c r="A1519">
        <v>758.5</v>
      </c>
      <c r="B1519" t="e">
        <f>IF(A1519&lt;='Single Prism'!$D$18,A1519,#N/A)</f>
        <v>#N/A</v>
      </c>
      <c r="C1519" t="e">
        <f>'Single Prism'!$D$38*SIN(RADIANS('Single Prism'!$D$17*B1519))</f>
        <v>#N/A</v>
      </c>
      <c r="D1519" t="e">
        <f>'Single Prism'!$D$38*COS(RADIANS('Single Prism'!$D$17*B1519))</f>
        <v>#N/A</v>
      </c>
      <c r="F1519" t="e">
        <f>IF(A1519&lt;='Single Prism'!$D$18,A1519,#N/A)</f>
        <v>#N/A</v>
      </c>
      <c r="G1519" t="e">
        <f>'Single Prism'!$D$36*SIN(RADIANS('Single Prism'!$D$17*F1519))</f>
        <v>#N/A</v>
      </c>
      <c r="H1519" t="e">
        <f>'Single Prism'!$D$36*COS(RADIANS('Single Prism'!$D$17*F1519))</f>
        <v>#N/A</v>
      </c>
    </row>
    <row r="1520" spans="1:8" x14ac:dyDescent="0.25">
      <c r="A1520">
        <v>759</v>
      </c>
      <c r="B1520" t="e">
        <f>IF(A1520&lt;='Single Prism'!$D$18,A1520,#N/A)</f>
        <v>#N/A</v>
      </c>
      <c r="C1520" t="e">
        <f>'Single Prism'!$D$38*SIN(RADIANS('Single Prism'!$D$17*B1520))</f>
        <v>#N/A</v>
      </c>
      <c r="D1520" t="e">
        <f>'Single Prism'!$D$38*COS(RADIANS('Single Prism'!$D$17*B1520))</f>
        <v>#N/A</v>
      </c>
      <c r="F1520" t="e">
        <f>IF(A1520&lt;='Single Prism'!$D$18,A1520,#N/A)</f>
        <v>#N/A</v>
      </c>
      <c r="G1520" t="e">
        <f>'Single Prism'!$D$36*SIN(RADIANS('Single Prism'!$D$17*F1520))</f>
        <v>#N/A</v>
      </c>
      <c r="H1520" t="e">
        <f>'Single Prism'!$D$36*COS(RADIANS('Single Prism'!$D$17*F1520))</f>
        <v>#N/A</v>
      </c>
    </row>
    <row r="1521" spans="1:8" x14ac:dyDescent="0.25">
      <c r="A1521">
        <v>759.5</v>
      </c>
      <c r="B1521" t="e">
        <f>IF(A1521&lt;='Single Prism'!$D$18,A1521,#N/A)</f>
        <v>#N/A</v>
      </c>
      <c r="C1521" t="e">
        <f>'Single Prism'!$D$38*SIN(RADIANS('Single Prism'!$D$17*B1521))</f>
        <v>#N/A</v>
      </c>
      <c r="D1521" t="e">
        <f>'Single Prism'!$D$38*COS(RADIANS('Single Prism'!$D$17*B1521))</f>
        <v>#N/A</v>
      </c>
      <c r="F1521" t="e">
        <f>IF(A1521&lt;='Single Prism'!$D$18,A1521,#N/A)</f>
        <v>#N/A</v>
      </c>
      <c r="G1521" t="e">
        <f>'Single Prism'!$D$36*SIN(RADIANS('Single Prism'!$D$17*F1521))</f>
        <v>#N/A</v>
      </c>
      <c r="H1521" t="e">
        <f>'Single Prism'!$D$36*COS(RADIANS('Single Prism'!$D$17*F1521))</f>
        <v>#N/A</v>
      </c>
    </row>
    <row r="1522" spans="1:8" x14ac:dyDescent="0.25">
      <c r="A1522">
        <v>760</v>
      </c>
      <c r="B1522" t="e">
        <f>IF(A1522&lt;='Single Prism'!$D$18,A1522,#N/A)</f>
        <v>#N/A</v>
      </c>
      <c r="C1522" t="e">
        <f>'Single Prism'!$D$38*SIN(RADIANS('Single Prism'!$D$17*B1522))</f>
        <v>#N/A</v>
      </c>
      <c r="D1522" t="e">
        <f>'Single Prism'!$D$38*COS(RADIANS('Single Prism'!$D$17*B1522))</f>
        <v>#N/A</v>
      </c>
      <c r="F1522" t="e">
        <f>IF(A1522&lt;='Single Prism'!$D$18,A1522,#N/A)</f>
        <v>#N/A</v>
      </c>
      <c r="G1522" t="e">
        <f>'Single Prism'!$D$36*SIN(RADIANS('Single Prism'!$D$17*F1522))</f>
        <v>#N/A</v>
      </c>
      <c r="H1522" t="e">
        <f>'Single Prism'!$D$36*COS(RADIANS('Single Prism'!$D$17*F1522))</f>
        <v>#N/A</v>
      </c>
    </row>
    <row r="1523" spans="1:8" x14ac:dyDescent="0.25">
      <c r="A1523">
        <v>760.5</v>
      </c>
      <c r="B1523" t="e">
        <f>IF(A1523&lt;='Single Prism'!$D$18,A1523,#N/A)</f>
        <v>#N/A</v>
      </c>
      <c r="C1523" t="e">
        <f>'Single Prism'!$D$38*SIN(RADIANS('Single Prism'!$D$17*B1523))</f>
        <v>#N/A</v>
      </c>
      <c r="D1523" t="e">
        <f>'Single Prism'!$D$38*COS(RADIANS('Single Prism'!$D$17*B1523))</f>
        <v>#N/A</v>
      </c>
      <c r="F1523" t="e">
        <f>IF(A1523&lt;='Single Prism'!$D$18,A1523,#N/A)</f>
        <v>#N/A</v>
      </c>
      <c r="G1523" t="e">
        <f>'Single Prism'!$D$36*SIN(RADIANS('Single Prism'!$D$17*F1523))</f>
        <v>#N/A</v>
      </c>
      <c r="H1523" t="e">
        <f>'Single Prism'!$D$36*COS(RADIANS('Single Prism'!$D$17*F1523))</f>
        <v>#N/A</v>
      </c>
    </row>
    <row r="1524" spans="1:8" x14ac:dyDescent="0.25">
      <c r="A1524">
        <v>761</v>
      </c>
      <c r="B1524" t="e">
        <f>IF(A1524&lt;='Single Prism'!$D$18,A1524,#N/A)</f>
        <v>#N/A</v>
      </c>
      <c r="C1524" t="e">
        <f>'Single Prism'!$D$38*SIN(RADIANS('Single Prism'!$D$17*B1524))</f>
        <v>#N/A</v>
      </c>
      <c r="D1524" t="e">
        <f>'Single Prism'!$D$38*COS(RADIANS('Single Prism'!$D$17*B1524))</f>
        <v>#N/A</v>
      </c>
      <c r="F1524" t="e">
        <f>IF(A1524&lt;='Single Prism'!$D$18,A1524,#N/A)</f>
        <v>#N/A</v>
      </c>
      <c r="G1524" t="e">
        <f>'Single Prism'!$D$36*SIN(RADIANS('Single Prism'!$D$17*F1524))</f>
        <v>#N/A</v>
      </c>
      <c r="H1524" t="e">
        <f>'Single Prism'!$D$36*COS(RADIANS('Single Prism'!$D$17*F1524))</f>
        <v>#N/A</v>
      </c>
    </row>
    <row r="1525" spans="1:8" x14ac:dyDescent="0.25">
      <c r="A1525">
        <v>761.5</v>
      </c>
      <c r="B1525" t="e">
        <f>IF(A1525&lt;='Single Prism'!$D$18,A1525,#N/A)</f>
        <v>#N/A</v>
      </c>
      <c r="C1525" t="e">
        <f>'Single Prism'!$D$38*SIN(RADIANS('Single Prism'!$D$17*B1525))</f>
        <v>#N/A</v>
      </c>
      <c r="D1525" t="e">
        <f>'Single Prism'!$D$38*COS(RADIANS('Single Prism'!$D$17*B1525))</f>
        <v>#N/A</v>
      </c>
      <c r="F1525" t="e">
        <f>IF(A1525&lt;='Single Prism'!$D$18,A1525,#N/A)</f>
        <v>#N/A</v>
      </c>
      <c r="G1525" t="e">
        <f>'Single Prism'!$D$36*SIN(RADIANS('Single Prism'!$D$17*F1525))</f>
        <v>#N/A</v>
      </c>
      <c r="H1525" t="e">
        <f>'Single Prism'!$D$36*COS(RADIANS('Single Prism'!$D$17*F1525))</f>
        <v>#N/A</v>
      </c>
    </row>
    <row r="1526" spans="1:8" x14ac:dyDescent="0.25">
      <c r="A1526">
        <v>762</v>
      </c>
      <c r="B1526" t="e">
        <f>IF(A1526&lt;='Single Prism'!$D$18,A1526,#N/A)</f>
        <v>#N/A</v>
      </c>
      <c r="C1526" t="e">
        <f>'Single Prism'!$D$38*SIN(RADIANS('Single Prism'!$D$17*B1526))</f>
        <v>#N/A</v>
      </c>
      <c r="D1526" t="e">
        <f>'Single Prism'!$D$38*COS(RADIANS('Single Prism'!$D$17*B1526))</f>
        <v>#N/A</v>
      </c>
      <c r="F1526" t="e">
        <f>IF(A1526&lt;='Single Prism'!$D$18,A1526,#N/A)</f>
        <v>#N/A</v>
      </c>
      <c r="G1526" t="e">
        <f>'Single Prism'!$D$36*SIN(RADIANS('Single Prism'!$D$17*F1526))</f>
        <v>#N/A</v>
      </c>
      <c r="H1526" t="e">
        <f>'Single Prism'!$D$36*COS(RADIANS('Single Prism'!$D$17*F1526))</f>
        <v>#N/A</v>
      </c>
    </row>
    <row r="1527" spans="1:8" x14ac:dyDescent="0.25">
      <c r="A1527">
        <v>762.5</v>
      </c>
      <c r="B1527" t="e">
        <f>IF(A1527&lt;='Single Prism'!$D$18,A1527,#N/A)</f>
        <v>#N/A</v>
      </c>
      <c r="C1527" t="e">
        <f>'Single Prism'!$D$38*SIN(RADIANS('Single Prism'!$D$17*B1527))</f>
        <v>#N/A</v>
      </c>
      <c r="D1527" t="e">
        <f>'Single Prism'!$D$38*COS(RADIANS('Single Prism'!$D$17*B1527))</f>
        <v>#N/A</v>
      </c>
      <c r="F1527" t="e">
        <f>IF(A1527&lt;='Single Prism'!$D$18,A1527,#N/A)</f>
        <v>#N/A</v>
      </c>
      <c r="G1527" t="e">
        <f>'Single Prism'!$D$36*SIN(RADIANS('Single Prism'!$D$17*F1527))</f>
        <v>#N/A</v>
      </c>
      <c r="H1527" t="e">
        <f>'Single Prism'!$D$36*COS(RADIANS('Single Prism'!$D$17*F1527))</f>
        <v>#N/A</v>
      </c>
    </row>
    <row r="1528" spans="1:8" x14ac:dyDescent="0.25">
      <c r="A1528">
        <v>763</v>
      </c>
      <c r="B1528" t="e">
        <f>IF(A1528&lt;='Single Prism'!$D$18,A1528,#N/A)</f>
        <v>#N/A</v>
      </c>
      <c r="C1528" t="e">
        <f>'Single Prism'!$D$38*SIN(RADIANS('Single Prism'!$D$17*B1528))</f>
        <v>#N/A</v>
      </c>
      <c r="D1528" t="e">
        <f>'Single Prism'!$D$38*COS(RADIANS('Single Prism'!$D$17*B1528))</f>
        <v>#N/A</v>
      </c>
      <c r="F1528" t="e">
        <f>IF(A1528&lt;='Single Prism'!$D$18,A1528,#N/A)</f>
        <v>#N/A</v>
      </c>
      <c r="G1528" t="e">
        <f>'Single Prism'!$D$36*SIN(RADIANS('Single Prism'!$D$17*F1528))</f>
        <v>#N/A</v>
      </c>
      <c r="H1528" t="e">
        <f>'Single Prism'!$D$36*COS(RADIANS('Single Prism'!$D$17*F1528))</f>
        <v>#N/A</v>
      </c>
    </row>
    <row r="1529" spans="1:8" x14ac:dyDescent="0.25">
      <c r="A1529">
        <v>763.5</v>
      </c>
      <c r="B1529" t="e">
        <f>IF(A1529&lt;='Single Prism'!$D$18,A1529,#N/A)</f>
        <v>#N/A</v>
      </c>
      <c r="C1529" t="e">
        <f>'Single Prism'!$D$38*SIN(RADIANS('Single Prism'!$D$17*B1529))</f>
        <v>#N/A</v>
      </c>
      <c r="D1529" t="e">
        <f>'Single Prism'!$D$38*COS(RADIANS('Single Prism'!$D$17*B1529))</f>
        <v>#N/A</v>
      </c>
      <c r="F1529" t="e">
        <f>IF(A1529&lt;='Single Prism'!$D$18,A1529,#N/A)</f>
        <v>#N/A</v>
      </c>
      <c r="G1529" t="e">
        <f>'Single Prism'!$D$36*SIN(RADIANS('Single Prism'!$D$17*F1529))</f>
        <v>#N/A</v>
      </c>
      <c r="H1529" t="e">
        <f>'Single Prism'!$D$36*COS(RADIANS('Single Prism'!$D$17*F1529))</f>
        <v>#N/A</v>
      </c>
    </row>
    <row r="1530" spans="1:8" x14ac:dyDescent="0.25">
      <c r="A1530">
        <v>764</v>
      </c>
      <c r="B1530" t="e">
        <f>IF(A1530&lt;='Single Prism'!$D$18,A1530,#N/A)</f>
        <v>#N/A</v>
      </c>
      <c r="C1530" t="e">
        <f>'Single Prism'!$D$38*SIN(RADIANS('Single Prism'!$D$17*B1530))</f>
        <v>#N/A</v>
      </c>
      <c r="D1530" t="e">
        <f>'Single Prism'!$D$38*COS(RADIANS('Single Prism'!$D$17*B1530))</f>
        <v>#N/A</v>
      </c>
      <c r="F1530" t="e">
        <f>IF(A1530&lt;='Single Prism'!$D$18,A1530,#N/A)</f>
        <v>#N/A</v>
      </c>
      <c r="G1530" t="e">
        <f>'Single Prism'!$D$36*SIN(RADIANS('Single Prism'!$D$17*F1530))</f>
        <v>#N/A</v>
      </c>
      <c r="H1530" t="e">
        <f>'Single Prism'!$D$36*COS(RADIANS('Single Prism'!$D$17*F1530))</f>
        <v>#N/A</v>
      </c>
    </row>
    <row r="1531" spans="1:8" x14ac:dyDescent="0.25">
      <c r="A1531">
        <v>764.5</v>
      </c>
      <c r="B1531" t="e">
        <f>IF(A1531&lt;='Single Prism'!$D$18,A1531,#N/A)</f>
        <v>#N/A</v>
      </c>
      <c r="C1531" t="e">
        <f>'Single Prism'!$D$38*SIN(RADIANS('Single Prism'!$D$17*B1531))</f>
        <v>#N/A</v>
      </c>
      <c r="D1531" t="e">
        <f>'Single Prism'!$D$38*COS(RADIANS('Single Prism'!$D$17*B1531))</f>
        <v>#N/A</v>
      </c>
      <c r="F1531" t="e">
        <f>IF(A1531&lt;='Single Prism'!$D$18,A1531,#N/A)</f>
        <v>#N/A</v>
      </c>
      <c r="G1531" t="e">
        <f>'Single Prism'!$D$36*SIN(RADIANS('Single Prism'!$D$17*F1531))</f>
        <v>#N/A</v>
      </c>
      <c r="H1531" t="e">
        <f>'Single Prism'!$D$36*COS(RADIANS('Single Prism'!$D$17*F1531))</f>
        <v>#N/A</v>
      </c>
    </row>
    <row r="1532" spans="1:8" x14ac:dyDescent="0.25">
      <c r="A1532">
        <v>765</v>
      </c>
      <c r="B1532" t="e">
        <f>IF(A1532&lt;='Single Prism'!$D$18,A1532,#N/A)</f>
        <v>#N/A</v>
      </c>
      <c r="C1532" t="e">
        <f>'Single Prism'!$D$38*SIN(RADIANS('Single Prism'!$D$17*B1532))</f>
        <v>#N/A</v>
      </c>
      <c r="D1532" t="e">
        <f>'Single Prism'!$D$38*COS(RADIANS('Single Prism'!$D$17*B1532))</f>
        <v>#N/A</v>
      </c>
      <c r="F1532" t="e">
        <f>IF(A1532&lt;='Single Prism'!$D$18,A1532,#N/A)</f>
        <v>#N/A</v>
      </c>
      <c r="G1532" t="e">
        <f>'Single Prism'!$D$36*SIN(RADIANS('Single Prism'!$D$17*F1532))</f>
        <v>#N/A</v>
      </c>
      <c r="H1532" t="e">
        <f>'Single Prism'!$D$36*COS(RADIANS('Single Prism'!$D$17*F1532))</f>
        <v>#N/A</v>
      </c>
    </row>
    <row r="1533" spans="1:8" x14ac:dyDescent="0.25">
      <c r="A1533">
        <v>765.5</v>
      </c>
      <c r="B1533" t="e">
        <f>IF(A1533&lt;='Single Prism'!$D$18,A1533,#N/A)</f>
        <v>#N/A</v>
      </c>
      <c r="C1533" t="e">
        <f>'Single Prism'!$D$38*SIN(RADIANS('Single Prism'!$D$17*B1533))</f>
        <v>#N/A</v>
      </c>
      <c r="D1533" t="e">
        <f>'Single Prism'!$D$38*COS(RADIANS('Single Prism'!$D$17*B1533))</f>
        <v>#N/A</v>
      </c>
      <c r="F1533" t="e">
        <f>IF(A1533&lt;='Single Prism'!$D$18,A1533,#N/A)</f>
        <v>#N/A</v>
      </c>
      <c r="G1533" t="e">
        <f>'Single Prism'!$D$36*SIN(RADIANS('Single Prism'!$D$17*F1533))</f>
        <v>#N/A</v>
      </c>
      <c r="H1533" t="e">
        <f>'Single Prism'!$D$36*COS(RADIANS('Single Prism'!$D$17*F1533))</f>
        <v>#N/A</v>
      </c>
    </row>
    <row r="1534" spans="1:8" x14ac:dyDescent="0.25">
      <c r="A1534">
        <v>766</v>
      </c>
      <c r="B1534" t="e">
        <f>IF(A1534&lt;='Single Prism'!$D$18,A1534,#N/A)</f>
        <v>#N/A</v>
      </c>
      <c r="C1534" t="e">
        <f>'Single Prism'!$D$38*SIN(RADIANS('Single Prism'!$D$17*B1534))</f>
        <v>#N/A</v>
      </c>
      <c r="D1534" t="e">
        <f>'Single Prism'!$D$38*COS(RADIANS('Single Prism'!$D$17*B1534))</f>
        <v>#N/A</v>
      </c>
      <c r="F1534" t="e">
        <f>IF(A1534&lt;='Single Prism'!$D$18,A1534,#N/A)</f>
        <v>#N/A</v>
      </c>
      <c r="G1534" t="e">
        <f>'Single Prism'!$D$36*SIN(RADIANS('Single Prism'!$D$17*F1534))</f>
        <v>#N/A</v>
      </c>
      <c r="H1534" t="e">
        <f>'Single Prism'!$D$36*COS(RADIANS('Single Prism'!$D$17*F1534))</f>
        <v>#N/A</v>
      </c>
    </row>
    <row r="1535" spans="1:8" x14ac:dyDescent="0.25">
      <c r="A1535">
        <v>766.5</v>
      </c>
      <c r="B1535" t="e">
        <f>IF(A1535&lt;='Single Prism'!$D$18,A1535,#N/A)</f>
        <v>#N/A</v>
      </c>
      <c r="C1535" t="e">
        <f>'Single Prism'!$D$38*SIN(RADIANS('Single Prism'!$D$17*B1535))</f>
        <v>#N/A</v>
      </c>
      <c r="D1535" t="e">
        <f>'Single Prism'!$D$38*COS(RADIANS('Single Prism'!$D$17*B1535))</f>
        <v>#N/A</v>
      </c>
      <c r="F1535" t="e">
        <f>IF(A1535&lt;='Single Prism'!$D$18,A1535,#N/A)</f>
        <v>#N/A</v>
      </c>
      <c r="G1535" t="e">
        <f>'Single Prism'!$D$36*SIN(RADIANS('Single Prism'!$D$17*F1535))</f>
        <v>#N/A</v>
      </c>
      <c r="H1535" t="e">
        <f>'Single Prism'!$D$36*COS(RADIANS('Single Prism'!$D$17*F1535))</f>
        <v>#N/A</v>
      </c>
    </row>
    <row r="1536" spans="1:8" x14ac:dyDescent="0.25">
      <c r="A1536">
        <v>767</v>
      </c>
      <c r="B1536" t="e">
        <f>IF(A1536&lt;='Single Prism'!$D$18,A1536,#N/A)</f>
        <v>#N/A</v>
      </c>
      <c r="C1536" t="e">
        <f>'Single Prism'!$D$38*SIN(RADIANS('Single Prism'!$D$17*B1536))</f>
        <v>#N/A</v>
      </c>
      <c r="D1536" t="e">
        <f>'Single Prism'!$D$38*COS(RADIANS('Single Prism'!$D$17*B1536))</f>
        <v>#N/A</v>
      </c>
      <c r="F1536" t="e">
        <f>IF(A1536&lt;='Single Prism'!$D$18,A1536,#N/A)</f>
        <v>#N/A</v>
      </c>
      <c r="G1536" t="e">
        <f>'Single Prism'!$D$36*SIN(RADIANS('Single Prism'!$D$17*F1536))</f>
        <v>#N/A</v>
      </c>
      <c r="H1536" t="e">
        <f>'Single Prism'!$D$36*COS(RADIANS('Single Prism'!$D$17*F1536))</f>
        <v>#N/A</v>
      </c>
    </row>
    <row r="1537" spans="1:8" x14ac:dyDescent="0.25">
      <c r="A1537">
        <v>767.5</v>
      </c>
      <c r="B1537" t="e">
        <f>IF(A1537&lt;='Single Prism'!$D$18,A1537,#N/A)</f>
        <v>#N/A</v>
      </c>
      <c r="C1537" t="e">
        <f>'Single Prism'!$D$38*SIN(RADIANS('Single Prism'!$D$17*B1537))</f>
        <v>#N/A</v>
      </c>
      <c r="D1537" t="e">
        <f>'Single Prism'!$D$38*COS(RADIANS('Single Prism'!$D$17*B1537))</f>
        <v>#N/A</v>
      </c>
      <c r="F1537" t="e">
        <f>IF(A1537&lt;='Single Prism'!$D$18,A1537,#N/A)</f>
        <v>#N/A</v>
      </c>
      <c r="G1537" t="e">
        <f>'Single Prism'!$D$36*SIN(RADIANS('Single Prism'!$D$17*F1537))</f>
        <v>#N/A</v>
      </c>
      <c r="H1537" t="e">
        <f>'Single Prism'!$D$36*COS(RADIANS('Single Prism'!$D$17*F1537))</f>
        <v>#N/A</v>
      </c>
    </row>
    <row r="1538" spans="1:8" x14ac:dyDescent="0.25">
      <c r="A1538">
        <v>768</v>
      </c>
      <c r="B1538" t="e">
        <f>IF(A1538&lt;='Single Prism'!$D$18,A1538,#N/A)</f>
        <v>#N/A</v>
      </c>
      <c r="C1538" t="e">
        <f>'Single Prism'!$D$38*SIN(RADIANS('Single Prism'!$D$17*B1538))</f>
        <v>#N/A</v>
      </c>
      <c r="D1538" t="e">
        <f>'Single Prism'!$D$38*COS(RADIANS('Single Prism'!$D$17*B1538))</f>
        <v>#N/A</v>
      </c>
      <c r="F1538" t="e">
        <f>IF(A1538&lt;='Single Prism'!$D$18,A1538,#N/A)</f>
        <v>#N/A</v>
      </c>
      <c r="G1538" t="e">
        <f>'Single Prism'!$D$36*SIN(RADIANS('Single Prism'!$D$17*F1538))</f>
        <v>#N/A</v>
      </c>
      <c r="H1538" t="e">
        <f>'Single Prism'!$D$36*COS(RADIANS('Single Prism'!$D$17*F1538))</f>
        <v>#N/A</v>
      </c>
    </row>
    <row r="1539" spans="1:8" x14ac:dyDescent="0.25">
      <c r="A1539">
        <v>768.5</v>
      </c>
      <c r="B1539" t="e">
        <f>IF(A1539&lt;='Single Prism'!$D$18,A1539,#N/A)</f>
        <v>#N/A</v>
      </c>
      <c r="C1539" t="e">
        <f>'Single Prism'!$D$38*SIN(RADIANS('Single Prism'!$D$17*B1539))</f>
        <v>#N/A</v>
      </c>
      <c r="D1539" t="e">
        <f>'Single Prism'!$D$38*COS(RADIANS('Single Prism'!$D$17*B1539))</f>
        <v>#N/A</v>
      </c>
      <c r="F1539" t="e">
        <f>IF(A1539&lt;='Single Prism'!$D$18,A1539,#N/A)</f>
        <v>#N/A</v>
      </c>
      <c r="G1539" t="e">
        <f>'Single Prism'!$D$36*SIN(RADIANS('Single Prism'!$D$17*F1539))</f>
        <v>#N/A</v>
      </c>
      <c r="H1539" t="e">
        <f>'Single Prism'!$D$36*COS(RADIANS('Single Prism'!$D$17*F1539))</f>
        <v>#N/A</v>
      </c>
    </row>
    <row r="1540" spans="1:8" x14ac:dyDescent="0.25">
      <c r="A1540">
        <v>769</v>
      </c>
      <c r="B1540" t="e">
        <f>IF(A1540&lt;='Single Prism'!$D$18,A1540,#N/A)</f>
        <v>#N/A</v>
      </c>
      <c r="C1540" t="e">
        <f>'Single Prism'!$D$38*SIN(RADIANS('Single Prism'!$D$17*B1540))</f>
        <v>#N/A</v>
      </c>
      <c r="D1540" t="e">
        <f>'Single Prism'!$D$38*COS(RADIANS('Single Prism'!$D$17*B1540))</f>
        <v>#N/A</v>
      </c>
      <c r="F1540" t="e">
        <f>IF(A1540&lt;='Single Prism'!$D$18,A1540,#N/A)</f>
        <v>#N/A</v>
      </c>
      <c r="G1540" t="e">
        <f>'Single Prism'!$D$36*SIN(RADIANS('Single Prism'!$D$17*F1540))</f>
        <v>#N/A</v>
      </c>
      <c r="H1540" t="e">
        <f>'Single Prism'!$D$36*COS(RADIANS('Single Prism'!$D$17*F1540))</f>
        <v>#N/A</v>
      </c>
    </row>
    <row r="1541" spans="1:8" x14ac:dyDescent="0.25">
      <c r="A1541">
        <v>769.5</v>
      </c>
      <c r="B1541" t="e">
        <f>IF(A1541&lt;='Single Prism'!$D$18,A1541,#N/A)</f>
        <v>#N/A</v>
      </c>
      <c r="C1541" t="e">
        <f>'Single Prism'!$D$38*SIN(RADIANS('Single Prism'!$D$17*B1541))</f>
        <v>#N/A</v>
      </c>
      <c r="D1541" t="e">
        <f>'Single Prism'!$D$38*COS(RADIANS('Single Prism'!$D$17*B1541))</f>
        <v>#N/A</v>
      </c>
      <c r="F1541" t="e">
        <f>IF(A1541&lt;='Single Prism'!$D$18,A1541,#N/A)</f>
        <v>#N/A</v>
      </c>
      <c r="G1541" t="e">
        <f>'Single Prism'!$D$36*SIN(RADIANS('Single Prism'!$D$17*F1541))</f>
        <v>#N/A</v>
      </c>
      <c r="H1541" t="e">
        <f>'Single Prism'!$D$36*COS(RADIANS('Single Prism'!$D$17*F1541))</f>
        <v>#N/A</v>
      </c>
    </row>
    <row r="1542" spans="1:8" x14ac:dyDescent="0.25">
      <c r="A1542">
        <v>770</v>
      </c>
      <c r="B1542" t="e">
        <f>IF(A1542&lt;='Single Prism'!$D$18,A1542,#N/A)</f>
        <v>#N/A</v>
      </c>
      <c r="C1542" t="e">
        <f>'Single Prism'!$D$38*SIN(RADIANS('Single Prism'!$D$17*B1542))</f>
        <v>#N/A</v>
      </c>
      <c r="D1542" t="e">
        <f>'Single Prism'!$D$38*COS(RADIANS('Single Prism'!$D$17*B1542))</f>
        <v>#N/A</v>
      </c>
      <c r="F1542" t="e">
        <f>IF(A1542&lt;='Single Prism'!$D$18,A1542,#N/A)</f>
        <v>#N/A</v>
      </c>
      <c r="G1542" t="e">
        <f>'Single Prism'!$D$36*SIN(RADIANS('Single Prism'!$D$17*F1542))</f>
        <v>#N/A</v>
      </c>
      <c r="H1542" t="e">
        <f>'Single Prism'!$D$36*COS(RADIANS('Single Prism'!$D$17*F1542))</f>
        <v>#N/A</v>
      </c>
    </row>
    <row r="1543" spans="1:8" x14ac:dyDescent="0.25">
      <c r="A1543">
        <v>770.5</v>
      </c>
      <c r="B1543" t="e">
        <f>IF(A1543&lt;='Single Prism'!$D$18,A1543,#N/A)</f>
        <v>#N/A</v>
      </c>
      <c r="C1543" t="e">
        <f>'Single Prism'!$D$38*SIN(RADIANS('Single Prism'!$D$17*B1543))</f>
        <v>#N/A</v>
      </c>
      <c r="D1543" t="e">
        <f>'Single Prism'!$D$38*COS(RADIANS('Single Prism'!$D$17*B1543))</f>
        <v>#N/A</v>
      </c>
      <c r="F1543" t="e">
        <f>IF(A1543&lt;='Single Prism'!$D$18,A1543,#N/A)</f>
        <v>#N/A</v>
      </c>
      <c r="G1543" t="e">
        <f>'Single Prism'!$D$36*SIN(RADIANS('Single Prism'!$D$17*F1543))</f>
        <v>#N/A</v>
      </c>
      <c r="H1543" t="e">
        <f>'Single Prism'!$D$36*COS(RADIANS('Single Prism'!$D$17*F1543))</f>
        <v>#N/A</v>
      </c>
    </row>
    <row r="1544" spans="1:8" x14ac:dyDescent="0.25">
      <c r="A1544">
        <v>771</v>
      </c>
      <c r="B1544" t="e">
        <f>IF(A1544&lt;='Single Prism'!$D$18,A1544,#N/A)</f>
        <v>#N/A</v>
      </c>
      <c r="C1544" t="e">
        <f>'Single Prism'!$D$38*SIN(RADIANS('Single Prism'!$D$17*B1544))</f>
        <v>#N/A</v>
      </c>
      <c r="D1544" t="e">
        <f>'Single Prism'!$D$38*COS(RADIANS('Single Prism'!$D$17*B1544))</f>
        <v>#N/A</v>
      </c>
      <c r="F1544" t="e">
        <f>IF(A1544&lt;='Single Prism'!$D$18,A1544,#N/A)</f>
        <v>#N/A</v>
      </c>
      <c r="G1544" t="e">
        <f>'Single Prism'!$D$36*SIN(RADIANS('Single Prism'!$D$17*F1544))</f>
        <v>#N/A</v>
      </c>
      <c r="H1544" t="e">
        <f>'Single Prism'!$D$36*COS(RADIANS('Single Prism'!$D$17*F1544))</f>
        <v>#N/A</v>
      </c>
    </row>
    <row r="1545" spans="1:8" x14ac:dyDescent="0.25">
      <c r="A1545">
        <v>771.5</v>
      </c>
      <c r="B1545" t="e">
        <f>IF(A1545&lt;='Single Prism'!$D$18,A1545,#N/A)</f>
        <v>#N/A</v>
      </c>
      <c r="C1545" t="e">
        <f>'Single Prism'!$D$38*SIN(RADIANS('Single Prism'!$D$17*B1545))</f>
        <v>#N/A</v>
      </c>
      <c r="D1545" t="e">
        <f>'Single Prism'!$D$38*COS(RADIANS('Single Prism'!$D$17*B1545))</f>
        <v>#N/A</v>
      </c>
      <c r="F1545" t="e">
        <f>IF(A1545&lt;='Single Prism'!$D$18,A1545,#N/A)</f>
        <v>#N/A</v>
      </c>
      <c r="G1545" t="e">
        <f>'Single Prism'!$D$36*SIN(RADIANS('Single Prism'!$D$17*F1545))</f>
        <v>#N/A</v>
      </c>
      <c r="H1545" t="e">
        <f>'Single Prism'!$D$36*COS(RADIANS('Single Prism'!$D$17*F1545))</f>
        <v>#N/A</v>
      </c>
    </row>
    <row r="1546" spans="1:8" x14ac:dyDescent="0.25">
      <c r="A1546">
        <v>772</v>
      </c>
      <c r="B1546" t="e">
        <f>IF(A1546&lt;='Single Prism'!$D$18,A1546,#N/A)</f>
        <v>#N/A</v>
      </c>
      <c r="C1546" t="e">
        <f>'Single Prism'!$D$38*SIN(RADIANS('Single Prism'!$D$17*B1546))</f>
        <v>#N/A</v>
      </c>
      <c r="D1546" t="e">
        <f>'Single Prism'!$D$38*COS(RADIANS('Single Prism'!$D$17*B1546))</f>
        <v>#N/A</v>
      </c>
      <c r="F1546" t="e">
        <f>IF(A1546&lt;='Single Prism'!$D$18,A1546,#N/A)</f>
        <v>#N/A</v>
      </c>
      <c r="G1546" t="e">
        <f>'Single Prism'!$D$36*SIN(RADIANS('Single Prism'!$D$17*F1546))</f>
        <v>#N/A</v>
      </c>
      <c r="H1546" t="e">
        <f>'Single Prism'!$D$36*COS(RADIANS('Single Prism'!$D$17*F1546))</f>
        <v>#N/A</v>
      </c>
    </row>
    <row r="1547" spans="1:8" x14ac:dyDescent="0.25">
      <c r="A1547">
        <v>772.5</v>
      </c>
      <c r="B1547" t="e">
        <f>IF(A1547&lt;='Single Prism'!$D$18,A1547,#N/A)</f>
        <v>#N/A</v>
      </c>
      <c r="C1547" t="e">
        <f>'Single Prism'!$D$38*SIN(RADIANS('Single Prism'!$D$17*B1547))</f>
        <v>#N/A</v>
      </c>
      <c r="D1547" t="e">
        <f>'Single Prism'!$D$38*COS(RADIANS('Single Prism'!$D$17*B1547))</f>
        <v>#N/A</v>
      </c>
      <c r="F1547" t="e">
        <f>IF(A1547&lt;='Single Prism'!$D$18,A1547,#N/A)</f>
        <v>#N/A</v>
      </c>
      <c r="G1547" t="e">
        <f>'Single Prism'!$D$36*SIN(RADIANS('Single Prism'!$D$17*F1547))</f>
        <v>#N/A</v>
      </c>
      <c r="H1547" t="e">
        <f>'Single Prism'!$D$36*COS(RADIANS('Single Prism'!$D$17*F1547))</f>
        <v>#N/A</v>
      </c>
    </row>
    <row r="1548" spans="1:8" x14ac:dyDescent="0.25">
      <c r="A1548">
        <v>773</v>
      </c>
      <c r="B1548" t="e">
        <f>IF(A1548&lt;='Single Prism'!$D$18,A1548,#N/A)</f>
        <v>#N/A</v>
      </c>
      <c r="C1548" t="e">
        <f>'Single Prism'!$D$38*SIN(RADIANS('Single Prism'!$D$17*B1548))</f>
        <v>#N/A</v>
      </c>
      <c r="D1548" t="e">
        <f>'Single Prism'!$D$38*COS(RADIANS('Single Prism'!$D$17*B1548))</f>
        <v>#N/A</v>
      </c>
      <c r="F1548" t="e">
        <f>IF(A1548&lt;='Single Prism'!$D$18,A1548,#N/A)</f>
        <v>#N/A</v>
      </c>
      <c r="G1548" t="e">
        <f>'Single Prism'!$D$36*SIN(RADIANS('Single Prism'!$D$17*F1548))</f>
        <v>#N/A</v>
      </c>
      <c r="H1548" t="e">
        <f>'Single Prism'!$D$36*COS(RADIANS('Single Prism'!$D$17*F1548))</f>
        <v>#N/A</v>
      </c>
    </row>
    <row r="1549" spans="1:8" x14ac:dyDescent="0.25">
      <c r="A1549">
        <v>773.5</v>
      </c>
      <c r="B1549" t="e">
        <f>IF(A1549&lt;='Single Prism'!$D$18,A1549,#N/A)</f>
        <v>#N/A</v>
      </c>
      <c r="C1549" t="e">
        <f>'Single Prism'!$D$38*SIN(RADIANS('Single Prism'!$D$17*B1549))</f>
        <v>#N/A</v>
      </c>
      <c r="D1549" t="e">
        <f>'Single Prism'!$D$38*COS(RADIANS('Single Prism'!$D$17*B1549))</f>
        <v>#N/A</v>
      </c>
      <c r="F1549" t="e">
        <f>IF(A1549&lt;='Single Prism'!$D$18,A1549,#N/A)</f>
        <v>#N/A</v>
      </c>
      <c r="G1549" t="e">
        <f>'Single Prism'!$D$36*SIN(RADIANS('Single Prism'!$D$17*F1549))</f>
        <v>#N/A</v>
      </c>
      <c r="H1549" t="e">
        <f>'Single Prism'!$D$36*COS(RADIANS('Single Prism'!$D$17*F1549))</f>
        <v>#N/A</v>
      </c>
    </row>
    <row r="1550" spans="1:8" x14ac:dyDescent="0.25">
      <c r="A1550">
        <v>774</v>
      </c>
      <c r="B1550" t="e">
        <f>IF(A1550&lt;='Single Prism'!$D$18,A1550,#N/A)</f>
        <v>#N/A</v>
      </c>
      <c r="C1550" t="e">
        <f>'Single Prism'!$D$38*SIN(RADIANS('Single Prism'!$D$17*B1550))</f>
        <v>#N/A</v>
      </c>
      <c r="D1550" t="e">
        <f>'Single Prism'!$D$38*COS(RADIANS('Single Prism'!$D$17*B1550))</f>
        <v>#N/A</v>
      </c>
      <c r="F1550" t="e">
        <f>IF(A1550&lt;='Single Prism'!$D$18,A1550,#N/A)</f>
        <v>#N/A</v>
      </c>
      <c r="G1550" t="e">
        <f>'Single Prism'!$D$36*SIN(RADIANS('Single Prism'!$D$17*F1550))</f>
        <v>#N/A</v>
      </c>
      <c r="H1550" t="e">
        <f>'Single Prism'!$D$36*COS(RADIANS('Single Prism'!$D$17*F1550))</f>
        <v>#N/A</v>
      </c>
    </row>
    <row r="1551" spans="1:8" x14ac:dyDescent="0.25">
      <c r="A1551">
        <v>774.5</v>
      </c>
      <c r="B1551" t="e">
        <f>IF(A1551&lt;='Single Prism'!$D$18,A1551,#N/A)</f>
        <v>#N/A</v>
      </c>
      <c r="C1551" t="e">
        <f>'Single Prism'!$D$38*SIN(RADIANS('Single Prism'!$D$17*B1551))</f>
        <v>#N/A</v>
      </c>
      <c r="D1551" t="e">
        <f>'Single Prism'!$D$38*COS(RADIANS('Single Prism'!$D$17*B1551))</f>
        <v>#N/A</v>
      </c>
      <c r="F1551" t="e">
        <f>IF(A1551&lt;='Single Prism'!$D$18,A1551,#N/A)</f>
        <v>#N/A</v>
      </c>
      <c r="G1551" t="e">
        <f>'Single Prism'!$D$36*SIN(RADIANS('Single Prism'!$D$17*F1551))</f>
        <v>#N/A</v>
      </c>
      <c r="H1551" t="e">
        <f>'Single Prism'!$D$36*COS(RADIANS('Single Prism'!$D$17*F1551))</f>
        <v>#N/A</v>
      </c>
    </row>
    <row r="1552" spans="1:8" x14ac:dyDescent="0.25">
      <c r="A1552">
        <v>775</v>
      </c>
      <c r="B1552" t="e">
        <f>IF(A1552&lt;='Single Prism'!$D$18,A1552,#N/A)</f>
        <v>#N/A</v>
      </c>
      <c r="C1552" t="e">
        <f>'Single Prism'!$D$38*SIN(RADIANS('Single Prism'!$D$17*B1552))</f>
        <v>#N/A</v>
      </c>
      <c r="D1552" t="e">
        <f>'Single Prism'!$D$38*COS(RADIANS('Single Prism'!$D$17*B1552))</f>
        <v>#N/A</v>
      </c>
      <c r="F1552" t="e">
        <f>IF(A1552&lt;='Single Prism'!$D$18,A1552,#N/A)</f>
        <v>#N/A</v>
      </c>
      <c r="G1552" t="e">
        <f>'Single Prism'!$D$36*SIN(RADIANS('Single Prism'!$D$17*F1552))</f>
        <v>#N/A</v>
      </c>
      <c r="H1552" t="e">
        <f>'Single Prism'!$D$36*COS(RADIANS('Single Prism'!$D$17*F1552))</f>
        <v>#N/A</v>
      </c>
    </row>
    <row r="1553" spans="1:8" x14ac:dyDescent="0.25">
      <c r="A1553">
        <v>775.5</v>
      </c>
      <c r="B1553" t="e">
        <f>IF(A1553&lt;='Single Prism'!$D$18,A1553,#N/A)</f>
        <v>#N/A</v>
      </c>
      <c r="C1553" t="e">
        <f>'Single Prism'!$D$38*SIN(RADIANS('Single Prism'!$D$17*B1553))</f>
        <v>#N/A</v>
      </c>
      <c r="D1553" t="e">
        <f>'Single Prism'!$D$38*COS(RADIANS('Single Prism'!$D$17*B1553))</f>
        <v>#N/A</v>
      </c>
      <c r="F1553" t="e">
        <f>IF(A1553&lt;='Single Prism'!$D$18,A1553,#N/A)</f>
        <v>#N/A</v>
      </c>
      <c r="G1553" t="e">
        <f>'Single Prism'!$D$36*SIN(RADIANS('Single Prism'!$D$17*F1553))</f>
        <v>#N/A</v>
      </c>
      <c r="H1553" t="e">
        <f>'Single Prism'!$D$36*COS(RADIANS('Single Prism'!$D$17*F1553))</f>
        <v>#N/A</v>
      </c>
    </row>
    <row r="1554" spans="1:8" x14ac:dyDescent="0.25">
      <c r="A1554">
        <v>776</v>
      </c>
      <c r="B1554" t="e">
        <f>IF(A1554&lt;='Single Prism'!$D$18,A1554,#N/A)</f>
        <v>#N/A</v>
      </c>
      <c r="C1554" t="e">
        <f>'Single Prism'!$D$38*SIN(RADIANS('Single Prism'!$D$17*B1554))</f>
        <v>#N/A</v>
      </c>
      <c r="D1554" t="e">
        <f>'Single Prism'!$D$38*COS(RADIANS('Single Prism'!$D$17*B1554))</f>
        <v>#N/A</v>
      </c>
      <c r="F1554" t="e">
        <f>IF(A1554&lt;='Single Prism'!$D$18,A1554,#N/A)</f>
        <v>#N/A</v>
      </c>
      <c r="G1554" t="e">
        <f>'Single Prism'!$D$36*SIN(RADIANS('Single Prism'!$D$17*F1554))</f>
        <v>#N/A</v>
      </c>
      <c r="H1554" t="e">
        <f>'Single Prism'!$D$36*COS(RADIANS('Single Prism'!$D$17*F1554))</f>
        <v>#N/A</v>
      </c>
    </row>
    <row r="1555" spans="1:8" x14ac:dyDescent="0.25">
      <c r="A1555">
        <v>776.5</v>
      </c>
      <c r="B1555" t="e">
        <f>IF(A1555&lt;='Single Prism'!$D$18,A1555,#N/A)</f>
        <v>#N/A</v>
      </c>
      <c r="C1555" t="e">
        <f>'Single Prism'!$D$38*SIN(RADIANS('Single Prism'!$D$17*B1555))</f>
        <v>#N/A</v>
      </c>
      <c r="D1555" t="e">
        <f>'Single Prism'!$D$38*COS(RADIANS('Single Prism'!$D$17*B1555))</f>
        <v>#N/A</v>
      </c>
      <c r="F1555" t="e">
        <f>IF(A1555&lt;='Single Prism'!$D$18,A1555,#N/A)</f>
        <v>#N/A</v>
      </c>
      <c r="G1555" t="e">
        <f>'Single Prism'!$D$36*SIN(RADIANS('Single Prism'!$D$17*F1555))</f>
        <v>#N/A</v>
      </c>
      <c r="H1555" t="e">
        <f>'Single Prism'!$D$36*COS(RADIANS('Single Prism'!$D$17*F1555))</f>
        <v>#N/A</v>
      </c>
    </row>
    <row r="1556" spans="1:8" x14ac:dyDescent="0.25">
      <c r="A1556">
        <v>777</v>
      </c>
      <c r="B1556" t="e">
        <f>IF(A1556&lt;='Single Prism'!$D$18,A1556,#N/A)</f>
        <v>#N/A</v>
      </c>
      <c r="C1556" t="e">
        <f>'Single Prism'!$D$38*SIN(RADIANS('Single Prism'!$D$17*B1556))</f>
        <v>#N/A</v>
      </c>
      <c r="D1556" t="e">
        <f>'Single Prism'!$D$38*COS(RADIANS('Single Prism'!$D$17*B1556))</f>
        <v>#N/A</v>
      </c>
      <c r="F1556" t="e">
        <f>IF(A1556&lt;='Single Prism'!$D$18,A1556,#N/A)</f>
        <v>#N/A</v>
      </c>
      <c r="G1556" t="e">
        <f>'Single Prism'!$D$36*SIN(RADIANS('Single Prism'!$D$17*F1556))</f>
        <v>#N/A</v>
      </c>
      <c r="H1556" t="e">
        <f>'Single Prism'!$D$36*COS(RADIANS('Single Prism'!$D$17*F1556))</f>
        <v>#N/A</v>
      </c>
    </row>
    <row r="1557" spans="1:8" x14ac:dyDescent="0.25">
      <c r="A1557">
        <v>777.5</v>
      </c>
      <c r="B1557" t="e">
        <f>IF(A1557&lt;='Single Prism'!$D$18,A1557,#N/A)</f>
        <v>#N/A</v>
      </c>
      <c r="C1557" t="e">
        <f>'Single Prism'!$D$38*SIN(RADIANS('Single Prism'!$D$17*B1557))</f>
        <v>#N/A</v>
      </c>
      <c r="D1557" t="e">
        <f>'Single Prism'!$D$38*COS(RADIANS('Single Prism'!$D$17*B1557))</f>
        <v>#N/A</v>
      </c>
      <c r="F1557" t="e">
        <f>IF(A1557&lt;='Single Prism'!$D$18,A1557,#N/A)</f>
        <v>#N/A</v>
      </c>
      <c r="G1557" t="e">
        <f>'Single Prism'!$D$36*SIN(RADIANS('Single Prism'!$D$17*F1557))</f>
        <v>#N/A</v>
      </c>
      <c r="H1557" t="e">
        <f>'Single Prism'!$D$36*COS(RADIANS('Single Prism'!$D$17*F1557))</f>
        <v>#N/A</v>
      </c>
    </row>
    <row r="1558" spans="1:8" x14ac:dyDescent="0.25">
      <c r="A1558">
        <v>778</v>
      </c>
      <c r="B1558" t="e">
        <f>IF(A1558&lt;='Single Prism'!$D$18,A1558,#N/A)</f>
        <v>#N/A</v>
      </c>
      <c r="C1558" t="e">
        <f>'Single Prism'!$D$38*SIN(RADIANS('Single Prism'!$D$17*B1558))</f>
        <v>#N/A</v>
      </c>
      <c r="D1558" t="e">
        <f>'Single Prism'!$D$38*COS(RADIANS('Single Prism'!$D$17*B1558))</f>
        <v>#N/A</v>
      </c>
      <c r="F1558" t="e">
        <f>IF(A1558&lt;='Single Prism'!$D$18,A1558,#N/A)</f>
        <v>#N/A</v>
      </c>
      <c r="G1558" t="e">
        <f>'Single Prism'!$D$36*SIN(RADIANS('Single Prism'!$D$17*F1558))</f>
        <v>#N/A</v>
      </c>
      <c r="H1558" t="e">
        <f>'Single Prism'!$D$36*COS(RADIANS('Single Prism'!$D$17*F1558))</f>
        <v>#N/A</v>
      </c>
    </row>
    <row r="1559" spans="1:8" x14ac:dyDescent="0.25">
      <c r="A1559">
        <v>778.5</v>
      </c>
      <c r="B1559" t="e">
        <f>IF(A1559&lt;='Single Prism'!$D$18,A1559,#N/A)</f>
        <v>#N/A</v>
      </c>
      <c r="C1559" t="e">
        <f>'Single Prism'!$D$38*SIN(RADIANS('Single Prism'!$D$17*B1559))</f>
        <v>#N/A</v>
      </c>
      <c r="D1559" t="e">
        <f>'Single Prism'!$D$38*COS(RADIANS('Single Prism'!$D$17*B1559))</f>
        <v>#N/A</v>
      </c>
      <c r="F1559" t="e">
        <f>IF(A1559&lt;='Single Prism'!$D$18,A1559,#N/A)</f>
        <v>#N/A</v>
      </c>
      <c r="G1559" t="e">
        <f>'Single Prism'!$D$36*SIN(RADIANS('Single Prism'!$D$17*F1559))</f>
        <v>#N/A</v>
      </c>
      <c r="H1559" t="e">
        <f>'Single Prism'!$D$36*COS(RADIANS('Single Prism'!$D$17*F1559))</f>
        <v>#N/A</v>
      </c>
    </row>
    <row r="1560" spans="1:8" x14ac:dyDescent="0.25">
      <c r="A1560">
        <v>779</v>
      </c>
      <c r="B1560" t="e">
        <f>IF(A1560&lt;='Single Prism'!$D$18,A1560,#N/A)</f>
        <v>#N/A</v>
      </c>
      <c r="C1560" t="e">
        <f>'Single Prism'!$D$38*SIN(RADIANS('Single Prism'!$D$17*B1560))</f>
        <v>#N/A</v>
      </c>
      <c r="D1560" t="e">
        <f>'Single Prism'!$D$38*COS(RADIANS('Single Prism'!$D$17*B1560))</f>
        <v>#N/A</v>
      </c>
      <c r="F1560" t="e">
        <f>IF(A1560&lt;='Single Prism'!$D$18,A1560,#N/A)</f>
        <v>#N/A</v>
      </c>
      <c r="G1560" t="e">
        <f>'Single Prism'!$D$36*SIN(RADIANS('Single Prism'!$D$17*F1560))</f>
        <v>#N/A</v>
      </c>
      <c r="H1560" t="e">
        <f>'Single Prism'!$D$36*COS(RADIANS('Single Prism'!$D$17*F1560))</f>
        <v>#N/A</v>
      </c>
    </row>
    <row r="1561" spans="1:8" x14ac:dyDescent="0.25">
      <c r="A1561">
        <v>779.5</v>
      </c>
      <c r="B1561" t="e">
        <f>IF(A1561&lt;='Single Prism'!$D$18,A1561,#N/A)</f>
        <v>#N/A</v>
      </c>
      <c r="C1561" t="e">
        <f>'Single Prism'!$D$38*SIN(RADIANS('Single Prism'!$D$17*B1561))</f>
        <v>#N/A</v>
      </c>
      <c r="D1561" t="e">
        <f>'Single Prism'!$D$38*COS(RADIANS('Single Prism'!$D$17*B1561))</f>
        <v>#N/A</v>
      </c>
      <c r="F1561" t="e">
        <f>IF(A1561&lt;='Single Prism'!$D$18,A1561,#N/A)</f>
        <v>#N/A</v>
      </c>
      <c r="G1561" t="e">
        <f>'Single Prism'!$D$36*SIN(RADIANS('Single Prism'!$D$17*F1561))</f>
        <v>#N/A</v>
      </c>
      <c r="H1561" t="e">
        <f>'Single Prism'!$D$36*COS(RADIANS('Single Prism'!$D$17*F1561))</f>
        <v>#N/A</v>
      </c>
    </row>
    <row r="1562" spans="1:8" x14ac:dyDescent="0.25">
      <c r="A1562">
        <v>780</v>
      </c>
      <c r="B1562" t="e">
        <f>IF(A1562&lt;='Single Prism'!$D$18,A1562,#N/A)</f>
        <v>#N/A</v>
      </c>
      <c r="C1562" t="e">
        <f>'Single Prism'!$D$38*SIN(RADIANS('Single Prism'!$D$17*B1562))</f>
        <v>#N/A</v>
      </c>
      <c r="D1562" t="e">
        <f>'Single Prism'!$D$38*COS(RADIANS('Single Prism'!$D$17*B1562))</f>
        <v>#N/A</v>
      </c>
      <c r="F1562" t="e">
        <f>IF(A1562&lt;='Single Prism'!$D$18,A1562,#N/A)</f>
        <v>#N/A</v>
      </c>
      <c r="G1562" t="e">
        <f>'Single Prism'!$D$36*SIN(RADIANS('Single Prism'!$D$17*F1562))</f>
        <v>#N/A</v>
      </c>
      <c r="H1562" t="e">
        <f>'Single Prism'!$D$36*COS(RADIANS('Single Prism'!$D$17*F1562))</f>
        <v>#N/A</v>
      </c>
    </row>
    <row r="1563" spans="1:8" x14ac:dyDescent="0.25">
      <c r="A1563">
        <v>780.5</v>
      </c>
      <c r="B1563" t="e">
        <f>IF(A1563&lt;='Single Prism'!$D$18,A1563,#N/A)</f>
        <v>#N/A</v>
      </c>
      <c r="C1563" t="e">
        <f>'Single Prism'!$D$38*SIN(RADIANS('Single Prism'!$D$17*B1563))</f>
        <v>#N/A</v>
      </c>
      <c r="D1563" t="e">
        <f>'Single Prism'!$D$38*COS(RADIANS('Single Prism'!$D$17*B1563))</f>
        <v>#N/A</v>
      </c>
      <c r="F1563" t="e">
        <f>IF(A1563&lt;='Single Prism'!$D$18,A1563,#N/A)</f>
        <v>#N/A</v>
      </c>
      <c r="G1563" t="e">
        <f>'Single Prism'!$D$36*SIN(RADIANS('Single Prism'!$D$17*F1563))</f>
        <v>#N/A</v>
      </c>
      <c r="H1563" t="e">
        <f>'Single Prism'!$D$36*COS(RADIANS('Single Prism'!$D$17*F1563))</f>
        <v>#N/A</v>
      </c>
    </row>
    <row r="1564" spans="1:8" x14ac:dyDescent="0.25">
      <c r="A1564">
        <v>781</v>
      </c>
      <c r="B1564" t="e">
        <f>IF(A1564&lt;='Single Prism'!$D$18,A1564,#N/A)</f>
        <v>#N/A</v>
      </c>
      <c r="C1564" t="e">
        <f>'Single Prism'!$D$38*SIN(RADIANS('Single Prism'!$D$17*B1564))</f>
        <v>#N/A</v>
      </c>
      <c r="D1564" t="e">
        <f>'Single Prism'!$D$38*COS(RADIANS('Single Prism'!$D$17*B1564))</f>
        <v>#N/A</v>
      </c>
      <c r="F1564" t="e">
        <f>IF(A1564&lt;='Single Prism'!$D$18,A1564,#N/A)</f>
        <v>#N/A</v>
      </c>
      <c r="G1564" t="e">
        <f>'Single Prism'!$D$36*SIN(RADIANS('Single Prism'!$D$17*F1564))</f>
        <v>#N/A</v>
      </c>
      <c r="H1564" t="e">
        <f>'Single Prism'!$D$36*COS(RADIANS('Single Prism'!$D$17*F1564))</f>
        <v>#N/A</v>
      </c>
    </row>
    <row r="1565" spans="1:8" x14ac:dyDescent="0.25">
      <c r="A1565">
        <v>781.5</v>
      </c>
      <c r="B1565" t="e">
        <f>IF(A1565&lt;='Single Prism'!$D$18,A1565,#N/A)</f>
        <v>#N/A</v>
      </c>
      <c r="C1565" t="e">
        <f>'Single Prism'!$D$38*SIN(RADIANS('Single Prism'!$D$17*B1565))</f>
        <v>#N/A</v>
      </c>
      <c r="D1565" t="e">
        <f>'Single Prism'!$D$38*COS(RADIANS('Single Prism'!$D$17*B1565))</f>
        <v>#N/A</v>
      </c>
      <c r="F1565" t="e">
        <f>IF(A1565&lt;='Single Prism'!$D$18,A1565,#N/A)</f>
        <v>#N/A</v>
      </c>
      <c r="G1565" t="e">
        <f>'Single Prism'!$D$36*SIN(RADIANS('Single Prism'!$D$17*F1565))</f>
        <v>#N/A</v>
      </c>
      <c r="H1565" t="e">
        <f>'Single Prism'!$D$36*COS(RADIANS('Single Prism'!$D$17*F1565))</f>
        <v>#N/A</v>
      </c>
    </row>
    <row r="1566" spans="1:8" x14ac:dyDescent="0.25">
      <c r="A1566">
        <v>782</v>
      </c>
      <c r="B1566" t="e">
        <f>IF(A1566&lt;='Single Prism'!$D$18,A1566,#N/A)</f>
        <v>#N/A</v>
      </c>
      <c r="C1566" t="e">
        <f>'Single Prism'!$D$38*SIN(RADIANS('Single Prism'!$D$17*B1566))</f>
        <v>#N/A</v>
      </c>
      <c r="D1566" t="e">
        <f>'Single Prism'!$D$38*COS(RADIANS('Single Prism'!$D$17*B1566))</f>
        <v>#N/A</v>
      </c>
      <c r="F1566" t="e">
        <f>IF(A1566&lt;='Single Prism'!$D$18,A1566,#N/A)</f>
        <v>#N/A</v>
      </c>
      <c r="G1566" t="e">
        <f>'Single Prism'!$D$36*SIN(RADIANS('Single Prism'!$D$17*F1566))</f>
        <v>#N/A</v>
      </c>
      <c r="H1566" t="e">
        <f>'Single Prism'!$D$36*COS(RADIANS('Single Prism'!$D$17*F1566))</f>
        <v>#N/A</v>
      </c>
    </row>
    <row r="1567" spans="1:8" x14ac:dyDescent="0.25">
      <c r="A1567">
        <v>782.5</v>
      </c>
      <c r="B1567" t="e">
        <f>IF(A1567&lt;='Single Prism'!$D$18,A1567,#N/A)</f>
        <v>#N/A</v>
      </c>
      <c r="C1567" t="e">
        <f>'Single Prism'!$D$38*SIN(RADIANS('Single Prism'!$D$17*B1567))</f>
        <v>#N/A</v>
      </c>
      <c r="D1567" t="e">
        <f>'Single Prism'!$D$38*COS(RADIANS('Single Prism'!$D$17*B1567))</f>
        <v>#N/A</v>
      </c>
      <c r="F1567" t="e">
        <f>IF(A1567&lt;='Single Prism'!$D$18,A1567,#N/A)</f>
        <v>#N/A</v>
      </c>
      <c r="G1567" t="e">
        <f>'Single Prism'!$D$36*SIN(RADIANS('Single Prism'!$D$17*F1567))</f>
        <v>#N/A</v>
      </c>
      <c r="H1567" t="e">
        <f>'Single Prism'!$D$36*COS(RADIANS('Single Prism'!$D$17*F1567))</f>
        <v>#N/A</v>
      </c>
    </row>
    <row r="1568" spans="1:8" x14ac:dyDescent="0.25">
      <c r="A1568">
        <v>783</v>
      </c>
      <c r="B1568" t="e">
        <f>IF(A1568&lt;='Single Prism'!$D$18,A1568,#N/A)</f>
        <v>#N/A</v>
      </c>
      <c r="C1568" t="e">
        <f>'Single Prism'!$D$38*SIN(RADIANS('Single Prism'!$D$17*B1568))</f>
        <v>#N/A</v>
      </c>
      <c r="D1568" t="e">
        <f>'Single Prism'!$D$38*COS(RADIANS('Single Prism'!$D$17*B1568))</f>
        <v>#N/A</v>
      </c>
      <c r="F1568" t="e">
        <f>IF(A1568&lt;='Single Prism'!$D$18,A1568,#N/A)</f>
        <v>#N/A</v>
      </c>
      <c r="G1568" t="e">
        <f>'Single Prism'!$D$36*SIN(RADIANS('Single Prism'!$D$17*F1568))</f>
        <v>#N/A</v>
      </c>
      <c r="H1568" t="e">
        <f>'Single Prism'!$D$36*COS(RADIANS('Single Prism'!$D$17*F1568))</f>
        <v>#N/A</v>
      </c>
    </row>
    <row r="1569" spans="1:8" x14ac:dyDescent="0.25">
      <c r="A1569">
        <v>783.5</v>
      </c>
      <c r="B1569" t="e">
        <f>IF(A1569&lt;='Single Prism'!$D$18,A1569,#N/A)</f>
        <v>#N/A</v>
      </c>
      <c r="C1569" t="e">
        <f>'Single Prism'!$D$38*SIN(RADIANS('Single Prism'!$D$17*B1569))</f>
        <v>#N/A</v>
      </c>
      <c r="D1569" t="e">
        <f>'Single Prism'!$D$38*COS(RADIANS('Single Prism'!$D$17*B1569))</f>
        <v>#N/A</v>
      </c>
      <c r="F1569" t="e">
        <f>IF(A1569&lt;='Single Prism'!$D$18,A1569,#N/A)</f>
        <v>#N/A</v>
      </c>
      <c r="G1569" t="e">
        <f>'Single Prism'!$D$36*SIN(RADIANS('Single Prism'!$D$17*F1569))</f>
        <v>#N/A</v>
      </c>
      <c r="H1569" t="e">
        <f>'Single Prism'!$D$36*COS(RADIANS('Single Prism'!$D$17*F1569))</f>
        <v>#N/A</v>
      </c>
    </row>
    <row r="1570" spans="1:8" x14ac:dyDescent="0.25">
      <c r="A1570">
        <v>784</v>
      </c>
      <c r="B1570" t="e">
        <f>IF(A1570&lt;='Single Prism'!$D$18,A1570,#N/A)</f>
        <v>#N/A</v>
      </c>
      <c r="C1570" t="e">
        <f>'Single Prism'!$D$38*SIN(RADIANS('Single Prism'!$D$17*B1570))</f>
        <v>#N/A</v>
      </c>
      <c r="D1570" t="e">
        <f>'Single Prism'!$D$38*COS(RADIANS('Single Prism'!$D$17*B1570))</f>
        <v>#N/A</v>
      </c>
      <c r="F1570" t="e">
        <f>IF(A1570&lt;='Single Prism'!$D$18,A1570,#N/A)</f>
        <v>#N/A</v>
      </c>
      <c r="G1570" t="e">
        <f>'Single Prism'!$D$36*SIN(RADIANS('Single Prism'!$D$17*F1570))</f>
        <v>#N/A</v>
      </c>
      <c r="H1570" t="e">
        <f>'Single Prism'!$D$36*COS(RADIANS('Single Prism'!$D$17*F1570))</f>
        <v>#N/A</v>
      </c>
    </row>
    <row r="1571" spans="1:8" x14ac:dyDescent="0.25">
      <c r="A1571">
        <v>784.5</v>
      </c>
      <c r="B1571" t="e">
        <f>IF(A1571&lt;='Single Prism'!$D$18,A1571,#N/A)</f>
        <v>#N/A</v>
      </c>
      <c r="C1571" t="e">
        <f>'Single Prism'!$D$38*SIN(RADIANS('Single Prism'!$D$17*B1571))</f>
        <v>#N/A</v>
      </c>
      <c r="D1571" t="e">
        <f>'Single Prism'!$D$38*COS(RADIANS('Single Prism'!$D$17*B1571))</f>
        <v>#N/A</v>
      </c>
      <c r="F1571" t="e">
        <f>IF(A1571&lt;='Single Prism'!$D$18,A1571,#N/A)</f>
        <v>#N/A</v>
      </c>
      <c r="G1571" t="e">
        <f>'Single Prism'!$D$36*SIN(RADIANS('Single Prism'!$D$17*F1571))</f>
        <v>#N/A</v>
      </c>
      <c r="H1571" t="e">
        <f>'Single Prism'!$D$36*COS(RADIANS('Single Prism'!$D$17*F1571))</f>
        <v>#N/A</v>
      </c>
    </row>
    <row r="1572" spans="1:8" x14ac:dyDescent="0.25">
      <c r="A1572">
        <v>785</v>
      </c>
      <c r="B1572" t="e">
        <f>IF(A1572&lt;='Single Prism'!$D$18,A1572,#N/A)</f>
        <v>#N/A</v>
      </c>
      <c r="C1572" t="e">
        <f>'Single Prism'!$D$38*SIN(RADIANS('Single Prism'!$D$17*B1572))</f>
        <v>#N/A</v>
      </c>
      <c r="D1572" t="e">
        <f>'Single Prism'!$D$38*COS(RADIANS('Single Prism'!$D$17*B1572))</f>
        <v>#N/A</v>
      </c>
      <c r="F1572" t="e">
        <f>IF(A1572&lt;='Single Prism'!$D$18,A1572,#N/A)</f>
        <v>#N/A</v>
      </c>
      <c r="G1572" t="e">
        <f>'Single Prism'!$D$36*SIN(RADIANS('Single Prism'!$D$17*F1572))</f>
        <v>#N/A</v>
      </c>
      <c r="H1572" t="e">
        <f>'Single Prism'!$D$36*COS(RADIANS('Single Prism'!$D$17*F1572))</f>
        <v>#N/A</v>
      </c>
    </row>
    <row r="1573" spans="1:8" x14ac:dyDescent="0.25">
      <c r="A1573">
        <v>785.5</v>
      </c>
      <c r="B1573" t="e">
        <f>IF(A1573&lt;='Single Prism'!$D$18,A1573,#N/A)</f>
        <v>#N/A</v>
      </c>
      <c r="C1573" t="e">
        <f>'Single Prism'!$D$38*SIN(RADIANS('Single Prism'!$D$17*B1573))</f>
        <v>#N/A</v>
      </c>
      <c r="D1573" t="e">
        <f>'Single Prism'!$D$38*COS(RADIANS('Single Prism'!$D$17*B1573))</f>
        <v>#N/A</v>
      </c>
      <c r="F1573" t="e">
        <f>IF(A1573&lt;='Single Prism'!$D$18,A1573,#N/A)</f>
        <v>#N/A</v>
      </c>
      <c r="G1573" t="e">
        <f>'Single Prism'!$D$36*SIN(RADIANS('Single Prism'!$D$17*F1573))</f>
        <v>#N/A</v>
      </c>
      <c r="H1573" t="e">
        <f>'Single Prism'!$D$36*COS(RADIANS('Single Prism'!$D$17*F1573))</f>
        <v>#N/A</v>
      </c>
    </row>
    <row r="1574" spans="1:8" x14ac:dyDescent="0.25">
      <c r="A1574">
        <v>786</v>
      </c>
      <c r="B1574" t="e">
        <f>IF(A1574&lt;='Single Prism'!$D$18,A1574,#N/A)</f>
        <v>#N/A</v>
      </c>
      <c r="C1574" t="e">
        <f>'Single Prism'!$D$38*SIN(RADIANS('Single Prism'!$D$17*B1574))</f>
        <v>#N/A</v>
      </c>
      <c r="D1574" t="e">
        <f>'Single Prism'!$D$38*COS(RADIANS('Single Prism'!$D$17*B1574))</f>
        <v>#N/A</v>
      </c>
      <c r="F1574" t="e">
        <f>IF(A1574&lt;='Single Prism'!$D$18,A1574,#N/A)</f>
        <v>#N/A</v>
      </c>
      <c r="G1574" t="e">
        <f>'Single Prism'!$D$36*SIN(RADIANS('Single Prism'!$D$17*F1574))</f>
        <v>#N/A</v>
      </c>
      <c r="H1574" t="e">
        <f>'Single Prism'!$D$36*COS(RADIANS('Single Prism'!$D$17*F1574))</f>
        <v>#N/A</v>
      </c>
    </row>
    <row r="1575" spans="1:8" x14ac:dyDescent="0.25">
      <c r="A1575">
        <v>786.5</v>
      </c>
      <c r="B1575" t="e">
        <f>IF(A1575&lt;='Single Prism'!$D$18,A1575,#N/A)</f>
        <v>#N/A</v>
      </c>
      <c r="C1575" t="e">
        <f>'Single Prism'!$D$38*SIN(RADIANS('Single Prism'!$D$17*B1575))</f>
        <v>#N/A</v>
      </c>
      <c r="D1575" t="e">
        <f>'Single Prism'!$D$38*COS(RADIANS('Single Prism'!$D$17*B1575))</f>
        <v>#N/A</v>
      </c>
      <c r="F1575" t="e">
        <f>IF(A1575&lt;='Single Prism'!$D$18,A1575,#N/A)</f>
        <v>#N/A</v>
      </c>
      <c r="G1575" t="e">
        <f>'Single Prism'!$D$36*SIN(RADIANS('Single Prism'!$D$17*F1575))</f>
        <v>#N/A</v>
      </c>
      <c r="H1575" t="e">
        <f>'Single Prism'!$D$36*COS(RADIANS('Single Prism'!$D$17*F1575))</f>
        <v>#N/A</v>
      </c>
    </row>
    <row r="1576" spans="1:8" x14ac:dyDescent="0.25">
      <c r="A1576">
        <v>787</v>
      </c>
      <c r="B1576" t="e">
        <f>IF(A1576&lt;='Single Prism'!$D$18,A1576,#N/A)</f>
        <v>#N/A</v>
      </c>
      <c r="C1576" t="e">
        <f>'Single Prism'!$D$38*SIN(RADIANS('Single Prism'!$D$17*B1576))</f>
        <v>#N/A</v>
      </c>
      <c r="D1576" t="e">
        <f>'Single Prism'!$D$38*COS(RADIANS('Single Prism'!$D$17*B1576))</f>
        <v>#N/A</v>
      </c>
      <c r="F1576" t="e">
        <f>IF(A1576&lt;='Single Prism'!$D$18,A1576,#N/A)</f>
        <v>#N/A</v>
      </c>
      <c r="G1576" t="e">
        <f>'Single Prism'!$D$36*SIN(RADIANS('Single Prism'!$D$17*F1576))</f>
        <v>#N/A</v>
      </c>
      <c r="H1576" t="e">
        <f>'Single Prism'!$D$36*COS(RADIANS('Single Prism'!$D$17*F1576))</f>
        <v>#N/A</v>
      </c>
    </row>
    <row r="1577" spans="1:8" x14ac:dyDescent="0.25">
      <c r="A1577">
        <v>787.5</v>
      </c>
      <c r="B1577" t="e">
        <f>IF(A1577&lt;='Single Prism'!$D$18,A1577,#N/A)</f>
        <v>#N/A</v>
      </c>
      <c r="C1577" t="e">
        <f>'Single Prism'!$D$38*SIN(RADIANS('Single Prism'!$D$17*B1577))</f>
        <v>#N/A</v>
      </c>
      <c r="D1577" t="e">
        <f>'Single Prism'!$D$38*COS(RADIANS('Single Prism'!$D$17*B1577))</f>
        <v>#N/A</v>
      </c>
      <c r="F1577" t="e">
        <f>IF(A1577&lt;='Single Prism'!$D$18,A1577,#N/A)</f>
        <v>#N/A</v>
      </c>
      <c r="G1577" t="e">
        <f>'Single Prism'!$D$36*SIN(RADIANS('Single Prism'!$D$17*F1577))</f>
        <v>#N/A</v>
      </c>
      <c r="H1577" t="e">
        <f>'Single Prism'!$D$36*COS(RADIANS('Single Prism'!$D$17*F1577))</f>
        <v>#N/A</v>
      </c>
    </row>
    <row r="1578" spans="1:8" x14ac:dyDescent="0.25">
      <c r="A1578">
        <v>788</v>
      </c>
      <c r="B1578" t="e">
        <f>IF(A1578&lt;='Single Prism'!$D$18,A1578,#N/A)</f>
        <v>#N/A</v>
      </c>
      <c r="C1578" t="e">
        <f>'Single Prism'!$D$38*SIN(RADIANS('Single Prism'!$D$17*B1578))</f>
        <v>#N/A</v>
      </c>
      <c r="D1578" t="e">
        <f>'Single Prism'!$D$38*COS(RADIANS('Single Prism'!$D$17*B1578))</f>
        <v>#N/A</v>
      </c>
      <c r="F1578" t="e">
        <f>IF(A1578&lt;='Single Prism'!$D$18,A1578,#N/A)</f>
        <v>#N/A</v>
      </c>
      <c r="G1578" t="e">
        <f>'Single Prism'!$D$36*SIN(RADIANS('Single Prism'!$D$17*F1578))</f>
        <v>#N/A</v>
      </c>
      <c r="H1578" t="e">
        <f>'Single Prism'!$D$36*COS(RADIANS('Single Prism'!$D$17*F1578))</f>
        <v>#N/A</v>
      </c>
    </row>
    <row r="1579" spans="1:8" x14ac:dyDescent="0.25">
      <c r="A1579">
        <v>788.5</v>
      </c>
      <c r="B1579" t="e">
        <f>IF(A1579&lt;='Single Prism'!$D$18,A1579,#N/A)</f>
        <v>#N/A</v>
      </c>
      <c r="C1579" t="e">
        <f>'Single Prism'!$D$38*SIN(RADIANS('Single Prism'!$D$17*B1579))</f>
        <v>#N/A</v>
      </c>
      <c r="D1579" t="e">
        <f>'Single Prism'!$D$38*COS(RADIANS('Single Prism'!$D$17*B1579))</f>
        <v>#N/A</v>
      </c>
      <c r="F1579" t="e">
        <f>IF(A1579&lt;='Single Prism'!$D$18,A1579,#N/A)</f>
        <v>#N/A</v>
      </c>
      <c r="G1579" t="e">
        <f>'Single Prism'!$D$36*SIN(RADIANS('Single Prism'!$D$17*F1579))</f>
        <v>#N/A</v>
      </c>
      <c r="H1579" t="e">
        <f>'Single Prism'!$D$36*COS(RADIANS('Single Prism'!$D$17*F1579))</f>
        <v>#N/A</v>
      </c>
    </row>
    <row r="1580" spans="1:8" x14ac:dyDescent="0.25">
      <c r="A1580">
        <v>789</v>
      </c>
      <c r="B1580" t="e">
        <f>IF(A1580&lt;='Single Prism'!$D$18,A1580,#N/A)</f>
        <v>#N/A</v>
      </c>
      <c r="C1580" t="e">
        <f>'Single Prism'!$D$38*SIN(RADIANS('Single Prism'!$D$17*B1580))</f>
        <v>#N/A</v>
      </c>
      <c r="D1580" t="e">
        <f>'Single Prism'!$D$38*COS(RADIANS('Single Prism'!$D$17*B1580))</f>
        <v>#N/A</v>
      </c>
      <c r="F1580" t="e">
        <f>IF(A1580&lt;='Single Prism'!$D$18,A1580,#N/A)</f>
        <v>#N/A</v>
      </c>
      <c r="G1580" t="e">
        <f>'Single Prism'!$D$36*SIN(RADIANS('Single Prism'!$D$17*F1580))</f>
        <v>#N/A</v>
      </c>
      <c r="H1580" t="e">
        <f>'Single Prism'!$D$36*COS(RADIANS('Single Prism'!$D$17*F1580))</f>
        <v>#N/A</v>
      </c>
    </row>
    <row r="1581" spans="1:8" x14ac:dyDescent="0.25">
      <c r="A1581">
        <v>789.5</v>
      </c>
      <c r="B1581" t="e">
        <f>IF(A1581&lt;='Single Prism'!$D$18,A1581,#N/A)</f>
        <v>#N/A</v>
      </c>
      <c r="C1581" t="e">
        <f>'Single Prism'!$D$38*SIN(RADIANS('Single Prism'!$D$17*B1581))</f>
        <v>#N/A</v>
      </c>
      <c r="D1581" t="e">
        <f>'Single Prism'!$D$38*COS(RADIANS('Single Prism'!$D$17*B1581))</f>
        <v>#N/A</v>
      </c>
      <c r="F1581" t="e">
        <f>IF(A1581&lt;='Single Prism'!$D$18,A1581,#N/A)</f>
        <v>#N/A</v>
      </c>
      <c r="G1581" t="e">
        <f>'Single Prism'!$D$36*SIN(RADIANS('Single Prism'!$D$17*F1581))</f>
        <v>#N/A</v>
      </c>
      <c r="H1581" t="e">
        <f>'Single Prism'!$D$36*COS(RADIANS('Single Prism'!$D$17*F1581))</f>
        <v>#N/A</v>
      </c>
    </row>
    <row r="1582" spans="1:8" x14ac:dyDescent="0.25">
      <c r="A1582">
        <v>790</v>
      </c>
      <c r="B1582" t="e">
        <f>IF(A1582&lt;='Single Prism'!$D$18,A1582,#N/A)</f>
        <v>#N/A</v>
      </c>
      <c r="C1582" t="e">
        <f>'Single Prism'!$D$38*SIN(RADIANS('Single Prism'!$D$17*B1582))</f>
        <v>#N/A</v>
      </c>
      <c r="D1582" t="e">
        <f>'Single Prism'!$D$38*COS(RADIANS('Single Prism'!$D$17*B1582))</f>
        <v>#N/A</v>
      </c>
      <c r="F1582" t="e">
        <f>IF(A1582&lt;='Single Prism'!$D$18,A1582,#N/A)</f>
        <v>#N/A</v>
      </c>
      <c r="G1582" t="e">
        <f>'Single Prism'!$D$36*SIN(RADIANS('Single Prism'!$D$17*F1582))</f>
        <v>#N/A</v>
      </c>
      <c r="H1582" t="e">
        <f>'Single Prism'!$D$36*COS(RADIANS('Single Prism'!$D$17*F1582))</f>
        <v>#N/A</v>
      </c>
    </row>
    <row r="1583" spans="1:8" x14ac:dyDescent="0.25">
      <c r="A1583">
        <v>790.5</v>
      </c>
      <c r="B1583" t="e">
        <f>IF(A1583&lt;='Single Prism'!$D$18,A1583,#N/A)</f>
        <v>#N/A</v>
      </c>
      <c r="C1583" t="e">
        <f>'Single Prism'!$D$38*SIN(RADIANS('Single Prism'!$D$17*B1583))</f>
        <v>#N/A</v>
      </c>
      <c r="D1583" t="e">
        <f>'Single Prism'!$D$38*COS(RADIANS('Single Prism'!$D$17*B1583))</f>
        <v>#N/A</v>
      </c>
      <c r="F1583" t="e">
        <f>IF(A1583&lt;='Single Prism'!$D$18,A1583,#N/A)</f>
        <v>#N/A</v>
      </c>
      <c r="G1583" t="e">
        <f>'Single Prism'!$D$36*SIN(RADIANS('Single Prism'!$D$17*F1583))</f>
        <v>#N/A</v>
      </c>
      <c r="H1583" t="e">
        <f>'Single Prism'!$D$36*COS(RADIANS('Single Prism'!$D$17*F1583))</f>
        <v>#N/A</v>
      </c>
    </row>
    <row r="1584" spans="1:8" x14ac:dyDescent="0.25">
      <c r="A1584">
        <v>791</v>
      </c>
      <c r="B1584" t="e">
        <f>IF(A1584&lt;='Single Prism'!$D$18,A1584,#N/A)</f>
        <v>#N/A</v>
      </c>
      <c r="C1584" t="e">
        <f>'Single Prism'!$D$38*SIN(RADIANS('Single Prism'!$D$17*B1584))</f>
        <v>#N/A</v>
      </c>
      <c r="D1584" t="e">
        <f>'Single Prism'!$D$38*COS(RADIANS('Single Prism'!$D$17*B1584))</f>
        <v>#N/A</v>
      </c>
      <c r="F1584" t="e">
        <f>IF(A1584&lt;='Single Prism'!$D$18,A1584,#N/A)</f>
        <v>#N/A</v>
      </c>
      <c r="G1584" t="e">
        <f>'Single Prism'!$D$36*SIN(RADIANS('Single Prism'!$D$17*F1584))</f>
        <v>#N/A</v>
      </c>
      <c r="H1584" t="e">
        <f>'Single Prism'!$D$36*COS(RADIANS('Single Prism'!$D$17*F1584))</f>
        <v>#N/A</v>
      </c>
    </row>
    <row r="1585" spans="1:8" x14ac:dyDescent="0.25">
      <c r="A1585">
        <v>791.5</v>
      </c>
      <c r="B1585" t="e">
        <f>IF(A1585&lt;='Single Prism'!$D$18,A1585,#N/A)</f>
        <v>#N/A</v>
      </c>
      <c r="C1585" t="e">
        <f>'Single Prism'!$D$38*SIN(RADIANS('Single Prism'!$D$17*B1585))</f>
        <v>#N/A</v>
      </c>
      <c r="D1585" t="e">
        <f>'Single Prism'!$D$38*COS(RADIANS('Single Prism'!$D$17*B1585))</f>
        <v>#N/A</v>
      </c>
      <c r="F1585" t="e">
        <f>IF(A1585&lt;='Single Prism'!$D$18,A1585,#N/A)</f>
        <v>#N/A</v>
      </c>
      <c r="G1585" t="e">
        <f>'Single Prism'!$D$36*SIN(RADIANS('Single Prism'!$D$17*F1585))</f>
        <v>#N/A</v>
      </c>
      <c r="H1585" t="e">
        <f>'Single Prism'!$D$36*COS(RADIANS('Single Prism'!$D$17*F1585))</f>
        <v>#N/A</v>
      </c>
    </row>
    <row r="1586" spans="1:8" x14ac:dyDescent="0.25">
      <c r="A1586">
        <v>792</v>
      </c>
      <c r="B1586" t="e">
        <f>IF(A1586&lt;='Single Prism'!$D$18,A1586,#N/A)</f>
        <v>#N/A</v>
      </c>
      <c r="C1586" t="e">
        <f>'Single Prism'!$D$38*SIN(RADIANS('Single Prism'!$D$17*B1586))</f>
        <v>#N/A</v>
      </c>
      <c r="D1586" t="e">
        <f>'Single Prism'!$D$38*COS(RADIANS('Single Prism'!$D$17*B1586))</f>
        <v>#N/A</v>
      </c>
      <c r="F1586" t="e">
        <f>IF(A1586&lt;='Single Prism'!$D$18,A1586,#N/A)</f>
        <v>#N/A</v>
      </c>
      <c r="G1586" t="e">
        <f>'Single Prism'!$D$36*SIN(RADIANS('Single Prism'!$D$17*F1586))</f>
        <v>#N/A</v>
      </c>
      <c r="H1586" t="e">
        <f>'Single Prism'!$D$36*COS(RADIANS('Single Prism'!$D$17*F1586))</f>
        <v>#N/A</v>
      </c>
    </row>
    <row r="1587" spans="1:8" x14ac:dyDescent="0.25">
      <c r="A1587">
        <v>792.5</v>
      </c>
      <c r="B1587" t="e">
        <f>IF(A1587&lt;='Single Prism'!$D$18,A1587,#N/A)</f>
        <v>#N/A</v>
      </c>
      <c r="C1587" t="e">
        <f>'Single Prism'!$D$38*SIN(RADIANS('Single Prism'!$D$17*B1587))</f>
        <v>#N/A</v>
      </c>
      <c r="D1587" t="e">
        <f>'Single Prism'!$D$38*COS(RADIANS('Single Prism'!$D$17*B1587))</f>
        <v>#N/A</v>
      </c>
      <c r="F1587" t="e">
        <f>IF(A1587&lt;='Single Prism'!$D$18,A1587,#N/A)</f>
        <v>#N/A</v>
      </c>
      <c r="G1587" t="e">
        <f>'Single Prism'!$D$36*SIN(RADIANS('Single Prism'!$D$17*F1587))</f>
        <v>#N/A</v>
      </c>
      <c r="H1587" t="e">
        <f>'Single Prism'!$D$36*COS(RADIANS('Single Prism'!$D$17*F1587))</f>
        <v>#N/A</v>
      </c>
    </row>
    <row r="1588" spans="1:8" x14ac:dyDescent="0.25">
      <c r="A1588">
        <v>793</v>
      </c>
      <c r="B1588" t="e">
        <f>IF(A1588&lt;='Single Prism'!$D$18,A1588,#N/A)</f>
        <v>#N/A</v>
      </c>
      <c r="C1588" t="e">
        <f>'Single Prism'!$D$38*SIN(RADIANS('Single Prism'!$D$17*B1588))</f>
        <v>#N/A</v>
      </c>
      <c r="D1588" t="e">
        <f>'Single Prism'!$D$38*COS(RADIANS('Single Prism'!$D$17*B1588))</f>
        <v>#N/A</v>
      </c>
      <c r="F1588" t="e">
        <f>IF(A1588&lt;='Single Prism'!$D$18,A1588,#N/A)</f>
        <v>#N/A</v>
      </c>
      <c r="G1588" t="e">
        <f>'Single Prism'!$D$36*SIN(RADIANS('Single Prism'!$D$17*F1588))</f>
        <v>#N/A</v>
      </c>
      <c r="H1588" t="e">
        <f>'Single Prism'!$D$36*COS(RADIANS('Single Prism'!$D$17*F1588))</f>
        <v>#N/A</v>
      </c>
    </row>
    <row r="1589" spans="1:8" x14ac:dyDescent="0.25">
      <c r="A1589">
        <v>793.5</v>
      </c>
      <c r="B1589" t="e">
        <f>IF(A1589&lt;='Single Prism'!$D$18,A1589,#N/A)</f>
        <v>#N/A</v>
      </c>
      <c r="C1589" t="e">
        <f>'Single Prism'!$D$38*SIN(RADIANS('Single Prism'!$D$17*B1589))</f>
        <v>#N/A</v>
      </c>
      <c r="D1589" t="e">
        <f>'Single Prism'!$D$38*COS(RADIANS('Single Prism'!$D$17*B1589))</f>
        <v>#N/A</v>
      </c>
      <c r="F1589" t="e">
        <f>IF(A1589&lt;='Single Prism'!$D$18,A1589,#N/A)</f>
        <v>#N/A</v>
      </c>
      <c r="G1589" t="e">
        <f>'Single Prism'!$D$36*SIN(RADIANS('Single Prism'!$D$17*F1589))</f>
        <v>#N/A</v>
      </c>
      <c r="H1589" t="e">
        <f>'Single Prism'!$D$36*COS(RADIANS('Single Prism'!$D$17*F1589))</f>
        <v>#N/A</v>
      </c>
    </row>
    <row r="1590" spans="1:8" x14ac:dyDescent="0.25">
      <c r="A1590">
        <v>794</v>
      </c>
      <c r="B1590" t="e">
        <f>IF(A1590&lt;='Single Prism'!$D$18,A1590,#N/A)</f>
        <v>#N/A</v>
      </c>
      <c r="C1590" t="e">
        <f>'Single Prism'!$D$38*SIN(RADIANS('Single Prism'!$D$17*B1590))</f>
        <v>#N/A</v>
      </c>
      <c r="D1590" t="e">
        <f>'Single Prism'!$D$38*COS(RADIANS('Single Prism'!$D$17*B1590))</f>
        <v>#N/A</v>
      </c>
      <c r="F1590" t="e">
        <f>IF(A1590&lt;='Single Prism'!$D$18,A1590,#N/A)</f>
        <v>#N/A</v>
      </c>
      <c r="G1590" t="e">
        <f>'Single Prism'!$D$36*SIN(RADIANS('Single Prism'!$D$17*F1590))</f>
        <v>#N/A</v>
      </c>
      <c r="H1590" t="e">
        <f>'Single Prism'!$D$36*COS(RADIANS('Single Prism'!$D$17*F1590))</f>
        <v>#N/A</v>
      </c>
    </row>
    <row r="1591" spans="1:8" x14ac:dyDescent="0.25">
      <c r="A1591">
        <v>794.5</v>
      </c>
      <c r="B1591" t="e">
        <f>IF(A1591&lt;='Single Prism'!$D$18,A1591,#N/A)</f>
        <v>#N/A</v>
      </c>
      <c r="C1591" t="e">
        <f>'Single Prism'!$D$38*SIN(RADIANS('Single Prism'!$D$17*B1591))</f>
        <v>#N/A</v>
      </c>
      <c r="D1591" t="e">
        <f>'Single Prism'!$D$38*COS(RADIANS('Single Prism'!$D$17*B1591))</f>
        <v>#N/A</v>
      </c>
      <c r="F1591" t="e">
        <f>IF(A1591&lt;='Single Prism'!$D$18,A1591,#N/A)</f>
        <v>#N/A</v>
      </c>
      <c r="G1591" t="e">
        <f>'Single Prism'!$D$36*SIN(RADIANS('Single Prism'!$D$17*F1591))</f>
        <v>#N/A</v>
      </c>
      <c r="H1591" t="e">
        <f>'Single Prism'!$D$36*COS(RADIANS('Single Prism'!$D$17*F1591))</f>
        <v>#N/A</v>
      </c>
    </row>
    <row r="1592" spans="1:8" x14ac:dyDescent="0.25">
      <c r="A1592">
        <v>795</v>
      </c>
      <c r="B1592" t="e">
        <f>IF(A1592&lt;='Single Prism'!$D$18,A1592,#N/A)</f>
        <v>#N/A</v>
      </c>
      <c r="C1592" t="e">
        <f>'Single Prism'!$D$38*SIN(RADIANS('Single Prism'!$D$17*B1592))</f>
        <v>#N/A</v>
      </c>
      <c r="D1592" t="e">
        <f>'Single Prism'!$D$38*COS(RADIANS('Single Prism'!$D$17*B1592))</f>
        <v>#N/A</v>
      </c>
      <c r="F1592" t="e">
        <f>IF(A1592&lt;='Single Prism'!$D$18,A1592,#N/A)</f>
        <v>#N/A</v>
      </c>
      <c r="G1592" t="e">
        <f>'Single Prism'!$D$36*SIN(RADIANS('Single Prism'!$D$17*F1592))</f>
        <v>#N/A</v>
      </c>
      <c r="H1592" t="e">
        <f>'Single Prism'!$D$36*COS(RADIANS('Single Prism'!$D$17*F1592))</f>
        <v>#N/A</v>
      </c>
    </row>
    <row r="1593" spans="1:8" x14ac:dyDescent="0.25">
      <c r="A1593">
        <v>795.5</v>
      </c>
      <c r="B1593" t="e">
        <f>IF(A1593&lt;='Single Prism'!$D$18,A1593,#N/A)</f>
        <v>#N/A</v>
      </c>
      <c r="C1593" t="e">
        <f>'Single Prism'!$D$38*SIN(RADIANS('Single Prism'!$D$17*B1593))</f>
        <v>#N/A</v>
      </c>
      <c r="D1593" t="e">
        <f>'Single Prism'!$D$38*COS(RADIANS('Single Prism'!$D$17*B1593))</f>
        <v>#N/A</v>
      </c>
      <c r="F1593" t="e">
        <f>IF(A1593&lt;='Single Prism'!$D$18,A1593,#N/A)</f>
        <v>#N/A</v>
      </c>
      <c r="G1593" t="e">
        <f>'Single Prism'!$D$36*SIN(RADIANS('Single Prism'!$D$17*F1593))</f>
        <v>#N/A</v>
      </c>
      <c r="H1593" t="e">
        <f>'Single Prism'!$D$36*COS(RADIANS('Single Prism'!$D$17*F1593))</f>
        <v>#N/A</v>
      </c>
    </row>
    <row r="1594" spans="1:8" x14ac:dyDescent="0.25">
      <c r="A1594">
        <v>796</v>
      </c>
      <c r="B1594" t="e">
        <f>IF(A1594&lt;='Single Prism'!$D$18,A1594,#N/A)</f>
        <v>#N/A</v>
      </c>
      <c r="C1594" t="e">
        <f>'Single Prism'!$D$38*SIN(RADIANS('Single Prism'!$D$17*B1594))</f>
        <v>#N/A</v>
      </c>
      <c r="D1594" t="e">
        <f>'Single Prism'!$D$38*COS(RADIANS('Single Prism'!$D$17*B1594))</f>
        <v>#N/A</v>
      </c>
      <c r="F1594" t="e">
        <f>IF(A1594&lt;='Single Prism'!$D$18,A1594,#N/A)</f>
        <v>#N/A</v>
      </c>
      <c r="G1594" t="e">
        <f>'Single Prism'!$D$36*SIN(RADIANS('Single Prism'!$D$17*F1594))</f>
        <v>#N/A</v>
      </c>
      <c r="H1594" t="e">
        <f>'Single Prism'!$D$36*COS(RADIANS('Single Prism'!$D$17*F1594))</f>
        <v>#N/A</v>
      </c>
    </row>
    <row r="1595" spans="1:8" x14ac:dyDescent="0.25">
      <c r="A1595">
        <v>796.5</v>
      </c>
      <c r="B1595" t="e">
        <f>IF(A1595&lt;='Single Prism'!$D$18,A1595,#N/A)</f>
        <v>#N/A</v>
      </c>
      <c r="C1595" t="e">
        <f>'Single Prism'!$D$38*SIN(RADIANS('Single Prism'!$D$17*B1595))</f>
        <v>#N/A</v>
      </c>
      <c r="D1595" t="e">
        <f>'Single Prism'!$D$38*COS(RADIANS('Single Prism'!$D$17*B1595))</f>
        <v>#N/A</v>
      </c>
      <c r="F1595" t="e">
        <f>IF(A1595&lt;='Single Prism'!$D$18,A1595,#N/A)</f>
        <v>#N/A</v>
      </c>
      <c r="G1595" t="e">
        <f>'Single Prism'!$D$36*SIN(RADIANS('Single Prism'!$D$17*F1595))</f>
        <v>#N/A</v>
      </c>
      <c r="H1595" t="e">
        <f>'Single Prism'!$D$36*COS(RADIANS('Single Prism'!$D$17*F1595))</f>
        <v>#N/A</v>
      </c>
    </row>
    <row r="1596" spans="1:8" x14ac:dyDescent="0.25">
      <c r="A1596">
        <v>797</v>
      </c>
      <c r="B1596" t="e">
        <f>IF(A1596&lt;='Single Prism'!$D$18,A1596,#N/A)</f>
        <v>#N/A</v>
      </c>
      <c r="C1596" t="e">
        <f>'Single Prism'!$D$38*SIN(RADIANS('Single Prism'!$D$17*B1596))</f>
        <v>#N/A</v>
      </c>
      <c r="D1596" t="e">
        <f>'Single Prism'!$D$38*COS(RADIANS('Single Prism'!$D$17*B1596))</f>
        <v>#N/A</v>
      </c>
      <c r="F1596" t="e">
        <f>IF(A1596&lt;='Single Prism'!$D$18,A1596,#N/A)</f>
        <v>#N/A</v>
      </c>
      <c r="G1596" t="e">
        <f>'Single Prism'!$D$36*SIN(RADIANS('Single Prism'!$D$17*F1596))</f>
        <v>#N/A</v>
      </c>
      <c r="H1596" t="e">
        <f>'Single Prism'!$D$36*COS(RADIANS('Single Prism'!$D$17*F1596))</f>
        <v>#N/A</v>
      </c>
    </row>
    <row r="1597" spans="1:8" x14ac:dyDescent="0.25">
      <c r="A1597">
        <v>797.5</v>
      </c>
      <c r="B1597" t="e">
        <f>IF(A1597&lt;='Single Prism'!$D$18,A1597,#N/A)</f>
        <v>#N/A</v>
      </c>
      <c r="C1597" t="e">
        <f>'Single Prism'!$D$38*SIN(RADIANS('Single Prism'!$D$17*B1597))</f>
        <v>#N/A</v>
      </c>
      <c r="D1597" t="e">
        <f>'Single Prism'!$D$38*COS(RADIANS('Single Prism'!$D$17*B1597))</f>
        <v>#N/A</v>
      </c>
      <c r="F1597" t="e">
        <f>IF(A1597&lt;='Single Prism'!$D$18,A1597,#N/A)</f>
        <v>#N/A</v>
      </c>
      <c r="G1597" t="e">
        <f>'Single Prism'!$D$36*SIN(RADIANS('Single Prism'!$D$17*F1597))</f>
        <v>#N/A</v>
      </c>
      <c r="H1597" t="e">
        <f>'Single Prism'!$D$36*COS(RADIANS('Single Prism'!$D$17*F1597))</f>
        <v>#N/A</v>
      </c>
    </row>
    <row r="1598" spans="1:8" x14ac:dyDescent="0.25">
      <c r="A1598">
        <v>798</v>
      </c>
      <c r="B1598" t="e">
        <f>IF(A1598&lt;='Single Prism'!$D$18,A1598,#N/A)</f>
        <v>#N/A</v>
      </c>
      <c r="C1598" t="e">
        <f>'Single Prism'!$D$38*SIN(RADIANS('Single Prism'!$D$17*B1598))</f>
        <v>#N/A</v>
      </c>
      <c r="D1598" t="e">
        <f>'Single Prism'!$D$38*COS(RADIANS('Single Prism'!$D$17*B1598))</f>
        <v>#N/A</v>
      </c>
      <c r="F1598" t="e">
        <f>IF(A1598&lt;='Single Prism'!$D$18,A1598,#N/A)</f>
        <v>#N/A</v>
      </c>
      <c r="G1598" t="e">
        <f>'Single Prism'!$D$36*SIN(RADIANS('Single Prism'!$D$17*F1598))</f>
        <v>#N/A</v>
      </c>
      <c r="H1598" t="e">
        <f>'Single Prism'!$D$36*COS(RADIANS('Single Prism'!$D$17*F1598))</f>
        <v>#N/A</v>
      </c>
    </row>
    <row r="1599" spans="1:8" x14ac:dyDescent="0.25">
      <c r="A1599">
        <v>798.5</v>
      </c>
      <c r="B1599" t="e">
        <f>IF(A1599&lt;='Single Prism'!$D$18,A1599,#N/A)</f>
        <v>#N/A</v>
      </c>
      <c r="C1599" t="e">
        <f>'Single Prism'!$D$38*SIN(RADIANS('Single Prism'!$D$17*B1599))</f>
        <v>#N/A</v>
      </c>
      <c r="D1599" t="e">
        <f>'Single Prism'!$D$38*COS(RADIANS('Single Prism'!$D$17*B1599))</f>
        <v>#N/A</v>
      </c>
      <c r="F1599" t="e">
        <f>IF(A1599&lt;='Single Prism'!$D$18,A1599,#N/A)</f>
        <v>#N/A</v>
      </c>
      <c r="G1599" t="e">
        <f>'Single Prism'!$D$36*SIN(RADIANS('Single Prism'!$D$17*F1599))</f>
        <v>#N/A</v>
      </c>
      <c r="H1599" t="e">
        <f>'Single Prism'!$D$36*COS(RADIANS('Single Prism'!$D$17*F1599))</f>
        <v>#N/A</v>
      </c>
    </row>
    <row r="1600" spans="1:8" x14ac:dyDescent="0.25">
      <c r="A1600">
        <v>799</v>
      </c>
      <c r="B1600" t="e">
        <f>IF(A1600&lt;='Single Prism'!$D$18,A1600,#N/A)</f>
        <v>#N/A</v>
      </c>
      <c r="C1600" t="e">
        <f>'Single Prism'!$D$38*SIN(RADIANS('Single Prism'!$D$17*B1600))</f>
        <v>#N/A</v>
      </c>
      <c r="D1600" t="e">
        <f>'Single Prism'!$D$38*COS(RADIANS('Single Prism'!$D$17*B1600))</f>
        <v>#N/A</v>
      </c>
      <c r="F1600" t="e">
        <f>IF(A1600&lt;='Single Prism'!$D$18,A1600,#N/A)</f>
        <v>#N/A</v>
      </c>
      <c r="G1600" t="e">
        <f>'Single Prism'!$D$36*SIN(RADIANS('Single Prism'!$D$17*F1600))</f>
        <v>#N/A</v>
      </c>
      <c r="H1600" t="e">
        <f>'Single Prism'!$D$36*COS(RADIANS('Single Prism'!$D$17*F1600))</f>
        <v>#N/A</v>
      </c>
    </row>
    <row r="1601" spans="1:8" x14ac:dyDescent="0.25">
      <c r="A1601">
        <v>799.5</v>
      </c>
      <c r="B1601" t="e">
        <f>IF(A1601&lt;='Single Prism'!$D$18,A1601,#N/A)</f>
        <v>#N/A</v>
      </c>
      <c r="C1601" t="e">
        <f>'Single Prism'!$D$38*SIN(RADIANS('Single Prism'!$D$17*B1601))</f>
        <v>#N/A</v>
      </c>
      <c r="D1601" t="e">
        <f>'Single Prism'!$D$38*COS(RADIANS('Single Prism'!$D$17*B1601))</f>
        <v>#N/A</v>
      </c>
      <c r="F1601" t="e">
        <f>IF(A1601&lt;='Single Prism'!$D$18,A1601,#N/A)</f>
        <v>#N/A</v>
      </c>
      <c r="G1601" t="e">
        <f>'Single Prism'!$D$36*SIN(RADIANS('Single Prism'!$D$17*F1601))</f>
        <v>#N/A</v>
      </c>
      <c r="H1601" t="e">
        <f>'Single Prism'!$D$36*COS(RADIANS('Single Prism'!$D$17*F1601))</f>
        <v>#N/A</v>
      </c>
    </row>
    <row r="1602" spans="1:8" x14ac:dyDescent="0.25">
      <c r="A1602">
        <v>800</v>
      </c>
      <c r="B1602" t="e">
        <f>IF(A1602&lt;='Single Prism'!$D$18,A1602,#N/A)</f>
        <v>#N/A</v>
      </c>
      <c r="C1602" t="e">
        <f>'Single Prism'!$D$38*SIN(RADIANS('Single Prism'!$D$17*B1602))</f>
        <v>#N/A</v>
      </c>
      <c r="D1602" t="e">
        <f>'Single Prism'!$D$38*COS(RADIANS('Single Prism'!$D$17*B1602))</f>
        <v>#N/A</v>
      </c>
      <c r="F1602" t="e">
        <f>IF(A1602&lt;='Single Prism'!$D$18,A1602,#N/A)</f>
        <v>#N/A</v>
      </c>
      <c r="G1602" t="e">
        <f>'Single Prism'!$D$36*SIN(RADIANS('Single Prism'!$D$17*F1602))</f>
        <v>#N/A</v>
      </c>
      <c r="H1602" t="e">
        <f>'Single Prism'!$D$36*COS(RADIANS('Single Prism'!$D$17*F1602))</f>
        <v>#N/A</v>
      </c>
    </row>
    <row r="1603" spans="1:8" x14ac:dyDescent="0.25">
      <c r="A1603">
        <v>800.5</v>
      </c>
      <c r="B1603" t="e">
        <f>IF(A1603&lt;='Single Prism'!$D$18,A1603,#N/A)</f>
        <v>#N/A</v>
      </c>
      <c r="C1603" t="e">
        <f>'Single Prism'!$D$38*SIN(RADIANS('Single Prism'!$D$17*B1603))</f>
        <v>#N/A</v>
      </c>
      <c r="D1603" t="e">
        <f>'Single Prism'!$D$38*COS(RADIANS('Single Prism'!$D$17*B1603))</f>
        <v>#N/A</v>
      </c>
      <c r="F1603" t="e">
        <f>IF(A1603&lt;='Single Prism'!$D$18,A1603,#N/A)</f>
        <v>#N/A</v>
      </c>
      <c r="G1603" t="e">
        <f>'Single Prism'!$D$36*SIN(RADIANS('Single Prism'!$D$17*F1603))</f>
        <v>#N/A</v>
      </c>
      <c r="H1603" t="e">
        <f>'Single Prism'!$D$36*COS(RADIANS('Single Prism'!$D$17*F1603))</f>
        <v>#N/A</v>
      </c>
    </row>
    <row r="1604" spans="1:8" x14ac:dyDescent="0.25">
      <c r="A1604">
        <v>801</v>
      </c>
      <c r="B1604" t="e">
        <f>IF(A1604&lt;='Single Prism'!$D$18,A1604,#N/A)</f>
        <v>#N/A</v>
      </c>
      <c r="C1604" t="e">
        <f>'Single Prism'!$D$38*SIN(RADIANS('Single Prism'!$D$17*B1604))</f>
        <v>#N/A</v>
      </c>
      <c r="D1604" t="e">
        <f>'Single Prism'!$D$38*COS(RADIANS('Single Prism'!$D$17*B1604))</f>
        <v>#N/A</v>
      </c>
      <c r="F1604" t="e">
        <f>IF(A1604&lt;='Single Prism'!$D$18,A1604,#N/A)</f>
        <v>#N/A</v>
      </c>
      <c r="G1604" t="e">
        <f>'Single Prism'!$D$36*SIN(RADIANS('Single Prism'!$D$17*F1604))</f>
        <v>#N/A</v>
      </c>
      <c r="H1604" t="e">
        <f>'Single Prism'!$D$36*COS(RADIANS('Single Prism'!$D$17*F1604))</f>
        <v>#N/A</v>
      </c>
    </row>
    <row r="1605" spans="1:8" x14ac:dyDescent="0.25">
      <c r="A1605">
        <v>801.5</v>
      </c>
      <c r="B1605" t="e">
        <f>IF(A1605&lt;='Single Prism'!$D$18,A1605,#N/A)</f>
        <v>#N/A</v>
      </c>
      <c r="C1605" t="e">
        <f>'Single Prism'!$D$38*SIN(RADIANS('Single Prism'!$D$17*B1605))</f>
        <v>#N/A</v>
      </c>
      <c r="D1605" t="e">
        <f>'Single Prism'!$D$38*COS(RADIANS('Single Prism'!$D$17*B1605))</f>
        <v>#N/A</v>
      </c>
      <c r="F1605" t="e">
        <f>IF(A1605&lt;='Single Prism'!$D$18,A1605,#N/A)</f>
        <v>#N/A</v>
      </c>
      <c r="G1605" t="e">
        <f>'Single Prism'!$D$36*SIN(RADIANS('Single Prism'!$D$17*F1605))</f>
        <v>#N/A</v>
      </c>
      <c r="H1605" t="e">
        <f>'Single Prism'!$D$36*COS(RADIANS('Single Prism'!$D$17*F1605))</f>
        <v>#N/A</v>
      </c>
    </row>
    <row r="1606" spans="1:8" x14ac:dyDescent="0.25">
      <c r="A1606">
        <v>802</v>
      </c>
      <c r="B1606" t="e">
        <f>IF(A1606&lt;='Single Prism'!$D$18,A1606,#N/A)</f>
        <v>#N/A</v>
      </c>
      <c r="C1606" t="e">
        <f>'Single Prism'!$D$38*SIN(RADIANS('Single Prism'!$D$17*B1606))</f>
        <v>#N/A</v>
      </c>
      <c r="D1606" t="e">
        <f>'Single Prism'!$D$38*COS(RADIANS('Single Prism'!$D$17*B1606))</f>
        <v>#N/A</v>
      </c>
      <c r="F1606" t="e">
        <f>IF(A1606&lt;='Single Prism'!$D$18,A1606,#N/A)</f>
        <v>#N/A</v>
      </c>
      <c r="G1606" t="e">
        <f>'Single Prism'!$D$36*SIN(RADIANS('Single Prism'!$D$17*F1606))</f>
        <v>#N/A</v>
      </c>
      <c r="H1606" t="e">
        <f>'Single Prism'!$D$36*COS(RADIANS('Single Prism'!$D$17*F1606))</f>
        <v>#N/A</v>
      </c>
    </row>
    <row r="1607" spans="1:8" x14ac:dyDescent="0.25">
      <c r="A1607">
        <v>802.5</v>
      </c>
      <c r="B1607" t="e">
        <f>IF(A1607&lt;='Single Prism'!$D$18,A1607,#N/A)</f>
        <v>#N/A</v>
      </c>
      <c r="C1607" t="e">
        <f>'Single Prism'!$D$38*SIN(RADIANS('Single Prism'!$D$17*B1607))</f>
        <v>#N/A</v>
      </c>
      <c r="D1607" t="e">
        <f>'Single Prism'!$D$38*COS(RADIANS('Single Prism'!$D$17*B1607))</f>
        <v>#N/A</v>
      </c>
      <c r="F1607" t="e">
        <f>IF(A1607&lt;='Single Prism'!$D$18,A1607,#N/A)</f>
        <v>#N/A</v>
      </c>
      <c r="G1607" t="e">
        <f>'Single Prism'!$D$36*SIN(RADIANS('Single Prism'!$D$17*F1607))</f>
        <v>#N/A</v>
      </c>
      <c r="H1607" t="e">
        <f>'Single Prism'!$D$36*COS(RADIANS('Single Prism'!$D$17*F1607))</f>
        <v>#N/A</v>
      </c>
    </row>
    <row r="1608" spans="1:8" x14ac:dyDescent="0.25">
      <c r="A1608">
        <v>803</v>
      </c>
      <c r="B1608" t="e">
        <f>IF(A1608&lt;='Single Prism'!$D$18,A1608,#N/A)</f>
        <v>#N/A</v>
      </c>
      <c r="C1608" t="e">
        <f>'Single Prism'!$D$38*SIN(RADIANS('Single Prism'!$D$17*B1608))</f>
        <v>#N/A</v>
      </c>
      <c r="D1608" t="e">
        <f>'Single Prism'!$D$38*COS(RADIANS('Single Prism'!$D$17*B1608))</f>
        <v>#N/A</v>
      </c>
      <c r="F1608" t="e">
        <f>IF(A1608&lt;='Single Prism'!$D$18,A1608,#N/A)</f>
        <v>#N/A</v>
      </c>
      <c r="G1608" t="e">
        <f>'Single Prism'!$D$36*SIN(RADIANS('Single Prism'!$D$17*F1608))</f>
        <v>#N/A</v>
      </c>
      <c r="H1608" t="e">
        <f>'Single Prism'!$D$36*COS(RADIANS('Single Prism'!$D$17*F1608))</f>
        <v>#N/A</v>
      </c>
    </row>
    <row r="1609" spans="1:8" x14ac:dyDescent="0.25">
      <c r="A1609">
        <v>803.5</v>
      </c>
      <c r="B1609" t="e">
        <f>IF(A1609&lt;='Single Prism'!$D$18,A1609,#N/A)</f>
        <v>#N/A</v>
      </c>
      <c r="C1609" t="e">
        <f>'Single Prism'!$D$38*SIN(RADIANS('Single Prism'!$D$17*B1609))</f>
        <v>#N/A</v>
      </c>
      <c r="D1609" t="e">
        <f>'Single Prism'!$D$38*COS(RADIANS('Single Prism'!$D$17*B1609))</f>
        <v>#N/A</v>
      </c>
      <c r="F1609" t="e">
        <f>IF(A1609&lt;='Single Prism'!$D$18,A1609,#N/A)</f>
        <v>#N/A</v>
      </c>
      <c r="G1609" t="e">
        <f>'Single Prism'!$D$36*SIN(RADIANS('Single Prism'!$D$17*F1609))</f>
        <v>#N/A</v>
      </c>
      <c r="H1609" t="e">
        <f>'Single Prism'!$D$36*COS(RADIANS('Single Prism'!$D$17*F1609))</f>
        <v>#N/A</v>
      </c>
    </row>
    <row r="1610" spans="1:8" x14ac:dyDescent="0.25">
      <c r="A1610">
        <v>804</v>
      </c>
      <c r="B1610" t="e">
        <f>IF(A1610&lt;='Single Prism'!$D$18,A1610,#N/A)</f>
        <v>#N/A</v>
      </c>
      <c r="C1610" t="e">
        <f>'Single Prism'!$D$38*SIN(RADIANS('Single Prism'!$D$17*B1610))</f>
        <v>#N/A</v>
      </c>
      <c r="D1610" t="e">
        <f>'Single Prism'!$D$38*COS(RADIANS('Single Prism'!$D$17*B1610))</f>
        <v>#N/A</v>
      </c>
      <c r="F1610" t="e">
        <f>IF(A1610&lt;='Single Prism'!$D$18,A1610,#N/A)</f>
        <v>#N/A</v>
      </c>
      <c r="G1610" t="e">
        <f>'Single Prism'!$D$36*SIN(RADIANS('Single Prism'!$D$17*F1610))</f>
        <v>#N/A</v>
      </c>
      <c r="H1610" t="e">
        <f>'Single Prism'!$D$36*COS(RADIANS('Single Prism'!$D$17*F1610))</f>
        <v>#N/A</v>
      </c>
    </row>
    <row r="1611" spans="1:8" x14ac:dyDescent="0.25">
      <c r="A1611">
        <v>804.5</v>
      </c>
      <c r="B1611" t="e">
        <f>IF(A1611&lt;='Single Prism'!$D$18,A1611,#N/A)</f>
        <v>#N/A</v>
      </c>
      <c r="C1611" t="e">
        <f>'Single Prism'!$D$38*SIN(RADIANS('Single Prism'!$D$17*B1611))</f>
        <v>#N/A</v>
      </c>
      <c r="D1611" t="e">
        <f>'Single Prism'!$D$38*COS(RADIANS('Single Prism'!$D$17*B1611))</f>
        <v>#N/A</v>
      </c>
      <c r="F1611" t="e">
        <f>IF(A1611&lt;='Single Prism'!$D$18,A1611,#N/A)</f>
        <v>#N/A</v>
      </c>
      <c r="G1611" t="e">
        <f>'Single Prism'!$D$36*SIN(RADIANS('Single Prism'!$D$17*F1611))</f>
        <v>#N/A</v>
      </c>
      <c r="H1611" t="e">
        <f>'Single Prism'!$D$36*COS(RADIANS('Single Prism'!$D$17*F1611))</f>
        <v>#N/A</v>
      </c>
    </row>
    <row r="1612" spans="1:8" x14ac:dyDescent="0.25">
      <c r="A1612">
        <v>805</v>
      </c>
      <c r="B1612" t="e">
        <f>IF(A1612&lt;='Single Prism'!$D$18,A1612,#N/A)</f>
        <v>#N/A</v>
      </c>
      <c r="C1612" t="e">
        <f>'Single Prism'!$D$38*SIN(RADIANS('Single Prism'!$D$17*B1612))</f>
        <v>#N/A</v>
      </c>
      <c r="D1612" t="e">
        <f>'Single Prism'!$D$38*COS(RADIANS('Single Prism'!$D$17*B1612))</f>
        <v>#N/A</v>
      </c>
      <c r="F1612" t="e">
        <f>IF(A1612&lt;='Single Prism'!$D$18,A1612,#N/A)</f>
        <v>#N/A</v>
      </c>
      <c r="G1612" t="e">
        <f>'Single Prism'!$D$36*SIN(RADIANS('Single Prism'!$D$17*F1612))</f>
        <v>#N/A</v>
      </c>
      <c r="H1612" t="e">
        <f>'Single Prism'!$D$36*COS(RADIANS('Single Prism'!$D$17*F1612))</f>
        <v>#N/A</v>
      </c>
    </row>
    <row r="1613" spans="1:8" x14ac:dyDescent="0.25">
      <c r="A1613">
        <v>805.5</v>
      </c>
      <c r="B1613" t="e">
        <f>IF(A1613&lt;='Single Prism'!$D$18,A1613,#N/A)</f>
        <v>#N/A</v>
      </c>
      <c r="C1613" t="e">
        <f>'Single Prism'!$D$38*SIN(RADIANS('Single Prism'!$D$17*B1613))</f>
        <v>#N/A</v>
      </c>
      <c r="D1613" t="e">
        <f>'Single Prism'!$D$38*COS(RADIANS('Single Prism'!$D$17*B1613))</f>
        <v>#N/A</v>
      </c>
      <c r="F1613" t="e">
        <f>IF(A1613&lt;='Single Prism'!$D$18,A1613,#N/A)</f>
        <v>#N/A</v>
      </c>
      <c r="G1613" t="e">
        <f>'Single Prism'!$D$36*SIN(RADIANS('Single Prism'!$D$17*F1613))</f>
        <v>#N/A</v>
      </c>
      <c r="H1613" t="e">
        <f>'Single Prism'!$D$36*COS(RADIANS('Single Prism'!$D$17*F1613))</f>
        <v>#N/A</v>
      </c>
    </row>
    <row r="1614" spans="1:8" x14ac:dyDescent="0.25">
      <c r="A1614">
        <v>806</v>
      </c>
      <c r="B1614" t="e">
        <f>IF(A1614&lt;='Single Prism'!$D$18,A1614,#N/A)</f>
        <v>#N/A</v>
      </c>
      <c r="C1614" t="e">
        <f>'Single Prism'!$D$38*SIN(RADIANS('Single Prism'!$D$17*B1614))</f>
        <v>#N/A</v>
      </c>
      <c r="D1614" t="e">
        <f>'Single Prism'!$D$38*COS(RADIANS('Single Prism'!$D$17*B1614))</f>
        <v>#N/A</v>
      </c>
      <c r="F1614" t="e">
        <f>IF(A1614&lt;='Single Prism'!$D$18,A1614,#N/A)</f>
        <v>#N/A</v>
      </c>
      <c r="G1614" t="e">
        <f>'Single Prism'!$D$36*SIN(RADIANS('Single Prism'!$D$17*F1614))</f>
        <v>#N/A</v>
      </c>
      <c r="H1614" t="e">
        <f>'Single Prism'!$D$36*COS(RADIANS('Single Prism'!$D$17*F1614))</f>
        <v>#N/A</v>
      </c>
    </row>
    <row r="1615" spans="1:8" x14ac:dyDescent="0.25">
      <c r="A1615">
        <v>806.5</v>
      </c>
      <c r="B1615" t="e">
        <f>IF(A1615&lt;='Single Prism'!$D$18,A1615,#N/A)</f>
        <v>#N/A</v>
      </c>
      <c r="C1615" t="e">
        <f>'Single Prism'!$D$38*SIN(RADIANS('Single Prism'!$D$17*B1615))</f>
        <v>#N/A</v>
      </c>
      <c r="D1615" t="e">
        <f>'Single Prism'!$D$38*COS(RADIANS('Single Prism'!$D$17*B1615))</f>
        <v>#N/A</v>
      </c>
      <c r="F1615" t="e">
        <f>IF(A1615&lt;='Single Prism'!$D$18,A1615,#N/A)</f>
        <v>#N/A</v>
      </c>
      <c r="G1615" t="e">
        <f>'Single Prism'!$D$36*SIN(RADIANS('Single Prism'!$D$17*F1615))</f>
        <v>#N/A</v>
      </c>
      <c r="H1615" t="e">
        <f>'Single Prism'!$D$36*COS(RADIANS('Single Prism'!$D$17*F1615))</f>
        <v>#N/A</v>
      </c>
    </row>
    <row r="1616" spans="1:8" x14ac:dyDescent="0.25">
      <c r="A1616">
        <v>807</v>
      </c>
      <c r="B1616" t="e">
        <f>IF(A1616&lt;='Single Prism'!$D$18,A1616,#N/A)</f>
        <v>#N/A</v>
      </c>
      <c r="C1616" t="e">
        <f>'Single Prism'!$D$38*SIN(RADIANS('Single Prism'!$D$17*B1616))</f>
        <v>#N/A</v>
      </c>
      <c r="D1616" t="e">
        <f>'Single Prism'!$D$38*COS(RADIANS('Single Prism'!$D$17*B1616))</f>
        <v>#N/A</v>
      </c>
      <c r="F1616" t="e">
        <f>IF(A1616&lt;='Single Prism'!$D$18,A1616,#N/A)</f>
        <v>#N/A</v>
      </c>
      <c r="G1616" t="e">
        <f>'Single Prism'!$D$36*SIN(RADIANS('Single Prism'!$D$17*F1616))</f>
        <v>#N/A</v>
      </c>
      <c r="H1616" t="e">
        <f>'Single Prism'!$D$36*COS(RADIANS('Single Prism'!$D$17*F1616))</f>
        <v>#N/A</v>
      </c>
    </row>
    <row r="1617" spans="1:8" x14ac:dyDescent="0.25">
      <c r="A1617">
        <v>807.5</v>
      </c>
      <c r="B1617" t="e">
        <f>IF(A1617&lt;='Single Prism'!$D$18,A1617,#N/A)</f>
        <v>#N/A</v>
      </c>
      <c r="C1617" t="e">
        <f>'Single Prism'!$D$38*SIN(RADIANS('Single Prism'!$D$17*B1617))</f>
        <v>#N/A</v>
      </c>
      <c r="D1617" t="e">
        <f>'Single Prism'!$D$38*COS(RADIANS('Single Prism'!$D$17*B1617))</f>
        <v>#N/A</v>
      </c>
      <c r="F1617" t="e">
        <f>IF(A1617&lt;='Single Prism'!$D$18,A1617,#N/A)</f>
        <v>#N/A</v>
      </c>
      <c r="G1617" t="e">
        <f>'Single Prism'!$D$36*SIN(RADIANS('Single Prism'!$D$17*F1617))</f>
        <v>#N/A</v>
      </c>
      <c r="H1617" t="e">
        <f>'Single Prism'!$D$36*COS(RADIANS('Single Prism'!$D$17*F1617))</f>
        <v>#N/A</v>
      </c>
    </row>
    <row r="1618" spans="1:8" x14ac:dyDescent="0.25">
      <c r="A1618">
        <v>808</v>
      </c>
      <c r="B1618" t="e">
        <f>IF(A1618&lt;='Single Prism'!$D$18,A1618,#N/A)</f>
        <v>#N/A</v>
      </c>
      <c r="C1618" t="e">
        <f>'Single Prism'!$D$38*SIN(RADIANS('Single Prism'!$D$17*B1618))</f>
        <v>#N/A</v>
      </c>
      <c r="D1618" t="e">
        <f>'Single Prism'!$D$38*COS(RADIANS('Single Prism'!$D$17*B1618))</f>
        <v>#N/A</v>
      </c>
      <c r="F1618" t="e">
        <f>IF(A1618&lt;='Single Prism'!$D$18,A1618,#N/A)</f>
        <v>#N/A</v>
      </c>
      <c r="G1618" t="e">
        <f>'Single Prism'!$D$36*SIN(RADIANS('Single Prism'!$D$17*F1618))</f>
        <v>#N/A</v>
      </c>
      <c r="H1618" t="e">
        <f>'Single Prism'!$D$36*COS(RADIANS('Single Prism'!$D$17*F1618))</f>
        <v>#N/A</v>
      </c>
    </row>
    <row r="1619" spans="1:8" x14ac:dyDescent="0.25">
      <c r="A1619">
        <v>808.5</v>
      </c>
      <c r="B1619" t="e">
        <f>IF(A1619&lt;='Single Prism'!$D$18,A1619,#N/A)</f>
        <v>#N/A</v>
      </c>
      <c r="C1619" t="e">
        <f>'Single Prism'!$D$38*SIN(RADIANS('Single Prism'!$D$17*B1619))</f>
        <v>#N/A</v>
      </c>
      <c r="D1619" t="e">
        <f>'Single Prism'!$D$38*COS(RADIANS('Single Prism'!$D$17*B1619))</f>
        <v>#N/A</v>
      </c>
      <c r="F1619" t="e">
        <f>IF(A1619&lt;='Single Prism'!$D$18,A1619,#N/A)</f>
        <v>#N/A</v>
      </c>
      <c r="G1619" t="e">
        <f>'Single Prism'!$D$36*SIN(RADIANS('Single Prism'!$D$17*F1619))</f>
        <v>#N/A</v>
      </c>
      <c r="H1619" t="e">
        <f>'Single Prism'!$D$36*COS(RADIANS('Single Prism'!$D$17*F1619))</f>
        <v>#N/A</v>
      </c>
    </row>
    <row r="1620" spans="1:8" x14ac:dyDescent="0.25">
      <c r="A1620">
        <v>809</v>
      </c>
      <c r="B1620" t="e">
        <f>IF(A1620&lt;='Single Prism'!$D$18,A1620,#N/A)</f>
        <v>#N/A</v>
      </c>
      <c r="C1620" t="e">
        <f>'Single Prism'!$D$38*SIN(RADIANS('Single Prism'!$D$17*B1620))</f>
        <v>#N/A</v>
      </c>
      <c r="D1620" t="e">
        <f>'Single Prism'!$D$38*COS(RADIANS('Single Prism'!$D$17*B1620))</f>
        <v>#N/A</v>
      </c>
      <c r="F1620" t="e">
        <f>IF(A1620&lt;='Single Prism'!$D$18,A1620,#N/A)</f>
        <v>#N/A</v>
      </c>
      <c r="G1620" t="e">
        <f>'Single Prism'!$D$36*SIN(RADIANS('Single Prism'!$D$17*F1620))</f>
        <v>#N/A</v>
      </c>
      <c r="H1620" t="e">
        <f>'Single Prism'!$D$36*COS(RADIANS('Single Prism'!$D$17*F1620))</f>
        <v>#N/A</v>
      </c>
    </row>
    <row r="1621" spans="1:8" x14ac:dyDescent="0.25">
      <c r="A1621">
        <v>809.5</v>
      </c>
      <c r="B1621" t="e">
        <f>IF(A1621&lt;='Single Prism'!$D$18,A1621,#N/A)</f>
        <v>#N/A</v>
      </c>
      <c r="C1621" t="e">
        <f>'Single Prism'!$D$38*SIN(RADIANS('Single Prism'!$D$17*B1621))</f>
        <v>#N/A</v>
      </c>
      <c r="D1621" t="e">
        <f>'Single Prism'!$D$38*COS(RADIANS('Single Prism'!$D$17*B1621))</f>
        <v>#N/A</v>
      </c>
      <c r="F1621" t="e">
        <f>IF(A1621&lt;='Single Prism'!$D$18,A1621,#N/A)</f>
        <v>#N/A</v>
      </c>
      <c r="G1621" t="e">
        <f>'Single Prism'!$D$36*SIN(RADIANS('Single Prism'!$D$17*F1621))</f>
        <v>#N/A</v>
      </c>
      <c r="H1621" t="e">
        <f>'Single Prism'!$D$36*COS(RADIANS('Single Prism'!$D$17*F1621))</f>
        <v>#N/A</v>
      </c>
    </row>
    <row r="1622" spans="1:8" x14ac:dyDescent="0.25">
      <c r="A1622">
        <v>810</v>
      </c>
      <c r="B1622" t="e">
        <f>IF(A1622&lt;='Single Prism'!$D$18,A1622,#N/A)</f>
        <v>#N/A</v>
      </c>
      <c r="C1622" t="e">
        <f>'Single Prism'!$D$38*SIN(RADIANS('Single Prism'!$D$17*B1622))</f>
        <v>#N/A</v>
      </c>
      <c r="D1622" t="e">
        <f>'Single Prism'!$D$38*COS(RADIANS('Single Prism'!$D$17*B1622))</f>
        <v>#N/A</v>
      </c>
      <c r="F1622" t="e">
        <f>IF(A1622&lt;='Single Prism'!$D$18,A1622,#N/A)</f>
        <v>#N/A</v>
      </c>
      <c r="G1622" t="e">
        <f>'Single Prism'!$D$36*SIN(RADIANS('Single Prism'!$D$17*F1622))</f>
        <v>#N/A</v>
      </c>
      <c r="H1622" t="e">
        <f>'Single Prism'!$D$36*COS(RADIANS('Single Prism'!$D$17*F1622))</f>
        <v>#N/A</v>
      </c>
    </row>
    <row r="1623" spans="1:8" x14ac:dyDescent="0.25">
      <c r="A1623">
        <v>810.5</v>
      </c>
      <c r="B1623" t="e">
        <f>IF(A1623&lt;='Single Prism'!$D$18,A1623,#N/A)</f>
        <v>#N/A</v>
      </c>
      <c r="C1623" t="e">
        <f>'Single Prism'!$D$38*SIN(RADIANS('Single Prism'!$D$17*B1623))</f>
        <v>#N/A</v>
      </c>
      <c r="D1623" t="e">
        <f>'Single Prism'!$D$38*COS(RADIANS('Single Prism'!$D$17*B1623))</f>
        <v>#N/A</v>
      </c>
      <c r="F1623" t="e">
        <f>IF(A1623&lt;='Single Prism'!$D$18,A1623,#N/A)</f>
        <v>#N/A</v>
      </c>
      <c r="G1623" t="e">
        <f>'Single Prism'!$D$36*SIN(RADIANS('Single Prism'!$D$17*F1623))</f>
        <v>#N/A</v>
      </c>
      <c r="H1623" t="e">
        <f>'Single Prism'!$D$36*COS(RADIANS('Single Prism'!$D$17*F1623))</f>
        <v>#N/A</v>
      </c>
    </row>
    <row r="1624" spans="1:8" x14ac:dyDescent="0.25">
      <c r="A1624">
        <v>811</v>
      </c>
      <c r="B1624" t="e">
        <f>IF(A1624&lt;='Single Prism'!$D$18,A1624,#N/A)</f>
        <v>#N/A</v>
      </c>
      <c r="C1624" t="e">
        <f>'Single Prism'!$D$38*SIN(RADIANS('Single Prism'!$D$17*B1624))</f>
        <v>#N/A</v>
      </c>
      <c r="D1624" t="e">
        <f>'Single Prism'!$D$38*COS(RADIANS('Single Prism'!$D$17*B1624))</f>
        <v>#N/A</v>
      </c>
      <c r="F1624" t="e">
        <f>IF(A1624&lt;='Single Prism'!$D$18,A1624,#N/A)</f>
        <v>#N/A</v>
      </c>
      <c r="G1624" t="e">
        <f>'Single Prism'!$D$36*SIN(RADIANS('Single Prism'!$D$17*F1624))</f>
        <v>#N/A</v>
      </c>
      <c r="H1624" t="e">
        <f>'Single Prism'!$D$36*COS(RADIANS('Single Prism'!$D$17*F1624))</f>
        <v>#N/A</v>
      </c>
    </row>
    <row r="1625" spans="1:8" x14ac:dyDescent="0.25">
      <c r="A1625">
        <v>811.5</v>
      </c>
      <c r="B1625" t="e">
        <f>IF(A1625&lt;='Single Prism'!$D$18,A1625,#N/A)</f>
        <v>#N/A</v>
      </c>
      <c r="C1625" t="e">
        <f>'Single Prism'!$D$38*SIN(RADIANS('Single Prism'!$D$17*B1625))</f>
        <v>#N/A</v>
      </c>
      <c r="D1625" t="e">
        <f>'Single Prism'!$D$38*COS(RADIANS('Single Prism'!$D$17*B1625))</f>
        <v>#N/A</v>
      </c>
      <c r="F1625" t="e">
        <f>IF(A1625&lt;='Single Prism'!$D$18,A1625,#N/A)</f>
        <v>#N/A</v>
      </c>
      <c r="G1625" t="e">
        <f>'Single Prism'!$D$36*SIN(RADIANS('Single Prism'!$D$17*F1625))</f>
        <v>#N/A</v>
      </c>
      <c r="H1625" t="e">
        <f>'Single Prism'!$D$36*COS(RADIANS('Single Prism'!$D$17*F1625))</f>
        <v>#N/A</v>
      </c>
    </row>
    <row r="1626" spans="1:8" x14ac:dyDescent="0.25">
      <c r="A1626">
        <v>812</v>
      </c>
      <c r="B1626" t="e">
        <f>IF(A1626&lt;='Single Prism'!$D$18,A1626,#N/A)</f>
        <v>#N/A</v>
      </c>
      <c r="C1626" t="e">
        <f>'Single Prism'!$D$38*SIN(RADIANS('Single Prism'!$D$17*B1626))</f>
        <v>#N/A</v>
      </c>
      <c r="D1626" t="e">
        <f>'Single Prism'!$D$38*COS(RADIANS('Single Prism'!$D$17*B1626))</f>
        <v>#N/A</v>
      </c>
      <c r="F1626" t="e">
        <f>IF(A1626&lt;='Single Prism'!$D$18,A1626,#N/A)</f>
        <v>#N/A</v>
      </c>
      <c r="G1626" t="e">
        <f>'Single Prism'!$D$36*SIN(RADIANS('Single Prism'!$D$17*F1626))</f>
        <v>#N/A</v>
      </c>
      <c r="H1626" t="e">
        <f>'Single Prism'!$D$36*COS(RADIANS('Single Prism'!$D$17*F1626))</f>
        <v>#N/A</v>
      </c>
    </row>
    <row r="1627" spans="1:8" x14ac:dyDescent="0.25">
      <c r="A1627">
        <v>812.5</v>
      </c>
      <c r="B1627" t="e">
        <f>IF(A1627&lt;='Single Prism'!$D$18,A1627,#N/A)</f>
        <v>#N/A</v>
      </c>
      <c r="C1627" t="e">
        <f>'Single Prism'!$D$38*SIN(RADIANS('Single Prism'!$D$17*B1627))</f>
        <v>#N/A</v>
      </c>
      <c r="D1627" t="e">
        <f>'Single Prism'!$D$38*COS(RADIANS('Single Prism'!$D$17*B1627))</f>
        <v>#N/A</v>
      </c>
      <c r="F1627" t="e">
        <f>IF(A1627&lt;='Single Prism'!$D$18,A1627,#N/A)</f>
        <v>#N/A</v>
      </c>
      <c r="G1627" t="e">
        <f>'Single Prism'!$D$36*SIN(RADIANS('Single Prism'!$D$17*F1627))</f>
        <v>#N/A</v>
      </c>
      <c r="H1627" t="e">
        <f>'Single Prism'!$D$36*COS(RADIANS('Single Prism'!$D$17*F1627))</f>
        <v>#N/A</v>
      </c>
    </row>
    <row r="1628" spans="1:8" x14ac:dyDescent="0.25">
      <c r="A1628">
        <v>813</v>
      </c>
      <c r="B1628" t="e">
        <f>IF(A1628&lt;='Single Prism'!$D$18,A1628,#N/A)</f>
        <v>#N/A</v>
      </c>
      <c r="C1628" t="e">
        <f>'Single Prism'!$D$38*SIN(RADIANS('Single Prism'!$D$17*B1628))</f>
        <v>#N/A</v>
      </c>
      <c r="D1628" t="e">
        <f>'Single Prism'!$D$38*COS(RADIANS('Single Prism'!$D$17*B1628))</f>
        <v>#N/A</v>
      </c>
      <c r="F1628" t="e">
        <f>IF(A1628&lt;='Single Prism'!$D$18,A1628,#N/A)</f>
        <v>#N/A</v>
      </c>
      <c r="G1628" t="e">
        <f>'Single Prism'!$D$36*SIN(RADIANS('Single Prism'!$D$17*F1628))</f>
        <v>#N/A</v>
      </c>
      <c r="H1628" t="e">
        <f>'Single Prism'!$D$36*COS(RADIANS('Single Prism'!$D$17*F1628))</f>
        <v>#N/A</v>
      </c>
    </row>
    <row r="1629" spans="1:8" x14ac:dyDescent="0.25">
      <c r="A1629">
        <v>813.5</v>
      </c>
      <c r="B1629" t="e">
        <f>IF(A1629&lt;='Single Prism'!$D$18,A1629,#N/A)</f>
        <v>#N/A</v>
      </c>
      <c r="C1629" t="e">
        <f>'Single Prism'!$D$38*SIN(RADIANS('Single Prism'!$D$17*B1629))</f>
        <v>#N/A</v>
      </c>
      <c r="D1629" t="e">
        <f>'Single Prism'!$D$38*COS(RADIANS('Single Prism'!$D$17*B1629))</f>
        <v>#N/A</v>
      </c>
      <c r="F1629" t="e">
        <f>IF(A1629&lt;='Single Prism'!$D$18,A1629,#N/A)</f>
        <v>#N/A</v>
      </c>
      <c r="G1629" t="e">
        <f>'Single Prism'!$D$36*SIN(RADIANS('Single Prism'!$D$17*F1629))</f>
        <v>#N/A</v>
      </c>
      <c r="H1629" t="e">
        <f>'Single Prism'!$D$36*COS(RADIANS('Single Prism'!$D$17*F1629))</f>
        <v>#N/A</v>
      </c>
    </row>
    <row r="1630" spans="1:8" x14ac:dyDescent="0.25">
      <c r="A1630">
        <v>814</v>
      </c>
      <c r="B1630" t="e">
        <f>IF(A1630&lt;='Single Prism'!$D$18,A1630,#N/A)</f>
        <v>#N/A</v>
      </c>
      <c r="C1630" t="e">
        <f>'Single Prism'!$D$38*SIN(RADIANS('Single Prism'!$D$17*B1630))</f>
        <v>#N/A</v>
      </c>
      <c r="D1630" t="e">
        <f>'Single Prism'!$D$38*COS(RADIANS('Single Prism'!$D$17*B1630))</f>
        <v>#N/A</v>
      </c>
      <c r="F1630" t="e">
        <f>IF(A1630&lt;='Single Prism'!$D$18,A1630,#N/A)</f>
        <v>#N/A</v>
      </c>
      <c r="G1630" t="e">
        <f>'Single Prism'!$D$36*SIN(RADIANS('Single Prism'!$D$17*F1630))</f>
        <v>#N/A</v>
      </c>
      <c r="H1630" t="e">
        <f>'Single Prism'!$D$36*COS(RADIANS('Single Prism'!$D$17*F1630))</f>
        <v>#N/A</v>
      </c>
    </row>
    <row r="1631" spans="1:8" x14ac:dyDescent="0.25">
      <c r="A1631">
        <v>814.5</v>
      </c>
      <c r="B1631" t="e">
        <f>IF(A1631&lt;='Single Prism'!$D$18,A1631,#N/A)</f>
        <v>#N/A</v>
      </c>
      <c r="C1631" t="e">
        <f>'Single Prism'!$D$38*SIN(RADIANS('Single Prism'!$D$17*B1631))</f>
        <v>#N/A</v>
      </c>
      <c r="D1631" t="e">
        <f>'Single Prism'!$D$38*COS(RADIANS('Single Prism'!$D$17*B1631))</f>
        <v>#N/A</v>
      </c>
      <c r="F1631" t="e">
        <f>IF(A1631&lt;='Single Prism'!$D$18,A1631,#N/A)</f>
        <v>#N/A</v>
      </c>
      <c r="G1631" t="e">
        <f>'Single Prism'!$D$36*SIN(RADIANS('Single Prism'!$D$17*F1631))</f>
        <v>#N/A</v>
      </c>
      <c r="H1631" t="e">
        <f>'Single Prism'!$D$36*COS(RADIANS('Single Prism'!$D$17*F1631))</f>
        <v>#N/A</v>
      </c>
    </row>
    <row r="1632" spans="1:8" x14ac:dyDescent="0.25">
      <c r="A1632">
        <v>815</v>
      </c>
      <c r="B1632" t="e">
        <f>IF(A1632&lt;='Single Prism'!$D$18,A1632,#N/A)</f>
        <v>#N/A</v>
      </c>
      <c r="C1632" t="e">
        <f>'Single Prism'!$D$38*SIN(RADIANS('Single Prism'!$D$17*B1632))</f>
        <v>#N/A</v>
      </c>
      <c r="D1632" t="e">
        <f>'Single Prism'!$D$38*COS(RADIANS('Single Prism'!$D$17*B1632))</f>
        <v>#N/A</v>
      </c>
      <c r="F1632" t="e">
        <f>IF(A1632&lt;='Single Prism'!$D$18,A1632,#N/A)</f>
        <v>#N/A</v>
      </c>
      <c r="G1632" t="e">
        <f>'Single Prism'!$D$36*SIN(RADIANS('Single Prism'!$D$17*F1632))</f>
        <v>#N/A</v>
      </c>
      <c r="H1632" t="e">
        <f>'Single Prism'!$D$36*COS(RADIANS('Single Prism'!$D$17*F1632))</f>
        <v>#N/A</v>
      </c>
    </row>
    <row r="1633" spans="1:8" x14ac:dyDescent="0.25">
      <c r="A1633">
        <v>815.5</v>
      </c>
      <c r="B1633" t="e">
        <f>IF(A1633&lt;='Single Prism'!$D$18,A1633,#N/A)</f>
        <v>#N/A</v>
      </c>
      <c r="C1633" t="e">
        <f>'Single Prism'!$D$38*SIN(RADIANS('Single Prism'!$D$17*B1633))</f>
        <v>#N/A</v>
      </c>
      <c r="D1633" t="e">
        <f>'Single Prism'!$D$38*COS(RADIANS('Single Prism'!$D$17*B1633))</f>
        <v>#N/A</v>
      </c>
      <c r="F1633" t="e">
        <f>IF(A1633&lt;='Single Prism'!$D$18,A1633,#N/A)</f>
        <v>#N/A</v>
      </c>
      <c r="G1633" t="e">
        <f>'Single Prism'!$D$36*SIN(RADIANS('Single Prism'!$D$17*F1633))</f>
        <v>#N/A</v>
      </c>
      <c r="H1633" t="e">
        <f>'Single Prism'!$D$36*COS(RADIANS('Single Prism'!$D$17*F1633))</f>
        <v>#N/A</v>
      </c>
    </row>
    <row r="1634" spans="1:8" x14ac:dyDescent="0.25">
      <c r="A1634">
        <v>816</v>
      </c>
      <c r="B1634" t="e">
        <f>IF(A1634&lt;='Single Prism'!$D$18,A1634,#N/A)</f>
        <v>#N/A</v>
      </c>
      <c r="C1634" t="e">
        <f>'Single Prism'!$D$38*SIN(RADIANS('Single Prism'!$D$17*B1634))</f>
        <v>#N/A</v>
      </c>
      <c r="D1634" t="e">
        <f>'Single Prism'!$D$38*COS(RADIANS('Single Prism'!$D$17*B1634))</f>
        <v>#N/A</v>
      </c>
      <c r="F1634" t="e">
        <f>IF(A1634&lt;='Single Prism'!$D$18,A1634,#N/A)</f>
        <v>#N/A</v>
      </c>
      <c r="G1634" t="e">
        <f>'Single Prism'!$D$36*SIN(RADIANS('Single Prism'!$D$17*F1634))</f>
        <v>#N/A</v>
      </c>
      <c r="H1634" t="e">
        <f>'Single Prism'!$D$36*COS(RADIANS('Single Prism'!$D$17*F1634))</f>
        <v>#N/A</v>
      </c>
    </row>
    <row r="1635" spans="1:8" x14ac:dyDescent="0.25">
      <c r="A1635">
        <v>816.5</v>
      </c>
      <c r="B1635" t="e">
        <f>IF(A1635&lt;='Single Prism'!$D$18,A1635,#N/A)</f>
        <v>#N/A</v>
      </c>
      <c r="C1635" t="e">
        <f>'Single Prism'!$D$38*SIN(RADIANS('Single Prism'!$D$17*B1635))</f>
        <v>#N/A</v>
      </c>
      <c r="D1635" t="e">
        <f>'Single Prism'!$D$38*COS(RADIANS('Single Prism'!$D$17*B1635))</f>
        <v>#N/A</v>
      </c>
      <c r="F1635" t="e">
        <f>IF(A1635&lt;='Single Prism'!$D$18,A1635,#N/A)</f>
        <v>#N/A</v>
      </c>
      <c r="G1635" t="e">
        <f>'Single Prism'!$D$36*SIN(RADIANS('Single Prism'!$D$17*F1635))</f>
        <v>#N/A</v>
      </c>
      <c r="H1635" t="e">
        <f>'Single Prism'!$D$36*COS(RADIANS('Single Prism'!$D$17*F1635))</f>
        <v>#N/A</v>
      </c>
    </row>
    <row r="1636" spans="1:8" x14ac:dyDescent="0.25">
      <c r="A1636">
        <v>817</v>
      </c>
      <c r="B1636" t="e">
        <f>IF(A1636&lt;='Single Prism'!$D$18,A1636,#N/A)</f>
        <v>#N/A</v>
      </c>
      <c r="C1636" t="e">
        <f>'Single Prism'!$D$38*SIN(RADIANS('Single Prism'!$D$17*B1636))</f>
        <v>#N/A</v>
      </c>
      <c r="D1636" t="e">
        <f>'Single Prism'!$D$38*COS(RADIANS('Single Prism'!$D$17*B1636))</f>
        <v>#N/A</v>
      </c>
      <c r="F1636" t="e">
        <f>IF(A1636&lt;='Single Prism'!$D$18,A1636,#N/A)</f>
        <v>#N/A</v>
      </c>
      <c r="G1636" t="e">
        <f>'Single Prism'!$D$36*SIN(RADIANS('Single Prism'!$D$17*F1636))</f>
        <v>#N/A</v>
      </c>
      <c r="H1636" t="e">
        <f>'Single Prism'!$D$36*COS(RADIANS('Single Prism'!$D$17*F1636))</f>
        <v>#N/A</v>
      </c>
    </row>
    <row r="1637" spans="1:8" x14ac:dyDescent="0.25">
      <c r="A1637">
        <v>817.5</v>
      </c>
      <c r="B1637" t="e">
        <f>IF(A1637&lt;='Single Prism'!$D$18,A1637,#N/A)</f>
        <v>#N/A</v>
      </c>
      <c r="C1637" t="e">
        <f>'Single Prism'!$D$38*SIN(RADIANS('Single Prism'!$D$17*B1637))</f>
        <v>#N/A</v>
      </c>
      <c r="D1637" t="e">
        <f>'Single Prism'!$D$38*COS(RADIANS('Single Prism'!$D$17*B1637))</f>
        <v>#N/A</v>
      </c>
      <c r="F1637" t="e">
        <f>IF(A1637&lt;='Single Prism'!$D$18,A1637,#N/A)</f>
        <v>#N/A</v>
      </c>
      <c r="G1637" t="e">
        <f>'Single Prism'!$D$36*SIN(RADIANS('Single Prism'!$D$17*F1637))</f>
        <v>#N/A</v>
      </c>
      <c r="H1637" t="e">
        <f>'Single Prism'!$D$36*COS(RADIANS('Single Prism'!$D$17*F1637))</f>
        <v>#N/A</v>
      </c>
    </row>
    <row r="1638" spans="1:8" x14ac:dyDescent="0.25">
      <c r="A1638">
        <v>818</v>
      </c>
      <c r="B1638" t="e">
        <f>IF(A1638&lt;='Single Prism'!$D$18,A1638,#N/A)</f>
        <v>#N/A</v>
      </c>
      <c r="C1638" t="e">
        <f>'Single Prism'!$D$38*SIN(RADIANS('Single Prism'!$D$17*B1638))</f>
        <v>#N/A</v>
      </c>
      <c r="D1638" t="e">
        <f>'Single Prism'!$D$38*COS(RADIANS('Single Prism'!$D$17*B1638))</f>
        <v>#N/A</v>
      </c>
      <c r="F1638" t="e">
        <f>IF(A1638&lt;='Single Prism'!$D$18,A1638,#N/A)</f>
        <v>#N/A</v>
      </c>
      <c r="G1638" t="e">
        <f>'Single Prism'!$D$36*SIN(RADIANS('Single Prism'!$D$17*F1638))</f>
        <v>#N/A</v>
      </c>
      <c r="H1638" t="e">
        <f>'Single Prism'!$D$36*COS(RADIANS('Single Prism'!$D$17*F1638))</f>
        <v>#N/A</v>
      </c>
    </row>
    <row r="1639" spans="1:8" x14ac:dyDescent="0.25">
      <c r="A1639">
        <v>818.5</v>
      </c>
      <c r="B1639" t="e">
        <f>IF(A1639&lt;='Single Prism'!$D$18,A1639,#N/A)</f>
        <v>#N/A</v>
      </c>
      <c r="C1639" t="e">
        <f>'Single Prism'!$D$38*SIN(RADIANS('Single Prism'!$D$17*B1639))</f>
        <v>#N/A</v>
      </c>
      <c r="D1639" t="e">
        <f>'Single Prism'!$D$38*COS(RADIANS('Single Prism'!$D$17*B1639))</f>
        <v>#N/A</v>
      </c>
      <c r="F1639" t="e">
        <f>IF(A1639&lt;='Single Prism'!$D$18,A1639,#N/A)</f>
        <v>#N/A</v>
      </c>
      <c r="G1639" t="e">
        <f>'Single Prism'!$D$36*SIN(RADIANS('Single Prism'!$D$17*F1639))</f>
        <v>#N/A</v>
      </c>
      <c r="H1639" t="e">
        <f>'Single Prism'!$D$36*COS(RADIANS('Single Prism'!$D$17*F1639))</f>
        <v>#N/A</v>
      </c>
    </row>
    <row r="1640" spans="1:8" x14ac:dyDescent="0.25">
      <c r="A1640">
        <v>819</v>
      </c>
      <c r="B1640" t="e">
        <f>IF(A1640&lt;='Single Prism'!$D$18,A1640,#N/A)</f>
        <v>#N/A</v>
      </c>
      <c r="C1640" t="e">
        <f>'Single Prism'!$D$38*SIN(RADIANS('Single Prism'!$D$17*B1640))</f>
        <v>#N/A</v>
      </c>
      <c r="D1640" t="e">
        <f>'Single Prism'!$D$38*COS(RADIANS('Single Prism'!$D$17*B1640))</f>
        <v>#N/A</v>
      </c>
      <c r="F1640" t="e">
        <f>IF(A1640&lt;='Single Prism'!$D$18,A1640,#N/A)</f>
        <v>#N/A</v>
      </c>
      <c r="G1640" t="e">
        <f>'Single Prism'!$D$36*SIN(RADIANS('Single Prism'!$D$17*F1640))</f>
        <v>#N/A</v>
      </c>
      <c r="H1640" t="e">
        <f>'Single Prism'!$D$36*COS(RADIANS('Single Prism'!$D$17*F1640))</f>
        <v>#N/A</v>
      </c>
    </row>
    <row r="1641" spans="1:8" x14ac:dyDescent="0.25">
      <c r="A1641">
        <v>819.5</v>
      </c>
      <c r="B1641" t="e">
        <f>IF(A1641&lt;='Single Prism'!$D$18,A1641,#N/A)</f>
        <v>#N/A</v>
      </c>
      <c r="C1641" t="e">
        <f>'Single Prism'!$D$38*SIN(RADIANS('Single Prism'!$D$17*B1641))</f>
        <v>#N/A</v>
      </c>
      <c r="D1641" t="e">
        <f>'Single Prism'!$D$38*COS(RADIANS('Single Prism'!$D$17*B1641))</f>
        <v>#N/A</v>
      </c>
      <c r="F1641" t="e">
        <f>IF(A1641&lt;='Single Prism'!$D$18,A1641,#N/A)</f>
        <v>#N/A</v>
      </c>
      <c r="G1641" t="e">
        <f>'Single Prism'!$D$36*SIN(RADIANS('Single Prism'!$D$17*F1641))</f>
        <v>#N/A</v>
      </c>
      <c r="H1641" t="e">
        <f>'Single Prism'!$D$36*COS(RADIANS('Single Prism'!$D$17*F1641))</f>
        <v>#N/A</v>
      </c>
    </row>
    <row r="1642" spans="1:8" x14ac:dyDescent="0.25">
      <c r="A1642">
        <v>820</v>
      </c>
      <c r="B1642" t="e">
        <f>IF(A1642&lt;='Single Prism'!$D$18,A1642,#N/A)</f>
        <v>#N/A</v>
      </c>
      <c r="C1642" t="e">
        <f>'Single Prism'!$D$38*SIN(RADIANS('Single Prism'!$D$17*B1642))</f>
        <v>#N/A</v>
      </c>
      <c r="D1642" t="e">
        <f>'Single Prism'!$D$38*COS(RADIANS('Single Prism'!$D$17*B1642))</f>
        <v>#N/A</v>
      </c>
      <c r="F1642" t="e">
        <f>IF(A1642&lt;='Single Prism'!$D$18,A1642,#N/A)</f>
        <v>#N/A</v>
      </c>
      <c r="G1642" t="e">
        <f>'Single Prism'!$D$36*SIN(RADIANS('Single Prism'!$D$17*F1642))</f>
        <v>#N/A</v>
      </c>
      <c r="H1642" t="e">
        <f>'Single Prism'!$D$36*COS(RADIANS('Single Prism'!$D$17*F1642))</f>
        <v>#N/A</v>
      </c>
    </row>
    <row r="1643" spans="1:8" x14ac:dyDescent="0.25">
      <c r="A1643">
        <v>820.5</v>
      </c>
      <c r="B1643" t="e">
        <f>IF(A1643&lt;='Single Prism'!$D$18,A1643,#N/A)</f>
        <v>#N/A</v>
      </c>
      <c r="C1643" t="e">
        <f>'Single Prism'!$D$38*SIN(RADIANS('Single Prism'!$D$17*B1643))</f>
        <v>#N/A</v>
      </c>
      <c r="D1643" t="e">
        <f>'Single Prism'!$D$38*COS(RADIANS('Single Prism'!$D$17*B1643))</f>
        <v>#N/A</v>
      </c>
      <c r="F1643" t="e">
        <f>IF(A1643&lt;='Single Prism'!$D$18,A1643,#N/A)</f>
        <v>#N/A</v>
      </c>
      <c r="G1643" t="e">
        <f>'Single Prism'!$D$36*SIN(RADIANS('Single Prism'!$D$17*F1643))</f>
        <v>#N/A</v>
      </c>
      <c r="H1643" t="e">
        <f>'Single Prism'!$D$36*COS(RADIANS('Single Prism'!$D$17*F1643))</f>
        <v>#N/A</v>
      </c>
    </row>
    <row r="1644" spans="1:8" x14ac:dyDescent="0.25">
      <c r="A1644">
        <v>821</v>
      </c>
      <c r="B1644" t="e">
        <f>IF(A1644&lt;='Single Prism'!$D$18,A1644,#N/A)</f>
        <v>#N/A</v>
      </c>
      <c r="C1644" t="e">
        <f>'Single Prism'!$D$38*SIN(RADIANS('Single Prism'!$D$17*B1644))</f>
        <v>#N/A</v>
      </c>
      <c r="D1644" t="e">
        <f>'Single Prism'!$D$38*COS(RADIANS('Single Prism'!$D$17*B1644))</f>
        <v>#N/A</v>
      </c>
      <c r="F1644" t="e">
        <f>IF(A1644&lt;='Single Prism'!$D$18,A1644,#N/A)</f>
        <v>#N/A</v>
      </c>
      <c r="G1644" t="e">
        <f>'Single Prism'!$D$36*SIN(RADIANS('Single Prism'!$D$17*F1644))</f>
        <v>#N/A</v>
      </c>
      <c r="H1644" t="e">
        <f>'Single Prism'!$D$36*COS(RADIANS('Single Prism'!$D$17*F1644))</f>
        <v>#N/A</v>
      </c>
    </row>
    <row r="1645" spans="1:8" x14ac:dyDescent="0.25">
      <c r="A1645">
        <v>821.5</v>
      </c>
      <c r="B1645" t="e">
        <f>IF(A1645&lt;='Single Prism'!$D$18,A1645,#N/A)</f>
        <v>#N/A</v>
      </c>
      <c r="C1645" t="e">
        <f>'Single Prism'!$D$38*SIN(RADIANS('Single Prism'!$D$17*B1645))</f>
        <v>#N/A</v>
      </c>
      <c r="D1645" t="e">
        <f>'Single Prism'!$D$38*COS(RADIANS('Single Prism'!$D$17*B1645))</f>
        <v>#N/A</v>
      </c>
      <c r="F1645" t="e">
        <f>IF(A1645&lt;='Single Prism'!$D$18,A1645,#N/A)</f>
        <v>#N/A</v>
      </c>
      <c r="G1645" t="e">
        <f>'Single Prism'!$D$36*SIN(RADIANS('Single Prism'!$D$17*F1645))</f>
        <v>#N/A</v>
      </c>
      <c r="H1645" t="e">
        <f>'Single Prism'!$D$36*COS(RADIANS('Single Prism'!$D$17*F1645))</f>
        <v>#N/A</v>
      </c>
    </row>
    <row r="1646" spans="1:8" x14ac:dyDescent="0.25">
      <c r="A1646">
        <v>822</v>
      </c>
      <c r="B1646" t="e">
        <f>IF(A1646&lt;='Single Prism'!$D$18,A1646,#N/A)</f>
        <v>#N/A</v>
      </c>
      <c r="C1646" t="e">
        <f>'Single Prism'!$D$38*SIN(RADIANS('Single Prism'!$D$17*B1646))</f>
        <v>#N/A</v>
      </c>
      <c r="D1646" t="e">
        <f>'Single Prism'!$D$38*COS(RADIANS('Single Prism'!$D$17*B1646))</f>
        <v>#N/A</v>
      </c>
      <c r="F1646" t="e">
        <f>IF(A1646&lt;='Single Prism'!$D$18,A1646,#N/A)</f>
        <v>#N/A</v>
      </c>
      <c r="G1646" t="e">
        <f>'Single Prism'!$D$36*SIN(RADIANS('Single Prism'!$D$17*F1646))</f>
        <v>#N/A</v>
      </c>
      <c r="H1646" t="e">
        <f>'Single Prism'!$D$36*COS(RADIANS('Single Prism'!$D$17*F1646))</f>
        <v>#N/A</v>
      </c>
    </row>
    <row r="1647" spans="1:8" x14ac:dyDescent="0.25">
      <c r="A1647">
        <v>822.5</v>
      </c>
      <c r="B1647" t="e">
        <f>IF(A1647&lt;='Single Prism'!$D$18,A1647,#N/A)</f>
        <v>#N/A</v>
      </c>
      <c r="C1647" t="e">
        <f>'Single Prism'!$D$38*SIN(RADIANS('Single Prism'!$D$17*B1647))</f>
        <v>#N/A</v>
      </c>
      <c r="D1647" t="e">
        <f>'Single Prism'!$D$38*COS(RADIANS('Single Prism'!$D$17*B1647))</f>
        <v>#N/A</v>
      </c>
      <c r="F1647" t="e">
        <f>IF(A1647&lt;='Single Prism'!$D$18,A1647,#N/A)</f>
        <v>#N/A</v>
      </c>
      <c r="G1647" t="e">
        <f>'Single Prism'!$D$36*SIN(RADIANS('Single Prism'!$D$17*F1647))</f>
        <v>#N/A</v>
      </c>
      <c r="H1647" t="e">
        <f>'Single Prism'!$D$36*COS(RADIANS('Single Prism'!$D$17*F1647))</f>
        <v>#N/A</v>
      </c>
    </row>
    <row r="1648" spans="1:8" x14ac:dyDescent="0.25">
      <c r="A1648">
        <v>823</v>
      </c>
      <c r="B1648" t="e">
        <f>IF(A1648&lt;='Single Prism'!$D$18,A1648,#N/A)</f>
        <v>#N/A</v>
      </c>
      <c r="C1648" t="e">
        <f>'Single Prism'!$D$38*SIN(RADIANS('Single Prism'!$D$17*B1648))</f>
        <v>#N/A</v>
      </c>
      <c r="D1648" t="e">
        <f>'Single Prism'!$D$38*COS(RADIANS('Single Prism'!$D$17*B1648))</f>
        <v>#N/A</v>
      </c>
      <c r="F1648" t="e">
        <f>IF(A1648&lt;='Single Prism'!$D$18,A1648,#N/A)</f>
        <v>#N/A</v>
      </c>
      <c r="G1648" t="e">
        <f>'Single Prism'!$D$36*SIN(RADIANS('Single Prism'!$D$17*F1648))</f>
        <v>#N/A</v>
      </c>
      <c r="H1648" t="e">
        <f>'Single Prism'!$D$36*COS(RADIANS('Single Prism'!$D$17*F1648))</f>
        <v>#N/A</v>
      </c>
    </row>
    <row r="1649" spans="1:8" x14ac:dyDescent="0.25">
      <c r="A1649">
        <v>823.5</v>
      </c>
      <c r="B1649" t="e">
        <f>IF(A1649&lt;='Single Prism'!$D$18,A1649,#N/A)</f>
        <v>#N/A</v>
      </c>
      <c r="C1649" t="e">
        <f>'Single Prism'!$D$38*SIN(RADIANS('Single Prism'!$D$17*B1649))</f>
        <v>#N/A</v>
      </c>
      <c r="D1649" t="e">
        <f>'Single Prism'!$D$38*COS(RADIANS('Single Prism'!$D$17*B1649))</f>
        <v>#N/A</v>
      </c>
      <c r="F1649" t="e">
        <f>IF(A1649&lt;='Single Prism'!$D$18,A1649,#N/A)</f>
        <v>#N/A</v>
      </c>
      <c r="G1649" t="e">
        <f>'Single Prism'!$D$36*SIN(RADIANS('Single Prism'!$D$17*F1649))</f>
        <v>#N/A</v>
      </c>
      <c r="H1649" t="e">
        <f>'Single Prism'!$D$36*COS(RADIANS('Single Prism'!$D$17*F1649))</f>
        <v>#N/A</v>
      </c>
    </row>
    <row r="1650" spans="1:8" x14ac:dyDescent="0.25">
      <c r="A1650">
        <v>824</v>
      </c>
      <c r="B1650" t="e">
        <f>IF(A1650&lt;='Single Prism'!$D$18,A1650,#N/A)</f>
        <v>#N/A</v>
      </c>
      <c r="C1650" t="e">
        <f>'Single Prism'!$D$38*SIN(RADIANS('Single Prism'!$D$17*B1650))</f>
        <v>#N/A</v>
      </c>
      <c r="D1650" t="e">
        <f>'Single Prism'!$D$38*COS(RADIANS('Single Prism'!$D$17*B1650))</f>
        <v>#N/A</v>
      </c>
      <c r="F1650" t="e">
        <f>IF(A1650&lt;='Single Prism'!$D$18,A1650,#N/A)</f>
        <v>#N/A</v>
      </c>
      <c r="G1650" t="e">
        <f>'Single Prism'!$D$36*SIN(RADIANS('Single Prism'!$D$17*F1650))</f>
        <v>#N/A</v>
      </c>
      <c r="H1650" t="e">
        <f>'Single Prism'!$D$36*COS(RADIANS('Single Prism'!$D$17*F1650))</f>
        <v>#N/A</v>
      </c>
    </row>
    <row r="1651" spans="1:8" x14ac:dyDescent="0.25">
      <c r="A1651">
        <v>824.5</v>
      </c>
      <c r="B1651" t="e">
        <f>IF(A1651&lt;='Single Prism'!$D$18,A1651,#N/A)</f>
        <v>#N/A</v>
      </c>
      <c r="C1651" t="e">
        <f>'Single Prism'!$D$38*SIN(RADIANS('Single Prism'!$D$17*B1651))</f>
        <v>#N/A</v>
      </c>
      <c r="D1651" t="e">
        <f>'Single Prism'!$D$38*COS(RADIANS('Single Prism'!$D$17*B1651))</f>
        <v>#N/A</v>
      </c>
      <c r="F1651" t="e">
        <f>IF(A1651&lt;='Single Prism'!$D$18,A1651,#N/A)</f>
        <v>#N/A</v>
      </c>
      <c r="G1651" t="e">
        <f>'Single Prism'!$D$36*SIN(RADIANS('Single Prism'!$D$17*F1651))</f>
        <v>#N/A</v>
      </c>
      <c r="H1651" t="e">
        <f>'Single Prism'!$D$36*COS(RADIANS('Single Prism'!$D$17*F1651))</f>
        <v>#N/A</v>
      </c>
    </row>
    <row r="1652" spans="1:8" x14ac:dyDescent="0.25">
      <c r="A1652">
        <v>825</v>
      </c>
      <c r="B1652" t="e">
        <f>IF(A1652&lt;='Single Prism'!$D$18,A1652,#N/A)</f>
        <v>#N/A</v>
      </c>
      <c r="C1652" t="e">
        <f>'Single Prism'!$D$38*SIN(RADIANS('Single Prism'!$D$17*B1652))</f>
        <v>#N/A</v>
      </c>
      <c r="D1652" t="e">
        <f>'Single Prism'!$D$38*COS(RADIANS('Single Prism'!$D$17*B1652))</f>
        <v>#N/A</v>
      </c>
      <c r="F1652" t="e">
        <f>IF(A1652&lt;='Single Prism'!$D$18,A1652,#N/A)</f>
        <v>#N/A</v>
      </c>
      <c r="G1652" t="e">
        <f>'Single Prism'!$D$36*SIN(RADIANS('Single Prism'!$D$17*F1652))</f>
        <v>#N/A</v>
      </c>
      <c r="H1652" t="e">
        <f>'Single Prism'!$D$36*COS(RADIANS('Single Prism'!$D$17*F1652))</f>
        <v>#N/A</v>
      </c>
    </row>
    <row r="1653" spans="1:8" x14ac:dyDescent="0.25">
      <c r="A1653">
        <v>825.5</v>
      </c>
      <c r="B1653" t="e">
        <f>IF(A1653&lt;='Single Prism'!$D$18,A1653,#N/A)</f>
        <v>#N/A</v>
      </c>
      <c r="C1653" t="e">
        <f>'Single Prism'!$D$38*SIN(RADIANS('Single Prism'!$D$17*B1653))</f>
        <v>#N/A</v>
      </c>
      <c r="D1653" t="e">
        <f>'Single Prism'!$D$38*COS(RADIANS('Single Prism'!$D$17*B1653))</f>
        <v>#N/A</v>
      </c>
      <c r="F1653" t="e">
        <f>IF(A1653&lt;='Single Prism'!$D$18,A1653,#N/A)</f>
        <v>#N/A</v>
      </c>
      <c r="G1653" t="e">
        <f>'Single Prism'!$D$36*SIN(RADIANS('Single Prism'!$D$17*F1653))</f>
        <v>#N/A</v>
      </c>
      <c r="H1653" t="e">
        <f>'Single Prism'!$D$36*COS(RADIANS('Single Prism'!$D$17*F1653))</f>
        <v>#N/A</v>
      </c>
    </row>
    <row r="1654" spans="1:8" x14ac:dyDescent="0.25">
      <c r="A1654">
        <v>826</v>
      </c>
      <c r="B1654" t="e">
        <f>IF(A1654&lt;='Single Prism'!$D$18,A1654,#N/A)</f>
        <v>#N/A</v>
      </c>
      <c r="C1654" t="e">
        <f>'Single Prism'!$D$38*SIN(RADIANS('Single Prism'!$D$17*B1654))</f>
        <v>#N/A</v>
      </c>
      <c r="D1654" t="e">
        <f>'Single Prism'!$D$38*COS(RADIANS('Single Prism'!$D$17*B1654))</f>
        <v>#N/A</v>
      </c>
      <c r="F1654" t="e">
        <f>IF(A1654&lt;='Single Prism'!$D$18,A1654,#N/A)</f>
        <v>#N/A</v>
      </c>
      <c r="G1654" t="e">
        <f>'Single Prism'!$D$36*SIN(RADIANS('Single Prism'!$D$17*F1654))</f>
        <v>#N/A</v>
      </c>
      <c r="H1654" t="e">
        <f>'Single Prism'!$D$36*COS(RADIANS('Single Prism'!$D$17*F1654))</f>
        <v>#N/A</v>
      </c>
    </row>
    <row r="1655" spans="1:8" x14ac:dyDescent="0.25">
      <c r="A1655">
        <v>826.5</v>
      </c>
      <c r="B1655" t="e">
        <f>IF(A1655&lt;='Single Prism'!$D$18,A1655,#N/A)</f>
        <v>#N/A</v>
      </c>
      <c r="C1655" t="e">
        <f>'Single Prism'!$D$38*SIN(RADIANS('Single Prism'!$D$17*B1655))</f>
        <v>#N/A</v>
      </c>
      <c r="D1655" t="e">
        <f>'Single Prism'!$D$38*COS(RADIANS('Single Prism'!$D$17*B1655))</f>
        <v>#N/A</v>
      </c>
      <c r="F1655" t="e">
        <f>IF(A1655&lt;='Single Prism'!$D$18,A1655,#N/A)</f>
        <v>#N/A</v>
      </c>
      <c r="G1655" t="e">
        <f>'Single Prism'!$D$36*SIN(RADIANS('Single Prism'!$D$17*F1655))</f>
        <v>#N/A</v>
      </c>
      <c r="H1655" t="e">
        <f>'Single Prism'!$D$36*COS(RADIANS('Single Prism'!$D$17*F1655))</f>
        <v>#N/A</v>
      </c>
    </row>
    <row r="1656" spans="1:8" x14ac:dyDescent="0.25">
      <c r="A1656">
        <v>827</v>
      </c>
      <c r="B1656" t="e">
        <f>IF(A1656&lt;='Single Prism'!$D$18,A1656,#N/A)</f>
        <v>#N/A</v>
      </c>
      <c r="C1656" t="e">
        <f>'Single Prism'!$D$38*SIN(RADIANS('Single Prism'!$D$17*B1656))</f>
        <v>#N/A</v>
      </c>
      <c r="D1656" t="e">
        <f>'Single Prism'!$D$38*COS(RADIANS('Single Prism'!$D$17*B1656))</f>
        <v>#N/A</v>
      </c>
      <c r="F1656" t="e">
        <f>IF(A1656&lt;='Single Prism'!$D$18,A1656,#N/A)</f>
        <v>#N/A</v>
      </c>
      <c r="G1656" t="e">
        <f>'Single Prism'!$D$36*SIN(RADIANS('Single Prism'!$D$17*F1656))</f>
        <v>#N/A</v>
      </c>
      <c r="H1656" t="e">
        <f>'Single Prism'!$D$36*COS(RADIANS('Single Prism'!$D$17*F1656))</f>
        <v>#N/A</v>
      </c>
    </row>
    <row r="1657" spans="1:8" x14ac:dyDescent="0.25">
      <c r="A1657">
        <v>827.5</v>
      </c>
      <c r="B1657" t="e">
        <f>IF(A1657&lt;='Single Prism'!$D$18,A1657,#N/A)</f>
        <v>#N/A</v>
      </c>
      <c r="C1657" t="e">
        <f>'Single Prism'!$D$38*SIN(RADIANS('Single Prism'!$D$17*B1657))</f>
        <v>#N/A</v>
      </c>
      <c r="D1657" t="e">
        <f>'Single Prism'!$D$38*COS(RADIANS('Single Prism'!$D$17*B1657))</f>
        <v>#N/A</v>
      </c>
      <c r="F1657" t="e">
        <f>IF(A1657&lt;='Single Prism'!$D$18,A1657,#N/A)</f>
        <v>#N/A</v>
      </c>
      <c r="G1657" t="e">
        <f>'Single Prism'!$D$36*SIN(RADIANS('Single Prism'!$D$17*F1657))</f>
        <v>#N/A</v>
      </c>
      <c r="H1657" t="e">
        <f>'Single Prism'!$D$36*COS(RADIANS('Single Prism'!$D$17*F1657))</f>
        <v>#N/A</v>
      </c>
    </row>
    <row r="1658" spans="1:8" x14ac:dyDescent="0.25">
      <c r="A1658">
        <v>828</v>
      </c>
      <c r="B1658" t="e">
        <f>IF(A1658&lt;='Single Prism'!$D$18,A1658,#N/A)</f>
        <v>#N/A</v>
      </c>
      <c r="C1658" t="e">
        <f>'Single Prism'!$D$38*SIN(RADIANS('Single Prism'!$D$17*B1658))</f>
        <v>#N/A</v>
      </c>
      <c r="D1658" t="e">
        <f>'Single Prism'!$D$38*COS(RADIANS('Single Prism'!$D$17*B1658))</f>
        <v>#N/A</v>
      </c>
      <c r="F1658" t="e">
        <f>IF(A1658&lt;='Single Prism'!$D$18,A1658,#N/A)</f>
        <v>#N/A</v>
      </c>
      <c r="G1658" t="e">
        <f>'Single Prism'!$D$36*SIN(RADIANS('Single Prism'!$D$17*F1658))</f>
        <v>#N/A</v>
      </c>
      <c r="H1658" t="e">
        <f>'Single Prism'!$D$36*COS(RADIANS('Single Prism'!$D$17*F1658))</f>
        <v>#N/A</v>
      </c>
    </row>
    <row r="1659" spans="1:8" x14ac:dyDescent="0.25">
      <c r="A1659">
        <v>828.5</v>
      </c>
      <c r="B1659" t="e">
        <f>IF(A1659&lt;='Single Prism'!$D$18,A1659,#N/A)</f>
        <v>#N/A</v>
      </c>
      <c r="C1659" t="e">
        <f>'Single Prism'!$D$38*SIN(RADIANS('Single Prism'!$D$17*B1659))</f>
        <v>#N/A</v>
      </c>
      <c r="D1659" t="e">
        <f>'Single Prism'!$D$38*COS(RADIANS('Single Prism'!$D$17*B1659))</f>
        <v>#N/A</v>
      </c>
      <c r="F1659" t="e">
        <f>IF(A1659&lt;='Single Prism'!$D$18,A1659,#N/A)</f>
        <v>#N/A</v>
      </c>
      <c r="G1659" t="e">
        <f>'Single Prism'!$D$36*SIN(RADIANS('Single Prism'!$D$17*F1659))</f>
        <v>#N/A</v>
      </c>
      <c r="H1659" t="e">
        <f>'Single Prism'!$D$36*COS(RADIANS('Single Prism'!$D$17*F1659))</f>
        <v>#N/A</v>
      </c>
    </row>
    <row r="1660" spans="1:8" x14ac:dyDescent="0.25">
      <c r="A1660">
        <v>829</v>
      </c>
      <c r="B1660" t="e">
        <f>IF(A1660&lt;='Single Prism'!$D$18,A1660,#N/A)</f>
        <v>#N/A</v>
      </c>
      <c r="C1660" t="e">
        <f>'Single Prism'!$D$38*SIN(RADIANS('Single Prism'!$D$17*B1660))</f>
        <v>#N/A</v>
      </c>
      <c r="D1660" t="e">
        <f>'Single Prism'!$D$38*COS(RADIANS('Single Prism'!$D$17*B1660))</f>
        <v>#N/A</v>
      </c>
      <c r="F1660" t="e">
        <f>IF(A1660&lt;='Single Prism'!$D$18,A1660,#N/A)</f>
        <v>#N/A</v>
      </c>
      <c r="G1660" t="e">
        <f>'Single Prism'!$D$36*SIN(RADIANS('Single Prism'!$D$17*F1660))</f>
        <v>#N/A</v>
      </c>
      <c r="H1660" t="e">
        <f>'Single Prism'!$D$36*COS(RADIANS('Single Prism'!$D$17*F1660))</f>
        <v>#N/A</v>
      </c>
    </row>
    <row r="1661" spans="1:8" x14ac:dyDescent="0.25">
      <c r="A1661">
        <v>829.5</v>
      </c>
      <c r="B1661" t="e">
        <f>IF(A1661&lt;='Single Prism'!$D$18,A1661,#N/A)</f>
        <v>#N/A</v>
      </c>
      <c r="C1661" t="e">
        <f>'Single Prism'!$D$38*SIN(RADIANS('Single Prism'!$D$17*B1661))</f>
        <v>#N/A</v>
      </c>
      <c r="D1661" t="e">
        <f>'Single Prism'!$D$38*COS(RADIANS('Single Prism'!$D$17*B1661))</f>
        <v>#N/A</v>
      </c>
      <c r="F1661" t="e">
        <f>IF(A1661&lt;='Single Prism'!$D$18,A1661,#N/A)</f>
        <v>#N/A</v>
      </c>
      <c r="G1661" t="e">
        <f>'Single Prism'!$D$36*SIN(RADIANS('Single Prism'!$D$17*F1661))</f>
        <v>#N/A</v>
      </c>
      <c r="H1661" t="e">
        <f>'Single Prism'!$D$36*COS(RADIANS('Single Prism'!$D$17*F1661))</f>
        <v>#N/A</v>
      </c>
    </row>
    <row r="1662" spans="1:8" x14ac:dyDescent="0.25">
      <c r="A1662">
        <v>830</v>
      </c>
      <c r="B1662" t="e">
        <f>IF(A1662&lt;='Single Prism'!$D$18,A1662,#N/A)</f>
        <v>#N/A</v>
      </c>
      <c r="C1662" t="e">
        <f>'Single Prism'!$D$38*SIN(RADIANS('Single Prism'!$D$17*B1662))</f>
        <v>#N/A</v>
      </c>
      <c r="D1662" t="e">
        <f>'Single Prism'!$D$38*COS(RADIANS('Single Prism'!$D$17*B1662))</f>
        <v>#N/A</v>
      </c>
      <c r="F1662" t="e">
        <f>IF(A1662&lt;='Single Prism'!$D$18,A1662,#N/A)</f>
        <v>#N/A</v>
      </c>
      <c r="G1662" t="e">
        <f>'Single Prism'!$D$36*SIN(RADIANS('Single Prism'!$D$17*F1662))</f>
        <v>#N/A</v>
      </c>
      <c r="H1662" t="e">
        <f>'Single Prism'!$D$36*COS(RADIANS('Single Prism'!$D$17*F1662))</f>
        <v>#N/A</v>
      </c>
    </row>
    <row r="1663" spans="1:8" x14ac:dyDescent="0.25">
      <c r="A1663">
        <v>830.5</v>
      </c>
      <c r="B1663" t="e">
        <f>IF(A1663&lt;='Single Prism'!$D$18,A1663,#N/A)</f>
        <v>#N/A</v>
      </c>
      <c r="C1663" t="e">
        <f>'Single Prism'!$D$38*SIN(RADIANS('Single Prism'!$D$17*B1663))</f>
        <v>#N/A</v>
      </c>
      <c r="D1663" t="e">
        <f>'Single Prism'!$D$38*COS(RADIANS('Single Prism'!$D$17*B1663))</f>
        <v>#N/A</v>
      </c>
      <c r="F1663" t="e">
        <f>IF(A1663&lt;='Single Prism'!$D$18,A1663,#N/A)</f>
        <v>#N/A</v>
      </c>
      <c r="G1663" t="e">
        <f>'Single Prism'!$D$36*SIN(RADIANS('Single Prism'!$D$17*F1663))</f>
        <v>#N/A</v>
      </c>
      <c r="H1663" t="e">
        <f>'Single Prism'!$D$36*COS(RADIANS('Single Prism'!$D$17*F1663))</f>
        <v>#N/A</v>
      </c>
    </row>
    <row r="1664" spans="1:8" x14ac:dyDescent="0.25">
      <c r="A1664">
        <v>831</v>
      </c>
      <c r="B1664" t="e">
        <f>IF(A1664&lt;='Single Prism'!$D$18,A1664,#N/A)</f>
        <v>#N/A</v>
      </c>
      <c r="C1664" t="e">
        <f>'Single Prism'!$D$38*SIN(RADIANS('Single Prism'!$D$17*B1664))</f>
        <v>#N/A</v>
      </c>
      <c r="D1664" t="e">
        <f>'Single Prism'!$D$38*COS(RADIANS('Single Prism'!$D$17*B1664))</f>
        <v>#N/A</v>
      </c>
      <c r="F1664" t="e">
        <f>IF(A1664&lt;='Single Prism'!$D$18,A1664,#N/A)</f>
        <v>#N/A</v>
      </c>
      <c r="G1664" t="e">
        <f>'Single Prism'!$D$36*SIN(RADIANS('Single Prism'!$D$17*F1664))</f>
        <v>#N/A</v>
      </c>
      <c r="H1664" t="e">
        <f>'Single Prism'!$D$36*COS(RADIANS('Single Prism'!$D$17*F1664))</f>
        <v>#N/A</v>
      </c>
    </row>
    <row r="1665" spans="1:8" x14ac:dyDescent="0.25">
      <c r="A1665">
        <v>831.5</v>
      </c>
      <c r="B1665" t="e">
        <f>IF(A1665&lt;='Single Prism'!$D$18,A1665,#N/A)</f>
        <v>#N/A</v>
      </c>
      <c r="C1665" t="e">
        <f>'Single Prism'!$D$38*SIN(RADIANS('Single Prism'!$D$17*B1665))</f>
        <v>#N/A</v>
      </c>
      <c r="D1665" t="e">
        <f>'Single Prism'!$D$38*COS(RADIANS('Single Prism'!$D$17*B1665))</f>
        <v>#N/A</v>
      </c>
      <c r="F1665" t="e">
        <f>IF(A1665&lt;='Single Prism'!$D$18,A1665,#N/A)</f>
        <v>#N/A</v>
      </c>
      <c r="G1665" t="e">
        <f>'Single Prism'!$D$36*SIN(RADIANS('Single Prism'!$D$17*F1665))</f>
        <v>#N/A</v>
      </c>
      <c r="H1665" t="e">
        <f>'Single Prism'!$D$36*COS(RADIANS('Single Prism'!$D$17*F1665))</f>
        <v>#N/A</v>
      </c>
    </row>
    <row r="1666" spans="1:8" x14ac:dyDescent="0.25">
      <c r="A1666">
        <v>832</v>
      </c>
      <c r="B1666" t="e">
        <f>IF(A1666&lt;='Single Prism'!$D$18,A1666,#N/A)</f>
        <v>#N/A</v>
      </c>
      <c r="C1666" t="e">
        <f>'Single Prism'!$D$38*SIN(RADIANS('Single Prism'!$D$17*B1666))</f>
        <v>#N/A</v>
      </c>
      <c r="D1666" t="e">
        <f>'Single Prism'!$D$38*COS(RADIANS('Single Prism'!$D$17*B1666))</f>
        <v>#N/A</v>
      </c>
      <c r="F1666" t="e">
        <f>IF(A1666&lt;='Single Prism'!$D$18,A1666,#N/A)</f>
        <v>#N/A</v>
      </c>
      <c r="G1666" t="e">
        <f>'Single Prism'!$D$36*SIN(RADIANS('Single Prism'!$D$17*F1666))</f>
        <v>#N/A</v>
      </c>
      <c r="H1666" t="e">
        <f>'Single Prism'!$D$36*COS(RADIANS('Single Prism'!$D$17*F1666))</f>
        <v>#N/A</v>
      </c>
    </row>
    <row r="1667" spans="1:8" x14ac:dyDescent="0.25">
      <c r="A1667">
        <v>832.5</v>
      </c>
      <c r="B1667" t="e">
        <f>IF(A1667&lt;='Single Prism'!$D$18,A1667,#N/A)</f>
        <v>#N/A</v>
      </c>
      <c r="C1667" t="e">
        <f>'Single Prism'!$D$38*SIN(RADIANS('Single Prism'!$D$17*B1667))</f>
        <v>#N/A</v>
      </c>
      <c r="D1667" t="e">
        <f>'Single Prism'!$D$38*COS(RADIANS('Single Prism'!$D$17*B1667))</f>
        <v>#N/A</v>
      </c>
      <c r="F1667" t="e">
        <f>IF(A1667&lt;='Single Prism'!$D$18,A1667,#N/A)</f>
        <v>#N/A</v>
      </c>
      <c r="G1667" t="e">
        <f>'Single Prism'!$D$36*SIN(RADIANS('Single Prism'!$D$17*F1667))</f>
        <v>#N/A</v>
      </c>
      <c r="H1667" t="e">
        <f>'Single Prism'!$D$36*COS(RADIANS('Single Prism'!$D$17*F1667))</f>
        <v>#N/A</v>
      </c>
    </row>
    <row r="1668" spans="1:8" x14ac:dyDescent="0.25">
      <c r="A1668">
        <v>833</v>
      </c>
      <c r="B1668" t="e">
        <f>IF(A1668&lt;='Single Prism'!$D$18,A1668,#N/A)</f>
        <v>#N/A</v>
      </c>
      <c r="C1668" t="e">
        <f>'Single Prism'!$D$38*SIN(RADIANS('Single Prism'!$D$17*B1668))</f>
        <v>#N/A</v>
      </c>
      <c r="D1668" t="e">
        <f>'Single Prism'!$D$38*COS(RADIANS('Single Prism'!$D$17*B1668))</f>
        <v>#N/A</v>
      </c>
      <c r="F1668" t="e">
        <f>IF(A1668&lt;='Single Prism'!$D$18,A1668,#N/A)</f>
        <v>#N/A</v>
      </c>
      <c r="G1668" t="e">
        <f>'Single Prism'!$D$36*SIN(RADIANS('Single Prism'!$D$17*F1668))</f>
        <v>#N/A</v>
      </c>
      <c r="H1668" t="e">
        <f>'Single Prism'!$D$36*COS(RADIANS('Single Prism'!$D$17*F1668))</f>
        <v>#N/A</v>
      </c>
    </row>
    <row r="1669" spans="1:8" x14ac:dyDescent="0.25">
      <c r="A1669">
        <v>833.5</v>
      </c>
      <c r="B1669" t="e">
        <f>IF(A1669&lt;='Single Prism'!$D$18,A1669,#N/A)</f>
        <v>#N/A</v>
      </c>
      <c r="C1669" t="e">
        <f>'Single Prism'!$D$38*SIN(RADIANS('Single Prism'!$D$17*B1669))</f>
        <v>#N/A</v>
      </c>
      <c r="D1669" t="e">
        <f>'Single Prism'!$D$38*COS(RADIANS('Single Prism'!$D$17*B1669))</f>
        <v>#N/A</v>
      </c>
      <c r="F1669" t="e">
        <f>IF(A1669&lt;='Single Prism'!$D$18,A1669,#N/A)</f>
        <v>#N/A</v>
      </c>
      <c r="G1669" t="e">
        <f>'Single Prism'!$D$36*SIN(RADIANS('Single Prism'!$D$17*F1669))</f>
        <v>#N/A</v>
      </c>
      <c r="H1669" t="e">
        <f>'Single Prism'!$D$36*COS(RADIANS('Single Prism'!$D$17*F1669))</f>
        <v>#N/A</v>
      </c>
    </row>
    <row r="1670" spans="1:8" x14ac:dyDescent="0.25">
      <c r="A1670">
        <v>834</v>
      </c>
      <c r="B1670" t="e">
        <f>IF(A1670&lt;='Single Prism'!$D$18,A1670,#N/A)</f>
        <v>#N/A</v>
      </c>
      <c r="C1670" t="e">
        <f>'Single Prism'!$D$38*SIN(RADIANS('Single Prism'!$D$17*B1670))</f>
        <v>#N/A</v>
      </c>
      <c r="D1670" t="e">
        <f>'Single Prism'!$D$38*COS(RADIANS('Single Prism'!$D$17*B1670))</f>
        <v>#N/A</v>
      </c>
      <c r="F1670" t="e">
        <f>IF(A1670&lt;='Single Prism'!$D$18,A1670,#N/A)</f>
        <v>#N/A</v>
      </c>
      <c r="G1670" t="e">
        <f>'Single Prism'!$D$36*SIN(RADIANS('Single Prism'!$D$17*F1670))</f>
        <v>#N/A</v>
      </c>
      <c r="H1670" t="e">
        <f>'Single Prism'!$D$36*COS(RADIANS('Single Prism'!$D$17*F1670))</f>
        <v>#N/A</v>
      </c>
    </row>
    <row r="1671" spans="1:8" x14ac:dyDescent="0.25">
      <c r="A1671">
        <v>834.5</v>
      </c>
      <c r="B1671" t="e">
        <f>IF(A1671&lt;='Single Prism'!$D$18,A1671,#N/A)</f>
        <v>#N/A</v>
      </c>
      <c r="C1671" t="e">
        <f>'Single Prism'!$D$38*SIN(RADIANS('Single Prism'!$D$17*B1671))</f>
        <v>#N/A</v>
      </c>
      <c r="D1671" t="e">
        <f>'Single Prism'!$D$38*COS(RADIANS('Single Prism'!$D$17*B1671))</f>
        <v>#N/A</v>
      </c>
      <c r="F1671" t="e">
        <f>IF(A1671&lt;='Single Prism'!$D$18,A1671,#N/A)</f>
        <v>#N/A</v>
      </c>
      <c r="G1671" t="e">
        <f>'Single Prism'!$D$36*SIN(RADIANS('Single Prism'!$D$17*F1671))</f>
        <v>#N/A</v>
      </c>
      <c r="H1671" t="e">
        <f>'Single Prism'!$D$36*COS(RADIANS('Single Prism'!$D$17*F1671))</f>
        <v>#N/A</v>
      </c>
    </row>
    <row r="1672" spans="1:8" x14ac:dyDescent="0.25">
      <c r="A1672">
        <v>835</v>
      </c>
      <c r="B1672" t="e">
        <f>IF(A1672&lt;='Single Prism'!$D$18,A1672,#N/A)</f>
        <v>#N/A</v>
      </c>
      <c r="C1672" t="e">
        <f>'Single Prism'!$D$38*SIN(RADIANS('Single Prism'!$D$17*B1672))</f>
        <v>#N/A</v>
      </c>
      <c r="D1672" t="e">
        <f>'Single Prism'!$D$38*COS(RADIANS('Single Prism'!$D$17*B1672))</f>
        <v>#N/A</v>
      </c>
      <c r="F1672" t="e">
        <f>IF(A1672&lt;='Single Prism'!$D$18,A1672,#N/A)</f>
        <v>#N/A</v>
      </c>
      <c r="G1672" t="e">
        <f>'Single Prism'!$D$36*SIN(RADIANS('Single Prism'!$D$17*F1672))</f>
        <v>#N/A</v>
      </c>
      <c r="H1672" t="e">
        <f>'Single Prism'!$D$36*COS(RADIANS('Single Prism'!$D$17*F1672))</f>
        <v>#N/A</v>
      </c>
    </row>
    <row r="1673" spans="1:8" x14ac:dyDescent="0.25">
      <c r="A1673">
        <v>835.5</v>
      </c>
      <c r="B1673" t="e">
        <f>IF(A1673&lt;='Single Prism'!$D$18,A1673,#N/A)</f>
        <v>#N/A</v>
      </c>
      <c r="C1673" t="e">
        <f>'Single Prism'!$D$38*SIN(RADIANS('Single Prism'!$D$17*B1673))</f>
        <v>#N/A</v>
      </c>
      <c r="D1673" t="e">
        <f>'Single Prism'!$D$38*COS(RADIANS('Single Prism'!$D$17*B1673))</f>
        <v>#N/A</v>
      </c>
      <c r="F1673" t="e">
        <f>IF(A1673&lt;='Single Prism'!$D$18,A1673,#N/A)</f>
        <v>#N/A</v>
      </c>
      <c r="G1673" t="e">
        <f>'Single Prism'!$D$36*SIN(RADIANS('Single Prism'!$D$17*F1673))</f>
        <v>#N/A</v>
      </c>
      <c r="H1673" t="e">
        <f>'Single Prism'!$D$36*COS(RADIANS('Single Prism'!$D$17*F1673))</f>
        <v>#N/A</v>
      </c>
    </row>
    <row r="1674" spans="1:8" x14ac:dyDescent="0.25">
      <c r="A1674">
        <v>836</v>
      </c>
      <c r="B1674" t="e">
        <f>IF(A1674&lt;='Single Prism'!$D$18,A1674,#N/A)</f>
        <v>#N/A</v>
      </c>
      <c r="C1674" t="e">
        <f>'Single Prism'!$D$38*SIN(RADIANS('Single Prism'!$D$17*B1674))</f>
        <v>#N/A</v>
      </c>
      <c r="D1674" t="e">
        <f>'Single Prism'!$D$38*COS(RADIANS('Single Prism'!$D$17*B1674))</f>
        <v>#N/A</v>
      </c>
      <c r="F1674" t="e">
        <f>IF(A1674&lt;='Single Prism'!$D$18,A1674,#N/A)</f>
        <v>#N/A</v>
      </c>
      <c r="G1674" t="e">
        <f>'Single Prism'!$D$36*SIN(RADIANS('Single Prism'!$D$17*F1674))</f>
        <v>#N/A</v>
      </c>
      <c r="H1674" t="e">
        <f>'Single Prism'!$D$36*COS(RADIANS('Single Prism'!$D$17*F1674))</f>
        <v>#N/A</v>
      </c>
    </row>
    <row r="1675" spans="1:8" x14ac:dyDescent="0.25">
      <c r="A1675">
        <v>836.5</v>
      </c>
      <c r="B1675" t="e">
        <f>IF(A1675&lt;='Single Prism'!$D$18,A1675,#N/A)</f>
        <v>#N/A</v>
      </c>
      <c r="C1675" t="e">
        <f>'Single Prism'!$D$38*SIN(RADIANS('Single Prism'!$D$17*B1675))</f>
        <v>#N/A</v>
      </c>
      <c r="D1675" t="e">
        <f>'Single Prism'!$D$38*COS(RADIANS('Single Prism'!$D$17*B1675))</f>
        <v>#N/A</v>
      </c>
      <c r="F1675" t="e">
        <f>IF(A1675&lt;='Single Prism'!$D$18,A1675,#N/A)</f>
        <v>#N/A</v>
      </c>
      <c r="G1675" t="e">
        <f>'Single Prism'!$D$36*SIN(RADIANS('Single Prism'!$D$17*F1675))</f>
        <v>#N/A</v>
      </c>
      <c r="H1675" t="e">
        <f>'Single Prism'!$D$36*COS(RADIANS('Single Prism'!$D$17*F1675))</f>
        <v>#N/A</v>
      </c>
    </row>
    <row r="1676" spans="1:8" x14ac:dyDescent="0.25">
      <c r="A1676">
        <v>837</v>
      </c>
      <c r="B1676" t="e">
        <f>IF(A1676&lt;='Single Prism'!$D$18,A1676,#N/A)</f>
        <v>#N/A</v>
      </c>
      <c r="C1676" t="e">
        <f>'Single Prism'!$D$38*SIN(RADIANS('Single Prism'!$D$17*B1676))</f>
        <v>#N/A</v>
      </c>
      <c r="D1676" t="e">
        <f>'Single Prism'!$D$38*COS(RADIANS('Single Prism'!$D$17*B1676))</f>
        <v>#N/A</v>
      </c>
      <c r="F1676" t="e">
        <f>IF(A1676&lt;='Single Prism'!$D$18,A1676,#N/A)</f>
        <v>#N/A</v>
      </c>
      <c r="G1676" t="e">
        <f>'Single Prism'!$D$36*SIN(RADIANS('Single Prism'!$D$17*F1676))</f>
        <v>#N/A</v>
      </c>
      <c r="H1676" t="e">
        <f>'Single Prism'!$D$36*COS(RADIANS('Single Prism'!$D$17*F1676))</f>
        <v>#N/A</v>
      </c>
    </row>
    <row r="1677" spans="1:8" x14ac:dyDescent="0.25">
      <c r="A1677">
        <v>837.5</v>
      </c>
      <c r="B1677" t="e">
        <f>IF(A1677&lt;='Single Prism'!$D$18,A1677,#N/A)</f>
        <v>#N/A</v>
      </c>
      <c r="C1677" t="e">
        <f>'Single Prism'!$D$38*SIN(RADIANS('Single Prism'!$D$17*B1677))</f>
        <v>#N/A</v>
      </c>
      <c r="D1677" t="e">
        <f>'Single Prism'!$D$38*COS(RADIANS('Single Prism'!$D$17*B1677))</f>
        <v>#N/A</v>
      </c>
      <c r="F1677" t="e">
        <f>IF(A1677&lt;='Single Prism'!$D$18,A1677,#N/A)</f>
        <v>#N/A</v>
      </c>
      <c r="G1677" t="e">
        <f>'Single Prism'!$D$36*SIN(RADIANS('Single Prism'!$D$17*F1677))</f>
        <v>#N/A</v>
      </c>
      <c r="H1677" t="e">
        <f>'Single Prism'!$D$36*COS(RADIANS('Single Prism'!$D$17*F1677))</f>
        <v>#N/A</v>
      </c>
    </row>
    <row r="1678" spans="1:8" x14ac:dyDescent="0.25">
      <c r="A1678">
        <v>838</v>
      </c>
      <c r="B1678" t="e">
        <f>IF(A1678&lt;='Single Prism'!$D$18,A1678,#N/A)</f>
        <v>#N/A</v>
      </c>
      <c r="C1678" t="e">
        <f>'Single Prism'!$D$38*SIN(RADIANS('Single Prism'!$D$17*B1678))</f>
        <v>#N/A</v>
      </c>
      <c r="D1678" t="e">
        <f>'Single Prism'!$D$38*COS(RADIANS('Single Prism'!$D$17*B1678))</f>
        <v>#N/A</v>
      </c>
      <c r="F1678" t="e">
        <f>IF(A1678&lt;='Single Prism'!$D$18,A1678,#N/A)</f>
        <v>#N/A</v>
      </c>
      <c r="G1678" t="e">
        <f>'Single Prism'!$D$36*SIN(RADIANS('Single Prism'!$D$17*F1678))</f>
        <v>#N/A</v>
      </c>
      <c r="H1678" t="e">
        <f>'Single Prism'!$D$36*COS(RADIANS('Single Prism'!$D$17*F1678))</f>
        <v>#N/A</v>
      </c>
    </row>
    <row r="1679" spans="1:8" x14ac:dyDescent="0.25">
      <c r="A1679">
        <v>838.5</v>
      </c>
      <c r="B1679" t="e">
        <f>IF(A1679&lt;='Single Prism'!$D$18,A1679,#N/A)</f>
        <v>#N/A</v>
      </c>
      <c r="C1679" t="e">
        <f>'Single Prism'!$D$38*SIN(RADIANS('Single Prism'!$D$17*B1679))</f>
        <v>#N/A</v>
      </c>
      <c r="D1679" t="e">
        <f>'Single Prism'!$D$38*COS(RADIANS('Single Prism'!$D$17*B1679))</f>
        <v>#N/A</v>
      </c>
      <c r="F1679" t="e">
        <f>IF(A1679&lt;='Single Prism'!$D$18,A1679,#N/A)</f>
        <v>#N/A</v>
      </c>
      <c r="G1679" t="e">
        <f>'Single Prism'!$D$36*SIN(RADIANS('Single Prism'!$D$17*F1679))</f>
        <v>#N/A</v>
      </c>
      <c r="H1679" t="e">
        <f>'Single Prism'!$D$36*COS(RADIANS('Single Prism'!$D$17*F1679))</f>
        <v>#N/A</v>
      </c>
    </row>
    <row r="1680" spans="1:8" x14ac:dyDescent="0.25">
      <c r="A1680">
        <v>839</v>
      </c>
      <c r="B1680" t="e">
        <f>IF(A1680&lt;='Single Prism'!$D$18,A1680,#N/A)</f>
        <v>#N/A</v>
      </c>
      <c r="C1680" t="e">
        <f>'Single Prism'!$D$38*SIN(RADIANS('Single Prism'!$D$17*B1680))</f>
        <v>#N/A</v>
      </c>
      <c r="D1680" t="e">
        <f>'Single Prism'!$D$38*COS(RADIANS('Single Prism'!$D$17*B1680))</f>
        <v>#N/A</v>
      </c>
      <c r="F1680" t="e">
        <f>IF(A1680&lt;='Single Prism'!$D$18,A1680,#N/A)</f>
        <v>#N/A</v>
      </c>
      <c r="G1680" t="e">
        <f>'Single Prism'!$D$36*SIN(RADIANS('Single Prism'!$D$17*F1680))</f>
        <v>#N/A</v>
      </c>
      <c r="H1680" t="e">
        <f>'Single Prism'!$D$36*COS(RADIANS('Single Prism'!$D$17*F1680))</f>
        <v>#N/A</v>
      </c>
    </row>
    <row r="1681" spans="1:8" x14ac:dyDescent="0.25">
      <c r="A1681">
        <v>839.5</v>
      </c>
      <c r="B1681" t="e">
        <f>IF(A1681&lt;='Single Prism'!$D$18,A1681,#N/A)</f>
        <v>#N/A</v>
      </c>
      <c r="C1681" t="e">
        <f>'Single Prism'!$D$38*SIN(RADIANS('Single Prism'!$D$17*B1681))</f>
        <v>#N/A</v>
      </c>
      <c r="D1681" t="e">
        <f>'Single Prism'!$D$38*COS(RADIANS('Single Prism'!$D$17*B1681))</f>
        <v>#N/A</v>
      </c>
      <c r="F1681" t="e">
        <f>IF(A1681&lt;='Single Prism'!$D$18,A1681,#N/A)</f>
        <v>#N/A</v>
      </c>
      <c r="G1681" t="e">
        <f>'Single Prism'!$D$36*SIN(RADIANS('Single Prism'!$D$17*F1681))</f>
        <v>#N/A</v>
      </c>
      <c r="H1681" t="e">
        <f>'Single Prism'!$D$36*COS(RADIANS('Single Prism'!$D$17*F1681))</f>
        <v>#N/A</v>
      </c>
    </row>
    <row r="1682" spans="1:8" x14ac:dyDescent="0.25">
      <c r="A1682">
        <v>840</v>
      </c>
      <c r="B1682" t="e">
        <f>IF(A1682&lt;='Single Prism'!$D$18,A1682,#N/A)</f>
        <v>#N/A</v>
      </c>
      <c r="C1682" t="e">
        <f>'Single Prism'!$D$38*SIN(RADIANS('Single Prism'!$D$17*B1682))</f>
        <v>#N/A</v>
      </c>
      <c r="D1682" t="e">
        <f>'Single Prism'!$D$38*COS(RADIANS('Single Prism'!$D$17*B1682))</f>
        <v>#N/A</v>
      </c>
      <c r="F1682" t="e">
        <f>IF(A1682&lt;='Single Prism'!$D$18,A1682,#N/A)</f>
        <v>#N/A</v>
      </c>
      <c r="G1682" t="e">
        <f>'Single Prism'!$D$36*SIN(RADIANS('Single Prism'!$D$17*F1682))</f>
        <v>#N/A</v>
      </c>
      <c r="H1682" t="e">
        <f>'Single Prism'!$D$36*COS(RADIANS('Single Prism'!$D$17*F1682))</f>
        <v>#N/A</v>
      </c>
    </row>
    <row r="1683" spans="1:8" x14ac:dyDescent="0.25">
      <c r="A1683">
        <v>840.5</v>
      </c>
      <c r="B1683" t="e">
        <f>IF(A1683&lt;='Single Prism'!$D$18,A1683,#N/A)</f>
        <v>#N/A</v>
      </c>
      <c r="C1683" t="e">
        <f>'Single Prism'!$D$38*SIN(RADIANS('Single Prism'!$D$17*B1683))</f>
        <v>#N/A</v>
      </c>
      <c r="D1683" t="e">
        <f>'Single Prism'!$D$38*COS(RADIANS('Single Prism'!$D$17*B1683))</f>
        <v>#N/A</v>
      </c>
      <c r="F1683" t="e">
        <f>IF(A1683&lt;='Single Prism'!$D$18,A1683,#N/A)</f>
        <v>#N/A</v>
      </c>
      <c r="G1683" t="e">
        <f>'Single Prism'!$D$36*SIN(RADIANS('Single Prism'!$D$17*F1683))</f>
        <v>#N/A</v>
      </c>
      <c r="H1683" t="e">
        <f>'Single Prism'!$D$36*COS(RADIANS('Single Prism'!$D$17*F1683))</f>
        <v>#N/A</v>
      </c>
    </row>
    <row r="1684" spans="1:8" x14ac:dyDescent="0.25">
      <c r="A1684">
        <v>841</v>
      </c>
      <c r="B1684" t="e">
        <f>IF(A1684&lt;='Single Prism'!$D$18,A1684,#N/A)</f>
        <v>#N/A</v>
      </c>
      <c r="C1684" t="e">
        <f>'Single Prism'!$D$38*SIN(RADIANS('Single Prism'!$D$17*B1684))</f>
        <v>#N/A</v>
      </c>
      <c r="D1684" t="e">
        <f>'Single Prism'!$D$38*COS(RADIANS('Single Prism'!$D$17*B1684))</f>
        <v>#N/A</v>
      </c>
      <c r="F1684" t="e">
        <f>IF(A1684&lt;='Single Prism'!$D$18,A1684,#N/A)</f>
        <v>#N/A</v>
      </c>
      <c r="G1684" t="e">
        <f>'Single Prism'!$D$36*SIN(RADIANS('Single Prism'!$D$17*F1684))</f>
        <v>#N/A</v>
      </c>
      <c r="H1684" t="e">
        <f>'Single Prism'!$D$36*COS(RADIANS('Single Prism'!$D$17*F1684))</f>
        <v>#N/A</v>
      </c>
    </row>
    <row r="1685" spans="1:8" x14ac:dyDescent="0.25">
      <c r="A1685">
        <v>841.5</v>
      </c>
      <c r="B1685" t="e">
        <f>IF(A1685&lt;='Single Prism'!$D$18,A1685,#N/A)</f>
        <v>#N/A</v>
      </c>
      <c r="C1685" t="e">
        <f>'Single Prism'!$D$38*SIN(RADIANS('Single Prism'!$D$17*B1685))</f>
        <v>#N/A</v>
      </c>
      <c r="D1685" t="e">
        <f>'Single Prism'!$D$38*COS(RADIANS('Single Prism'!$D$17*B1685))</f>
        <v>#N/A</v>
      </c>
      <c r="F1685" t="e">
        <f>IF(A1685&lt;='Single Prism'!$D$18,A1685,#N/A)</f>
        <v>#N/A</v>
      </c>
      <c r="G1685" t="e">
        <f>'Single Prism'!$D$36*SIN(RADIANS('Single Prism'!$D$17*F1685))</f>
        <v>#N/A</v>
      </c>
      <c r="H1685" t="e">
        <f>'Single Prism'!$D$36*COS(RADIANS('Single Prism'!$D$17*F1685))</f>
        <v>#N/A</v>
      </c>
    </row>
    <row r="1686" spans="1:8" x14ac:dyDescent="0.25">
      <c r="A1686">
        <v>842</v>
      </c>
      <c r="B1686" t="e">
        <f>IF(A1686&lt;='Single Prism'!$D$18,A1686,#N/A)</f>
        <v>#N/A</v>
      </c>
      <c r="C1686" t="e">
        <f>'Single Prism'!$D$38*SIN(RADIANS('Single Prism'!$D$17*B1686))</f>
        <v>#N/A</v>
      </c>
      <c r="D1686" t="e">
        <f>'Single Prism'!$D$38*COS(RADIANS('Single Prism'!$D$17*B1686))</f>
        <v>#N/A</v>
      </c>
      <c r="F1686" t="e">
        <f>IF(A1686&lt;='Single Prism'!$D$18,A1686,#N/A)</f>
        <v>#N/A</v>
      </c>
      <c r="G1686" t="e">
        <f>'Single Prism'!$D$36*SIN(RADIANS('Single Prism'!$D$17*F1686))</f>
        <v>#N/A</v>
      </c>
      <c r="H1686" t="e">
        <f>'Single Prism'!$D$36*COS(RADIANS('Single Prism'!$D$17*F1686))</f>
        <v>#N/A</v>
      </c>
    </row>
    <row r="1687" spans="1:8" x14ac:dyDescent="0.25">
      <c r="A1687">
        <v>842.5</v>
      </c>
      <c r="B1687" t="e">
        <f>IF(A1687&lt;='Single Prism'!$D$18,A1687,#N/A)</f>
        <v>#N/A</v>
      </c>
      <c r="C1687" t="e">
        <f>'Single Prism'!$D$38*SIN(RADIANS('Single Prism'!$D$17*B1687))</f>
        <v>#N/A</v>
      </c>
      <c r="D1687" t="e">
        <f>'Single Prism'!$D$38*COS(RADIANS('Single Prism'!$D$17*B1687))</f>
        <v>#N/A</v>
      </c>
      <c r="F1687" t="e">
        <f>IF(A1687&lt;='Single Prism'!$D$18,A1687,#N/A)</f>
        <v>#N/A</v>
      </c>
      <c r="G1687" t="e">
        <f>'Single Prism'!$D$36*SIN(RADIANS('Single Prism'!$D$17*F1687))</f>
        <v>#N/A</v>
      </c>
      <c r="H1687" t="e">
        <f>'Single Prism'!$D$36*COS(RADIANS('Single Prism'!$D$17*F1687))</f>
        <v>#N/A</v>
      </c>
    </row>
    <row r="1688" spans="1:8" x14ac:dyDescent="0.25">
      <c r="A1688">
        <v>843</v>
      </c>
      <c r="B1688" t="e">
        <f>IF(A1688&lt;='Single Prism'!$D$18,A1688,#N/A)</f>
        <v>#N/A</v>
      </c>
      <c r="C1688" t="e">
        <f>'Single Prism'!$D$38*SIN(RADIANS('Single Prism'!$D$17*B1688))</f>
        <v>#N/A</v>
      </c>
      <c r="D1688" t="e">
        <f>'Single Prism'!$D$38*COS(RADIANS('Single Prism'!$D$17*B1688))</f>
        <v>#N/A</v>
      </c>
      <c r="F1688" t="e">
        <f>IF(A1688&lt;='Single Prism'!$D$18,A1688,#N/A)</f>
        <v>#N/A</v>
      </c>
      <c r="G1688" t="e">
        <f>'Single Prism'!$D$36*SIN(RADIANS('Single Prism'!$D$17*F1688))</f>
        <v>#N/A</v>
      </c>
      <c r="H1688" t="e">
        <f>'Single Prism'!$D$36*COS(RADIANS('Single Prism'!$D$17*F1688))</f>
        <v>#N/A</v>
      </c>
    </row>
    <row r="1689" spans="1:8" x14ac:dyDescent="0.25">
      <c r="A1689">
        <v>843.5</v>
      </c>
      <c r="B1689" t="e">
        <f>IF(A1689&lt;='Single Prism'!$D$18,A1689,#N/A)</f>
        <v>#N/A</v>
      </c>
      <c r="C1689" t="e">
        <f>'Single Prism'!$D$38*SIN(RADIANS('Single Prism'!$D$17*B1689))</f>
        <v>#N/A</v>
      </c>
      <c r="D1689" t="e">
        <f>'Single Prism'!$D$38*COS(RADIANS('Single Prism'!$D$17*B1689))</f>
        <v>#N/A</v>
      </c>
      <c r="F1689" t="e">
        <f>IF(A1689&lt;='Single Prism'!$D$18,A1689,#N/A)</f>
        <v>#N/A</v>
      </c>
      <c r="G1689" t="e">
        <f>'Single Prism'!$D$36*SIN(RADIANS('Single Prism'!$D$17*F1689))</f>
        <v>#N/A</v>
      </c>
      <c r="H1689" t="e">
        <f>'Single Prism'!$D$36*COS(RADIANS('Single Prism'!$D$17*F1689))</f>
        <v>#N/A</v>
      </c>
    </row>
    <row r="1690" spans="1:8" x14ac:dyDescent="0.25">
      <c r="A1690">
        <v>844</v>
      </c>
      <c r="B1690" t="e">
        <f>IF(A1690&lt;='Single Prism'!$D$18,A1690,#N/A)</f>
        <v>#N/A</v>
      </c>
      <c r="C1690" t="e">
        <f>'Single Prism'!$D$38*SIN(RADIANS('Single Prism'!$D$17*B1690))</f>
        <v>#N/A</v>
      </c>
      <c r="D1690" t="e">
        <f>'Single Prism'!$D$38*COS(RADIANS('Single Prism'!$D$17*B1690))</f>
        <v>#N/A</v>
      </c>
      <c r="F1690" t="e">
        <f>IF(A1690&lt;='Single Prism'!$D$18,A1690,#N/A)</f>
        <v>#N/A</v>
      </c>
      <c r="G1690" t="e">
        <f>'Single Prism'!$D$36*SIN(RADIANS('Single Prism'!$D$17*F1690))</f>
        <v>#N/A</v>
      </c>
      <c r="H1690" t="e">
        <f>'Single Prism'!$D$36*COS(RADIANS('Single Prism'!$D$17*F1690))</f>
        <v>#N/A</v>
      </c>
    </row>
    <row r="1691" spans="1:8" x14ac:dyDescent="0.25">
      <c r="A1691">
        <v>844.5</v>
      </c>
      <c r="B1691" t="e">
        <f>IF(A1691&lt;='Single Prism'!$D$18,A1691,#N/A)</f>
        <v>#N/A</v>
      </c>
      <c r="C1691" t="e">
        <f>'Single Prism'!$D$38*SIN(RADIANS('Single Prism'!$D$17*B1691))</f>
        <v>#N/A</v>
      </c>
      <c r="D1691" t="e">
        <f>'Single Prism'!$D$38*COS(RADIANS('Single Prism'!$D$17*B1691))</f>
        <v>#N/A</v>
      </c>
      <c r="F1691" t="e">
        <f>IF(A1691&lt;='Single Prism'!$D$18,A1691,#N/A)</f>
        <v>#N/A</v>
      </c>
      <c r="G1691" t="e">
        <f>'Single Prism'!$D$36*SIN(RADIANS('Single Prism'!$D$17*F1691))</f>
        <v>#N/A</v>
      </c>
      <c r="H1691" t="e">
        <f>'Single Prism'!$D$36*COS(RADIANS('Single Prism'!$D$17*F1691))</f>
        <v>#N/A</v>
      </c>
    </row>
    <row r="1692" spans="1:8" x14ac:dyDescent="0.25">
      <c r="A1692">
        <v>845</v>
      </c>
      <c r="B1692" t="e">
        <f>IF(A1692&lt;='Single Prism'!$D$18,A1692,#N/A)</f>
        <v>#N/A</v>
      </c>
      <c r="C1692" t="e">
        <f>'Single Prism'!$D$38*SIN(RADIANS('Single Prism'!$D$17*B1692))</f>
        <v>#N/A</v>
      </c>
      <c r="D1692" t="e">
        <f>'Single Prism'!$D$38*COS(RADIANS('Single Prism'!$D$17*B1692))</f>
        <v>#N/A</v>
      </c>
      <c r="F1692" t="e">
        <f>IF(A1692&lt;='Single Prism'!$D$18,A1692,#N/A)</f>
        <v>#N/A</v>
      </c>
      <c r="G1692" t="e">
        <f>'Single Prism'!$D$36*SIN(RADIANS('Single Prism'!$D$17*F1692))</f>
        <v>#N/A</v>
      </c>
      <c r="H1692" t="e">
        <f>'Single Prism'!$D$36*COS(RADIANS('Single Prism'!$D$17*F1692))</f>
        <v>#N/A</v>
      </c>
    </row>
    <row r="1693" spans="1:8" x14ac:dyDescent="0.25">
      <c r="A1693">
        <v>845.5</v>
      </c>
      <c r="B1693" t="e">
        <f>IF(A1693&lt;='Single Prism'!$D$18,A1693,#N/A)</f>
        <v>#N/A</v>
      </c>
      <c r="C1693" t="e">
        <f>'Single Prism'!$D$38*SIN(RADIANS('Single Prism'!$D$17*B1693))</f>
        <v>#N/A</v>
      </c>
      <c r="D1693" t="e">
        <f>'Single Prism'!$D$38*COS(RADIANS('Single Prism'!$D$17*B1693))</f>
        <v>#N/A</v>
      </c>
      <c r="F1693" t="e">
        <f>IF(A1693&lt;='Single Prism'!$D$18,A1693,#N/A)</f>
        <v>#N/A</v>
      </c>
      <c r="G1693" t="e">
        <f>'Single Prism'!$D$36*SIN(RADIANS('Single Prism'!$D$17*F1693))</f>
        <v>#N/A</v>
      </c>
      <c r="H1693" t="e">
        <f>'Single Prism'!$D$36*COS(RADIANS('Single Prism'!$D$17*F1693))</f>
        <v>#N/A</v>
      </c>
    </row>
    <row r="1694" spans="1:8" x14ac:dyDescent="0.25">
      <c r="A1694">
        <v>846</v>
      </c>
      <c r="B1694" t="e">
        <f>IF(A1694&lt;='Single Prism'!$D$18,A1694,#N/A)</f>
        <v>#N/A</v>
      </c>
      <c r="C1694" t="e">
        <f>'Single Prism'!$D$38*SIN(RADIANS('Single Prism'!$D$17*B1694))</f>
        <v>#N/A</v>
      </c>
      <c r="D1694" t="e">
        <f>'Single Prism'!$D$38*COS(RADIANS('Single Prism'!$D$17*B1694))</f>
        <v>#N/A</v>
      </c>
      <c r="F1694" t="e">
        <f>IF(A1694&lt;='Single Prism'!$D$18,A1694,#N/A)</f>
        <v>#N/A</v>
      </c>
      <c r="G1694" t="e">
        <f>'Single Prism'!$D$36*SIN(RADIANS('Single Prism'!$D$17*F1694))</f>
        <v>#N/A</v>
      </c>
      <c r="H1694" t="e">
        <f>'Single Prism'!$D$36*COS(RADIANS('Single Prism'!$D$17*F1694))</f>
        <v>#N/A</v>
      </c>
    </row>
    <row r="1695" spans="1:8" x14ac:dyDescent="0.25">
      <c r="A1695">
        <v>846.5</v>
      </c>
      <c r="B1695" t="e">
        <f>IF(A1695&lt;='Single Prism'!$D$18,A1695,#N/A)</f>
        <v>#N/A</v>
      </c>
      <c r="C1695" t="e">
        <f>'Single Prism'!$D$38*SIN(RADIANS('Single Prism'!$D$17*B1695))</f>
        <v>#N/A</v>
      </c>
      <c r="D1695" t="e">
        <f>'Single Prism'!$D$38*COS(RADIANS('Single Prism'!$D$17*B1695))</f>
        <v>#N/A</v>
      </c>
      <c r="F1695" t="e">
        <f>IF(A1695&lt;='Single Prism'!$D$18,A1695,#N/A)</f>
        <v>#N/A</v>
      </c>
      <c r="G1695" t="e">
        <f>'Single Prism'!$D$36*SIN(RADIANS('Single Prism'!$D$17*F1695))</f>
        <v>#N/A</v>
      </c>
      <c r="H1695" t="e">
        <f>'Single Prism'!$D$36*COS(RADIANS('Single Prism'!$D$17*F1695))</f>
        <v>#N/A</v>
      </c>
    </row>
    <row r="1696" spans="1:8" x14ac:dyDescent="0.25">
      <c r="A1696">
        <v>847</v>
      </c>
      <c r="B1696" t="e">
        <f>IF(A1696&lt;='Single Prism'!$D$18,A1696,#N/A)</f>
        <v>#N/A</v>
      </c>
      <c r="C1696" t="e">
        <f>'Single Prism'!$D$38*SIN(RADIANS('Single Prism'!$D$17*B1696))</f>
        <v>#N/A</v>
      </c>
      <c r="D1696" t="e">
        <f>'Single Prism'!$D$38*COS(RADIANS('Single Prism'!$D$17*B1696))</f>
        <v>#N/A</v>
      </c>
      <c r="F1696" t="e">
        <f>IF(A1696&lt;='Single Prism'!$D$18,A1696,#N/A)</f>
        <v>#N/A</v>
      </c>
      <c r="G1696" t="e">
        <f>'Single Prism'!$D$36*SIN(RADIANS('Single Prism'!$D$17*F1696))</f>
        <v>#N/A</v>
      </c>
      <c r="H1696" t="e">
        <f>'Single Prism'!$D$36*COS(RADIANS('Single Prism'!$D$17*F1696))</f>
        <v>#N/A</v>
      </c>
    </row>
    <row r="1697" spans="1:8" x14ac:dyDescent="0.25">
      <c r="A1697">
        <v>847.5</v>
      </c>
      <c r="B1697" t="e">
        <f>IF(A1697&lt;='Single Prism'!$D$18,A1697,#N/A)</f>
        <v>#N/A</v>
      </c>
      <c r="C1697" t="e">
        <f>'Single Prism'!$D$38*SIN(RADIANS('Single Prism'!$D$17*B1697))</f>
        <v>#N/A</v>
      </c>
      <c r="D1697" t="e">
        <f>'Single Prism'!$D$38*COS(RADIANS('Single Prism'!$D$17*B1697))</f>
        <v>#N/A</v>
      </c>
      <c r="F1697" t="e">
        <f>IF(A1697&lt;='Single Prism'!$D$18,A1697,#N/A)</f>
        <v>#N/A</v>
      </c>
      <c r="G1697" t="e">
        <f>'Single Prism'!$D$36*SIN(RADIANS('Single Prism'!$D$17*F1697))</f>
        <v>#N/A</v>
      </c>
      <c r="H1697" t="e">
        <f>'Single Prism'!$D$36*COS(RADIANS('Single Prism'!$D$17*F1697))</f>
        <v>#N/A</v>
      </c>
    </row>
    <row r="1698" spans="1:8" x14ac:dyDescent="0.25">
      <c r="A1698">
        <v>848</v>
      </c>
      <c r="B1698" t="e">
        <f>IF(A1698&lt;='Single Prism'!$D$18,A1698,#N/A)</f>
        <v>#N/A</v>
      </c>
      <c r="C1698" t="e">
        <f>'Single Prism'!$D$38*SIN(RADIANS('Single Prism'!$D$17*B1698))</f>
        <v>#N/A</v>
      </c>
      <c r="D1698" t="e">
        <f>'Single Prism'!$D$38*COS(RADIANS('Single Prism'!$D$17*B1698))</f>
        <v>#N/A</v>
      </c>
      <c r="F1698" t="e">
        <f>IF(A1698&lt;='Single Prism'!$D$18,A1698,#N/A)</f>
        <v>#N/A</v>
      </c>
      <c r="G1698" t="e">
        <f>'Single Prism'!$D$36*SIN(RADIANS('Single Prism'!$D$17*F1698))</f>
        <v>#N/A</v>
      </c>
      <c r="H1698" t="e">
        <f>'Single Prism'!$D$36*COS(RADIANS('Single Prism'!$D$17*F1698))</f>
        <v>#N/A</v>
      </c>
    </row>
    <row r="1699" spans="1:8" x14ac:dyDescent="0.25">
      <c r="A1699">
        <v>848.5</v>
      </c>
      <c r="B1699" t="e">
        <f>IF(A1699&lt;='Single Prism'!$D$18,A1699,#N/A)</f>
        <v>#N/A</v>
      </c>
      <c r="C1699" t="e">
        <f>'Single Prism'!$D$38*SIN(RADIANS('Single Prism'!$D$17*B1699))</f>
        <v>#N/A</v>
      </c>
      <c r="D1699" t="e">
        <f>'Single Prism'!$D$38*COS(RADIANS('Single Prism'!$D$17*B1699))</f>
        <v>#N/A</v>
      </c>
      <c r="F1699" t="e">
        <f>IF(A1699&lt;='Single Prism'!$D$18,A1699,#N/A)</f>
        <v>#N/A</v>
      </c>
      <c r="G1699" t="e">
        <f>'Single Prism'!$D$36*SIN(RADIANS('Single Prism'!$D$17*F1699))</f>
        <v>#N/A</v>
      </c>
      <c r="H1699" t="e">
        <f>'Single Prism'!$D$36*COS(RADIANS('Single Prism'!$D$17*F1699))</f>
        <v>#N/A</v>
      </c>
    </row>
    <row r="1700" spans="1:8" x14ac:dyDescent="0.25">
      <c r="A1700">
        <v>849</v>
      </c>
      <c r="B1700" t="e">
        <f>IF(A1700&lt;='Single Prism'!$D$18,A1700,#N/A)</f>
        <v>#N/A</v>
      </c>
      <c r="C1700" t="e">
        <f>'Single Prism'!$D$38*SIN(RADIANS('Single Prism'!$D$17*B1700))</f>
        <v>#N/A</v>
      </c>
      <c r="D1700" t="e">
        <f>'Single Prism'!$D$38*COS(RADIANS('Single Prism'!$D$17*B1700))</f>
        <v>#N/A</v>
      </c>
      <c r="F1700" t="e">
        <f>IF(A1700&lt;='Single Prism'!$D$18,A1700,#N/A)</f>
        <v>#N/A</v>
      </c>
      <c r="G1700" t="e">
        <f>'Single Prism'!$D$36*SIN(RADIANS('Single Prism'!$D$17*F1700))</f>
        <v>#N/A</v>
      </c>
      <c r="H1700" t="e">
        <f>'Single Prism'!$D$36*COS(RADIANS('Single Prism'!$D$17*F1700))</f>
        <v>#N/A</v>
      </c>
    </row>
    <row r="1701" spans="1:8" x14ac:dyDescent="0.25">
      <c r="A1701">
        <v>849.5</v>
      </c>
      <c r="B1701" t="e">
        <f>IF(A1701&lt;='Single Prism'!$D$18,A1701,#N/A)</f>
        <v>#N/A</v>
      </c>
      <c r="C1701" t="e">
        <f>'Single Prism'!$D$38*SIN(RADIANS('Single Prism'!$D$17*B1701))</f>
        <v>#N/A</v>
      </c>
      <c r="D1701" t="e">
        <f>'Single Prism'!$D$38*COS(RADIANS('Single Prism'!$D$17*B1701))</f>
        <v>#N/A</v>
      </c>
      <c r="F1701" t="e">
        <f>IF(A1701&lt;='Single Prism'!$D$18,A1701,#N/A)</f>
        <v>#N/A</v>
      </c>
      <c r="G1701" t="e">
        <f>'Single Prism'!$D$36*SIN(RADIANS('Single Prism'!$D$17*F1701))</f>
        <v>#N/A</v>
      </c>
      <c r="H1701" t="e">
        <f>'Single Prism'!$D$36*COS(RADIANS('Single Prism'!$D$17*F1701))</f>
        <v>#N/A</v>
      </c>
    </row>
    <row r="1702" spans="1:8" x14ac:dyDescent="0.25">
      <c r="A1702">
        <v>850</v>
      </c>
      <c r="B1702" t="e">
        <f>IF(A1702&lt;='Single Prism'!$D$18,A1702,#N/A)</f>
        <v>#N/A</v>
      </c>
      <c r="C1702" t="e">
        <f>'Single Prism'!$D$38*SIN(RADIANS('Single Prism'!$D$17*B1702))</f>
        <v>#N/A</v>
      </c>
      <c r="D1702" t="e">
        <f>'Single Prism'!$D$38*COS(RADIANS('Single Prism'!$D$17*B1702))</f>
        <v>#N/A</v>
      </c>
      <c r="F1702" t="e">
        <f>IF(A1702&lt;='Single Prism'!$D$18,A1702,#N/A)</f>
        <v>#N/A</v>
      </c>
      <c r="G1702" t="e">
        <f>'Single Prism'!$D$36*SIN(RADIANS('Single Prism'!$D$17*F1702))</f>
        <v>#N/A</v>
      </c>
      <c r="H1702" t="e">
        <f>'Single Prism'!$D$36*COS(RADIANS('Single Prism'!$D$17*F1702))</f>
        <v>#N/A</v>
      </c>
    </row>
    <row r="1703" spans="1:8" x14ac:dyDescent="0.25">
      <c r="A1703">
        <v>850.5</v>
      </c>
      <c r="B1703" t="e">
        <f>IF(A1703&lt;='Single Prism'!$D$18,A1703,#N/A)</f>
        <v>#N/A</v>
      </c>
      <c r="C1703" t="e">
        <f>'Single Prism'!$D$38*SIN(RADIANS('Single Prism'!$D$17*B1703))</f>
        <v>#N/A</v>
      </c>
      <c r="D1703" t="e">
        <f>'Single Prism'!$D$38*COS(RADIANS('Single Prism'!$D$17*B1703))</f>
        <v>#N/A</v>
      </c>
      <c r="F1703" t="e">
        <f>IF(A1703&lt;='Single Prism'!$D$18,A1703,#N/A)</f>
        <v>#N/A</v>
      </c>
      <c r="G1703" t="e">
        <f>'Single Prism'!$D$36*SIN(RADIANS('Single Prism'!$D$17*F1703))</f>
        <v>#N/A</v>
      </c>
      <c r="H1703" t="e">
        <f>'Single Prism'!$D$36*COS(RADIANS('Single Prism'!$D$17*F1703))</f>
        <v>#N/A</v>
      </c>
    </row>
    <row r="1704" spans="1:8" x14ac:dyDescent="0.25">
      <c r="A1704">
        <v>851</v>
      </c>
      <c r="B1704" t="e">
        <f>IF(A1704&lt;='Single Prism'!$D$18,A1704,#N/A)</f>
        <v>#N/A</v>
      </c>
      <c r="C1704" t="e">
        <f>'Single Prism'!$D$38*SIN(RADIANS('Single Prism'!$D$17*B1704))</f>
        <v>#N/A</v>
      </c>
      <c r="D1704" t="e">
        <f>'Single Prism'!$D$38*COS(RADIANS('Single Prism'!$D$17*B1704))</f>
        <v>#N/A</v>
      </c>
      <c r="F1704" t="e">
        <f>IF(A1704&lt;='Single Prism'!$D$18,A1704,#N/A)</f>
        <v>#N/A</v>
      </c>
      <c r="G1704" t="e">
        <f>'Single Prism'!$D$36*SIN(RADIANS('Single Prism'!$D$17*F1704))</f>
        <v>#N/A</v>
      </c>
      <c r="H1704" t="e">
        <f>'Single Prism'!$D$36*COS(RADIANS('Single Prism'!$D$17*F1704))</f>
        <v>#N/A</v>
      </c>
    </row>
    <row r="1705" spans="1:8" x14ac:dyDescent="0.25">
      <c r="A1705">
        <v>851.5</v>
      </c>
      <c r="B1705" t="e">
        <f>IF(A1705&lt;='Single Prism'!$D$18,A1705,#N/A)</f>
        <v>#N/A</v>
      </c>
      <c r="C1705" t="e">
        <f>'Single Prism'!$D$38*SIN(RADIANS('Single Prism'!$D$17*B1705))</f>
        <v>#N/A</v>
      </c>
      <c r="D1705" t="e">
        <f>'Single Prism'!$D$38*COS(RADIANS('Single Prism'!$D$17*B1705))</f>
        <v>#N/A</v>
      </c>
      <c r="F1705" t="e">
        <f>IF(A1705&lt;='Single Prism'!$D$18,A1705,#N/A)</f>
        <v>#N/A</v>
      </c>
      <c r="G1705" t="e">
        <f>'Single Prism'!$D$36*SIN(RADIANS('Single Prism'!$D$17*F1705))</f>
        <v>#N/A</v>
      </c>
      <c r="H1705" t="e">
        <f>'Single Prism'!$D$36*COS(RADIANS('Single Prism'!$D$17*F1705))</f>
        <v>#N/A</v>
      </c>
    </row>
    <row r="1706" spans="1:8" x14ac:dyDescent="0.25">
      <c r="A1706">
        <v>852</v>
      </c>
      <c r="B1706" t="e">
        <f>IF(A1706&lt;='Single Prism'!$D$18,A1706,#N/A)</f>
        <v>#N/A</v>
      </c>
      <c r="C1706" t="e">
        <f>'Single Prism'!$D$38*SIN(RADIANS('Single Prism'!$D$17*B1706))</f>
        <v>#N/A</v>
      </c>
      <c r="D1706" t="e">
        <f>'Single Prism'!$D$38*COS(RADIANS('Single Prism'!$D$17*B1706))</f>
        <v>#N/A</v>
      </c>
      <c r="F1706" t="e">
        <f>IF(A1706&lt;='Single Prism'!$D$18,A1706,#N/A)</f>
        <v>#N/A</v>
      </c>
      <c r="G1706" t="e">
        <f>'Single Prism'!$D$36*SIN(RADIANS('Single Prism'!$D$17*F1706))</f>
        <v>#N/A</v>
      </c>
      <c r="H1706" t="e">
        <f>'Single Prism'!$D$36*COS(RADIANS('Single Prism'!$D$17*F1706))</f>
        <v>#N/A</v>
      </c>
    </row>
    <row r="1707" spans="1:8" x14ac:dyDescent="0.25">
      <c r="A1707">
        <v>852.5</v>
      </c>
      <c r="B1707" t="e">
        <f>IF(A1707&lt;='Single Prism'!$D$18,A1707,#N/A)</f>
        <v>#N/A</v>
      </c>
      <c r="C1707" t="e">
        <f>'Single Prism'!$D$38*SIN(RADIANS('Single Prism'!$D$17*B1707))</f>
        <v>#N/A</v>
      </c>
      <c r="D1707" t="e">
        <f>'Single Prism'!$D$38*COS(RADIANS('Single Prism'!$D$17*B1707))</f>
        <v>#N/A</v>
      </c>
      <c r="F1707" t="e">
        <f>IF(A1707&lt;='Single Prism'!$D$18,A1707,#N/A)</f>
        <v>#N/A</v>
      </c>
      <c r="G1707" t="e">
        <f>'Single Prism'!$D$36*SIN(RADIANS('Single Prism'!$D$17*F1707))</f>
        <v>#N/A</v>
      </c>
      <c r="H1707" t="e">
        <f>'Single Prism'!$D$36*COS(RADIANS('Single Prism'!$D$17*F1707))</f>
        <v>#N/A</v>
      </c>
    </row>
    <row r="1708" spans="1:8" x14ac:dyDescent="0.25">
      <c r="A1708">
        <v>853</v>
      </c>
      <c r="B1708" t="e">
        <f>IF(A1708&lt;='Single Prism'!$D$18,A1708,#N/A)</f>
        <v>#N/A</v>
      </c>
      <c r="C1708" t="e">
        <f>'Single Prism'!$D$38*SIN(RADIANS('Single Prism'!$D$17*B1708))</f>
        <v>#N/A</v>
      </c>
      <c r="D1708" t="e">
        <f>'Single Prism'!$D$38*COS(RADIANS('Single Prism'!$D$17*B1708))</f>
        <v>#N/A</v>
      </c>
      <c r="F1708" t="e">
        <f>IF(A1708&lt;='Single Prism'!$D$18,A1708,#N/A)</f>
        <v>#N/A</v>
      </c>
      <c r="G1708" t="e">
        <f>'Single Prism'!$D$36*SIN(RADIANS('Single Prism'!$D$17*F1708))</f>
        <v>#N/A</v>
      </c>
      <c r="H1708" t="e">
        <f>'Single Prism'!$D$36*COS(RADIANS('Single Prism'!$D$17*F1708))</f>
        <v>#N/A</v>
      </c>
    </row>
    <row r="1709" spans="1:8" x14ac:dyDescent="0.25">
      <c r="A1709">
        <v>853.5</v>
      </c>
      <c r="B1709" t="e">
        <f>IF(A1709&lt;='Single Prism'!$D$18,A1709,#N/A)</f>
        <v>#N/A</v>
      </c>
      <c r="C1709" t="e">
        <f>'Single Prism'!$D$38*SIN(RADIANS('Single Prism'!$D$17*B1709))</f>
        <v>#N/A</v>
      </c>
      <c r="D1709" t="e">
        <f>'Single Prism'!$D$38*COS(RADIANS('Single Prism'!$D$17*B1709))</f>
        <v>#N/A</v>
      </c>
      <c r="F1709" t="e">
        <f>IF(A1709&lt;='Single Prism'!$D$18,A1709,#N/A)</f>
        <v>#N/A</v>
      </c>
      <c r="G1709" t="e">
        <f>'Single Prism'!$D$36*SIN(RADIANS('Single Prism'!$D$17*F1709))</f>
        <v>#N/A</v>
      </c>
      <c r="H1709" t="e">
        <f>'Single Prism'!$D$36*COS(RADIANS('Single Prism'!$D$17*F1709))</f>
        <v>#N/A</v>
      </c>
    </row>
    <row r="1710" spans="1:8" x14ac:dyDescent="0.25">
      <c r="A1710">
        <v>854</v>
      </c>
      <c r="B1710" t="e">
        <f>IF(A1710&lt;='Single Prism'!$D$18,A1710,#N/A)</f>
        <v>#N/A</v>
      </c>
      <c r="C1710" t="e">
        <f>'Single Prism'!$D$38*SIN(RADIANS('Single Prism'!$D$17*B1710))</f>
        <v>#N/A</v>
      </c>
      <c r="D1710" t="e">
        <f>'Single Prism'!$D$38*COS(RADIANS('Single Prism'!$D$17*B1710))</f>
        <v>#N/A</v>
      </c>
      <c r="F1710" t="e">
        <f>IF(A1710&lt;='Single Prism'!$D$18,A1710,#N/A)</f>
        <v>#N/A</v>
      </c>
      <c r="G1710" t="e">
        <f>'Single Prism'!$D$36*SIN(RADIANS('Single Prism'!$D$17*F1710))</f>
        <v>#N/A</v>
      </c>
      <c r="H1710" t="e">
        <f>'Single Prism'!$D$36*COS(RADIANS('Single Prism'!$D$17*F1710))</f>
        <v>#N/A</v>
      </c>
    </row>
    <row r="1711" spans="1:8" x14ac:dyDescent="0.25">
      <c r="A1711">
        <v>854.5</v>
      </c>
      <c r="B1711" t="e">
        <f>IF(A1711&lt;='Single Prism'!$D$18,A1711,#N/A)</f>
        <v>#N/A</v>
      </c>
      <c r="C1711" t="e">
        <f>'Single Prism'!$D$38*SIN(RADIANS('Single Prism'!$D$17*B1711))</f>
        <v>#N/A</v>
      </c>
      <c r="D1711" t="e">
        <f>'Single Prism'!$D$38*COS(RADIANS('Single Prism'!$D$17*B1711))</f>
        <v>#N/A</v>
      </c>
      <c r="F1711" t="e">
        <f>IF(A1711&lt;='Single Prism'!$D$18,A1711,#N/A)</f>
        <v>#N/A</v>
      </c>
      <c r="G1711" t="e">
        <f>'Single Prism'!$D$36*SIN(RADIANS('Single Prism'!$D$17*F1711))</f>
        <v>#N/A</v>
      </c>
      <c r="H1711" t="e">
        <f>'Single Prism'!$D$36*COS(RADIANS('Single Prism'!$D$17*F1711))</f>
        <v>#N/A</v>
      </c>
    </row>
    <row r="1712" spans="1:8" x14ac:dyDescent="0.25">
      <c r="A1712">
        <v>855</v>
      </c>
      <c r="B1712" t="e">
        <f>IF(A1712&lt;='Single Prism'!$D$18,A1712,#N/A)</f>
        <v>#N/A</v>
      </c>
      <c r="C1712" t="e">
        <f>'Single Prism'!$D$38*SIN(RADIANS('Single Prism'!$D$17*B1712))</f>
        <v>#N/A</v>
      </c>
      <c r="D1712" t="e">
        <f>'Single Prism'!$D$38*COS(RADIANS('Single Prism'!$D$17*B1712))</f>
        <v>#N/A</v>
      </c>
      <c r="F1712" t="e">
        <f>IF(A1712&lt;='Single Prism'!$D$18,A1712,#N/A)</f>
        <v>#N/A</v>
      </c>
      <c r="G1712" t="e">
        <f>'Single Prism'!$D$36*SIN(RADIANS('Single Prism'!$D$17*F1712))</f>
        <v>#N/A</v>
      </c>
      <c r="H1712" t="e">
        <f>'Single Prism'!$D$36*COS(RADIANS('Single Prism'!$D$17*F1712))</f>
        <v>#N/A</v>
      </c>
    </row>
    <row r="1713" spans="1:8" x14ac:dyDescent="0.25">
      <c r="A1713">
        <v>855.5</v>
      </c>
      <c r="B1713" t="e">
        <f>IF(A1713&lt;='Single Prism'!$D$18,A1713,#N/A)</f>
        <v>#N/A</v>
      </c>
      <c r="C1713" t="e">
        <f>'Single Prism'!$D$38*SIN(RADIANS('Single Prism'!$D$17*B1713))</f>
        <v>#N/A</v>
      </c>
      <c r="D1713" t="e">
        <f>'Single Prism'!$D$38*COS(RADIANS('Single Prism'!$D$17*B1713))</f>
        <v>#N/A</v>
      </c>
      <c r="F1713" t="e">
        <f>IF(A1713&lt;='Single Prism'!$D$18,A1713,#N/A)</f>
        <v>#N/A</v>
      </c>
      <c r="G1713" t="e">
        <f>'Single Prism'!$D$36*SIN(RADIANS('Single Prism'!$D$17*F1713))</f>
        <v>#N/A</v>
      </c>
      <c r="H1713" t="e">
        <f>'Single Prism'!$D$36*COS(RADIANS('Single Prism'!$D$17*F1713))</f>
        <v>#N/A</v>
      </c>
    </row>
    <row r="1714" spans="1:8" x14ac:dyDescent="0.25">
      <c r="A1714">
        <v>856</v>
      </c>
      <c r="B1714" t="e">
        <f>IF(A1714&lt;='Single Prism'!$D$18,A1714,#N/A)</f>
        <v>#N/A</v>
      </c>
      <c r="C1714" t="e">
        <f>'Single Prism'!$D$38*SIN(RADIANS('Single Prism'!$D$17*B1714))</f>
        <v>#N/A</v>
      </c>
      <c r="D1714" t="e">
        <f>'Single Prism'!$D$38*COS(RADIANS('Single Prism'!$D$17*B1714))</f>
        <v>#N/A</v>
      </c>
      <c r="F1714" t="e">
        <f>IF(A1714&lt;='Single Prism'!$D$18,A1714,#N/A)</f>
        <v>#N/A</v>
      </c>
      <c r="G1714" t="e">
        <f>'Single Prism'!$D$36*SIN(RADIANS('Single Prism'!$D$17*F1714))</f>
        <v>#N/A</v>
      </c>
      <c r="H1714" t="e">
        <f>'Single Prism'!$D$36*COS(RADIANS('Single Prism'!$D$17*F1714))</f>
        <v>#N/A</v>
      </c>
    </row>
    <row r="1715" spans="1:8" x14ac:dyDescent="0.25">
      <c r="A1715">
        <v>856.5</v>
      </c>
      <c r="B1715" t="e">
        <f>IF(A1715&lt;='Single Prism'!$D$18,A1715,#N/A)</f>
        <v>#N/A</v>
      </c>
      <c r="C1715" t="e">
        <f>'Single Prism'!$D$38*SIN(RADIANS('Single Prism'!$D$17*B1715))</f>
        <v>#N/A</v>
      </c>
      <c r="D1715" t="e">
        <f>'Single Prism'!$D$38*COS(RADIANS('Single Prism'!$D$17*B1715))</f>
        <v>#N/A</v>
      </c>
      <c r="F1715" t="e">
        <f>IF(A1715&lt;='Single Prism'!$D$18,A1715,#N/A)</f>
        <v>#N/A</v>
      </c>
      <c r="G1715" t="e">
        <f>'Single Prism'!$D$36*SIN(RADIANS('Single Prism'!$D$17*F1715))</f>
        <v>#N/A</v>
      </c>
      <c r="H1715" t="e">
        <f>'Single Prism'!$D$36*COS(RADIANS('Single Prism'!$D$17*F1715))</f>
        <v>#N/A</v>
      </c>
    </row>
    <row r="1716" spans="1:8" x14ac:dyDescent="0.25">
      <c r="A1716">
        <v>857</v>
      </c>
      <c r="B1716" t="e">
        <f>IF(A1716&lt;='Single Prism'!$D$18,A1716,#N/A)</f>
        <v>#N/A</v>
      </c>
      <c r="C1716" t="e">
        <f>'Single Prism'!$D$38*SIN(RADIANS('Single Prism'!$D$17*B1716))</f>
        <v>#N/A</v>
      </c>
      <c r="D1716" t="e">
        <f>'Single Prism'!$D$38*COS(RADIANS('Single Prism'!$D$17*B1716))</f>
        <v>#N/A</v>
      </c>
      <c r="F1716" t="e">
        <f>IF(A1716&lt;='Single Prism'!$D$18,A1716,#N/A)</f>
        <v>#N/A</v>
      </c>
      <c r="G1716" t="e">
        <f>'Single Prism'!$D$36*SIN(RADIANS('Single Prism'!$D$17*F1716))</f>
        <v>#N/A</v>
      </c>
      <c r="H1716" t="e">
        <f>'Single Prism'!$D$36*COS(RADIANS('Single Prism'!$D$17*F1716))</f>
        <v>#N/A</v>
      </c>
    </row>
    <row r="1717" spans="1:8" x14ac:dyDescent="0.25">
      <c r="A1717">
        <v>857.5</v>
      </c>
      <c r="B1717" t="e">
        <f>IF(A1717&lt;='Single Prism'!$D$18,A1717,#N/A)</f>
        <v>#N/A</v>
      </c>
      <c r="C1717" t="e">
        <f>'Single Prism'!$D$38*SIN(RADIANS('Single Prism'!$D$17*B1717))</f>
        <v>#N/A</v>
      </c>
      <c r="D1717" t="e">
        <f>'Single Prism'!$D$38*COS(RADIANS('Single Prism'!$D$17*B1717))</f>
        <v>#N/A</v>
      </c>
      <c r="F1717" t="e">
        <f>IF(A1717&lt;='Single Prism'!$D$18,A1717,#N/A)</f>
        <v>#N/A</v>
      </c>
      <c r="G1717" t="e">
        <f>'Single Prism'!$D$36*SIN(RADIANS('Single Prism'!$D$17*F1717))</f>
        <v>#N/A</v>
      </c>
      <c r="H1717" t="e">
        <f>'Single Prism'!$D$36*COS(RADIANS('Single Prism'!$D$17*F1717))</f>
        <v>#N/A</v>
      </c>
    </row>
    <row r="1718" spans="1:8" x14ac:dyDescent="0.25">
      <c r="A1718">
        <v>858</v>
      </c>
      <c r="B1718" t="e">
        <f>IF(A1718&lt;='Single Prism'!$D$18,A1718,#N/A)</f>
        <v>#N/A</v>
      </c>
      <c r="C1718" t="e">
        <f>'Single Prism'!$D$38*SIN(RADIANS('Single Prism'!$D$17*B1718))</f>
        <v>#N/A</v>
      </c>
      <c r="D1718" t="e">
        <f>'Single Prism'!$D$38*COS(RADIANS('Single Prism'!$D$17*B1718))</f>
        <v>#N/A</v>
      </c>
      <c r="F1718" t="e">
        <f>IF(A1718&lt;='Single Prism'!$D$18,A1718,#N/A)</f>
        <v>#N/A</v>
      </c>
      <c r="G1718" t="e">
        <f>'Single Prism'!$D$36*SIN(RADIANS('Single Prism'!$D$17*F1718))</f>
        <v>#N/A</v>
      </c>
      <c r="H1718" t="e">
        <f>'Single Prism'!$D$36*COS(RADIANS('Single Prism'!$D$17*F1718))</f>
        <v>#N/A</v>
      </c>
    </row>
    <row r="1719" spans="1:8" x14ac:dyDescent="0.25">
      <c r="A1719">
        <v>858.5</v>
      </c>
      <c r="B1719" t="e">
        <f>IF(A1719&lt;='Single Prism'!$D$18,A1719,#N/A)</f>
        <v>#N/A</v>
      </c>
      <c r="C1719" t="e">
        <f>'Single Prism'!$D$38*SIN(RADIANS('Single Prism'!$D$17*B1719))</f>
        <v>#N/A</v>
      </c>
      <c r="D1719" t="e">
        <f>'Single Prism'!$D$38*COS(RADIANS('Single Prism'!$D$17*B1719))</f>
        <v>#N/A</v>
      </c>
      <c r="F1719" t="e">
        <f>IF(A1719&lt;='Single Prism'!$D$18,A1719,#N/A)</f>
        <v>#N/A</v>
      </c>
      <c r="G1719" t="e">
        <f>'Single Prism'!$D$36*SIN(RADIANS('Single Prism'!$D$17*F1719))</f>
        <v>#N/A</v>
      </c>
      <c r="H1719" t="e">
        <f>'Single Prism'!$D$36*COS(RADIANS('Single Prism'!$D$17*F1719))</f>
        <v>#N/A</v>
      </c>
    </row>
    <row r="1720" spans="1:8" x14ac:dyDescent="0.25">
      <c r="A1720">
        <v>859</v>
      </c>
      <c r="B1720" t="e">
        <f>IF(A1720&lt;='Single Prism'!$D$18,A1720,#N/A)</f>
        <v>#N/A</v>
      </c>
      <c r="C1720" t="e">
        <f>'Single Prism'!$D$38*SIN(RADIANS('Single Prism'!$D$17*B1720))</f>
        <v>#N/A</v>
      </c>
      <c r="D1720" t="e">
        <f>'Single Prism'!$D$38*COS(RADIANS('Single Prism'!$D$17*B1720))</f>
        <v>#N/A</v>
      </c>
      <c r="F1720" t="e">
        <f>IF(A1720&lt;='Single Prism'!$D$18,A1720,#N/A)</f>
        <v>#N/A</v>
      </c>
      <c r="G1720" t="e">
        <f>'Single Prism'!$D$36*SIN(RADIANS('Single Prism'!$D$17*F1720))</f>
        <v>#N/A</v>
      </c>
      <c r="H1720" t="e">
        <f>'Single Prism'!$D$36*COS(RADIANS('Single Prism'!$D$17*F1720))</f>
        <v>#N/A</v>
      </c>
    </row>
    <row r="1721" spans="1:8" x14ac:dyDescent="0.25">
      <c r="A1721">
        <v>859.5</v>
      </c>
      <c r="B1721" t="e">
        <f>IF(A1721&lt;='Single Prism'!$D$18,A1721,#N/A)</f>
        <v>#N/A</v>
      </c>
      <c r="C1721" t="e">
        <f>'Single Prism'!$D$38*SIN(RADIANS('Single Prism'!$D$17*B1721))</f>
        <v>#N/A</v>
      </c>
      <c r="D1721" t="e">
        <f>'Single Prism'!$D$38*COS(RADIANS('Single Prism'!$D$17*B1721))</f>
        <v>#N/A</v>
      </c>
      <c r="F1721" t="e">
        <f>IF(A1721&lt;='Single Prism'!$D$18,A1721,#N/A)</f>
        <v>#N/A</v>
      </c>
      <c r="G1721" t="e">
        <f>'Single Prism'!$D$36*SIN(RADIANS('Single Prism'!$D$17*F1721))</f>
        <v>#N/A</v>
      </c>
      <c r="H1721" t="e">
        <f>'Single Prism'!$D$36*COS(RADIANS('Single Prism'!$D$17*F1721))</f>
        <v>#N/A</v>
      </c>
    </row>
    <row r="1722" spans="1:8" x14ac:dyDescent="0.25">
      <c r="A1722">
        <v>860</v>
      </c>
      <c r="B1722" t="e">
        <f>IF(A1722&lt;='Single Prism'!$D$18,A1722,#N/A)</f>
        <v>#N/A</v>
      </c>
      <c r="C1722" t="e">
        <f>'Single Prism'!$D$38*SIN(RADIANS('Single Prism'!$D$17*B1722))</f>
        <v>#N/A</v>
      </c>
      <c r="D1722" t="e">
        <f>'Single Prism'!$D$38*COS(RADIANS('Single Prism'!$D$17*B1722))</f>
        <v>#N/A</v>
      </c>
      <c r="F1722" t="e">
        <f>IF(A1722&lt;='Single Prism'!$D$18,A1722,#N/A)</f>
        <v>#N/A</v>
      </c>
      <c r="G1722" t="e">
        <f>'Single Prism'!$D$36*SIN(RADIANS('Single Prism'!$D$17*F1722))</f>
        <v>#N/A</v>
      </c>
      <c r="H1722" t="e">
        <f>'Single Prism'!$D$36*COS(RADIANS('Single Prism'!$D$17*F1722))</f>
        <v>#N/A</v>
      </c>
    </row>
    <row r="1723" spans="1:8" x14ac:dyDescent="0.25">
      <c r="A1723">
        <v>860.5</v>
      </c>
      <c r="B1723" t="e">
        <f>IF(A1723&lt;='Single Prism'!$D$18,A1723,#N/A)</f>
        <v>#N/A</v>
      </c>
      <c r="C1723" t="e">
        <f>'Single Prism'!$D$38*SIN(RADIANS('Single Prism'!$D$17*B1723))</f>
        <v>#N/A</v>
      </c>
      <c r="D1723" t="e">
        <f>'Single Prism'!$D$38*COS(RADIANS('Single Prism'!$D$17*B1723))</f>
        <v>#N/A</v>
      </c>
      <c r="F1723" t="e">
        <f>IF(A1723&lt;='Single Prism'!$D$18,A1723,#N/A)</f>
        <v>#N/A</v>
      </c>
      <c r="G1723" t="e">
        <f>'Single Prism'!$D$36*SIN(RADIANS('Single Prism'!$D$17*F1723))</f>
        <v>#N/A</v>
      </c>
      <c r="H1723" t="e">
        <f>'Single Prism'!$D$36*COS(RADIANS('Single Prism'!$D$17*F1723))</f>
        <v>#N/A</v>
      </c>
    </row>
    <row r="1724" spans="1:8" x14ac:dyDescent="0.25">
      <c r="A1724">
        <v>861</v>
      </c>
      <c r="B1724" t="e">
        <f>IF(A1724&lt;='Single Prism'!$D$18,A1724,#N/A)</f>
        <v>#N/A</v>
      </c>
      <c r="C1724" t="e">
        <f>'Single Prism'!$D$38*SIN(RADIANS('Single Prism'!$D$17*B1724))</f>
        <v>#N/A</v>
      </c>
      <c r="D1724" t="e">
        <f>'Single Prism'!$D$38*COS(RADIANS('Single Prism'!$D$17*B1724))</f>
        <v>#N/A</v>
      </c>
      <c r="F1724" t="e">
        <f>IF(A1724&lt;='Single Prism'!$D$18,A1724,#N/A)</f>
        <v>#N/A</v>
      </c>
      <c r="G1724" t="e">
        <f>'Single Prism'!$D$36*SIN(RADIANS('Single Prism'!$D$17*F1724))</f>
        <v>#N/A</v>
      </c>
      <c r="H1724" t="e">
        <f>'Single Prism'!$D$36*COS(RADIANS('Single Prism'!$D$17*F1724))</f>
        <v>#N/A</v>
      </c>
    </row>
    <row r="1725" spans="1:8" x14ac:dyDescent="0.25">
      <c r="A1725">
        <v>861.5</v>
      </c>
      <c r="B1725" t="e">
        <f>IF(A1725&lt;='Single Prism'!$D$18,A1725,#N/A)</f>
        <v>#N/A</v>
      </c>
      <c r="C1725" t="e">
        <f>'Single Prism'!$D$38*SIN(RADIANS('Single Prism'!$D$17*B1725))</f>
        <v>#N/A</v>
      </c>
      <c r="D1725" t="e">
        <f>'Single Prism'!$D$38*COS(RADIANS('Single Prism'!$D$17*B1725))</f>
        <v>#N/A</v>
      </c>
      <c r="F1725" t="e">
        <f>IF(A1725&lt;='Single Prism'!$D$18,A1725,#N/A)</f>
        <v>#N/A</v>
      </c>
      <c r="G1725" t="e">
        <f>'Single Prism'!$D$36*SIN(RADIANS('Single Prism'!$D$17*F1725))</f>
        <v>#N/A</v>
      </c>
      <c r="H1725" t="e">
        <f>'Single Prism'!$D$36*COS(RADIANS('Single Prism'!$D$17*F1725))</f>
        <v>#N/A</v>
      </c>
    </row>
    <row r="1726" spans="1:8" x14ac:dyDescent="0.25">
      <c r="A1726">
        <v>862</v>
      </c>
      <c r="B1726" t="e">
        <f>IF(A1726&lt;='Single Prism'!$D$18,A1726,#N/A)</f>
        <v>#N/A</v>
      </c>
      <c r="C1726" t="e">
        <f>'Single Prism'!$D$38*SIN(RADIANS('Single Prism'!$D$17*B1726))</f>
        <v>#N/A</v>
      </c>
      <c r="D1726" t="e">
        <f>'Single Prism'!$D$38*COS(RADIANS('Single Prism'!$D$17*B1726))</f>
        <v>#N/A</v>
      </c>
      <c r="F1726" t="e">
        <f>IF(A1726&lt;='Single Prism'!$D$18,A1726,#N/A)</f>
        <v>#N/A</v>
      </c>
      <c r="G1726" t="e">
        <f>'Single Prism'!$D$36*SIN(RADIANS('Single Prism'!$D$17*F1726))</f>
        <v>#N/A</v>
      </c>
      <c r="H1726" t="e">
        <f>'Single Prism'!$D$36*COS(RADIANS('Single Prism'!$D$17*F1726))</f>
        <v>#N/A</v>
      </c>
    </row>
    <row r="1727" spans="1:8" x14ac:dyDescent="0.25">
      <c r="A1727">
        <v>862.5</v>
      </c>
      <c r="B1727" t="e">
        <f>IF(A1727&lt;='Single Prism'!$D$18,A1727,#N/A)</f>
        <v>#N/A</v>
      </c>
      <c r="C1727" t="e">
        <f>'Single Prism'!$D$38*SIN(RADIANS('Single Prism'!$D$17*B1727))</f>
        <v>#N/A</v>
      </c>
      <c r="D1727" t="e">
        <f>'Single Prism'!$D$38*COS(RADIANS('Single Prism'!$D$17*B1727))</f>
        <v>#N/A</v>
      </c>
      <c r="F1727" t="e">
        <f>IF(A1727&lt;='Single Prism'!$D$18,A1727,#N/A)</f>
        <v>#N/A</v>
      </c>
      <c r="G1727" t="e">
        <f>'Single Prism'!$D$36*SIN(RADIANS('Single Prism'!$D$17*F1727))</f>
        <v>#N/A</v>
      </c>
      <c r="H1727" t="e">
        <f>'Single Prism'!$D$36*COS(RADIANS('Single Prism'!$D$17*F1727))</f>
        <v>#N/A</v>
      </c>
    </row>
    <row r="1728" spans="1:8" x14ac:dyDescent="0.25">
      <c r="A1728">
        <v>863</v>
      </c>
      <c r="B1728" t="e">
        <f>IF(A1728&lt;='Single Prism'!$D$18,A1728,#N/A)</f>
        <v>#N/A</v>
      </c>
      <c r="C1728" t="e">
        <f>'Single Prism'!$D$38*SIN(RADIANS('Single Prism'!$D$17*B1728))</f>
        <v>#N/A</v>
      </c>
      <c r="D1728" t="e">
        <f>'Single Prism'!$D$38*COS(RADIANS('Single Prism'!$D$17*B1728))</f>
        <v>#N/A</v>
      </c>
      <c r="F1728" t="e">
        <f>IF(A1728&lt;='Single Prism'!$D$18,A1728,#N/A)</f>
        <v>#N/A</v>
      </c>
      <c r="G1728" t="e">
        <f>'Single Prism'!$D$36*SIN(RADIANS('Single Prism'!$D$17*F1728))</f>
        <v>#N/A</v>
      </c>
      <c r="H1728" t="e">
        <f>'Single Prism'!$D$36*COS(RADIANS('Single Prism'!$D$17*F1728))</f>
        <v>#N/A</v>
      </c>
    </row>
    <row r="1729" spans="1:8" x14ac:dyDescent="0.25">
      <c r="A1729">
        <v>863.5</v>
      </c>
      <c r="B1729" t="e">
        <f>IF(A1729&lt;='Single Prism'!$D$18,A1729,#N/A)</f>
        <v>#N/A</v>
      </c>
      <c r="C1729" t="e">
        <f>'Single Prism'!$D$38*SIN(RADIANS('Single Prism'!$D$17*B1729))</f>
        <v>#N/A</v>
      </c>
      <c r="D1729" t="e">
        <f>'Single Prism'!$D$38*COS(RADIANS('Single Prism'!$D$17*B1729))</f>
        <v>#N/A</v>
      </c>
      <c r="F1729" t="e">
        <f>IF(A1729&lt;='Single Prism'!$D$18,A1729,#N/A)</f>
        <v>#N/A</v>
      </c>
      <c r="G1729" t="e">
        <f>'Single Prism'!$D$36*SIN(RADIANS('Single Prism'!$D$17*F1729))</f>
        <v>#N/A</v>
      </c>
      <c r="H1729" t="e">
        <f>'Single Prism'!$D$36*COS(RADIANS('Single Prism'!$D$17*F1729))</f>
        <v>#N/A</v>
      </c>
    </row>
    <row r="1730" spans="1:8" x14ac:dyDescent="0.25">
      <c r="A1730">
        <v>864</v>
      </c>
      <c r="B1730" t="e">
        <f>IF(A1730&lt;='Single Prism'!$D$18,A1730,#N/A)</f>
        <v>#N/A</v>
      </c>
      <c r="C1730" t="e">
        <f>'Single Prism'!$D$38*SIN(RADIANS('Single Prism'!$D$17*B1730))</f>
        <v>#N/A</v>
      </c>
      <c r="D1730" t="e">
        <f>'Single Prism'!$D$38*COS(RADIANS('Single Prism'!$D$17*B1730))</f>
        <v>#N/A</v>
      </c>
      <c r="F1730" t="e">
        <f>IF(A1730&lt;='Single Prism'!$D$18,A1730,#N/A)</f>
        <v>#N/A</v>
      </c>
      <c r="G1730" t="e">
        <f>'Single Prism'!$D$36*SIN(RADIANS('Single Prism'!$D$17*F1730))</f>
        <v>#N/A</v>
      </c>
      <c r="H1730" t="e">
        <f>'Single Prism'!$D$36*COS(RADIANS('Single Prism'!$D$17*F1730))</f>
        <v>#N/A</v>
      </c>
    </row>
    <row r="1731" spans="1:8" x14ac:dyDescent="0.25">
      <c r="A1731">
        <v>864.5</v>
      </c>
      <c r="B1731" t="e">
        <f>IF(A1731&lt;='Single Prism'!$D$18,A1731,#N/A)</f>
        <v>#N/A</v>
      </c>
      <c r="C1731" t="e">
        <f>'Single Prism'!$D$38*SIN(RADIANS('Single Prism'!$D$17*B1731))</f>
        <v>#N/A</v>
      </c>
      <c r="D1731" t="e">
        <f>'Single Prism'!$D$38*COS(RADIANS('Single Prism'!$D$17*B1731))</f>
        <v>#N/A</v>
      </c>
      <c r="F1731" t="e">
        <f>IF(A1731&lt;='Single Prism'!$D$18,A1731,#N/A)</f>
        <v>#N/A</v>
      </c>
      <c r="G1731" t="e">
        <f>'Single Prism'!$D$36*SIN(RADIANS('Single Prism'!$D$17*F1731))</f>
        <v>#N/A</v>
      </c>
      <c r="H1731" t="e">
        <f>'Single Prism'!$D$36*COS(RADIANS('Single Prism'!$D$17*F1731))</f>
        <v>#N/A</v>
      </c>
    </row>
    <row r="1732" spans="1:8" x14ac:dyDescent="0.25">
      <c r="A1732">
        <v>865</v>
      </c>
      <c r="B1732" t="e">
        <f>IF(A1732&lt;='Single Prism'!$D$18,A1732,#N/A)</f>
        <v>#N/A</v>
      </c>
      <c r="C1732" t="e">
        <f>'Single Prism'!$D$38*SIN(RADIANS('Single Prism'!$D$17*B1732))</f>
        <v>#N/A</v>
      </c>
      <c r="D1732" t="e">
        <f>'Single Prism'!$D$38*COS(RADIANS('Single Prism'!$D$17*B1732))</f>
        <v>#N/A</v>
      </c>
      <c r="F1732" t="e">
        <f>IF(A1732&lt;='Single Prism'!$D$18,A1732,#N/A)</f>
        <v>#N/A</v>
      </c>
      <c r="G1732" t="e">
        <f>'Single Prism'!$D$36*SIN(RADIANS('Single Prism'!$D$17*F1732))</f>
        <v>#N/A</v>
      </c>
      <c r="H1732" t="e">
        <f>'Single Prism'!$D$36*COS(RADIANS('Single Prism'!$D$17*F1732))</f>
        <v>#N/A</v>
      </c>
    </row>
    <row r="1733" spans="1:8" x14ac:dyDescent="0.25">
      <c r="A1733">
        <v>865.5</v>
      </c>
      <c r="B1733" t="e">
        <f>IF(A1733&lt;='Single Prism'!$D$18,A1733,#N/A)</f>
        <v>#N/A</v>
      </c>
      <c r="C1733" t="e">
        <f>'Single Prism'!$D$38*SIN(RADIANS('Single Prism'!$D$17*B1733))</f>
        <v>#N/A</v>
      </c>
      <c r="D1733" t="e">
        <f>'Single Prism'!$D$38*COS(RADIANS('Single Prism'!$D$17*B1733))</f>
        <v>#N/A</v>
      </c>
      <c r="F1733" t="e">
        <f>IF(A1733&lt;='Single Prism'!$D$18,A1733,#N/A)</f>
        <v>#N/A</v>
      </c>
      <c r="G1733" t="e">
        <f>'Single Prism'!$D$36*SIN(RADIANS('Single Prism'!$D$17*F1733))</f>
        <v>#N/A</v>
      </c>
      <c r="H1733" t="e">
        <f>'Single Prism'!$D$36*COS(RADIANS('Single Prism'!$D$17*F1733))</f>
        <v>#N/A</v>
      </c>
    </row>
    <row r="1734" spans="1:8" x14ac:dyDescent="0.25">
      <c r="A1734">
        <v>866</v>
      </c>
      <c r="B1734" t="e">
        <f>IF(A1734&lt;='Single Prism'!$D$18,A1734,#N/A)</f>
        <v>#N/A</v>
      </c>
      <c r="C1734" t="e">
        <f>'Single Prism'!$D$38*SIN(RADIANS('Single Prism'!$D$17*B1734))</f>
        <v>#N/A</v>
      </c>
      <c r="D1734" t="e">
        <f>'Single Prism'!$D$38*COS(RADIANS('Single Prism'!$D$17*B1734))</f>
        <v>#N/A</v>
      </c>
      <c r="F1734" t="e">
        <f>IF(A1734&lt;='Single Prism'!$D$18,A1734,#N/A)</f>
        <v>#N/A</v>
      </c>
      <c r="G1734" t="e">
        <f>'Single Prism'!$D$36*SIN(RADIANS('Single Prism'!$D$17*F1734))</f>
        <v>#N/A</v>
      </c>
      <c r="H1734" t="e">
        <f>'Single Prism'!$D$36*COS(RADIANS('Single Prism'!$D$17*F1734))</f>
        <v>#N/A</v>
      </c>
    </row>
    <row r="1735" spans="1:8" x14ac:dyDescent="0.25">
      <c r="A1735">
        <v>866.5</v>
      </c>
      <c r="B1735" t="e">
        <f>IF(A1735&lt;='Single Prism'!$D$18,A1735,#N/A)</f>
        <v>#N/A</v>
      </c>
      <c r="C1735" t="e">
        <f>'Single Prism'!$D$38*SIN(RADIANS('Single Prism'!$D$17*B1735))</f>
        <v>#N/A</v>
      </c>
      <c r="D1735" t="e">
        <f>'Single Prism'!$D$38*COS(RADIANS('Single Prism'!$D$17*B1735))</f>
        <v>#N/A</v>
      </c>
      <c r="F1735" t="e">
        <f>IF(A1735&lt;='Single Prism'!$D$18,A1735,#N/A)</f>
        <v>#N/A</v>
      </c>
      <c r="G1735" t="e">
        <f>'Single Prism'!$D$36*SIN(RADIANS('Single Prism'!$D$17*F1735))</f>
        <v>#N/A</v>
      </c>
      <c r="H1735" t="e">
        <f>'Single Prism'!$D$36*COS(RADIANS('Single Prism'!$D$17*F1735))</f>
        <v>#N/A</v>
      </c>
    </row>
    <row r="1736" spans="1:8" x14ac:dyDescent="0.25">
      <c r="A1736">
        <v>867</v>
      </c>
      <c r="B1736" t="e">
        <f>IF(A1736&lt;='Single Prism'!$D$18,A1736,#N/A)</f>
        <v>#N/A</v>
      </c>
      <c r="C1736" t="e">
        <f>'Single Prism'!$D$38*SIN(RADIANS('Single Prism'!$D$17*B1736))</f>
        <v>#N/A</v>
      </c>
      <c r="D1736" t="e">
        <f>'Single Prism'!$D$38*COS(RADIANS('Single Prism'!$D$17*B1736))</f>
        <v>#N/A</v>
      </c>
      <c r="F1736" t="e">
        <f>IF(A1736&lt;='Single Prism'!$D$18,A1736,#N/A)</f>
        <v>#N/A</v>
      </c>
      <c r="G1736" t="e">
        <f>'Single Prism'!$D$36*SIN(RADIANS('Single Prism'!$D$17*F1736))</f>
        <v>#N/A</v>
      </c>
      <c r="H1736" t="e">
        <f>'Single Prism'!$D$36*COS(RADIANS('Single Prism'!$D$17*F1736))</f>
        <v>#N/A</v>
      </c>
    </row>
    <row r="1737" spans="1:8" x14ac:dyDescent="0.25">
      <c r="A1737">
        <v>867.5</v>
      </c>
      <c r="B1737" t="e">
        <f>IF(A1737&lt;='Single Prism'!$D$18,A1737,#N/A)</f>
        <v>#N/A</v>
      </c>
      <c r="C1737" t="e">
        <f>'Single Prism'!$D$38*SIN(RADIANS('Single Prism'!$D$17*B1737))</f>
        <v>#N/A</v>
      </c>
      <c r="D1737" t="e">
        <f>'Single Prism'!$D$38*COS(RADIANS('Single Prism'!$D$17*B1737))</f>
        <v>#N/A</v>
      </c>
      <c r="F1737" t="e">
        <f>IF(A1737&lt;='Single Prism'!$D$18,A1737,#N/A)</f>
        <v>#N/A</v>
      </c>
      <c r="G1737" t="e">
        <f>'Single Prism'!$D$36*SIN(RADIANS('Single Prism'!$D$17*F1737))</f>
        <v>#N/A</v>
      </c>
      <c r="H1737" t="e">
        <f>'Single Prism'!$D$36*COS(RADIANS('Single Prism'!$D$17*F1737))</f>
        <v>#N/A</v>
      </c>
    </row>
    <row r="1738" spans="1:8" x14ac:dyDescent="0.25">
      <c r="A1738">
        <v>868</v>
      </c>
      <c r="B1738" t="e">
        <f>IF(A1738&lt;='Single Prism'!$D$18,A1738,#N/A)</f>
        <v>#N/A</v>
      </c>
      <c r="C1738" t="e">
        <f>'Single Prism'!$D$38*SIN(RADIANS('Single Prism'!$D$17*B1738))</f>
        <v>#N/A</v>
      </c>
      <c r="D1738" t="e">
        <f>'Single Prism'!$D$38*COS(RADIANS('Single Prism'!$D$17*B1738))</f>
        <v>#N/A</v>
      </c>
      <c r="F1738" t="e">
        <f>IF(A1738&lt;='Single Prism'!$D$18,A1738,#N/A)</f>
        <v>#N/A</v>
      </c>
      <c r="G1738" t="e">
        <f>'Single Prism'!$D$36*SIN(RADIANS('Single Prism'!$D$17*F1738))</f>
        <v>#N/A</v>
      </c>
      <c r="H1738" t="e">
        <f>'Single Prism'!$D$36*COS(RADIANS('Single Prism'!$D$17*F1738))</f>
        <v>#N/A</v>
      </c>
    </row>
    <row r="1739" spans="1:8" x14ac:dyDescent="0.25">
      <c r="A1739">
        <v>868.5</v>
      </c>
      <c r="B1739" t="e">
        <f>IF(A1739&lt;='Single Prism'!$D$18,A1739,#N/A)</f>
        <v>#N/A</v>
      </c>
      <c r="C1739" t="e">
        <f>'Single Prism'!$D$38*SIN(RADIANS('Single Prism'!$D$17*B1739))</f>
        <v>#N/A</v>
      </c>
      <c r="D1739" t="e">
        <f>'Single Prism'!$D$38*COS(RADIANS('Single Prism'!$D$17*B1739))</f>
        <v>#N/A</v>
      </c>
      <c r="F1739" t="e">
        <f>IF(A1739&lt;='Single Prism'!$D$18,A1739,#N/A)</f>
        <v>#N/A</v>
      </c>
      <c r="G1739" t="e">
        <f>'Single Prism'!$D$36*SIN(RADIANS('Single Prism'!$D$17*F1739))</f>
        <v>#N/A</v>
      </c>
      <c r="H1739" t="e">
        <f>'Single Prism'!$D$36*COS(RADIANS('Single Prism'!$D$17*F1739))</f>
        <v>#N/A</v>
      </c>
    </row>
    <row r="1740" spans="1:8" x14ac:dyDescent="0.25">
      <c r="A1740">
        <v>869</v>
      </c>
      <c r="B1740" t="e">
        <f>IF(A1740&lt;='Single Prism'!$D$18,A1740,#N/A)</f>
        <v>#N/A</v>
      </c>
      <c r="C1740" t="e">
        <f>'Single Prism'!$D$38*SIN(RADIANS('Single Prism'!$D$17*B1740))</f>
        <v>#N/A</v>
      </c>
      <c r="D1740" t="e">
        <f>'Single Prism'!$D$38*COS(RADIANS('Single Prism'!$D$17*B1740))</f>
        <v>#N/A</v>
      </c>
      <c r="F1740" t="e">
        <f>IF(A1740&lt;='Single Prism'!$D$18,A1740,#N/A)</f>
        <v>#N/A</v>
      </c>
      <c r="G1740" t="e">
        <f>'Single Prism'!$D$36*SIN(RADIANS('Single Prism'!$D$17*F1740))</f>
        <v>#N/A</v>
      </c>
      <c r="H1740" t="e">
        <f>'Single Prism'!$D$36*COS(RADIANS('Single Prism'!$D$17*F1740))</f>
        <v>#N/A</v>
      </c>
    </row>
    <row r="1741" spans="1:8" x14ac:dyDescent="0.25">
      <c r="A1741">
        <v>869.5</v>
      </c>
      <c r="B1741" t="e">
        <f>IF(A1741&lt;='Single Prism'!$D$18,A1741,#N/A)</f>
        <v>#N/A</v>
      </c>
      <c r="C1741" t="e">
        <f>'Single Prism'!$D$38*SIN(RADIANS('Single Prism'!$D$17*B1741))</f>
        <v>#N/A</v>
      </c>
      <c r="D1741" t="e">
        <f>'Single Prism'!$D$38*COS(RADIANS('Single Prism'!$D$17*B1741))</f>
        <v>#N/A</v>
      </c>
      <c r="F1741" t="e">
        <f>IF(A1741&lt;='Single Prism'!$D$18,A1741,#N/A)</f>
        <v>#N/A</v>
      </c>
      <c r="G1741" t="e">
        <f>'Single Prism'!$D$36*SIN(RADIANS('Single Prism'!$D$17*F1741))</f>
        <v>#N/A</v>
      </c>
      <c r="H1741" t="e">
        <f>'Single Prism'!$D$36*COS(RADIANS('Single Prism'!$D$17*F1741))</f>
        <v>#N/A</v>
      </c>
    </row>
    <row r="1742" spans="1:8" x14ac:dyDescent="0.25">
      <c r="A1742">
        <v>870</v>
      </c>
      <c r="B1742" t="e">
        <f>IF(A1742&lt;='Single Prism'!$D$18,A1742,#N/A)</f>
        <v>#N/A</v>
      </c>
      <c r="C1742" t="e">
        <f>'Single Prism'!$D$38*SIN(RADIANS('Single Prism'!$D$17*B1742))</f>
        <v>#N/A</v>
      </c>
      <c r="D1742" t="e">
        <f>'Single Prism'!$D$38*COS(RADIANS('Single Prism'!$D$17*B1742))</f>
        <v>#N/A</v>
      </c>
      <c r="F1742" t="e">
        <f>IF(A1742&lt;='Single Prism'!$D$18,A1742,#N/A)</f>
        <v>#N/A</v>
      </c>
      <c r="G1742" t="e">
        <f>'Single Prism'!$D$36*SIN(RADIANS('Single Prism'!$D$17*F1742))</f>
        <v>#N/A</v>
      </c>
      <c r="H1742" t="e">
        <f>'Single Prism'!$D$36*COS(RADIANS('Single Prism'!$D$17*F1742))</f>
        <v>#N/A</v>
      </c>
    </row>
    <row r="1743" spans="1:8" x14ac:dyDescent="0.25">
      <c r="A1743">
        <v>870.5</v>
      </c>
      <c r="B1743" t="e">
        <f>IF(A1743&lt;='Single Prism'!$D$18,A1743,#N/A)</f>
        <v>#N/A</v>
      </c>
      <c r="C1743" t="e">
        <f>'Single Prism'!$D$38*SIN(RADIANS('Single Prism'!$D$17*B1743))</f>
        <v>#N/A</v>
      </c>
      <c r="D1743" t="e">
        <f>'Single Prism'!$D$38*COS(RADIANS('Single Prism'!$D$17*B1743))</f>
        <v>#N/A</v>
      </c>
      <c r="F1743" t="e">
        <f>IF(A1743&lt;='Single Prism'!$D$18,A1743,#N/A)</f>
        <v>#N/A</v>
      </c>
      <c r="G1743" t="e">
        <f>'Single Prism'!$D$36*SIN(RADIANS('Single Prism'!$D$17*F1743))</f>
        <v>#N/A</v>
      </c>
      <c r="H1743" t="e">
        <f>'Single Prism'!$D$36*COS(RADIANS('Single Prism'!$D$17*F1743))</f>
        <v>#N/A</v>
      </c>
    </row>
    <row r="1744" spans="1:8" x14ac:dyDescent="0.25">
      <c r="A1744">
        <v>871</v>
      </c>
      <c r="B1744" t="e">
        <f>IF(A1744&lt;='Single Prism'!$D$18,A1744,#N/A)</f>
        <v>#N/A</v>
      </c>
      <c r="C1744" t="e">
        <f>'Single Prism'!$D$38*SIN(RADIANS('Single Prism'!$D$17*B1744))</f>
        <v>#N/A</v>
      </c>
      <c r="D1744" t="e">
        <f>'Single Prism'!$D$38*COS(RADIANS('Single Prism'!$D$17*B1744))</f>
        <v>#N/A</v>
      </c>
      <c r="F1744" t="e">
        <f>IF(A1744&lt;='Single Prism'!$D$18,A1744,#N/A)</f>
        <v>#N/A</v>
      </c>
      <c r="G1744" t="e">
        <f>'Single Prism'!$D$36*SIN(RADIANS('Single Prism'!$D$17*F1744))</f>
        <v>#N/A</v>
      </c>
      <c r="H1744" t="e">
        <f>'Single Prism'!$D$36*COS(RADIANS('Single Prism'!$D$17*F1744))</f>
        <v>#N/A</v>
      </c>
    </row>
    <row r="1745" spans="1:8" x14ac:dyDescent="0.25">
      <c r="A1745">
        <v>871.5</v>
      </c>
      <c r="B1745" t="e">
        <f>IF(A1745&lt;='Single Prism'!$D$18,A1745,#N/A)</f>
        <v>#N/A</v>
      </c>
      <c r="C1745" t="e">
        <f>'Single Prism'!$D$38*SIN(RADIANS('Single Prism'!$D$17*B1745))</f>
        <v>#N/A</v>
      </c>
      <c r="D1745" t="e">
        <f>'Single Prism'!$D$38*COS(RADIANS('Single Prism'!$D$17*B1745))</f>
        <v>#N/A</v>
      </c>
      <c r="F1745" t="e">
        <f>IF(A1745&lt;='Single Prism'!$D$18,A1745,#N/A)</f>
        <v>#N/A</v>
      </c>
      <c r="G1745" t="e">
        <f>'Single Prism'!$D$36*SIN(RADIANS('Single Prism'!$D$17*F1745))</f>
        <v>#N/A</v>
      </c>
      <c r="H1745" t="e">
        <f>'Single Prism'!$D$36*COS(RADIANS('Single Prism'!$D$17*F1745))</f>
        <v>#N/A</v>
      </c>
    </row>
    <row r="1746" spans="1:8" x14ac:dyDescent="0.25">
      <c r="A1746">
        <v>872</v>
      </c>
      <c r="B1746" t="e">
        <f>IF(A1746&lt;='Single Prism'!$D$18,A1746,#N/A)</f>
        <v>#N/A</v>
      </c>
      <c r="C1746" t="e">
        <f>'Single Prism'!$D$38*SIN(RADIANS('Single Prism'!$D$17*B1746))</f>
        <v>#N/A</v>
      </c>
      <c r="D1746" t="e">
        <f>'Single Prism'!$D$38*COS(RADIANS('Single Prism'!$D$17*B1746))</f>
        <v>#N/A</v>
      </c>
      <c r="F1746" t="e">
        <f>IF(A1746&lt;='Single Prism'!$D$18,A1746,#N/A)</f>
        <v>#N/A</v>
      </c>
      <c r="G1746" t="e">
        <f>'Single Prism'!$D$36*SIN(RADIANS('Single Prism'!$D$17*F1746))</f>
        <v>#N/A</v>
      </c>
      <c r="H1746" t="e">
        <f>'Single Prism'!$D$36*COS(RADIANS('Single Prism'!$D$17*F1746))</f>
        <v>#N/A</v>
      </c>
    </row>
    <row r="1747" spans="1:8" x14ac:dyDescent="0.25">
      <c r="A1747">
        <v>872.5</v>
      </c>
      <c r="B1747" t="e">
        <f>IF(A1747&lt;='Single Prism'!$D$18,A1747,#N/A)</f>
        <v>#N/A</v>
      </c>
      <c r="C1747" t="e">
        <f>'Single Prism'!$D$38*SIN(RADIANS('Single Prism'!$D$17*B1747))</f>
        <v>#N/A</v>
      </c>
      <c r="D1747" t="e">
        <f>'Single Prism'!$D$38*COS(RADIANS('Single Prism'!$D$17*B1747))</f>
        <v>#N/A</v>
      </c>
      <c r="F1747" t="e">
        <f>IF(A1747&lt;='Single Prism'!$D$18,A1747,#N/A)</f>
        <v>#N/A</v>
      </c>
      <c r="G1747" t="e">
        <f>'Single Prism'!$D$36*SIN(RADIANS('Single Prism'!$D$17*F1747))</f>
        <v>#N/A</v>
      </c>
      <c r="H1747" t="e">
        <f>'Single Prism'!$D$36*COS(RADIANS('Single Prism'!$D$17*F1747))</f>
        <v>#N/A</v>
      </c>
    </row>
    <row r="1748" spans="1:8" x14ac:dyDescent="0.25">
      <c r="A1748">
        <v>873</v>
      </c>
      <c r="B1748" t="e">
        <f>IF(A1748&lt;='Single Prism'!$D$18,A1748,#N/A)</f>
        <v>#N/A</v>
      </c>
      <c r="C1748" t="e">
        <f>'Single Prism'!$D$38*SIN(RADIANS('Single Prism'!$D$17*B1748))</f>
        <v>#N/A</v>
      </c>
      <c r="D1748" t="e">
        <f>'Single Prism'!$D$38*COS(RADIANS('Single Prism'!$D$17*B1748))</f>
        <v>#N/A</v>
      </c>
      <c r="F1748" t="e">
        <f>IF(A1748&lt;='Single Prism'!$D$18,A1748,#N/A)</f>
        <v>#N/A</v>
      </c>
      <c r="G1748" t="e">
        <f>'Single Prism'!$D$36*SIN(RADIANS('Single Prism'!$D$17*F1748))</f>
        <v>#N/A</v>
      </c>
      <c r="H1748" t="e">
        <f>'Single Prism'!$D$36*COS(RADIANS('Single Prism'!$D$17*F1748))</f>
        <v>#N/A</v>
      </c>
    </row>
    <row r="1749" spans="1:8" x14ac:dyDescent="0.25">
      <c r="A1749">
        <v>873.5</v>
      </c>
      <c r="B1749" t="e">
        <f>IF(A1749&lt;='Single Prism'!$D$18,A1749,#N/A)</f>
        <v>#N/A</v>
      </c>
      <c r="C1749" t="e">
        <f>'Single Prism'!$D$38*SIN(RADIANS('Single Prism'!$D$17*B1749))</f>
        <v>#N/A</v>
      </c>
      <c r="D1749" t="e">
        <f>'Single Prism'!$D$38*COS(RADIANS('Single Prism'!$D$17*B1749))</f>
        <v>#N/A</v>
      </c>
      <c r="F1749" t="e">
        <f>IF(A1749&lt;='Single Prism'!$D$18,A1749,#N/A)</f>
        <v>#N/A</v>
      </c>
      <c r="G1749" t="e">
        <f>'Single Prism'!$D$36*SIN(RADIANS('Single Prism'!$D$17*F1749))</f>
        <v>#N/A</v>
      </c>
      <c r="H1749" t="e">
        <f>'Single Prism'!$D$36*COS(RADIANS('Single Prism'!$D$17*F1749))</f>
        <v>#N/A</v>
      </c>
    </row>
    <row r="1750" spans="1:8" x14ac:dyDescent="0.25">
      <c r="A1750">
        <v>874</v>
      </c>
      <c r="B1750" t="e">
        <f>IF(A1750&lt;='Single Prism'!$D$18,A1750,#N/A)</f>
        <v>#N/A</v>
      </c>
      <c r="C1750" t="e">
        <f>'Single Prism'!$D$38*SIN(RADIANS('Single Prism'!$D$17*B1750))</f>
        <v>#N/A</v>
      </c>
      <c r="D1750" t="e">
        <f>'Single Prism'!$D$38*COS(RADIANS('Single Prism'!$D$17*B1750))</f>
        <v>#N/A</v>
      </c>
      <c r="F1750" t="e">
        <f>IF(A1750&lt;='Single Prism'!$D$18,A1750,#N/A)</f>
        <v>#N/A</v>
      </c>
      <c r="G1750" t="e">
        <f>'Single Prism'!$D$36*SIN(RADIANS('Single Prism'!$D$17*F1750))</f>
        <v>#N/A</v>
      </c>
      <c r="H1750" t="e">
        <f>'Single Prism'!$D$36*COS(RADIANS('Single Prism'!$D$17*F1750))</f>
        <v>#N/A</v>
      </c>
    </row>
    <row r="1751" spans="1:8" x14ac:dyDescent="0.25">
      <c r="A1751">
        <v>874.5</v>
      </c>
      <c r="B1751" t="e">
        <f>IF(A1751&lt;='Single Prism'!$D$18,A1751,#N/A)</f>
        <v>#N/A</v>
      </c>
      <c r="C1751" t="e">
        <f>'Single Prism'!$D$38*SIN(RADIANS('Single Prism'!$D$17*B1751))</f>
        <v>#N/A</v>
      </c>
      <c r="D1751" t="e">
        <f>'Single Prism'!$D$38*COS(RADIANS('Single Prism'!$D$17*B1751))</f>
        <v>#N/A</v>
      </c>
      <c r="F1751" t="e">
        <f>IF(A1751&lt;='Single Prism'!$D$18,A1751,#N/A)</f>
        <v>#N/A</v>
      </c>
      <c r="G1751" t="e">
        <f>'Single Prism'!$D$36*SIN(RADIANS('Single Prism'!$D$17*F1751))</f>
        <v>#N/A</v>
      </c>
      <c r="H1751" t="e">
        <f>'Single Prism'!$D$36*COS(RADIANS('Single Prism'!$D$17*F1751))</f>
        <v>#N/A</v>
      </c>
    </row>
    <row r="1752" spans="1:8" x14ac:dyDescent="0.25">
      <c r="A1752">
        <v>875</v>
      </c>
      <c r="B1752" t="e">
        <f>IF(A1752&lt;='Single Prism'!$D$18,A1752,#N/A)</f>
        <v>#N/A</v>
      </c>
      <c r="C1752" t="e">
        <f>'Single Prism'!$D$38*SIN(RADIANS('Single Prism'!$D$17*B1752))</f>
        <v>#N/A</v>
      </c>
      <c r="D1752" t="e">
        <f>'Single Prism'!$D$38*COS(RADIANS('Single Prism'!$D$17*B1752))</f>
        <v>#N/A</v>
      </c>
      <c r="F1752" t="e">
        <f>IF(A1752&lt;='Single Prism'!$D$18,A1752,#N/A)</f>
        <v>#N/A</v>
      </c>
      <c r="G1752" t="e">
        <f>'Single Prism'!$D$36*SIN(RADIANS('Single Prism'!$D$17*F1752))</f>
        <v>#N/A</v>
      </c>
      <c r="H1752" t="e">
        <f>'Single Prism'!$D$36*COS(RADIANS('Single Prism'!$D$17*F1752))</f>
        <v>#N/A</v>
      </c>
    </row>
    <row r="1753" spans="1:8" x14ac:dyDescent="0.25">
      <c r="A1753">
        <v>875.5</v>
      </c>
      <c r="B1753" t="e">
        <f>IF(A1753&lt;='Single Prism'!$D$18,A1753,#N/A)</f>
        <v>#N/A</v>
      </c>
      <c r="C1753" t="e">
        <f>'Single Prism'!$D$38*SIN(RADIANS('Single Prism'!$D$17*B1753))</f>
        <v>#N/A</v>
      </c>
      <c r="D1753" t="e">
        <f>'Single Prism'!$D$38*COS(RADIANS('Single Prism'!$D$17*B1753))</f>
        <v>#N/A</v>
      </c>
      <c r="F1753" t="e">
        <f>IF(A1753&lt;='Single Prism'!$D$18,A1753,#N/A)</f>
        <v>#N/A</v>
      </c>
      <c r="G1753" t="e">
        <f>'Single Prism'!$D$36*SIN(RADIANS('Single Prism'!$D$17*F1753))</f>
        <v>#N/A</v>
      </c>
      <c r="H1753" t="e">
        <f>'Single Prism'!$D$36*COS(RADIANS('Single Prism'!$D$17*F1753))</f>
        <v>#N/A</v>
      </c>
    </row>
    <row r="1754" spans="1:8" x14ac:dyDescent="0.25">
      <c r="A1754">
        <v>876</v>
      </c>
      <c r="B1754" t="e">
        <f>IF(A1754&lt;='Single Prism'!$D$18,A1754,#N/A)</f>
        <v>#N/A</v>
      </c>
      <c r="C1754" t="e">
        <f>'Single Prism'!$D$38*SIN(RADIANS('Single Prism'!$D$17*B1754))</f>
        <v>#N/A</v>
      </c>
      <c r="D1754" t="e">
        <f>'Single Prism'!$D$38*COS(RADIANS('Single Prism'!$D$17*B1754))</f>
        <v>#N/A</v>
      </c>
      <c r="F1754" t="e">
        <f>IF(A1754&lt;='Single Prism'!$D$18,A1754,#N/A)</f>
        <v>#N/A</v>
      </c>
      <c r="G1754" t="e">
        <f>'Single Prism'!$D$36*SIN(RADIANS('Single Prism'!$D$17*F1754))</f>
        <v>#N/A</v>
      </c>
      <c r="H1754" t="e">
        <f>'Single Prism'!$D$36*COS(RADIANS('Single Prism'!$D$17*F1754))</f>
        <v>#N/A</v>
      </c>
    </row>
    <row r="1755" spans="1:8" x14ac:dyDescent="0.25">
      <c r="A1755">
        <v>876.5</v>
      </c>
      <c r="B1755" t="e">
        <f>IF(A1755&lt;='Single Prism'!$D$18,A1755,#N/A)</f>
        <v>#N/A</v>
      </c>
      <c r="C1755" t="e">
        <f>'Single Prism'!$D$38*SIN(RADIANS('Single Prism'!$D$17*B1755))</f>
        <v>#N/A</v>
      </c>
      <c r="D1755" t="e">
        <f>'Single Prism'!$D$38*COS(RADIANS('Single Prism'!$D$17*B1755))</f>
        <v>#N/A</v>
      </c>
      <c r="F1755" t="e">
        <f>IF(A1755&lt;='Single Prism'!$D$18,A1755,#N/A)</f>
        <v>#N/A</v>
      </c>
      <c r="G1755" t="e">
        <f>'Single Prism'!$D$36*SIN(RADIANS('Single Prism'!$D$17*F1755))</f>
        <v>#N/A</v>
      </c>
      <c r="H1755" t="e">
        <f>'Single Prism'!$D$36*COS(RADIANS('Single Prism'!$D$17*F1755))</f>
        <v>#N/A</v>
      </c>
    </row>
    <row r="1756" spans="1:8" x14ac:dyDescent="0.25">
      <c r="A1756">
        <v>877</v>
      </c>
      <c r="B1756" t="e">
        <f>IF(A1756&lt;='Single Prism'!$D$18,A1756,#N/A)</f>
        <v>#N/A</v>
      </c>
      <c r="C1756" t="e">
        <f>'Single Prism'!$D$38*SIN(RADIANS('Single Prism'!$D$17*B1756))</f>
        <v>#N/A</v>
      </c>
      <c r="D1756" t="e">
        <f>'Single Prism'!$D$38*COS(RADIANS('Single Prism'!$D$17*B1756))</f>
        <v>#N/A</v>
      </c>
      <c r="F1756" t="e">
        <f>IF(A1756&lt;='Single Prism'!$D$18,A1756,#N/A)</f>
        <v>#N/A</v>
      </c>
      <c r="G1756" t="e">
        <f>'Single Prism'!$D$36*SIN(RADIANS('Single Prism'!$D$17*F1756))</f>
        <v>#N/A</v>
      </c>
      <c r="H1756" t="e">
        <f>'Single Prism'!$D$36*COS(RADIANS('Single Prism'!$D$17*F1756))</f>
        <v>#N/A</v>
      </c>
    </row>
    <row r="1757" spans="1:8" x14ac:dyDescent="0.25">
      <c r="A1757">
        <v>877.5</v>
      </c>
      <c r="B1757" t="e">
        <f>IF(A1757&lt;='Single Prism'!$D$18,A1757,#N/A)</f>
        <v>#N/A</v>
      </c>
      <c r="C1757" t="e">
        <f>'Single Prism'!$D$38*SIN(RADIANS('Single Prism'!$D$17*B1757))</f>
        <v>#N/A</v>
      </c>
      <c r="D1757" t="e">
        <f>'Single Prism'!$D$38*COS(RADIANS('Single Prism'!$D$17*B1757))</f>
        <v>#N/A</v>
      </c>
      <c r="F1757" t="e">
        <f>IF(A1757&lt;='Single Prism'!$D$18,A1757,#N/A)</f>
        <v>#N/A</v>
      </c>
      <c r="G1757" t="e">
        <f>'Single Prism'!$D$36*SIN(RADIANS('Single Prism'!$D$17*F1757))</f>
        <v>#N/A</v>
      </c>
      <c r="H1757" t="e">
        <f>'Single Prism'!$D$36*COS(RADIANS('Single Prism'!$D$17*F1757))</f>
        <v>#N/A</v>
      </c>
    </row>
    <row r="1758" spans="1:8" x14ac:dyDescent="0.25">
      <c r="A1758">
        <v>878</v>
      </c>
      <c r="B1758" t="e">
        <f>IF(A1758&lt;='Single Prism'!$D$18,A1758,#N/A)</f>
        <v>#N/A</v>
      </c>
      <c r="C1758" t="e">
        <f>'Single Prism'!$D$38*SIN(RADIANS('Single Prism'!$D$17*B1758))</f>
        <v>#N/A</v>
      </c>
      <c r="D1758" t="e">
        <f>'Single Prism'!$D$38*COS(RADIANS('Single Prism'!$D$17*B1758))</f>
        <v>#N/A</v>
      </c>
      <c r="F1758" t="e">
        <f>IF(A1758&lt;='Single Prism'!$D$18,A1758,#N/A)</f>
        <v>#N/A</v>
      </c>
      <c r="G1758" t="e">
        <f>'Single Prism'!$D$36*SIN(RADIANS('Single Prism'!$D$17*F1758))</f>
        <v>#N/A</v>
      </c>
      <c r="H1758" t="e">
        <f>'Single Prism'!$D$36*COS(RADIANS('Single Prism'!$D$17*F1758))</f>
        <v>#N/A</v>
      </c>
    </row>
    <row r="1759" spans="1:8" x14ac:dyDescent="0.25">
      <c r="A1759">
        <v>878.5</v>
      </c>
      <c r="B1759" t="e">
        <f>IF(A1759&lt;='Single Prism'!$D$18,A1759,#N/A)</f>
        <v>#N/A</v>
      </c>
      <c r="C1759" t="e">
        <f>'Single Prism'!$D$38*SIN(RADIANS('Single Prism'!$D$17*B1759))</f>
        <v>#N/A</v>
      </c>
      <c r="D1759" t="e">
        <f>'Single Prism'!$D$38*COS(RADIANS('Single Prism'!$D$17*B1759))</f>
        <v>#N/A</v>
      </c>
      <c r="F1759" t="e">
        <f>IF(A1759&lt;='Single Prism'!$D$18,A1759,#N/A)</f>
        <v>#N/A</v>
      </c>
      <c r="G1759" t="e">
        <f>'Single Prism'!$D$36*SIN(RADIANS('Single Prism'!$D$17*F1759))</f>
        <v>#N/A</v>
      </c>
      <c r="H1759" t="e">
        <f>'Single Prism'!$D$36*COS(RADIANS('Single Prism'!$D$17*F1759))</f>
        <v>#N/A</v>
      </c>
    </row>
    <row r="1760" spans="1:8" x14ac:dyDescent="0.25">
      <c r="A1760">
        <v>879</v>
      </c>
      <c r="B1760" t="e">
        <f>IF(A1760&lt;='Single Prism'!$D$18,A1760,#N/A)</f>
        <v>#N/A</v>
      </c>
      <c r="C1760" t="e">
        <f>'Single Prism'!$D$38*SIN(RADIANS('Single Prism'!$D$17*B1760))</f>
        <v>#N/A</v>
      </c>
      <c r="D1760" t="e">
        <f>'Single Prism'!$D$38*COS(RADIANS('Single Prism'!$D$17*B1760))</f>
        <v>#N/A</v>
      </c>
      <c r="F1760" t="e">
        <f>IF(A1760&lt;='Single Prism'!$D$18,A1760,#N/A)</f>
        <v>#N/A</v>
      </c>
      <c r="G1760" t="e">
        <f>'Single Prism'!$D$36*SIN(RADIANS('Single Prism'!$D$17*F1760))</f>
        <v>#N/A</v>
      </c>
      <c r="H1760" t="e">
        <f>'Single Prism'!$D$36*COS(RADIANS('Single Prism'!$D$17*F1760))</f>
        <v>#N/A</v>
      </c>
    </row>
    <row r="1761" spans="1:8" x14ac:dyDescent="0.25">
      <c r="A1761">
        <v>879.5</v>
      </c>
      <c r="B1761" t="e">
        <f>IF(A1761&lt;='Single Prism'!$D$18,A1761,#N/A)</f>
        <v>#N/A</v>
      </c>
      <c r="C1761" t="e">
        <f>'Single Prism'!$D$38*SIN(RADIANS('Single Prism'!$D$17*B1761))</f>
        <v>#N/A</v>
      </c>
      <c r="D1761" t="e">
        <f>'Single Prism'!$D$38*COS(RADIANS('Single Prism'!$D$17*B1761))</f>
        <v>#N/A</v>
      </c>
      <c r="F1761" t="e">
        <f>IF(A1761&lt;='Single Prism'!$D$18,A1761,#N/A)</f>
        <v>#N/A</v>
      </c>
      <c r="G1761" t="e">
        <f>'Single Prism'!$D$36*SIN(RADIANS('Single Prism'!$D$17*F1761))</f>
        <v>#N/A</v>
      </c>
      <c r="H1761" t="e">
        <f>'Single Prism'!$D$36*COS(RADIANS('Single Prism'!$D$17*F1761))</f>
        <v>#N/A</v>
      </c>
    </row>
    <row r="1762" spans="1:8" x14ac:dyDescent="0.25">
      <c r="A1762">
        <v>880</v>
      </c>
      <c r="B1762" t="e">
        <f>IF(A1762&lt;='Single Prism'!$D$18,A1762,#N/A)</f>
        <v>#N/A</v>
      </c>
      <c r="C1762" t="e">
        <f>'Single Prism'!$D$38*SIN(RADIANS('Single Prism'!$D$17*B1762))</f>
        <v>#N/A</v>
      </c>
      <c r="D1762" t="e">
        <f>'Single Prism'!$D$38*COS(RADIANS('Single Prism'!$D$17*B1762))</f>
        <v>#N/A</v>
      </c>
      <c r="F1762" t="e">
        <f>IF(A1762&lt;='Single Prism'!$D$18,A1762,#N/A)</f>
        <v>#N/A</v>
      </c>
      <c r="G1762" t="e">
        <f>'Single Prism'!$D$36*SIN(RADIANS('Single Prism'!$D$17*F1762))</f>
        <v>#N/A</v>
      </c>
      <c r="H1762" t="e">
        <f>'Single Prism'!$D$36*COS(RADIANS('Single Prism'!$D$17*F1762))</f>
        <v>#N/A</v>
      </c>
    </row>
    <row r="1763" spans="1:8" x14ac:dyDescent="0.25">
      <c r="A1763">
        <v>880.5</v>
      </c>
      <c r="B1763" t="e">
        <f>IF(A1763&lt;='Single Prism'!$D$18,A1763,#N/A)</f>
        <v>#N/A</v>
      </c>
      <c r="C1763" t="e">
        <f>'Single Prism'!$D$38*SIN(RADIANS('Single Prism'!$D$17*B1763))</f>
        <v>#N/A</v>
      </c>
      <c r="D1763" t="e">
        <f>'Single Prism'!$D$38*COS(RADIANS('Single Prism'!$D$17*B1763))</f>
        <v>#N/A</v>
      </c>
      <c r="F1763" t="e">
        <f>IF(A1763&lt;='Single Prism'!$D$18,A1763,#N/A)</f>
        <v>#N/A</v>
      </c>
      <c r="G1763" t="e">
        <f>'Single Prism'!$D$36*SIN(RADIANS('Single Prism'!$D$17*F1763))</f>
        <v>#N/A</v>
      </c>
      <c r="H1763" t="e">
        <f>'Single Prism'!$D$36*COS(RADIANS('Single Prism'!$D$17*F1763))</f>
        <v>#N/A</v>
      </c>
    </row>
    <row r="1764" spans="1:8" x14ac:dyDescent="0.25">
      <c r="A1764">
        <v>881</v>
      </c>
      <c r="B1764" t="e">
        <f>IF(A1764&lt;='Single Prism'!$D$18,A1764,#N/A)</f>
        <v>#N/A</v>
      </c>
      <c r="C1764" t="e">
        <f>'Single Prism'!$D$38*SIN(RADIANS('Single Prism'!$D$17*B1764))</f>
        <v>#N/A</v>
      </c>
      <c r="D1764" t="e">
        <f>'Single Prism'!$D$38*COS(RADIANS('Single Prism'!$D$17*B1764))</f>
        <v>#N/A</v>
      </c>
      <c r="F1764" t="e">
        <f>IF(A1764&lt;='Single Prism'!$D$18,A1764,#N/A)</f>
        <v>#N/A</v>
      </c>
      <c r="G1764" t="e">
        <f>'Single Prism'!$D$36*SIN(RADIANS('Single Prism'!$D$17*F1764))</f>
        <v>#N/A</v>
      </c>
      <c r="H1764" t="e">
        <f>'Single Prism'!$D$36*COS(RADIANS('Single Prism'!$D$17*F1764))</f>
        <v>#N/A</v>
      </c>
    </row>
    <row r="1765" spans="1:8" x14ac:dyDescent="0.25">
      <c r="A1765">
        <v>881.5</v>
      </c>
      <c r="B1765" t="e">
        <f>IF(A1765&lt;='Single Prism'!$D$18,A1765,#N/A)</f>
        <v>#N/A</v>
      </c>
      <c r="C1765" t="e">
        <f>'Single Prism'!$D$38*SIN(RADIANS('Single Prism'!$D$17*B1765))</f>
        <v>#N/A</v>
      </c>
      <c r="D1765" t="e">
        <f>'Single Prism'!$D$38*COS(RADIANS('Single Prism'!$D$17*B1765))</f>
        <v>#N/A</v>
      </c>
      <c r="F1765" t="e">
        <f>IF(A1765&lt;='Single Prism'!$D$18,A1765,#N/A)</f>
        <v>#N/A</v>
      </c>
      <c r="G1765" t="e">
        <f>'Single Prism'!$D$36*SIN(RADIANS('Single Prism'!$D$17*F1765))</f>
        <v>#N/A</v>
      </c>
      <c r="H1765" t="e">
        <f>'Single Prism'!$D$36*COS(RADIANS('Single Prism'!$D$17*F1765))</f>
        <v>#N/A</v>
      </c>
    </row>
    <row r="1766" spans="1:8" x14ac:dyDescent="0.25">
      <c r="A1766">
        <v>882</v>
      </c>
      <c r="B1766" t="e">
        <f>IF(A1766&lt;='Single Prism'!$D$18,A1766,#N/A)</f>
        <v>#N/A</v>
      </c>
      <c r="C1766" t="e">
        <f>'Single Prism'!$D$38*SIN(RADIANS('Single Prism'!$D$17*B1766))</f>
        <v>#N/A</v>
      </c>
      <c r="D1766" t="e">
        <f>'Single Prism'!$D$38*COS(RADIANS('Single Prism'!$D$17*B1766))</f>
        <v>#N/A</v>
      </c>
      <c r="F1766" t="e">
        <f>IF(A1766&lt;='Single Prism'!$D$18,A1766,#N/A)</f>
        <v>#N/A</v>
      </c>
      <c r="G1766" t="e">
        <f>'Single Prism'!$D$36*SIN(RADIANS('Single Prism'!$D$17*F1766))</f>
        <v>#N/A</v>
      </c>
      <c r="H1766" t="e">
        <f>'Single Prism'!$D$36*COS(RADIANS('Single Prism'!$D$17*F1766))</f>
        <v>#N/A</v>
      </c>
    </row>
    <row r="1767" spans="1:8" x14ac:dyDescent="0.25">
      <c r="A1767">
        <v>882.5</v>
      </c>
      <c r="B1767" t="e">
        <f>IF(A1767&lt;='Single Prism'!$D$18,A1767,#N/A)</f>
        <v>#N/A</v>
      </c>
      <c r="C1767" t="e">
        <f>'Single Prism'!$D$38*SIN(RADIANS('Single Prism'!$D$17*B1767))</f>
        <v>#N/A</v>
      </c>
      <c r="D1767" t="e">
        <f>'Single Prism'!$D$38*COS(RADIANS('Single Prism'!$D$17*B1767))</f>
        <v>#N/A</v>
      </c>
      <c r="F1767" t="e">
        <f>IF(A1767&lt;='Single Prism'!$D$18,A1767,#N/A)</f>
        <v>#N/A</v>
      </c>
      <c r="G1767" t="e">
        <f>'Single Prism'!$D$36*SIN(RADIANS('Single Prism'!$D$17*F1767))</f>
        <v>#N/A</v>
      </c>
      <c r="H1767" t="e">
        <f>'Single Prism'!$D$36*COS(RADIANS('Single Prism'!$D$17*F1767))</f>
        <v>#N/A</v>
      </c>
    </row>
    <row r="1768" spans="1:8" x14ac:dyDescent="0.25">
      <c r="A1768">
        <v>883</v>
      </c>
      <c r="B1768" t="e">
        <f>IF(A1768&lt;='Single Prism'!$D$18,A1768,#N/A)</f>
        <v>#N/A</v>
      </c>
      <c r="C1768" t="e">
        <f>'Single Prism'!$D$38*SIN(RADIANS('Single Prism'!$D$17*B1768))</f>
        <v>#N/A</v>
      </c>
      <c r="D1768" t="e">
        <f>'Single Prism'!$D$38*COS(RADIANS('Single Prism'!$D$17*B1768))</f>
        <v>#N/A</v>
      </c>
      <c r="F1768" t="e">
        <f>IF(A1768&lt;='Single Prism'!$D$18,A1768,#N/A)</f>
        <v>#N/A</v>
      </c>
      <c r="G1768" t="e">
        <f>'Single Prism'!$D$36*SIN(RADIANS('Single Prism'!$D$17*F1768))</f>
        <v>#N/A</v>
      </c>
      <c r="H1768" t="e">
        <f>'Single Prism'!$D$36*COS(RADIANS('Single Prism'!$D$17*F1768))</f>
        <v>#N/A</v>
      </c>
    </row>
    <row r="1769" spans="1:8" x14ac:dyDescent="0.25">
      <c r="A1769">
        <v>883.5</v>
      </c>
      <c r="B1769" t="e">
        <f>IF(A1769&lt;='Single Prism'!$D$18,A1769,#N/A)</f>
        <v>#N/A</v>
      </c>
      <c r="C1769" t="e">
        <f>'Single Prism'!$D$38*SIN(RADIANS('Single Prism'!$D$17*B1769))</f>
        <v>#N/A</v>
      </c>
      <c r="D1769" t="e">
        <f>'Single Prism'!$D$38*COS(RADIANS('Single Prism'!$D$17*B1769))</f>
        <v>#N/A</v>
      </c>
      <c r="F1769" t="e">
        <f>IF(A1769&lt;='Single Prism'!$D$18,A1769,#N/A)</f>
        <v>#N/A</v>
      </c>
      <c r="G1769" t="e">
        <f>'Single Prism'!$D$36*SIN(RADIANS('Single Prism'!$D$17*F1769))</f>
        <v>#N/A</v>
      </c>
      <c r="H1769" t="e">
        <f>'Single Prism'!$D$36*COS(RADIANS('Single Prism'!$D$17*F1769))</f>
        <v>#N/A</v>
      </c>
    </row>
    <row r="1770" spans="1:8" x14ac:dyDescent="0.25">
      <c r="A1770">
        <v>884</v>
      </c>
      <c r="B1770" t="e">
        <f>IF(A1770&lt;='Single Prism'!$D$18,A1770,#N/A)</f>
        <v>#N/A</v>
      </c>
      <c r="C1770" t="e">
        <f>'Single Prism'!$D$38*SIN(RADIANS('Single Prism'!$D$17*B1770))</f>
        <v>#N/A</v>
      </c>
      <c r="D1770" t="e">
        <f>'Single Prism'!$D$38*COS(RADIANS('Single Prism'!$D$17*B1770))</f>
        <v>#N/A</v>
      </c>
      <c r="F1770" t="e">
        <f>IF(A1770&lt;='Single Prism'!$D$18,A1770,#N/A)</f>
        <v>#N/A</v>
      </c>
      <c r="G1770" t="e">
        <f>'Single Prism'!$D$36*SIN(RADIANS('Single Prism'!$D$17*F1770))</f>
        <v>#N/A</v>
      </c>
      <c r="H1770" t="e">
        <f>'Single Prism'!$D$36*COS(RADIANS('Single Prism'!$D$17*F1770))</f>
        <v>#N/A</v>
      </c>
    </row>
    <row r="1771" spans="1:8" x14ac:dyDescent="0.25">
      <c r="A1771">
        <v>884.5</v>
      </c>
      <c r="B1771" t="e">
        <f>IF(A1771&lt;='Single Prism'!$D$18,A1771,#N/A)</f>
        <v>#N/A</v>
      </c>
      <c r="C1771" t="e">
        <f>'Single Prism'!$D$38*SIN(RADIANS('Single Prism'!$D$17*B1771))</f>
        <v>#N/A</v>
      </c>
      <c r="D1771" t="e">
        <f>'Single Prism'!$D$38*COS(RADIANS('Single Prism'!$D$17*B1771))</f>
        <v>#N/A</v>
      </c>
      <c r="F1771" t="e">
        <f>IF(A1771&lt;='Single Prism'!$D$18,A1771,#N/A)</f>
        <v>#N/A</v>
      </c>
      <c r="G1771" t="e">
        <f>'Single Prism'!$D$36*SIN(RADIANS('Single Prism'!$D$17*F1771))</f>
        <v>#N/A</v>
      </c>
      <c r="H1771" t="e">
        <f>'Single Prism'!$D$36*COS(RADIANS('Single Prism'!$D$17*F1771))</f>
        <v>#N/A</v>
      </c>
    </row>
    <row r="1772" spans="1:8" x14ac:dyDescent="0.25">
      <c r="A1772">
        <v>885</v>
      </c>
      <c r="B1772" t="e">
        <f>IF(A1772&lt;='Single Prism'!$D$18,A1772,#N/A)</f>
        <v>#N/A</v>
      </c>
      <c r="C1772" t="e">
        <f>'Single Prism'!$D$38*SIN(RADIANS('Single Prism'!$D$17*B1772))</f>
        <v>#N/A</v>
      </c>
      <c r="D1772" t="e">
        <f>'Single Prism'!$D$38*COS(RADIANS('Single Prism'!$D$17*B1772))</f>
        <v>#N/A</v>
      </c>
      <c r="F1772" t="e">
        <f>IF(A1772&lt;='Single Prism'!$D$18,A1772,#N/A)</f>
        <v>#N/A</v>
      </c>
      <c r="G1772" t="e">
        <f>'Single Prism'!$D$36*SIN(RADIANS('Single Prism'!$D$17*F1772))</f>
        <v>#N/A</v>
      </c>
      <c r="H1772" t="e">
        <f>'Single Prism'!$D$36*COS(RADIANS('Single Prism'!$D$17*F1772))</f>
        <v>#N/A</v>
      </c>
    </row>
    <row r="1773" spans="1:8" x14ac:dyDescent="0.25">
      <c r="A1773">
        <v>885.5</v>
      </c>
      <c r="B1773" t="e">
        <f>IF(A1773&lt;='Single Prism'!$D$18,A1773,#N/A)</f>
        <v>#N/A</v>
      </c>
      <c r="C1773" t="e">
        <f>'Single Prism'!$D$38*SIN(RADIANS('Single Prism'!$D$17*B1773))</f>
        <v>#N/A</v>
      </c>
      <c r="D1773" t="e">
        <f>'Single Prism'!$D$38*COS(RADIANS('Single Prism'!$D$17*B1773))</f>
        <v>#N/A</v>
      </c>
      <c r="F1773" t="e">
        <f>IF(A1773&lt;='Single Prism'!$D$18,A1773,#N/A)</f>
        <v>#N/A</v>
      </c>
      <c r="G1773" t="e">
        <f>'Single Prism'!$D$36*SIN(RADIANS('Single Prism'!$D$17*F1773))</f>
        <v>#N/A</v>
      </c>
      <c r="H1773" t="e">
        <f>'Single Prism'!$D$36*COS(RADIANS('Single Prism'!$D$17*F1773))</f>
        <v>#N/A</v>
      </c>
    </row>
    <row r="1774" spans="1:8" x14ac:dyDescent="0.25">
      <c r="A1774">
        <v>886</v>
      </c>
      <c r="B1774" t="e">
        <f>IF(A1774&lt;='Single Prism'!$D$18,A1774,#N/A)</f>
        <v>#N/A</v>
      </c>
      <c r="C1774" t="e">
        <f>'Single Prism'!$D$38*SIN(RADIANS('Single Prism'!$D$17*B1774))</f>
        <v>#N/A</v>
      </c>
      <c r="D1774" t="e">
        <f>'Single Prism'!$D$38*COS(RADIANS('Single Prism'!$D$17*B1774))</f>
        <v>#N/A</v>
      </c>
      <c r="F1774" t="e">
        <f>IF(A1774&lt;='Single Prism'!$D$18,A1774,#N/A)</f>
        <v>#N/A</v>
      </c>
      <c r="G1774" t="e">
        <f>'Single Prism'!$D$36*SIN(RADIANS('Single Prism'!$D$17*F1774))</f>
        <v>#N/A</v>
      </c>
      <c r="H1774" t="e">
        <f>'Single Prism'!$D$36*COS(RADIANS('Single Prism'!$D$17*F1774))</f>
        <v>#N/A</v>
      </c>
    </row>
    <row r="1775" spans="1:8" x14ac:dyDescent="0.25">
      <c r="A1775">
        <v>886.5</v>
      </c>
      <c r="B1775" t="e">
        <f>IF(A1775&lt;='Single Prism'!$D$18,A1775,#N/A)</f>
        <v>#N/A</v>
      </c>
      <c r="C1775" t="e">
        <f>'Single Prism'!$D$38*SIN(RADIANS('Single Prism'!$D$17*B1775))</f>
        <v>#N/A</v>
      </c>
      <c r="D1775" t="e">
        <f>'Single Prism'!$D$38*COS(RADIANS('Single Prism'!$D$17*B1775))</f>
        <v>#N/A</v>
      </c>
      <c r="F1775" t="e">
        <f>IF(A1775&lt;='Single Prism'!$D$18,A1775,#N/A)</f>
        <v>#N/A</v>
      </c>
      <c r="G1775" t="e">
        <f>'Single Prism'!$D$36*SIN(RADIANS('Single Prism'!$D$17*F1775))</f>
        <v>#N/A</v>
      </c>
      <c r="H1775" t="e">
        <f>'Single Prism'!$D$36*COS(RADIANS('Single Prism'!$D$17*F1775))</f>
        <v>#N/A</v>
      </c>
    </row>
    <row r="1776" spans="1:8" x14ac:dyDescent="0.25">
      <c r="A1776">
        <v>887</v>
      </c>
      <c r="B1776" t="e">
        <f>IF(A1776&lt;='Single Prism'!$D$18,A1776,#N/A)</f>
        <v>#N/A</v>
      </c>
      <c r="C1776" t="e">
        <f>'Single Prism'!$D$38*SIN(RADIANS('Single Prism'!$D$17*B1776))</f>
        <v>#N/A</v>
      </c>
      <c r="D1776" t="e">
        <f>'Single Prism'!$D$38*COS(RADIANS('Single Prism'!$D$17*B1776))</f>
        <v>#N/A</v>
      </c>
      <c r="F1776" t="e">
        <f>IF(A1776&lt;='Single Prism'!$D$18,A1776,#N/A)</f>
        <v>#N/A</v>
      </c>
      <c r="G1776" t="e">
        <f>'Single Prism'!$D$36*SIN(RADIANS('Single Prism'!$D$17*F1776))</f>
        <v>#N/A</v>
      </c>
      <c r="H1776" t="e">
        <f>'Single Prism'!$D$36*COS(RADIANS('Single Prism'!$D$17*F1776))</f>
        <v>#N/A</v>
      </c>
    </row>
    <row r="1777" spans="1:8" x14ac:dyDescent="0.25">
      <c r="A1777">
        <v>887.5</v>
      </c>
      <c r="B1777" t="e">
        <f>IF(A1777&lt;='Single Prism'!$D$18,A1777,#N/A)</f>
        <v>#N/A</v>
      </c>
      <c r="C1777" t="e">
        <f>'Single Prism'!$D$38*SIN(RADIANS('Single Prism'!$D$17*B1777))</f>
        <v>#N/A</v>
      </c>
      <c r="D1777" t="e">
        <f>'Single Prism'!$D$38*COS(RADIANS('Single Prism'!$D$17*B1777))</f>
        <v>#N/A</v>
      </c>
      <c r="F1777" t="e">
        <f>IF(A1777&lt;='Single Prism'!$D$18,A1777,#N/A)</f>
        <v>#N/A</v>
      </c>
      <c r="G1777" t="e">
        <f>'Single Prism'!$D$36*SIN(RADIANS('Single Prism'!$D$17*F1777))</f>
        <v>#N/A</v>
      </c>
      <c r="H1777" t="e">
        <f>'Single Prism'!$D$36*COS(RADIANS('Single Prism'!$D$17*F1777))</f>
        <v>#N/A</v>
      </c>
    </row>
    <row r="1778" spans="1:8" x14ac:dyDescent="0.25">
      <c r="A1778">
        <v>888</v>
      </c>
      <c r="B1778" t="e">
        <f>IF(A1778&lt;='Single Prism'!$D$18,A1778,#N/A)</f>
        <v>#N/A</v>
      </c>
      <c r="C1778" t="e">
        <f>'Single Prism'!$D$38*SIN(RADIANS('Single Prism'!$D$17*B1778))</f>
        <v>#N/A</v>
      </c>
      <c r="D1778" t="e">
        <f>'Single Prism'!$D$38*COS(RADIANS('Single Prism'!$D$17*B1778))</f>
        <v>#N/A</v>
      </c>
      <c r="F1778" t="e">
        <f>IF(A1778&lt;='Single Prism'!$D$18,A1778,#N/A)</f>
        <v>#N/A</v>
      </c>
      <c r="G1778" t="e">
        <f>'Single Prism'!$D$36*SIN(RADIANS('Single Prism'!$D$17*F1778))</f>
        <v>#N/A</v>
      </c>
      <c r="H1778" t="e">
        <f>'Single Prism'!$D$36*COS(RADIANS('Single Prism'!$D$17*F1778))</f>
        <v>#N/A</v>
      </c>
    </row>
    <row r="1779" spans="1:8" x14ac:dyDescent="0.25">
      <c r="A1779">
        <v>888.5</v>
      </c>
      <c r="B1779" t="e">
        <f>IF(A1779&lt;='Single Prism'!$D$18,A1779,#N/A)</f>
        <v>#N/A</v>
      </c>
      <c r="C1779" t="e">
        <f>'Single Prism'!$D$38*SIN(RADIANS('Single Prism'!$D$17*B1779))</f>
        <v>#N/A</v>
      </c>
      <c r="D1779" t="e">
        <f>'Single Prism'!$D$38*COS(RADIANS('Single Prism'!$D$17*B1779))</f>
        <v>#N/A</v>
      </c>
      <c r="F1779" t="e">
        <f>IF(A1779&lt;='Single Prism'!$D$18,A1779,#N/A)</f>
        <v>#N/A</v>
      </c>
      <c r="G1779" t="e">
        <f>'Single Prism'!$D$36*SIN(RADIANS('Single Prism'!$D$17*F1779))</f>
        <v>#N/A</v>
      </c>
      <c r="H1779" t="e">
        <f>'Single Prism'!$D$36*COS(RADIANS('Single Prism'!$D$17*F1779))</f>
        <v>#N/A</v>
      </c>
    </row>
    <row r="1780" spans="1:8" x14ac:dyDescent="0.25">
      <c r="A1780">
        <v>889</v>
      </c>
      <c r="B1780" t="e">
        <f>IF(A1780&lt;='Single Prism'!$D$18,A1780,#N/A)</f>
        <v>#N/A</v>
      </c>
      <c r="C1780" t="e">
        <f>'Single Prism'!$D$38*SIN(RADIANS('Single Prism'!$D$17*B1780))</f>
        <v>#N/A</v>
      </c>
      <c r="D1780" t="e">
        <f>'Single Prism'!$D$38*COS(RADIANS('Single Prism'!$D$17*B1780))</f>
        <v>#N/A</v>
      </c>
      <c r="F1780" t="e">
        <f>IF(A1780&lt;='Single Prism'!$D$18,A1780,#N/A)</f>
        <v>#N/A</v>
      </c>
      <c r="G1780" t="e">
        <f>'Single Prism'!$D$36*SIN(RADIANS('Single Prism'!$D$17*F1780))</f>
        <v>#N/A</v>
      </c>
      <c r="H1780" t="e">
        <f>'Single Prism'!$D$36*COS(RADIANS('Single Prism'!$D$17*F1780))</f>
        <v>#N/A</v>
      </c>
    </row>
    <row r="1781" spans="1:8" x14ac:dyDescent="0.25">
      <c r="A1781">
        <v>889.5</v>
      </c>
      <c r="B1781" t="e">
        <f>IF(A1781&lt;='Single Prism'!$D$18,A1781,#N/A)</f>
        <v>#N/A</v>
      </c>
      <c r="C1781" t="e">
        <f>'Single Prism'!$D$38*SIN(RADIANS('Single Prism'!$D$17*B1781))</f>
        <v>#N/A</v>
      </c>
      <c r="D1781" t="e">
        <f>'Single Prism'!$D$38*COS(RADIANS('Single Prism'!$D$17*B1781))</f>
        <v>#N/A</v>
      </c>
      <c r="F1781" t="e">
        <f>IF(A1781&lt;='Single Prism'!$D$18,A1781,#N/A)</f>
        <v>#N/A</v>
      </c>
      <c r="G1781" t="e">
        <f>'Single Prism'!$D$36*SIN(RADIANS('Single Prism'!$D$17*F1781))</f>
        <v>#N/A</v>
      </c>
      <c r="H1781" t="e">
        <f>'Single Prism'!$D$36*COS(RADIANS('Single Prism'!$D$17*F1781))</f>
        <v>#N/A</v>
      </c>
    </row>
    <row r="1782" spans="1:8" x14ac:dyDescent="0.25">
      <c r="A1782">
        <v>890</v>
      </c>
      <c r="B1782" t="e">
        <f>IF(A1782&lt;='Single Prism'!$D$18,A1782,#N/A)</f>
        <v>#N/A</v>
      </c>
      <c r="C1782" t="e">
        <f>'Single Prism'!$D$38*SIN(RADIANS('Single Prism'!$D$17*B1782))</f>
        <v>#N/A</v>
      </c>
      <c r="D1782" t="e">
        <f>'Single Prism'!$D$38*COS(RADIANS('Single Prism'!$D$17*B1782))</f>
        <v>#N/A</v>
      </c>
      <c r="F1782" t="e">
        <f>IF(A1782&lt;='Single Prism'!$D$18,A1782,#N/A)</f>
        <v>#N/A</v>
      </c>
      <c r="G1782" t="e">
        <f>'Single Prism'!$D$36*SIN(RADIANS('Single Prism'!$D$17*F1782))</f>
        <v>#N/A</v>
      </c>
      <c r="H1782" t="e">
        <f>'Single Prism'!$D$36*COS(RADIANS('Single Prism'!$D$17*F1782))</f>
        <v>#N/A</v>
      </c>
    </row>
    <row r="1783" spans="1:8" x14ac:dyDescent="0.25">
      <c r="A1783">
        <v>890.5</v>
      </c>
      <c r="B1783" t="e">
        <f>IF(A1783&lt;='Single Prism'!$D$18,A1783,#N/A)</f>
        <v>#N/A</v>
      </c>
      <c r="C1783" t="e">
        <f>'Single Prism'!$D$38*SIN(RADIANS('Single Prism'!$D$17*B1783))</f>
        <v>#N/A</v>
      </c>
      <c r="D1783" t="e">
        <f>'Single Prism'!$D$38*COS(RADIANS('Single Prism'!$D$17*B1783))</f>
        <v>#N/A</v>
      </c>
      <c r="F1783" t="e">
        <f>IF(A1783&lt;='Single Prism'!$D$18,A1783,#N/A)</f>
        <v>#N/A</v>
      </c>
      <c r="G1783" t="e">
        <f>'Single Prism'!$D$36*SIN(RADIANS('Single Prism'!$D$17*F1783))</f>
        <v>#N/A</v>
      </c>
      <c r="H1783" t="e">
        <f>'Single Prism'!$D$36*COS(RADIANS('Single Prism'!$D$17*F1783))</f>
        <v>#N/A</v>
      </c>
    </row>
    <row r="1784" spans="1:8" x14ac:dyDescent="0.25">
      <c r="A1784">
        <v>891</v>
      </c>
      <c r="B1784" t="e">
        <f>IF(A1784&lt;='Single Prism'!$D$18,A1784,#N/A)</f>
        <v>#N/A</v>
      </c>
      <c r="C1784" t="e">
        <f>'Single Prism'!$D$38*SIN(RADIANS('Single Prism'!$D$17*B1784))</f>
        <v>#N/A</v>
      </c>
      <c r="D1784" t="e">
        <f>'Single Prism'!$D$38*COS(RADIANS('Single Prism'!$D$17*B1784))</f>
        <v>#N/A</v>
      </c>
      <c r="F1784" t="e">
        <f>IF(A1784&lt;='Single Prism'!$D$18,A1784,#N/A)</f>
        <v>#N/A</v>
      </c>
      <c r="G1784" t="e">
        <f>'Single Prism'!$D$36*SIN(RADIANS('Single Prism'!$D$17*F1784))</f>
        <v>#N/A</v>
      </c>
      <c r="H1784" t="e">
        <f>'Single Prism'!$D$36*COS(RADIANS('Single Prism'!$D$17*F1784))</f>
        <v>#N/A</v>
      </c>
    </row>
    <row r="1785" spans="1:8" x14ac:dyDescent="0.25">
      <c r="A1785">
        <v>891.5</v>
      </c>
      <c r="B1785" t="e">
        <f>IF(A1785&lt;='Single Prism'!$D$18,A1785,#N/A)</f>
        <v>#N/A</v>
      </c>
      <c r="C1785" t="e">
        <f>'Single Prism'!$D$38*SIN(RADIANS('Single Prism'!$D$17*B1785))</f>
        <v>#N/A</v>
      </c>
      <c r="D1785" t="e">
        <f>'Single Prism'!$D$38*COS(RADIANS('Single Prism'!$D$17*B1785))</f>
        <v>#N/A</v>
      </c>
      <c r="F1785" t="e">
        <f>IF(A1785&lt;='Single Prism'!$D$18,A1785,#N/A)</f>
        <v>#N/A</v>
      </c>
      <c r="G1785" t="e">
        <f>'Single Prism'!$D$36*SIN(RADIANS('Single Prism'!$D$17*F1785))</f>
        <v>#N/A</v>
      </c>
      <c r="H1785" t="e">
        <f>'Single Prism'!$D$36*COS(RADIANS('Single Prism'!$D$17*F1785))</f>
        <v>#N/A</v>
      </c>
    </row>
    <row r="1786" spans="1:8" x14ac:dyDescent="0.25">
      <c r="A1786">
        <v>892</v>
      </c>
      <c r="B1786" t="e">
        <f>IF(A1786&lt;='Single Prism'!$D$18,A1786,#N/A)</f>
        <v>#N/A</v>
      </c>
      <c r="C1786" t="e">
        <f>'Single Prism'!$D$38*SIN(RADIANS('Single Prism'!$D$17*B1786))</f>
        <v>#N/A</v>
      </c>
      <c r="D1786" t="e">
        <f>'Single Prism'!$D$38*COS(RADIANS('Single Prism'!$D$17*B1786))</f>
        <v>#N/A</v>
      </c>
      <c r="F1786" t="e">
        <f>IF(A1786&lt;='Single Prism'!$D$18,A1786,#N/A)</f>
        <v>#N/A</v>
      </c>
      <c r="G1786" t="e">
        <f>'Single Prism'!$D$36*SIN(RADIANS('Single Prism'!$D$17*F1786))</f>
        <v>#N/A</v>
      </c>
      <c r="H1786" t="e">
        <f>'Single Prism'!$D$36*COS(RADIANS('Single Prism'!$D$17*F1786))</f>
        <v>#N/A</v>
      </c>
    </row>
    <row r="1787" spans="1:8" x14ac:dyDescent="0.25">
      <c r="A1787">
        <v>892.5</v>
      </c>
      <c r="B1787" t="e">
        <f>IF(A1787&lt;='Single Prism'!$D$18,A1787,#N/A)</f>
        <v>#N/A</v>
      </c>
      <c r="C1787" t="e">
        <f>'Single Prism'!$D$38*SIN(RADIANS('Single Prism'!$D$17*B1787))</f>
        <v>#N/A</v>
      </c>
      <c r="D1787" t="e">
        <f>'Single Prism'!$D$38*COS(RADIANS('Single Prism'!$D$17*B1787))</f>
        <v>#N/A</v>
      </c>
      <c r="F1787" t="e">
        <f>IF(A1787&lt;='Single Prism'!$D$18,A1787,#N/A)</f>
        <v>#N/A</v>
      </c>
      <c r="G1787" t="e">
        <f>'Single Prism'!$D$36*SIN(RADIANS('Single Prism'!$D$17*F1787))</f>
        <v>#N/A</v>
      </c>
      <c r="H1787" t="e">
        <f>'Single Prism'!$D$36*COS(RADIANS('Single Prism'!$D$17*F1787))</f>
        <v>#N/A</v>
      </c>
    </row>
    <row r="1788" spans="1:8" x14ac:dyDescent="0.25">
      <c r="A1788">
        <v>893</v>
      </c>
      <c r="B1788" t="e">
        <f>IF(A1788&lt;='Single Prism'!$D$18,A1788,#N/A)</f>
        <v>#N/A</v>
      </c>
      <c r="C1788" t="e">
        <f>'Single Prism'!$D$38*SIN(RADIANS('Single Prism'!$D$17*B1788))</f>
        <v>#N/A</v>
      </c>
      <c r="D1788" t="e">
        <f>'Single Prism'!$D$38*COS(RADIANS('Single Prism'!$D$17*B1788))</f>
        <v>#N/A</v>
      </c>
      <c r="F1788" t="e">
        <f>IF(A1788&lt;='Single Prism'!$D$18,A1788,#N/A)</f>
        <v>#N/A</v>
      </c>
      <c r="G1788" t="e">
        <f>'Single Prism'!$D$36*SIN(RADIANS('Single Prism'!$D$17*F1788))</f>
        <v>#N/A</v>
      </c>
      <c r="H1788" t="e">
        <f>'Single Prism'!$D$36*COS(RADIANS('Single Prism'!$D$17*F1788))</f>
        <v>#N/A</v>
      </c>
    </row>
    <row r="1789" spans="1:8" x14ac:dyDescent="0.25">
      <c r="A1789">
        <v>893.5</v>
      </c>
      <c r="B1789" t="e">
        <f>IF(A1789&lt;='Single Prism'!$D$18,A1789,#N/A)</f>
        <v>#N/A</v>
      </c>
      <c r="C1789" t="e">
        <f>'Single Prism'!$D$38*SIN(RADIANS('Single Prism'!$D$17*B1789))</f>
        <v>#N/A</v>
      </c>
      <c r="D1789" t="e">
        <f>'Single Prism'!$D$38*COS(RADIANS('Single Prism'!$D$17*B1789))</f>
        <v>#N/A</v>
      </c>
      <c r="F1789" t="e">
        <f>IF(A1789&lt;='Single Prism'!$D$18,A1789,#N/A)</f>
        <v>#N/A</v>
      </c>
      <c r="G1789" t="e">
        <f>'Single Prism'!$D$36*SIN(RADIANS('Single Prism'!$D$17*F1789))</f>
        <v>#N/A</v>
      </c>
      <c r="H1789" t="e">
        <f>'Single Prism'!$D$36*COS(RADIANS('Single Prism'!$D$17*F1789))</f>
        <v>#N/A</v>
      </c>
    </row>
    <row r="1790" spans="1:8" x14ac:dyDescent="0.25">
      <c r="A1790">
        <v>894</v>
      </c>
      <c r="B1790" t="e">
        <f>IF(A1790&lt;='Single Prism'!$D$18,A1790,#N/A)</f>
        <v>#N/A</v>
      </c>
      <c r="C1790" t="e">
        <f>'Single Prism'!$D$38*SIN(RADIANS('Single Prism'!$D$17*B1790))</f>
        <v>#N/A</v>
      </c>
      <c r="D1790" t="e">
        <f>'Single Prism'!$D$38*COS(RADIANS('Single Prism'!$D$17*B1790))</f>
        <v>#N/A</v>
      </c>
      <c r="F1790" t="e">
        <f>IF(A1790&lt;='Single Prism'!$D$18,A1790,#N/A)</f>
        <v>#N/A</v>
      </c>
      <c r="G1790" t="e">
        <f>'Single Prism'!$D$36*SIN(RADIANS('Single Prism'!$D$17*F1790))</f>
        <v>#N/A</v>
      </c>
      <c r="H1790" t="e">
        <f>'Single Prism'!$D$36*COS(RADIANS('Single Prism'!$D$17*F1790))</f>
        <v>#N/A</v>
      </c>
    </row>
    <row r="1791" spans="1:8" x14ac:dyDescent="0.25">
      <c r="A1791">
        <v>894.5</v>
      </c>
      <c r="B1791" t="e">
        <f>IF(A1791&lt;='Single Prism'!$D$18,A1791,#N/A)</f>
        <v>#N/A</v>
      </c>
      <c r="C1791" t="e">
        <f>'Single Prism'!$D$38*SIN(RADIANS('Single Prism'!$D$17*B1791))</f>
        <v>#N/A</v>
      </c>
      <c r="D1791" t="e">
        <f>'Single Prism'!$D$38*COS(RADIANS('Single Prism'!$D$17*B1791))</f>
        <v>#N/A</v>
      </c>
      <c r="F1791" t="e">
        <f>IF(A1791&lt;='Single Prism'!$D$18,A1791,#N/A)</f>
        <v>#N/A</v>
      </c>
      <c r="G1791" t="e">
        <f>'Single Prism'!$D$36*SIN(RADIANS('Single Prism'!$D$17*F1791))</f>
        <v>#N/A</v>
      </c>
      <c r="H1791" t="e">
        <f>'Single Prism'!$D$36*COS(RADIANS('Single Prism'!$D$17*F1791))</f>
        <v>#N/A</v>
      </c>
    </row>
    <row r="1792" spans="1:8" x14ac:dyDescent="0.25">
      <c r="A1792">
        <v>895</v>
      </c>
      <c r="B1792" t="e">
        <f>IF(A1792&lt;='Single Prism'!$D$18,A1792,#N/A)</f>
        <v>#N/A</v>
      </c>
      <c r="C1792" t="e">
        <f>'Single Prism'!$D$38*SIN(RADIANS('Single Prism'!$D$17*B1792))</f>
        <v>#N/A</v>
      </c>
      <c r="D1792" t="e">
        <f>'Single Prism'!$D$38*COS(RADIANS('Single Prism'!$D$17*B1792))</f>
        <v>#N/A</v>
      </c>
      <c r="F1792" t="e">
        <f>IF(A1792&lt;='Single Prism'!$D$18,A1792,#N/A)</f>
        <v>#N/A</v>
      </c>
      <c r="G1792" t="e">
        <f>'Single Prism'!$D$36*SIN(RADIANS('Single Prism'!$D$17*F1792))</f>
        <v>#N/A</v>
      </c>
      <c r="H1792" t="e">
        <f>'Single Prism'!$D$36*COS(RADIANS('Single Prism'!$D$17*F1792))</f>
        <v>#N/A</v>
      </c>
    </row>
    <row r="1793" spans="1:8" x14ac:dyDescent="0.25">
      <c r="A1793">
        <v>895.5</v>
      </c>
      <c r="B1793" t="e">
        <f>IF(A1793&lt;='Single Prism'!$D$18,A1793,#N/A)</f>
        <v>#N/A</v>
      </c>
      <c r="C1793" t="e">
        <f>'Single Prism'!$D$38*SIN(RADIANS('Single Prism'!$D$17*B1793))</f>
        <v>#N/A</v>
      </c>
      <c r="D1793" t="e">
        <f>'Single Prism'!$D$38*COS(RADIANS('Single Prism'!$D$17*B1793))</f>
        <v>#N/A</v>
      </c>
      <c r="F1793" t="e">
        <f>IF(A1793&lt;='Single Prism'!$D$18,A1793,#N/A)</f>
        <v>#N/A</v>
      </c>
      <c r="G1793" t="e">
        <f>'Single Prism'!$D$36*SIN(RADIANS('Single Prism'!$D$17*F1793))</f>
        <v>#N/A</v>
      </c>
      <c r="H1793" t="e">
        <f>'Single Prism'!$D$36*COS(RADIANS('Single Prism'!$D$17*F1793))</f>
        <v>#N/A</v>
      </c>
    </row>
    <row r="1794" spans="1:8" x14ac:dyDescent="0.25">
      <c r="A1794">
        <v>896</v>
      </c>
      <c r="B1794" t="e">
        <f>IF(A1794&lt;='Single Prism'!$D$18,A1794,#N/A)</f>
        <v>#N/A</v>
      </c>
      <c r="C1794" t="e">
        <f>'Single Prism'!$D$38*SIN(RADIANS('Single Prism'!$D$17*B1794))</f>
        <v>#N/A</v>
      </c>
      <c r="D1794" t="e">
        <f>'Single Prism'!$D$38*COS(RADIANS('Single Prism'!$D$17*B1794))</f>
        <v>#N/A</v>
      </c>
      <c r="F1794" t="e">
        <f>IF(A1794&lt;='Single Prism'!$D$18,A1794,#N/A)</f>
        <v>#N/A</v>
      </c>
      <c r="G1794" t="e">
        <f>'Single Prism'!$D$36*SIN(RADIANS('Single Prism'!$D$17*F1794))</f>
        <v>#N/A</v>
      </c>
      <c r="H1794" t="e">
        <f>'Single Prism'!$D$36*COS(RADIANS('Single Prism'!$D$17*F1794))</f>
        <v>#N/A</v>
      </c>
    </row>
    <row r="1795" spans="1:8" x14ac:dyDescent="0.25">
      <c r="A1795">
        <v>896.5</v>
      </c>
      <c r="B1795" t="e">
        <f>IF(A1795&lt;='Single Prism'!$D$18,A1795,#N/A)</f>
        <v>#N/A</v>
      </c>
      <c r="C1795" t="e">
        <f>'Single Prism'!$D$38*SIN(RADIANS('Single Prism'!$D$17*B1795))</f>
        <v>#N/A</v>
      </c>
      <c r="D1795" t="e">
        <f>'Single Prism'!$D$38*COS(RADIANS('Single Prism'!$D$17*B1795))</f>
        <v>#N/A</v>
      </c>
      <c r="F1795" t="e">
        <f>IF(A1795&lt;='Single Prism'!$D$18,A1795,#N/A)</f>
        <v>#N/A</v>
      </c>
      <c r="G1795" t="e">
        <f>'Single Prism'!$D$36*SIN(RADIANS('Single Prism'!$D$17*F1795))</f>
        <v>#N/A</v>
      </c>
      <c r="H1795" t="e">
        <f>'Single Prism'!$D$36*COS(RADIANS('Single Prism'!$D$17*F1795))</f>
        <v>#N/A</v>
      </c>
    </row>
    <row r="1796" spans="1:8" x14ac:dyDescent="0.25">
      <c r="A1796">
        <v>897</v>
      </c>
      <c r="B1796" t="e">
        <f>IF(A1796&lt;='Single Prism'!$D$18,A1796,#N/A)</f>
        <v>#N/A</v>
      </c>
      <c r="C1796" t="e">
        <f>'Single Prism'!$D$38*SIN(RADIANS('Single Prism'!$D$17*B1796))</f>
        <v>#N/A</v>
      </c>
      <c r="D1796" t="e">
        <f>'Single Prism'!$D$38*COS(RADIANS('Single Prism'!$D$17*B1796))</f>
        <v>#N/A</v>
      </c>
      <c r="F1796" t="e">
        <f>IF(A1796&lt;='Single Prism'!$D$18,A1796,#N/A)</f>
        <v>#N/A</v>
      </c>
      <c r="G1796" t="e">
        <f>'Single Prism'!$D$36*SIN(RADIANS('Single Prism'!$D$17*F1796))</f>
        <v>#N/A</v>
      </c>
      <c r="H1796" t="e">
        <f>'Single Prism'!$D$36*COS(RADIANS('Single Prism'!$D$17*F1796))</f>
        <v>#N/A</v>
      </c>
    </row>
    <row r="1797" spans="1:8" x14ac:dyDescent="0.25">
      <c r="A1797">
        <v>897.5</v>
      </c>
      <c r="B1797" t="e">
        <f>IF(A1797&lt;='Single Prism'!$D$18,A1797,#N/A)</f>
        <v>#N/A</v>
      </c>
      <c r="C1797" t="e">
        <f>'Single Prism'!$D$38*SIN(RADIANS('Single Prism'!$D$17*B1797))</f>
        <v>#N/A</v>
      </c>
      <c r="D1797" t="e">
        <f>'Single Prism'!$D$38*COS(RADIANS('Single Prism'!$D$17*B1797))</f>
        <v>#N/A</v>
      </c>
      <c r="F1797" t="e">
        <f>IF(A1797&lt;='Single Prism'!$D$18,A1797,#N/A)</f>
        <v>#N/A</v>
      </c>
      <c r="G1797" t="e">
        <f>'Single Prism'!$D$36*SIN(RADIANS('Single Prism'!$D$17*F1797))</f>
        <v>#N/A</v>
      </c>
      <c r="H1797" t="e">
        <f>'Single Prism'!$D$36*COS(RADIANS('Single Prism'!$D$17*F1797))</f>
        <v>#N/A</v>
      </c>
    </row>
    <row r="1798" spans="1:8" x14ac:dyDescent="0.25">
      <c r="A1798">
        <v>898</v>
      </c>
      <c r="B1798" t="e">
        <f>IF(A1798&lt;='Single Prism'!$D$18,A1798,#N/A)</f>
        <v>#N/A</v>
      </c>
      <c r="C1798" t="e">
        <f>'Single Prism'!$D$38*SIN(RADIANS('Single Prism'!$D$17*B1798))</f>
        <v>#N/A</v>
      </c>
      <c r="D1798" t="e">
        <f>'Single Prism'!$D$38*COS(RADIANS('Single Prism'!$D$17*B1798))</f>
        <v>#N/A</v>
      </c>
      <c r="F1798" t="e">
        <f>IF(A1798&lt;='Single Prism'!$D$18,A1798,#N/A)</f>
        <v>#N/A</v>
      </c>
      <c r="G1798" t="e">
        <f>'Single Prism'!$D$36*SIN(RADIANS('Single Prism'!$D$17*F1798))</f>
        <v>#N/A</v>
      </c>
      <c r="H1798" t="e">
        <f>'Single Prism'!$D$36*COS(RADIANS('Single Prism'!$D$17*F1798))</f>
        <v>#N/A</v>
      </c>
    </row>
    <row r="1799" spans="1:8" x14ac:dyDescent="0.25">
      <c r="A1799">
        <v>898.5</v>
      </c>
      <c r="B1799" t="e">
        <f>IF(A1799&lt;='Single Prism'!$D$18,A1799,#N/A)</f>
        <v>#N/A</v>
      </c>
      <c r="C1799" t="e">
        <f>'Single Prism'!$D$38*SIN(RADIANS('Single Prism'!$D$17*B1799))</f>
        <v>#N/A</v>
      </c>
      <c r="D1799" t="e">
        <f>'Single Prism'!$D$38*COS(RADIANS('Single Prism'!$D$17*B1799))</f>
        <v>#N/A</v>
      </c>
      <c r="F1799" t="e">
        <f>IF(A1799&lt;='Single Prism'!$D$18,A1799,#N/A)</f>
        <v>#N/A</v>
      </c>
      <c r="G1799" t="e">
        <f>'Single Prism'!$D$36*SIN(RADIANS('Single Prism'!$D$17*F1799))</f>
        <v>#N/A</v>
      </c>
      <c r="H1799" t="e">
        <f>'Single Prism'!$D$36*COS(RADIANS('Single Prism'!$D$17*F1799))</f>
        <v>#N/A</v>
      </c>
    </row>
    <row r="1800" spans="1:8" x14ac:dyDescent="0.25">
      <c r="A1800">
        <v>899</v>
      </c>
      <c r="B1800" t="e">
        <f>IF(A1800&lt;='Single Prism'!$D$18,A1800,#N/A)</f>
        <v>#N/A</v>
      </c>
      <c r="C1800" t="e">
        <f>'Single Prism'!$D$38*SIN(RADIANS('Single Prism'!$D$17*B1800))</f>
        <v>#N/A</v>
      </c>
      <c r="D1800" t="e">
        <f>'Single Prism'!$D$38*COS(RADIANS('Single Prism'!$D$17*B1800))</f>
        <v>#N/A</v>
      </c>
      <c r="F1800" t="e">
        <f>IF(A1800&lt;='Single Prism'!$D$18,A1800,#N/A)</f>
        <v>#N/A</v>
      </c>
      <c r="G1800" t="e">
        <f>'Single Prism'!$D$36*SIN(RADIANS('Single Prism'!$D$17*F1800))</f>
        <v>#N/A</v>
      </c>
      <c r="H1800" t="e">
        <f>'Single Prism'!$D$36*COS(RADIANS('Single Prism'!$D$17*F1800))</f>
        <v>#N/A</v>
      </c>
    </row>
    <row r="1801" spans="1:8" x14ac:dyDescent="0.25">
      <c r="A1801">
        <v>899.5</v>
      </c>
      <c r="B1801" t="e">
        <f>IF(A1801&lt;='Single Prism'!$D$18,A1801,#N/A)</f>
        <v>#N/A</v>
      </c>
      <c r="C1801" t="e">
        <f>'Single Prism'!$D$38*SIN(RADIANS('Single Prism'!$D$17*B1801))</f>
        <v>#N/A</v>
      </c>
      <c r="D1801" t="e">
        <f>'Single Prism'!$D$38*COS(RADIANS('Single Prism'!$D$17*B1801))</f>
        <v>#N/A</v>
      </c>
      <c r="F1801" t="e">
        <f>IF(A1801&lt;='Single Prism'!$D$18,A1801,#N/A)</f>
        <v>#N/A</v>
      </c>
      <c r="G1801" t="e">
        <f>'Single Prism'!$D$36*SIN(RADIANS('Single Prism'!$D$17*F1801))</f>
        <v>#N/A</v>
      </c>
      <c r="H1801" t="e">
        <f>'Single Prism'!$D$36*COS(RADIANS('Single Prism'!$D$17*F1801))</f>
        <v>#N/A</v>
      </c>
    </row>
    <row r="1802" spans="1:8" x14ac:dyDescent="0.25">
      <c r="A1802">
        <v>900</v>
      </c>
      <c r="B1802" t="e">
        <f>IF(A1802&lt;='Single Prism'!$D$18,A1802,#N/A)</f>
        <v>#N/A</v>
      </c>
      <c r="C1802" t="e">
        <f>'Single Prism'!$D$38*SIN(RADIANS('Single Prism'!$D$17*B1802))</f>
        <v>#N/A</v>
      </c>
      <c r="D1802" t="e">
        <f>'Single Prism'!$D$38*COS(RADIANS('Single Prism'!$D$17*B1802))</f>
        <v>#N/A</v>
      </c>
      <c r="F1802" t="e">
        <f>IF(A1802&lt;='Single Prism'!$D$18,A1802,#N/A)</f>
        <v>#N/A</v>
      </c>
      <c r="G1802" t="e">
        <f>'Single Prism'!$D$36*SIN(RADIANS('Single Prism'!$D$17*F1802))</f>
        <v>#N/A</v>
      </c>
      <c r="H1802" t="e">
        <f>'Single Prism'!$D$36*COS(RADIANS('Single Prism'!$D$17*F1802))</f>
        <v>#N/A</v>
      </c>
    </row>
    <row r="1803" spans="1:8" x14ac:dyDescent="0.25">
      <c r="A1803">
        <v>900.5</v>
      </c>
      <c r="B1803" t="e">
        <f>IF(A1803&lt;='Single Prism'!$D$18,A1803,#N/A)</f>
        <v>#N/A</v>
      </c>
      <c r="C1803" t="e">
        <f>'Single Prism'!$D$38*SIN(RADIANS('Single Prism'!$D$17*B1803))</f>
        <v>#N/A</v>
      </c>
      <c r="D1803" t="e">
        <f>'Single Prism'!$D$38*COS(RADIANS('Single Prism'!$D$17*B1803))</f>
        <v>#N/A</v>
      </c>
      <c r="F1803" t="e">
        <f>IF(A1803&lt;='Single Prism'!$D$18,A1803,#N/A)</f>
        <v>#N/A</v>
      </c>
      <c r="G1803" t="e">
        <f>'Single Prism'!$D$36*SIN(RADIANS('Single Prism'!$D$17*F1803))</f>
        <v>#N/A</v>
      </c>
      <c r="H1803" t="e">
        <f>'Single Prism'!$D$36*COS(RADIANS('Single Prism'!$D$17*F1803))</f>
        <v>#N/A</v>
      </c>
    </row>
    <row r="1804" spans="1:8" x14ac:dyDescent="0.25">
      <c r="A1804">
        <v>901</v>
      </c>
      <c r="B1804" t="e">
        <f>IF(A1804&lt;='Single Prism'!$D$18,A1804,#N/A)</f>
        <v>#N/A</v>
      </c>
      <c r="C1804" t="e">
        <f>'Single Prism'!$D$38*SIN(RADIANS('Single Prism'!$D$17*B1804))</f>
        <v>#N/A</v>
      </c>
      <c r="D1804" t="e">
        <f>'Single Prism'!$D$38*COS(RADIANS('Single Prism'!$D$17*B1804))</f>
        <v>#N/A</v>
      </c>
      <c r="F1804" t="e">
        <f>IF(A1804&lt;='Single Prism'!$D$18,A1804,#N/A)</f>
        <v>#N/A</v>
      </c>
      <c r="G1804" t="e">
        <f>'Single Prism'!$D$36*SIN(RADIANS('Single Prism'!$D$17*F1804))</f>
        <v>#N/A</v>
      </c>
      <c r="H1804" t="e">
        <f>'Single Prism'!$D$36*COS(RADIANS('Single Prism'!$D$17*F1804))</f>
        <v>#N/A</v>
      </c>
    </row>
    <row r="1805" spans="1:8" x14ac:dyDescent="0.25">
      <c r="A1805">
        <v>901.5</v>
      </c>
      <c r="B1805" t="e">
        <f>IF(A1805&lt;='Single Prism'!$D$18,A1805,#N/A)</f>
        <v>#N/A</v>
      </c>
      <c r="C1805" t="e">
        <f>'Single Prism'!$D$38*SIN(RADIANS('Single Prism'!$D$17*B1805))</f>
        <v>#N/A</v>
      </c>
      <c r="D1805" t="e">
        <f>'Single Prism'!$D$38*COS(RADIANS('Single Prism'!$D$17*B1805))</f>
        <v>#N/A</v>
      </c>
      <c r="F1805" t="e">
        <f>IF(A1805&lt;='Single Prism'!$D$18,A1805,#N/A)</f>
        <v>#N/A</v>
      </c>
      <c r="G1805" t="e">
        <f>'Single Prism'!$D$36*SIN(RADIANS('Single Prism'!$D$17*F1805))</f>
        <v>#N/A</v>
      </c>
      <c r="H1805" t="e">
        <f>'Single Prism'!$D$36*COS(RADIANS('Single Prism'!$D$17*F1805))</f>
        <v>#N/A</v>
      </c>
    </row>
    <row r="1806" spans="1:8" x14ac:dyDescent="0.25">
      <c r="A1806">
        <v>902</v>
      </c>
      <c r="B1806" t="e">
        <f>IF(A1806&lt;='Single Prism'!$D$18,A1806,#N/A)</f>
        <v>#N/A</v>
      </c>
      <c r="C1806" t="e">
        <f>'Single Prism'!$D$38*SIN(RADIANS('Single Prism'!$D$17*B1806))</f>
        <v>#N/A</v>
      </c>
      <c r="D1806" t="e">
        <f>'Single Prism'!$D$38*COS(RADIANS('Single Prism'!$D$17*B1806))</f>
        <v>#N/A</v>
      </c>
      <c r="F1806" t="e">
        <f>IF(A1806&lt;='Single Prism'!$D$18,A1806,#N/A)</f>
        <v>#N/A</v>
      </c>
      <c r="G1806" t="e">
        <f>'Single Prism'!$D$36*SIN(RADIANS('Single Prism'!$D$17*F1806))</f>
        <v>#N/A</v>
      </c>
      <c r="H1806" t="e">
        <f>'Single Prism'!$D$36*COS(RADIANS('Single Prism'!$D$17*F1806))</f>
        <v>#N/A</v>
      </c>
    </row>
    <row r="1807" spans="1:8" x14ac:dyDescent="0.25">
      <c r="A1807">
        <v>902.5</v>
      </c>
      <c r="B1807" t="e">
        <f>IF(A1807&lt;='Single Prism'!$D$18,A1807,#N/A)</f>
        <v>#N/A</v>
      </c>
      <c r="C1807" t="e">
        <f>'Single Prism'!$D$38*SIN(RADIANS('Single Prism'!$D$17*B1807))</f>
        <v>#N/A</v>
      </c>
      <c r="D1807" t="e">
        <f>'Single Prism'!$D$38*COS(RADIANS('Single Prism'!$D$17*B1807))</f>
        <v>#N/A</v>
      </c>
      <c r="F1807" t="e">
        <f>IF(A1807&lt;='Single Prism'!$D$18,A1807,#N/A)</f>
        <v>#N/A</v>
      </c>
      <c r="G1807" t="e">
        <f>'Single Prism'!$D$36*SIN(RADIANS('Single Prism'!$D$17*F1807))</f>
        <v>#N/A</v>
      </c>
      <c r="H1807" t="e">
        <f>'Single Prism'!$D$36*COS(RADIANS('Single Prism'!$D$17*F1807))</f>
        <v>#N/A</v>
      </c>
    </row>
    <row r="1808" spans="1:8" x14ac:dyDescent="0.25">
      <c r="A1808">
        <v>903</v>
      </c>
      <c r="B1808" t="e">
        <f>IF(A1808&lt;='Single Prism'!$D$18,A1808,#N/A)</f>
        <v>#N/A</v>
      </c>
      <c r="C1808" t="e">
        <f>'Single Prism'!$D$38*SIN(RADIANS('Single Prism'!$D$17*B1808))</f>
        <v>#N/A</v>
      </c>
      <c r="D1808" t="e">
        <f>'Single Prism'!$D$38*COS(RADIANS('Single Prism'!$D$17*B1808))</f>
        <v>#N/A</v>
      </c>
      <c r="F1808" t="e">
        <f>IF(A1808&lt;='Single Prism'!$D$18,A1808,#N/A)</f>
        <v>#N/A</v>
      </c>
      <c r="G1808" t="e">
        <f>'Single Prism'!$D$36*SIN(RADIANS('Single Prism'!$D$17*F1808))</f>
        <v>#N/A</v>
      </c>
      <c r="H1808" t="e">
        <f>'Single Prism'!$D$36*COS(RADIANS('Single Prism'!$D$17*F1808))</f>
        <v>#N/A</v>
      </c>
    </row>
    <row r="1809" spans="1:8" x14ac:dyDescent="0.25">
      <c r="A1809">
        <v>903.5</v>
      </c>
      <c r="B1809" t="e">
        <f>IF(A1809&lt;='Single Prism'!$D$18,A1809,#N/A)</f>
        <v>#N/A</v>
      </c>
      <c r="C1809" t="e">
        <f>'Single Prism'!$D$38*SIN(RADIANS('Single Prism'!$D$17*B1809))</f>
        <v>#N/A</v>
      </c>
      <c r="D1809" t="e">
        <f>'Single Prism'!$D$38*COS(RADIANS('Single Prism'!$D$17*B1809))</f>
        <v>#N/A</v>
      </c>
      <c r="F1809" t="e">
        <f>IF(A1809&lt;='Single Prism'!$D$18,A1809,#N/A)</f>
        <v>#N/A</v>
      </c>
      <c r="G1809" t="e">
        <f>'Single Prism'!$D$36*SIN(RADIANS('Single Prism'!$D$17*F1809))</f>
        <v>#N/A</v>
      </c>
      <c r="H1809" t="e">
        <f>'Single Prism'!$D$36*COS(RADIANS('Single Prism'!$D$17*F1809))</f>
        <v>#N/A</v>
      </c>
    </row>
    <row r="1810" spans="1:8" x14ac:dyDescent="0.25">
      <c r="A1810">
        <v>904</v>
      </c>
      <c r="B1810" t="e">
        <f>IF(A1810&lt;='Single Prism'!$D$18,A1810,#N/A)</f>
        <v>#N/A</v>
      </c>
      <c r="C1810" t="e">
        <f>'Single Prism'!$D$38*SIN(RADIANS('Single Prism'!$D$17*B1810))</f>
        <v>#N/A</v>
      </c>
      <c r="D1810" t="e">
        <f>'Single Prism'!$D$38*COS(RADIANS('Single Prism'!$D$17*B1810))</f>
        <v>#N/A</v>
      </c>
      <c r="F1810" t="e">
        <f>IF(A1810&lt;='Single Prism'!$D$18,A1810,#N/A)</f>
        <v>#N/A</v>
      </c>
      <c r="G1810" t="e">
        <f>'Single Prism'!$D$36*SIN(RADIANS('Single Prism'!$D$17*F1810))</f>
        <v>#N/A</v>
      </c>
      <c r="H1810" t="e">
        <f>'Single Prism'!$D$36*COS(RADIANS('Single Prism'!$D$17*F1810))</f>
        <v>#N/A</v>
      </c>
    </row>
    <row r="1811" spans="1:8" x14ac:dyDescent="0.25">
      <c r="A1811">
        <v>904.5</v>
      </c>
      <c r="B1811" t="e">
        <f>IF(A1811&lt;='Single Prism'!$D$18,A1811,#N/A)</f>
        <v>#N/A</v>
      </c>
      <c r="C1811" t="e">
        <f>'Single Prism'!$D$38*SIN(RADIANS('Single Prism'!$D$17*B1811))</f>
        <v>#N/A</v>
      </c>
      <c r="D1811" t="e">
        <f>'Single Prism'!$D$38*COS(RADIANS('Single Prism'!$D$17*B1811))</f>
        <v>#N/A</v>
      </c>
      <c r="F1811" t="e">
        <f>IF(A1811&lt;='Single Prism'!$D$18,A1811,#N/A)</f>
        <v>#N/A</v>
      </c>
      <c r="G1811" t="e">
        <f>'Single Prism'!$D$36*SIN(RADIANS('Single Prism'!$D$17*F1811))</f>
        <v>#N/A</v>
      </c>
      <c r="H1811" t="e">
        <f>'Single Prism'!$D$36*COS(RADIANS('Single Prism'!$D$17*F1811))</f>
        <v>#N/A</v>
      </c>
    </row>
    <row r="1812" spans="1:8" x14ac:dyDescent="0.25">
      <c r="A1812">
        <v>905</v>
      </c>
      <c r="B1812" t="e">
        <f>IF(A1812&lt;='Single Prism'!$D$18,A1812,#N/A)</f>
        <v>#N/A</v>
      </c>
      <c r="C1812" t="e">
        <f>'Single Prism'!$D$38*SIN(RADIANS('Single Prism'!$D$17*B1812))</f>
        <v>#N/A</v>
      </c>
      <c r="D1812" t="e">
        <f>'Single Prism'!$D$38*COS(RADIANS('Single Prism'!$D$17*B1812))</f>
        <v>#N/A</v>
      </c>
      <c r="F1812" t="e">
        <f>IF(A1812&lt;='Single Prism'!$D$18,A1812,#N/A)</f>
        <v>#N/A</v>
      </c>
      <c r="G1812" t="e">
        <f>'Single Prism'!$D$36*SIN(RADIANS('Single Prism'!$D$17*F1812))</f>
        <v>#N/A</v>
      </c>
      <c r="H1812" t="e">
        <f>'Single Prism'!$D$36*COS(RADIANS('Single Prism'!$D$17*F1812))</f>
        <v>#N/A</v>
      </c>
    </row>
    <row r="1813" spans="1:8" x14ac:dyDescent="0.25">
      <c r="A1813">
        <v>905.5</v>
      </c>
      <c r="B1813" t="e">
        <f>IF(A1813&lt;='Single Prism'!$D$18,A1813,#N/A)</f>
        <v>#N/A</v>
      </c>
      <c r="C1813" t="e">
        <f>'Single Prism'!$D$38*SIN(RADIANS('Single Prism'!$D$17*B1813))</f>
        <v>#N/A</v>
      </c>
      <c r="D1813" t="e">
        <f>'Single Prism'!$D$38*COS(RADIANS('Single Prism'!$D$17*B1813))</f>
        <v>#N/A</v>
      </c>
      <c r="F1813" t="e">
        <f>IF(A1813&lt;='Single Prism'!$D$18,A1813,#N/A)</f>
        <v>#N/A</v>
      </c>
      <c r="G1813" t="e">
        <f>'Single Prism'!$D$36*SIN(RADIANS('Single Prism'!$D$17*F1813))</f>
        <v>#N/A</v>
      </c>
      <c r="H1813" t="e">
        <f>'Single Prism'!$D$36*COS(RADIANS('Single Prism'!$D$17*F1813))</f>
        <v>#N/A</v>
      </c>
    </row>
    <row r="1814" spans="1:8" x14ac:dyDescent="0.25">
      <c r="A1814">
        <v>906</v>
      </c>
      <c r="B1814" t="e">
        <f>IF(A1814&lt;='Single Prism'!$D$18,A1814,#N/A)</f>
        <v>#N/A</v>
      </c>
      <c r="C1814" t="e">
        <f>'Single Prism'!$D$38*SIN(RADIANS('Single Prism'!$D$17*B1814))</f>
        <v>#N/A</v>
      </c>
      <c r="D1814" t="e">
        <f>'Single Prism'!$D$38*COS(RADIANS('Single Prism'!$D$17*B1814))</f>
        <v>#N/A</v>
      </c>
      <c r="F1814" t="e">
        <f>IF(A1814&lt;='Single Prism'!$D$18,A1814,#N/A)</f>
        <v>#N/A</v>
      </c>
      <c r="G1814" t="e">
        <f>'Single Prism'!$D$36*SIN(RADIANS('Single Prism'!$D$17*F1814))</f>
        <v>#N/A</v>
      </c>
      <c r="H1814" t="e">
        <f>'Single Prism'!$D$36*COS(RADIANS('Single Prism'!$D$17*F1814))</f>
        <v>#N/A</v>
      </c>
    </row>
    <row r="1815" spans="1:8" x14ac:dyDescent="0.25">
      <c r="A1815">
        <v>906.5</v>
      </c>
      <c r="B1815" t="e">
        <f>IF(A1815&lt;='Single Prism'!$D$18,A1815,#N/A)</f>
        <v>#N/A</v>
      </c>
      <c r="C1815" t="e">
        <f>'Single Prism'!$D$38*SIN(RADIANS('Single Prism'!$D$17*B1815))</f>
        <v>#N/A</v>
      </c>
      <c r="D1815" t="e">
        <f>'Single Prism'!$D$38*COS(RADIANS('Single Prism'!$D$17*B1815))</f>
        <v>#N/A</v>
      </c>
      <c r="F1815" t="e">
        <f>IF(A1815&lt;='Single Prism'!$D$18,A1815,#N/A)</f>
        <v>#N/A</v>
      </c>
      <c r="G1815" t="e">
        <f>'Single Prism'!$D$36*SIN(RADIANS('Single Prism'!$D$17*F1815))</f>
        <v>#N/A</v>
      </c>
      <c r="H1815" t="e">
        <f>'Single Prism'!$D$36*COS(RADIANS('Single Prism'!$D$17*F1815))</f>
        <v>#N/A</v>
      </c>
    </row>
    <row r="1816" spans="1:8" x14ac:dyDescent="0.25">
      <c r="A1816">
        <v>907</v>
      </c>
      <c r="B1816" t="e">
        <f>IF(A1816&lt;='Single Prism'!$D$18,A1816,#N/A)</f>
        <v>#N/A</v>
      </c>
      <c r="C1816" t="e">
        <f>'Single Prism'!$D$38*SIN(RADIANS('Single Prism'!$D$17*B1816))</f>
        <v>#N/A</v>
      </c>
      <c r="D1816" t="e">
        <f>'Single Prism'!$D$38*COS(RADIANS('Single Prism'!$D$17*B1816))</f>
        <v>#N/A</v>
      </c>
      <c r="F1816" t="e">
        <f>IF(A1816&lt;='Single Prism'!$D$18,A1816,#N/A)</f>
        <v>#N/A</v>
      </c>
      <c r="G1816" t="e">
        <f>'Single Prism'!$D$36*SIN(RADIANS('Single Prism'!$D$17*F1816))</f>
        <v>#N/A</v>
      </c>
      <c r="H1816" t="e">
        <f>'Single Prism'!$D$36*COS(RADIANS('Single Prism'!$D$17*F1816))</f>
        <v>#N/A</v>
      </c>
    </row>
    <row r="1817" spans="1:8" x14ac:dyDescent="0.25">
      <c r="A1817">
        <v>907.5</v>
      </c>
      <c r="B1817" t="e">
        <f>IF(A1817&lt;='Single Prism'!$D$18,A1817,#N/A)</f>
        <v>#N/A</v>
      </c>
      <c r="C1817" t="e">
        <f>'Single Prism'!$D$38*SIN(RADIANS('Single Prism'!$D$17*B1817))</f>
        <v>#N/A</v>
      </c>
      <c r="D1817" t="e">
        <f>'Single Prism'!$D$38*COS(RADIANS('Single Prism'!$D$17*B1817))</f>
        <v>#N/A</v>
      </c>
      <c r="F1817" t="e">
        <f>IF(A1817&lt;='Single Prism'!$D$18,A1817,#N/A)</f>
        <v>#N/A</v>
      </c>
      <c r="G1817" t="e">
        <f>'Single Prism'!$D$36*SIN(RADIANS('Single Prism'!$D$17*F1817))</f>
        <v>#N/A</v>
      </c>
      <c r="H1817" t="e">
        <f>'Single Prism'!$D$36*COS(RADIANS('Single Prism'!$D$17*F1817))</f>
        <v>#N/A</v>
      </c>
    </row>
    <row r="1818" spans="1:8" x14ac:dyDescent="0.25">
      <c r="A1818">
        <v>908</v>
      </c>
      <c r="B1818" t="e">
        <f>IF(A1818&lt;='Single Prism'!$D$18,A1818,#N/A)</f>
        <v>#N/A</v>
      </c>
      <c r="C1818" t="e">
        <f>'Single Prism'!$D$38*SIN(RADIANS('Single Prism'!$D$17*B1818))</f>
        <v>#N/A</v>
      </c>
      <c r="D1818" t="e">
        <f>'Single Prism'!$D$38*COS(RADIANS('Single Prism'!$D$17*B1818))</f>
        <v>#N/A</v>
      </c>
      <c r="F1818" t="e">
        <f>IF(A1818&lt;='Single Prism'!$D$18,A1818,#N/A)</f>
        <v>#N/A</v>
      </c>
      <c r="G1818" t="e">
        <f>'Single Prism'!$D$36*SIN(RADIANS('Single Prism'!$D$17*F1818))</f>
        <v>#N/A</v>
      </c>
      <c r="H1818" t="e">
        <f>'Single Prism'!$D$36*COS(RADIANS('Single Prism'!$D$17*F1818))</f>
        <v>#N/A</v>
      </c>
    </row>
    <row r="1819" spans="1:8" x14ac:dyDescent="0.25">
      <c r="A1819">
        <v>908.5</v>
      </c>
      <c r="B1819" t="e">
        <f>IF(A1819&lt;='Single Prism'!$D$18,A1819,#N/A)</f>
        <v>#N/A</v>
      </c>
      <c r="C1819" t="e">
        <f>'Single Prism'!$D$38*SIN(RADIANS('Single Prism'!$D$17*B1819))</f>
        <v>#N/A</v>
      </c>
      <c r="D1819" t="e">
        <f>'Single Prism'!$D$38*COS(RADIANS('Single Prism'!$D$17*B1819))</f>
        <v>#N/A</v>
      </c>
      <c r="F1819" t="e">
        <f>IF(A1819&lt;='Single Prism'!$D$18,A1819,#N/A)</f>
        <v>#N/A</v>
      </c>
      <c r="G1819" t="e">
        <f>'Single Prism'!$D$36*SIN(RADIANS('Single Prism'!$D$17*F1819))</f>
        <v>#N/A</v>
      </c>
      <c r="H1819" t="e">
        <f>'Single Prism'!$D$36*COS(RADIANS('Single Prism'!$D$17*F1819))</f>
        <v>#N/A</v>
      </c>
    </row>
    <row r="1820" spans="1:8" x14ac:dyDescent="0.25">
      <c r="A1820">
        <v>909</v>
      </c>
      <c r="B1820" t="e">
        <f>IF(A1820&lt;='Single Prism'!$D$18,A1820,#N/A)</f>
        <v>#N/A</v>
      </c>
      <c r="C1820" t="e">
        <f>'Single Prism'!$D$38*SIN(RADIANS('Single Prism'!$D$17*B1820))</f>
        <v>#N/A</v>
      </c>
      <c r="D1820" t="e">
        <f>'Single Prism'!$D$38*COS(RADIANS('Single Prism'!$D$17*B1820))</f>
        <v>#N/A</v>
      </c>
      <c r="F1820" t="e">
        <f>IF(A1820&lt;='Single Prism'!$D$18,A1820,#N/A)</f>
        <v>#N/A</v>
      </c>
      <c r="G1820" t="e">
        <f>'Single Prism'!$D$36*SIN(RADIANS('Single Prism'!$D$17*F1820))</f>
        <v>#N/A</v>
      </c>
      <c r="H1820" t="e">
        <f>'Single Prism'!$D$36*COS(RADIANS('Single Prism'!$D$17*F1820))</f>
        <v>#N/A</v>
      </c>
    </row>
    <row r="1821" spans="1:8" x14ac:dyDescent="0.25">
      <c r="A1821">
        <v>909.5</v>
      </c>
      <c r="B1821" t="e">
        <f>IF(A1821&lt;='Single Prism'!$D$18,A1821,#N/A)</f>
        <v>#N/A</v>
      </c>
      <c r="C1821" t="e">
        <f>'Single Prism'!$D$38*SIN(RADIANS('Single Prism'!$D$17*B1821))</f>
        <v>#N/A</v>
      </c>
      <c r="D1821" t="e">
        <f>'Single Prism'!$D$38*COS(RADIANS('Single Prism'!$D$17*B1821))</f>
        <v>#N/A</v>
      </c>
      <c r="F1821" t="e">
        <f>IF(A1821&lt;='Single Prism'!$D$18,A1821,#N/A)</f>
        <v>#N/A</v>
      </c>
      <c r="G1821" t="e">
        <f>'Single Prism'!$D$36*SIN(RADIANS('Single Prism'!$D$17*F1821))</f>
        <v>#N/A</v>
      </c>
      <c r="H1821" t="e">
        <f>'Single Prism'!$D$36*COS(RADIANS('Single Prism'!$D$17*F1821))</f>
        <v>#N/A</v>
      </c>
    </row>
    <row r="1822" spans="1:8" x14ac:dyDescent="0.25">
      <c r="A1822">
        <v>910</v>
      </c>
      <c r="B1822" t="e">
        <f>IF(A1822&lt;='Single Prism'!$D$18,A1822,#N/A)</f>
        <v>#N/A</v>
      </c>
      <c r="C1822" t="e">
        <f>'Single Prism'!$D$38*SIN(RADIANS('Single Prism'!$D$17*B1822))</f>
        <v>#N/A</v>
      </c>
      <c r="D1822" t="e">
        <f>'Single Prism'!$D$38*COS(RADIANS('Single Prism'!$D$17*B1822))</f>
        <v>#N/A</v>
      </c>
      <c r="F1822" t="e">
        <f>IF(A1822&lt;='Single Prism'!$D$18,A1822,#N/A)</f>
        <v>#N/A</v>
      </c>
      <c r="G1822" t="e">
        <f>'Single Prism'!$D$36*SIN(RADIANS('Single Prism'!$D$17*F1822))</f>
        <v>#N/A</v>
      </c>
      <c r="H1822" t="e">
        <f>'Single Prism'!$D$36*COS(RADIANS('Single Prism'!$D$17*F1822))</f>
        <v>#N/A</v>
      </c>
    </row>
    <row r="1823" spans="1:8" x14ac:dyDescent="0.25">
      <c r="A1823">
        <v>910.5</v>
      </c>
      <c r="B1823" t="e">
        <f>IF(A1823&lt;='Single Prism'!$D$18,A1823,#N/A)</f>
        <v>#N/A</v>
      </c>
      <c r="C1823" t="e">
        <f>'Single Prism'!$D$38*SIN(RADIANS('Single Prism'!$D$17*B1823))</f>
        <v>#N/A</v>
      </c>
      <c r="D1823" t="e">
        <f>'Single Prism'!$D$38*COS(RADIANS('Single Prism'!$D$17*B1823))</f>
        <v>#N/A</v>
      </c>
      <c r="F1823" t="e">
        <f>IF(A1823&lt;='Single Prism'!$D$18,A1823,#N/A)</f>
        <v>#N/A</v>
      </c>
      <c r="G1823" t="e">
        <f>'Single Prism'!$D$36*SIN(RADIANS('Single Prism'!$D$17*F1823))</f>
        <v>#N/A</v>
      </c>
      <c r="H1823" t="e">
        <f>'Single Prism'!$D$36*COS(RADIANS('Single Prism'!$D$17*F1823))</f>
        <v>#N/A</v>
      </c>
    </row>
    <row r="1824" spans="1:8" x14ac:dyDescent="0.25">
      <c r="A1824">
        <v>911</v>
      </c>
      <c r="B1824" t="e">
        <f>IF(A1824&lt;='Single Prism'!$D$18,A1824,#N/A)</f>
        <v>#N/A</v>
      </c>
      <c r="C1824" t="e">
        <f>'Single Prism'!$D$38*SIN(RADIANS('Single Prism'!$D$17*B1824))</f>
        <v>#N/A</v>
      </c>
      <c r="D1824" t="e">
        <f>'Single Prism'!$D$38*COS(RADIANS('Single Prism'!$D$17*B1824))</f>
        <v>#N/A</v>
      </c>
      <c r="F1824" t="e">
        <f>IF(A1824&lt;='Single Prism'!$D$18,A1824,#N/A)</f>
        <v>#N/A</v>
      </c>
      <c r="G1824" t="e">
        <f>'Single Prism'!$D$36*SIN(RADIANS('Single Prism'!$D$17*F1824))</f>
        <v>#N/A</v>
      </c>
      <c r="H1824" t="e">
        <f>'Single Prism'!$D$36*COS(RADIANS('Single Prism'!$D$17*F1824))</f>
        <v>#N/A</v>
      </c>
    </row>
    <row r="1825" spans="1:8" x14ac:dyDescent="0.25">
      <c r="A1825">
        <v>911.5</v>
      </c>
      <c r="B1825" t="e">
        <f>IF(A1825&lt;='Single Prism'!$D$18,A1825,#N/A)</f>
        <v>#N/A</v>
      </c>
      <c r="C1825" t="e">
        <f>'Single Prism'!$D$38*SIN(RADIANS('Single Prism'!$D$17*B1825))</f>
        <v>#N/A</v>
      </c>
      <c r="D1825" t="e">
        <f>'Single Prism'!$D$38*COS(RADIANS('Single Prism'!$D$17*B1825))</f>
        <v>#N/A</v>
      </c>
      <c r="F1825" t="e">
        <f>IF(A1825&lt;='Single Prism'!$D$18,A1825,#N/A)</f>
        <v>#N/A</v>
      </c>
      <c r="G1825" t="e">
        <f>'Single Prism'!$D$36*SIN(RADIANS('Single Prism'!$D$17*F1825))</f>
        <v>#N/A</v>
      </c>
      <c r="H1825" t="e">
        <f>'Single Prism'!$D$36*COS(RADIANS('Single Prism'!$D$17*F1825))</f>
        <v>#N/A</v>
      </c>
    </row>
    <row r="1826" spans="1:8" x14ac:dyDescent="0.25">
      <c r="A1826">
        <v>912</v>
      </c>
      <c r="B1826" t="e">
        <f>IF(A1826&lt;='Single Prism'!$D$18,A1826,#N/A)</f>
        <v>#N/A</v>
      </c>
      <c r="C1826" t="e">
        <f>'Single Prism'!$D$38*SIN(RADIANS('Single Prism'!$D$17*B1826))</f>
        <v>#N/A</v>
      </c>
      <c r="D1826" t="e">
        <f>'Single Prism'!$D$38*COS(RADIANS('Single Prism'!$D$17*B1826))</f>
        <v>#N/A</v>
      </c>
      <c r="F1826" t="e">
        <f>IF(A1826&lt;='Single Prism'!$D$18,A1826,#N/A)</f>
        <v>#N/A</v>
      </c>
      <c r="G1826" t="e">
        <f>'Single Prism'!$D$36*SIN(RADIANS('Single Prism'!$D$17*F1826))</f>
        <v>#N/A</v>
      </c>
      <c r="H1826" t="e">
        <f>'Single Prism'!$D$36*COS(RADIANS('Single Prism'!$D$17*F1826))</f>
        <v>#N/A</v>
      </c>
    </row>
    <row r="1827" spans="1:8" x14ac:dyDescent="0.25">
      <c r="A1827">
        <v>912.5</v>
      </c>
      <c r="B1827" t="e">
        <f>IF(A1827&lt;='Single Prism'!$D$18,A1827,#N/A)</f>
        <v>#N/A</v>
      </c>
      <c r="C1827" t="e">
        <f>'Single Prism'!$D$38*SIN(RADIANS('Single Prism'!$D$17*B1827))</f>
        <v>#N/A</v>
      </c>
      <c r="D1827" t="e">
        <f>'Single Prism'!$D$38*COS(RADIANS('Single Prism'!$D$17*B1827))</f>
        <v>#N/A</v>
      </c>
      <c r="F1827" t="e">
        <f>IF(A1827&lt;='Single Prism'!$D$18,A1827,#N/A)</f>
        <v>#N/A</v>
      </c>
      <c r="G1827" t="e">
        <f>'Single Prism'!$D$36*SIN(RADIANS('Single Prism'!$D$17*F1827))</f>
        <v>#N/A</v>
      </c>
      <c r="H1827" t="e">
        <f>'Single Prism'!$D$36*COS(RADIANS('Single Prism'!$D$17*F1827))</f>
        <v>#N/A</v>
      </c>
    </row>
    <row r="1828" spans="1:8" x14ac:dyDescent="0.25">
      <c r="A1828">
        <v>913</v>
      </c>
      <c r="B1828" t="e">
        <f>IF(A1828&lt;='Single Prism'!$D$18,A1828,#N/A)</f>
        <v>#N/A</v>
      </c>
      <c r="C1828" t="e">
        <f>'Single Prism'!$D$38*SIN(RADIANS('Single Prism'!$D$17*B1828))</f>
        <v>#N/A</v>
      </c>
      <c r="D1828" t="e">
        <f>'Single Prism'!$D$38*COS(RADIANS('Single Prism'!$D$17*B1828))</f>
        <v>#N/A</v>
      </c>
      <c r="F1828" t="e">
        <f>IF(A1828&lt;='Single Prism'!$D$18,A1828,#N/A)</f>
        <v>#N/A</v>
      </c>
      <c r="G1828" t="e">
        <f>'Single Prism'!$D$36*SIN(RADIANS('Single Prism'!$D$17*F1828))</f>
        <v>#N/A</v>
      </c>
      <c r="H1828" t="e">
        <f>'Single Prism'!$D$36*COS(RADIANS('Single Prism'!$D$17*F1828))</f>
        <v>#N/A</v>
      </c>
    </row>
    <row r="1829" spans="1:8" x14ac:dyDescent="0.25">
      <c r="A1829">
        <v>913.5</v>
      </c>
      <c r="B1829" t="e">
        <f>IF(A1829&lt;='Single Prism'!$D$18,A1829,#N/A)</f>
        <v>#N/A</v>
      </c>
      <c r="C1829" t="e">
        <f>'Single Prism'!$D$38*SIN(RADIANS('Single Prism'!$D$17*B1829))</f>
        <v>#N/A</v>
      </c>
      <c r="D1829" t="e">
        <f>'Single Prism'!$D$38*COS(RADIANS('Single Prism'!$D$17*B1829))</f>
        <v>#N/A</v>
      </c>
      <c r="F1829" t="e">
        <f>IF(A1829&lt;='Single Prism'!$D$18,A1829,#N/A)</f>
        <v>#N/A</v>
      </c>
      <c r="G1829" t="e">
        <f>'Single Prism'!$D$36*SIN(RADIANS('Single Prism'!$D$17*F1829))</f>
        <v>#N/A</v>
      </c>
      <c r="H1829" t="e">
        <f>'Single Prism'!$D$36*COS(RADIANS('Single Prism'!$D$17*F1829))</f>
        <v>#N/A</v>
      </c>
    </row>
    <row r="1830" spans="1:8" x14ac:dyDescent="0.25">
      <c r="A1830">
        <v>914</v>
      </c>
      <c r="B1830" t="e">
        <f>IF(A1830&lt;='Single Prism'!$D$18,A1830,#N/A)</f>
        <v>#N/A</v>
      </c>
      <c r="C1830" t="e">
        <f>'Single Prism'!$D$38*SIN(RADIANS('Single Prism'!$D$17*B1830))</f>
        <v>#N/A</v>
      </c>
      <c r="D1830" t="e">
        <f>'Single Prism'!$D$38*COS(RADIANS('Single Prism'!$D$17*B1830))</f>
        <v>#N/A</v>
      </c>
      <c r="F1830" t="e">
        <f>IF(A1830&lt;='Single Prism'!$D$18,A1830,#N/A)</f>
        <v>#N/A</v>
      </c>
      <c r="G1830" t="e">
        <f>'Single Prism'!$D$36*SIN(RADIANS('Single Prism'!$D$17*F1830))</f>
        <v>#N/A</v>
      </c>
      <c r="H1830" t="e">
        <f>'Single Prism'!$D$36*COS(RADIANS('Single Prism'!$D$17*F1830))</f>
        <v>#N/A</v>
      </c>
    </row>
    <row r="1831" spans="1:8" x14ac:dyDescent="0.25">
      <c r="A1831">
        <v>914.5</v>
      </c>
      <c r="B1831" t="e">
        <f>IF(A1831&lt;='Single Prism'!$D$18,A1831,#N/A)</f>
        <v>#N/A</v>
      </c>
      <c r="C1831" t="e">
        <f>'Single Prism'!$D$38*SIN(RADIANS('Single Prism'!$D$17*B1831))</f>
        <v>#N/A</v>
      </c>
      <c r="D1831" t="e">
        <f>'Single Prism'!$D$38*COS(RADIANS('Single Prism'!$D$17*B1831))</f>
        <v>#N/A</v>
      </c>
      <c r="F1831" t="e">
        <f>IF(A1831&lt;='Single Prism'!$D$18,A1831,#N/A)</f>
        <v>#N/A</v>
      </c>
      <c r="G1831" t="e">
        <f>'Single Prism'!$D$36*SIN(RADIANS('Single Prism'!$D$17*F1831))</f>
        <v>#N/A</v>
      </c>
      <c r="H1831" t="e">
        <f>'Single Prism'!$D$36*COS(RADIANS('Single Prism'!$D$17*F1831))</f>
        <v>#N/A</v>
      </c>
    </row>
    <row r="1832" spans="1:8" x14ac:dyDescent="0.25">
      <c r="A1832">
        <v>915</v>
      </c>
      <c r="B1832" t="e">
        <f>IF(A1832&lt;='Single Prism'!$D$18,A1832,#N/A)</f>
        <v>#N/A</v>
      </c>
      <c r="C1832" t="e">
        <f>'Single Prism'!$D$38*SIN(RADIANS('Single Prism'!$D$17*B1832))</f>
        <v>#N/A</v>
      </c>
      <c r="D1832" t="e">
        <f>'Single Prism'!$D$38*COS(RADIANS('Single Prism'!$D$17*B1832))</f>
        <v>#N/A</v>
      </c>
      <c r="F1832" t="e">
        <f>IF(A1832&lt;='Single Prism'!$D$18,A1832,#N/A)</f>
        <v>#N/A</v>
      </c>
      <c r="G1832" t="e">
        <f>'Single Prism'!$D$36*SIN(RADIANS('Single Prism'!$D$17*F1832))</f>
        <v>#N/A</v>
      </c>
      <c r="H1832" t="e">
        <f>'Single Prism'!$D$36*COS(RADIANS('Single Prism'!$D$17*F1832))</f>
        <v>#N/A</v>
      </c>
    </row>
    <row r="1833" spans="1:8" x14ac:dyDescent="0.25">
      <c r="A1833">
        <v>915.5</v>
      </c>
      <c r="B1833" t="e">
        <f>IF(A1833&lt;='Single Prism'!$D$18,A1833,#N/A)</f>
        <v>#N/A</v>
      </c>
      <c r="C1833" t="e">
        <f>'Single Prism'!$D$38*SIN(RADIANS('Single Prism'!$D$17*B1833))</f>
        <v>#N/A</v>
      </c>
      <c r="D1833" t="e">
        <f>'Single Prism'!$D$38*COS(RADIANS('Single Prism'!$D$17*B1833))</f>
        <v>#N/A</v>
      </c>
      <c r="F1833" t="e">
        <f>IF(A1833&lt;='Single Prism'!$D$18,A1833,#N/A)</f>
        <v>#N/A</v>
      </c>
      <c r="G1833" t="e">
        <f>'Single Prism'!$D$36*SIN(RADIANS('Single Prism'!$D$17*F1833))</f>
        <v>#N/A</v>
      </c>
      <c r="H1833" t="e">
        <f>'Single Prism'!$D$36*COS(RADIANS('Single Prism'!$D$17*F1833))</f>
        <v>#N/A</v>
      </c>
    </row>
    <row r="1834" spans="1:8" x14ac:dyDescent="0.25">
      <c r="A1834">
        <v>916</v>
      </c>
      <c r="B1834" t="e">
        <f>IF(A1834&lt;='Single Prism'!$D$18,A1834,#N/A)</f>
        <v>#N/A</v>
      </c>
      <c r="C1834" t="e">
        <f>'Single Prism'!$D$38*SIN(RADIANS('Single Prism'!$D$17*B1834))</f>
        <v>#N/A</v>
      </c>
      <c r="D1834" t="e">
        <f>'Single Prism'!$D$38*COS(RADIANS('Single Prism'!$D$17*B1834))</f>
        <v>#N/A</v>
      </c>
      <c r="F1834" t="e">
        <f>IF(A1834&lt;='Single Prism'!$D$18,A1834,#N/A)</f>
        <v>#N/A</v>
      </c>
      <c r="G1834" t="e">
        <f>'Single Prism'!$D$36*SIN(RADIANS('Single Prism'!$D$17*F1834))</f>
        <v>#N/A</v>
      </c>
      <c r="H1834" t="e">
        <f>'Single Prism'!$D$36*COS(RADIANS('Single Prism'!$D$17*F1834))</f>
        <v>#N/A</v>
      </c>
    </row>
    <row r="1835" spans="1:8" x14ac:dyDescent="0.25">
      <c r="A1835">
        <v>916.5</v>
      </c>
      <c r="B1835" t="e">
        <f>IF(A1835&lt;='Single Prism'!$D$18,A1835,#N/A)</f>
        <v>#N/A</v>
      </c>
      <c r="C1835" t="e">
        <f>'Single Prism'!$D$38*SIN(RADIANS('Single Prism'!$D$17*B1835))</f>
        <v>#N/A</v>
      </c>
      <c r="D1835" t="e">
        <f>'Single Prism'!$D$38*COS(RADIANS('Single Prism'!$D$17*B1835))</f>
        <v>#N/A</v>
      </c>
      <c r="F1835" t="e">
        <f>IF(A1835&lt;='Single Prism'!$D$18,A1835,#N/A)</f>
        <v>#N/A</v>
      </c>
      <c r="G1835" t="e">
        <f>'Single Prism'!$D$36*SIN(RADIANS('Single Prism'!$D$17*F1835))</f>
        <v>#N/A</v>
      </c>
      <c r="H1835" t="e">
        <f>'Single Prism'!$D$36*COS(RADIANS('Single Prism'!$D$17*F1835))</f>
        <v>#N/A</v>
      </c>
    </row>
    <row r="1836" spans="1:8" x14ac:dyDescent="0.25">
      <c r="A1836">
        <v>917</v>
      </c>
      <c r="B1836" t="e">
        <f>IF(A1836&lt;='Single Prism'!$D$18,A1836,#N/A)</f>
        <v>#N/A</v>
      </c>
      <c r="C1836" t="e">
        <f>'Single Prism'!$D$38*SIN(RADIANS('Single Prism'!$D$17*B1836))</f>
        <v>#N/A</v>
      </c>
      <c r="D1836" t="e">
        <f>'Single Prism'!$D$38*COS(RADIANS('Single Prism'!$D$17*B1836))</f>
        <v>#N/A</v>
      </c>
      <c r="F1836" t="e">
        <f>IF(A1836&lt;='Single Prism'!$D$18,A1836,#N/A)</f>
        <v>#N/A</v>
      </c>
      <c r="G1836" t="e">
        <f>'Single Prism'!$D$36*SIN(RADIANS('Single Prism'!$D$17*F1836))</f>
        <v>#N/A</v>
      </c>
      <c r="H1836" t="e">
        <f>'Single Prism'!$D$36*COS(RADIANS('Single Prism'!$D$17*F1836))</f>
        <v>#N/A</v>
      </c>
    </row>
    <row r="1837" spans="1:8" x14ac:dyDescent="0.25">
      <c r="A1837">
        <v>917.5</v>
      </c>
      <c r="B1837" t="e">
        <f>IF(A1837&lt;='Single Prism'!$D$18,A1837,#N/A)</f>
        <v>#N/A</v>
      </c>
      <c r="C1837" t="e">
        <f>'Single Prism'!$D$38*SIN(RADIANS('Single Prism'!$D$17*B1837))</f>
        <v>#N/A</v>
      </c>
      <c r="D1837" t="e">
        <f>'Single Prism'!$D$38*COS(RADIANS('Single Prism'!$D$17*B1837))</f>
        <v>#N/A</v>
      </c>
      <c r="F1837" t="e">
        <f>IF(A1837&lt;='Single Prism'!$D$18,A1837,#N/A)</f>
        <v>#N/A</v>
      </c>
      <c r="G1837" t="e">
        <f>'Single Prism'!$D$36*SIN(RADIANS('Single Prism'!$D$17*F1837))</f>
        <v>#N/A</v>
      </c>
      <c r="H1837" t="e">
        <f>'Single Prism'!$D$36*COS(RADIANS('Single Prism'!$D$17*F1837))</f>
        <v>#N/A</v>
      </c>
    </row>
    <row r="1838" spans="1:8" x14ac:dyDescent="0.25">
      <c r="A1838">
        <v>918</v>
      </c>
      <c r="B1838" t="e">
        <f>IF(A1838&lt;='Single Prism'!$D$18,A1838,#N/A)</f>
        <v>#N/A</v>
      </c>
      <c r="C1838" t="e">
        <f>'Single Prism'!$D$38*SIN(RADIANS('Single Prism'!$D$17*B1838))</f>
        <v>#N/A</v>
      </c>
      <c r="D1838" t="e">
        <f>'Single Prism'!$D$38*COS(RADIANS('Single Prism'!$D$17*B1838))</f>
        <v>#N/A</v>
      </c>
      <c r="F1838" t="e">
        <f>IF(A1838&lt;='Single Prism'!$D$18,A1838,#N/A)</f>
        <v>#N/A</v>
      </c>
      <c r="G1838" t="e">
        <f>'Single Prism'!$D$36*SIN(RADIANS('Single Prism'!$D$17*F1838))</f>
        <v>#N/A</v>
      </c>
      <c r="H1838" t="e">
        <f>'Single Prism'!$D$36*COS(RADIANS('Single Prism'!$D$17*F1838))</f>
        <v>#N/A</v>
      </c>
    </row>
    <row r="1839" spans="1:8" x14ac:dyDescent="0.25">
      <c r="A1839">
        <v>918.5</v>
      </c>
      <c r="B1839" t="e">
        <f>IF(A1839&lt;='Single Prism'!$D$18,A1839,#N/A)</f>
        <v>#N/A</v>
      </c>
      <c r="C1839" t="e">
        <f>'Single Prism'!$D$38*SIN(RADIANS('Single Prism'!$D$17*B1839))</f>
        <v>#N/A</v>
      </c>
      <c r="D1839" t="e">
        <f>'Single Prism'!$D$38*COS(RADIANS('Single Prism'!$D$17*B1839))</f>
        <v>#N/A</v>
      </c>
      <c r="F1839" t="e">
        <f>IF(A1839&lt;='Single Prism'!$D$18,A1839,#N/A)</f>
        <v>#N/A</v>
      </c>
      <c r="G1839" t="e">
        <f>'Single Prism'!$D$36*SIN(RADIANS('Single Prism'!$D$17*F1839))</f>
        <v>#N/A</v>
      </c>
      <c r="H1839" t="e">
        <f>'Single Prism'!$D$36*COS(RADIANS('Single Prism'!$D$17*F1839))</f>
        <v>#N/A</v>
      </c>
    </row>
    <row r="1840" spans="1:8" x14ac:dyDescent="0.25">
      <c r="A1840">
        <v>919</v>
      </c>
      <c r="B1840" t="e">
        <f>IF(A1840&lt;='Single Prism'!$D$18,A1840,#N/A)</f>
        <v>#N/A</v>
      </c>
      <c r="C1840" t="e">
        <f>'Single Prism'!$D$38*SIN(RADIANS('Single Prism'!$D$17*B1840))</f>
        <v>#N/A</v>
      </c>
      <c r="D1840" t="e">
        <f>'Single Prism'!$D$38*COS(RADIANS('Single Prism'!$D$17*B1840))</f>
        <v>#N/A</v>
      </c>
      <c r="F1840" t="e">
        <f>IF(A1840&lt;='Single Prism'!$D$18,A1840,#N/A)</f>
        <v>#N/A</v>
      </c>
      <c r="G1840" t="e">
        <f>'Single Prism'!$D$36*SIN(RADIANS('Single Prism'!$D$17*F1840))</f>
        <v>#N/A</v>
      </c>
      <c r="H1840" t="e">
        <f>'Single Prism'!$D$36*COS(RADIANS('Single Prism'!$D$17*F1840))</f>
        <v>#N/A</v>
      </c>
    </row>
    <row r="1841" spans="1:8" x14ac:dyDescent="0.25">
      <c r="A1841">
        <v>919.5</v>
      </c>
      <c r="B1841" t="e">
        <f>IF(A1841&lt;='Single Prism'!$D$18,A1841,#N/A)</f>
        <v>#N/A</v>
      </c>
      <c r="C1841" t="e">
        <f>'Single Prism'!$D$38*SIN(RADIANS('Single Prism'!$D$17*B1841))</f>
        <v>#N/A</v>
      </c>
      <c r="D1841" t="e">
        <f>'Single Prism'!$D$38*COS(RADIANS('Single Prism'!$D$17*B1841))</f>
        <v>#N/A</v>
      </c>
      <c r="F1841" t="e">
        <f>IF(A1841&lt;='Single Prism'!$D$18,A1841,#N/A)</f>
        <v>#N/A</v>
      </c>
      <c r="G1841" t="e">
        <f>'Single Prism'!$D$36*SIN(RADIANS('Single Prism'!$D$17*F1841))</f>
        <v>#N/A</v>
      </c>
      <c r="H1841" t="e">
        <f>'Single Prism'!$D$36*COS(RADIANS('Single Prism'!$D$17*F1841))</f>
        <v>#N/A</v>
      </c>
    </row>
    <row r="1842" spans="1:8" x14ac:dyDescent="0.25">
      <c r="A1842">
        <v>920</v>
      </c>
      <c r="B1842" t="e">
        <f>IF(A1842&lt;='Single Prism'!$D$18,A1842,#N/A)</f>
        <v>#N/A</v>
      </c>
      <c r="C1842" t="e">
        <f>'Single Prism'!$D$38*SIN(RADIANS('Single Prism'!$D$17*B1842))</f>
        <v>#N/A</v>
      </c>
      <c r="D1842" t="e">
        <f>'Single Prism'!$D$38*COS(RADIANS('Single Prism'!$D$17*B1842))</f>
        <v>#N/A</v>
      </c>
      <c r="F1842" t="e">
        <f>IF(A1842&lt;='Single Prism'!$D$18,A1842,#N/A)</f>
        <v>#N/A</v>
      </c>
      <c r="G1842" t="e">
        <f>'Single Prism'!$D$36*SIN(RADIANS('Single Prism'!$D$17*F1842))</f>
        <v>#N/A</v>
      </c>
      <c r="H1842" t="e">
        <f>'Single Prism'!$D$36*COS(RADIANS('Single Prism'!$D$17*F1842))</f>
        <v>#N/A</v>
      </c>
    </row>
    <row r="1843" spans="1:8" x14ac:dyDescent="0.25">
      <c r="A1843">
        <v>920.5</v>
      </c>
      <c r="B1843" t="e">
        <f>IF(A1843&lt;='Single Prism'!$D$18,A1843,#N/A)</f>
        <v>#N/A</v>
      </c>
      <c r="C1843" t="e">
        <f>'Single Prism'!$D$38*SIN(RADIANS('Single Prism'!$D$17*B1843))</f>
        <v>#N/A</v>
      </c>
      <c r="D1843" t="e">
        <f>'Single Prism'!$D$38*COS(RADIANS('Single Prism'!$D$17*B1843))</f>
        <v>#N/A</v>
      </c>
      <c r="F1843" t="e">
        <f>IF(A1843&lt;='Single Prism'!$D$18,A1843,#N/A)</f>
        <v>#N/A</v>
      </c>
      <c r="G1843" t="e">
        <f>'Single Prism'!$D$36*SIN(RADIANS('Single Prism'!$D$17*F1843))</f>
        <v>#N/A</v>
      </c>
      <c r="H1843" t="e">
        <f>'Single Prism'!$D$36*COS(RADIANS('Single Prism'!$D$17*F1843))</f>
        <v>#N/A</v>
      </c>
    </row>
    <row r="1844" spans="1:8" x14ac:dyDescent="0.25">
      <c r="A1844">
        <v>921</v>
      </c>
      <c r="B1844" t="e">
        <f>IF(A1844&lt;='Single Prism'!$D$18,A1844,#N/A)</f>
        <v>#N/A</v>
      </c>
      <c r="C1844" t="e">
        <f>'Single Prism'!$D$38*SIN(RADIANS('Single Prism'!$D$17*B1844))</f>
        <v>#N/A</v>
      </c>
      <c r="D1844" t="e">
        <f>'Single Prism'!$D$38*COS(RADIANS('Single Prism'!$D$17*B1844))</f>
        <v>#N/A</v>
      </c>
      <c r="F1844" t="e">
        <f>IF(A1844&lt;='Single Prism'!$D$18,A1844,#N/A)</f>
        <v>#N/A</v>
      </c>
      <c r="G1844" t="e">
        <f>'Single Prism'!$D$36*SIN(RADIANS('Single Prism'!$D$17*F1844))</f>
        <v>#N/A</v>
      </c>
      <c r="H1844" t="e">
        <f>'Single Prism'!$D$36*COS(RADIANS('Single Prism'!$D$17*F1844))</f>
        <v>#N/A</v>
      </c>
    </row>
    <row r="1845" spans="1:8" x14ac:dyDescent="0.25">
      <c r="A1845">
        <v>921.5</v>
      </c>
      <c r="B1845" t="e">
        <f>IF(A1845&lt;='Single Prism'!$D$18,A1845,#N/A)</f>
        <v>#N/A</v>
      </c>
      <c r="C1845" t="e">
        <f>'Single Prism'!$D$38*SIN(RADIANS('Single Prism'!$D$17*B1845))</f>
        <v>#N/A</v>
      </c>
      <c r="D1845" t="e">
        <f>'Single Prism'!$D$38*COS(RADIANS('Single Prism'!$D$17*B1845))</f>
        <v>#N/A</v>
      </c>
      <c r="F1845" t="e">
        <f>IF(A1845&lt;='Single Prism'!$D$18,A1845,#N/A)</f>
        <v>#N/A</v>
      </c>
      <c r="G1845" t="e">
        <f>'Single Prism'!$D$36*SIN(RADIANS('Single Prism'!$D$17*F1845))</f>
        <v>#N/A</v>
      </c>
      <c r="H1845" t="e">
        <f>'Single Prism'!$D$36*COS(RADIANS('Single Prism'!$D$17*F1845))</f>
        <v>#N/A</v>
      </c>
    </row>
    <row r="1846" spans="1:8" x14ac:dyDescent="0.25">
      <c r="A1846">
        <v>922</v>
      </c>
      <c r="B1846" t="e">
        <f>IF(A1846&lt;='Single Prism'!$D$18,A1846,#N/A)</f>
        <v>#N/A</v>
      </c>
      <c r="C1846" t="e">
        <f>'Single Prism'!$D$38*SIN(RADIANS('Single Prism'!$D$17*B1846))</f>
        <v>#N/A</v>
      </c>
      <c r="D1846" t="e">
        <f>'Single Prism'!$D$38*COS(RADIANS('Single Prism'!$D$17*B1846))</f>
        <v>#N/A</v>
      </c>
      <c r="F1846" t="e">
        <f>IF(A1846&lt;='Single Prism'!$D$18,A1846,#N/A)</f>
        <v>#N/A</v>
      </c>
      <c r="G1846" t="e">
        <f>'Single Prism'!$D$36*SIN(RADIANS('Single Prism'!$D$17*F1846))</f>
        <v>#N/A</v>
      </c>
      <c r="H1846" t="e">
        <f>'Single Prism'!$D$36*COS(RADIANS('Single Prism'!$D$17*F1846))</f>
        <v>#N/A</v>
      </c>
    </row>
    <row r="1847" spans="1:8" x14ac:dyDescent="0.25">
      <c r="A1847">
        <v>922.5</v>
      </c>
      <c r="B1847" t="e">
        <f>IF(A1847&lt;='Single Prism'!$D$18,A1847,#N/A)</f>
        <v>#N/A</v>
      </c>
      <c r="C1847" t="e">
        <f>'Single Prism'!$D$38*SIN(RADIANS('Single Prism'!$D$17*B1847))</f>
        <v>#N/A</v>
      </c>
      <c r="D1847" t="e">
        <f>'Single Prism'!$D$38*COS(RADIANS('Single Prism'!$D$17*B1847))</f>
        <v>#N/A</v>
      </c>
      <c r="F1847" t="e">
        <f>IF(A1847&lt;='Single Prism'!$D$18,A1847,#N/A)</f>
        <v>#N/A</v>
      </c>
      <c r="G1847" t="e">
        <f>'Single Prism'!$D$36*SIN(RADIANS('Single Prism'!$D$17*F1847))</f>
        <v>#N/A</v>
      </c>
      <c r="H1847" t="e">
        <f>'Single Prism'!$D$36*COS(RADIANS('Single Prism'!$D$17*F1847))</f>
        <v>#N/A</v>
      </c>
    </row>
    <row r="1848" spans="1:8" x14ac:dyDescent="0.25">
      <c r="A1848">
        <v>923</v>
      </c>
      <c r="B1848" t="e">
        <f>IF(A1848&lt;='Single Prism'!$D$18,A1848,#N/A)</f>
        <v>#N/A</v>
      </c>
      <c r="C1848" t="e">
        <f>'Single Prism'!$D$38*SIN(RADIANS('Single Prism'!$D$17*B1848))</f>
        <v>#N/A</v>
      </c>
      <c r="D1848" t="e">
        <f>'Single Prism'!$D$38*COS(RADIANS('Single Prism'!$D$17*B1848))</f>
        <v>#N/A</v>
      </c>
      <c r="F1848" t="e">
        <f>IF(A1848&lt;='Single Prism'!$D$18,A1848,#N/A)</f>
        <v>#N/A</v>
      </c>
      <c r="G1848" t="e">
        <f>'Single Prism'!$D$36*SIN(RADIANS('Single Prism'!$D$17*F1848))</f>
        <v>#N/A</v>
      </c>
      <c r="H1848" t="e">
        <f>'Single Prism'!$D$36*COS(RADIANS('Single Prism'!$D$17*F1848))</f>
        <v>#N/A</v>
      </c>
    </row>
    <row r="1849" spans="1:8" x14ac:dyDescent="0.25">
      <c r="A1849">
        <v>923.5</v>
      </c>
      <c r="B1849" t="e">
        <f>IF(A1849&lt;='Single Prism'!$D$18,A1849,#N/A)</f>
        <v>#N/A</v>
      </c>
      <c r="C1849" t="e">
        <f>'Single Prism'!$D$38*SIN(RADIANS('Single Prism'!$D$17*B1849))</f>
        <v>#N/A</v>
      </c>
      <c r="D1849" t="e">
        <f>'Single Prism'!$D$38*COS(RADIANS('Single Prism'!$D$17*B1849))</f>
        <v>#N/A</v>
      </c>
      <c r="F1849" t="e">
        <f>IF(A1849&lt;='Single Prism'!$D$18,A1849,#N/A)</f>
        <v>#N/A</v>
      </c>
      <c r="G1849" t="e">
        <f>'Single Prism'!$D$36*SIN(RADIANS('Single Prism'!$D$17*F1849))</f>
        <v>#N/A</v>
      </c>
      <c r="H1849" t="e">
        <f>'Single Prism'!$D$36*COS(RADIANS('Single Prism'!$D$17*F1849))</f>
        <v>#N/A</v>
      </c>
    </row>
    <row r="1850" spans="1:8" x14ac:dyDescent="0.25">
      <c r="A1850">
        <v>924</v>
      </c>
      <c r="B1850" t="e">
        <f>IF(A1850&lt;='Single Prism'!$D$18,A1850,#N/A)</f>
        <v>#N/A</v>
      </c>
      <c r="C1850" t="e">
        <f>'Single Prism'!$D$38*SIN(RADIANS('Single Prism'!$D$17*B1850))</f>
        <v>#N/A</v>
      </c>
      <c r="D1850" t="e">
        <f>'Single Prism'!$D$38*COS(RADIANS('Single Prism'!$D$17*B1850))</f>
        <v>#N/A</v>
      </c>
      <c r="F1850" t="e">
        <f>IF(A1850&lt;='Single Prism'!$D$18,A1850,#N/A)</f>
        <v>#N/A</v>
      </c>
      <c r="G1850" t="e">
        <f>'Single Prism'!$D$36*SIN(RADIANS('Single Prism'!$D$17*F1850))</f>
        <v>#N/A</v>
      </c>
      <c r="H1850" t="e">
        <f>'Single Prism'!$D$36*COS(RADIANS('Single Prism'!$D$17*F1850))</f>
        <v>#N/A</v>
      </c>
    </row>
    <row r="1851" spans="1:8" x14ac:dyDescent="0.25">
      <c r="A1851">
        <v>924.5</v>
      </c>
      <c r="B1851" t="e">
        <f>IF(A1851&lt;='Single Prism'!$D$18,A1851,#N/A)</f>
        <v>#N/A</v>
      </c>
      <c r="C1851" t="e">
        <f>'Single Prism'!$D$38*SIN(RADIANS('Single Prism'!$D$17*B1851))</f>
        <v>#N/A</v>
      </c>
      <c r="D1851" t="e">
        <f>'Single Prism'!$D$38*COS(RADIANS('Single Prism'!$D$17*B1851))</f>
        <v>#N/A</v>
      </c>
      <c r="F1851" t="e">
        <f>IF(A1851&lt;='Single Prism'!$D$18,A1851,#N/A)</f>
        <v>#N/A</v>
      </c>
      <c r="G1851" t="e">
        <f>'Single Prism'!$D$36*SIN(RADIANS('Single Prism'!$D$17*F1851))</f>
        <v>#N/A</v>
      </c>
      <c r="H1851" t="e">
        <f>'Single Prism'!$D$36*COS(RADIANS('Single Prism'!$D$17*F1851))</f>
        <v>#N/A</v>
      </c>
    </row>
    <row r="1852" spans="1:8" x14ac:dyDescent="0.25">
      <c r="A1852">
        <v>925</v>
      </c>
      <c r="B1852" t="e">
        <f>IF(A1852&lt;='Single Prism'!$D$18,A1852,#N/A)</f>
        <v>#N/A</v>
      </c>
      <c r="C1852" t="e">
        <f>'Single Prism'!$D$38*SIN(RADIANS('Single Prism'!$D$17*B1852))</f>
        <v>#N/A</v>
      </c>
      <c r="D1852" t="e">
        <f>'Single Prism'!$D$38*COS(RADIANS('Single Prism'!$D$17*B1852))</f>
        <v>#N/A</v>
      </c>
      <c r="F1852" t="e">
        <f>IF(A1852&lt;='Single Prism'!$D$18,A1852,#N/A)</f>
        <v>#N/A</v>
      </c>
      <c r="G1852" t="e">
        <f>'Single Prism'!$D$36*SIN(RADIANS('Single Prism'!$D$17*F1852))</f>
        <v>#N/A</v>
      </c>
      <c r="H1852" t="e">
        <f>'Single Prism'!$D$36*COS(RADIANS('Single Prism'!$D$17*F1852))</f>
        <v>#N/A</v>
      </c>
    </row>
    <row r="1853" spans="1:8" x14ac:dyDescent="0.25">
      <c r="A1853">
        <v>925.5</v>
      </c>
      <c r="B1853" t="e">
        <f>IF(A1853&lt;='Single Prism'!$D$18,A1853,#N/A)</f>
        <v>#N/A</v>
      </c>
      <c r="C1853" t="e">
        <f>'Single Prism'!$D$38*SIN(RADIANS('Single Prism'!$D$17*B1853))</f>
        <v>#N/A</v>
      </c>
      <c r="D1853" t="e">
        <f>'Single Prism'!$D$38*COS(RADIANS('Single Prism'!$D$17*B1853))</f>
        <v>#N/A</v>
      </c>
      <c r="F1853" t="e">
        <f>IF(A1853&lt;='Single Prism'!$D$18,A1853,#N/A)</f>
        <v>#N/A</v>
      </c>
      <c r="G1853" t="e">
        <f>'Single Prism'!$D$36*SIN(RADIANS('Single Prism'!$D$17*F1853))</f>
        <v>#N/A</v>
      </c>
      <c r="H1853" t="e">
        <f>'Single Prism'!$D$36*COS(RADIANS('Single Prism'!$D$17*F1853))</f>
        <v>#N/A</v>
      </c>
    </row>
    <row r="1854" spans="1:8" x14ac:dyDescent="0.25">
      <c r="A1854">
        <v>926</v>
      </c>
      <c r="B1854" t="e">
        <f>IF(A1854&lt;='Single Prism'!$D$18,A1854,#N/A)</f>
        <v>#N/A</v>
      </c>
      <c r="C1854" t="e">
        <f>'Single Prism'!$D$38*SIN(RADIANS('Single Prism'!$D$17*B1854))</f>
        <v>#N/A</v>
      </c>
      <c r="D1854" t="e">
        <f>'Single Prism'!$D$38*COS(RADIANS('Single Prism'!$D$17*B1854))</f>
        <v>#N/A</v>
      </c>
      <c r="F1854" t="e">
        <f>IF(A1854&lt;='Single Prism'!$D$18,A1854,#N/A)</f>
        <v>#N/A</v>
      </c>
      <c r="G1854" t="e">
        <f>'Single Prism'!$D$36*SIN(RADIANS('Single Prism'!$D$17*F1854))</f>
        <v>#N/A</v>
      </c>
      <c r="H1854" t="e">
        <f>'Single Prism'!$D$36*COS(RADIANS('Single Prism'!$D$17*F1854))</f>
        <v>#N/A</v>
      </c>
    </row>
    <row r="1855" spans="1:8" x14ac:dyDescent="0.25">
      <c r="A1855">
        <v>926.5</v>
      </c>
      <c r="B1855" t="e">
        <f>IF(A1855&lt;='Single Prism'!$D$18,A1855,#N/A)</f>
        <v>#N/A</v>
      </c>
      <c r="C1855" t="e">
        <f>'Single Prism'!$D$38*SIN(RADIANS('Single Prism'!$D$17*B1855))</f>
        <v>#N/A</v>
      </c>
      <c r="D1855" t="e">
        <f>'Single Prism'!$D$38*COS(RADIANS('Single Prism'!$D$17*B1855))</f>
        <v>#N/A</v>
      </c>
      <c r="F1855" t="e">
        <f>IF(A1855&lt;='Single Prism'!$D$18,A1855,#N/A)</f>
        <v>#N/A</v>
      </c>
      <c r="G1855" t="e">
        <f>'Single Prism'!$D$36*SIN(RADIANS('Single Prism'!$D$17*F1855))</f>
        <v>#N/A</v>
      </c>
      <c r="H1855" t="e">
        <f>'Single Prism'!$D$36*COS(RADIANS('Single Prism'!$D$17*F1855))</f>
        <v>#N/A</v>
      </c>
    </row>
    <row r="1856" spans="1:8" x14ac:dyDescent="0.25">
      <c r="A1856">
        <v>927</v>
      </c>
      <c r="B1856" t="e">
        <f>IF(A1856&lt;='Single Prism'!$D$18,A1856,#N/A)</f>
        <v>#N/A</v>
      </c>
      <c r="C1856" t="e">
        <f>'Single Prism'!$D$38*SIN(RADIANS('Single Prism'!$D$17*B1856))</f>
        <v>#N/A</v>
      </c>
      <c r="D1856" t="e">
        <f>'Single Prism'!$D$38*COS(RADIANS('Single Prism'!$D$17*B1856))</f>
        <v>#N/A</v>
      </c>
      <c r="F1856" t="e">
        <f>IF(A1856&lt;='Single Prism'!$D$18,A1856,#N/A)</f>
        <v>#N/A</v>
      </c>
      <c r="G1856" t="e">
        <f>'Single Prism'!$D$36*SIN(RADIANS('Single Prism'!$D$17*F1856))</f>
        <v>#N/A</v>
      </c>
      <c r="H1856" t="e">
        <f>'Single Prism'!$D$36*COS(RADIANS('Single Prism'!$D$17*F1856))</f>
        <v>#N/A</v>
      </c>
    </row>
    <row r="1857" spans="1:8" x14ac:dyDescent="0.25">
      <c r="A1857">
        <v>927.5</v>
      </c>
      <c r="B1857" t="e">
        <f>IF(A1857&lt;='Single Prism'!$D$18,A1857,#N/A)</f>
        <v>#N/A</v>
      </c>
      <c r="C1857" t="e">
        <f>'Single Prism'!$D$38*SIN(RADIANS('Single Prism'!$D$17*B1857))</f>
        <v>#N/A</v>
      </c>
      <c r="D1857" t="e">
        <f>'Single Prism'!$D$38*COS(RADIANS('Single Prism'!$D$17*B1857))</f>
        <v>#N/A</v>
      </c>
      <c r="F1857" t="e">
        <f>IF(A1857&lt;='Single Prism'!$D$18,A1857,#N/A)</f>
        <v>#N/A</v>
      </c>
      <c r="G1857" t="e">
        <f>'Single Prism'!$D$36*SIN(RADIANS('Single Prism'!$D$17*F1857))</f>
        <v>#N/A</v>
      </c>
      <c r="H1857" t="e">
        <f>'Single Prism'!$D$36*COS(RADIANS('Single Prism'!$D$17*F1857))</f>
        <v>#N/A</v>
      </c>
    </row>
    <row r="1858" spans="1:8" x14ac:dyDescent="0.25">
      <c r="A1858">
        <v>928</v>
      </c>
      <c r="B1858" t="e">
        <f>IF(A1858&lt;='Single Prism'!$D$18,A1858,#N/A)</f>
        <v>#N/A</v>
      </c>
      <c r="C1858" t="e">
        <f>'Single Prism'!$D$38*SIN(RADIANS('Single Prism'!$D$17*B1858))</f>
        <v>#N/A</v>
      </c>
      <c r="D1858" t="e">
        <f>'Single Prism'!$D$38*COS(RADIANS('Single Prism'!$D$17*B1858))</f>
        <v>#N/A</v>
      </c>
      <c r="F1858" t="e">
        <f>IF(A1858&lt;='Single Prism'!$D$18,A1858,#N/A)</f>
        <v>#N/A</v>
      </c>
      <c r="G1858" t="e">
        <f>'Single Prism'!$D$36*SIN(RADIANS('Single Prism'!$D$17*F1858))</f>
        <v>#N/A</v>
      </c>
      <c r="H1858" t="e">
        <f>'Single Prism'!$D$36*COS(RADIANS('Single Prism'!$D$17*F1858))</f>
        <v>#N/A</v>
      </c>
    </row>
    <row r="1859" spans="1:8" x14ac:dyDescent="0.25">
      <c r="A1859">
        <v>928.5</v>
      </c>
      <c r="B1859" t="e">
        <f>IF(A1859&lt;='Single Prism'!$D$18,A1859,#N/A)</f>
        <v>#N/A</v>
      </c>
      <c r="C1859" t="e">
        <f>'Single Prism'!$D$38*SIN(RADIANS('Single Prism'!$D$17*B1859))</f>
        <v>#N/A</v>
      </c>
      <c r="D1859" t="e">
        <f>'Single Prism'!$D$38*COS(RADIANS('Single Prism'!$D$17*B1859))</f>
        <v>#N/A</v>
      </c>
      <c r="F1859" t="e">
        <f>IF(A1859&lt;='Single Prism'!$D$18,A1859,#N/A)</f>
        <v>#N/A</v>
      </c>
      <c r="G1859" t="e">
        <f>'Single Prism'!$D$36*SIN(RADIANS('Single Prism'!$D$17*F1859))</f>
        <v>#N/A</v>
      </c>
      <c r="H1859" t="e">
        <f>'Single Prism'!$D$36*COS(RADIANS('Single Prism'!$D$17*F1859))</f>
        <v>#N/A</v>
      </c>
    </row>
    <row r="1860" spans="1:8" x14ac:dyDescent="0.25">
      <c r="A1860">
        <v>929</v>
      </c>
      <c r="B1860" t="e">
        <f>IF(A1860&lt;='Single Prism'!$D$18,A1860,#N/A)</f>
        <v>#N/A</v>
      </c>
      <c r="C1860" t="e">
        <f>'Single Prism'!$D$38*SIN(RADIANS('Single Prism'!$D$17*B1860))</f>
        <v>#N/A</v>
      </c>
      <c r="D1860" t="e">
        <f>'Single Prism'!$D$38*COS(RADIANS('Single Prism'!$D$17*B1860))</f>
        <v>#N/A</v>
      </c>
      <c r="F1860" t="e">
        <f>IF(A1860&lt;='Single Prism'!$D$18,A1860,#N/A)</f>
        <v>#N/A</v>
      </c>
      <c r="G1860" t="e">
        <f>'Single Prism'!$D$36*SIN(RADIANS('Single Prism'!$D$17*F1860))</f>
        <v>#N/A</v>
      </c>
      <c r="H1860" t="e">
        <f>'Single Prism'!$D$36*COS(RADIANS('Single Prism'!$D$17*F1860))</f>
        <v>#N/A</v>
      </c>
    </row>
    <row r="1861" spans="1:8" x14ac:dyDescent="0.25">
      <c r="A1861">
        <v>929.5</v>
      </c>
      <c r="B1861" t="e">
        <f>IF(A1861&lt;='Single Prism'!$D$18,A1861,#N/A)</f>
        <v>#N/A</v>
      </c>
      <c r="C1861" t="e">
        <f>'Single Prism'!$D$38*SIN(RADIANS('Single Prism'!$D$17*B1861))</f>
        <v>#N/A</v>
      </c>
      <c r="D1861" t="e">
        <f>'Single Prism'!$D$38*COS(RADIANS('Single Prism'!$D$17*B1861))</f>
        <v>#N/A</v>
      </c>
      <c r="F1861" t="e">
        <f>IF(A1861&lt;='Single Prism'!$D$18,A1861,#N/A)</f>
        <v>#N/A</v>
      </c>
      <c r="G1861" t="e">
        <f>'Single Prism'!$D$36*SIN(RADIANS('Single Prism'!$D$17*F1861))</f>
        <v>#N/A</v>
      </c>
      <c r="H1861" t="e">
        <f>'Single Prism'!$D$36*COS(RADIANS('Single Prism'!$D$17*F1861))</f>
        <v>#N/A</v>
      </c>
    </row>
    <row r="1862" spans="1:8" x14ac:dyDescent="0.25">
      <c r="A1862">
        <v>930</v>
      </c>
      <c r="B1862" t="e">
        <f>IF(A1862&lt;='Single Prism'!$D$18,A1862,#N/A)</f>
        <v>#N/A</v>
      </c>
      <c r="C1862" t="e">
        <f>'Single Prism'!$D$38*SIN(RADIANS('Single Prism'!$D$17*B1862))</f>
        <v>#N/A</v>
      </c>
      <c r="D1862" t="e">
        <f>'Single Prism'!$D$38*COS(RADIANS('Single Prism'!$D$17*B1862))</f>
        <v>#N/A</v>
      </c>
      <c r="F1862" t="e">
        <f>IF(A1862&lt;='Single Prism'!$D$18,A1862,#N/A)</f>
        <v>#N/A</v>
      </c>
      <c r="G1862" t="e">
        <f>'Single Prism'!$D$36*SIN(RADIANS('Single Prism'!$D$17*F1862))</f>
        <v>#N/A</v>
      </c>
      <c r="H1862" t="e">
        <f>'Single Prism'!$D$36*COS(RADIANS('Single Prism'!$D$17*F1862))</f>
        <v>#N/A</v>
      </c>
    </row>
    <row r="1863" spans="1:8" x14ac:dyDescent="0.25">
      <c r="A1863">
        <v>930.5</v>
      </c>
      <c r="B1863" t="e">
        <f>IF(A1863&lt;='Single Prism'!$D$18,A1863,#N/A)</f>
        <v>#N/A</v>
      </c>
      <c r="C1863" t="e">
        <f>'Single Prism'!$D$38*SIN(RADIANS('Single Prism'!$D$17*B1863))</f>
        <v>#N/A</v>
      </c>
      <c r="D1863" t="e">
        <f>'Single Prism'!$D$38*COS(RADIANS('Single Prism'!$D$17*B1863))</f>
        <v>#N/A</v>
      </c>
      <c r="F1863" t="e">
        <f>IF(A1863&lt;='Single Prism'!$D$18,A1863,#N/A)</f>
        <v>#N/A</v>
      </c>
      <c r="G1863" t="e">
        <f>'Single Prism'!$D$36*SIN(RADIANS('Single Prism'!$D$17*F1863))</f>
        <v>#N/A</v>
      </c>
      <c r="H1863" t="e">
        <f>'Single Prism'!$D$36*COS(RADIANS('Single Prism'!$D$17*F1863))</f>
        <v>#N/A</v>
      </c>
    </row>
    <row r="1864" spans="1:8" x14ac:dyDescent="0.25">
      <c r="A1864">
        <v>931</v>
      </c>
      <c r="B1864" t="e">
        <f>IF(A1864&lt;='Single Prism'!$D$18,A1864,#N/A)</f>
        <v>#N/A</v>
      </c>
      <c r="C1864" t="e">
        <f>'Single Prism'!$D$38*SIN(RADIANS('Single Prism'!$D$17*B1864))</f>
        <v>#N/A</v>
      </c>
      <c r="D1864" t="e">
        <f>'Single Prism'!$D$38*COS(RADIANS('Single Prism'!$D$17*B1864))</f>
        <v>#N/A</v>
      </c>
      <c r="F1864" t="e">
        <f>IF(A1864&lt;='Single Prism'!$D$18,A1864,#N/A)</f>
        <v>#N/A</v>
      </c>
      <c r="G1864" t="e">
        <f>'Single Prism'!$D$36*SIN(RADIANS('Single Prism'!$D$17*F1864))</f>
        <v>#N/A</v>
      </c>
      <c r="H1864" t="e">
        <f>'Single Prism'!$D$36*COS(RADIANS('Single Prism'!$D$17*F1864))</f>
        <v>#N/A</v>
      </c>
    </row>
    <row r="1865" spans="1:8" x14ac:dyDescent="0.25">
      <c r="A1865">
        <v>931.5</v>
      </c>
      <c r="B1865" t="e">
        <f>IF(A1865&lt;='Single Prism'!$D$18,A1865,#N/A)</f>
        <v>#N/A</v>
      </c>
      <c r="C1865" t="e">
        <f>'Single Prism'!$D$38*SIN(RADIANS('Single Prism'!$D$17*B1865))</f>
        <v>#N/A</v>
      </c>
      <c r="D1865" t="e">
        <f>'Single Prism'!$D$38*COS(RADIANS('Single Prism'!$D$17*B1865))</f>
        <v>#N/A</v>
      </c>
      <c r="F1865" t="e">
        <f>IF(A1865&lt;='Single Prism'!$D$18,A1865,#N/A)</f>
        <v>#N/A</v>
      </c>
      <c r="G1865" t="e">
        <f>'Single Prism'!$D$36*SIN(RADIANS('Single Prism'!$D$17*F1865))</f>
        <v>#N/A</v>
      </c>
      <c r="H1865" t="e">
        <f>'Single Prism'!$D$36*COS(RADIANS('Single Prism'!$D$17*F1865))</f>
        <v>#N/A</v>
      </c>
    </row>
    <row r="1866" spans="1:8" x14ac:dyDescent="0.25">
      <c r="A1866">
        <v>932</v>
      </c>
      <c r="B1866" t="e">
        <f>IF(A1866&lt;='Single Prism'!$D$18,A1866,#N/A)</f>
        <v>#N/A</v>
      </c>
      <c r="C1866" t="e">
        <f>'Single Prism'!$D$38*SIN(RADIANS('Single Prism'!$D$17*B1866))</f>
        <v>#N/A</v>
      </c>
      <c r="D1866" t="e">
        <f>'Single Prism'!$D$38*COS(RADIANS('Single Prism'!$D$17*B1866))</f>
        <v>#N/A</v>
      </c>
      <c r="F1866" t="e">
        <f>IF(A1866&lt;='Single Prism'!$D$18,A1866,#N/A)</f>
        <v>#N/A</v>
      </c>
      <c r="G1866" t="e">
        <f>'Single Prism'!$D$36*SIN(RADIANS('Single Prism'!$D$17*F1866))</f>
        <v>#N/A</v>
      </c>
      <c r="H1866" t="e">
        <f>'Single Prism'!$D$36*COS(RADIANS('Single Prism'!$D$17*F1866))</f>
        <v>#N/A</v>
      </c>
    </row>
    <row r="1867" spans="1:8" x14ac:dyDescent="0.25">
      <c r="A1867">
        <v>932.5</v>
      </c>
      <c r="B1867" t="e">
        <f>IF(A1867&lt;='Single Prism'!$D$18,A1867,#N/A)</f>
        <v>#N/A</v>
      </c>
      <c r="C1867" t="e">
        <f>'Single Prism'!$D$38*SIN(RADIANS('Single Prism'!$D$17*B1867))</f>
        <v>#N/A</v>
      </c>
      <c r="D1867" t="e">
        <f>'Single Prism'!$D$38*COS(RADIANS('Single Prism'!$D$17*B1867))</f>
        <v>#N/A</v>
      </c>
      <c r="F1867" t="e">
        <f>IF(A1867&lt;='Single Prism'!$D$18,A1867,#N/A)</f>
        <v>#N/A</v>
      </c>
      <c r="G1867" t="e">
        <f>'Single Prism'!$D$36*SIN(RADIANS('Single Prism'!$D$17*F1867))</f>
        <v>#N/A</v>
      </c>
      <c r="H1867" t="e">
        <f>'Single Prism'!$D$36*COS(RADIANS('Single Prism'!$D$17*F1867))</f>
        <v>#N/A</v>
      </c>
    </row>
    <row r="1868" spans="1:8" x14ac:dyDescent="0.25">
      <c r="A1868">
        <v>933</v>
      </c>
      <c r="B1868" t="e">
        <f>IF(A1868&lt;='Single Prism'!$D$18,A1868,#N/A)</f>
        <v>#N/A</v>
      </c>
      <c r="C1868" t="e">
        <f>'Single Prism'!$D$38*SIN(RADIANS('Single Prism'!$D$17*B1868))</f>
        <v>#N/A</v>
      </c>
      <c r="D1868" t="e">
        <f>'Single Prism'!$D$38*COS(RADIANS('Single Prism'!$D$17*B1868))</f>
        <v>#N/A</v>
      </c>
      <c r="F1868" t="e">
        <f>IF(A1868&lt;='Single Prism'!$D$18,A1868,#N/A)</f>
        <v>#N/A</v>
      </c>
      <c r="G1868" t="e">
        <f>'Single Prism'!$D$36*SIN(RADIANS('Single Prism'!$D$17*F1868))</f>
        <v>#N/A</v>
      </c>
      <c r="H1868" t="e">
        <f>'Single Prism'!$D$36*COS(RADIANS('Single Prism'!$D$17*F1868))</f>
        <v>#N/A</v>
      </c>
    </row>
    <row r="1869" spans="1:8" x14ac:dyDescent="0.25">
      <c r="A1869">
        <v>933.5</v>
      </c>
      <c r="B1869" t="e">
        <f>IF(A1869&lt;='Single Prism'!$D$18,A1869,#N/A)</f>
        <v>#N/A</v>
      </c>
      <c r="C1869" t="e">
        <f>'Single Prism'!$D$38*SIN(RADIANS('Single Prism'!$D$17*B1869))</f>
        <v>#N/A</v>
      </c>
      <c r="D1869" t="e">
        <f>'Single Prism'!$D$38*COS(RADIANS('Single Prism'!$D$17*B1869))</f>
        <v>#N/A</v>
      </c>
      <c r="F1869" t="e">
        <f>IF(A1869&lt;='Single Prism'!$D$18,A1869,#N/A)</f>
        <v>#N/A</v>
      </c>
      <c r="G1869" t="e">
        <f>'Single Prism'!$D$36*SIN(RADIANS('Single Prism'!$D$17*F1869))</f>
        <v>#N/A</v>
      </c>
      <c r="H1869" t="e">
        <f>'Single Prism'!$D$36*COS(RADIANS('Single Prism'!$D$17*F1869))</f>
        <v>#N/A</v>
      </c>
    </row>
    <row r="1870" spans="1:8" x14ac:dyDescent="0.25">
      <c r="A1870">
        <v>934</v>
      </c>
      <c r="B1870" t="e">
        <f>IF(A1870&lt;='Single Prism'!$D$18,A1870,#N/A)</f>
        <v>#N/A</v>
      </c>
      <c r="C1870" t="e">
        <f>'Single Prism'!$D$38*SIN(RADIANS('Single Prism'!$D$17*B1870))</f>
        <v>#N/A</v>
      </c>
      <c r="D1870" t="e">
        <f>'Single Prism'!$D$38*COS(RADIANS('Single Prism'!$D$17*B1870))</f>
        <v>#N/A</v>
      </c>
      <c r="F1870" t="e">
        <f>IF(A1870&lt;='Single Prism'!$D$18,A1870,#N/A)</f>
        <v>#N/A</v>
      </c>
      <c r="G1870" t="e">
        <f>'Single Prism'!$D$36*SIN(RADIANS('Single Prism'!$D$17*F1870))</f>
        <v>#N/A</v>
      </c>
      <c r="H1870" t="e">
        <f>'Single Prism'!$D$36*COS(RADIANS('Single Prism'!$D$17*F1870))</f>
        <v>#N/A</v>
      </c>
    </row>
    <row r="1871" spans="1:8" x14ac:dyDescent="0.25">
      <c r="A1871">
        <v>934.5</v>
      </c>
      <c r="B1871" t="e">
        <f>IF(A1871&lt;='Single Prism'!$D$18,A1871,#N/A)</f>
        <v>#N/A</v>
      </c>
      <c r="C1871" t="e">
        <f>'Single Prism'!$D$38*SIN(RADIANS('Single Prism'!$D$17*B1871))</f>
        <v>#N/A</v>
      </c>
      <c r="D1871" t="e">
        <f>'Single Prism'!$D$38*COS(RADIANS('Single Prism'!$D$17*B1871))</f>
        <v>#N/A</v>
      </c>
      <c r="F1871" t="e">
        <f>IF(A1871&lt;='Single Prism'!$D$18,A1871,#N/A)</f>
        <v>#N/A</v>
      </c>
      <c r="G1871" t="e">
        <f>'Single Prism'!$D$36*SIN(RADIANS('Single Prism'!$D$17*F1871))</f>
        <v>#N/A</v>
      </c>
      <c r="H1871" t="e">
        <f>'Single Prism'!$D$36*COS(RADIANS('Single Prism'!$D$17*F1871))</f>
        <v>#N/A</v>
      </c>
    </row>
    <row r="1872" spans="1:8" x14ac:dyDescent="0.25">
      <c r="A1872">
        <v>935</v>
      </c>
      <c r="B1872" t="e">
        <f>IF(A1872&lt;='Single Prism'!$D$18,A1872,#N/A)</f>
        <v>#N/A</v>
      </c>
      <c r="C1872" t="e">
        <f>'Single Prism'!$D$38*SIN(RADIANS('Single Prism'!$D$17*B1872))</f>
        <v>#N/A</v>
      </c>
      <c r="D1872" t="e">
        <f>'Single Prism'!$D$38*COS(RADIANS('Single Prism'!$D$17*B1872))</f>
        <v>#N/A</v>
      </c>
      <c r="F1872" t="e">
        <f>IF(A1872&lt;='Single Prism'!$D$18,A1872,#N/A)</f>
        <v>#N/A</v>
      </c>
      <c r="G1872" t="e">
        <f>'Single Prism'!$D$36*SIN(RADIANS('Single Prism'!$D$17*F1872))</f>
        <v>#N/A</v>
      </c>
      <c r="H1872" t="e">
        <f>'Single Prism'!$D$36*COS(RADIANS('Single Prism'!$D$17*F1872))</f>
        <v>#N/A</v>
      </c>
    </row>
    <row r="1873" spans="1:8" x14ac:dyDescent="0.25">
      <c r="A1873">
        <v>935.5</v>
      </c>
      <c r="B1873" t="e">
        <f>IF(A1873&lt;='Single Prism'!$D$18,A1873,#N/A)</f>
        <v>#N/A</v>
      </c>
      <c r="C1873" t="e">
        <f>'Single Prism'!$D$38*SIN(RADIANS('Single Prism'!$D$17*B1873))</f>
        <v>#N/A</v>
      </c>
      <c r="D1873" t="e">
        <f>'Single Prism'!$D$38*COS(RADIANS('Single Prism'!$D$17*B1873))</f>
        <v>#N/A</v>
      </c>
      <c r="F1873" t="e">
        <f>IF(A1873&lt;='Single Prism'!$D$18,A1873,#N/A)</f>
        <v>#N/A</v>
      </c>
      <c r="G1873" t="e">
        <f>'Single Prism'!$D$36*SIN(RADIANS('Single Prism'!$D$17*F1873))</f>
        <v>#N/A</v>
      </c>
      <c r="H1873" t="e">
        <f>'Single Prism'!$D$36*COS(RADIANS('Single Prism'!$D$17*F1873))</f>
        <v>#N/A</v>
      </c>
    </row>
    <row r="1874" spans="1:8" x14ac:dyDescent="0.25">
      <c r="A1874">
        <v>936</v>
      </c>
      <c r="B1874" t="e">
        <f>IF(A1874&lt;='Single Prism'!$D$18,A1874,#N/A)</f>
        <v>#N/A</v>
      </c>
      <c r="C1874" t="e">
        <f>'Single Prism'!$D$38*SIN(RADIANS('Single Prism'!$D$17*B1874))</f>
        <v>#N/A</v>
      </c>
      <c r="D1874" t="e">
        <f>'Single Prism'!$D$38*COS(RADIANS('Single Prism'!$D$17*B1874))</f>
        <v>#N/A</v>
      </c>
      <c r="F1874" t="e">
        <f>IF(A1874&lt;='Single Prism'!$D$18,A1874,#N/A)</f>
        <v>#N/A</v>
      </c>
      <c r="G1874" t="e">
        <f>'Single Prism'!$D$36*SIN(RADIANS('Single Prism'!$D$17*F1874))</f>
        <v>#N/A</v>
      </c>
      <c r="H1874" t="e">
        <f>'Single Prism'!$D$36*COS(RADIANS('Single Prism'!$D$17*F1874))</f>
        <v>#N/A</v>
      </c>
    </row>
    <row r="1875" spans="1:8" x14ac:dyDescent="0.25">
      <c r="A1875">
        <v>936.5</v>
      </c>
      <c r="B1875" t="e">
        <f>IF(A1875&lt;='Single Prism'!$D$18,A1875,#N/A)</f>
        <v>#N/A</v>
      </c>
      <c r="C1875" t="e">
        <f>'Single Prism'!$D$38*SIN(RADIANS('Single Prism'!$D$17*B1875))</f>
        <v>#N/A</v>
      </c>
      <c r="D1875" t="e">
        <f>'Single Prism'!$D$38*COS(RADIANS('Single Prism'!$D$17*B1875))</f>
        <v>#N/A</v>
      </c>
      <c r="F1875" t="e">
        <f>IF(A1875&lt;='Single Prism'!$D$18,A1875,#N/A)</f>
        <v>#N/A</v>
      </c>
      <c r="G1875" t="e">
        <f>'Single Prism'!$D$36*SIN(RADIANS('Single Prism'!$D$17*F1875))</f>
        <v>#N/A</v>
      </c>
      <c r="H1875" t="e">
        <f>'Single Prism'!$D$36*COS(RADIANS('Single Prism'!$D$17*F1875))</f>
        <v>#N/A</v>
      </c>
    </row>
    <row r="1876" spans="1:8" x14ac:dyDescent="0.25">
      <c r="A1876">
        <v>937</v>
      </c>
      <c r="B1876" t="e">
        <f>IF(A1876&lt;='Single Prism'!$D$18,A1876,#N/A)</f>
        <v>#N/A</v>
      </c>
      <c r="C1876" t="e">
        <f>'Single Prism'!$D$38*SIN(RADIANS('Single Prism'!$D$17*B1876))</f>
        <v>#N/A</v>
      </c>
      <c r="D1876" t="e">
        <f>'Single Prism'!$D$38*COS(RADIANS('Single Prism'!$D$17*B1876))</f>
        <v>#N/A</v>
      </c>
      <c r="F1876" t="e">
        <f>IF(A1876&lt;='Single Prism'!$D$18,A1876,#N/A)</f>
        <v>#N/A</v>
      </c>
      <c r="G1876" t="e">
        <f>'Single Prism'!$D$36*SIN(RADIANS('Single Prism'!$D$17*F1876))</f>
        <v>#N/A</v>
      </c>
      <c r="H1876" t="e">
        <f>'Single Prism'!$D$36*COS(RADIANS('Single Prism'!$D$17*F1876))</f>
        <v>#N/A</v>
      </c>
    </row>
    <row r="1877" spans="1:8" x14ac:dyDescent="0.25">
      <c r="A1877">
        <v>937.5</v>
      </c>
      <c r="B1877" t="e">
        <f>IF(A1877&lt;='Single Prism'!$D$18,A1877,#N/A)</f>
        <v>#N/A</v>
      </c>
      <c r="C1877" t="e">
        <f>'Single Prism'!$D$38*SIN(RADIANS('Single Prism'!$D$17*B1877))</f>
        <v>#N/A</v>
      </c>
      <c r="D1877" t="e">
        <f>'Single Prism'!$D$38*COS(RADIANS('Single Prism'!$D$17*B1877))</f>
        <v>#N/A</v>
      </c>
      <c r="F1877" t="e">
        <f>IF(A1877&lt;='Single Prism'!$D$18,A1877,#N/A)</f>
        <v>#N/A</v>
      </c>
      <c r="G1877" t="e">
        <f>'Single Prism'!$D$36*SIN(RADIANS('Single Prism'!$D$17*F1877))</f>
        <v>#N/A</v>
      </c>
      <c r="H1877" t="e">
        <f>'Single Prism'!$D$36*COS(RADIANS('Single Prism'!$D$17*F1877))</f>
        <v>#N/A</v>
      </c>
    </row>
    <row r="1878" spans="1:8" x14ac:dyDescent="0.25">
      <c r="A1878">
        <v>938</v>
      </c>
      <c r="B1878" t="e">
        <f>IF(A1878&lt;='Single Prism'!$D$18,A1878,#N/A)</f>
        <v>#N/A</v>
      </c>
      <c r="C1878" t="e">
        <f>'Single Prism'!$D$38*SIN(RADIANS('Single Prism'!$D$17*B1878))</f>
        <v>#N/A</v>
      </c>
      <c r="D1878" t="e">
        <f>'Single Prism'!$D$38*COS(RADIANS('Single Prism'!$D$17*B1878))</f>
        <v>#N/A</v>
      </c>
      <c r="F1878" t="e">
        <f>IF(A1878&lt;='Single Prism'!$D$18,A1878,#N/A)</f>
        <v>#N/A</v>
      </c>
      <c r="G1878" t="e">
        <f>'Single Prism'!$D$36*SIN(RADIANS('Single Prism'!$D$17*F1878))</f>
        <v>#N/A</v>
      </c>
      <c r="H1878" t="e">
        <f>'Single Prism'!$D$36*COS(RADIANS('Single Prism'!$D$17*F1878))</f>
        <v>#N/A</v>
      </c>
    </row>
    <row r="1879" spans="1:8" x14ac:dyDescent="0.25">
      <c r="A1879">
        <v>938.5</v>
      </c>
      <c r="B1879" t="e">
        <f>IF(A1879&lt;='Single Prism'!$D$18,A1879,#N/A)</f>
        <v>#N/A</v>
      </c>
      <c r="C1879" t="e">
        <f>'Single Prism'!$D$38*SIN(RADIANS('Single Prism'!$D$17*B1879))</f>
        <v>#N/A</v>
      </c>
      <c r="D1879" t="e">
        <f>'Single Prism'!$D$38*COS(RADIANS('Single Prism'!$D$17*B1879))</f>
        <v>#N/A</v>
      </c>
      <c r="F1879" t="e">
        <f>IF(A1879&lt;='Single Prism'!$D$18,A1879,#N/A)</f>
        <v>#N/A</v>
      </c>
      <c r="G1879" t="e">
        <f>'Single Prism'!$D$36*SIN(RADIANS('Single Prism'!$D$17*F1879))</f>
        <v>#N/A</v>
      </c>
      <c r="H1879" t="e">
        <f>'Single Prism'!$D$36*COS(RADIANS('Single Prism'!$D$17*F1879))</f>
        <v>#N/A</v>
      </c>
    </row>
    <row r="1880" spans="1:8" x14ac:dyDescent="0.25">
      <c r="A1880">
        <v>939</v>
      </c>
      <c r="B1880" t="e">
        <f>IF(A1880&lt;='Single Prism'!$D$18,A1880,#N/A)</f>
        <v>#N/A</v>
      </c>
      <c r="C1880" t="e">
        <f>'Single Prism'!$D$38*SIN(RADIANS('Single Prism'!$D$17*B1880))</f>
        <v>#N/A</v>
      </c>
      <c r="D1880" t="e">
        <f>'Single Prism'!$D$38*COS(RADIANS('Single Prism'!$D$17*B1880))</f>
        <v>#N/A</v>
      </c>
      <c r="F1880" t="e">
        <f>IF(A1880&lt;='Single Prism'!$D$18,A1880,#N/A)</f>
        <v>#N/A</v>
      </c>
      <c r="G1880" t="e">
        <f>'Single Prism'!$D$36*SIN(RADIANS('Single Prism'!$D$17*F1880))</f>
        <v>#N/A</v>
      </c>
      <c r="H1880" t="e">
        <f>'Single Prism'!$D$36*COS(RADIANS('Single Prism'!$D$17*F1880))</f>
        <v>#N/A</v>
      </c>
    </row>
    <row r="1881" spans="1:8" x14ac:dyDescent="0.25">
      <c r="A1881">
        <v>939.5</v>
      </c>
      <c r="B1881" t="e">
        <f>IF(A1881&lt;='Single Prism'!$D$18,A1881,#N/A)</f>
        <v>#N/A</v>
      </c>
      <c r="C1881" t="e">
        <f>'Single Prism'!$D$38*SIN(RADIANS('Single Prism'!$D$17*B1881))</f>
        <v>#N/A</v>
      </c>
      <c r="D1881" t="e">
        <f>'Single Prism'!$D$38*COS(RADIANS('Single Prism'!$D$17*B1881))</f>
        <v>#N/A</v>
      </c>
      <c r="F1881" t="e">
        <f>IF(A1881&lt;='Single Prism'!$D$18,A1881,#N/A)</f>
        <v>#N/A</v>
      </c>
      <c r="G1881" t="e">
        <f>'Single Prism'!$D$36*SIN(RADIANS('Single Prism'!$D$17*F1881))</f>
        <v>#N/A</v>
      </c>
      <c r="H1881" t="e">
        <f>'Single Prism'!$D$36*COS(RADIANS('Single Prism'!$D$17*F1881))</f>
        <v>#N/A</v>
      </c>
    </row>
    <row r="1882" spans="1:8" x14ac:dyDescent="0.25">
      <c r="A1882">
        <v>940</v>
      </c>
      <c r="B1882" t="e">
        <f>IF(A1882&lt;='Single Prism'!$D$18,A1882,#N/A)</f>
        <v>#N/A</v>
      </c>
      <c r="C1882" t="e">
        <f>'Single Prism'!$D$38*SIN(RADIANS('Single Prism'!$D$17*B1882))</f>
        <v>#N/A</v>
      </c>
      <c r="D1882" t="e">
        <f>'Single Prism'!$D$38*COS(RADIANS('Single Prism'!$D$17*B1882))</f>
        <v>#N/A</v>
      </c>
      <c r="F1882" t="e">
        <f>IF(A1882&lt;='Single Prism'!$D$18,A1882,#N/A)</f>
        <v>#N/A</v>
      </c>
      <c r="G1882" t="e">
        <f>'Single Prism'!$D$36*SIN(RADIANS('Single Prism'!$D$17*F1882))</f>
        <v>#N/A</v>
      </c>
      <c r="H1882" t="e">
        <f>'Single Prism'!$D$36*COS(RADIANS('Single Prism'!$D$17*F1882))</f>
        <v>#N/A</v>
      </c>
    </row>
    <row r="1883" spans="1:8" x14ac:dyDescent="0.25">
      <c r="A1883">
        <v>940.5</v>
      </c>
      <c r="B1883" t="e">
        <f>IF(A1883&lt;='Single Prism'!$D$18,A1883,#N/A)</f>
        <v>#N/A</v>
      </c>
      <c r="C1883" t="e">
        <f>'Single Prism'!$D$38*SIN(RADIANS('Single Prism'!$D$17*B1883))</f>
        <v>#N/A</v>
      </c>
      <c r="D1883" t="e">
        <f>'Single Prism'!$D$38*COS(RADIANS('Single Prism'!$D$17*B1883))</f>
        <v>#N/A</v>
      </c>
      <c r="F1883" t="e">
        <f>IF(A1883&lt;='Single Prism'!$D$18,A1883,#N/A)</f>
        <v>#N/A</v>
      </c>
      <c r="G1883" t="e">
        <f>'Single Prism'!$D$36*SIN(RADIANS('Single Prism'!$D$17*F1883))</f>
        <v>#N/A</v>
      </c>
      <c r="H1883" t="e">
        <f>'Single Prism'!$D$36*COS(RADIANS('Single Prism'!$D$17*F1883))</f>
        <v>#N/A</v>
      </c>
    </row>
    <row r="1884" spans="1:8" x14ac:dyDescent="0.25">
      <c r="A1884">
        <v>941</v>
      </c>
      <c r="B1884" t="e">
        <f>IF(A1884&lt;='Single Prism'!$D$18,A1884,#N/A)</f>
        <v>#N/A</v>
      </c>
      <c r="C1884" t="e">
        <f>'Single Prism'!$D$38*SIN(RADIANS('Single Prism'!$D$17*B1884))</f>
        <v>#N/A</v>
      </c>
      <c r="D1884" t="e">
        <f>'Single Prism'!$D$38*COS(RADIANS('Single Prism'!$D$17*B1884))</f>
        <v>#N/A</v>
      </c>
      <c r="F1884" t="e">
        <f>IF(A1884&lt;='Single Prism'!$D$18,A1884,#N/A)</f>
        <v>#N/A</v>
      </c>
      <c r="G1884" t="e">
        <f>'Single Prism'!$D$36*SIN(RADIANS('Single Prism'!$D$17*F1884))</f>
        <v>#N/A</v>
      </c>
      <c r="H1884" t="e">
        <f>'Single Prism'!$D$36*COS(RADIANS('Single Prism'!$D$17*F1884))</f>
        <v>#N/A</v>
      </c>
    </row>
    <row r="1885" spans="1:8" x14ac:dyDescent="0.25">
      <c r="A1885">
        <v>941.5</v>
      </c>
      <c r="B1885" t="e">
        <f>IF(A1885&lt;='Single Prism'!$D$18,A1885,#N/A)</f>
        <v>#N/A</v>
      </c>
      <c r="C1885" t="e">
        <f>'Single Prism'!$D$38*SIN(RADIANS('Single Prism'!$D$17*B1885))</f>
        <v>#N/A</v>
      </c>
      <c r="D1885" t="e">
        <f>'Single Prism'!$D$38*COS(RADIANS('Single Prism'!$D$17*B1885))</f>
        <v>#N/A</v>
      </c>
      <c r="F1885" t="e">
        <f>IF(A1885&lt;='Single Prism'!$D$18,A1885,#N/A)</f>
        <v>#N/A</v>
      </c>
      <c r="G1885" t="e">
        <f>'Single Prism'!$D$36*SIN(RADIANS('Single Prism'!$D$17*F1885))</f>
        <v>#N/A</v>
      </c>
      <c r="H1885" t="e">
        <f>'Single Prism'!$D$36*COS(RADIANS('Single Prism'!$D$17*F1885))</f>
        <v>#N/A</v>
      </c>
    </row>
    <row r="1886" spans="1:8" x14ac:dyDescent="0.25">
      <c r="A1886">
        <v>942</v>
      </c>
      <c r="B1886" t="e">
        <f>IF(A1886&lt;='Single Prism'!$D$18,A1886,#N/A)</f>
        <v>#N/A</v>
      </c>
      <c r="C1886" t="e">
        <f>'Single Prism'!$D$38*SIN(RADIANS('Single Prism'!$D$17*B1886))</f>
        <v>#N/A</v>
      </c>
      <c r="D1886" t="e">
        <f>'Single Prism'!$D$38*COS(RADIANS('Single Prism'!$D$17*B1886))</f>
        <v>#N/A</v>
      </c>
      <c r="F1886" t="e">
        <f>IF(A1886&lt;='Single Prism'!$D$18,A1886,#N/A)</f>
        <v>#N/A</v>
      </c>
      <c r="G1886" t="e">
        <f>'Single Prism'!$D$36*SIN(RADIANS('Single Prism'!$D$17*F1886))</f>
        <v>#N/A</v>
      </c>
      <c r="H1886" t="e">
        <f>'Single Prism'!$D$36*COS(RADIANS('Single Prism'!$D$17*F1886))</f>
        <v>#N/A</v>
      </c>
    </row>
    <row r="1887" spans="1:8" x14ac:dyDescent="0.25">
      <c r="A1887">
        <v>942.5</v>
      </c>
      <c r="B1887" t="e">
        <f>IF(A1887&lt;='Single Prism'!$D$18,A1887,#N/A)</f>
        <v>#N/A</v>
      </c>
      <c r="C1887" t="e">
        <f>'Single Prism'!$D$38*SIN(RADIANS('Single Prism'!$D$17*B1887))</f>
        <v>#N/A</v>
      </c>
      <c r="D1887" t="e">
        <f>'Single Prism'!$D$38*COS(RADIANS('Single Prism'!$D$17*B1887))</f>
        <v>#N/A</v>
      </c>
      <c r="F1887" t="e">
        <f>IF(A1887&lt;='Single Prism'!$D$18,A1887,#N/A)</f>
        <v>#N/A</v>
      </c>
      <c r="G1887" t="e">
        <f>'Single Prism'!$D$36*SIN(RADIANS('Single Prism'!$D$17*F1887))</f>
        <v>#N/A</v>
      </c>
      <c r="H1887" t="e">
        <f>'Single Prism'!$D$36*COS(RADIANS('Single Prism'!$D$17*F1887))</f>
        <v>#N/A</v>
      </c>
    </row>
    <row r="1888" spans="1:8" x14ac:dyDescent="0.25">
      <c r="A1888">
        <v>943</v>
      </c>
      <c r="B1888" t="e">
        <f>IF(A1888&lt;='Single Prism'!$D$18,A1888,#N/A)</f>
        <v>#N/A</v>
      </c>
      <c r="C1888" t="e">
        <f>'Single Prism'!$D$38*SIN(RADIANS('Single Prism'!$D$17*B1888))</f>
        <v>#N/A</v>
      </c>
      <c r="D1888" t="e">
        <f>'Single Prism'!$D$38*COS(RADIANS('Single Prism'!$D$17*B1888))</f>
        <v>#N/A</v>
      </c>
      <c r="F1888" t="e">
        <f>IF(A1888&lt;='Single Prism'!$D$18,A1888,#N/A)</f>
        <v>#N/A</v>
      </c>
      <c r="G1888" t="e">
        <f>'Single Prism'!$D$36*SIN(RADIANS('Single Prism'!$D$17*F1888))</f>
        <v>#N/A</v>
      </c>
      <c r="H1888" t="e">
        <f>'Single Prism'!$D$36*COS(RADIANS('Single Prism'!$D$17*F1888))</f>
        <v>#N/A</v>
      </c>
    </row>
    <row r="1889" spans="1:8" x14ac:dyDescent="0.25">
      <c r="A1889">
        <v>943.5</v>
      </c>
      <c r="B1889" t="e">
        <f>IF(A1889&lt;='Single Prism'!$D$18,A1889,#N/A)</f>
        <v>#N/A</v>
      </c>
      <c r="C1889" t="e">
        <f>'Single Prism'!$D$38*SIN(RADIANS('Single Prism'!$D$17*B1889))</f>
        <v>#N/A</v>
      </c>
      <c r="D1889" t="e">
        <f>'Single Prism'!$D$38*COS(RADIANS('Single Prism'!$D$17*B1889))</f>
        <v>#N/A</v>
      </c>
      <c r="F1889" t="e">
        <f>IF(A1889&lt;='Single Prism'!$D$18,A1889,#N/A)</f>
        <v>#N/A</v>
      </c>
      <c r="G1889" t="e">
        <f>'Single Prism'!$D$36*SIN(RADIANS('Single Prism'!$D$17*F1889))</f>
        <v>#N/A</v>
      </c>
      <c r="H1889" t="e">
        <f>'Single Prism'!$D$36*COS(RADIANS('Single Prism'!$D$17*F1889))</f>
        <v>#N/A</v>
      </c>
    </row>
    <row r="1890" spans="1:8" x14ac:dyDescent="0.25">
      <c r="A1890">
        <v>944</v>
      </c>
      <c r="B1890" t="e">
        <f>IF(A1890&lt;='Single Prism'!$D$18,A1890,#N/A)</f>
        <v>#N/A</v>
      </c>
      <c r="C1890" t="e">
        <f>'Single Prism'!$D$38*SIN(RADIANS('Single Prism'!$D$17*B1890))</f>
        <v>#N/A</v>
      </c>
      <c r="D1890" t="e">
        <f>'Single Prism'!$D$38*COS(RADIANS('Single Prism'!$D$17*B1890))</f>
        <v>#N/A</v>
      </c>
      <c r="F1890" t="e">
        <f>IF(A1890&lt;='Single Prism'!$D$18,A1890,#N/A)</f>
        <v>#N/A</v>
      </c>
      <c r="G1890" t="e">
        <f>'Single Prism'!$D$36*SIN(RADIANS('Single Prism'!$D$17*F1890))</f>
        <v>#N/A</v>
      </c>
      <c r="H1890" t="e">
        <f>'Single Prism'!$D$36*COS(RADIANS('Single Prism'!$D$17*F1890))</f>
        <v>#N/A</v>
      </c>
    </row>
    <row r="1891" spans="1:8" x14ac:dyDescent="0.25">
      <c r="A1891">
        <v>944.5</v>
      </c>
      <c r="B1891" t="e">
        <f>IF(A1891&lt;='Single Prism'!$D$18,A1891,#N/A)</f>
        <v>#N/A</v>
      </c>
      <c r="C1891" t="e">
        <f>'Single Prism'!$D$38*SIN(RADIANS('Single Prism'!$D$17*B1891))</f>
        <v>#N/A</v>
      </c>
      <c r="D1891" t="e">
        <f>'Single Prism'!$D$38*COS(RADIANS('Single Prism'!$D$17*B1891))</f>
        <v>#N/A</v>
      </c>
      <c r="F1891" t="e">
        <f>IF(A1891&lt;='Single Prism'!$D$18,A1891,#N/A)</f>
        <v>#N/A</v>
      </c>
      <c r="G1891" t="e">
        <f>'Single Prism'!$D$36*SIN(RADIANS('Single Prism'!$D$17*F1891))</f>
        <v>#N/A</v>
      </c>
      <c r="H1891" t="e">
        <f>'Single Prism'!$D$36*COS(RADIANS('Single Prism'!$D$17*F1891))</f>
        <v>#N/A</v>
      </c>
    </row>
    <row r="1892" spans="1:8" x14ac:dyDescent="0.25">
      <c r="A1892">
        <v>945</v>
      </c>
      <c r="B1892" t="e">
        <f>IF(A1892&lt;='Single Prism'!$D$18,A1892,#N/A)</f>
        <v>#N/A</v>
      </c>
      <c r="C1892" t="e">
        <f>'Single Prism'!$D$38*SIN(RADIANS('Single Prism'!$D$17*B1892))</f>
        <v>#N/A</v>
      </c>
      <c r="D1892" t="e">
        <f>'Single Prism'!$D$38*COS(RADIANS('Single Prism'!$D$17*B1892))</f>
        <v>#N/A</v>
      </c>
      <c r="F1892" t="e">
        <f>IF(A1892&lt;='Single Prism'!$D$18,A1892,#N/A)</f>
        <v>#N/A</v>
      </c>
      <c r="G1892" t="e">
        <f>'Single Prism'!$D$36*SIN(RADIANS('Single Prism'!$D$17*F1892))</f>
        <v>#N/A</v>
      </c>
      <c r="H1892" t="e">
        <f>'Single Prism'!$D$36*COS(RADIANS('Single Prism'!$D$17*F1892))</f>
        <v>#N/A</v>
      </c>
    </row>
    <row r="1893" spans="1:8" x14ac:dyDescent="0.25">
      <c r="A1893">
        <v>945.5</v>
      </c>
      <c r="B1893" t="e">
        <f>IF(A1893&lt;='Single Prism'!$D$18,A1893,#N/A)</f>
        <v>#N/A</v>
      </c>
      <c r="C1893" t="e">
        <f>'Single Prism'!$D$38*SIN(RADIANS('Single Prism'!$D$17*B1893))</f>
        <v>#N/A</v>
      </c>
      <c r="D1893" t="e">
        <f>'Single Prism'!$D$38*COS(RADIANS('Single Prism'!$D$17*B1893))</f>
        <v>#N/A</v>
      </c>
      <c r="F1893" t="e">
        <f>IF(A1893&lt;='Single Prism'!$D$18,A1893,#N/A)</f>
        <v>#N/A</v>
      </c>
      <c r="G1893" t="e">
        <f>'Single Prism'!$D$36*SIN(RADIANS('Single Prism'!$D$17*F1893))</f>
        <v>#N/A</v>
      </c>
      <c r="H1893" t="e">
        <f>'Single Prism'!$D$36*COS(RADIANS('Single Prism'!$D$17*F1893))</f>
        <v>#N/A</v>
      </c>
    </row>
    <row r="1894" spans="1:8" x14ac:dyDescent="0.25">
      <c r="A1894">
        <v>946</v>
      </c>
      <c r="B1894" t="e">
        <f>IF(A1894&lt;='Single Prism'!$D$18,A1894,#N/A)</f>
        <v>#N/A</v>
      </c>
      <c r="C1894" t="e">
        <f>'Single Prism'!$D$38*SIN(RADIANS('Single Prism'!$D$17*B1894))</f>
        <v>#N/A</v>
      </c>
      <c r="D1894" t="e">
        <f>'Single Prism'!$D$38*COS(RADIANS('Single Prism'!$D$17*B1894))</f>
        <v>#N/A</v>
      </c>
      <c r="F1894" t="e">
        <f>IF(A1894&lt;='Single Prism'!$D$18,A1894,#N/A)</f>
        <v>#N/A</v>
      </c>
      <c r="G1894" t="e">
        <f>'Single Prism'!$D$36*SIN(RADIANS('Single Prism'!$D$17*F1894))</f>
        <v>#N/A</v>
      </c>
      <c r="H1894" t="e">
        <f>'Single Prism'!$D$36*COS(RADIANS('Single Prism'!$D$17*F1894))</f>
        <v>#N/A</v>
      </c>
    </row>
    <row r="1895" spans="1:8" x14ac:dyDescent="0.25">
      <c r="A1895">
        <v>946.5</v>
      </c>
      <c r="B1895" t="e">
        <f>IF(A1895&lt;='Single Prism'!$D$18,A1895,#N/A)</f>
        <v>#N/A</v>
      </c>
      <c r="C1895" t="e">
        <f>'Single Prism'!$D$38*SIN(RADIANS('Single Prism'!$D$17*B1895))</f>
        <v>#N/A</v>
      </c>
      <c r="D1895" t="e">
        <f>'Single Prism'!$D$38*COS(RADIANS('Single Prism'!$D$17*B1895))</f>
        <v>#N/A</v>
      </c>
      <c r="F1895" t="e">
        <f>IF(A1895&lt;='Single Prism'!$D$18,A1895,#N/A)</f>
        <v>#N/A</v>
      </c>
      <c r="G1895" t="e">
        <f>'Single Prism'!$D$36*SIN(RADIANS('Single Prism'!$D$17*F1895))</f>
        <v>#N/A</v>
      </c>
      <c r="H1895" t="e">
        <f>'Single Prism'!$D$36*COS(RADIANS('Single Prism'!$D$17*F1895))</f>
        <v>#N/A</v>
      </c>
    </row>
    <row r="1896" spans="1:8" x14ac:dyDescent="0.25">
      <c r="A1896">
        <v>947</v>
      </c>
      <c r="B1896" t="e">
        <f>IF(A1896&lt;='Single Prism'!$D$18,A1896,#N/A)</f>
        <v>#N/A</v>
      </c>
      <c r="C1896" t="e">
        <f>'Single Prism'!$D$38*SIN(RADIANS('Single Prism'!$D$17*B1896))</f>
        <v>#N/A</v>
      </c>
      <c r="D1896" t="e">
        <f>'Single Prism'!$D$38*COS(RADIANS('Single Prism'!$D$17*B1896))</f>
        <v>#N/A</v>
      </c>
      <c r="F1896" t="e">
        <f>IF(A1896&lt;='Single Prism'!$D$18,A1896,#N/A)</f>
        <v>#N/A</v>
      </c>
      <c r="G1896" t="e">
        <f>'Single Prism'!$D$36*SIN(RADIANS('Single Prism'!$D$17*F1896))</f>
        <v>#N/A</v>
      </c>
      <c r="H1896" t="e">
        <f>'Single Prism'!$D$36*COS(RADIANS('Single Prism'!$D$17*F1896))</f>
        <v>#N/A</v>
      </c>
    </row>
    <row r="1897" spans="1:8" x14ac:dyDescent="0.25">
      <c r="A1897">
        <v>947.5</v>
      </c>
      <c r="B1897" t="e">
        <f>IF(A1897&lt;='Single Prism'!$D$18,A1897,#N/A)</f>
        <v>#N/A</v>
      </c>
      <c r="C1897" t="e">
        <f>'Single Prism'!$D$38*SIN(RADIANS('Single Prism'!$D$17*B1897))</f>
        <v>#N/A</v>
      </c>
      <c r="D1897" t="e">
        <f>'Single Prism'!$D$38*COS(RADIANS('Single Prism'!$D$17*B1897))</f>
        <v>#N/A</v>
      </c>
      <c r="F1897" t="e">
        <f>IF(A1897&lt;='Single Prism'!$D$18,A1897,#N/A)</f>
        <v>#N/A</v>
      </c>
      <c r="G1897" t="e">
        <f>'Single Prism'!$D$36*SIN(RADIANS('Single Prism'!$D$17*F1897))</f>
        <v>#N/A</v>
      </c>
      <c r="H1897" t="e">
        <f>'Single Prism'!$D$36*COS(RADIANS('Single Prism'!$D$17*F1897))</f>
        <v>#N/A</v>
      </c>
    </row>
    <row r="1898" spans="1:8" x14ac:dyDescent="0.25">
      <c r="A1898">
        <v>948</v>
      </c>
      <c r="B1898" t="e">
        <f>IF(A1898&lt;='Single Prism'!$D$18,A1898,#N/A)</f>
        <v>#N/A</v>
      </c>
      <c r="C1898" t="e">
        <f>'Single Prism'!$D$38*SIN(RADIANS('Single Prism'!$D$17*B1898))</f>
        <v>#N/A</v>
      </c>
      <c r="D1898" t="e">
        <f>'Single Prism'!$D$38*COS(RADIANS('Single Prism'!$D$17*B1898))</f>
        <v>#N/A</v>
      </c>
      <c r="F1898" t="e">
        <f>IF(A1898&lt;='Single Prism'!$D$18,A1898,#N/A)</f>
        <v>#N/A</v>
      </c>
      <c r="G1898" t="e">
        <f>'Single Prism'!$D$36*SIN(RADIANS('Single Prism'!$D$17*F1898))</f>
        <v>#N/A</v>
      </c>
      <c r="H1898" t="e">
        <f>'Single Prism'!$D$36*COS(RADIANS('Single Prism'!$D$17*F1898))</f>
        <v>#N/A</v>
      </c>
    </row>
    <row r="1899" spans="1:8" x14ac:dyDescent="0.25">
      <c r="A1899">
        <v>948.5</v>
      </c>
      <c r="B1899" t="e">
        <f>IF(A1899&lt;='Single Prism'!$D$18,A1899,#N/A)</f>
        <v>#N/A</v>
      </c>
      <c r="C1899" t="e">
        <f>'Single Prism'!$D$38*SIN(RADIANS('Single Prism'!$D$17*B1899))</f>
        <v>#N/A</v>
      </c>
      <c r="D1899" t="e">
        <f>'Single Prism'!$D$38*COS(RADIANS('Single Prism'!$D$17*B1899))</f>
        <v>#N/A</v>
      </c>
      <c r="F1899" t="e">
        <f>IF(A1899&lt;='Single Prism'!$D$18,A1899,#N/A)</f>
        <v>#N/A</v>
      </c>
      <c r="G1899" t="e">
        <f>'Single Prism'!$D$36*SIN(RADIANS('Single Prism'!$D$17*F1899))</f>
        <v>#N/A</v>
      </c>
      <c r="H1899" t="e">
        <f>'Single Prism'!$D$36*COS(RADIANS('Single Prism'!$D$17*F1899))</f>
        <v>#N/A</v>
      </c>
    </row>
    <row r="1900" spans="1:8" x14ac:dyDescent="0.25">
      <c r="A1900">
        <v>949</v>
      </c>
      <c r="B1900" t="e">
        <f>IF(A1900&lt;='Single Prism'!$D$18,A1900,#N/A)</f>
        <v>#N/A</v>
      </c>
      <c r="C1900" t="e">
        <f>'Single Prism'!$D$38*SIN(RADIANS('Single Prism'!$D$17*B1900))</f>
        <v>#N/A</v>
      </c>
      <c r="D1900" t="e">
        <f>'Single Prism'!$D$38*COS(RADIANS('Single Prism'!$D$17*B1900))</f>
        <v>#N/A</v>
      </c>
      <c r="F1900" t="e">
        <f>IF(A1900&lt;='Single Prism'!$D$18,A1900,#N/A)</f>
        <v>#N/A</v>
      </c>
      <c r="G1900" t="e">
        <f>'Single Prism'!$D$36*SIN(RADIANS('Single Prism'!$D$17*F1900))</f>
        <v>#N/A</v>
      </c>
      <c r="H1900" t="e">
        <f>'Single Prism'!$D$36*COS(RADIANS('Single Prism'!$D$17*F1900))</f>
        <v>#N/A</v>
      </c>
    </row>
    <row r="1901" spans="1:8" x14ac:dyDescent="0.25">
      <c r="A1901">
        <v>949.5</v>
      </c>
      <c r="B1901" t="e">
        <f>IF(A1901&lt;='Single Prism'!$D$18,A1901,#N/A)</f>
        <v>#N/A</v>
      </c>
      <c r="C1901" t="e">
        <f>'Single Prism'!$D$38*SIN(RADIANS('Single Prism'!$D$17*B1901))</f>
        <v>#N/A</v>
      </c>
      <c r="D1901" t="e">
        <f>'Single Prism'!$D$38*COS(RADIANS('Single Prism'!$D$17*B1901))</f>
        <v>#N/A</v>
      </c>
      <c r="F1901" t="e">
        <f>IF(A1901&lt;='Single Prism'!$D$18,A1901,#N/A)</f>
        <v>#N/A</v>
      </c>
      <c r="G1901" t="e">
        <f>'Single Prism'!$D$36*SIN(RADIANS('Single Prism'!$D$17*F1901))</f>
        <v>#N/A</v>
      </c>
      <c r="H1901" t="e">
        <f>'Single Prism'!$D$36*COS(RADIANS('Single Prism'!$D$17*F1901))</f>
        <v>#N/A</v>
      </c>
    </row>
    <row r="1902" spans="1:8" x14ac:dyDescent="0.25">
      <c r="A1902">
        <v>950</v>
      </c>
      <c r="B1902" t="e">
        <f>IF(A1902&lt;='Single Prism'!$D$18,A1902,#N/A)</f>
        <v>#N/A</v>
      </c>
      <c r="C1902" t="e">
        <f>'Single Prism'!$D$38*SIN(RADIANS('Single Prism'!$D$17*B1902))</f>
        <v>#N/A</v>
      </c>
      <c r="D1902" t="e">
        <f>'Single Prism'!$D$38*COS(RADIANS('Single Prism'!$D$17*B1902))</f>
        <v>#N/A</v>
      </c>
      <c r="F1902" t="e">
        <f>IF(A1902&lt;='Single Prism'!$D$18,A1902,#N/A)</f>
        <v>#N/A</v>
      </c>
      <c r="G1902" t="e">
        <f>'Single Prism'!$D$36*SIN(RADIANS('Single Prism'!$D$17*F1902))</f>
        <v>#N/A</v>
      </c>
      <c r="H1902" t="e">
        <f>'Single Prism'!$D$36*COS(RADIANS('Single Prism'!$D$17*F1902))</f>
        <v>#N/A</v>
      </c>
    </row>
    <row r="1903" spans="1:8" x14ac:dyDescent="0.25">
      <c r="A1903">
        <v>950.5</v>
      </c>
      <c r="B1903" t="e">
        <f>IF(A1903&lt;='Single Prism'!$D$18,A1903,#N/A)</f>
        <v>#N/A</v>
      </c>
      <c r="C1903" t="e">
        <f>'Single Prism'!$D$38*SIN(RADIANS('Single Prism'!$D$17*B1903))</f>
        <v>#N/A</v>
      </c>
      <c r="D1903" t="e">
        <f>'Single Prism'!$D$38*COS(RADIANS('Single Prism'!$D$17*B1903))</f>
        <v>#N/A</v>
      </c>
      <c r="F1903" t="e">
        <f>IF(A1903&lt;='Single Prism'!$D$18,A1903,#N/A)</f>
        <v>#N/A</v>
      </c>
      <c r="G1903" t="e">
        <f>'Single Prism'!$D$36*SIN(RADIANS('Single Prism'!$D$17*F1903))</f>
        <v>#N/A</v>
      </c>
      <c r="H1903" t="e">
        <f>'Single Prism'!$D$36*COS(RADIANS('Single Prism'!$D$17*F1903))</f>
        <v>#N/A</v>
      </c>
    </row>
    <row r="1904" spans="1:8" x14ac:dyDescent="0.25">
      <c r="A1904">
        <v>951</v>
      </c>
      <c r="B1904" t="e">
        <f>IF(A1904&lt;='Single Prism'!$D$18,A1904,#N/A)</f>
        <v>#N/A</v>
      </c>
      <c r="C1904" t="e">
        <f>'Single Prism'!$D$38*SIN(RADIANS('Single Prism'!$D$17*B1904))</f>
        <v>#N/A</v>
      </c>
      <c r="D1904" t="e">
        <f>'Single Prism'!$D$38*COS(RADIANS('Single Prism'!$D$17*B1904))</f>
        <v>#N/A</v>
      </c>
      <c r="F1904" t="e">
        <f>IF(A1904&lt;='Single Prism'!$D$18,A1904,#N/A)</f>
        <v>#N/A</v>
      </c>
      <c r="G1904" t="e">
        <f>'Single Prism'!$D$36*SIN(RADIANS('Single Prism'!$D$17*F1904))</f>
        <v>#N/A</v>
      </c>
      <c r="H1904" t="e">
        <f>'Single Prism'!$D$36*COS(RADIANS('Single Prism'!$D$17*F1904))</f>
        <v>#N/A</v>
      </c>
    </row>
    <row r="1905" spans="1:8" x14ac:dyDescent="0.25">
      <c r="A1905">
        <v>951.5</v>
      </c>
      <c r="B1905" t="e">
        <f>IF(A1905&lt;='Single Prism'!$D$18,A1905,#N/A)</f>
        <v>#N/A</v>
      </c>
      <c r="C1905" t="e">
        <f>'Single Prism'!$D$38*SIN(RADIANS('Single Prism'!$D$17*B1905))</f>
        <v>#N/A</v>
      </c>
      <c r="D1905" t="e">
        <f>'Single Prism'!$D$38*COS(RADIANS('Single Prism'!$D$17*B1905))</f>
        <v>#N/A</v>
      </c>
      <c r="F1905" t="e">
        <f>IF(A1905&lt;='Single Prism'!$D$18,A1905,#N/A)</f>
        <v>#N/A</v>
      </c>
      <c r="G1905" t="e">
        <f>'Single Prism'!$D$36*SIN(RADIANS('Single Prism'!$D$17*F1905))</f>
        <v>#N/A</v>
      </c>
      <c r="H1905" t="e">
        <f>'Single Prism'!$D$36*COS(RADIANS('Single Prism'!$D$17*F1905))</f>
        <v>#N/A</v>
      </c>
    </row>
    <row r="1906" spans="1:8" x14ac:dyDescent="0.25">
      <c r="A1906">
        <v>952</v>
      </c>
      <c r="B1906" t="e">
        <f>IF(A1906&lt;='Single Prism'!$D$18,A1906,#N/A)</f>
        <v>#N/A</v>
      </c>
      <c r="C1906" t="e">
        <f>'Single Prism'!$D$38*SIN(RADIANS('Single Prism'!$D$17*B1906))</f>
        <v>#N/A</v>
      </c>
      <c r="D1906" t="e">
        <f>'Single Prism'!$D$38*COS(RADIANS('Single Prism'!$D$17*B1906))</f>
        <v>#N/A</v>
      </c>
      <c r="F1906" t="e">
        <f>IF(A1906&lt;='Single Prism'!$D$18,A1906,#N/A)</f>
        <v>#N/A</v>
      </c>
      <c r="G1906" t="e">
        <f>'Single Prism'!$D$36*SIN(RADIANS('Single Prism'!$D$17*F1906))</f>
        <v>#N/A</v>
      </c>
      <c r="H1906" t="e">
        <f>'Single Prism'!$D$36*COS(RADIANS('Single Prism'!$D$17*F1906))</f>
        <v>#N/A</v>
      </c>
    </row>
    <row r="1907" spans="1:8" x14ac:dyDescent="0.25">
      <c r="A1907">
        <v>952.5</v>
      </c>
      <c r="B1907" t="e">
        <f>IF(A1907&lt;='Single Prism'!$D$18,A1907,#N/A)</f>
        <v>#N/A</v>
      </c>
      <c r="C1907" t="e">
        <f>'Single Prism'!$D$38*SIN(RADIANS('Single Prism'!$D$17*B1907))</f>
        <v>#N/A</v>
      </c>
      <c r="D1907" t="e">
        <f>'Single Prism'!$D$38*COS(RADIANS('Single Prism'!$D$17*B1907))</f>
        <v>#N/A</v>
      </c>
      <c r="F1907" t="e">
        <f>IF(A1907&lt;='Single Prism'!$D$18,A1907,#N/A)</f>
        <v>#N/A</v>
      </c>
      <c r="G1907" t="e">
        <f>'Single Prism'!$D$36*SIN(RADIANS('Single Prism'!$D$17*F1907))</f>
        <v>#N/A</v>
      </c>
      <c r="H1907" t="e">
        <f>'Single Prism'!$D$36*COS(RADIANS('Single Prism'!$D$17*F1907))</f>
        <v>#N/A</v>
      </c>
    </row>
    <row r="1908" spans="1:8" x14ac:dyDescent="0.25">
      <c r="A1908">
        <v>953</v>
      </c>
      <c r="B1908" t="e">
        <f>IF(A1908&lt;='Single Prism'!$D$18,A1908,#N/A)</f>
        <v>#N/A</v>
      </c>
      <c r="C1908" t="e">
        <f>'Single Prism'!$D$38*SIN(RADIANS('Single Prism'!$D$17*B1908))</f>
        <v>#N/A</v>
      </c>
      <c r="D1908" t="e">
        <f>'Single Prism'!$D$38*COS(RADIANS('Single Prism'!$D$17*B1908))</f>
        <v>#N/A</v>
      </c>
      <c r="F1908" t="e">
        <f>IF(A1908&lt;='Single Prism'!$D$18,A1908,#N/A)</f>
        <v>#N/A</v>
      </c>
      <c r="G1908" t="e">
        <f>'Single Prism'!$D$36*SIN(RADIANS('Single Prism'!$D$17*F1908))</f>
        <v>#N/A</v>
      </c>
      <c r="H1908" t="e">
        <f>'Single Prism'!$D$36*COS(RADIANS('Single Prism'!$D$17*F1908))</f>
        <v>#N/A</v>
      </c>
    </row>
    <row r="1909" spans="1:8" x14ac:dyDescent="0.25">
      <c r="A1909">
        <v>953.5</v>
      </c>
      <c r="B1909" t="e">
        <f>IF(A1909&lt;='Single Prism'!$D$18,A1909,#N/A)</f>
        <v>#N/A</v>
      </c>
      <c r="C1909" t="e">
        <f>'Single Prism'!$D$38*SIN(RADIANS('Single Prism'!$D$17*B1909))</f>
        <v>#N/A</v>
      </c>
      <c r="D1909" t="e">
        <f>'Single Prism'!$D$38*COS(RADIANS('Single Prism'!$D$17*B1909))</f>
        <v>#N/A</v>
      </c>
      <c r="F1909" t="e">
        <f>IF(A1909&lt;='Single Prism'!$D$18,A1909,#N/A)</f>
        <v>#N/A</v>
      </c>
      <c r="G1909" t="e">
        <f>'Single Prism'!$D$36*SIN(RADIANS('Single Prism'!$D$17*F1909))</f>
        <v>#N/A</v>
      </c>
      <c r="H1909" t="e">
        <f>'Single Prism'!$D$36*COS(RADIANS('Single Prism'!$D$17*F1909))</f>
        <v>#N/A</v>
      </c>
    </row>
    <row r="1910" spans="1:8" x14ac:dyDescent="0.25">
      <c r="A1910">
        <v>954</v>
      </c>
      <c r="B1910" t="e">
        <f>IF(A1910&lt;='Single Prism'!$D$18,A1910,#N/A)</f>
        <v>#N/A</v>
      </c>
      <c r="C1910" t="e">
        <f>'Single Prism'!$D$38*SIN(RADIANS('Single Prism'!$D$17*B1910))</f>
        <v>#N/A</v>
      </c>
      <c r="D1910" t="e">
        <f>'Single Prism'!$D$38*COS(RADIANS('Single Prism'!$D$17*B1910))</f>
        <v>#N/A</v>
      </c>
      <c r="F1910" t="e">
        <f>IF(A1910&lt;='Single Prism'!$D$18,A1910,#N/A)</f>
        <v>#N/A</v>
      </c>
      <c r="G1910" t="e">
        <f>'Single Prism'!$D$36*SIN(RADIANS('Single Prism'!$D$17*F1910))</f>
        <v>#N/A</v>
      </c>
      <c r="H1910" t="e">
        <f>'Single Prism'!$D$36*COS(RADIANS('Single Prism'!$D$17*F1910))</f>
        <v>#N/A</v>
      </c>
    </row>
    <row r="1911" spans="1:8" x14ac:dyDescent="0.25">
      <c r="A1911">
        <v>954.5</v>
      </c>
      <c r="B1911" t="e">
        <f>IF(A1911&lt;='Single Prism'!$D$18,A1911,#N/A)</f>
        <v>#N/A</v>
      </c>
      <c r="C1911" t="e">
        <f>'Single Prism'!$D$38*SIN(RADIANS('Single Prism'!$D$17*B1911))</f>
        <v>#N/A</v>
      </c>
      <c r="D1911" t="e">
        <f>'Single Prism'!$D$38*COS(RADIANS('Single Prism'!$D$17*B1911))</f>
        <v>#N/A</v>
      </c>
      <c r="F1911" t="e">
        <f>IF(A1911&lt;='Single Prism'!$D$18,A1911,#N/A)</f>
        <v>#N/A</v>
      </c>
      <c r="G1911" t="e">
        <f>'Single Prism'!$D$36*SIN(RADIANS('Single Prism'!$D$17*F1911))</f>
        <v>#N/A</v>
      </c>
      <c r="H1911" t="e">
        <f>'Single Prism'!$D$36*COS(RADIANS('Single Prism'!$D$17*F1911))</f>
        <v>#N/A</v>
      </c>
    </row>
    <row r="1912" spans="1:8" x14ac:dyDescent="0.25">
      <c r="A1912">
        <v>955</v>
      </c>
      <c r="B1912" t="e">
        <f>IF(A1912&lt;='Single Prism'!$D$18,A1912,#N/A)</f>
        <v>#N/A</v>
      </c>
      <c r="C1912" t="e">
        <f>'Single Prism'!$D$38*SIN(RADIANS('Single Prism'!$D$17*B1912))</f>
        <v>#N/A</v>
      </c>
      <c r="D1912" t="e">
        <f>'Single Prism'!$D$38*COS(RADIANS('Single Prism'!$D$17*B1912))</f>
        <v>#N/A</v>
      </c>
      <c r="F1912" t="e">
        <f>IF(A1912&lt;='Single Prism'!$D$18,A1912,#N/A)</f>
        <v>#N/A</v>
      </c>
      <c r="G1912" t="e">
        <f>'Single Prism'!$D$36*SIN(RADIANS('Single Prism'!$D$17*F1912))</f>
        <v>#N/A</v>
      </c>
      <c r="H1912" t="e">
        <f>'Single Prism'!$D$36*COS(RADIANS('Single Prism'!$D$17*F1912))</f>
        <v>#N/A</v>
      </c>
    </row>
    <row r="1913" spans="1:8" x14ac:dyDescent="0.25">
      <c r="A1913">
        <v>955.5</v>
      </c>
      <c r="B1913" t="e">
        <f>IF(A1913&lt;='Single Prism'!$D$18,A1913,#N/A)</f>
        <v>#N/A</v>
      </c>
      <c r="C1913" t="e">
        <f>'Single Prism'!$D$38*SIN(RADIANS('Single Prism'!$D$17*B1913))</f>
        <v>#N/A</v>
      </c>
      <c r="D1913" t="e">
        <f>'Single Prism'!$D$38*COS(RADIANS('Single Prism'!$D$17*B1913))</f>
        <v>#N/A</v>
      </c>
      <c r="F1913" t="e">
        <f>IF(A1913&lt;='Single Prism'!$D$18,A1913,#N/A)</f>
        <v>#N/A</v>
      </c>
      <c r="G1913" t="e">
        <f>'Single Prism'!$D$36*SIN(RADIANS('Single Prism'!$D$17*F1913))</f>
        <v>#N/A</v>
      </c>
      <c r="H1913" t="e">
        <f>'Single Prism'!$D$36*COS(RADIANS('Single Prism'!$D$17*F1913))</f>
        <v>#N/A</v>
      </c>
    </row>
    <row r="1914" spans="1:8" x14ac:dyDescent="0.25">
      <c r="A1914">
        <v>956</v>
      </c>
      <c r="B1914" t="e">
        <f>IF(A1914&lt;='Single Prism'!$D$18,A1914,#N/A)</f>
        <v>#N/A</v>
      </c>
      <c r="C1914" t="e">
        <f>'Single Prism'!$D$38*SIN(RADIANS('Single Prism'!$D$17*B1914))</f>
        <v>#N/A</v>
      </c>
      <c r="D1914" t="e">
        <f>'Single Prism'!$D$38*COS(RADIANS('Single Prism'!$D$17*B1914))</f>
        <v>#N/A</v>
      </c>
      <c r="F1914" t="e">
        <f>IF(A1914&lt;='Single Prism'!$D$18,A1914,#N/A)</f>
        <v>#N/A</v>
      </c>
      <c r="G1914" t="e">
        <f>'Single Prism'!$D$36*SIN(RADIANS('Single Prism'!$D$17*F1914))</f>
        <v>#N/A</v>
      </c>
      <c r="H1914" t="e">
        <f>'Single Prism'!$D$36*COS(RADIANS('Single Prism'!$D$17*F1914))</f>
        <v>#N/A</v>
      </c>
    </row>
    <row r="1915" spans="1:8" x14ac:dyDescent="0.25">
      <c r="A1915">
        <v>956.5</v>
      </c>
      <c r="B1915" t="e">
        <f>IF(A1915&lt;='Single Prism'!$D$18,A1915,#N/A)</f>
        <v>#N/A</v>
      </c>
      <c r="C1915" t="e">
        <f>'Single Prism'!$D$38*SIN(RADIANS('Single Prism'!$D$17*B1915))</f>
        <v>#N/A</v>
      </c>
      <c r="D1915" t="e">
        <f>'Single Prism'!$D$38*COS(RADIANS('Single Prism'!$D$17*B1915))</f>
        <v>#N/A</v>
      </c>
      <c r="F1915" t="e">
        <f>IF(A1915&lt;='Single Prism'!$D$18,A1915,#N/A)</f>
        <v>#N/A</v>
      </c>
      <c r="G1915" t="e">
        <f>'Single Prism'!$D$36*SIN(RADIANS('Single Prism'!$D$17*F1915))</f>
        <v>#N/A</v>
      </c>
      <c r="H1915" t="e">
        <f>'Single Prism'!$D$36*COS(RADIANS('Single Prism'!$D$17*F1915))</f>
        <v>#N/A</v>
      </c>
    </row>
    <row r="1916" spans="1:8" x14ac:dyDescent="0.25">
      <c r="A1916">
        <v>957</v>
      </c>
      <c r="B1916" t="e">
        <f>IF(A1916&lt;='Single Prism'!$D$18,A1916,#N/A)</f>
        <v>#N/A</v>
      </c>
      <c r="C1916" t="e">
        <f>'Single Prism'!$D$38*SIN(RADIANS('Single Prism'!$D$17*B1916))</f>
        <v>#N/A</v>
      </c>
      <c r="D1916" t="e">
        <f>'Single Prism'!$D$38*COS(RADIANS('Single Prism'!$D$17*B1916))</f>
        <v>#N/A</v>
      </c>
      <c r="F1916" t="e">
        <f>IF(A1916&lt;='Single Prism'!$D$18,A1916,#N/A)</f>
        <v>#N/A</v>
      </c>
      <c r="G1916" t="e">
        <f>'Single Prism'!$D$36*SIN(RADIANS('Single Prism'!$D$17*F1916))</f>
        <v>#N/A</v>
      </c>
      <c r="H1916" t="e">
        <f>'Single Prism'!$D$36*COS(RADIANS('Single Prism'!$D$17*F1916))</f>
        <v>#N/A</v>
      </c>
    </row>
    <row r="1917" spans="1:8" x14ac:dyDescent="0.25">
      <c r="A1917">
        <v>957.5</v>
      </c>
      <c r="B1917" t="e">
        <f>IF(A1917&lt;='Single Prism'!$D$18,A1917,#N/A)</f>
        <v>#N/A</v>
      </c>
      <c r="C1917" t="e">
        <f>'Single Prism'!$D$38*SIN(RADIANS('Single Prism'!$D$17*B1917))</f>
        <v>#N/A</v>
      </c>
      <c r="D1917" t="e">
        <f>'Single Prism'!$D$38*COS(RADIANS('Single Prism'!$D$17*B1917))</f>
        <v>#N/A</v>
      </c>
      <c r="F1917" t="e">
        <f>IF(A1917&lt;='Single Prism'!$D$18,A1917,#N/A)</f>
        <v>#N/A</v>
      </c>
      <c r="G1917" t="e">
        <f>'Single Prism'!$D$36*SIN(RADIANS('Single Prism'!$D$17*F1917))</f>
        <v>#N/A</v>
      </c>
      <c r="H1917" t="e">
        <f>'Single Prism'!$D$36*COS(RADIANS('Single Prism'!$D$17*F1917))</f>
        <v>#N/A</v>
      </c>
    </row>
    <row r="1918" spans="1:8" x14ac:dyDescent="0.25">
      <c r="A1918">
        <v>958</v>
      </c>
      <c r="B1918" t="e">
        <f>IF(A1918&lt;='Single Prism'!$D$18,A1918,#N/A)</f>
        <v>#N/A</v>
      </c>
      <c r="C1918" t="e">
        <f>'Single Prism'!$D$38*SIN(RADIANS('Single Prism'!$D$17*B1918))</f>
        <v>#N/A</v>
      </c>
      <c r="D1918" t="e">
        <f>'Single Prism'!$D$38*COS(RADIANS('Single Prism'!$D$17*B1918))</f>
        <v>#N/A</v>
      </c>
      <c r="F1918" t="e">
        <f>IF(A1918&lt;='Single Prism'!$D$18,A1918,#N/A)</f>
        <v>#N/A</v>
      </c>
      <c r="G1918" t="e">
        <f>'Single Prism'!$D$36*SIN(RADIANS('Single Prism'!$D$17*F1918))</f>
        <v>#N/A</v>
      </c>
      <c r="H1918" t="e">
        <f>'Single Prism'!$D$36*COS(RADIANS('Single Prism'!$D$17*F1918))</f>
        <v>#N/A</v>
      </c>
    </row>
    <row r="1919" spans="1:8" x14ac:dyDescent="0.25">
      <c r="A1919">
        <v>958.5</v>
      </c>
      <c r="B1919" t="e">
        <f>IF(A1919&lt;='Single Prism'!$D$18,A1919,#N/A)</f>
        <v>#N/A</v>
      </c>
      <c r="C1919" t="e">
        <f>'Single Prism'!$D$38*SIN(RADIANS('Single Prism'!$D$17*B1919))</f>
        <v>#N/A</v>
      </c>
      <c r="D1919" t="e">
        <f>'Single Prism'!$D$38*COS(RADIANS('Single Prism'!$D$17*B1919))</f>
        <v>#N/A</v>
      </c>
      <c r="F1919" t="e">
        <f>IF(A1919&lt;='Single Prism'!$D$18,A1919,#N/A)</f>
        <v>#N/A</v>
      </c>
      <c r="G1919" t="e">
        <f>'Single Prism'!$D$36*SIN(RADIANS('Single Prism'!$D$17*F1919))</f>
        <v>#N/A</v>
      </c>
      <c r="H1919" t="e">
        <f>'Single Prism'!$D$36*COS(RADIANS('Single Prism'!$D$17*F1919))</f>
        <v>#N/A</v>
      </c>
    </row>
    <row r="1920" spans="1:8" x14ac:dyDescent="0.25">
      <c r="A1920">
        <v>959</v>
      </c>
      <c r="B1920" t="e">
        <f>IF(A1920&lt;='Single Prism'!$D$18,A1920,#N/A)</f>
        <v>#N/A</v>
      </c>
      <c r="C1920" t="e">
        <f>'Single Prism'!$D$38*SIN(RADIANS('Single Prism'!$D$17*B1920))</f>
        <v>#N/A</v>
      </c>
      <c r="D1920" t="e">
        <f>'Single Prism'!$D$38*COS(RADIANS('Single Prism'!$D$17*B1920))</f>
        <v>#N/A</v>
      </c>
      <c r="F1920" t="e">
        <f>IF(A1920&lt;='Single Prism'!$D$18,A1920,#N/A)</f>
        <v>#N/A</v>
      </c>
      <c r="G1920" t="e">
        <f>'Single Prism'!$D$36*SIN(RADIANS('Single Prism'!$D$17*F1920))</f>
        <v>#N/A</v>
      </c>
      <c r="H1920" t="e">
        <f>'Single Prism'!$D$36*COS(RADIANS('Single Prism'!$D$17*F1920))</f>
        <v>#N/A</v>
      </c>
    </row>
    <row r="1921" spans="1:8" x14ac:dyDescent="0.25">
      <c r="A1921">
        <v>959.5</v>
      </c>
      <c r="B1921" t="e">
        <f>IF(A1921&lt;='Single Prism'!$D$18,A1921,#N/A)</f>
        <v>#N/A</v>
      </c>
      <c r="C1921" t="e">
        <f>'Single Prism'!$D$38*SIN(RADIANS('Single Prism'!$D$17*B1921))</f>
        <v>#N/A</v>
      </c>
      <c r="D1921" t="e">
        <f>'Single Prism'!$D$38*COS(RADIANS('Single Prism'!$D$17*B1921))</f>
        <v>#N/A</v>
      </c>
      <c r="F1921" t="e">
        <f>IF(A1921&lt;='Single Prism'!$D$18,A1921,#N/A)</f>
        <v>#N/A</v>
      </c>
      <c r="G1921" t="e">
        <f>'Single Prism'!$D$36*SIN(RADIANS('Single Prism'!$D$17*F1921))</f>
        <v>#N/A</v>
      </c>
      <c r="H1921" t="e">
        <f>'Single Prism'!$D$36*COS(RADIANS('Single Prism'!$D$17*F1921))</f>
        <v>#N/A</v>
      </c>
    </row>
    <row r="1922" spans="1:8" x14ac:dyDescent="0.25">
      <c r="A1922">
        <v>960</v>
      </c>
      <c r="B1922" t="e">
        <f>IF(A1922&lt;='Single Prism'!$D$18,A1922,#N/A)</f>
        <v>#N/A</v>
      </c>
      <c r="C1922" t="e">
        <f>'Single Prism'!$D$38*SIN(RADIANS('Single Prism'!$D$17*B1922))</f>
        <v>#N/A</v>
      </c>
      <c r="D1922" t="e">
        <f>'Single Prism'!$D$38*COS(RADIANS('Single Prism'!$D$17*B1922))</f>
        <v>#N/A</v>
      </c>
      <c r="F1922" t="e">
        <f>IF(A1922&lt;='Single Prism'!$D$18,A1922,#N/A)</f>
        <v>#N/A</v>
      </c>
      <c r="G1922" t="e">
        <f>'Single Prism'!$D$36*SIN(RADIANS('Single Prism'!$D$17*F1922))</f>
        <v>#N/A</v>
      </c>
      <c r="H1922" t="e">
        <f>'Single Prism'!$D$36*COS(RADIANS('Single Prism'!$D$17*F1922))</f>
        <v>#N/A</v>
      </c>
    </row>
    <row r="1923" spans="1:8" x14ac:dyDescent="0.25">
      <c r="A1923">
        <v>960.5</v>
      </c>
      <c r="B1923" t="e">
        <f>IF(A1923&lt;='Single Prism'!$D$18,A1923,#N/A)</f>
        <v>#N/A</v>
      </c>
      <c r="C1923" t="e">
        <f>'Single Prism'!$D$38*SIN(RADIANS('Single Prism'!$D$17*B1923))</f>
        <v>#N/A</v>
      </c>
      <c r="D1923" t="e">
        <f>'Single Prism'!$D$38*COS(RADIANS('Single Prism'!$D$17*B1923))</f>
        <v>#N/A</v>
      </c>
      <c r="F1923" t="e">
        <f>IF(A1923&lt;='Single Prism'!$D$18,A1923,#N/A)</f>
        <v>#N/A</v>
      </c>
      <c r="G1923" t="e">
        <f>'Single Prism'!$D$36*SIN(RADIANS('Single Prism'!$D$17*F1923))</f>
        <v>#N/A</v>
      </c>
      <c r="H1923" t="e">
        <f>'Single Prism'!$D$36*COS(RADIANS('Single Prism'!$D$17*F1923))</f>
        <v>#N/A</v>
      </c>
    </row>
    <row r="1924" spans="1:8" x14ac:dyDescent="0.25">
      <c r="A1924">
        <v>961</v>
      </c>
      <c r="B1924" t="e">
        <f>IF(A1924&lt;='Single Prism'!$D$18,A1924,#N/A)</f>
        <v>#N/A</v>
      </c>
      <c r="C1924" t="e">
        <f>'Single Prism'!$D$38*SIN(RADIANS('Single Prism'!$D$17*B1924))</f>
        <v>#N/A</v>
      </c>
      <c r="D1924" t="e">
        <f>'Single Prism'!$D$38*COS(RADIANS('Single Prism'!$D$17*B1924))</f>
        <v>#N/A</v>
      </c>
      <c r="F1924" t="e">
        <f>IF(A1924&lt;='Single Prism'!$D$18,A1924,#N/A)</f>
        <v>#N/A</v>
      </c>
      <c r="G1924" t="e">
        <f>'Single Prism'!$D$36*SIN(RADIANS('Single Prism'!$D$17*F1924))</f>
        <v>#N/A</v>
      </c>
      <c r="H1924" t="e">
        <f>'Single Prism'!$D$36*COS(RADIANS('Single Prism'!$D$17*F1924))</f>
        <v>#N/A</v>
      </c>
    </row>
    <row r="1925" spans="1:8" x14ac:dyDescent="0.25">
      <c r="A1925">
        <v>961.5</v>
      </c>
      <c r="B1925" t="e">
        <f>IF(A1925&lt;='Single Prism'!$D$18,A1925,#N/A)</f>
        <v>#N/A</v>
      </c>
      <c r="C1925" t="e">
        <f>'Single Prism'!$D$38*SIN(RADIANS('Single Prism'!$D$17*B1925))</f>
        <v>#N/A</v>
      </c>
      <c r="D1925" t="e">
        <f>'Single Prism'!$D$38*COS(RADIANS('Single Prism'!$D$17*B1925))</f>
        <v>#N/A</v>
      </c>
      <c r="F1925" t="e">
        <f>IF(A1925&lt;='Single Prism'!$D$18,A1925,#N/A)</f>
        <v>#N/A</v>
      </c>
      <c r="G1925" t="e">
        <f>'Single Prism'!$D$36*SIN(RADIANS('Single Prism'!$D$17*F1925))</f>
        <v>#N/A</v>
      </c>
      <c r="H1925" t="e">
        <f>'Single Prism'!$D$36*COS(RADIANS('Single Prism'!$D$17*F1925))</f>
        <v>#N/A</v>
      </c>
    </row>
    <row r="1926" spans="1:8" x14ac:dyDescent="0.25">
      <c r="A1926">
        <v>962</v>
      </c>
      <c r="B1926" t="e">
        <f>IF(A1926&lt;='Single Prism'!$D$18,A1926,#N/A)</f>
        <v>#N/A</v>
      </c>
      <c r="C1926" t="e">
        <f>'Single Prism'!$D$38*SIN(RADIANS('Single Prism'!$D$17*B1926))</f>
        <v>#N/A</v>
      </c>
      <c r="D1926" t="e">
        <f>'Single Prism'!$D$38*COS(RADIANS('Single Prism'!$D$17*B1926))</f>
        <v>#N/A</v>
      </c>
      <c r="F1926" t="e">
        <f>IF(A1926&lt;='Single Prism'!$D$18,A1926,#N/A)</f>
        <v>#N/A</v>
      </c>
      <c r="G1926" t="e">
        <f>'Single Prism'!$D$36*SIN(RADIANS('Single Prism'!$D$17*F1926))</f>
        <v>#N/A</v>
      </c>
      <c r="H1926" t="e">
        <f>'Single Prism'!$D$36*COS(RADIANS('Single Prism'!$D$17*F1926))</f>
        <v>#N/A</v>
      </c>
    </row>
    <row r="1927" spans="1:8" x14ac:dyDescent="0.25">
      <c r="A1927">
        <v>962.5</v>
      </c>
      <c r="B1927" t="e">
        <f>IF(A1927&lt;='Single Prism'!$D$18,A1927,#N/A)</f>
        <v>#N/A</v>
      </c>
      <c r="C1927" t="e">
        <f>'Single Prism'!$D$38*SIN(RADIANS('Single Prism'!$D$17*B1927))</f>
        <v>#N/A</v>
      </c>
      <c r="D1927" t="e">
        <f>'Single Prism'!$D$38*COS(RADIANS('Single Prism'!$D$17*B1927))</f>
        <v>#N/A</v>
      </c>
      <c r="F1927" t="e">
        <f>IF(A1927&lt;='Single Prism'!$D$18,A1927,#N/A)</f>
        <v>#N/A</v>
      </c>
      <c r="G1927" t="e">
        <f>'Single Prism'!$D$36*SIN(RADIANS('Single Prism'!$D$17*F1927))</f>
        <v>#N/A</v>
      </c>
      <c r="H1927" t="e">
        <f>'Single Prism'!$D$36*COS(RADIANS('Single Prism'!$D$17*F1927))</f>
        <v>#N/A</v>
      </c>
    </row>
    <row r="1928" spans="1:8" x14ac:dyDescent="0.25">
      <c r="A1928">
        <v>963</v>
      </c>
      <c r="B1928" t="e">
        <f>IF(A1928&lt;='Single Prism'!$D$18,A1928,#N/A)</f>
        <v>#N/A</v>
      </c>
      <c r="C1928" t="e">
        <f>'Single Prism'!$D$38*SIN(RADIANS('Single Prism'!$D$17*B1928))</f>
        <v>#N/A</v>
      </c>
      <c r="D1928" t="e">
        <f>'Single Prism'!$D$38*COS(RADIANS('Single Prism'!$D$17*B1928))</f>
        <v>#N/A</v>
      </c>
      <c r="F1928" t="e">
        <f>IF(A1928&lt;='Single Prism'!$D$18,A1928,#N/A)</f>
        <v>#N/A</v>
      </c>
      <c r="G1928" t="e">
        <f>'Single Prism'!$D$36*SIN(RADIANS('Single Prism'!$D$17*F1928))</f>
        <v>#N/A</v>
      </c>
      <c r="H1928" t="e">
        <f>'Single Prism'!$D$36*COS(RADIANS('Single Prism'!$D$17*F1928))</f>
        <v>#N/A</v>
      </c>
    </row>
    <row r="1929" spans="1:8" x14ac:dyDescent="0.25">
      <c r="A1929">
        <v>963.5</v>
      </c>
      <c r="B1929" t="e">
        <f>IF(A1929&lt;='Single Prism'!$D$18,A1929,#N/A)</f>
        <v>#N/A</v>
      </c>
      <c r="C1929" t="e">
        <f>'Single Prism'!$D$38*SIN(RADIANS('Single Prism'!$D$17*B1929))</f>
        <v>#N/A</v>
      </c>
      <c r="D1929" t="e">
        <f>'Single Prism'!$D$38*COS(RADIANS('Single Prism'!$D$17*B1929))</f>
        <v>#N/A</v>
      </c>
      <c r="F1929" t="e">
        <f>IF(A1929&lt;='Single Prism'!$D$18,A1929,#N/A)</f>
        <v>#N/A</v>
      </c>
      <c r="G1929" t="e">
        <f>'Single Prism'!$D$36*SIN(RADIANS('Single Prism'!$D$17*F1929))</f>
        <v>#N/A</v>
      </c>
      <c r="H1929" t="e">
        <f>'Single Prism'!$D$36*COS(RADIANS('Single Prism'!$D$17*F1929))</f>
        <v>#N/A</v>
      </c>
    </row>
    <row r="1930" spans="1:8" x14ac:dyDescent="0.25">
      <c r="A1930">
        <v>964</v>
      </c>
      <c r="B1930" t="e">
        <f>IF(A1930&lt;='Single Prism'!$D$18,A1930,#N/A)</f>
        <v>#N/A</v>
      </c>
      <c r="C1930" t="e">
        <f>'Single Prism'!$D$38*SIN(RADIANS('Single Prism'!$D$17*B1930))</f>
        <v>#N/A</v>
      </c>
      <c r="D1930" t="e">
        <f>'Single Prism'!$D$38*COS(RADIANS('Single Prism'!$D$17*B1930))</f>
        <v>#N/A</v>
      </c>
      <c r="F1930" t="e">
        <f>IF(A1930&lt;='Single Prism'!$D$18,A1930,#N/A)</f>
        <v>#N/A</v>
      </c>
      <c r="G1930" t="e">
        <f>'Single Prism'!$D$36*SIN(RADIANS('Single Prism'!$D$17*F1930))</f>
        <v>#N/A</v>
      </c>
      <c r="H1930" t="e">
        <f>'Single Prism'!$D$36*COS(RADIANS('Single Prism'!$D$17*F1930))</f>
        <v>#N/A</v>
      </c>
    </row>
    <row r="1931" spans="1:8" x14ac:dyDescent="0.25">
      <c r="A1931">
        <v>964.5</v>
      </c>
      <c r="B1931" t="e">
        <f>IF(A1931&lt;='Single Prism'!$D$18,A1931,#N/A)</f>
        <v>#N/A</v>
      </c>
      <c r="C1931" t="e">
        <f>'Single Prism'!$D$38*SIN(RADIANS('Single Prism'!$D$17*B1931))</f>
        <v>#N/A</v>
      </c>
      <c r="D1931" t="e">
        <f>'Single Prism'!$D$38*COS(RADIANS('Single Prism'!$D$17*B1931))</f>
        <v>#N/A</v>
      </c>
      <c r="F1931" t="e">
        <f>IF(A1931&lt;='Single Prism'!$D$18,A1931,#N/A)</f>
        <v>#N/A</v>
      </c>
      <c r="G1931" t="e">
        <f>'Single Prism'!$D$36*SIN(RADIANS('Single Prism'!$D$17*F1931))</f>
        <v>#N/A</v>
      </c>
      <c r="H1931" t="e">
        <f>'Single Prism'!$D$36*COS(RADIANS('Single Prism'!$D$17*F1931))</f>
        <v>#N/A</v>
      </c>
    </row>
    <row r="1932" spans="1:8" x14ac:dyDescent="0.25">
      <c r="A1932">
        <v>965</v>
      </c>
      <c r="B1932" t="e">
        <f>IF(A1932&lt;='Single Prism'!$D$18,A1932,#N/A)</f>
        <v>#N/A</v>
      </c>
      <c r="C1932" t="e">
        <f>'Single Prism'!$D$38*SIN(RADIANS('Single Prism'!$D$17*B1932))</f>
        <v>#N/A</v>
      </c>
      <c r="D1932" t="e">
        <f>'Single Prism'!$D$38*COS(RADIANS('Single Prism'!$D$17*B1932))</f>
        <v>#N/A</v>
      </c>
      <c r="F1932" t="e">
        <f>IF(A1932&lt;='Single Prism'!$D$18,A1932,#N/A)</f>
        <v>#N/A</v>
      </c>
      <c r="G1932" t="e">
        <f>'Single Prism'!$D$36*SIN(RADIANS('Single Prism'!$D$17*F1932))</f>
        <v>#N/A</v>
      </c>
      <c r="H1932" t="e">
        <f>'Single Prism'!$D$36*COS(RADIANS('Single Prism'!$D$17*F1932))</f>
        <v>#N/A</v>
      </c>
    </row>
    <row r="1933" spans="1:8" x14ac:dyDescent="0.25">
      <c r="A1933">
        <v>965.5</v>
      </c>
      <c r="B1933" t="e">
        <f>IF(A1933&lt;='Single Prism'!$D$18,A1933,#N/A)</f>
        <v>#N/A</v>
      </c>
      <c r="C1933" t="e">
        <f>'Single Prism'!$D$38*SIN(RADIANS('Single Prism'!$D$17*B1933))</f>
        <v>#N/A</v>
      </c>
      <c r="D1933" t="e">
        <f>'Single Prism'!$D$38*COS(RADIANS('Single Prism'!$D$17*B1933))</f>
        <v>#N/A</v>
      </c>
      <c r="F1933" t="e">
        <f>IF(A1933&lt;='Single Prism'!$D$18,A1933,#N/A)</f>
        <v>#N/A</v>
      </c>
      <c r="G1933" t="e">
        <f>'Single Prism'!$D$36*SIN(RADIANS('Single Prism'!$D$17*F1933))</f>
        <v>#N/A</v>
      </c>
      <c r="H1933" t="e">
        <f>'Single Prism'!$D$36*COS(RADIANS('Single Prism'!$D$17*F1933))</f>
        <v>#N/A</v>
      </c>
    </row>
    <row r="1934" spans="1:8" x14ac:dyDescent="0.25">
      <c r="A1934">
        <v>966</v>
      </c>
      <c r="B1934" t="e">
        <f>IF(A1934&lt;='Single Prism'!$D$18,A1934,#N/A)</f>
        <v>#N/A</v>
      </c>
      <c r="C1934" t="e">
        <f>'Single Prism'!$D$38*SIN(RADIANS('Single Prism'!$D$17*B1934))</f>
        <v>#N/A</v>
      </c>
      <c r="D1934" t="e">
        <f>'Single Prism'!$D$38*COS(RADIANS('Single Prism'!$D$17*B1934))</f>
        <v>#N/A</v>
      </c>
      <c r="F1934" t="e">
        <f>IF(A1934&lt;='Single Prism'!$D$18,A1934,#N/A)</f>
        <v>#N/A</v>
      </c>
      <c r="G1934" t="e">
        <f>'Single Prism'!$D$36*SIN(RADIANS('Single Prism'!$D$17*F1934))</f>
        <v>#N/A</v>
      </c>
      <c r="H1934" t="e">
        <f>'Single Prism'!$D$36*COS(RADIANS('Single Prism'!$D$17*F1934))</f>
        <v>#N/A</v>
      </c>
    </row>
    <row r="1935" spans="1:8" x14ac:dyDescent="0.25">
      <c r="A1935">
        <v>966.5</v>
      </c>
      <c r="B1935" t="e">
        <f>IF(A1935&lt;='Single Prism'!$D$18,A1935,#N/A)</f>
        <v>#N/A</v>
      </c>
      <c r="C1935" t="e">
        <f>'Single Prism'!$D$38*SIN(RADIANS('Single Prism'!$D$17*B1935))</f>
        <v>#N/A</v>
      </c>
      <c r="D1935" t="e">
        <f>'Single Prism'!$D$38*COS(RADIANS('Single Prism'!$D$17*B1935))</f>
        <v>#N/A</v>
      </c>
      <c r="F1935" t="e">
        <f>IF(A1935&lt;='Single Prism'!$D$18,A1935,#N/A)</f>
        <v>#N/A</v>
      </c>
      <c r="G1935" t="e">
        <f>'Single Prism'!$D$36*SIN(RADIANS('Single Prism'!$D$17*F1935))</f>
        <v>#N/A</v>
      </c>
      <c r="H1935" t="e">
        <f>'Single Prism'!$D$36*COS(RADIANS('Single Prism'!$D$17*F1935))</f>
        <v>#N/A</v>
      </c>
    </row>
    <row r="1936" spans="1:8" x14ac:dyDescent="0.25">
      <c r="A1936">
        <v>967</v>
      </c>
      <c r="B1936" t="e">
        <f>IF(A1936&lt;='Single Prism'!$D$18,A1936,#N/A)</f>
        <v>#N/A</v>
      </c>
      <c r="C1936" t="e">
        <f>'Single Prism'!$D$38*SIN(RADIANS('Single Prism'!$D$17*B1936))</f>
        <v>#N/A</v>
      </c>
      <c r="D1936" t="e">
        <f>'Single Prism'!$D$38*COS(RADIANS('Single Prism'!$D$17*B1936))</f>
        <v>#N/A</v>
      </c>
      <c r="F1936" t="e">
        <f>IF(A1936&lt;='Single Prism'!$D$18,A1936,#N/A)</f>
        <v>#N/A</v>
      </c>
      <c r="G1936" t="e">
        <f>'Single Prism'!$D$36*SIN(RADIANS('Single Prism'!$D$17*F1936))</f>
        <v>#N/A</v>
      </c>
      <c r="H1936" t="e">
        <f>'Single Prism'!$D$36*COS(RADIANS('Single Prism'!$D$17*F1936))</f>
        <v>#N/A</v>
      </c>
    </row>
    <row r="1937" spans="1:8" x14ac:dyDescent="0.25">
      <c r="A1937">
        <v>967.5</v>
      </c>
      <c r="B1937" t="e">
        <f>IF(A1937&lt;='Single Prism'!$D$18,A1937,#N/A)</f>
        <v>#N/A</v>
      </c>
      <c r="C1937" t="e">
        <f>'Single Prism'!$D$38*SIN(RADIANS('Single Prism'!$D$17*B1937))</f>
        <v>#N/A</v>
      </c>
      <c r="D1937" t="e">
        <f>'Single Prism'!$D$38*COS(RADIANS('Single Prism'!$D$17*B1937))</f>
        <v>#N/A</v>
      </c>
      <c r="F1937" t="e">
        <f>IF(A1937&lt;='Single Prism'!$D$18,A1937,#N/A)</f>
        <v>#N/A</v>
      </c>
      <c r="G1937" t="e">
        <f>'Single Prism'!$D$36*SIN(RADIANS('Single Prism'!$D$17*F1937))</f>
        <v>#N/A</v>
      </c>
      <c r="H1937" t="e">
        <f>'Single Prism'!$D$36*COS(RADIANS('Single Prism'!$D$17*F1937))</f>
        <v>#N/A</v>
      </c>
    </row>
    <row r="1938" spans="1:8" x14ac:dyDescent="0.25">
      <c r="A1938">
        <v>968</v>
      </c>
      <c r="B1938" t="e">
        <f>IF(A1938&lt;='Single Prism'!$D$18,A1938,#N/A)</f>
        <v>#N/A</v>
      </c>
      <c r="C1938" t="e">
        <f>'Single Prism'!$D$38*SIN(RADIANS('Single Prism'!$D$17*B1938))</f>
        <v>#N/A</v>
      </c>
      <c r="D1938" t="e">
        <f>'Single Prism'!$D$38*COS(RADIANS('Single Prism'!$D$17*B1938))</f>
        <v>#N/A</v>
      </c>
      <c r="F1938" t="e">
        <f>IF(A1938&lt;='Single Prism'!$D$18,A1938,#N/A)</f>
        <v>#N/A</v>
      </c>
      <c r="G1938" t="e">
        <f>'Single Prism'!$D$36*SIN(RADIANS('Single Prism'!$D$17*F1938))</f>
        <v>#N/A</v>
      </c>
      <c r="H1938" t="e">
        <f>'Single Prism'!$D$36*COS(RADIANS('Single Prism'!$D$17*F1938))</f>
        <v>#N/A</v>
      </c>
    </row>
    <row r="1939" spans="1:8" x14ac:dyDescent="0.25">
      <c r="A1939">
        <v>968.5</v>
      </c>
      <c r="B1939" t="e">
        <f>IF(A1939&lt;='Single Prism'!$D$18,A1939,#N/A)</f>
        <v>#N/A</v>
      </c>
      <c r="C1939" t="e">
        <f>'Single Prism'!$D$38*SIN(RADIANS('Single Prism'!$D$17*B1939))</f>
        <v>#N/A</v>
      </c>
      <c r="D1939" t="e">
        <f>'Single Prism'!$D$38*COS(RADIANS('Single Prism'!$D$17*B1939))</f>
        <v>#N/A</v>
      </c>
      <c r="F1939" t="e">
        <f>IF(A1939&lt;='Single Prism'!$D$18,A1939,#N/A)</f>
        <v>#N/A</v>
      </c>
      <c r="G1939" t="e">
        <f>'Single Prism'!$D$36*SIN(RADIANS('Single Prism'!$D$17*F1939))</f>
        <v>#N/A</v>
      </c>
      <c r="H1939" t="e">
        <f>'Single Prism'!$D$36*COS(RADIANS('Single Prism'!$D$17*F1939))</f>
        <v>#N/A</v>
      </c>
    </row>
    <row r="1940" spans="1:8" x14ac:dyDescent="0.25">
      <c r="A1940">
        <v>969</v>
      </c>
      <c r="B1940" t="e">
        <f>IF(A1940&lt;='Single Prism'!$D$18,A1940,#N/A)</f>
        <v>#N/A</v>
      </c>
      <c r="C1940" t="e">
        <f>'Single Prism'!$D$38*SIN(RADIANS('Single Prism'!$D$17*B1940))</f>
        <v>#N/A</v>
      </c>
      <c r="D1940" t="e">
        <f>'Single Prism'!$D$38*COS(RADIANS('Single Prism'!$D$17*B1940))</f>
        <v>#N/A</v>
      </c>
      <c r="F1940" t="e">
        <f>IF(A1940&lt;='Single Prism'!$D$18,A1940,#N/A)</f>
        <v>#N/A</v>
      </c>
      <c r="G1940" t="e">
        <f>'Single Prism'!$D$36*SIN(RADIANS('Single Prism'!$D$17*F1940))</f>
        <v>#N/A</v>
      </c>
      <c r="H1940" t="e">
        <f>'Single Prism'!$D$36*COS(RADIANS('Single Prism'!$D$17*F1940))</f>
        <v>#N/A</v>
      </c>
    </row>
    <row r="1941" spans="1:8" x14ac:dyDescent="0.25">
      <c r="A1941">
        <v>969.5</v>
      </c>
      <c r="B1941" t="e">
        <f>IF(A1941&lt;='Single Prism'!$D$18,A1941,#N/A)</f>
        <v>#N/A</v>
      </c>
      <c r="C1941" t="e">
        <f>'Single Prism'!$D$38*SIN(RADIANS('Single Prism'!$D$17*B1941))</f>
        <v>#N/A</v>
      </c>
      <c r="D1941" t="e">
        <f>'Single Prism'!$D$38*COS(RADIANS('Single Prism'!$D$17*B1941))</f>
        <v>#N/A</v>
      </c>
      <c r="F1941" t="e">
        <f>IF(A1941&lt;='Single Prism'!$D$18,A1941,#N/A)</f>
        <v>#N/A</v>
      </c>
      <c r="G1941" t="e">
        <f>'Single Prism'!$D$36*SIN(RADIANS('Single Prism'!$D$17*F1941))</f>
        <v>#N/A</v>
      </c>
      <c r="H1941" t="e">
        <f>'Single Prism'!$D$36*COS(RADIANS('Single Prism'!$D$17*F1941))</f>
        <v>#N/A</v>
      </c>
    </row>
    <row r="1942" spans="1:8" x14ac:dyDescent="0.25">
      <c r="A1942">
        <v>970</v>
      </c>
      <c r="B1942" t="e">
        <f>IF(A1942&lt;='Single Prism'!$D$18,A1942,#N/A)</f>
        <v>#N/A</v>
      </c>
      <c r="C1942" t="e">
        <f>'Single Prism'!$D$38*SIN(RADIANS('Single Prism'!$D$17*B1942))</f>
        <v>#N/A</v>
      </c>
      <c r="D1942" t="e">
        <f>'Single Prism'!$D$38*COS(RADIANS('Single Prism'!$D$17*B1942))</f>
        <v>#N/A</v>
      </c>
      <c r="F1942" t="e">
        <f>IF(A1942&lt;='Single Prism'!$D$18,A1942,#N/A)</f>
        <v>#N/A</v>
      </c>
      <c r="G1942" t="e">
        <f>'Single Prism'!$D$36*SIN(RADIANS('Single Prism'!$D$17*F1942))</f>
        <v>#N/A</v>
      </c>
      <c r="H1942" t="e">
        <f>'Single Prism'!$D$36*COS(RADIANS('Single Prism'!$D$17*F1942))</f>
        <v>#N/A</v>
      </c>
    </row>
    <row r="1943" spans="1:8" x14ac:dyDescent="0.25">
      <c r="A1943">
        <v>970.5</v>
      </c>
      <c r="B1943" t="e">
        <f>IF(A1943&lt;='Single Prism'!$D$18,A1943,#N/A)</f>
        <v>#N/A</v>
      </c>
      <c r="C1943" t="e">
        <f>'Single Prism'!$D$38*SIN(RADIANS('Single Prism'!$D$17*B1943))</f>
        <v>#N/A</v>
      </c>
      <c r="D1943" t="e">
        <f>'Single Prism'!$D$38*COS(RADIANS('Single Prism'!$D$17*B1943))</f>
        <v>#N/A</v>
      </c>
      <c r="F1943" t="e">
        <f>IF(A1943&lt;='Single Prism'!$D$18,A1943,#N/A)</f>
        <v>#N/A</v>
      </c>
      <c r="G1943" t="e">
        <f>'Single Prism'!$D$36*SIN(RADIANS('Single Prism'!$D$17*F1943))</f>
        <v>#N/A</v>
      </c>
      <c r="H1943" t="e">
        <f>'Single Prism'!$D$36*COS(RADIANS('Single Prism'!$D$17*F1943))</f>
        <v>#N/A</v>
      </c>
    </row>
    <row r="1944" spans="1:8" x14ac:dyDescent="0.25">
      <c r="A1944">
        <v>971</v>
      </c>
      <c r="B1944" t="e">
        <f>IF(A1944&lt;='Single Prism'!$D$18,A1944,#N/A)</f>
        <v>#N/A</v>
      </c>
      <c r="C1944" t="e">
        <f>'Single Prism'!$D$38*SIN(RADIANS('Single Prism'!$D$17*B1944))</f>
        <v>#N/A</v>
      </c>
      <c r="D1944" t="e">
        <f>'Single Prism'!$D$38*COS(RADIANS('Single Prism'!$D$17*B1944))</f>
        <v>#N/A</v>
      </c>
      <c r="F1944" t="e">
        <f>IF(A1944&lt;='Single Prism'!$D$18,A1944,#N/A)</f>
        <v>#N/A</v>
      </c>
      <c r="G1944" t="e">
        <f>'Single Prism'!$D$36*SIN(RADIANS('Single Prism'!$D$17*F1944))</f>
        <v>#N/A</v>
      </c>
      <c r="H1944" t="e">
        <f>'Single Prism'!$D$36*COS(RADIANS('Single Prism'!$D$17*F1944))</f>
        <v>#N/A</v>
      </c>
    </row>
    <row r="1945" spans="1:8" x14ac:dyDescent="0.25">
      <c r="A1945">
        <v>971.5</v>
      </c>
      <c r="B1945" t="e">
        <f>IF(A1945&lt;='Single Prism'!$D$18,A1945,#N/A)</f>
        <v>#N/A</v>
      </c>
      <c r="C1945" t="e">
        <f>'Single Prism'!$D$38*SIN(RADIANS('Single Prism'!$D$17*B1945))</f>
        <v>#N/A</v>
      </c>
      <c r="D1945" t="e">
        <f>'Single Prism'!$D$38*COS(RADIANS('Single Prism'!$D$17*B1945))</f>
        <v>#N/A</v>
      </c>
      <c r="F1945" t="e">
        <f>IF(A1945&lt;='Single Prism'!$D$18,A1945,#N/A)</f>
        <v>#N/A</v>
      </c>
      <c r="G1945" t="e">
        <f>'Single Prism'!$D$36*SIN(RADIANS('Single Prism'!$D$17*F1945))</f>
        <v>#N/A</v>
      </c>
      <c r="H1945" t="e">
        <f>'Single Prism'!$D$36*COS(RADIANS('Single Prism'!$D$17*F1945))</f>
        <v>#N/A</v>
      </c>
    </row>
    <row r="1946" spans="1:8" x14ac:dyDescent="0.25">
      <c r="A1946">
        <v>972</v>
      </c>
      <c r="B1946" t="e">
        <f>IF(A1946&lt;='Single Prism'!$D$18,A1946,#N/A)</f>
        <v>#N/A</v>
      </c>
      <c r="C1946" t="e">
        <f>'Single Prism'!$D$38*SIN(RADIANS('Single Prism'!$D$17*B1946))</f>
        <v>#N/A</v>
      </c>
      <c r="D1946" t="e">
        <f>'Single Prism'!$D$38*COS(RADIANS('Single Prism'!$D$17*B1946))</f>
        <v>#N/A</v>
      </c>
      <c r="F1946" t="e">
        <f>IF(A1946&lt;='Single Prism'!$D$18,A1946,#N/A)</f>
        <v>#N/A</v>
      </c>
      <c r="G1946" t="e">
        <f>'Single Prism'!$D$36*SIN(RADIANS('Single Prism'!$D$17*F1946))</f>
        <v>#N/A</v>
      </c>
      <c r="H1946" t="e">
        <f>'Single Prism'!$D$36*COS(RADIANS('Single Prism'!$D$17*F1946))</f>
        <v>#N/A</v>
      </c>
    </row>
    <row r="1947" spans="1:8" x14ac:dyDescent="0.25">
      <c r="A1947">
        <v>972.5</v>
      </c>
      <c r="B1947" t="e">
        <f>IF(A1947&lt;='Single Prism'!$D$18,A1947,#N/A)</f>
        <v>#N/A</v>
      </c>
      <c r="C1947" t="e">
        <f>'Single Prism'!$D$38*SIN(RADIANS('Single Prism'!$D$17*B1947))</f>
        <v>#N/A</v>
      </c>
      <c r="D1947" t="e">
        <f>'Single Prism'!$D$38*COS(RADIANS('Single Prism'!$D$17*B1947))</f>
        <v>#N/A</v>
      </c>
      <c r="F1947" t="e">
        <f>IF(A1947&lt;='Single Prism'!$D$18,A1947,#N/A)</f>
        <v>#N/A</v>
      </c>
      <c r="G1947" t="e">
        <f>'Single Prism'!$D$36*SIN(RADIANS('Single Prism'!$D$17*F1947))</f>
        <v>#N/A</v>
      </c>
      <c r="H1947" t="e">
        <f>'Single Prism'!$D$36*COS(RADIANS('Single Prism'!$D$17*F1947))</f>
        <v>#N/A</v>
      </c>
    </row>
    <row r="1948" spans="1:8" x14ac:dyDescent="0.25">
      <c r="A1948">
        <v>973</v>
      </c>
      <c r="B1948" t="e">
        <f>IF(A1948&lt;='Single Prism'!$D$18,A1948,#N/A)</f>
        <v>#N/A</v>
      </c>
      <c r="C1948" t="e">
        <f>'Single Prism'!$D$38*SIN(RADIANS('Single Prism'!$D$17*B1948))</f>
        <v>#N/A</v>
      </c>
      <c r="D1948" t="e">
        <f>'Single Prism'!$D$38*COS(RADIANS('Single Prism'!$D$17*B1948))</f>
        <v>#N/A</v>
      </c>
      <c r="F1948" t="e">
        <f>IF(A1948&lt;='Single Prism'!$D$18,A1948,#N/A)</f>
        <v>#N/A</v>
      </c>
      <c r="G1948" t="e">
        <f>'Single Prism'!$D$36*SIN(RADIANS('Single Prism'!$D$17*F1948))</f>
        <v>#N/A</v>
      </c>
      <c r="H1948" t="e">
        <f>'Single Prism'!$D$36*COS(RADIANS('Single Prism'!$D$17*F1948))</f>
        <v>#N/A</v>
      </c>
    </row>
    <row r="1949" spans="1:8" x14ac:dyDescent="0.25">
      <c r="A1949">
        <v>973.5</v>
      </c>
      <c r="B1949" t="e">
        <f>IF(A1949&lt;='Single Prism'!$D$18,A1949,#N/A)</f>
        <v>#N/A</v>
      </c>
      <c r="C1949" t="e">
        <f>'Single Prism'!$D$38*SIN(RADIANS('Single Prism'!$D$17*B1949))</f>
        <v>#N/A</v>
      </c>
      <c r="D1949" t="e">
        <f>'Single Prism'!$D$38*COS(RADIANS('Single Prism'!$D$17*B1949))</f>
        <v>#N/A</v>
      </c>
      <c r="F1949" t="e">
        <f>IF(A1949&lt;='Single Prism'!$D$18,A1949,#N/A)</f>
        <v>#N/A</v>
      </c>
      <c r="G1949" t="e">
        <f>'Single Prism'!$D$36*SIN(RADIANS('Single Prism'!$D$17*F1949))</f>
        <v>#N/A</v>
      </c>
      <c r="H1949" t="e">
        <f>'Single Prism'!$D$36*COS(RADIANS('Single Prism'!$D$17*F1949))</f>
        <v>#N/A</v>
      </c>
    </row>
    <row r="1950" spans="1:8" x14ac:dyDescent="0.25">
      <c r="A1950">
        <v>974</v>
      </c>
      <c r="B1950" t="e">
        <f>IF(A1950&lt;='Single Prism'!$D$18,A1950,#N/A)</f>
        <v>#N/A</v>
      </c>
      <c r="C1950" t="e">
        <f>'Single Prism'!$D$38*SIN(RADIANS('Single Prism'!$D$17*B1950))</f>
        <v>#N/A</v>
      </c>
      <c r="D1950" t="e">
        <f>'Single Prism'!$D$38*COS(RADIANS('Single Prism'!$D$17*B1950))</f>
        <v>#N/A</v>
      </c>
      <c r="F1950" t="e">
        <f>IF(A1950&lt;='Single Prism'!$D$18,A1950,#N/A)</f>
        <v>#N/A</v>
      </c>
      <c r="G1950" t="e">
        <f>'Single Prism'!$D$36*SIN(RADIANS('Single Prism'!$D$17*F1950))</f>
        <v>#N/A</v>
      </c>
      <c r="H1950" t="e">
        <f>'Single Prism'!$D$36*COS(RADIANS('Single Prism'!$D$17*F1950))</f>
        <v>#N/A</v>
      </c>
    </row>
    <row r="1951" spans="1:8" x14ac:dyDescent="0.25">
      <c r="A1951">
        <v>974.5</v>
      </c>
      <c r="B1951" t="e">
        <f>IF(A1951&lt;='Single Prism'!$D$18,A1951,#N/A)</f>
        <v>#N/A</v>
      </c>
      <c r="C1951" t="e">
        <f>'Single Prism'!$D$38*SIN(RADIANS('Single Prism'!$D$17*B1951))</f>
        <v>#N/A</v>
      </c>
      <c r="D1951" t="e">
        <f>'Single Prism'!$D$38*COS(RADIANS('Single Prism'!$D$17*B1951))</f>
        <v>#N/A</v>
      </c>
      <c r="F1951" t="e">
        <f>IF(A1951&lt;='Single Prism'!$D$18,A1951,#N/A)</f>
        <v>#N/A</v>
      </c>
      <c r="G1951" t="e">
        <f>'Single Prism'!$D$36*SIN(RADIANS('Single Prism'!$D$17*F1951))</f>
        <v>#N/A</v>
      </c>
      <c r="H1951" t="e">
        <f>'Single Prism'!$D$36*COS(RADIANS('Single Prism'!$D$17*F1951))</f>
        <v>#N/A</v>
      </c>
    </row>
    <row r="1952" spans="1:8" x14ac:dyDescent="0.25">
      <c r="A1952">
        <v>975</v>
      </c>
      <c r="B1952" t="e">
        <f>IF(A1952&lt;='Single Prism'!$D$18,A1952,#N/A)</f>
        <v>#N/A</v>
      </c>
      <c r="C1952" t="e">
        <f>'Single Prism'!$D$38*SIN(RADIANS('Single Prism'!$D$17*B1952))</f>
        <v>#N/A</v>
      </c>
      <c r="D1952" t="e">
        <f>'Single Prism'!$D$38*COS(RADIANS('Single Prism'!$D$17*B1952))</f>
        <v>#N/A</v>
      </c>
      <c r="F1952" t="e">
        <f>IF(A1952&lt;='Single Prism'!$D$18,A1952,#N/A)</f>
        <v>#N/A</v>
      </c>
      <c r="G1952" t="e">
        <f>'Single Prism'!$D$36*SIN(RADIANS('Single Prism'!$D$17*F1952))</f>
        <v>#N/A</v>
      </c>
      <c r="H1952" t="e">
        <f>'Single Prism'!$D$36*COS(RADIANS('Single Prism'!$D$17*F1952))</f>
        <v>#N/A</v>
      </c>
    </row>
    <row r="1953" spans="1:8" x14ac:dyDescent="0.25">
      <c r="A1953">
        <v>975.5</v>
      </c>
      <c r="B1953" t="e">
        <f>IF(A1953&lt;='Single Prism'!$D$18,A1953,#N/A)</f>
        <v>#N/A</v>
      </c>
      <c r="C1953" t="e">
        <f>'Single Prism'!$D$38*SIN(RADIANS('Single Prism'!$D$17*B1953))</f>
        <v>#N/A</v>
      </c>
      <c r="D1953" t="e">
        <f>'Single Prism'!$D$38*COS(RADIANS('Single Prism'!$D$17*B1953))</f>
        <v>#N/A</v>
      </c>
      <c r="F1953" t="e">
        <f>IF(A1953&lt;='Single Prism'!$D$18,A1953,#N/A)</f>
        <v>#N/A</v>
      </c>
      <c r="G1953" t="e">
        <f>'Single Prism'!$D$36*SIN(RADIANS('Single Prism'!$D$17*F1953))</f>
        <v>#N/A</v>
      </c>
      <c r="H1953" t="e">
        <f>'Single Prism'!$D$36*COS(RADIANS('Single Prism'!$D$17*F1953))</f>
        <v>#N/A</v>
      </c>
    </row>
    <row r="1954" spans="1:8" x14ac:dyDescent="0.25">
      <c r="A1954">
        <v>976</v>
      </c>
      <c r="B1954" t="e">
        <f>IF(A1954&lt;='Single Prism'!$D$18,A1954,#N/A)</f>
        <v>#N/A</v>
      </c>
      <c r="C1954" t="e">
        <f>'Single Prism'!$D$38*SIN(RADIANS('Single Prism'!$D$17*B1954))</f>
        <v>#N/A</v>
      </c>
      <c r="D1954" t="e">
        <f>'Single Prism'!$D$38*COS(RADIANS('Single Prism'!$D$17*B1954))</f>
        <v>#N/A</v>
      </c>
      <c r="F1954" t="e">
        <f>IF(A1954&lt;='Single Prism'!$D$18,A1954,#N/A)</f>
        <v>#N/A</v>
      </c>
      <c r="G1954" t="e">
        <f>'Single Prism'!$D$36*SIN(RADIANS('Single Prism'!$D$17*F1954))</f>
        <v>#N/A</v>
      </c>
      <c r="H1954" t="e">
        <f>'Single Prism'!$D$36*COS(RADIANS('Single Prism'!$D$17*F1954))</f>
        <v>#N/A</v>
      </c>
    </row>
    <row r="1955" spans="1:8" x14ac:dyDescent="0.25">
      <c r="A1955">
        <v>976.5</v>
      </c>
      <c r="B1955" t="e">
        <f>IF(A1955&lt;='Single Prism'!$D$18,A1955,#N/A)</f>
        <v>#N/A</v>
      </c>
      <c r="C1955" t="e">
        <f>'Single Prism'!$D$38*SIN(RADIANS('Single Prism'!$D$17*B1955))</f>
        <v>#N/A</v>
      </c>
      <c r="D1955" t="e">
        <f>'Single Prism'!$D$38*COS(RADIANS('Single Prism'!$D$17*B1955))</f>
        <v>#N/A</v>
      </c>
      <c r="F1955" t="e">
        <f>IF(A1955&lt;='Single Prism'!$D$18,A1955,#N/A)</f>
        <v>#N/A</v>
      </c>
      <c r="G1955" t="e">
        <f>'Single Prism'!$D$36*SIN(RADIANS('Single Prism'!$D$17*F1955))</f>
        <v>#N/A</v>
      </c>
      <c r="H1955" t="e">
        <f>'Single Prism'!$D$36*COS(RADIANS('Single Prism'!$D$17*F1955))</f>
        <v>#N/A</v>
      </c>
    </row>
    <row r="1956" spans="1:8" x14ac:dyDescent="0.25">
      <c r="A1956">
        <v>977</v>
      </c>
      <c r="B1956" t="e">
        <f>IF(A1956&lt;='Single Prism'!$D$18,A1956,#N/A)</f>
        <v>#N/A</v>
      </c>
      <c r="C1956" t="e">
        <f>'Single Prism'!$D$38*SIN(RADIANS('Single Prism'!$D$17*B1956))</f>
        <v>#N/A</v>
      </c>
      <c r="D1956" t="e">
        <f>'Single Prism'!$D$38*COS(RADIANS('Single Prism'!$D$17*B1956))</f>
        <v>#N/A</v>
      </c>
      <c r="F1956" t="e">
        <f>IF(A1956&lt;='Single Prism'!$D$18,A1956,#N/A)</f>
        <v>#N/A</v>
      </c>
      <c r="G1956" t="e">
        <f>'Single Prism'!$D$36*SIN(RADIANS('Single Prism'!$D$17*F1956))</f>
        <v>#N/A</v>
      </c>
      <c r="H1956" t="e">
        <f>'Single Prism'!$D$36*COS(RADIANS('Single Prism'!$D$17*F1956))</f>
        <v>#N/A</v>
      </c>
    </row>
    <row r="1957" spans="1:8" x14ac:dyDescent="0.25">
      <c r="A1957">
        <v>977.5</v>
      </c>
      <c r="B1957" t="e">
        <f>IF(A1957&lt;='Single Prism'!$D$18,A1957,#N/A)</f>
        <v>#N/A</v>
      </c>
      <c r="C1957" t="e">
        <f>'Single Prism'!$D$38*SIN(RADIANS('Single Prism'!$D$17*B1957))</f>
        <v>#N/A</v>
      </c>
      <c r="D1957" t="e">
        <f>'Single Prism'!$D$38*COS(RADIANS('Single Prism'!$D$17*B1957))</f>
        <v>#N/A</v>
      </c>
      <c r="F1957" t="e">
        <f>IF(A1957&lt;='Single Prism'!$D$18,A1957,#N/A)</f>
        <v>#N/A</v>
      </c>
      <c r="G1957" t="e">
        <f>'Single Prism'!$D$36*SIN(RADIANS('Single Prism'!$D$17*F1957))</f>
        <v>#N/A</v>
      </c>
      <c r="H1957" t="e">
        <f>'Single Prism'!$D$36*COS(RADIANS('Single Prism'!$D$17*F1957))</f>
        <v>#N/A</v>
      </c>
    </row>
    <row r="1958" spans="1:8" x14ac:dyDescent="0.25">
      <c r="A1958">
        <v>978</v>
      </c>
      <c r="B1958" t="e">
        <f>IF(A1958&lt;='Single Prism'!$D$18,A1958,#N/A)</f>
        <v>#N/A</v>
      </c>
      <c r="C1958" t="e">
        <f>'Single Prism'!$D$38*SIN(RADIANS('Single Prism'!$D$17*B1958))</f>
        <v>#N/A</v>
      </c>
      <c r="D1958" t="e">
        <f>'Single Prism'!$D$38*COS(RADIANS('Single Prism'!$D$17*B1958))</f>
        <v>#N/A</v>
      </c>
      <c r="F1958" t="e">
        <f>IF(A1958&lt;='Single Prism'!$D$18,A1958,#N/A)</f>
        <v>#N/A</v>
      </c>
      <c r="G1958" t="e">
        <f>'Single Prism'!$D$36*SIN(RADIANS('Single Prism'!$D$17*F1958))</f>
        <v>#N/A</v>
      </c>
      <c r="H1958" t="e">
        <f>'Single Prism'!$D$36*COS(RADIANS('Single Prism'!$D$17*F1958))</f>
        <v>#N/A</v>
      </c>
    </row>
    <row r="1959" spans="1:8" x14ac:dyDescent="0.25">
      <c r="A1959">
        <v>978.5</v>
      </c>
      <c r="B1959" t="e">
        <f>IF(A1959&lt;='Single Prism'!$D$18,A1959,#N/A)</f>
        <v>#N/A</v>
      </c>
      <c r="C1959" t="e">
        <f>'Single Prism'!$D$38*SIN(RADIANS('Single Prism'!$D$17*B1959))</f>
        <v>#N/A</v>
      </c>
      <c r="D1959" t="e">
        <f>'Single Prism'!$D$38*COS(RADIANS('Single Prism'!$D$17*B1959))</f>
        <v>#N/A</v>
      </c>
      <c r="F1959" t="e">
        <f>IF(A1959&lt;='Single Prism'!$D$18,A1959,#N/A)</f>
        <v>#N/A</v>
      </c>
      <c r="G1959" t="e">
        <f>'Single Prism'!$D$36*SIN(RADIANS('Single Prism'!$D$17*F1959))</f>
        <v>#N/A</v>
      </c>
      <c r="H1959" t="e">
        <f>'Single Prism'!$D$36*COS(RADIANS('Single Prism'!$D$17*F1959))</f>
        <v>#N/A</v>
      </c>
    </row>
    <row r="1960" spans="1:8" x14ac:dyDescent="0.25">
      <c r="A1960">
        <v>979</v>
      </c>
      <c r="B1960" t="e">
        <f>IF(A1960&lt;='Single Prism'!$D$18,A1960,#N/A)</f>
        <v>#N/A</v>
      </c>
      <c r="C1960" t="e">
        <f>'Single Prism'!$D$38*SIN(RADIANS('Single Prism'!$D$17*B1960))</f>
        <v>#N/A</v>
      </c>
      <c r="D1960" t="e">
        <f>'Single Prism'!$D$38*COS(RADIANS('Single Prism'!$D$17*B1960))</f>
        <v>#N/A</v>
      </c>
      <c r="F1960" t="e">
        <f>IF(A1960&lt;='Single Prism'!$D$18,A1960,#N/A)</f>
        <v>#N/A</v>
      </c>
      <c r="G1960" t="e">
        <f>'Single Prism'!$D$36*SIN(RADIANS('Single Prism'!$D$17*F1960))</f>
        <v>#N/A</v>
      </c>
      <c r="H1960" t="e">
        <f>'Single Prism'!$D$36*COS(RADIANS('Single Prism'!$D$17*F1960))</f>
        <v>#N/A</v>
      </c>
    </row>
    <row r="1961" spans="1:8" x14ac:dyDescent="0.25">
      <c r="A1961">
        <v>979.5</v>
      </c>
      <c r="B1961" t="e">
        <f>IF(A1961&lt;='Single Prism'!$D$18,A1961,#N/A)</f>
        <v>#N/A</v>
      </c>
      <c r="C1961" t="e">
        <f>'Single Prism'!$D$38*SIN(RADIANS('Single Prism'!$D$17*B1961))</f>
        <v>#N/A</v>
      </c>
      <c r="D1961" t="e">
        <f>'Single Prism'!$D$38*COS(RADIANS('Single Prism'!$D$17*B1961))</f>
        <v>#N/A</v>
      </c>
      <c r="F1961" t="e">
        <f>IF(A1961&lt;='Single Prism'!$D$18,A1961,#N/A)</f>
        <v>#N/A</v>
      </c>
      <c r="G1961" t="e">
        <f>'Single Prism'!$D$36*SIN(RADIANS('Single Prism'!$D$17*F1961))</f>
        <v>#N/A</v>
      </c>
      <c r="H1961" t="e">
        <f>'Single Prism'!$D$36*COS(RADIANS('Single Prism'!$D$17*F1961))</f>
        <v>#N/A</v>
      </c>
    </row>
    <row r="1962" spans="1:8" x14ac:dyDescent="0.25">
      <c r="A1962">
        <v>980</v>
      </c>
      <c r="B1962" t="e">
        <f>IF(A1962&lt;='Single Prism'!$D$18,A1962,#N/A)</f>
        <v>#N/A</v>
      </c>
      <c r="C1962" t="e">
        <f>'Single Prism'!$D$38*SIN(RADIANS('Single Prism'!$D$17*B1962))</f>
        <v>#N/A</v>
      </c>
      <c r="D1962" t="e">
        <f>'Single Prism'!$D$38*COS(RADIANS('Single Prism'!$D$17*B1962))</f>
        <v>#N/A</v>
      </c>
      <c r="F1962" t="e">
        <f>IF(A1962&lt;='Single Prism'!$D$18,A1962,#N/A)</f>
        <v>#N/A</v>
      </c>
      <c r="G1962" t="e">
        <f>'Single Prism'!$D$36*SIN(RADIANS('Single Prism'!$D$17*F1962))</f>
        <v>#N/A</v>
      </c>
      <c r="H1962" t="e">
        <f>'Single Prism'!$D$36*COS(RADIANS('Single Prism'!$D$17*F1962))</f>
        <v>#N/A</v>
      </c>
    </row>
    <row r="1963" spans="1:8" x14ac:dyDescent="0.25">
      <c r="A1963">
        <v>980.5</v>
      </c>
      <c r="B1963" t="e">
        <f>IF(A1963&lt;='Single Prism'!$D$18,A1963,#N/A)</f>
        <v>#N/A</v>
      </c>
      <c r="C1963" t="e">
        <f>'Single Prism'!$D$38*SIN(RADIANS('Single Prism'!$D$17*B1963))</f>
        <v>#N/A</v>
      </c>
      <c r="D1963" t="e">
        <f>'Single Prism'!$D$38*COS(RADIANS('Single Prism'!$D$17*B1963))</f>
        <v>#N/A</v>
      </c>
      <c r="F1963" t="e">
        <f>IF(A1963&lt;='Single Prism'!$D$18,A1963,#N/A)</f>
        <v>#N/A</v>
      </c>
      <c r="G1963" t="e">
        <f>'Single Prism'!$D$36*SIN(RADIANS('Single Prism'!$D$17*F1963))</f>
        <v>#N/A</v>
      </c>
      <c r="H1963" t="e">
        <f>'Single Prism'!$D$36*COS(RADIANS('Single Prism'!$D$17*F1963))</f>
        <v>#N/A</v>
      </c>
    </row>
    <row r="1964" spans="1:8" x14ac:dyDescent="0.25">
      <c r="A1964">
        <v>981</v>
      </c>
      <c r="B1964" t="e">
        <f>IF(A1964&lt;='Single Prism'!$D$18,A1964,#N/A)</f>
        <v>#N/A</v>
      </c>
      <c r="C1964" t="e">
        <f>'Single Prism'!$D$38*SIN(RADIANS('Single Prism'!$D$17*B1964))</f>
        <v>#N/A</v>
      </c>
      <c r="D1964" t="e">
        <f>'Single Prism'!$D$38*COS(RADIANS('Single Prism'!$D$17*B1964))</f>
        <v>#N/A</v>
      </c>
      <c r="F1964" t="e">
        <f>IF(A1964&lt;='Single Prism'!$D$18,A1964,#N/A)</f>
        <v>#N/A</v>
      </c>
      <c r="G1964" t="e">
        <f>'Single Prism'!$D$36*SIN(RADIANS('Single Prism'!$D$17*F1964))</f>
        <v>#N/A</v>
      </c>
      <c r="H1964" t="e">
        <f>'Single Prism'!$D$36*COS(RADIANS('Single Prism'!$D$17*F1964))</f>
        <v>#N/A</v>
      </c>
    </row>
    <row r="1965" spans="1:8" x14ac:dyDescent="0.25">
      <c r="A1965">
        <v>981.5</v>
      </c>
      <c r="B1965" t="e">
        <f>IF(A1965&lt;='Single Prism'!$D$18,A1965,#N/A)</f>
        <v>#N/A</v>
      </c>
      <c r="C1965" t="e">
        <f>'Single Prism'!$D$38*SIN(RADIANS('Single Prism'!$D$17*B1965))</f>
        <v>#N/A</v>
      </c>
      <c r="D1965" t="e">
        <f>'Single Prism'!$D$38*COS(RADIANS('Single Prism'!$D$17*B1965))</f>
        <v>#N/A</v>
      </c>
      <c r="F1965" t="e">
        <f>IF(A1965&lt;='Single Prism'!$D$18,A1965,#N/A)</f>
        <v>#N/A</v>
      </c>
      <c r="G1965" t="e">
        <f>'Single Prism'!$D$36*SIN(RADIANS('Single Prism'!$D$17*F1965))</f>
        <v>#N/A</v>
      </c>
      <c r="H1965" t="e">
        <f>'Single Prism'!$D$36*COS(RADIANS('Single Prism'!$D$17*F1965))</f>
        <v>#N/A</v>
      </c>
    </row>
    <row r="1966" spans="1:8" x14ac:dyDescent="0.25">
      <c r="A1966">
        <v>982</v>
      </c>
      <c r="B1966" t="e">
        <f>IF(A1966&lt;='Single Prism'!$D$18,A1966,#N/A)</f>
        <v>#N/A</v>
      </c>
      <c r="C1966" t="e">
        <f>'Single Prism'!$D$38*SIN(RADIANS('Single Prism'!$D$17*B1966))</f>
        <v>#N/A</v>
      </c>
      <c r="D1966" t="e">
        <f>'Single Prism'!$D$38*COS(RADIANS('Single Prism'!$D$17*B1966))</f>
        <v>#N/A</v>
      </c>
      <c r="F1966" t="e">
        <f>IF(A1966&lt;='Single Prism'!$D$18,A1966,#N/A)</f>
        <v>#N/A</v>
      </c>
      <c r="G1966" t="e">
        <f>'Single Prism'!$D$36*SIN(RADIANS('Single Prism'!$D$17*F1966))</f>
        <v>#N/A</v>
      </c>
      <c r="H1966" t="e">
        <f>'Single Prism'!$D$36*COS(RADIANS('Single Prism'!$D$17*F1966))</f>
        <v>#N/A</v>
      </c>
    </row>
    <row r="1967" spans="1:8" x14ac:dyDescent="0.25">
      <c r="A1967">
        <v>982.5</v>
      </c>
      <c r="B1967" t="e">
        <f>IF(A1967&lt;='Single Prism'!$D$18,A1967,#N/A)</f>
        <v>#N/A</v>
      </c>
      <c r="C1967" t="e">
        <f>'Single Prism'!$D$38*SIN(RADIANS('Single Prism'!$D$17*B1967))</f>
        <v>#N/A</v>
      </c>
      <c r="D1967" t="e">
        <f>'Single Prism'!$D$38*COS(RADIANS('Single Prism'!$D$17*B1967))</f>
        <v>#N/A</v>
      </c>
      <c r="F1967" t="e">
        <f>IF(A1967&lt;='Single Prism'!$D$18,A1967,#N/A)</f>
        <v>#N/A</v>
      </c>
      <c r="G1967" t="e">
        <f>'Single Prism'!$D$36*SIN(RADIANS('Single Prism'!$D$17*F1967))</f>
        <v>#N/A</v>
      </c>
      <c r="H1967" t="e">
        <f>'Single Prism'!$D$36*COS(RADIANS('Single Prism'!$D$17*F1967))</f>
        <v>#N/A</v>
      </c>
    </row>
    <row r="1968" spans="1:8" x14ac:dyDescent="0.25">
      <c r="A1968">
        <v>983</v>
      </c>
      <c r="B1968" t="e">
        <f>IF(A1968&lt;='Single Prism'!$D$18,A1968,#N/A)</f>
        <v>#N/A</v>
      </c>
      <c r="C1968" t="e">
        <f>'Single Prism'!$D$38*SIN(RADIANS('Single Prism'!$D$17*B1968))</f>
        <v>#N/A</v>
      </c>
      <c r="D1968" t="e">
        <f>'Single Prism'!$D$38*COS(RADIANS('Single Prism'!$D$17*B1968))</f>
        <v>#N/A</v>
      </c>
      <c r="F1968" t="e">
        <f>IF(A1968&lt;='Single Prism'!$D$18,A1968,#N/A)</f>
        <v>#N/A</v>
      </c>
      <c r="G1968" t="e">
        <f>'Single Prism'!$D$36*SIN(RADIANS('Single Prism'!$D$17*F1968))</f>
        <v>#N/A</v>
      </c>
      <c r="H1968" t="e">
        <f>'Single Prism'!$D$36*COS(RADIANS('Single Prism'!$D$17*F1968))</f>
        <v>#N/A</v>
      </c>
    </row>
    <row r="1969" spans="1:8" x14ac:dyDescent="0.25">
      <c r="A1969">
        <v>983.5</v>
      </c>
      <c r="B1969" t="e">
        <f>IF(A1969&lt;='Single Prism'!$D$18,A1969,#N/A)</f>
        <v>#N/A</v>
      </c>
      <c r="C1969" t="e">
        <f>'Single Prism'!$D$38*SIN(RADIANS('Single Prism'!$D$17*B1969))</f>
        <v>#N/A</v>
      </c>
      <c r="D1969" t="e">
        <f>'Single Prism'!$D$38*COS(RADIANS('Single Prism'!$D$17*B1969))</f>
        <v>#N/A</v>
      </c>
      <c r="F1969" t="e">
        <f>IF(A1969&lt;='Single Prism'!$D$18,A1969,#N/A)</f>
        <v>#N/A</v>
      </c>
      <c r="G1969" t="e">
        <f>'Single Prism'!$D$36*SIN(RADIANS('Single Prism'!$D$17*F1969))</f>
        <v>#N/A</v>
      </c>
      <c r="H1969" t="e">
        <f>'Single Prism'!$D$36*COS(RADIANS('Single Prism'!$D$17*F1969))</f>
        <v>#N/A</v>
      </c>
    </row>
    <row r="1970" spans="1:8" x14ac:dyDescent="0.25">
      <c r="A1970">
        <v>984</v>
      </c>
      <c r="B1970" t="e">
        <f>IF(A1970&lt;='Single Prism'!$D$18,A1970,#N/A)</f>
        <v>#N/A</v>
      </c>
      <c r="C1970" t="e">
        <f>'Single Prism'!$D$38*SIN(RADIANS('Single Prism'!$D$17*B1970))</f>
        <v>#N/A</v>
      </c>
      <c r="D1970" t="e">
        <f>'Single Prism'!$D$38*COS(RADIANS('Single Prism'!$D$17*B1970))</f>
        <v>#N/A</v>
      </c>
      <c r="F1970" t="e">
        <f>IF(A1970&lt;='Single Prism'!$D$18,A1970,#N/A)</f>
        <v>#N/A</v>
      </c>
      <c r="G1970" t="e">
        <f>'Single Prism'!$D$36*SIN(RADIANS('Single Prism'!$D$17*F1970))</f>
        <v>#N/A</v>
      </c>
      <c r="H1970" t="e">
        <f>'Single Prism'!$D$36*COS(RADIANS('Single Prism'!$D$17*F1970))</f>
        <v>#N/A</v>
      </c>
    </row>
    <row r="1971" spans="1:8" x14ac:dyDescent="0.25">
      <c r="A1971">
        <v>984.5</v>
      </c>
      <c r="B1971" t="e">
        <f>IF(A1971&lt;='Single Prism'!$D$18,A1971,#N/A)</f>
        <v>#N/A</v>
      </c>
      <c r="C1971" t="e">
        <f>'Single Prism'!$D$38*SIN(RADIANS('Single Prism'!$D$17*B1971))</f>
        <v>#N/A</v>
      </c>
      <c r="D1971" t="e">
        <f>'Single Prism'!$D$38*COS(RADIANS('Single Prism'!$D$17*B1971))</f>
        <v>#N/A</v>
      </c>
      <c r="F1971" t="e">
        <f>IF(A1971&lt;='Single Prism'!$D$18,A1971,#N/A)</f>
        <v>#N/A</v>
      </c>
      <c r="G1971" t="e">
        <f>'Single Prism'!$D$36*SIN(RADIANS('Single Prism'!$D$17*F1971))</f>
        <v>#N/A</v>
      </c>
      <c r="H1971" t="e">
        <f>'Single Prism'!$D$36*COS(RADIANS('Single Prism'!$D$17*F1971))</f>
        <v>#N/A</v>
      </c>
    </row>
    <row r="1972" spans="1:8" x14ac:dyDescent="0.25">
      <c r="A1972">
        <v>985</v>
      </c>
      <c r="B1972" t="e">
        <f>IF(A1972&lt;='Single Prism'!$D$18,A1972,#N/A)</f>
        <v>#N/A</v>
      </c>
      <c r="C1972" t="e">
        <f>'Single Prism'!$D$38*SIN(RADIANS('Single Prism'!$D$17*B1972))</f>
        <v>#N/A</v>
      </c>
      <c r="D1972" t="e">
        <f>'Single Prism'!$D$38*COS(RADIANS('Single Prism'!$D$17*B1972))</f>
        <v>#N/A</v>
      </c>
      <c r="F1972" t="e">
        <f>IF(A1972&lt;='Single Prism'!$D$18,A1972,#N/A)</f>
        <v>#N/A</v>
      </c>
      <c r="G1972" t="e">
        <f>'Single Prism'!$D$36*SIN(RADIANS('Single Prism'!$D$17*F1972))</f>
        <v>#N/A</v>
      </c>
      <c r="H1972" t="e">
        <f>'Single Prism'!$D$36*COS(RADIANS('Single Prism'!$D$17*F1972))</f>
        <v>#N/A</v>
      </c>
    </row>
    <row r="1973" spans="1:8" x14ac:dyDescent="0.25">
      <c r="A1973">
        <v>985.5</v>
      </c>
      <c r="B1973" t="e">
        <f>IF(A1973&lt;='Single Prism'!$D$18,A1973,#N/A)</f>
        <v>#N/A</v>
      </c>
      <c r="C1973" t="e">
        <f>'Single Prism'!$D$38*SIN(RADIANS('Single Prism'!$D$17*B1973))</f>
        <v>#N/A</v>
      </c>
      <c r="D1973" t="e">
        <f>'Single Prism'!$D$38*COS(RADIANS('Single Prism'!$D$17*B1973))</f>
        <v>#N/A</v>
      </c>
      <c r="F1973" t="e">
        <f>IF(A1973&lt;='Single Prism'!$D$18,A1973,#N/A)</f>
        <v>#N/A</v>
      </c>
      <c r="G1973" t="e">
        <f>'Single Prism'!$D$36*SIN(RADIANS('Single Prism'!$D$17*F1973))</f>
        <v>#N/A</v>
      </c>
      <c r="H1973" t="e">
        <f>'Single Prism'!$D$36*COS(RADIANS('Single Prism'!$D$17*F1973))</f>
        <v>#N/A</v>
      </c>
    </row>
    <row r="1974" spans="1:8" x14ac:dyDescent="0.25">
      <c r="A1974">
        <v>986</v>
      </c>
      <c r="B1974" t="e">
        <f>IF(A1974&lt;='Single Prism'!$D$18,A1974,#N/A)</f>
        <v>#N/A</v>
      </c>
      <c r="C1974" t="e">
        <f>'Single Prism'!$D$38*SIN(RADIANS('Single Prism'!$D$17*B1974))</f>
        <v>#N/A</v>
      </c>
      <c r="D1974" t="e">
        <f>'Single Prism'!$D$38*COS(RADIANS('Single Prism'!$D$17*B1974))</f>
        <v>#N/A</v>
      </c>
      <c r="F1974" t="e">
        <f>IF(A1974&lt;='Single Prism'!$D$18,A1974,#N/A)</f>
        <v>#N/A</v>
      </c>
      <c r="G1974" t="e">
        <f>'Single Prism'!$D$36*SIN(RADIANS('Single Prism'!$D$17*F1974))</f>
        <v>#N/A</v>
      </c>
      <c r="H1974" t="e">
        <f>'Single Prism'!$D$36*COS(RADIANS('Single Prism'!$D$17*F1974))</f>
        <v>#N/A</v>
      </c>
    </row>
    <row r="1975" spans="1:8" x14ac:dyDescent="0.25">
      <c r="A1975">
        <v>986.5</v>
      </c>
      <c r="B1975" t="e">
        <f>IF(A1975&lt;='Single Prism'!$D$18,A1975,#N/A)</f>
        <v>#N/A</v>
      </c>
      <c r="C1975" t="e">
        <f>'Single Prism'!$D$38*SIN(RADIANS('Single Prism'!$D$17*B1975))</f>
        <v>#N/A</v>
      </c>
      <c r="D1975" t="e">
        <f>'Single Prism'!$D$38*COS(RADIANS('Single Prism'!$D$17*B1975))</f>
        <v>#N/A</v>
      </c>
      <c r="F1975" t="e">
        <f>IF(A1975&lt;='Single Prism'!$D$18,A1975,#N/A)</f>
        <v>#N/A</v>
      </c>
      <c r="G1975" t="e">
        <f>'Single Prism'!$D$36*SIN(RADIANS('Single Prism'!$D$17*F1975))</f>
        <v>#N/A</v>
      </c>
      <c r="H1975" t="e">
        <f>'Single Prism'!$D$36*COS(RADIANS('Single Prism'!$D$17*F1975))</f>
        <v>#N/A</v>
      </c>
    </row>
    <row r="1976" spans="1:8" x14ac:dyDescent="0.25">
      <c r="A1976">
        <v>987</v>
      </c>
      <c r="B1976" t="e">
        <f>IF(A1976&lt;='Single Prism'!$D$18,A1976,#N/A)</f>
        <v>#N/A</v>
      </c>
      <c r="C1976" t="e">
        <f>'Single Prism'!$D$38*SIN(RADIANS('Single Prism'!$D$17*B1976))</f>
        <v>#N/A</v>
      </c>
      <c r="D1976" t="e">
        <f>'Single Prism'!$D$38*COS(RADIANS('Single Prism'!$D$17*B1976))</f>
        <v>#N/A</v>
      </c>
      <c r="F1976" t="e">
        <f>IF(A1976&lt;='Single Prism'!$D$18,A1976,#N/A)</f>
        <v>#N/A</v>
      </c>
      <c r="G1976" t="e">
        <f>'Single Prism'!$D$36*SIN(RADIANS('Single Prism'!$D$17*F1976))</f>
        <v>#N/A</v>
      </c>
      <c r="H1976" t="e">
        <f>'Single Prism'!$D$36*COS(RADIANS('Single Prism'!$D$17*F1976))</f>
        <v>#N/A</v>
      </c>
    </row>
    <row r="1977" spans="1:8" x14ac:dyDescent="0.25">
      <c r="A1977">
        <v>987.5</v>
      </c>
      <c r="B1977" t="e">
        <f>IF(A1977&lt;='Single Prism'!$D$18,A1977,#N/A)</f>
        <v>#N/A</v>
      </c>
      <c r="C1977" t="e">
        <f>'Single Prism'!$D$38*SIN(RADIANS('Single Prism'!$D$17*B1977))</f>
        <v>#N/A</v>
      </c>
      <c r="D1977" t="e">
        <f>'Single Prism'!$D$38*COS(RADIANS('Single Prism'!$D$17*B1977))</f>
        <v>#N/A</v>
      </c>
      <c r="F1977" t="e">
        <f>IF(A1977&lt;='Single Prism'!$D$18,A1977,#N/A)</f>
        <v>#N/A</v>
      </c>
      <c r="G1977" t="e">
        <f>'Single Prism'!$D$36*SIN(RADIANS('Single Prism'!$D$17*F1977))</f>
        <v>#N/A</v>
      </c>
      <c r="H1977" t="e">
        <f>'Single Prism'!$D$36*COS(RADIANS('Single Prism'!$D$17*F1977))</f>
        <v>#N/A</v>
      </c>
    </row>
    <row r="1978" spans="1:8" x14ac:dyDescent="0.25">
      <c r="A1978">
        <v>988</v>
      </c>
      <c r="B1978" t="e">
        <f>IF(A1978&lt;='Single Prism'!$D$18,A1978,#N/A)</f>
        <v>#N/A</v>
      </c>
      <c r="C1978" t="e">
        <f>'Single Prism'!$D$38*SIN(RADIANS('Single Prism'!$D$17*B1978))</f>
        <v>#N/A</v>
      </c>
      <c r="D1978" t="e">
        <f>'Single Prism'!$D$38*COS(RADIANS('Single Prism'!$D$17*B1978))</f>
        <v>#N/A</v>
      </c>
      <c r="F1978" t="e">
        <f>IF(A1978&lt;='Single Prism'!$D$18,A1978,#N/A)</f>
        <v>#N/A</v>
      </c>
      <c r="G1978" t="e">
        <f>'Single Prism'!$D$36*SIN(RADIANS('Single Prism'!$D$17*F1978))</f>
        <v>#N/A</v>
      </c>
      <c r="H1978" t="e">
        <f>'Single Prism'!$D$36*COS(RADIANS('Single Prism'!$D$17*F1978))</f>
        <v>#N/A</v>
      </c>
    </row>
    <row r="1979" spans="1:8" x14ac:dyDescent="0.25">
      <c r="A1979">
        <v>988.5</v>
      </c>
      <c r="B1979" t="e">
        <f>IF(A1979&lt;='Single Prism'!$D$18,A1979,#N/A)</f>
        <v>#N/A</v>
      </c>
      <c r="C1979" t="e">
        <f>'Single Prism'!$D$38*SIN(RADIANS('Single Prism'!$D$17*B1979))</f>
        <v>#N/A</v>
      </c>
      <c r="D1979" t="e">
        <f>'Single Prism'!$D$38*COS(RADIANS('Single Prism'!$D$17*B1979))</f>
        <v>#N/A</v>
      </c>
      <c r="F1979" t="e">
        <f>IF(A1979&lt;='Single Prism'!$D$18,A1979,#N/A)</f>
        <v>#N/A</v>
      </c>
      <c r="G1979" t="e">
        <f>'Single Prism'!$D$36*SIN(RADIANS('Single Prism'!$D$17*F1979))</f>
        <v>#N/A</v>
      </c>
      <c r="H1979" t="e">
        <f>'Single Prism'!$D$36*COS(RADIANS('Single Prism'!$D$17*F1979))</f>
        <v>#N/A</v>
      </c>
    </row>
    <row r="1980" spans="1:8" x14ac:dyDescent="0.25">
      <c r="A1980">
        <v>989</v>
      </c>
      <c r="B1980" t="e">
        <f>IF(A1980&lt;='Single Prism'!$D$18,A1980,#N/A)</f>
        <v>#N/A</v>
      </c>
      <c r="C1980" t="e">
        <f>'Single Prism'!$D$38*SIN(RADIANS('Single Prism'!$D$17*B1980))</f>
        <v>#N/A</v>
      </c>
      <c r="D1980" t="e">
        <f>'Single Prism'!$D$38*COS(RADIANS('Single Prism'!$D$17*B1980))</f>
        <v>#N/A</v>
      </c>
      <c r="F1980" t="e">
        <f>IF(A1980&lt;='Single Prism'!$D$18,A1980,#N/A)</f>
        <v>#N/A</v>
      </c>
      <c r="G1980" t="e">
        <f>'Single Prism'!$D$36*SIN(RADIANS('Single Prism'!$D$17*F1980))</f>
        <v>#N/A</v>
      </c>
      <c r="H1980" t="e">
        <f>'Single Prism'!$D$36*COS(RADIANS('Single Prism'!$D$17*F1980))</f>
        <v>#N/A</v>
      </c>
    </row>
    <row r="1981" spans="1:8" x14ac:dyDescent="0.25">
      <c r="A1981">
        <v>989.5</v>
      </c>
      <c r="B1981" t="e">
        <f>IF(A1981&lt;='Single Prism'!$D$18,A1981,#N/A)</f>
        <v>#N/A</v>
      </c>
      <c r="C1981" t="e">
        <f>'Single Prism'!$D$38*SIN(RADIANS('Single Prism'!$D$17*B1981))</f>
        <v>#N/A</v>
      </c>
      <c r="D1981" t="e">
        <f>'Single Prism'!$D$38*COS(RADIANS('Single Prism'!$D$17*B1981))</f>
        <v>#N/A</v>
      </c>
      <c r="F1981" t="e">
        <f>IF(A1981&lt;='Single Prism'!$D$18,A1981,#N/A)</f>
        <v>#N/A</v>
      </c>
      <c r="G1981" t="e">
        <f>'Single Prism'!$D$36*SIN(RADIANS('Single Prism'!$D$17*F1981))</f>
        <v>#N/A</v>
      </c>
      <c r="H1981" t="e">
        <f>'Single Prism'!$D$36*COS(RADIANS('Single Prism'!$D$17*F1981))</f>
        <v>#N/A</v>
      </c>
    </row>
    <row r="1982" spans="1:8" x14ac:dyDescent="0.25">
      <c r="A1982">
        <v>990</v>
      </c>
      <c r="B1982" t="e">
        <f>IF(A1982&lt;='Single Prism'!$D$18,A1982,#N/A)</f>
        <v>#N/A</v>
      </c>
      <c r="C1982" t="e">
        <f>'Single Prism'!$D$38*SIN(RADIANS('Single Prism'!$D$17*B1982))</f>
        <v>#N/A</v>
      </c>
      <c r="D1982" t="e">
        <f>'Single Prism'!$D$38*COS(RADIANS('Single Prism'!$D$17*B1982))</f>
        <v>#N/A</v>
      </c>
      <c r="F1982" t="e">
        <f>IF(A1982&lt;='Single Prism'!$D$18,A1982,#N/A)</f>
        <v>#N/A</v>
      </c>
      <c r="G1982" t="e">
        <f>'Single Prism'!$D$36*SIN(RADIANS('Single Prism'!$D$17*F1982))</f>
        <v>#N/A</v>
      </c>
      <c r="H1982" t="e">
        <f>'Single Prism'!$D$36*COS(RADIANS('Single Prism'!$D$17*F1982))</f>
        <v>#N/A</v>
      </c>
    </row>
    <row r="1983" spans="1:8" x14ac:dyDescent="0.25">
      <c r="A1983">
        <v>990.5</v>
      </c>
      <c r="B1983" t="e">
        <f>IF(A1983&lt;='Single Prism'!$D$18,A1983,#N/A)</f>
        <v>#N/A</v>
      </c>
      <c r="C1983" t="e">
        <f>'Single Prism'!$D$38*SIN(RADIANS('Single Prism'!$D$17*B1983))</f>
        <v>#N/A</v>
      </c>
      <c r="D1983" t="e">
        <f>'Single Prism'!$D$38*COS(RADIANS('Single Prism'!$D$17*B1983))</f>
        <v>#N/A</v>
      </c>
      <c r="F1983" t="e">
        <f>IF(A1983&lt;='Single Prism'!$D$18,A1983,#N/A)</f>
        <v>#N/A</v>
      </c>
      <c r="G1983" t="e">
        <f>'Single Prism'!$D$36*SIN(RADIANS('Single Prism'!$D$17*F1983))</f>
        <v>#N/A</v>
      </c>
      <c r="H1983" t="e">
        <f>'Single Prism'!$D$36*COS(RADIANS('Single Prism'!$D$17*F1983))</f>
        <v>#N/A</v>
      </c>
    </row>
    <row r="1984" spans="1:8" x14ac:dyDescent="0.25">
      <c r="A1984">
        <v>991</v>
      </c>
      <c r="B1984" t="e">
        <f>IF(A1984&lt;='Single Prism'!$D$18,A1984,#N/A)</f>
        <v>#N/A</v>
      </c>
      <c r="C1984" t="e">
        <f>'Single Prism'!$D$38*SIN(RADIANS('Single Prism'!$D$17*B1984))</f>
        <v>#N/A</v>
      </c>
      <c r="D1984" t="e">
        <f>'Single Prism'!$D$38*COS(RADIANS('Single Prism'!$D$17*B1984))</f>
        <v>#N/A</v>
      </c>
      <c r="F1984" t="e">
        <f>IF(A1984&lt;='Single Prism'!$D$18,A1984,#N/A)</f>
        <v>#N/A</v>
      </c>
      <c r="G1984" t="e">
        <f>'Single Prism'!$D$36*SIN(RADIANS('Single Prism'!$D$17*F1984))</f>
        <v>#N/A</v>
      </c>
      <c r="H1984" t="e">
        <f>'Single Prism'!$D$36*COS(RADIANS('Single Prism'!$D$17*F1984))</f>
        <v>#N/A</v>
      </c>
    </row>
    <row r="1985" spans="1:8" x14ac:dyDescent="0.25">
      <c r="A1985">
        <v>991.5</v>
      </c>
      <c r="B1985" t="e">
        <f>IF(A1985&lt;='Single Prism'!$D$18,A1985,#N/A)</f>
        <v>#N/A</v>
      </c>
      <c r="C1985" t="e">
        <f>'Single Prism'!$D$38*SIN(RADIANS('Single Prism'!$D$17*B1985))</f>
        <v>#N/A</v>
      </c>
      <c r="D1985" t="e">
        <f>'Single Prism'!$D$38*COS(RADIANS('Single Prism'!$D$17*B1985))</f>
        <v>#N/A</v>
      </c>
      <c r="F1985" t="e">
        <f>IF(A1985&lt;='Single Prism'!$D$18,A1985,#N/A)</f>
        <v>#N/A</v>
      </c>
      <c r="G1985" t="e">
        <f>'Single Prism'!$D$36*SIN(RADIANS('Single Prism'!$D$17*F1985))</f>
        <v>#N/A</v>
      </c>
      <c r="H1985" t="e">
        <f>'Single Prism'!$D$36*COS(RADIANS('Single Prism'!$D$17*F1985))</f>
        <v>#N/A</v>
      </c>
    </row>
    <row r="1986" spans="1:8" x14ac:dyDescent="0.25">
      <c r="A1986">
        <v>992</v>
      </c>
      <c r="B1986" t="e">
        <f>IF(A1986&lt;='Single Prism'!$D$18,A1986,#N/A)</f>
        <v>#N/A</v>
      </c>
      <c r="C1986" t="e">
        <f>'Single Prism'!$D$38*SIN(RADIANS('Single Prism'!$D$17*B1986))</f>
        <v>#N/A</v>
      </c>
      <c r="D1986" t="e">
        <f>'Single Prism'!$D$38*COS(RADIANS('Single Prism'!$D$17*B1986))</f>
        <v>#N/A</v>
      </c>
      <c r="F1986" t="e">
        <f>IF(A1986&lt;='Single Prism'!$D$18,A1986,#N/A)</f>
        <v>#N/A</v>
      </c>
      <c r="G1986" t="e">
        <f>'Single Prism'!$D$36*SIN(RADIANS('Single Prism'!$D$17*F1986))</f>
        <v>#N/A</v>
      </c>
      <c r="H1986" t="e">
        <f>'Single Prism'!$D$36*COS(RADIANS('Single Prism'!$D$17*F1986))</f>
        <v>#N/A</v>
      </c>
    </row>
    <row r="1987" spans="1:8" x14ac:dyDescent="0.25">
      <c r="A1987">
        <v>992.5</v>
      </c>
      <c r="B1987" t="e">
        <f>IF(A1987&lt;='Single Prism'!$D$18,A1987,#N/A)</f>
        <v>#N/A</v>
      </c>
      <c r="C1987" t="e">
        <f>'Single Prism'!$D$38*SIN(RADIANS('Single Prism'!$D$17*B1987))</f>
        <v>#N/A</v>
      </c>
      <c r="D1987" t="e">
        <f>'Single Prism'!$D$38*COS(RADIANS('Single Prism'!$D$17*B1987))</f>
        <v>#N/A</v>
      </c>
      <c r="F1987" t="e">
        <f>IF(A1987&lt;='Single Prism'!$D$18,A1987,#N/A)</f>
        <v>#N/A</v>
      </c>
      <c r="G1987" t="e">
        <f>'Single Prism'!$D$36*SIN(RADIANS('Single Prism'!$D$17*F1987))</f>
        <v>#N/A</v>
      </c>
      <c r="H1987" t="e">
        <f>'Single Prism'!$D$36*COS(RADIANS('Single Prism'!$D$17*F1987))</f>
        <v>#N/A</v>
      </c>
    </row>
    <row r="1988" spans="1:8" x14ac:dyDescent="0.25">
      <c r="A1988">
        <v>993</v>
      </c>
      <c r="B1988" t="e">
        <f>IF(A1988&lt;='Single Prism'!$D$18,A1988,#N/A)</f>
        <v>#N/A</v>
      </c>
      <c r="C1988" t="e">
        <f>'Single Prism'!$D$38*SIN(RADIANS('Single Prism'!$D$17*B1988))</f>
        <v>#N/A</v>
      </c>
      <c r="D1988" t="e">
        <f>'Single Prism'!$D$38*COS(RADIANS('Single Prism'!$D$17*B1988))</f>
        <v>#N/A</v>
      </c>
      <c r="F1988" t="e">
        <f>IF(A1988&lt;='Single Prism'!$D$18,A1988,#N/A)</f>
        <v>#N/A</v>
      </c>
      <c r="G1988" t="e">
        <f>'Single Prism'!$D$36*SIN(RADIANS('Single Prism'!$D$17*F1988))</f>
        <v>#N/A</v>
      </c>
      <c r="H1988" t="e">
        <f>'Single Prism'!$D$36*COS(RADIANS('Single Prism'!$D$17*F1988))</f>
        <v>#N/A</v>
      </c>
    </row>
    <row r="1989" spans="1:8" x14ac:dyDescent="0.25">
      <c r="A1989">
        <v>993.5</v>
      </c>
      <c r="B1989" t="e">
        <f>IF(A1989&lt;='Single Prism'!$D$18,A1989,#N/A)</f>
        <v>#N/A</v>
      </c>
      <c r="C1989" t="e">
        <f>'Single Prism'!$D$38*SIN(RADIANS('Single Prism'!$D$17*B1989))</f>
        <v>#N/A</v>
      </c>
      <c r="D1989" t="e">
        <f>'Single Prism'!$D$38*COS(RADIANS('Single Prism'!$D$17*B1989))</f>
        <v>#N/A</v>
      </c>
      <c r="F1989" t="e">
        <f>IF(A1989&lt;='Single Prism'!$D$18,A1989,#N/A)</f>
        <v>#N/A</v>
      </c>
      <c r="G1989" t="e">
        <f>'Single Prism'!$D$36*SIN(RADIANS('Single Prism'!$D$17*F1989))</f>
        <v>#N/A</v>
      </c>
      <c r="H1989" t="e">
        <f>'Single Prism'!$D$36*COS(RADIANS('Single Prism'!$D$17*F1989))</f>
        <v>#N/A</v>
      </c>
    </row>
    <row r="1990" spans="1:8" x14ac:dyDescent="0.25">
      <c r="A1990">
        <v>994</v>
      </c>
      <c r="B1990" t="e">
        <f>IF(A1990&lt;='Single Prism'!$D$18,A1990,#N/A)</f>
        <v>#N/A</v>
      </c>
      <c r="C1990" t="e">
        <f>'Single Prism'!$D$38*SIN(RADIANS('Single Prism'!$D$17*B1990))</f>
        <v>#N/A</v>
      </c>
      <c r="D1990" t="e">
        <f>'Single Prism'!$D$38*COS(RADIANS('Single Prism'!$D$17*B1990))</f>
        <v>#N/A</v>
      </c>
      <c r="F1990" t="e">
        <f>IF(A1990&lt;='Single Prism'!$D$18,A1990,#N/A)</f>
        <v>#N/A</v>
      </c>
      <c r="G1990" t="e">
        <f>'Single Prism'!$D$36*SIN(RADIANS('Single Prism'!$D$17*F1990))</f>
        <v>#N/A</v>
      </c>
      <c r="H1990" t="e">
        <f>'Single Prism'!$D$36*COS(RADIANS('Single Prism'!$D$17*F1990))</f>
        <v>#N/A</v>
      </c>
    </row>
    <row r="1991" spans="1:8" x14ac:dyDescent="0.25">
      <c r="A1991">
        <v>994.5</v>
      </c>
      <c r="B1991" t="e">
        <f>IF(A1991&lt;='Single Prism'!$D$18,A1991,#N/A)</f>
        <v>#N/A</v>
      </c>
      <c r="C1991" t="e">
        <f>'Single Prism'!$D$38*SIN(RADIANS('Single Prism'!$D$17*B1991))</f>
        <v>#N/A</v>
      </c>
      <c r="D1991" t="e">
        <f>'Single Prism'!$D$38*COS(RADIANS('Single Prism'!$D$17*B1991))</f>
        <v>#N/A</v>
      </c>
      <c r="F1991" t="e">
        <f>IF(A1991&lt;='Single Prism'!$D$18,A1991,#N/A)</f>
        <v>#N/A</v>
      </c>
      <c r="G1991" t="e">
        <f>'Single Prism'!$D$36*SIN(RADIANS('Single Prism'!$D$17*F1991))</f>
        <v>#N/A</v>
      </c>
      <c r="H1991" t="e">
        <f>'Single Prism'!$D$36*COS(RADIANS('Single Prism'!$D$17*F1991))</f>
        <v>#N/A</v>
      </c>
    </row>
    <row r="1992" spans="1:8" x14ac:dyDescent="0.25">
      <c r="A1992">
        <v>995</v>
      </c>
      <c r="B1992" t="e">
        <f>IF(A1992&lt;='Single Prism'!$D$18,A1992,#N/A)</f>
        <v>#N/A</v>
      </c>
      <c r="C1992" t="e">
        <f>'Single Prism'!$D$38*SIN(RADIANS('Single Prism'!$D$17*B1992))</f>
        <v>#N/A</v>
      </c>
      <c r="D1992" t="e">
        <f>'Single Prism'!$D$38*COS(RADIANS('Single Prism'!$D$17*B1992))</f>
        <v>#N/A</v>
      </c>
      <c r="F1992" t="e">
        <f>IF(A1992&lt;='Single Prism'!$D$18,A1992,#N/A)</f>
        <v>#N/A</v>
      </c>
      <c r="G1992" t="e">
        <f>'Single Prism'!$D$36*SIN(RADIANS('Single Prism'!$D$17*F1992))</f>
        <v>#N/A</v>
      </c>
      <c r="H1992" t="e">
        <f>'Single Prism'!$D$36*COS(RADIANS('Single Prism'!$D$17*F1992))</f>
        <v>#N/A</v>
      </c>
    </row>
    <row r="1993" spans="1:8" x14ac:dyDescent="0.25">
      <c r="A1993">
        <v>995.5</v>
      </c>
      <c r="B1993" t="e">
        <f>IF(A1993&lt;='Single Prism'!$D$18,A1993,#N/A)</f>
        <v>#N/A</v>
      </c>
      <c r="C1993" t="e">
        <f>'Single Prism'!$D$38*SIN(RADIANS('Single Prism'!$D$17*B1993))</f>
        <v>#N/A</v>
      </c>
      <c r="D1993" t="e">
        <f>'Single Prism'!$D$38*COS(RADIANS('Single Prism'!$D$17*B1993))</f>
        <v>#N/A</v>
      </c>
      <c r="F1993" t="e">
        <f>IF(A1993&lt;='Single Prism'!$D$18,A1993,#N/A)</f>
        <v>#N/A</v>
      </c>
      <c r="G1993" t="e">
        <f>'Single Prism'!$D$36*SIN(RADIANS('Single Prism'!$D$17*F1993))</f>
        <v>#N/A</v>
      </c>
      <c r="H1993" t="e">
        <f>'Single Prism'!$D$36*COS(RADIANS('Single Prism'!$D$17*F1993))</f>
        <v>#N/A</v>
      </c>
    </row>
    <row r="1994" spans="1:8" x14ac:dyDescent="0.25">
      <c r="A1994">
        <v>996</v>
      </c>
      <c r="B1994" t="e">
        <f>IF(A1994&lt;='Single Prism'!$D$18,A1994,#N/A)</f>
        <v>#N/A</v>
      </c>
      <c r="C1994" t="e">
        <f>'Single Prism'!$D$38*SIN(RADIANS('Single Prism'!$D$17*B1994))</f>
        <v>#N/A</v>
      </c>
      <c r="D1994" t="e">
        <f>'Single Prism'!$D$38*COS(RADIANS('Single Prism'!$D$17*B1994))</f>
        <v>#N/A</v>
      </c>
      <c r="F1994" t="e">
        <f>IF(A1994&lt;='Single Prism'!$D$18,A1994,#N/A)</f>
        <v>#N/A</v>
      </c>
      <c r="G1994" t="e">
        <f>'Single Prism'!$D$36*SIN(RADIANS('Single Prism'!$D$17*F1994))</f>
        <v>#N/A</v>
      </c>
      <c r="H1994" t="e">
        <f>'Single Prism'!$D$36*COS(RADIANS('Single Prism'!$D$17*F1994))</f>
        <v>#N/A</v>
      </c>
    </row>
    <row r="1995" spans="1:8" x14ac:dyDescent="0.25">
      <c r="A1995">
        <v>996.5</v>
      </c>
      <c r="B1995" t="e">
        <f>IF(A1995&lt;='Single Prism'!$D$18,A1995,#N/A)</f>
        <v>#N/A</v>
      </c>
      <c r="C1995" t="e">
        <f>'Single Prism'!$D$38*SIN(RADIANS('Single Prism'!$D$17*B1995))</f>
        <v>#N/A</v>
      </c>
      <c r="D1995" t="e">
        <f>'Single Prism'!$D$38*COS(RADIANS('Single Prism'!$D$17*B1995))</f>
        <v>#N/A</v>
      </c>
      <c r="F1995" t="e">
        <f>IF(A1995&lt;='Single Prism'!$D$18,A1995,#N/A)</f>
        <v>#N/A</v>
      </c>
      <c r="G1995" t="e">
        <f>'Single Prism'!$D$36*SIN(RADIANS('Single Prism'!$D$17*F1995))</f>
        <v>#N/A</v>
      </c>
      <c r="H1995" t="e">
        <f>'Single Prism'!$D$36*COS(RADIANS('Single Prism'!$D$17*F1995))</f>
        <v>#N/A</v>
      </c>
    </row>
    <row r="1996" spans="1:8" x14ac:dyDescent="0.25">
      <c r="A1996">
        <v>997</v>
      </c>
      <c r="B1996" t="e">
        <f>IF(A1996&lt;='Single Prism'!$D$18,A1996,#N/A)</f>
        <v>#N/A</v>
      </c>
      <c r="C1996" t="e">
        <f>'Single Prism'!$D$38*SIN(RADIANS('Single Prism'!$D$17*B1996))</f>
        <v>#N/A</v>
      </c>
      <c r="D1996" t="e">
        <f>'Single Prism'!$D$38*COS(RADIANS('Single Prism'!$D$17*B1996))</f>
        <v>#N/A</v>
      </c>
      <c r="F1996" t="e">
        <f>IF(A1996&lt;='Single Prism'!$D$18,A1996,#N/A)</f>
        <v>#N/A</v>
      </c>
      <c r="G1996" t="e">
        <f>'Single Prism'!$D$36*SIN(RADIANS('Single Prism'!$D$17*F1996))</f>
        <v>#N/A</v>
      </c>
      <c r="H1996" t="e">
        <f>'Single Prism'!$D$36*COS(RADIANS('Single Prism'!$D$17*F1996))</f>
        <v>#N/A</v>
      </c>
    </row>
    <row r="1997" spans="1:8" x14ac:dyDescent="0.25">
      <c r="A1997">
        <v>997.5</v>
      </c>
      <c r="B1997" t="e">
        <f>IF(A1997&lt;='Single Prism'!$D$18,A1997,#N/A)</f>
        <v>#N/A</v>
      </c>
      <c r="C1997" t="e">
        <f>'Single Prism'!$D$38*SIN(RADIANS('Single Prism'!$D$17*B1997))</f>
        <v>#N/A</v>
      </c>
      <c r="D1997" t="e">
        <f>'Single Prism'!$D$38*COS(RADIANS('Single Prism'!$D$17*B1997))</f>
        <v>#N/A</v>
      </c>
      <c r="F1997" t="e">
        <f>IF(A1997&lt;='Single Prism'!$D$18,A1997,#N/A)</f>
        <v>#N/A</v>
      </c>
      <c r="G1997" t="e">
        <f>'Single Prism'!$D$36*SIN(RADIANS('Single Prism'!$D$17*F1997))</f>
        <v>#N/A</v>
      </c>
      <c r="H1997" t="e">
        <f>'Single Prism'!$D$36*COS(RADIANS('Single Prism'!$D$17*F1997))</f>
        <v>#N/A</v>
      </c>
    </row>
    <row r="1998" spans="1:8" x14ac:dyDescent="0.25">
      <c r="A1998">
        <v>998</v>
      </c>
      <c r="B1998" t="e">
        <f>IF(A1998&lt;='Single Prism'!$D$18,A1998,#N/A)</f>
        <v>#N/A</v>
      </c>
      <c r="C1998" t="e">
        <f>'Single Prism'!$D$38*SIN(RADIANS('Single Prism'!$D$17*B1998))</f>
        <v>#N/A</v>
      </c>
      <c r="D1998" t="e">
        <f>'Single Prism'!$D$38*COS(RADIANS('Single Prism'!$D$17*B1998))</f>
        <v>#N/A</v>
      </c>
      <c r="F1998" t="e">
        <f>IF(A1998&lt;='Single Prism'!$D$18,A1998,#N/A)</f>
        <v>#N/A</v>
      </c>
      <c r="G1998" t="e">
        <f>'Single Prism'!$D$36*SIN(RADIANS('Single Prism'!$D$17*F1998))</f>
        <v>#N/A</v>
      </c>
      <c r="H1998" t="e">
        <f>'Single Prism'!$D$36*COS(RADIANS('Single Prism'!$D$17*F1998))</f>
        <v>#N/A</v>
      </c>
    </row>
    <row r="1999" spans="1:8" x14ac:dyDescent="0.25">
      <c r="A1999">
        <v>998.5</v>
      </c>
      <c r="B1999" t="e">
        <f>IF(A1999&lt;='Single Prism'!$D$18,A1999,#N/A)</f>
        <v>#N/A</v>
      </c>
      <c r="C1999" t="e">
        <f>'Single Prism'!$D$38*SIN(RADIANS('Single Prism'!$D$17*B1999))</f>
        <v>#N/A</v>
      </c>
      <c r="D1999" t="e">
        <f>'Single Prism'!$D$38*COS(RADIANS('Single Prism'!$D$17*B1999))</f>
        <v>#N/A</v>
      </c>
      <c r="F1999" t="e">
        <f>IF(A1999&lt;='Single Prism'!$D$18,A1999,#N/A)</f>
        <v>#N/A</v>
      </c>
      <c r="G1999" t="e">
        <f>'Single Prism'!$D$36*SIN(RADIANS('Single Prism'!$D$17*F1999))</f>
        <v>#N/A</v>
      </c>
      <c r="H1999" t="e">
        <f>'Single Prism'!$D$36*COS(RADIANS('Single Prism'!$D$17*F1999))</f>
        <v>#N/A</v>
      </c>
    </row>
    <row r="2000" spans="1:8" x14ac:dyDescent="0.25">
      <c r="A2000">
        <v>999</v>
      </c>
      <c r="B2000" t="e">
        <f>IF(A2000&lt;='Single Prism'!$D$18,A2000,#N/A)</f>
        <v>#N/A</v>
      </c>
      <c r="C2000" t="e">
        <f>'Single Prism'!$D$38*SIN(RADIANS('Single Prism'!$D$17*B2000))</f>
        <v>#N/A</v>
      </c>
      <c r="D2000" t="e">
        <f>'Single Prism'!$D$38*COS(RADIANS('Single Prism'!$D$17*B2000))</f>
        <v>#N/A</v>
      </c>
      <c r="F2000" t="e">
        <f>IF(A2000&lt;='Single Prism'!$D$18,A2000,#N/A)</f>
        <v>#N/A</v>
      </c>
      <c r="G2000" t="e">
        <f>'Single Prism'!$D$36*SIN(RADIANS('Single Prism'!$D$17*F2000))</f>
        <v>#N/A</v>
      </c>
      <c r="H2000" t="e">
        <f>'Single Prism'!$D$36*COS(RADIANS('Single Prism'!$D$17*F2000))</f>
        <v>#N/A</v>
      </c>
    </row>
    <row r="2001" spans="1:8" x14ac:dyDescent="0.25">
      <c r="A2001">
        <v>999.5</v>
      </c>
      <c r="B2001" t="e">
        <f>IF(A2001&lt;='Single Prism'!$D$18,A2001,#N/A)</f>
        <v>#N/A</v>
      </c>
      <c r="C2001" t="e">
        <f>'Single Prism'!$D$38*SIN(RADIANS('Single Prism'!$D$17*B2001))</f>
        <v>#N/A</v>
      </c>
      <c r="D2001" t="e">
        <f>'Single Prism'!$D$38*COS(RADIANS('Single Prism'!$D$17*B2001))</f>
        <v>#N/A</v>
      </c>
      <c r="F2001" t="e">
        <f>IF(A2001&lt;='Single Prism'!$D$18,A2001,#N/A)</f>
        <v>#N/A</v>
      </c>
      <c r="G2001" t="e">
        <f>'Single Prism'!$D$36*SIN(RADIANS('Single Prism'!$D$17*F2001))</f>
        <v>#N/A</v>
      </c>
      <c r="H2001" t="e">
        <f>'Single Prism'!$D$36*COS(RADIANS('Single Prism'!$D$17*F2001))</f>
        <v>#N/A</v>
      </c>
    </row>
    <row r="2002" spans="1:8" x14ac:dyDescent="0.25">
      <c r="A2002">
        <v>1000</v>
      </c>
      <c r="B2002" t="e">
        <f>IF(A2002&lt;='Single Prism'!$D$18,A2002,#N/A)</f>
        <v>#N/A</v>
      </c>
      <c r="C2002" t="e">
        <f>'Single Prism'!$D$38*SIN(RADIANS('Single Prism'!$D$17*B2002))</f>
        <v>#N/A</v>
      </c>
      <c r="D2002" t="e">
        <f>'Single Prism'!$D$38*COS(RADIANS('Single Prism'!$D$17*B2002))</f>
        <v>#N/A</v>
      </c>
      <c r="F2002" t="e">
        <f>IF(A2002&lt;='Single Prism'!$D$18,A2002,#N/A)</f>
        <v>#N/A</v>
      </c>
      <c r="G2002" t="e">
        <f>'Single Prism'!$D$36*SIN(RADIANS('Single Prism'!$D$17*F2002))</f>
        <v>#N/A</v>
      </c>
      <c r="H2002" t="e">
        <f>'Single Prism'!$D$36*COS(RADIANS('Single Prism'!$D$17*F2002))</f>
        <v>#N/A</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002"/>
  <sheetViews>
    <sheetView workbookViewId="0">
      <selection activeCell="F9" sqref="F9"/>
    </sheetView>
  </sheetViews>
  <sheetFormatPr defaultRowHeight="15" x14ac:dyDescent="0.25"/>
  <sheetData>
    <row r="1" spans="1:4" x14ac:dyDescent="0.25">
      <c r="A1" t="s">
        <v>62</v>
      </c>
      <c r="C1" t="s">
        <v>0</v>
      </c>
      <c r="D1" t="s">
        <v>1</v>
      </c>
    </row>
    <row r="2" spans="1:4" x14ac:dyDescent="0.25">
      <c r="A2">
        <v>0</v>
      </c>
      <c r="B2">
        <f>IF(A2&lt;='First Approx.'!$D$20,A2,"")</f>
        <v>0</v>
      </c>
      <c r="C2" s="1">
        <f>IF(B2="",#N/A,0.5*(SIN(RADIANS(A2*'First Approx.'!$D$18))+SIN(RADIANS(A2*'First Approx.'!$D$19))))</f>
        <v>0</v>
      </c>
      <c r="D2" s="1">
        <f>IF(B2="",#N/A,0.5*(COS(RADIANS(A2*'First Approx.'!$D$18))+COS(RADIANS(A2*'First Approx.'!$D$19))))</f>
        <v>1</v>
      </c>
    </row>
    <row r="3" spans="1:4" x14ac:dyDescent="0.25">
      <c r="A3">
        <v>0.5</v>
      </c>
      <c r="B3">
        <f>IF(A3&lt;='First Approx.'!$D$20,A3,"")</f>
        <v>0.5</v>
      </c>
      <c r="C3" s="1">
        <f>IF(B3="",#N/A,0.5*(SIN(RADIANS(A3*'First Approx.'!$D$18))+SIN(RADIANS(A3*'First Approx.'!$D$19))))</f>
        <v>0.15179767834288052</v>
      </c>
      <c r="D3" s="1">
        <f>IF(B3="",#N/A,0.5*(COS(RADIANS(A3*'First Approx.'!$D$18))+COS(RADIANS(A3*'First Approx.'!$D$19))))</f>
        <v>0.98624535260583945</v>
      </c>
    </row>
    <row r="4" spans="1:4" x14ac:dyDescent="0.25">
      <c r="A4">
        <v>1</v>
      </c>
      <c r="B4">
        <f>IF(A4&lt;='First Approx.'!$D$20,A4,"")</f>
        <v>1</v>
      </c>
      <c r="C4" s="1">
        <f>IF(B4="",#N/A,0.5*(SIN(RADIANS(A4*'First Approx.'!$D$18))+SIN(RADIANS(A4*'First Approx.'!$D$19))))</f>
        <v>0.2981332197038149</v>
      </c>
      <c r="D4" s="1">
        <f>IF(B4="",#N/A,0.5*(COS(RADIANS(A4*'First Approx.'!$D$18))+COS(RADIANS(A4*'First Approx.'!$D$19))))</f>
        <v>0.94555777002442898</v>
      </c>
    </row>
    <row r="5" spans="1:4" x14ac:dyDescent="0.25">
      <c r="A5">
        <v>1.5</v>
      </c>
      <c r="B5">
        <f>IF(A5&lt;='First Approx.'!$D$20,A5,"")</f>
        <v>1.5</v>
      </c>
      <c r="C5" s="1">
        <f>IF(B5="",#N/A,0.5*(SIN(RADIANS(A5*'First Approx.'!$D$18))+SIN(RADIANS(A5*'First Approx.'!$D$19))))</f>
        <v>0.4337902370556207</v>
      </c>
      <c r="D5" s="1">
        <f>IF(B5="",#N/A,0.5*(COS(RADIANS(A5*'First Approx.'!$D$18))+COS(RADIANS(A5*'First Approx.'!$D$19))))</f>
        <v>0.87963958329015179</v>
      </c>
    </row>
    <row r="6" spans="1:4" x14ac:dyDescent="0.25">
      <c r="A6">
        <v>2</v>
      </c>
      <c r="B6">
        <f>IF(A6&lt;='First Approx.'!$D$20,A6,"")</f>
        <v>2</v>
      </c>
      <c r="C6" s="1">
        <f>IF(B6="",#N/A,0.5*(SIN(RADIANS(A6*'First Approx.'!$D$18))+SIN(RADIANS(A6*'First Approx.'!$D$19))))</f>
        <v>0.55403229322232339</v>
      </c>
      <c r="D6" s="1">
        <f>IF(B6="",#N/A,0.5*(COS(RADIANS(A6*'First Approx.'!$D$18))+COS(RADIANS(A6*'First Approx.'!$D$19))))</f>
        <v>0.79124011523622384</v>
      </c>
    </row>
    <row r="7" spans="1:4" x14ac:dyDescent="0.25">
      <c r="A7">
        <v>2.5</v>
      </c>
      <c r="B7">
        <f>IF(A7&lt;='First Approx.'!$D$20,A7,"")</f>
        <v>2.5</v>
      </c>
      <c r="C7" s="1">
        <f>IF(B7="",#N/A,0.5*(SIN(RADIANS(A7*'First Approx.'!$D$18))+SIN(RADIANS(A7*'First Approx.'!$D$19))))</f>
        <v>0.65481454745946055</v>
      </c>
      <c r="D7" s="1">
        <f>IF(B7="",#N/A,0.5*(COS(RADIANS(A7*'First Approx.'!$D$18))+COS(RADIANS(A7*'First Approx.'!$D$19))))</f>
        <v>0.68402820013584187</v>
      </c>
    </row>
    <row r="8" spans="1:4" x14ac:dyDescent="0.25">
      <c r="A8">
        <v>3</v>
      </c>
      <c r="B8">
        <f>IF(A8&lt;='First Approx.'!$D$20,A8,"")</f>
        <v>3</v>
      </c>
      <c r="C8" s="1">
        <f>IF(B8="",#N/A,0.5*(SIN(RADIANS(A8*'First Approx.'!$D$18))+SIN(RADIANS(A8*'First Approx.'!$D$19))))</f>
        <v>0.7329629131445341</v>
      </c>
      <c r="D8" s="1">
        <f>IF(B8="",#N/A,0.5*(COS(RADIANS(A8*'First Approx.'!$D$18))+COS(RADIANS(A8*'First Approx.'!$D$19))))</f>
        <v>0.56242222444347978</v>
      </c>
    </row>
    <row r="9" spans="1:4" x14ac:dyDescent="0.25">
      <c r="A9">
        <v>3.5</v>
      </c>
      <c r="B9">
        <f>IF(A9&lt;='First Approx.'!$D$20,A9,"")</f>
        <v>3.5</v>
      </c>
      <c r="C9" s="1">
        <f>IF(B9="",#N/A,0.5*(SIN(RADIANS(A9*'First Approx.'!$D$18))+SIN(RADIANS(A9*'First Approx.'!$D$19))))</f>
        <v>0.78631232896645198</v>
      </c>
      <c r="D9" s="1">
        <f>IF(B9="",#N/A,0.5*(COS(RADIANS(A9*'First Approx.'!$D$18))+COS(RADIANS(A9*'First Approx.'!$D$19))))</f>
        <v>0.4313857158271639</v>
      </c>
    </row>
    <row r="10" spans="1:4" x14ac:dyDescent="0.25">
      <c r="A10">
        <v>4</v>
      </c>
      <c r="B10">
        <f>IF(A10&lt;='First Approx.'!$D$20,A10,"")</f>
        <v>4</v>
      </c>
      <c r="C10" s="1">
        <f>IF(B10="",#N/A,0.5*(SIN(RADIANS(A10*'First Approx.'!$D$18))+SIN(RADIANS(A10*'First Approx.'!$D$19))))</f>
        <v>0.81379768134937369</v>
      </c>
      <c r="D10" s="1">
        <f>IF(B10="",#N/A,0.5*(COS(RADIANS(A10*'First Approx.'!$D$18))+COS(RADIANS(A10*'First Approx.'!$D$19))))</f>
        <v>0.29619813272602386</v>
      </c>
    </row>
    <row r="11" spans="1:4" x14ac:dyDescent="0.25">
      <c r="A11">
        <v>4.5</v>
      </c>
      <c r="B11">
        <f>IF(A11&lt;='First Approx.'!$D$20,A11,"")</f>
        <v>4.5</v>
      </c>
      <c r="C11" s="1">
        <f>IF(B11="",#N/A,0.5*(SIN(RADIANS(A11*'First Approx.'!$D$18))+SIN(RADIANS(A11*'First Approx.'!$D$19))))</f>
        <v>0.8154931568489171</v>
      </c>
      <c r="D11" s="1">
        <f>IF(B11="",#N/A,0.5*(COS(RADIANS(A11*'First Approx.'!$D$18))+COS(RADIANS(A11*'First Approx.'!$D$19))))</f>
        <v>0.16221167441072892</v>
      </c>
    </row>
    <row r="12" spans="1:4" x14ac:dyDescent="0.25">
      <c r="A12">
        <v>5</v>
      </c>
      <c r="B12">
        <f>IF(A12&lt;='First Approx.'!$D$20,A12,"")</f>
        <v>5</v>
      </c>
      <c r="C12" s="1">
        <f>IF(B12="",#N/A,0.5*(SIN(RADIANS(A12*'First Approx.'!$D$18))+SIN(RADIANS(A12*'First Approx.'!$D$19))))</f>
        <v>0.79259824370398491</v>
      </c>
      <c r="D12" s="1">
        <f>IF(B12="",#N/A,0.5*(COS(RADIANS(A12*'First Approx.'!$D$18))+COS(RADIANS(A12*'First Approx.'!$D$19))))</f>
        <v>3.4605586667746602E-2</v>
      </c>
    </row>
    <row r="13" spans="1:4" x14ac:dyDescent="0.25">
      <c r="A13">
        <v>5.5</v>
      </c>
      <c r="B13">
        <f>IF(A13&lt;='First Approx.'!$D$20,A13,"")</f>
        <v>5.5</v>
      </c>
      <c r="C13" s="1">
        <f>IF(B13="",#N/A,0.5*(SIN(RADIANS(A13*'First Approx.'!$D$18))+SIN(RADIANS(A13*'First Approx.'!$D$19))))</f>
        <v>0.74737112595232613</v>
      </c>
      <c r="D13" s="1">
        <f>IF(B13="",#N/A,0.5*(COS(RADIANS(A13*'First Approx.'!$D$18))+COS(RADIANS(A13*'First Approx.'!$D$19))))</f>
        <v>-8.1850450229538907E-2</v>
      </c>
    </row>
    <row r="14" spans="1:4" x14ac:dyDescent="0.25">
      <c r="A14">
        <v>6</v>
      </c>
      <c r="B14">
        <f>IF(A14&lt;='First Approx.'!$D$20,A14,"")</f>
        <v>6</v>
      </c>
      <c r="C14" s="1">
        <f>IF(B14="",#N/A,0.5*(SIN(RADIANS(A14*'First Approx.'!$D$18))+SIN(RADIANS(A14*'First Approx.'!$D$19))))</f>
        <v>0.6830127018922193</v>
      </c>
      <c r="D14" s="1">
        <f>IF(B14="",#N/A,0.5*(COS(RADIANS(A14*'First Approx.'!$D$18))+COS(RADIANS(A14*'First Approx.'!$D$19))))</f>
        <v>-0.1830127018922193</v>
      </c>
    </row>
    <row r="15" spans="1:4" x14ac:dyDescent="0.25">
      <c r="A15">
        <v>6.5</v>
      </c>
      <c r="B15">
        <f>IF(A15&lt;='First Approx.'!$D$20,A15,"")</f>
        <v>6.5</v>
      </c>
      <c r="C15" s="1">
        <f>IF(B15="",#N/A,0.5*(SIN(RADIANS(A15*'First Approx.'!$D$18))+SIN(RADIANS(A15*'First Approx.'!$D$19))))</f>
        <v>0.60350679327046164</v>
      </c>
      <c r="D15" s="1">
        <f>IF(B15="",#N/A,0.5*(COS(RADIANS(A15*'First Approx.'!$D$18))+COS(RADIANS(A15*'First Approx.'!$D$19))))</f>
        <v>-0.26554934450376366</v>
      </c>
    </row>
    <row r="16" spans="1:4" x14ac:dyDescent="0.25">
      <c r="A16">
        <v>7</v>
      </c>
      <c r="B16">
        <f>IF(A16&lt;='First Approx.'!$D$20,A16,"")</f>
        <v>7</v>
      </c>
      <c r="C16" s="1">
        <f>IF(B16="",#N/A,0.5*(SIN(RADIANS(A16*'First Approx.'!$D$18))+SIN(RADIANS(A16*'First Approx.'!$D$19))))</f>
        <v>0.51342418176678328</v>
      </c>
      <c r="D16" s="1">
        <f>IF(B16="",#N/A,0.5*(COS(RADIANS(A16*'First Approx.'!$D$18))+COS(RADIANS(A16*'First Approx.'!$D$19))))</f>
        <v>-0.32708727738303833</v>
      </c>
    </row>
    <row r="17" spans="1:4" x14ac:dyDescent="0.25">
      <c r="A17">
        <v>7.5</v>
      </c>
      <c r="B17">
        <f>IF(A17&lt;='First Approx.'!$D$20,A17,"")</f>
        <v>7.5</v>
      </c>
      <c r="C17" s="1">
        <f>IF(B17="",#N/A,0.5*(SIN(RADIANS(A17*'First Approx.'!$D$18))+SIN(RADIANS(A17*'First Approx.'!$D$19))))</f>
        <v>0.41769981703450848</v>
      </c>
      <c r="D17" s="1">
        <f>IF(B17="",#N/A,0.5*(COS(RADIANS(A17*'First Approx.'!$D$18))+COS(RADIANS(A17*'First Approx.'!$D$19))))</f>
        <v>-0.36631290813564488</v>
      </c>
    </row>
    <row r="18" spans="1:4" x14ac:dyDescent="0.25">
      <c r="A18">
        <v>8</v>
      </c>
      <c r="B18">
        <f>IF(A18&lt;='First Approx.'!$D$20,A18,"")</f>
        <v>8</v>
      </c>
      <c r="C18" s="1">
        <f>IF(B18="",#N/A,0.5*(SIN(RADIANS(A18*'First Approx.'!$D$18))+SIN(RADIANS(A18*'First Approx.'!$D$19))))</f>
        <v>0.32139380484326968</v>
      </c>
      <c r="D18" s="1">
        <f>IF(B18="",#N/A,0.5*(COS(RADIANS(A18*'First Approx.'!$D$18))+COS(RADIANS(A18*'First Approx.'!$D$19))))</f>
        <v>-0.38302222155948901</v>
      </c>
    </row>
    <row r="19" spans="1:4" x14ac:dyDescent="0.25">
      <c r="A19">
        <v>8.5</v>
      </c>
      <c r="B19">
        <f>IF(A19&lt;='First Approx.'!$D$20,A19,"")</f>
        <v>8.5</v>
      </c>
      <c r="C19" s="1">
        <f>IF(B19="",#N/A,0.5*(SIN(RADIANS(A19*'First Approx.'!$D$18))+SIN(RADIANS(A19*'First Approx.'!$D$19))))</f>
        <v>0.22944754487246083</v>
      </c>
      <c r="D19" s="1">
        <f>IF(B19="",#N/A,0.5*(COS(RADIANS(A19*'First Approx.'!$D$18))+COS(RADIANS(A19*'First Approx.'!$D$19))))</f>
        <v>-0.37811785153261374</v>
      </c>
    </row>
    <row r="20" spans="1:4" x14ac:dyDescent="0.25">
      <c r="A20">
        <v>9</v>
      </c>
      <c r="B20">
        <f>IF(A20&lt;='First Approx.'!$D$20,A20,"")</f>
        <v>9</v>
      </c>
      <c r="C20" s="1">
        <f>IF(B20="",#N/A,0.5*(SIN(RADIANS(A20*'First Approx.'!$D$18))+SIN(RADIANS(A20*'First Approx.'!$D$19))))</f>
        <v>0.14644660940672627</v>
      </c>
      <c r="D20" s="1">
        <f>IF(B20="",#N/A,0.5*(COS(RADIANS(A20*'First Approx.'!$D$18))+COS(RADIANS(A20*'First Approx.'!$D$19))))</f>
        <v>-0.35355339059327379</v>
      </c>
    </row>
    <row r="21" spans="1:4" x14ac:dyDescent="0.25">
      <c r="A21">
        <v>9.5</v>
      </c>
      <c r="B21">
        <f>IF(A21&lt;='First Approx.'!$D$20,A21,"")</f>
        <v>9.5</v>
      </c>
      <c r="C21" s="1">
        <f>IF(B21="",#N/A,0.5*(SIN(RADIANS(A21*'First Approx.'!$D$18))+SIN(RADIANS(A21*'First Approx.'!$D$19))))</f>
        <v>7.6401626139430023E-2</v>
      </c>
      <c r="D21" s="1">
        <f>IF(B21="",#N/A,0.5*(COS(RADIANS(A21*'First Approx.'!$D$18))+COS(RADIANS(A21*'First Approx.'!$D$19))))</f>
        <v>-0.31222767554724123</v>
      </c>
    </row>
    <row r="22" spans="1:4" x14ac:dyDescent="0.25">
      <c r="A22">
        <v>10</v>
      </c>
      <c r="B22">
        <f>IF(A22&lt;='First Approx.'!$D$20,A22,"")</f>
        <v>10</v>
      </c>
      <c r="C22" s="1">
        <f>IF(B22="",#N/A,0.5*(SIN(RADIANS(A22*'First Approx.'!$D$18))+SIN(RADIANS(A22*'First Approx.'!$D$19))))</f>
        <v>2.2557566113149796E-2</v>
      </c>
      <c r="D22" s="1">
        <f>IF(B22="",#N/A,0.5*(COS(RADIANS(A22*'First Approx.'!$D$18))+COS(RADIANS(A22*'First Approx.'!$D$19))))</f>
        <v>-0.25783416049629942</v>
      </c>
    </row>
    <row r="23" spans="1:4" x14ac:dyDescent="0.25">
      <c r="A23">
        <v>10.5</v>
      </c>
      <c r="B23">
        <f>IF(A23&lt;='First Approx.'!$D$20,A23,"")</f>
        <v>10.5</v>
      </c>
      <c r="C23" s="1">
        <f>IF(B23="",#N/A,0.5*(SIN(RADIANS(A23*'First Approx.'!$D$18))+SIN(RADIANS(A23*'First Approx.'!$D$19))))</f>
        <v>-1.2759517542371035E-2</v>
      </c>
      <c r="D23" s="1">
        <f>IF(B23="",#N/A,0.5*(COS(RADIANS(A23*'First Approx.'!$D$18))+COS(RADIANS(A23*'First Approx.'!$D$19))))</f>
        <v>-0.19467261866128624</v>
      </c>
    </row>
    <row r="24" spans="1:4" x14ac:dyDescent="0.25">
      <c r="A24">
        <v>11</v>
      </c>
      <c r="B24">
        <f>IF(A24&lt;='First Approx.'!$D$20,A24,"")</f>
        <v>11</v>
      </c>
      <c r="C24" s="1">
        <f>IF(B24="",#N/A,0.5*(SIN(RADIANS(A24*'First Approx.'!$D$18))+SIN(RADIANS(A24*'First Approx.'!$D$19))))</f>
        <v>-2.8251038652918559E-2</v>
      </c>
      <c r="D24" s="1">
        <f>IF(B24="",#N/A,0.5*(COS(RADIANS(A24*'First Approx.'!$D$18))+COS(RADIANS(A24*'First Approx.'!$D$19))))</f>
        <v>-0.12743220028900543</v>
      </c>
    </row>
    <row r="25" spans="1:4" x14ac:dyDescent="0.25">
      <c r="A25">
        <v>11.5</v>
      </c>
      <c r="B25">
        <f>IF(A25&lt;='First Approx.'!$D$20,A25,"")</f>
        <v>11.5</v>
      </c>
      <c r="C25" s="1">
        <f>IF(B25="",#N/A,0.5*(SIN(RADIANS(A25*'First Approx.'!$D$18))+SIN(RADIANS(A25*'First Approx.'!$D$19))))</f>
        <v>-2.3704581855788387E-2</v>
      </c>
      <c r="D25" s="1">
        <f>IF(B25="",#N/A,0.5*(COS(RADIANS(A25*'First Approx.'!$D$18))+COS(RADIANS(A25*'First Approx.'!$D$19))))</f>
        <v>-6.0956231118212939E-2</v>
      </c>
    </row>
    <row r="26" spans="1:4" x14ac:dyDescent="0.25">
      <c r="A26">
        <v>12</v>
      </c>
      <c r="B26">
        <f>IF(A26&lt;='First Approx.'!$D$20,A26,"")</f>
        <v>12</v>
      </c>
      <c r="C26" s="1">
        <f>IF(B26="",#N/A,0.5*(SIN(RADIANS(A26*'First Approx.'!$D$18))+SIN(RADIANS(A26*'First Approx.'!$D$19))))</f>
        <v>5.5511151231257827E-17</v>
      </c>
      <c r="D26" s="1">
        <f>IF(B26="",#N/A,0.5*(COS(RADIANS(A26*'First Approx.'!$D$18))+COS(RADIANS(A26*'First Approx.'!$D$19))))</f>
        <v>1.6653345369377348E-16</v>
      </c>
    </row>
    <row r="27" spans="1:4" x14ac:dyDescent="0.25">
      <c r="A27">
        <v>12.5</v>
      </c>
      <c r="B27">
        <f>IF(A27&lt;='First Approx.'!$D$20,A27,"")</f>
        <v>12.5</v>
      </c>
      <c r="C27" s="1">
        <f>IF(B27="",#N/A,0.5*(SIN(RADIANS(A27*'First Approx.'!$D$18))+SIN(RADIANS(A27*'First Approx.'!$D$19))))</f>
        <v>4.0937353739433746E-2</v>
      </c>
      <c r="D27" s="1">
        <f>IF(B27="",#N/A,0.5*(COS(RADIANS(A27*'First Approx.'!$D$18))+COS(RADIANS(A27*'First Approx.'!$D$19))))</f>
        <v>5.1006885632306986E-2</v>
      </c>
    </row>
    <row r="28" spans="1:4" x14ac:dyDescent="0.25">
      <c r="A28">
        <v>13</v>
      </c>
      <c r="B28">
        <f>IF(A28&lt;='First Approx.'!$D$20,A28,"")</f>
        <v>13</v>
      </c>
      <c r="C28" s="1">
        <f>IF(B28="",#N/A,0.5*(SIN(RADIANS(A28*'First Approx.'!$D$18))+SIN(RADIANS(A28*'First Approx.'!$D$19))))</f>
        <v>9.623400338396576E-2</v>
      </c>
      <c r="D28" s="1">
        <f>IF(B28="",#N/A,0.5*(COS(RADIANS(A28*'First Approx.'!$D$18))+COS(RADIANS(A28*'First Approx.'!$D$19))))</f>
        <v>8.8182217301226107E-2</v>
      </c>
    </row>
    <row r="29" spans="1:4" x14ac:dyDescent="0.25">
      <c r="A29">
        <v>13.5</v>
      </c>
      <c r="B29">
        <f>IF(A29&lt;='First Approx.'!$D$20,A29,"")</f>
        <v>13.5</v>
      </c>
      <c r="C29" s="1">
        <f>IF(B29="",#N/A,0.5*(SIN(RADIANS(A29*'First Approx.'!$D$18))+SIN(RADIANS(A29*'First Approx.'!$D$19))))</f>
        <v>0.16221167441072901</v>
      </c>
      <c r="D29" s="1">
        <f>IF(B29="",#N/A,0.5*(COS(RADIANS(A29*'First Approx.'!$D$18))+COS(RADIANS(A29*'First Approx.'!$D$19))))</f>
        <v>0.10838637566236969</v>
      </c>
    </row>
    <row r="30" spans="1:4" x14ac:dyDescent="0.25">
      <c r="A30">
        <v>14</v>
      </c>
      <c r="B30">
        <f>IF(A30&lt;='First Approx.'!$D$20,A30,"")</f>
        <v>14</v>
      </c>
      <c r="C30" s="1">
        <f>IF(B30="",#N/A,0.5*(SIN(RADIANS(A30*'First Approx.'!$D$18))+SIN(RADIANS(A30*'First Approx.'!$D$19))))</f>
        <v>0.23456971600980453</v>
      </c>
      <c r="D30" s="1">
        <f>IF(B30="",#N/A,0.5*(COS(RADIANS(A30*'First Approx.'!$D$18))+COS(RADIANS(A30*'First Approx.'!$D$19))))</f>
        <v>0.10938165494661506</v>
      </c>
    </row>
    <row r="31" spans="1:4" x14ac:dyDescent="0.25">
      <c r="A31">
        <v>14.5</v>
      </c>
      <c r="B31">
        <f>IF(A31&lt;='First Approx.'!$D$20,A31,"")</f>
        <v>14.5</v>
      </c>
      <c r="C31" s="1">
        <f>IF(B31="",#N/A,0.5*(SIN(RADIANS(A31*'First Approx.'!$D$18))+SIN(RADIANS(A31*'First Approx.'!$D$19))))</f>
        <v>0.3085979118581908</v>
      </c>
      <c r="D31" s="1">
        <f>IF(B31="",#N/A,0.5*(COS(RADIANS(A31*'First Approx.'!$D$18))+COS(RADIANS(A31*'First Approx.'!$D$19))))</f>
        <v>8.9948088646432944E-2</v>
      </c>
    </row>
    <row r="32" spans="1:4" x14ac:dyDescent="0.25">
      <c r="A32">
        <v>15</v>
      </c>
      <c r="B32">
        <f>IF(A32&lt;='First Approx.'!$D$20,A32,"")</f>
        <v>15</v>
      </c>
      <c r="C32" s="1">
        <f>IF(B32="",#N/A,0.5*(SIN(RADIANS(A32*'First Approx.'!$D$18))+SIN(RADIANS(A32*'First Approx.'!$D$19))))</f>
        <v>0.37940952255126009</v>
      </c>
      <c r="D32" s="1">
        <f>IF(B32="",#N/A,0.5*(COS(RADIANS(A32*'First Approx.'!$D$18))+COS(RADIANS(A32*'First Approx.'!$D$19))))</f>
        <v>4.9950211252314858E-2</v>
      </c>
    </row>
    <row r="33" spans="1:4" x14ac:dyDescent="0.25">
      <c r="A33">
        <v>15.5</v>
      </c>
      <c r="B33">
        <f>IF(A33&lt;='First Approx.'!$D$20,A33,"")</f>
        <v>15.5</v>
      </c>
      <c r="C33" s="1">
        <f>IF(B33="",#N/A,0.5*(SIN(RADIANS(A33*'First Approx.'!$D$18))+SIN(RADIANS(A33*'First Approx.'!$D$19))))</f>
        <v>0.44218343748786676</v>
      </c>
      <c r="D33" s="1">
        <f>IF(B33="",#N/A,0.5*(COS(RADIANS(A33*'First Approx.'!$D$18))+COS(RADIANS(A33*'First Approx.'!$D$19))))</f>
        <v>-9.6484769292141115E-3</v>
      </c>
    </row>
    <row r="34" spans="1:4" x14ac:dyDescent="0.25">
      <c r="A34">
        <v>16</v>
      </c>
      <c r="B34">
        <f>IF(A34&lt;='First Approx.'!$D$20,A34,"")</f>
        <v>16</v>
      </c>
      <c r="C34" s="1">
        <f>IF(B34="",#N/A,0.5*(SIN(RADIANS(A34*'First Approx.'!$D$18))+SIN(RADIANS(A34*'First Approx.'!$D$19))))</f>
        <v>0.49240387650610401</v>
      </c>
      <c r="D34" s="1">
        <f>IF(B34="",#N/A,0.5*(COS(RADIANS(A34*'First Approx.'!$D$18))+COS(RADIANS(A34*'First Approx.'!$D$19))))</f>
        <v>-8.6824088833465096E-2</v>
      </c>
    </row>
    <row r="35" spans="1:4" x14ac:dyDescent="0.25">
      <c r="A35">
        <v>16.5</v>
      </c>
      <c r="B35">
        <f>IF(A35&lt;='First Approx.'!$D$20,A35,"")</f>
        <v>16.5</v>
      </c>
      <c r="C35" s="1">
        <f>IF(B35="",#N/A,0.5*(SIN(RADIANS(A35*'First Approx.'!$D$18))+SIN(RADIANS(A35*'First Approx.'!$D$19))))</f>
        <v>0.52608619269687795</v>
      </c>
      <c r="D35" s="1">
        <f>IF(B35="",#N/A,0.5*(COS(RADIANS(A35*'First Approx.'!$D$18))+COS(RADIANS(A35*'First Approx.'!$D$19))))</f>
        <v>-0.17858219864017361</v>
      </c>
    </row>
    <row r="36" spans="1:4" x14ac:dyDescent="0.25">
      <c r="A36">
        <v>17</v>
      </c>
      <c r="B36">
        <f>IF(A36&lt;='First Approx.'!$D$20,A36,"")</f>
        <v>17</v>
      </c>
      <c r="C36" s="1">
        <f>IF(B36="",#N/A,0.5*(SIN(RADIANS(A36*'First Approx.'!$D$18))+SIN(RADIANS(A36*'First Approx.'!$D$19))))</f>
        <v>0.53997798235179018</v>
      </c>
      <c r="D36" s="1">
        <f>IF(B36="",#N/A,0.5*(COS(RADIANS(A36*'First Approx.'!$D$18))+COS(RADIANS(A36*'First Approx.'!$D$19))))</f>
        <v>-0.28109474563575437</v>
      </c>
    </row>
    <row r="37" spans="1:4" x14ac:dyDescent="0.25">
      <c r="A37">
        <v>17.5</v>
      </c>
      <c r="B37">
        <f>IF(A37&lt;='First Approx.'!$D$20,A37,"")</f>
        <v>17.5</v>
      </c>
      <c r="C37" s="1">
        <f>IF(B37="",#N/A,0.5*(SIN(RADIANS(A37*'First Approx.'!$D$18))+SIN(RADIANS(A37*'First Approx.'!$D$19))))</f>
        <v>0.53172587493379575</v>
      </c>
      <c r="D37" s="1">
        <f>IF(B37="",#N/A,0.5*(COS(RADIANS(A37*'First Approx.'!$D$18))+COS(RADIANS(A37*'First Approx.'!$D$19))))</f>
        <v>-0.38987754207682129</v>
      </c>
    </row>
    <row r="38" spans="1:4" x14ac:dyDescent="0.25">
      <c r="A38">
        <v>18</v>
      </c>
      <c r="B38">
        <f>IF(A38&lt;='First Approx.'!$D$20,A38,"")</f>
        <v>18</v>
      </c>
      <c r="C38" s="1">
        <f>IF(B38="",#N/A,0.5*(SIN(RADIANS(A38*'First Approx.'!$D$18))+SIN(RADIANS(A38*'First Approx.'!$D$19))))</f>
        <v>0.50000000000000011</v>
      </c>
      <c r="D38" s="1">
        <f>IF(B38="",#N/A,0.5*(COS(RADIANS(A38*'First Approx.'!$D$18))+COS(RADIANS(A38*'First Approx.'!$D$19))))</f>
        <v>-0.49999999999999983</v>
      </c>
    </row>
    <row r="39" spans="1:4" x14ac:dyDescent="0.25">
      <c r="A39">
        <v>18.5</v>
      </c>
      <c r="B39">
        <f>IF(A39&lt;='First Approx.'!$D$20,A39,"")</f>
        <v>18.5</v>
      </c>
      <c r="C39" s="1">
        <f>IF(B39="",#N/A,0.5*(SIN(RADIANS(A39*'First Approx.'!$D$18))+SIN(RADIANS(A39*'First Approx.'!$D$19))))</f>
        <v>0.44457013218613767</v>
      </c>
      <c r="D39" s="1">
        <f>IF(B39="",#N/A,0.5*(COS(RADIANS(A39*'First Approx.'!$D$18))+COS(RADIANS(A39*'First Approx.'!$D$19))))</f>
        <v>-0.60631715601492442</v>
      </c>
    </row>
    <row r="40" spans="1:4" x14ac:dyDescent="0.25">
      <c r="A40">
        <v>19</v>
      </c>
      <c r="B40">
        <f>IF(A40&lt;='First Approx.'!$D$20,A40,"")</f>
        <v>19</v>
      </c>
      <c r="C40" s="1">
        <f>IF(B40="",#N/A,0.5*(SIN(RADIANS(A40*'First Approx.'!$D$18))+SIN(RADIANS(A40*'First Approx.'!$D$19))))</f>
        <v>0.36632980468485987</v>
      </c>
      <c r="D40" s="1">
        <f>IF(B40="",#N/A,0.5*(COS(RADIANS(A40*'First Approx.'!$D$18))+COS(RADIANS(A40*'First Approx.'!$D$19))))</f>
        <v>-0.70371300737645337</v>
      </c>
    </row>
    <row r="41" spans="1:4" x14ac:dyDescent="0.25">
      <c r="A41">
        <v>19.5</v>
      </c>
      <c r="B41">
        <f>IF(A41&lt;='First Approx.'!$D$20,A41,"")</f>
        <v>19.5</v>
      </c>
      <c r="C41" s="1">
        <f>IF(B41="",#N/A,0.5*(SIN(RADIANS(A41*'First Approx.'!$D$18))+SIN(RADIANS(A41*'First Approx.'!$D$19))))</f>
        <v>0.26726714759435721</v>
      </c>
      <c r="D41" s="1">
        <f>IF(B41="",#N/A,0.5*(COS(RADIANS(A41*'First Approx.'!$D$18))+COS(RADIANS(A41*'First Approx.'!$D$19))))</f>
        <v>-0.78734362764889443</v>
      </c>
    </row>
    <row r="42" spans="1:4" x14ac:dyDescent="0.25">
      <c r="A42">
        <v>20</v>
      </c>
      <c r="B42">
        <f>IF(A42&lt;='First Approx.'!$D$20,A42,"")</f>
        <v>20</v>
      </c>
      <c r="C42" s="1">
        <f>IF(B42="",#N/A,0.5*(SIN(RADIANS(A42*'First Approx.'!$D$18))+SIN(RADIANS(A42*'First Approx.'!$D$19))))</f>
        <v>0.15038373318043519</v>
      </c>
      <c r="D42" s="1">
        <f>IF(B42="",#N/A,0.5*(COS(RADIANS(A42*'First Approx.'!$D$18))+COS(RADIANS(A42*'First Approx.'!$D$19))))</f>
        <v>-0.85286853195244339</v>
      </c>
    </row>
    <row r="43" spans="1:4" x14ac:dyDescent="0.25">
      <c r="A43">
        <v>20.5</v>
      </c>
      <c r="B43">
        <f>IF(A43&lt;='First Approx.'!$D$20,A43,"")</f>
        <v>20.5</v>
      </c>
      <c r="C43" s="1">
        <f>IF(B43="",#N/A,0.5*(SIN(RADIANS(A43*'First Approx.'!$D$18))+SIN(RADIANS(A43*'First Approx.'!$D$19))))</f>
        <v>1.9565175747167624E-2</v>
      </c>
      <c r="D43" s="1">
        <f>IF(B43="",#N/A,0.5*(COS(RADIANS(A43*'First Approx.'!$D$18))+COS(RADIANS(A43*'First Approx.'!$D$19))))</f>
        <v>-0.89665931010743571</v>
      </c>
    </row>
    <row r="44" spans="1:4" x14ac:dyDescent="0.25">
      <c r="A44">
        <v>21</v>
      </c>
      <c r="B44">
        <f>IF(A44&lt;='First Approx.'!$D$20,A44,"")</f>
        <v>21</v>
      </c>
      <c r="C44" s="1">
        <f>IF(B44="",#N/A,0.5*(SIN(RADIANS(A44*'First Approx.'!$D$18))+SIN(RADIANS(A44*'First Approx.'!$D$19))))</f>
        <v>-0.12059047744873966</v>
      </c>
      <c r="D44" s="1">
        <f>IF(B44="",#N/A,0.5*(COS(RADIANS(A44*'First Approx.'!$D$18))+COS(RADIANS(A44*'First Approx.'!$D$19))))</f>
        <v>-0.91597561503675351</v>
      </c>
    </row>
    <row r="45" spans="1:4" x14ac:dyDescent="0.25">
      <c r="A45">
        <v>21.5</v>
      </c>
      <c r="B45">
        <f>IF(A45&lt;='First Approx.'!$D$20,A45,"")</f>
        <v>21.5</v>
      </c>
      <c r="C45" s="1">
        <f>IF(B45="",#N/A,0.5*(SIN(RADIANS(A45*'First Approx.'!$D$18))+SIN(RADIANS(A45*'First Approx.'!$D$19))))</f>
        <v>-0.26497852449285536</v>
      </c>
      <c r="D45" s="1">
        <f>IF(B45="",#N/A,0.5*(COS(RADIANS(A45*'First Approx.'!$D$18))+COS(RADIANS(A45*'First Approx.'!$D$19))))</f>
        <v>-0.9091001329354248</v>
      </c>
    </row>
    <row r="46" spans="1:4" x14ac:dyDescent="0.25">
      <c r="A46">
        <v>22</v>
      </c>
      <c r="B46">
        <f>IF(A46&lt;='First Approx.'!$D$20,A46,"")</f>
        <v>22</v>
      </c>
      <c r="C46" s="1">
        <f>IF(B46="",#N/A,0.5*(SIN(RADIANS(A46*'First Approx.'!$D$18))+SIN(RADIANS(A46*'First Approx.'!$D$19))))</f>
        <v>-0.4082178936767345</v>
      </c>
      <c r="D46" s="1">
        <f>IF(B46="",#N/A,0.5*(COS(RADIANS(A46*'First Approx.'!$D$18))+COS(RADIANS(A46*'First Approx.'!$D$19))))</f>
        <v>-0.87542609806559302</v>
      </c>
    </row>
    <row r="47" spans="1:4" x14ac:dyDescent="0.25">
      <c r="A47">
        <v>22.5</v>
      </c>
      <c r="B47">
        <f>IF(A47&lt;='First Approx.'!$D$20,A47,"")</f>
        <v>22.5</v>
      </c>
      <c r="C47" s="1">
        <f>IF(B47="",#N/A,0.5*(SIN(RADIANS(A47*'First Approx.'!$D$18))+SIN(RADIANS(A47*'First Approx.'!$D$19))))</f>
        <v>-0.54489510677581865</v>
      </c>
      <c r="D47" s="1">
        <f>IF(B47="",#N/A,0.5*(COS(RADIANS(A47*'First Approx.'!$D$18))+COS(RADIANS(A47*'First Approx.'!$D$19))))</f>
        <v>-0.81549315684891721</v>
      </c>
    </row>
    <row r="48" spans="1:4" x14ac:dyDescent="0.25">
      <c r="A48">
        <v>23</v>
      </c>
      <c r="B48">
        <f>IF(A48&lt;='First Approx.'!$D$20,A48,"")</f>
        <v>23</v>
      </c>
      <c r="C48" s="1">
        <f>IF(B48="",#N/A,0.5*(SIN(RADIANS(A48*'First Approx.'!$D$18))+SIN(RADIANS(A48*'First Approx.'!$D$19))))</f>
        <v>-0.66981043973501231</v>
      </c>
      <c r="D48" s="1">
        <f>IF(B48="",#N/A,0.5*(COS(RADIANS(A48*'First Approx.'!$D$18))+COS(RADIANS(A48*'First Approx.'!$D$19))))</f>
        <v>-0.73096982698776536</v>
      </c>
    </row>
    <row r="49" spans="1:4" x14ac:dyDescent="0.25">
      <c r="A49">
        <v>23.5</v>
      </c>
      <c r="B49">
        <f>IF(A49&lt;='First Approx.'!$D$20,A49,"")</f>
        <v>23.5</v>
      </c>
      <c r="C49" s="1">
        <f>IF(B49="",#N/A,0.5*(SIN(RADIANS(A49*'First Approx.'!$D$18))+SIN(RADIANS(A49*'First Approx.'!$D$19))))</f>
        <v>-0.77821469054955772</v>
      </c>
      <c r="D49" s="1">
        <f>IF(B49="",#N/A,0.5*(COS(RADIANS(A49*'First Approx.'!$D$18))+COS(RADIANS(A49*'First Approx.'!$D$19))))</f>
        <v>-0.62458332198335342</v>
      </c>
    </row>
    <row r="50" spans="1:4" x14ac:dyDescent="0.25">
      <c r="A50">
        <v>24</v>
      </c>
      <c r="B50">
        <f>IF(A50&lt;='First Approx.'!$D$20,A50,"")</f>
        <v>24</v>
      </c>
      <c r="C50" s="1">
        <f>IF(B50="",#N/A,0.5*(SIN(RADIANS(A50*'First Approx.'!$D$18))+SIN(RADIANS(A50*'First Approx.'!$D$19))))</f>
        <v>-0.8660254037844386</v>
      </c>
      <c r="D50" s="1">
        <f>IF(B50="",#N/A,0.5*(COS(RADIANS(A50*'First Approx.'!$D$18))+COS(RADIANS(A50*'First Approx.'!$D$19))))</f>
        <v>-0.50000000000000011</v>
      </c>
    </row>
    <row r="51" spans="1:4" x14ac:dyDescent="0.25">
      <c r="A51">
        <v>24.5</v>
      </c>
      <c r="B51">
        <f>IF(A51&lt;='First Approx.'!$D$20,A51,"")</f>
        <v>24.5</v>
      </c>
      <c r="C51" s="1">
        <f>IF(B51="",#N/A,0.5*(SIN(RADIANS(A51*'First Approx.'!$D$18))+SIN(RADIANS(A51*'First Approx.'!$D$19))))</f>
        <v>-0.93001236889243832</v>
      </c>
      <c r="D51" s="1">
        <f>IF(B51="",#N/A,0.5*(COS(RADIANS(A51*'First Approx.'!$D$18))+COS(RADIANS(A51*'First Approx.'!$D$19))))</f>
        <v>-0.36166203062248659</v>
      </c>
    </row>
    <row r="52" spans="1:4" x14ac:dyDescent="0.25">
      <c r="A52">
        <v>25</v>
      </c>
      <c r="B52">
        <f>IF(A52&lt;='First Approx.'!$D$20,A52,"")</f>
        <v>25</v>
      </c>
      <c r="C52" s="1">
        <f>IF(B52="",#N/A,0.5*(SIN(RADIANS(A52*'First Approx.'!$D$18))+SIN(RADIANS(A52*'First Approx.'!$D$19))))</f>
        <v>-0.96794365943882699</v>
      </c>
      <c r="D52" s="1">
        <f>IF(B52="",#N/A,0.5*(COS(RADIANS(A52*'First Approx.'!$D$18))+COS(RADIANS(A52*'First Approx.'!$D$19))))</f>
        <v>-0.21458794303666351</v>
      </c>
    </row>
    <row r="53" spans="1:4" x14ac:dyDescent="0.25">
      <c r="A53">
        <v>25.5</v>
      </c>
      <c r="B53">
        <f>IF(A53&lt;='First Approx.'!$D$20,A53,"")</f>
        <v>25.5</v>
      </c>
      <c r="C53" s="1">
        <f>IF(B53="",#N/A,0.5*(SIN(RADIANS(A53*'First Approx.'!$D$18))+SIN(RADIANS(A53*'First Approx.'!$D$19))))</f>
        <v>-0.97868534383143935</v>
      </c>
      <c r="D53" s="1">
        <f>IF(B53="",#N/A,0.5*(COS(RADIANS(A53*'First Approx.'!$D$18))+COS(RADIANS(A53*'First Approx.'!$D$19))))</f>
        <v>-6.4146426441234361E-2</v>
      </c>
    </row>
    <row r="54" spans="1:4" x14ac:dyDescent="0.25">
      <c r="A54">
        <v>26</v>
      </c>
      <c r="B54">
        <f>IF(A54&lt;='First Approx.'!$D$20,A54,"")</f>
        <v>26</v>
      </c>
      <c r="C54" s="1">
        <f>IF(B54="",#N/A,0.5*(SIN(RADIANS(A54*'First Approx.'!$D$18))+SIN(RADIANS(A54*'First Approx.'!$D$19))))</f>
        <v>-0.96225018689905828</v>
      </c>
      <c r="D54" s="1">
        <f>IF(B54="",#N/A,0.5*(COS(RADIANS(A54*'First Approx.'!$D$18))+COS(RADIANS(A54*'First Approx.'!$D$19))))</f>
        <v>8.4185982829368802E-2</v>
      </c>
    </row>
    <row r="55" spans="1:4" x14ac:dyDescent="0.25">
      <c r="A55">
        <v>26.5</v>
      </c>
      <c r="B55">
        <f>IF(A55&lt;='First Approx.'!$D$20,A55,"")</f>
        <v>26.5</v>
      </c>
      <c r="C55" s="1">
        <f>IF(B55="",#N/A,0.5*(SIN(RADIANS(A55*'First Approx.'!$D$18))+SIN(RADIANS(A55*'First Approx.'!$D$19))))</f>
        <v>-0.91979307195231574</v>
      </c>
      <c r="D55" s="1">
        <f>IF(B55="",#N/A,0.5*(COS(RADIANS(A55*'First Approx.'!$D$18))+COS(RADIANS(A55*'First Approx.'!$D$19))))</f>
        <v>0.22507193279958271</v>
      </c>
    </row>
    <row r="56" spans="1:4" x14ac:dyDescent="0.25">
      <c r="A56">
        <v>27</v>
      </c>
      <c r="B56">
        <f>IF(A56&lt;='First Approx.'!$D$20,A56,"")</f>
        <v>27</v>
      </c>
      <c r="C56" s="1">
        <f>IF(B56="",#N/A,0.5*(SIN(RADIANS(A56*'First Approx.'!$D$18))+SIN(RADIANS(A56*'First Approx.'!$D$19))))</f>
        <v>-0.85355339059327362</v>
      </c>
      <c r="D56" s="1">
        <f>IF(B56="",#N/A,0.5*(COS(RADIANS(A56*'First Approx.'!$D$18))+COS(RADIANS(A56*'First Approx.'!$D$19))))</f>
        <v>0.35355339059327379</v>
      </c>
    </row>
    <row r="57" spans="1:4" x14ac:dyDescent="0.25">
      <c r="A57">
        <v>27.5</v>
      </c>
      <c r="B57">
        <f>IF(A57&lt;='First Approx.'!$D$20,A57,"")</f>
        <v>27.5</v>
      </c>
      <c r="C57" s="1">
        <f>IF(B57="",#N/A,0.5*(SIN(RADIANS(A57*'First Approx.'!$D$18))+SIN(RADIANS(A57*'First Approx.'!$D$19))))</f>
        <v>-0.76674715321928499</v>
      </c>
      <c r="D57" s="1">
        <f>IF(B57="",#N/A,0.5*(COS(RADIANS(A57*'First Approx.'!$D$18))+COS(RADIANS(A57*'First Approx.'!$D$19))))</f>
        <v>0.4652735942802716</v>
      </c>
    </row>
    <row r="58" spans="1:4" x14ac:dyDescent="0.25">
      <c r="A58">
        <v>28</v>
      </c>
      <c r="B58">
        <f>IF(A58&lt;='First Approx.'!$D$20,A58,"")</f>
        <v>28</v>
      </c>
      <c r="C58" s="1">
        <f>IF(B58="",#N/A,0.5*(SIN(RADIANS(A58*'First Approx.'!$D$18))+SIN(RADIANS(A58*'First Approx.'!$D$19))))</f>
        <v>-0.66341394816893851</v>
      </c>
      <c r="D58" s="1">
        <f>IF(B58="",#N/A,0.5*(COS(RADIANS(A58*'First Approx.'!$D$18))+COS(RADIANS(A58*'First Approx.'!$D$19))))</f>
        <v>0.55667039922641914</v>
      </c>
    </row>
    <row r="59" spans="1:4" x14ac:dyDescent="0.25">
      <c r="A59">
        <v>28.5</v>
      </c>
      <c r="B59">
        <f>IF(A59&lt;='First Approx.'!$D$20,A59,"")</f>
        <v>28.5</v>
      </c>
      <c r="C59" s="1">
        <f>IF(B59="",#N/A,0.5*(SIN(RADIANS(A59*'First Approx.'!$D$18))+SIN(RADIANS(A59*'First Approx.'!$D$19))))</f>
        <v>-0.54822600925455978</v>
      </c>
      <c r="D59" s="1">
        <f>IF(B59="",#N/A,0.5*(COS(RADIANS(A59*'First Approx.'!$D$18))+COS(RADIANS(A59*'First Approx.'!$D$19))))</f>
        <v>0.62513195323816539</v>
      </c>
    </row>
    <row r="60" spans="1:4" x14ac:dyDescent="0.25">
      <c r="A60">
        <v>29</v>
      </c>
      <c r="B60">
        <f>IF(A60&lt;='First Approx.'!$D$20,A60,"")</f>
        <v>29</v>
      </c>
      <c r="C60" s="1">
        <f>IF(B60="",#N/A,0.5*(SIN(RADIANS(A60*'First Approx.'!$D$18))+SIN(RADIANS(A60*'First Approx.'!$D$19))))</f>
        <v>-0.42626843901912537</v>
      </c>
      <c r="D60" s="1">
        <f>IF(B60="",#N/A,0.5*(COS(RADIANS(A60*'First Approx.'!$D$18))+COS(RADIANS(A60*'First Approx.'!$D$19))))</f>
        <v>0.66910742070870732</v>
      </c>
    </row>
    <row r="61" spans="1:4" x14ac:dyDescent="0.25">
      <c r="A61">
        <v>29.5</v>
      </c>
      <c r="B61">
        <f>IF(A61&lt;='First Approx.'!$D$20,A61,"")</f>
        <v>29.5</v>
      </c>
      <c r="C61" s="1">
        <f>IF(B61="",#N/A,0.5*(SIN(RADIANS(A61*'First Approx.'!$D$18))+SIN(RADIANS(A61*'First Approx.'!$D$19))))</f>
        <v>-0.30280099376618841</v>
      </c>
      <c r="D61" s="1">
        <f>IF(B61="",#N/A,0.5*(COS(RADIANS(A61*'First Approx.'!$D$18))+COS(RADIANS(A61*'First Approx.'!$D$19))))</f>
        <v>0.68816760624446327</v>
      </c>
    </row>
    <row r="62" spans="1:4" x14ac:dyDescent="0.25">
      <c r="A62">
        <v>30</v>
      </c>
      <c r="B62">
        <f>IF(A62&lt;='First Approx.'!$D$20,A62,"")</f>
        <v>30</v>
      </c>
      <c r="C62" s="1">
        <f>IF(B62="",#N/A,0.5*(SIN(RADIANS(A62*'First Approx.'!$D$18))+SIN(RADIANS(A62*'First Approx.'!$D$19))))</f>
        <v>-0.18301270189221977</v>
      </c>
      <c r="D62" s="1">
        <f>IF(B62="",#N/A,0.5*(COS(RADIANS(A62*'First Approx.'!$D$18))+COS(RADIANS(A62*'First Approx.'!$D$19))))</f>
        <v>0.68301270189221963</v>
      </c>
    </row>
    <row r="63" spans="1:4" x14ac:dyDescent="0.25">
      <c r="A63">
        <v>30.5</v>
      </c>
      <c r="B63">
        <f>IF(A63&lt;='First Approx.'!$D$20,A63,"")</f>
        <v>30.5</v>
      </c>
      <c r="C63" s="1">
        <f>IF(B63="",#N/A,0.5*(SIN(RADIANS(A63*'First Approx.'!$D$18))+SIN(RADIANS(A63*'First Approx.'!$D$19))))</f>
        <v>-7.1780918336665944E-2</v>
      </c>
      <c r="D63" s="1">
        <f>IF(B63="",#N/A,0.5*(COS(RADIANS(A63*'First Approx.'!$D$18))+COS(RADIANS(A63*'First Approx.'!$D$19))))</f>
        <v>0.65542688658058523</v>
      </c>
    </row>
    <row r="64" spans="1:4" x14ac:dyDescent="0.25">
      <c r="A64">
        <v>31</v>
      </c>
      <c r="B64">
        <f>IF(A64&lt;='First Approx.'!$D$20,A64,"")</f>
        <v>31</v>
      </c>
      <c r="C64" s="1">
        <f>IF(B64="",#N/A,0.5*(SIN(RADIANS(A64*'First Approx.'!$D$18))+SIN(RADIANS(A64*'First Approx.'!$D$19))))</f>
        <v>2.6553800585006893E-2</v>
      </c>
      <c r="D64" s="1">
        <f>IF(B64="",#N/A,0.5*(COS(RADIANS(A64*'First Approx.'!$D$18))+COS(RADIANS(A64*'First Approx.'!$D$19))))</f>
        <v>0.60818202301879265</v>
      </c>
    </row>
    <row r="65" spans="1:4" x14ac:dyDescent="0.25">
      <c r="A65">
        <v>31.5</v>
      </c>
      <c r="B65">
        <f>IF(A65&lt;='First Approx.'!$D$20,A65,"")</f>
        <v>31.5</v>
      </c>
      <c r="C65" s="1">
        <f>IF(B65="",#N/A,0.5*(SIN(RADIANS(A65*'First Approx.'!$D$18))+SIN(RADIANS(A65*'First Approx.'!$D$19))))</f>
        <v>0.10838637566236936</v>
      </c>
      <c r="D65" s="1">
        <f>IF(B65="",#N/A,0.5*(COS(RADIANS(A65*'First Approx.'!$D$18))+COS(RADIANS(A65*'First Approx.'!$D$19))))</f>
        <v>0.54489510677581898</v>
      </c>
    </row>
    <row r="66" spans="1:4" x14ac:dyDescent="0.25">
      <c r="A66">
        <v>32</v>
      </c>
      <c r="B66">
        <f>IF(A66&lt;='First Approx.'!$D$20,A66,"")</f>
        <v>32</v>
      </c>
      <c r="C66" s="1">
        <f>IF(B66="",#N/A,0.5*(SIN(RADIANS(A66*'First Approx.'!$D$18))+SIN(RADIANS(A66*'First Approx.'!$D$19))))</f>
        <v>0.17101007166283422</v>
      </c>
      <c r="D66" s="1">
        <f>IF(B66="",#N/A,0.5*(COS(RADIANS(A66*'First Approx.'!$D$18))+COS(RADIANS(A66*'First Approx.'!$D$19))))</f>
        <v>0.46984631039295421</v>
      </c>
    </row>
    <row r="67" spans="1:4" x14ac:dyDescent="0.25">
      <c r="A67">
        <v>32.5</v>
      </c>
      <c r="B67">
        <f>IF(A67&lt;='First Approx.'!$D$20,A67,"")</f>
        <v>32.5</v>
      </c>
      <c r="C67" s="1">
        <f>IF(B67="",#N/A,0.5*(SIN(RADIANS(A67*'First Approx.'!$D$18))+SIN(RADIANS(A67*'First Approx.'!$D$19))))</f>
        <v>0.21273589261540565</v>
      </c>
      <c r="D67" s="1">
        <f>IF(B67="",#N/A,0.5*(COS(RADIANS(A67*'First Approx.'!$D$18))+COS(RADIANS(A67*'First Approx.'!$D$19))))</f>
        <v>0.38776632846182763</v>
      </c>
    </row>
    <row r="68" spans="1:4" x14ac:dyDescent="0.25">
      <c r="A68">
        <v>33</v>
      </c>
      <c r="B68">
        <f>IF(A68&lt;='First Approx.'!$D$20,A68,"")</f>
        <v>33</v>
      </c>
      <c r="C68" s="1">
        <f>IF(B68="",#N/A,0.5*(SIN(RADIANS(A68*'First Approx.'!$D$18))+SIN(RADIANS(A68*'First Approx.'!$D$19))))</f>
        <v>0.23296291314453405</v>
      </c>
      <c r="D68" s="1">
        <f>IF(B68="",#N/A,0.5*(COS(RADIANS(A68*'First Approx.'!$D$18))+COS(RADIANS(A68*'First Approx.'!$D$19))))</f>
        <v>0.30360317934095926</v>
      </c>
    </row>
    <row r="69" spans="1:4" x14ac:dyDescent="0.25">
      <c r="A69">
        <v>33.5</v>
      </c>
      <c r="B69">
        <f>IF(A69&lt;='First Approx.'!$D$20,A69,"")</f>
        <v>33.5</v>
      </c>
      <c r="C69" s="1">
        <f>IF(B69="",#N/A,0.5*(SIN(RADIANS(A69*'First Approx.'!$D$18))+SIN(RADIANS(A69*'First Approx.'!$D$19))))</f>
        <v>0.2321962857187613</v>
      </c>
      <c r="D69" s="1">
        <f>IF(B69="",#N/A,0.5*(COS(RADIANS(A69*'First Approx.'!$D$18))+COS(RADIANS(A69*'First Approx.'!$D$19))))</f>
        <v>0.22227958690080815</v>
      </c>
    </row>
    <row r="70" spans="1:4" x14ac:dyDescent="0.25">
      <c r="A70">
        <v>34</v>
      </c>
      <c r="B70">
        <f>IF(A70&lt;='First Approx.'!$D$20,A70,"")</f>
        <v>34</v>
      </c>
      <c r="C70" s="1">
        <f>IF(B70="",#N/A,0.5*(SIN(RADIANS(A70*'First Approx.'!$D$18))+SIN(RADIANS(A70*'First Approx.'!$D$19))))</f>
        <v>0.21201214989665459</v>
      </c>
      <c r="D70" s="1">
        <f>IF(B70="",#N/A,0.5*(COS(RADIANS(A70*'First Approx.'!$D$18))+COS(RADIANS(A70*'First Approx.'!$D$19))))</f>
        <v>0.14845250554968442</v>
      </c>
    </row>
    <row r="71" spans="1:4" x14ac:dyDescent="0.25">
      <c r="A71">
        <v>34.5</v>
      </c>
      <c r="B71">
        <f>IF(A71&lt;='First Approx.'!$D$20,A71,"")</f>
        <v>34.5</v>
      </c>
      <c r="C71" s="1">
        <f>IF(B71="",#N/A,0.5*(SIN(RADIANS(A71*'First Approx.'!$D$18))+SIN(RADIANS(A71*'First Approx.'!$D$19))))</f>
        <v>0.17497119195310026</v>
      </c>
      <c r="D71" s="1">
        <f>IF(B71="",#N/A,0.5*(COS(RADIANS(A71*'First Approx.'!$D$18))+COS(RADIANS(A71*'First Approx.'!$D$19))))</f>
        <v>8.6286242998916796E-2</v>
      </c>
    </row>
    <row r="72" spans="1:4" x14ac:dyDescent="0.25">
      <c r="A72">
        <v>35</v>
      </c>
      <c r="B72">
        <f>IF(A72&lt;='First Approx.'!$D$20,A72,"")</f>
        <v>35</v>
      </c>
      <c r="C72" s="1">
        <f>IF(B72="",#N/A,0.5*(SIN(RADIANS(A72*'First Approx.'!$D$18))+SIN(RADIANS(A72*'First Approx.'!$D$19))))</f>
        <v>0.12448504203688458</v>
      </c>
      <c r="D72" s="1">
        <f>IF(B72="",#N/A,0.5*(COS(RADIANS(A72*'First Approx.'!$D$18))+COS(RADIANS(A72*'First Approx.'!$D$19))))</f>
        <v>3.9249982987779042E-2</v>
      </c>
    </row>
    <row r="73" spans="1:4" x14ac:dyDescent="0.25">
      <c r="A73">
        <v>35.5</v>
      </c>
      <c r="B73">
        <f>IF(A73&lt;='First Approx.'!$D$20,A73,"")</f>
        <v>35.5</v>
      </c>
      <c r="C73" s="1">
        <f>IF(B73="",#N/A,0.5*(SIN(RADIANS(A73*'First Approx.'!$D$18))+SIN(RADIANS(A73*'First Approx.'!$D$19))))</f>
        <v>6.4641935595222022E-2</v>
      </c>
      <c r="D73" s="1">
        <f>IF(B73="",#N/A,0.5*(COS(RADIANS(A73*'First Approx.'!$D$18))+COS(RADIANS(A73*'First Approx.'!$D$19))))</f>
        <v>9.949345485906036E-3</v>
      </c>
    </row>
    <row r="74" spans="1:4" x14ac:dyDescent="0.25">
      <c r="A74">
        <v>36</v>
      </c>
      <c r="B74">
        <f>IF(A74&lt;='First Approx.'!$D$20,A74,"")</f>
        <v>36</v>
      </c>
      <c r="C74" s="1">
        <f>IF(B74="",#N/A,0.5*(SIN(RADIANS(A74*'First Approx.'!$D$18))+SIN(RADIANS(A74*'First Approx.'!$D$19))))</f>
        <v>1.83772268236293E-16</v>
      </c>
      <c r="D74" s="1">
        <f>IF(B74="",#N/A,0.5*(COS(RADIANS(A74*'First Approx.'!$D$18))+COS(RADIANS(A74*'First Approx.'!$D$19))))</f>
        <v>0</v>
      </c>
    </row>
    <row r="75" spans="1:4" x14ac:dyDescent="0.25">
      <c r="A75">
        <v>36.5</v>
      </c>
      <c r="B75">
        <f>IF(A75&lt;='First Approx.'!$D$20,A75,"")</f>
        <v>36.5</v>
      </c>
      <c r="C75" s="1">
        <f>IF(B75="",#N/A,0.5*(SIN(RADIANS(A75*'First Approx.'!$D$18))+SIN(RADIANS(A75*'First Approx.'!$D$19))))</f>
        <v>-6.4641935595222536E-2</v>
      </c>
      <c r="D75" s="1">
        <f>IF(B75="",#N/A,0.5*(COS(RADIANS(A75*'First Approx.'!$D$18))+COS(RADIANS(A75*'First Approx.'!$D$19))))</f>
        <v>9.9493454859060915E-3</v>
      </c>
    </row>
    <row r="76" spans="1:4" x14ac:dyDescent="0.25">
      <c r="A76">
        <v>37</v>
      </c>
      <c r="B76">
        <f>IF(A76&lt;='First Approx.'!$D$20,A76,"")</f>
        <v>37</v>
      </c>
      <c r="C76" s="1">
        <f>IF(B76="",#N/A,0.5*(SIN(RADIANS(A76*'First Approx.'!$D$18))+SIN(RADIANS(A76*'First Approx.'!$D$19))))</f>
        <v>-0.12448504203688507</v>
      </c>
      <c r="D76" s="1">
        <f>IF(B76="",#N/A,0.5*(COS(RADIANS(A76*'First Approx.'!$D$18))+COS(RADIANS(A76*'First Approx.'!$D$19))))</f>
        <v>3.9249982987779208E-2</v>
      </c>
    </row>
    <row r="77" spans="1:4" x14ac:dyDescent="0.25">
      <c r="A77">
        <v>37.5</v>
      </c>
      <c r="B77">
        <f>IF(A77&lt;='First Approx.'!$D$20,A77,"")</f>
        <v>37.5</v>
      </c>
      <c r="C77" s="1">
        <f>IF(B77="",#N/A,0.5*(SIN(RADIANS(A77*'First Approx.'!$D$18))+SIN(RADIANS(A77*'First Approx.'!$D$19))))</f>
        <v>-0.17497119195309999</v>
      </c>
      <c r="D77" s="1">
        <f>IF(B77="",#N/A,0.5*(COS(RADIANS(A77*'First Approx.'!$D$18))+COS(RADIANS(A77*'First Approx.'!$D$19))))</f>
        <v>8.6286242998916463E-2</v>
      </c>
    </row>
    <row r="78" spans="1:4" x14ac:dyDescent="0.25">
      <c r="A78">
        <v>38</v>
      </c>
      <c r="B78">
        <f>IF(A78&lt;='First Approx.'!$D$20,A78,"")</f>
        <v>38</v>
      </c>
      <c r="C78" s="1">
        <f>IF(B78="",#N/A,0.5*(SIN(RADIANS(A78*'First Approx.'!$D$18))+SIN(RADIANS(A78*'First Approx.'!$D$19))))</f>
        <v>-0.21201214989665404</v>
      </c>
      <c r="D78" s="1">
        <f>IF(B78="",#N/A,0.5*(COS(RADIANS(A78*'First Approx.'!$D$18))+COS(RADIANS(A78*'First Approx.'!$D$19))))</f>
        <v>0.14845250554968387</v>
      </c>
    </row>
    <row r="79" spans="1:4" x14ac:dyDescent="0.25">
      <c r="A79">
        <v>38.5</v>
      </c>
      <c r="B79">
        <f>IF(A79&lt;='First Approx.'!$D$20,A79,"")</f>
        <v>38.5</v>
      </c>
      <c r="C79" s="1">
        <f>IF(B79="",#N/A,0.5*(SIN(RADIANS(A79*'First Approx.'!$D$18))+SIN(RADIANS(A79*'First Approx.'!$D$19))))</f>
        <v>-0.23219628571876125</v>
      </c>
      <c r="D79" s="1">
        <f>IF(B79="",#N/A,0.5*(COS(RADIANS(A79*'First Approx.'!$D$18))+COS(RADIANS(A79*'First Approx.'!$D$19))))</f>
        <v>0.22227958690080835</v>
      </c>
    </row>
    <row r="80" spans="1:4" x14ac:dyDescent="0.25">
      <c r="A80">
        <v>39</v>
      </c>
      <c r="B80">
        <f>IF(A80&lt;='First Approx.'!$D$20,A80,"")</f>
        <v>39</v>
      </c>
      <c r="C80" s="1">
        <f>IF(B80="",#N/A,0.5*(SIN(RADIANS(A80*'First Approx.'!$D$18))+SIN(RADIANS(A80*'First Approx.'!$D$19))))</f>
        <v>-0.2329629131445341</v>
      </c>
      <c r="D80" s="1">
        <f>IF(B80="",#N/A,0.5*(COS(RADIANS(A80*'First Approx.'!$D$18))+COS(RADIANS(A80*'First Approx.'!$D$19))))</f>
        <v>0.30360317934095871</v>
      </c>
    </row>
    <row r="81" spans="1:4" x14ac:dyDescent="0.25">
      <c r="A81">
        <v>39.5</v>
      </c>
      <c r="B81">
        <f>IF(A81&lt;='First Approx.'!$D$20,A81,"")</f>
        <v>39.5</v>
      </c>
      <c r="C81" s="1">
        <f>IF(B81="",#N/A,0.5*(SIN(RADIANS(A81*'First Approx.'!$D$18))+SIN(RADIANS(A81*'First Approx.'!$D$19))))</f>
        <v>-0.21273589261540582</v>
      </c>
      <c r="D81" s="1">
        <f>IF(B81="",#N/A,0.5*(COS(RADIANS(A81*'First Approx.'!$D$18))+COS(RADIANS(A81*'First Approx.'!$D$19))))</f>
        <v>0.38776632846182713</v>
      </c>
    </row>
    <row r="82" spans="1:4" x14ac:dyDescent="0.25">
      <c r="A82">
        <v>40</v>
      </c>
      <c r="B82">
        <f>IF(A82&lt;='First Approx.'!$D$20,A82,"")</f>
        <v>40</v>
      </c>
      <c r="C82" s="1">
        <f>IF(B82="",#N/A,0.5*(SIN(RADIANS(A82*'First Approx.'!$D$18))+SIN(RADIANS(A82*'First Approx.'!$D$19))))</f>
        <v>-0.17101007166283438</v>
      </c>
      <c r="D82" s="1">
        <f>IF(B82="",#N/A,0.5*(COS(RADIANS(A82*'First Approx.'!$D$18))+COS(RADIANS(A82*'First Approx.'!$D$19))))</f>
        <v>0.46984631039295466</v>
      </c>
    </row>
    <row r="83" spans="1:4" x14ac:dyDescent="0.25">
      <c r="A83">
        <v>40.5</v>
      </c>
      <c r="B83">
        <f>IF(A83&lt;='First Approx.'!$D$20,A83,"")</f>
        <v>40.5</v>
      </c>
      <c r="C83" s="1">
        <f>IF(B83="",#N/A,0.5*(SIN(RADIANS(A83*'First Approx.'!$D$18))+SIN(RADIANS(A83*'First Approx.'!$D$19))))</f>
        <v>-0.10838637566236975</v>
      </c>
      <c r="D83" s="1">
        <f>IF(B83="",#N/A,0.5*(COS(RADIANS(A83*'First Approx.'!$D$18))+COS(RADIANS(A83*'First Approx.'!$D$19))))</f>
        <v>0.54489510677581865</v>
      </c>
    </row>
    <row r="84" spans="1:4" x14ac:dyDescent="0.25">
      <c r="A84">
        <v>41</v>
      </c>
      <c r="B84">
        <f>IF(A84&lt;='First Approx.'!$D$20,A84,"")</f>
        <v>41</v>
      </c>
      <c r="C84" s="1">
        <f>IF(B84="",#N/A,0.5*(SIN(RADIANS(A84*'First Approx.'!$D$18))+SIN(RADIANS(A84*'First Approx.'!$D$19))))</f>
        <v>-2.6553800585007392E-2</v>
      </c>
      <c r="D84" s="1">
        <f>IF(B84="",#N/A,0.5*(COS(RADIANS(A84*'First Approx.'!$D$18))+COS(RADIANS(A84*'First Approx.'!$D$19))))</f>
        <v>0.60818202301879221</v>
      </c>
    </row>
    <row r="85" spans="1:4" x14ac:dyDescent="0.25">
      <c r="A85">
        <v>41.5</v>
      </c>
      <c r="B85">
        <f>IF(A85&lt;='First Approx.'!$D$20,A85,"")</f>
        <v>41.5</v>
      </c>
      <c r="C85" s="1">
        <f>IF(B85="",#N/A,0.5*(SIN(RADIANS(A85*'First Approx.'!$D$18))+SIN(RADIANS(A85*'First Approx.'!$D$19))))</f>
        <v>7.1780918336666E-2</v>
      </c>
      <c r="D85" s="1">
        <f>IF(B85="",#N/A,0.5*(COS(RADIANS(A85*'First Approx.'!$D$18))+COS(RADIANS(A85*'First Approx.'!$D$19))))</f>
        <v>0.65542688658058568</v>
      </c>
    </row>
    <row r="86" spans="1:4" x14ac:dyDescent="0.25">
      <c r="A86">
        <v>42</v>
      </c>
      <c r="B86">
        <f>IF(A86&lt;='First Approx.'!$D$20,A86,"")</f>
        <v>42</v>
      </c>
      <c r="C86" s="1">
        <f>IF(B86="",#N/A,0.5*(SIN(RADIANS(A86*'First Approx.'!$D$18))+SIN(RADIANS(A86*'First Approx.'!$D$19))))</f>
        <v>0.18301270189221935</v>
      </c>
      <c r="D86" s="1">
        <f>IF(B86="",#N/A,0.5*(COS(RADIANS(A86*'First Approx.'!$D$18))+COS(RADIANS(A86*'First Approx.'!$D$19))))</f>
        <v>0.68301270189221919</v>
      </c>
    </row>
    <row r="87" spans="1:4" x14ac:dyDescent="0.25">
      <c r="A87">
        <v>42.5</v>
      </c>
      <c r="B87">
        <f>IF(A87&lt;='First Approx.'!$D$20,A87,"")</f>
        <v>42.5</v>
      </c>
      <c r="C87" s="1">
        <f>IF(B87="",#N/A,0.5*(SIN(RADIANS(A87*'First Approx.'!$D$18))+SIN(RADIANS(A87*'First Approx.'!$D$19))))</f>
        <v>0.30280099376618785</v>
      </c>
      <c r="D87" s="1">
        <f>IF(B87="",#N/A,0.5*(COS(RADIANS(A87*'First Approx.'!$D$18))+COS(RADIANS(A87*'First Approx.'!$D$19))))</f>
        <v>0.68816760624446283</v>
      </c>
    </row>
    <row r="88" spans="1:4" x14ac:dyDescent="0.25">
      <c r="A88">
        <v>43</v>
      </c>
      <c r="B88">
        <f>IF(A88&lt;='First Approx.'!$D$20,A88,"")</f>
        <v>43</v>
      </c>
      <c r="C88" s="1">
        <f>IF(B88="",#N/A,0.5*(SIN(RADIANS(A88*'First Approx.'!$D$18))+SIN(RADIANS(A88*'First Approx.'!$D$19))))</f>
        <v>0.4262684390191257</v>
      </c>
      <c r="D88" s="1">
        <f>IF(B88="",#N/A,0.5*(COS(RADIANS(A88*'First Approx.'!$D$18))+COS(RADIANS(A88*'First Approx.'!$D$19))))</f>
        <v>0.6691074207087071</v>
      </c>
    </row>
    <row r="89" spans="1:4" x14ac:dyDescent="0.25">
      <c r="A89">
        <v>43.5</v>
      </c>
      <c r="B89">
        <f>IF(A89&lt;='First Approx.'!$D$20,A89,"")</f>
        <v>43.5</v>
      </c>
      <c r="C89" s="1">
        <f>IF(B89="",#N/A,0.5*(SIN(RADIANS(A89*'First Approx.'!$D$18))+SIN(RADIANS(A89*'First Approx.'!$D$19))))</f>
        <v>0.54822600925456</v>
      </c>
      <c r="D89" s="1">
        <f>IF(B89="",#N/A,0.5*(COS(RADIANS(A89*'First Approx.'!$D$18))+COS(RADIANS(A89*'First Approx.'!$D$19))))</f>
        <v>0.62513195323816562</v>
      </c>
    </row>
    <row r="90" spans="1:4" x14ac:dyDescent="0.25">
      <c r="A90">
        <v>44</v>
      </c>
      <c r="B90">
        <f>IF(A90&lt;='First Approx.'!$D$20,A90,"")</f>
        <v>44</v>
      </c>
      <c r="C90" s="1">
        <f>IF(B90="",#N/A,0.5*(SIN(RADIANS(A90*'First Approx.'!$D$18))+SIN(RADIANS(A90*'First Approx.'!$D$19))))</f>
        <v>0.66341394816893784</v>
      </c>
      <c r="D90" s="1">
        <f>IF(B90="",#N/A,0.5*(COS(RADIANS(A90*'First Approx.'!$D$18))+COS(RADIANS(A90*'First Approx.'!$D$19))))</f>
        <v>0.55667039922641959</v>
      </c>
    </row>
    <row r="91" spans="1:4" x14ac:dyDescent="0.25">
      <c r="A91">
        <v>44.5</v>
      </c>
      <c r="B91">
        <f>IF(A91&lt;='First Approx.'!$D$20,A91,"")</f>
        <v>44.5</v>
      </c>
      <c r="C91" s="1">
        <f>IF(B91="",#N/A,0.5*(SIN(RADIANS(A91*'First Approx.'!$D$18))+SIN(RADIANS(A91*'First Approx.'!$D$19))))</f>
        <v>0.76674715321928522</v>
      </c>
      <c r="D91" s="1">
        <f>IF(B91="",#N/A,0.5*(COS(RADIANS(A91*'First Approx.'!$D$18))+COS(RADIANS(A91*'First Approx.'!$D$19))))</f>
        <v>0.46527359428027171</v>
      </c>
    </row>
    <row r="92" spans="1:4" x14ac:dyDescent="0.25">
      <c r="A92">
        <v>45</v>
      </c>
      <c r="B92">
        <f>IF(A92&lt;='First Approx.'!$D$20,A92,"")</f>
        <v>45</v>
      </c>
      <c r="C92" s="1">
        <f>IF(B92="",#N/A,0.5*(SIN(RADIANS(A92*'First Approx.'!$D$18))+SIN(RADIANS(A92*'First Approx.'!$D$19))))</f>
        <v>0.85355339059327373</v>
      </c>
      <c r="D92" s="1">
        <f>IF(B92="",#N/A,0.5*(COS(RADIANS(A92*'First Approx.'!$D$18))+COS(RADIANS(A92*'First Approx.'!$D$19))))</f>
        <v>0.3535533905932739</v>
      </c>
    </row>
    <row r="93" spans="1:4" x14ac:dyDescent="0.25">
      <c r="A93">
        <v>45.5</v>
      </c>
      <c r="B93">
        <f>IF(A93&lt;='First Approx.'!$D$20,A93,"")</f>
        <v>45.5</v>
      </c>
      <c r="C93" s="1">
        <f>IF(B93="",#N/A,0.5*(SIN(RADIANS(A93*'First Approx.'!$D$18))+SIN(RADIANS(A93*'First Approx.'!$D$19))))</f>
        <v>0.9197930719523153</v>
      </c>
      <c r="D93" s="1">
        <f>IF(B93="",#N/A,0.5*(COS(RADIANS(A93*'First Approx.'!$D$18))+COS(RADIANS(A93*'First Approx.'!$D$19))))</f>
        <v>0.22507193279958346</v>
      </c>
    </row>
    <row r="94" spans="1:4" x14ac:dyDescent="0.25">
      <c r="A94">
        <v>46</v>
      </c>
      <c r="B94">
        <f>IF(A94&lt;='First Approx.'!$D$20,A94,"")</f>
        <v>46</v>
      </c>
      <c r="C94" s="1">
        <f>IF(B94="",#N/A,0.5*(SIN(RADIANS(A94*'First Approx.'!$D$18))+SIN(RADIANS(A94*'First Approx.'!$D$19))))</f>
        <v>0.9622501868990585</v>
      </c>
      <c r="D94" s="1">
        <f>IF(B94="",#N/A,0.5*(COS(RADIANS(A94*'First Approx.'!$D$18))+COS(RADIANS(A94*'First Approx.'!$D$19))))</f>
        <v>8.4185982829368788E-2</v>
      </c>
    </row>
    <row r="95" spans="1:4" x14ac:dyDescent="0.25">
      <c r="A95">
        <v>46.5</v>
      </c>
      <c r="B95">
        <f>IF(A95&lt;='First Approx.'!$D$20,A95,"")</f>
        <v>46.5</v>
      </c>
      <c r="C95" s="1">
        <f>IF(B95="",#N/A,0.5*(SIN(RADIANS(A95*'First Approx.'!$D$18))+SIN(RADIANS(A95*'First Approx.'!$D$19))))</f>
        <v>0.97868534383143946</v>
      </c>
      <c r="D95" s="1">
        <f>IF(B95="",#N/A,0.5*(COS(RADIANS(A95*'First Approx.'!$D$18))+COS(RADIANS(A95*'First Approx.'!$D$19))))</f>
        <v>-6.4146426441234417E-2</v>
      </c>
    </row>
    <row r="96" spans="1:4" x14ac:dyDescent="0.25">
      <c r="A96">
        <v>47</v>
      </c>
      <c r="B96">
        <f>IF(A96&lt;='First Approx.'!$D$20,A96,"")</f>
        <v>47</v>
      </c>
      <c r="C96" s="1">
        <f>IF(B96="",#N/A,0.5*(SIN(RADIANS(A96*'First Approx.'!$D$18))+SIN(RADIANS(A96*'First Approx.'!$D$19))))</f>
        <v>0.9679436594388271</v>
      </c>
      <c r="D96" s="1">
        <f>IF(B96="",#N/A,0.5*(COS(RADIANS(A96*'First Approx.'!$D$18))+COS(RADIANS(A96*'First Approx.'!$D$19))))</f>
        <v>-0.21458794303666268</v>
      </c>
    </row>
    <row r="97" spans="1:4" x14ac:dyDescent="0.25">
      <c r="A97">
        <v>47.5</v>
      </c>
      <c r="B97">
        <f>IF(A97&lt;='First Approx.'!$D$20,A97,"")</f>
        <v>47.5</v>
      </c>
      <c r="C97" s="1">
        <f>IF(B97="",#N/A,0.5*(SIN(RADIANS(A97*'First Approx.'!$D$18))+SIN(RADIANS(A97*'First Approx.'!$D$19))))</f>
        <v>0.93001236889243888</v>
      </c>
      <c r="D97" s="1">
        <f>IF(B97="",#N/A,0.5*(COS(RADIANS(A97*'First Approx.'!$D$18))+COS(RADIANS(A97*'First Approx.'!$D$19))))</f>
        <v>-0.36166203062248492</v>
      </c>
    </row>
    <row r="98" spans="1:4" x14ac:dyDescent="0.25">
      <c r="A98">
        <v>48</v>
      </c>
      <c r="B98">
        <f>IF(A98&lt;='First Approx.'!$D$20,A98,"")</f>
        <v>48</v>
      </c>
      <c r="C98" s="1">
        <f>IF(B98="",#N/A,0.5*(SIN(RADIANS(A98*'First Approx.'!$D$18))+SIN(RADIANS(A98*'First Approx.'!$D$19))))</f>
        <v>0.86602540378443882</v>
      </c>
      <c r="D98" s="1">
        <f>IF(B98="",#N/A,0.5*(COS(RADIANS(A98*'First Approx.'!$D$18))+COS(RADIANS(A98*'First Approx.'!$D$19))))</f>
        <v>-0.49999999999999978</v>
      </c>
    </row>
    <row r="99" spans="1:4" x14ac:dyDescent="0.25">
      <c r="A99">
        <v>48.5</v>
      </c>
      <c r="B99">
        <f>IF(A99&lt;='First Approx.'!$D$20,A99,"")</f>
        <v>48.5</v>
      </c>
      <c r="C99" s="1">
        <f>IF(B99="",#N/A,0.5*(SIN(RADIANS(A99*'First Approx.'!$D$18))+SIN(RADIANS(A99*'First Approx.'!$D$19))))</f>
        <v>0.77821469054955839</v>
      </c>
      <c r="D99" s="1">
        <f>IF(B99="",#N/A,0.5*(COS(RADIANS(A99*'First Approx.'!$D$18))+COS(RADIANS(A99*'First Approx.'!$D$19))))</f>
        <v>-0.62458332198335254</v>
      </c>
    </row>
    <row r="100" spans="1:4" x14ac:dyDescent="0.25">
      <c r="A100">
        <v>49</v>
      </c>
      <c r="B100">
        <f>IF(A100&lt;='First Approx.'!$D$20,A100,"")</f>
        <v>49</v>
      </c>
      <c r="C100" s="1">
        <f>IF(B100="",#N/A,0.5*(SIN(RADIANS(A100*'First Approx.'!$D$18))+SIN(RADIANS(A100*'First Approx.'!$D$19))))</f>
        <v>0.66981043973501264</v>
      </c>
      <c r="D100" s="1">
        <f>IF(B100="",#N/A,0.5*(COS(RADIANS(A100*'First Approx.'!$D$18))+COS(RADIANS(A100*'First Approx.'!$D$19))))</f>
        <v>-0.73096982698776525</v>
      </c>
    </row>
    <row r="101" spans="1:4" x14ac:dyDescent="0.25">
      <c r="A101">
        <v>49.5</v>
      </c>
      <c r="B101">
        <f>IF(A101&lt;='First Approx.'!$D$20,A101,"")</f>
        <v>49.5</v>
      </c>
      <c r="C101" s="1">
        <f>IF(B101="",#N/A,0.5*(SIN(RADIANS(A101*'First Approx.'!$D$18))+SIN(RADIANS(A101*'First Approx.'!$D$19))))</f>
        <v>0.54489510677581821</v>
      </c>
      <c r="D101" s="1">
        <f>IF(B101="",#N/A,0.5*(COS(RADIANS(A101*'First Approx.'!$D$18))+COS(RADIANS(A101*'First Approx.'!$D$19))))</f>
        <v>-0.81549315684891743</v>
      </c>
    </row>
    <row r="102" spans="1:4" x14ac:dyDescent="0.25">
      <c r="A102">
        <v>50</v>
      </c>
      <c r="B102">
        <f>IF(A102&lt;='First Approx.'!$D$20,A102,"")</f>
        <v>50</v>
      </c>
      <c r="C102" s="1">
        <f>IF(B102="",#N/A,0.5*(SIN(RADIANS(A102*'First Approx.'!$D$18))+SIN(RADIANS(A102*'First Approx.'!$D$19))))</f>
        <v>0.408217893676735</v>
      </c>
      <c r="D102" s="1">
        <f>IF(B102="",#N/A,0.5*(COS(RADIANS(A102*'First Approx.'!$D$18))+COS(RADIANS(A102*'First Approx.'!$D$19))))</f>
        <v>-0.87542609806559313</v>
      </c>
    </row>
    <row r="103" spans="1:4" x14ac:dyDescent="0.25">
      <c r="A103">
        <v>50.5</v>
      </c>
      <c r="B103">
        <f>IF(A103&lt;='First Approx.'!$D$20,A103,"")</f>
        <v>50.5</v>
      </c>
      <c r="C103" s="1">
        <f>IF(B103="",#N/A,0.5*(SIN(RADIANS(A103*'First Approx.'!$D$18))+SIN(RADIANS(A103*'First Approx.'!$D$19))))</f>
        <v>0.2649785244928558</v>
      </c>
      <c r="D103" s="1">
        <f>IF(B103="",#N/A,0.5*(COS(RADIANS(A103*'First Approx.'!$D$18))+COS(RADIANS(A103*'First Approx.'!$D$19))))</f>
        <v>-0.90910013293542491</v>
      </c>
    </row>
    <row r="104" spans="1:4" x14ac:dyDescent="0.25">
      <c r="A104">
        <v>51</v>
      </c>
      <c r="B104">
        <f>IF(A104&lt;='First Approx.'!$D$20,A104,"")</f>
        <v>51</v>
      </c>
      <c r="C104" s="1">
        <f>IF(B104="",#N/A,0.5*(SIN(RADIANS(A104*'First Approx.'!$D$18))+SIN(RADIANS(A104*'First Approx.'!$D$19))))</f>
        <v>0.12059047744873921</v>
      </c>
      <c r="D104" s="1">
        <f>IF(B104="",#N/A,0.5*(COS(RADIANS(A104*'First Approx.'!$D$18))+COS(RADIANS(A104*'First Approx.'!$D$19))))</f>
        <v>-0.91597561503675351</v>
      </c>
    </row>
    <row r="105" spans="1:4" x14ac:dyDescent="0.25">
      <c r="A105">
        <v>51.5</v>
      </c>
      <c r="B105">
        <f>IF(A105&lt;='First Approx.'!$D$20,A105,"")</f>
        <v>51.5</v>
      </c>
      <c r="C105" s="1">
        <f>IF(B105="",#N/A,0.5*(SIN(RADIANS(A105*'First Approx.'!$D$18))+SIN(RADIANS(A105*'First Approx.'!$D$19))))</f>
        <v>-1.9565175747167068E-2</v>
      </c>
      <c r="D105" s="1">
        <f>IF(B105="",#N/A,0.5*(COS(RADIANS(A105*'First Approx.'!$D$18))+COS(RADIANS(A105*'First Approx.'!$D$19))))</f>
        <v>-0.89665931010743605</v>
      </c>
    </row>
    <row r="106" spans="1:4" x14ac:dyDescent="0.25">
      <c r="A106">
        <v>52</v>
      </c>
      <c r="B106">
        <f>IF(A106&lt;='First Approx.'!$D$20,A106,"")</f>
        <v>52</v>
      </c>
      <c r="C106" s="1">
        <f>IF(B106="",#N/A,0.5*(SIN(RADIANS(A106*'First Approx.'!$D$18))+SIN(RADIANS(A106*'First Approx.'!$D$19))))</f>
        <v>-0.15038373318043466</v>
      </c>
      <c r="D106" s="1">
        <f>IF(B106="",#N/A,0.5*(COS(RADIANS(A106*'First Approx.'!$D$18))+COS(RADIANS(A106*'First Approx.'!$D$19))))</f>
        <v>-0.85286853195244383</v>
      </c>
    </row>
    <row r="107" spans="1:4" x14ac:dyDescent="0.25">
      <c r="A107">
        <v>52.5</v>
      </c>
      <c r="B107">
        <f>IF(A107&lt;='First Approx.'!$D$20,A107,"")</f>
        <v>52.5</v>
      </c>
      <c r="C107" s="1">
        <f>IF(B107="",#N/A,0.5*(SIN(RADIANS(A107*'First Approx.'!$D$18))+SIN(RADIANS(A107*'First Approx.'!$D$19))))</f>
        <v>-0.26726714759435743</v>
      </c>
      <c r="D107" s="1">
        <f>IF(B107="",#N/A,0.5*(COS(RADIANS(A107*'First Approx.'!$D$18))+COS(RADIANS(A107*'First Approx.'!$D$19))))</f>
        <v>-0.78734362764889421</v>
      </c>
    </row>
    <row r="108" spans="1:4" x14ac:dyDescent="0.25">
      <c r="A108">
        <v>53</v>
      </c>
      <c r="B108">
        <f>IF(A108&lt;='First Approx.'!$D$20,A108,"")</f>
        <v>53</v>
      </c>
      <c r="C108" s="1">
        <f>IF(B108="",#N/A,0.5*(SIN(RADIANS(A108*'First Approx.'!$D$18))+SIN(RADIANS(A108*'First Approx.'!$D$19))))</f>
        <v>-0.36632980468485965</v>
      </c>
      <c r="D108" s="1">
        <f>IF(B108="",#N/A,0.5*(COS(RADIANS(A108*'First Approx.'!$D$18))+COS(RADIANS(A108*'First Approx.'!$D$19))))</f>
        <v>-0.70371300737645393</v>
      </c>
    </row>
    <row r="109" spans="1:4" x14ac:dyDescent="0.25">
      <c r="A109">
        <v>53.5</v>
      </c>
      <c r="B109">
        <f>IF(A109&lt;='First Approx.'!$D$20,A109,"")</f>
        <v>53.5</v>
      </c>
      <c r="C109" s="1">
        <f>IF(B109="",#N/A,0.5*(SIN(RADIANS(A109*'First Approx.'!$D$18))+SIN(RADIANS(A109*'First Approx.'!$D$19))))</f>
        <v>-0.44457013218613728</v>
      </c>
      <c r="D109" s="1">
        <f>IF(B109="",#N/A,0.5*(COS(RADIANS(A109*'First Approx.'!$D$18))+COS(RADIANS(A109*'First Approx.'!$D$19))))</f>
        <v>-0.60631715601492497</v>
      </c>
    </row>
    <row r="110" spans="1:4" x14ac:dyDescent="0.25">
      <c r="A110">
        <v>54</v>
      </c>
      <c r="B110">
        <f>IF(A110&lt;='First Approx.'!$D$20,A110,"")</f>
        <v>54</v>
      </c>
      <c r="C110" s="1">
        <f>IF(B110="",#N/A,0.5*(SIN(RADIANS(A110*'First Approx.'!$D$18))+SIN(RADIANS(A110*'First Approx.'!$D$19))))</f>
        <v>-0.49999999999999983</v>
      </c>
      <c r="D110" s="1">
        <f>IF(B110="",#N/A,0.5*(COS(RADIANS(A110*'First Approx.'!$D$18))+COS(RADIANS(A110*'First Approx.'!$D$19))))</f>
        <v>-0.49999999999999956</v>
      </c>
    </row>
    <row r="111" spans="1:4" x14ac:dyDescent="0.25">
      <c r="A111">
        <v>54.5</v>
      </c>
      <c r="B111">
        <f>IF(A111&lt;='First Approx.'!$D$20,A111,"")</f>
        <v>54.5</v>
      </c>
      <c r="C111" s="1">
        <f>IF(B111="",#N/A,0.5*(SIN(RADIANS(A111*'First Approx.'!$D$18))+SIN(RADIANS(A111*'First Approx.'!$D$19))))</f>
        <v>-0.53172587493379564</v>
      </c>
      <c r="D111" s="1">
        <f>IF(B111="",#N/A,0.5*(COS(RADIANS(A111*'First Approx.'!$D$18))+COS(RADIANS(A111*'First Approx.'!$D$19))))</f>
        <v>-0.38987754207682146</v>
      </c>
    </row>
    <row r="112" spans="1:4" x14ac:dyDescent="0.25">
      <c r="A112">
        <v>55</v>
      </c>
      <c r="B112">
        <f>IF(A112&lt;='First Approx.'!$D$20,A112,"")</f>
        <v>55</v>
      </c>
      <c r="C112" s="1">
        <f>IF(B112="",#N/A,0.5*(SIN(RADIANS(A112*'First Approx.'!$D$18))+SIN(RADIANS(A112*'First Approx.'!$D$19))))</f>
        <v>-0.53997798235179018</v>
      </c>
      <c r="D112" s="1">
        <f>IF(B112="",#N/A,0.5*(COS(RADIANS(A112*'First Approx.'!$D$18))+COS(RADIANS(A112*'First Approx.'!$D$19))))</f>
        <v>-0.28109474563575498</v>
      </c>
    </row>
    <row r="113" spans="1:4" x14ac:dyDescent="0.25">
      <c r="A113">
        <v>55.5</v>
      </c>
      <c r="B113">
        <f>IF(A113&lt;='First Approx.'!$D$20,A113,"")</f>
        <v>55.5</v>
      </c>
      <c r="C113" s="1">
        <f>IF(B113="",#N/A,0.5*(SIN(RADIANS(A113*'First Approx.'!$D$18))+SIN(RADIANS(A113*'First Approx.'!$D$19))))</f>
        <v>-0.5260861926968774</v>
      </c>
      <c r="D113" s="1">
        <f>IF(B113="",#N/A,0.5*(COS(RADIANS(A113*'First Approx.'!$D$18))+COS(RADIANS(A113*'First Approx.'!$D$19))))</f>
        <v>-0.1785821986401735</v>
      </c>
    </row>
    <row r="114" spans="1:4" x14ac:dyDescent="0.25">
      <c r="A114">
        <v>56</v>
      </c>
      <c r="B114">
        <f>IF(A114&lt;='First Approx.'!$D$20,A114,"")</f>
        <v>56</v>
      </c>
      <c r="C114" s="1">
        <f>IF(B114="",#N/A,0.5*(SIN(RADIANS(A114*'First Approx.'!$D$18))+SIN(RADIANS(A114*'First Approx.'!$D$19))))</f>
        <v>-0.49240387650610373</v>
      </c>
      <c r="D114" s="1">
        <f>IF(B114="",#N/A,0.5*(COS(RADIANS(A114*'First Approx.'!$D$18))+COS(RADIANS(A114*'First Approx.'!$D$19))))</f>
        <v>-8.6824088833465374E-2</v>
      </c>
    </row>
    <row r="115" spans="1:4" x14ac:dyDescent="0.25">
      <c r="A115">
        <v>56.5</v>
      </c>
      <c r="B115">
        <f>IF(A115&lt;='First Approx.'!$D$20,A115,"")</f>
        <v>56.5</v>
      </c>
      <c r="C115" s="1">
        <f>IF(B115="",#N/A,0.5*(SIN(RADIANS(A115*'First Approx.'!$D$18))+SIN(RADIANS(A115*'First Approx.'!$D$19))))</f>
        <v>-0.44218343748786687</v>
      </c>
      <c r="D115" s="1">
        <f>IF(B115="",#N/A,0.5*(COS(RADIANS(A115*'First Approx.'!$D$18))+COS(RADIANS(A115*'First Approx.'!$D$19))))</f>
        <v>-9.6484769292146666E-3</v>
      </c>
    </row>
    <row r="116" spans="1:4" x14ac:dyDescent="0.25">
      <c r="A116">
        <v>57</v>
      </c>
      <c r="B116">
        <f>IF(A116&lt;='First Approx.'!$D$20,A116,"")</f>
        <v>57</v>
      </c>
      <c r="C116" s="1">
        <f>IF(B116="",#N/A,0.5*(SIN(RADIANS(A116*'First Approx.'!$D$18))+SIN(RADIANS(A116*'First Approx.'!$D$19))))</f>
        <v>-0.37940952255125943</v>
      </c>
      <c r="D116" s="1">
        <f>IF(B116="",#N/A,0.5*(COS(RADIANS(A116*'First Approx.'!$D$18))+COS(RADIANS(A116*'First Approx.'!$D$19))))</f>
        <v>4.9950211252314691E-2</v>
      </c>
    </row>
    <row r="117" spans="1:4" x14ac:dyDescent="0.25">
      <c r="A117">
        <v>57.5</v>
      </c>
      <c r="B117">
        <f>IF(A117&lt;='First Approx.'!$D$20,A117,"")</f>
        <v>57.5</v>
      </c>
      <c r="C117" s="1">
        <f>IF(B117="",#N/A,0.5*(SIN(RADIANS(A117*'First Approx.'!$D$18))+SIN(RADIANS(A117*'First Approx.'!$D$19))))</f>
        <v>-0.30859791185819135</v>
      </c>
      <c r="D117" s="1">
        <f>IF(B117="",#N/A,0.5*(COS(RADIANS(A117*'First Approx.'!$D$18))+COS(RADIANS(A117*'First Approx.'!$D$19))))</f>
        <v>8.9948088646433222E-2</v>
      </c>
    </row>
    <row r="118" spans="1:4" x14ac:dyDescent="0.25">
      <c r="A118">
        <v>58</v>
      </c>
      <c r="B118">
        <f>IF(A118&lt;='First Approx.'!$D$20,A118,"")</f>
        <v>58</v>
      </c>
      <c r="C118" s="1">
        <f>IF(B118="",#N/A,0.5*(SIN(RADIANS(A118*'First Approx.'!$D$18))+SIN(RADIANS(A118*'First Approx.'!$D$19))))</f>
        <v>-0.23456971600980531</v>
      </c>
      <c r="D118" s="1">
        <f>IF(B118="",#N/A,0.5*(COS(RADIANS(A118*'First Approx.'!$D$18))+COS(RADIANS(A118*'First Approx.'!$D$19))))</f>
        <v>0.10938165494661528</v>
      </c>
    </row>
    <row r="119" spans="1:4" x14ac:dyDescent="0.25">
      <c r="A119">
        <v>58.5</v>
      </c>
      <c r="B119">
        <f>IF(A119&lt;='First Approx.'!$D$20,A119,"")</f>
        <v>58.5</v>
      </c>
      <c r="C119" s="1">
        <f>IF(B119="",#N/A,0.5*(SIN(RADIANS(A119*'First Approx.'!$D$18))+SIN(RADIANS(A119*'First Approx.'!$D$19))))</f>
        <v>-0.16221167441072851</v>
      </c>
      <c r="D119" s="1">
        <f>IF(B119="",#N/A,0.5*(COS(RADIANS(A119*'First Approx.'!$D$18))+COS(RADIANS(A119*'First Approx.'!$D$19))))</f>
        <v>0.10838637566236958</v>
      </c>
    </row>
    <row r="120" spans="1:4" x14ac:dyDescent="0.25">
      <c r="A120">
        <v>59</v>
      </c>
      <c r="B120">
        <f>IF(A120&lt;='First Approx.'!$D$20,A120,"")</f>
        <v>59</v>
      </c>
      <c r="C120" s="1">
        <f>IF(B120="",#N/A,0.5*(SIN(RADIANS(A120*'First Approx.'!$D$18))+SIN(RADIANS(A120*'First Approx.'!$D$19))))</f>
        <v>-9.6234003383966038E-2</v>
      </c>
      <c r="D120" s="1">
        <f>IF(B120="",#N/A,0.5*(COS(RADIANS(A120*'First Approx.'!$D$18))+COS(RADIANS(A120*'First Approx.'!$D$19))))</f>
        <v>8.8182217301226329E-2</v>
      </c>
    </row>
    <row r="121" spans="1:4" x14ac:dyDescent="0.25">
      <c r="A121">
        <v>59.5</v>
      </c>
      <c r="B121">
        <f>IF(A121&lt;='First Approx.'!$D$20,A121,"")</f>
        <v>59.5</v>
      </c>
      <c r="C121" s="1">
        <f>IF(B121="",#N/A,0.5*(SIN(RADIANS(A121*'First Approx.'!$D$18))+SIN(RADIANS(A121*'First Approx.'!$D$19))))</f>
        <v>-4.0937353739434301E-2</v>
      </c>
      <c r="D121" s="1">
        <f>IF(B121="",#N/A,0.5*(COS(RADIANS(A121*'First Approx.'!$D$18))+COS(RADIANS(A121*'First Approx.'!$D$19))))</f>
        <v>5.1006885632307597E-2</v>
      </c>
    </row>
    <row r="122" spans="1:4" x14ac:dyDescent="0.25">
      <c r="A122">
        <v>60</v>
      </c>
      <c r="B122">
        <f>IF(A122&lt;='First Approx.'!$D$20,A122,"")</f>
        <v>60</v>
      </c>
      <c r="C122" s="1">
        <f>IF(B122="",#N/A,0.5*(SIN(RADIANS(A122*'First Approx.'!$D$18))+SIN(RADIANS(A122*'First Approx.'!$D$19))))</f>
        <v>-5.5511151231257827E-16</v>
      </c>
      <c r="D122" s="1">
        <f>IF(B122="",#N/A,0.5*(COS(RADIANS(A122*'First Approx.'!$D$18))+COS(RADIANS(A122*'First Approx.'!$D$19))))</f>
        <v>1.0269562977782698E-15</v>
      </c>
    </row>
    <row r="123" spans="1:4" x14ac:dyDescent="0.25">
      <c r="A123">
        <v>60.5</v>
      </c>
      <c r="B123">
        <f>IF(A123&lt;='First Approx.'!$D$20,A123,"")</f>
        <v>60.5</v>
      </c>
      <c r="C123" s="1">
        <f>IF(B123="",#N/A,0.5*(SIN(RADIANS(A123*'First Approx.'!$D$18))+SIN(RADIANS(A123*'First Approx.'!$D$19))))</f>
        <v>2.3704581855788442E-2</v>
      </c>
      <c r="D123" s="1">
        <f>IF(B123="",#N/A,0.5*(COS(RADIANS(A123*'First Approx.'!$D$18))+COS(RADIANS(A123*'First Approx.'!$D$19))))</f>
        <v>-6.0956231118213217E-2</v>
      </c>
    </row>
    <row r="124" spans="1:4" x14ac:dyDescent="0.25">
      <c r="A124">
        <v>61</v>
      </c>
      <c r="B124">
        <f>IF(A124&lt;='First Approx.'!$D$20,A124,"")</f>
        <v>61</v>
      </c>
      <c r="C124" s="1">
        <f>IF(B124="",#N/A,0.5*(SIN(RADIANS(A124*'First Approx.'!$D$18))+SIN(RADIANS(A124*'First Approx.'!$D$19))))</f>
        <v>2.8251038652918503E-2</v>
      </c>
      <c r="D124" s="1">
        <f>IF(B124="",#N/A,0.5*(COS(RADIANS(A124*'First Approx.'!$D$18))+COS(RADIANS(A124*'First Approx.'!$D$19))))</f>
        <v>-0.12743220028900482</v>
      </c>
    </row>
    <row r="125" spans="1:4" x14ac:dyDescent="0.25">
      <c r="A125">
        <v>61.5</v>
      </c>
      <c r="B125">
        <f>IF(A125&lt;='First Approx.'!$D$20,A125,"")</f>
        <v>61.5</v>
      </c>
      <c r="C125" s="1">
        <f>IF(B125="",#N/A,0.5*(SIN(RADIANS(A125*'First Approx.'!$D$18))+SIN(RADIANS(A125*'First Approx.'!$D$19))))</f>
        <v>1.2759517542371257E-2</v>
      </c>
      <c r="D125" s="1">
        <f>IF(B125="",#N/A,0.5*(COS(RADIANS(A125*'First Approx.'!$D$18))+COS(RADIANS(A125*'First Approx.'!$D$19))))</f>
        <v>-0.19467261866128521</v>
      </c>
    </row>
    <row r="126" spans="1:4" x14ac:dyDescent="0.25">
      <c r="A126">
        <v>62</v>
      </c>
      <c r="B126">
        <f>IF(A126&lt;='First Approx.'!$D$20,A126,"")</f>
        <v>62</v>
      </c>
      <c r="C126" s="1">
        <f>IF(B126="",#N/A,0.5*(SIN(RADIANS(A126*'First Approx.'!$D$18))+SIN(RADIANS(A126*'First Approx.'!$D$19))))</f>
        <v>-2.2557566113149852E-2</v>
      </c>
      <c r="D126" s="1">
        <f>IF(B126="",#N/A,0.5*(COS(RADIANS(A126*'First Approx.'!$D$18))+COS(RADIANS(A126*'First Approx.'!$D$19))))</f>
        <v>-0.25783416049629981</v>
      </c>
    </row>
    <row r="127" spans="1:4" x14ac:dyDescent="0.25">
      <c r="A127">
        <v>62.5</v>
      </c>
      <c r="B127">
        <f>IF(A127&lt;='First Approx.'!$D$20,A127,"")</f>
        <v>62.5</v>
      </c>
      <c r="C127" s="1">
        <f>IF(B127="",#N/A,0.5*(SIN(RADIANS(A127*'First Approx.'!$D$18))+SIN(RADIANS(A127*'First Approx.'!$D$19))))</f>
        <v>-7.640162613942969E-2</v>
      </c>
      <c r="D127" s="1">
        <f>IF(B127="",#N/A,0.5*(COS(RADIANS(A127*'First Approx.'!$D$18))+COS(RADIANS(A127*'First Approx.'!$D$19))))</f>
        <v>-0.31222767554724079</v>
      </c>
    </row>
    <row r="128" spans="1:4" x14ac:dyDescent="0.25">
      <c r="A128">
        <v>63</v>
      </c>
      <c r="B128">
        <f>IF(A128&lt;='First Approx.'!$D$20,A128,"")</f>
        <v>63</v>
      </c>
      <c r="C128" s="1">
        <f>IF(B128="",#N/A,0.5*(SIN(RADIANS(A128*'First Approx.'!$D$18))+SIN(RADIANS(A128*'First Approx.'!$D$19))))</f>
        <v>-0.14644660940672555</v>
      </c>
      <c r="D128" s="1">
        <f>IF(B128="",#N/A,0.5*(COS(RADIANS(A128*'First Approx.'!$D$18))+COS(RADIANS(A128*'First Approx.'!$D$19))))</f>
        <v>-0.35355339059327329</v>
      </c>
    </row>
    <row r="129" spans="1:4" x14ac:dyDescent="0.25">
      <c r="A129">
        <v>63.5</v>
      </c>
      <c r="B129">
        <f>IF(A129&lt;='First Approx.'!$D$20,A129,"")</f>
        <v>63.5</v>
      </c>
      <c r="C129" s="1">
        <f>IF(B129="",#N/A,0.5*(SIN(RADIANS(A129*'First Approx.'!$D$18))+SIN(RADIANS(A129*'First Approx.'!$D$19))))</f>
        <v>-0.22944754487246105</v>
      </c>
      <c r="D129" s="1">
        <f>IF(B129="",#N/A,0.5*(COS(RADIANS(A129*'First Approx.'!$D$18))+COS(RADIANS(A129*'First Approx.'!$D$19))))</f>
        <v>-0.37811785153261412</v>
      </c>
    </row>
    <row r="130" spans="1:4" x14ac:dyDescent="0.25">
      <c r="A130">
        <v>64</v>
      </c>
      <c r="B130">
        <f>IF(A130&lt;='First Approx.'!$D$20,A130,"")</f>
        <v>64</v>
      </c>
      <c r="C130" s="1">
        <f>IF(B130="",#N/A,0.5*(SIN(RADIANS(A130*'First Approx.'!$D$18))+SIN(RADIANS(A130*'First Approx.'!$D$19))))</f>
        <v>-0.3213938048432694</v>
      </c>
      <c r="D130" s="1">
        <f>IF(B130="",#N/A,0.5*(COS(RADIANS(A130*'First Approx.'!$D$18))+COS(RADIANS(A130*'First Approx.'!$D$19))))</f>
        <v>-0.38302222155948917</v>
      </c>
    </row>
    <row r="131" spans="1:4" x14ac:dyDescent="0.25">
      <c r="A131">
        <v>64.5</v>
      </c>
      <c r="B131">
        <f>IF(A131&lt;='First Approx.'!$D$20,A131,"")</f>
        <v>64.5</v>
      </c>
      <c r="C131" s="1">
        <f>IF(B131="",#N/A,0.5*(SIN(RADIANS(A131*'First Approx.'!$D$18))+SIN(RADIANS(A131*'First Approx.'!$D$19))))</f>
        <v>-0.41769981703450754</v>
      </c>
      <c r="D131" s="1">
        <f>IF(B131="",#N/A,0.5*(COS(RADIANS(A131*'First Approx.'!$D$18))+COS(RADIANS(A131*'First Approx.'!$D$19))))</f>
        <v>-0.36631290813564504</v>
      </c>
    </row>
    <row r="132" spans="1:4" x14ac:dyDescent="0.25">
      <c r="A132">
        <v>65</v>
      </c>
      <c r="B132">
        <f>IF(A132&lt;='First Approx.'!$D$20,A132,"")</f>
        <v>65</v>
      </c>
      <c r="C132" s="1">
        <f>IF(B132="",#N/A,0.5*(SIN(RADIANS(A132*'First Approx.'!$D$18))+SIN(RADIANS(A132*'First Approx.'!$D$19))))</f>
        <v>-0.51342418176678373</v>
      </c>
      <c r="D132" s="1">
        <f>IF(B132="",#N/A,0.5*(COS(RADIANS(A132*'First Approx.'!$D$18))+COS(RADIANS(A132*'First Approx.'!$D$19))))</f>
        <v>-0.32708727738303878</v>
      </c>
    </row>
    <row r="133" spans="1:4" x14ac:dyDescent="0.25">
      <c r="A133">
        <v>65.5</v>
      </c>
      <c r="B133">
        <f>IF(A133&lt;='First Approx.'!$D$20,A133,"")</f>
        <v>65.5</v>
      </c>
      <c r="C133" s="1">
        <f>IF(B133="",#N/A,0.5*(SIN(RADIANS(A133*'First Approx.'!$D$18))+SIN(RADIANS(A133*'First Approx.'!$D$19))))</f>
        <v>-0.60350679327046142</v>
      </c>
      <c r="D133" s="1">
        <f>IF(B133="",#N/A,0.5*(COS(RADIANS(A133*'First Approx.'!$D$18))+COS(RADIANS(A133*'First Approx.'!$D$19))))</f>
        <v>-0.26554934450376422</v>
      </c>
    </row>
    <row r="134" spans="1:4" x14ac:dyDescent="0.25">
      <c r="A134">
        <v>66</v>
      </c>
      <c r="B134">
        <f>IF(A134&lt;='First Approx.'!$D$20,A134,"")</f>
        <v>66</v>
      </c>
      <c r="C134" s="1">
        <f>IF(B134="",#N/A,0.5*(SIN(RADIANS(A134*'First Approx.'!$D$18))+SIN(RADIANS(A134*'First Approx.'!$D$19))))</f>
        <v>-0.68301270189221885</v>
      </c>
      <c r="D134" s="1">
        <f>IF(B134="",#N/A,0.5*(COS(RADIANS(A134*'First Approx.'!$D$18))+COS(RADIANS(A134*'First Approx.'!$D$19))))</f>
        <v>-0.18301270189222019</v>
      </c>
    </row>
    <row r="135" spans="1:4" x14ac:dyDescent="0.25">
      <c r="A135">
        <v>66.5</v>
      </c>
      <c r="B135">
        <f>IF(A135&lt;='First Approx.'!$D$20,A135,"")</f>
        <v>66.5</v>
      </c>
      <c r="C135" s="1">
        <f>IF(B135="",#N/A,0.5*(SIN(RADIANS(A135*'First Approx.'!$D$18))+SIN(RADIANS(A135*'First Approx.'!$D$19))))</f>
        <v>-0.74737112595232613</v>
      </c>
      <c r="D135" s="1">
        <f>IF(B135="",#N/A,0.5*(COS(RADIANS(A135*'First Approx.'!$D$18))+COS(RADIANS(A135*'First Approx.'!$D$19))))</f>
        <v>-8.1850450229538463E-2</v>
      </c>
    </row>
    <row r="136" spans="1:4" x14ac:dyDescent="0.25">
      <c r="A136">
        <v>67</v>
      </c>
      <c r="B136">
        <f>IF(A136&lt;='First Approx.'!$D$20,A136,"")</f>
        <v>67</v>
      </c>
      <c r="C136" s="1">
        <f>IF(B136="",#N/A,0.5*(SIN(RADIANS(A136*'First Approx.'!$D$18))+SIN(RADIANS(A136*'First Approx.'!$D$19))))</f>
        <v>-0.79259824370398468</v>
      </c>
      <c r="D136" s="1">
        <f>IF(B136="",#N/A,0.5*(COS(RADIANS(A136*'First Approx.'!$D$18))+COS(RADIANS(A136*'First Approx.'!$D$19))))</f>
        <v>3.4605586667746602E-2</v>
      </c>
    </row>
    <row r="137" spans="1:4" x14ac:dyDescent="0.25">
      <c r="A137">
        <v>67.5</v>
      </c>
      <c r="B137">
        <f>IF(A137&lt;='First Approx.'!$D$20,A137,"")</f>
        <v>67.5</v>
      </c>
      <c r="C137" s="1">
        <f>IF(B137="",#N/A,0.5*(SIN(RADIANS(A137*'First Approx.'!$D$18))+SIN(RADIANS(A137*'First Approx.'!$D$19))))</f>
        <v>-0.81549315684891677</v>
      </c>
      <c r="D137" s="1">
        <f>IF(B137="",#N/A,0.5*(COS(RADIANS(A137*'First Approx.'!$D$18))+COS(RADIANS(A137*'First Approx.'!$D$19))))</f>
        <v>0.16221167441072828</v>
      </c>
    </row>
    <row r="138" spans="1:4" x14ac:dyDescent="0.25">
      <c r="A138">
        <v>68</v>
      </c>
      <c r="B138">
        <f>IF(A138&lt;='First Approx.'!$D$20,A138,"")</f>
        <v>68</v>
      </c>
      <c r="C138" s="1">
        <f>IF(B138="",#N/A,0.5*(SIN(RADIANS(A138*'First Approx.'!$D$18))+SIN(RADIANS(A138*'First Approx.'!$D$19))))</f>
        <v>-0.81379768134937369</v>
      </c>
      <c r="D138" s="1">
        <f>IF(B138="",#N/A,0.5*(COS(RADIANS(A138*'First Approx.'!$D$18))+COS(RADIANS(A138*'First Approx.'!$D$19))))</f>
        <v>0.29619813272602435</v>
      </c>
    </row>
    <row r="139" spans="1:4" x14ac:dyDescent="0.25">
      <c r="A139">
        <v>68.5</v>
      </c>
      <c r="B139">
        <f>IF(A139&lt;='First Approx.'!$D$20,A139,"")</f>
        <v>68.5</v>
      </c>
      <c r="C139" s="1">
        <f>IF(B139="",#N/A,0.5*(SIN(RADIANS(A139*'First Approx.'!$D$18))+SIN(RADIANS(A139*'First Approx.'!$D$19))))</f>
        <v>-0.78631232896645187</v>
      </c>
      <c r="D139" s="1">
        <f>IF(B139="",#N/A,0.5*(COS(RADIANS(A139*'First Approx.'!$D$18))+COS(RADIANS(A139*'First Approx.'!$D$19))))</f>
        <v>0.43138571582716378</v>
      </c>
    </row>
    <row r="140" spans="1:4" x14ac:dyDescent="0.25">
      <c r="A140">
        <v>69</v>
      </c>
      <c r="B140">
        <f>IF(A140&lt;='First Approx.'!$D$20,A140,"")</f>
        <v>69</v>
      </c>
      <c r="C140" s="1">
        <f>IF(B140="",#N/A,0.5*(SIN(RADIANS(A140*'First Approx.'!$D$18))+SIN(RADIANS(A140*'First Approx.'!$D$19))))</f>
        <v>-0.73296291314453432</v>
      </c>
      <c r="D140" s="1">
        <f>IF(B140="",#N/A,0.5*(COS(RADIANS(A140*'First Approx.'!$D$18))+COS(RADIANS(A140*'First Approx.'!$D$19))))</f>
        <v>0.562422224443479</v>
      </c>
    </row>
    <row r="141" spans="1:4" x14ac:dyDescent="0.25">
      <c r="A141">
        <v>69.5</v>
      </c>
      <c r="B141">
        <f>IF(A141&lt;='First Approx.'!$D$20,A141,"")</f>
        <v>69.5</v>
      </c>
      <c r="C141" s="1">
        <f>IF(B141="",#N/A,0.5*(SIN(RADIANS(A141*'First Approx.'!$D$18))+SIN(RADIANS(A141*'First Approx.'!$D$19))))</f>
        <v>-0.65481454745946033</v>
      </c>
      <c r="D141" s="1">
        <f>IF(B141="",#N/A,0.5*(COS(RADIANS(A141*'First Approx.'!$D$18))+COS(RADIANS(A141*'First Approx.'!$D$19))))</f>
        <v>0.68402820013584231</v>
      </c>
    </row>
    <row r="142" spans="1:4" x14ac:dyDescent="0.25">
      <c r="A142">
        <v>70</v>
      </c>
      <c r="B142">
        <f>IF(A142&lt;='First Approx.'!$D$20,A142,"")</f>
        <v>70</v>
      </c>
      <c r="C142" s="1">
        <f>IF(B142="",#N/A,0.5*(SIN(RADIANS(A142*'First Approx.'!$D$18))+SIN(RADIANS(A142*'First Approx.'!$D$19))))</f>
        <v>-0.5540322932223235</v>
      </c>
      <c r="D142" s="1">
        <f>IF(B142="",#N/A,0.5*(COS(RADIANS(A142*'First Approx.'!$D$18))+COS(RADIANS(A142*'First Approx.'!$D$19))))</f>
        <v>0.79124011523622373</v>
      </c>
    </row>
    <row r="143" spans="1:4" x14ac:dyDescent="0.25">
      <c r="A143">
        <v>70.5</v>
      </c>
      <c r="B143">
        <f>IF(A143&lt;='First Approx.'!$D$20,A143,"")</f>
        <v>70.5</v>
      </c>
      <c r="C143" s="1">
        <f>IF(B143="",#N/A,0.5*(SIN(RADIANS(A143*'First Approx.'!$D$18))+SIN(RADIANS(A143*'First Approx.'!$D$19))))</f>
        <v>-0.43379023705562131</v>
      </c>
      <c r="D143" s="1">
        <f>IF(B143="",#N/A,0.5*(COS(RADIANS(A143*'First Approx.'!$D$18))+COS(RADIANS(A143*'First Approx.'!$D$19))))</f>
        <v>0.87963958329015135</v>
      </c>
    </row>
    <row r="144" spans="1:4" x14ac:dyDescent="0.25">
      <c r="A144">
        <v>71</v>
      </c>
      <c r="B144">
        <f>IF(A144&lt;='First Approx.'!$D$20,A144,"")</f>
        <v>71</v>
      </c>
      <c r="C144" s="1">
        <f>IF(B144="",#N/A,0.5*(SIN(RADIANS(A144*'First Approx.'!$D$18))+SIN(RADIANS(A144*'First Approx.'!$D$19))))</f>
        <v>-0.29813321970381457</v>
      </c>
      <c r="D144" s="1">
        <f>IF(B144="",#N/A,0.5*(COS(RADIANS(A144*'First Approx.'!$D$18))+COS(RADIANS(A144*'First Approx.'!$D$19))))</f>
        <v>0.9455577700244292</v>
      </c>
    </row>
    <row r="145" spans="1:4" x14ac:dyDescent="0.25">
      <c r="A145">
        <v>71.5</v>
      </c>
      <c r="B145">
        <f>IF(A145&lt;='First Approx.'!$D$20,A145,"")</f>
        <v>71.5</v>
      </c>
      <c r="C145" s="1">
        <f>IF(B145="",#N/A,0.5*(SIN(RADIANS(A145*'First Approx.'!$D$18))+SIN(RADIANS(A145*'First Approx.'!$D$19))))</f>
        <v>-0.15179767834288077</v>
      </c>
      <c r="D145" s="1">
        <f>IF(B145="",#N/A,0.5*(COS(RADIANS(A145*'First Approx.'!$D$18))+COS(RADIANS(A145*'First Approx.'!$D$19))))</f>
        <v>0.98624535260583945</v>
      </c>
    </row>
    <row r="146" spans="1:4" x14ac:dyDescent="0.25">
      <c r="A146">
        <v>72</v>
      </c>
      <c r="B146">
        <f>IF(A146&lt;='First Approx.'!$D$20,A146,"")</f>
        <v>72</v>
      </c>
      <c r="C146" s="1">
        <f>IF(B146="",#N/A,0.5*(SIN(RADIANS(A146*'First Approx.'!$D$18))+SIN(RADIANS(A146*'First Approx.'!$D$19))))</f>
        <v>-8.5760391843603401E-16</v>
      </c>
      <c r="D146" s="1">
        <f>IF(B146="",#N/A,0.5*(COS(RADIANS(A146*'First Approx.'!$D$18))+COS(RADIANS(A146*'First Approx.'!$D$19))))</f>
        <v>1</v>
      </c>
    </row>
    <row r="147" spans="1:4" x14ac:dyDescent="0.25">
      <c r="A147">
        <v>72.5</v>
      </c>
      <c r="B147" t="str">
        <f>IF(A147&lt;='First Approx.'!$D$20,A147,"")</f>
        <v/>
      </c>
      <c r="C147" s="1" t="e">
        <f>IF(B147="",#N/A,0.5*(SIN(RADIANS(A147*'First Approx.'!$D$18))+SIN(RADIANS(A147*'First Approx.'!$D$19))))</f>
        <v>#N/A</v>
      </c>
      <c r="D147" s="1" t="e">
        <f>IF(B147="",#N/A,0.5*(COS(RADIANS(A147*'First Approx.'!$D$18))+COS(RADIANS(A147*'First Approx.'!$D$19))))</f>
        <v>#N/A</v>
      </c>
    </row>
    <row r="148" spans="1:4" x14ac:dyDescent="0.25">
      <c r="A148">
        <v>73</v>
      </c>
      <c r="B148" t="str">
        <f>IF(A148&lt;='First Approx.'!$D$20,A148,"")</f>
        <v/>
      </c>
      <c r="C148" s="1" t="e">
        <f>IF(B148="",#N/A,0.5*(SIN(RADIANS(A148*'First Approx.'!$D$18))+SIN(RADIANS(A148*'First Approx.'!$D$19))))</f>
        <v>#N/A</v>
      </c>
      <c r="D148" s="1" t="e">
        <f>IF(B148="",#N/A,0.5*(COS(RADIANS(A148*'First Approx.'!$D$18))+COS(RADIANS(A148*'First Approx.'!$D$19))))</f>
        <v>#N/A</v>
      </c>
    </row>
    <row r="149" spans="1:4" x14ac:dyDescent="0.25">
      <c r="A149">
        <v>73.5</v>
      </c>
      <c r="B149" t="str">
        <f>IF(A149&lt;='First Approx.'!$D$20,A149,"")</f>
        <v/>
      </c>
      <c r="C149" s="1" t="e">
        <f>IF(B149="",#N/A,0.5*(SIN(RADIANS(A149*'First Approx.'!$D$18))+SIN(RADIANS(A149*'First Approx.'!$D$19))))</f>
        <v>#N/A</v>
      </c>
      <c r="D149" s="1" t="e">
        <f>IF(B149="",#N/A,0.5*(COS(RADIANS(A149*'First Approx.'!$D$18))+COS(RADIANS(A149*'First Approx.'!$D$19))))</f>
        <v>#N/A</v>
      </c>
    </row>
    <row r="150" spans="1:4" x14ac:dyDescent="0.25">
      <c r="A150">
        <v>74</v>
      </c>
      <c r="B150" t="str">
        <f>IF(A150&lt;='First Approx.'!$D$20,A150,"")</f>
        <v/>
      </c>
      <c r="C150" s="1" t="e">
        <f>IF(B150="",#N/A,0.5*(SIN(RADIANS(A150*'First Approx.'!$D$18))+SIN(RADIANS(A150*'First Approx.'!$D$19))))</f>
        <v>#N/A</v>
      </c>
      <c r="D150" s="1" t="e">
        <f>IF(B150="",#N/A,0.5*(COS(RADIANS(A150*'First Approx.'!$D$18))+COS(RADIANS(A150*'First Approx.'!$D$19))))</f>
        <v>#N/A</v>
      </c>
    </row>
    <row r="151" spans="1:4" x14ac:dyDescent="0.25">
      <c r="A151">
        <v>74.5</v>
      </c>
      <c r="B151" t="str">
        <f>IF(A151&lt;='First Approx.'!$D$20,A151,"")</f>
        <v/>
      </c>
      <c r="C151" s="1" t="e">
        <f>IF(B151="",#N/A,0.5*(SIN(RADIANS(A151*'First Approx.'!$D$18))+SIN(RADIANS(A151*'First Approx.'!$D$19))))</f>
        <v>#N/A</v>
      </c>
      <c r="D151" s="1" t="e">
        <f>IF(B151="",#N/A,0.5*(COS(RADIANS(A151*'First Approx.'!$D$18))+COS(RADIANS(A151*'First Approx.'!$D$19))))</f>
        <v>#N/A</v>
      </c>
    </row>
    <row r="152" spans="1:4" x14ac:dyDescent="0.25">
      <c r="A152">
        <v>75</v>
      </c>
      <c r="B152" t="str">
        <f>IF(A152&lt;='First Approx.'!$D$20,A152,"")</f>
        <v/>
      </c>
      <c r="C152" s="1" t="e">
        <f>IF(B152="",#N/A,0.5*(SIN(RADIANS(A152*'First Approx.'!$D$18))+SIN(RADIANS(A152*'First Approx.'!$D$19))))</f>
        <v>#N/A</v>
      </c>
      <c r="D152" s="1" t="e">
        <f>IF(B152="",#N/A,0.5*(COS(RADIANS(A152*'First Approx.'!$D$18))+COS(RADIANS(A152*'First Approx.'!$D$19))))</f>
        <v>#N/A</v>
      </c>
    </row>
    <row r="153" spans="1:4" x14ac:dyDescent="0.25">
      <c r="A153">
        <v>75.5</v>
      </c>
      <c r="B153" t="str">
        <f>IF(A153&lt;='First Approx.'!$D$20,A153,"")</f>
        <v/>
      </c>
      <c r="C153" s="1" t="e">
        <f>IF(B153="",#N/A,0.5*(SIN(RADIANS(A153*'First Approx.'!$D$18))+SIN(RADIANS(A153*'First Approx.'!$D$19))))</f>
        <v>#N/A</v>
      </c>
      <c r="D153" s="1" t="e">
        <f>IF(B153="",#N/A,0.5*(COS(RADIANS(A153*'First Approx.'!$D$18))+COS(RADIANS(A153*'First Approx.'!$D$19))))</f>
        <v>#N/A</v>
      </c>
    </row>
    <row r="154" spans="1:4" x14ac:dyDescent="0.25">
      <c r="A154">
        <v>76</v>
      </c>
      <c r="B154" t="str">
        <f>IF(A154&lt;='First Approx.'!$D$20,A154,"")</f>
        <v/>
      </c>
      <c r="C154" s="1" t="e">
        <f>IF(B154="",#N/A,0.5*(SIN(RADIANS(A154*'First Approx.'!$D$18))+SIN(RADIANS(A154*'First Approx.'!$D$19))))</f>
        <v>#N/A</v>
      </c>
      <c r="D154" s="1" t="e">
        <f>IF(B154="",#N/A,0.5*(COS(RADIANS(A154*'First Approx.'!$D$18))+COS(RADIANS(A154*'First Approx.'!$D$19))))</f>
        <v>#N/A</v>
      </c>
    </row>
    <row r="155" spans="1:4" x14ac:dyDescent="0.25">
      <c r="A155">
        <v>76.5</v>
      </c>
      <c r="B155" t="str">
        <f>IF(A155&lt;='First Approx.'!$D$20,A155,"")</f>
        <v/>
      </c>
      <c r="C155" s="1" t="e">
        <f>IF(B155="",#N/A,0.5*(SIN(RADIANS(A155*'First Approx.'!$D$18))+SIN(RADIANS(A155*'First Approx.'!$D$19))))</f>
        <v>#N/A</v>
      </c>
      <c r="D155" s="1" t="e">
        <f>IF(B155="",#N/A,0.5*(COS(RADIANS(A155*'First Approx.'!$D$18))+COS(RADIANS(A155*'First Approx.'!$D$19))))</f>
        <v>#N/A</v>
      </c>
    </row>
    <row r="156" spans="1:4" x14ac:dyDescent="0.25">
      <c r="A156">
        <v>77</v>
      </c>
      <c r="B156" t="str">
        <f>IF(A156&lt;='First Approx.'!$D$20,A156,"")</f>
        <v/>
      </c>
      <c r="C156" s="1" t="e">
        <f>IF(B156="",#N/A,0.5*(SIN(RADIANS(A156*'First Approx.'!$D$18))+SIN(RADIANS(A156*'First Approx.'!$D$19))))</f>
        <v>#N/A</v>
      </c>
      <c r="D156" s="1" t="e">
        <f>IF(B156="",#N/A,0.5*(COS(RADIANS(A156*'First Approx.'!$D$18))+COS(RADIANS(A156*'First Approx.'!$D$19))))</f>
        <v>#N/A</v>
      </c>
    </row>
    <row r="157" spans="1:4" x14ac:dyDescent="0.25">
      <c r="A157">
        <v>77.5</v>
      </c>
      <c r="B157" t="str">
        <f>IF(A157&lt;='First Approx.'!$D$20,A157,"")</f>
        <v/>
      </c>
      <c r="C157" s="1" t="e">
        <f>IF(B157="",#N/A,0.5*(SIN(RADIANS(A157*'First Approx.'!$D$18))+SIN(RADIANS(A157*'First Approx.'!$D$19))))</f>
        <v>#N/A</v>
      </c>
      <c r="D157" s="1" t="e">
        <f>IF(B157="",#N/A,0.5*(COS(RADIANS(A157*'First Approx.'!$D$18))+COS(RADIANS(A157*'First Approx.'!$D$19))))</f>
        <v>#N/A</v>
      </c>
    </row>
    <row r="158" spans="1:4" x14ac:dyDescent="0.25">
      <c r="A158">
        <v>78</v>
      </c>
      <c r="B158" t="str">
        <f>IF(A158&lt;='First Approx.'!$D$20,A158,"")</f>
        <v/>
      </c>
      <c r="C158" s="1" t="e">
        <f>IF(B158="",#N/A,0.5*(SIN(RADIANS(A158*'First Approx.'!$D$18))+SIN(RADIANS(A158*'First Approx.'!$D$19))))</f>
        <v>#N/A</v>
      </c>
      <c r="D158" s="1" t="e">
        <f>IF(B158="",#N/A,0.5*(COS(RADIANS(A158*'First Approx.'!$D$18))+COS(RADIANS(A158*'First Approx.'!$D$19))))</f>
        <v>#N/A</v>
      </c>
    </row>
    <row r="159" spans="1:4" x14ac:dyDescent="0.25">
      <c r="A159">
        <v>78.5</v>
      </c>
      <c r="B159" t="str">
        <f>IF(A159&lt;='First Approx.'!$D$20,A159,"")</f>
        <v/>
      </c>
      <c r="C159" s="1" t="e">
        <f>IF(B159="",#N/A,0.5*(SIN(RADIANS(A159*'First Approx.'!$D$18))+SIN(RADIANS(A159*'First Approx.'!$D$19))))</f>
        <v>#N/A</v>
      </c>
      <c r="D159" s="1" t="e">
        <f>IF(B159="",#N/A,0.5*(COS(RADIANS(A159*'First Approx.'!$D$18))+COS(RADIANS(A159*'First Approx.'!$D$19))))</f>
        <v>#N/A</v>
      </c>
    </row>
    <row r="160" spans="1:4" x14ac:dyDescent="0.25">
      <c r="A160">
        <v>79</v>
      </c>
      <c r="B160" t="str">
        <f>IF(A160&lt;='First Approx.'!$D$20,A160,"")</f>
        <v/>
      </c>
      <c r="C160" s="1" t="e">
        <f>IF(B160="",#N/A,0.5*(SIN(RADIANS(A160*'First Approx.'!$D$18))+SIN(RADIANS(A160*'First Approx.'!$D$19))))</f>
        <v>#N/A</v>
      </c>
      <c r="D160" s="1" t="e">
        <f>IF(B160="",#N/A,0.5*(COS(RADIANS(A160*'First Approx.'!$D$18))+COS(RADIANS(A160*'First Approx.'!$D$19))))</f>
        <v>#N/A</v>
      </c>
    </row>
    <row r="161" spans="1:4" x14ac:dyDescent="0.25">
      <c r="A161">
        <v>79.5</v>
      </c>
      <c r="B161" t="str">
        <f>IF(A161&lt;='First Approx.'!$D$20,A161,"")</f>
        <v/>
      </c>
      <c r="C161" s="1" t="e">
        <f>IF(B161="",#N/A,0.5*(SIN(RADIANS(A161*'First Approx.'!$D$18))+SIN(RADIANS(A161*'First Approx.'!$D$19))))</f>
        <v>#N/A</v>
      </c>
      <c r="D161" s="1" t="e">
        <f>IF(B161="",#N/A,0.5*(COS(RADIANS(A161*'First Approx.'!$D$18))+COS(RADIANS(A161*'First Approx.'!$D$19))))</f>
        <v>#N/A</v>
      </c>
    </row>
    <row r="162" spans="1:4" x14ac:dyDescent="0.25">
      <c r="A162">
        <v>80</v>
      </c>
      <c r="B162" t="str">
        <f>IF(A162&lt;='First Approx.'!$D$20,A162,"")</f>
        <v/>
      </c>
      <c r="C162" s="1" t="e">
        <f>IF(B162="",#N/A,0.5*(SIN(RADIANS(A162*'First Approx.'!$D$18))+SIN(RADIANS(A162*'First Approx.'!$D$19))))</f>
        <v>#N/A</v>
      </c>
      <c r="D162" s="1" t="e">
        <f>IF(B162="",#N/A,0.5*(COS(RADIANS(A162*'First Approx.'!$D$18))+COS(RADIANS(A162*'First Approx.'!$D$19))))</f>
        <v>#N/A</v>
      </c>
    </row>
    <row r="163" spans="1:4" x14ac:dyDescent="0.25">
      <c r="A163">
        <v>80.5</v>
      </c>
      <c r="B163" t="str">
        <f>IF(A163&lt;='First Approx.'!$D$20,A163,"")</f>
        <v/>
      </c>
      <c r="C163" s="1" t="e">
        <f>IF(B163="",#N/A,0.5*(SIN(RADIANS(A163*'First Approx.'!$D$18))+SIN(RADIANS(A163*'First Approx.'!$D$19))))</f>
        <v>#N/A</v>
      </c>
      <c r="D163" s="1" t="e">
        <f>IF(B163="",#N/A,0.5*(COS(RADIANS(A163*'First Approx.'!$D$18))+COS(RADIANS(A163*'First Approx.'!$D$19))))</f>
        <v>#N/A</v>
      </c>
    </row>
    <row r="164" spans="1:4" x14ac:dyDescent="0.25">
      <c r="A164">
        <v>81</v>
      </c>
      <c r="B164" t="str">
        <f>IF(A164&lt;='First Approx.'!$D$20,A164,"")</f>
        <v/>
      </c>
      <c r="C164" s="1" t="e">
        <f>IF(B164="",#N/A,0.5*(SIN(RADIANS(A164*'First Approx.'!$D$18))+SIN(RADIANS(A164*'First Approx.'!$D$19))))</f>
        <v>#N/A</v>
      </c>
      <c r="D164" s="1" t="e">
        <f>IF(B164="",#N/A,0.5*(COS(RADIANS(A164*'First Approx.'!$D$18))+COS(RADIANS(A164*'First Approx.'!$D$19))))</f>
        <v>#N/A</v>
      </c>
    </row>
    <row r="165" spans="1:4" x14ac:dyDescent="0.25">
      <c r="A165">
        <v>81.5</v>
      </c>
      <c r="B165" t="str">
        <f>IF(A165&lt;='First Approx.'!$D$20,A165,"")</f>
        <v/>
      </c>
      <c r="C165" s="1" t="e">
        <f>IF(B165="",#N/A,0.5*(SIN(RADIANS(A165*'First Approx.'!$D$18))+SIN(RADIANS(A165*'First Approx.'!$D$19))))</f>
        <v>#N/A</v>
      </c>
      <c r="D165" s="1" t="e">
        <f>IF(B165="",#N/A,0.5*(COS(RADIANS(A165*'First Approx.'!$D$18))+COS(RADIANS(A165*'First Approx.'!$D$19))))</f>
        <v>#N/A</v>
      </c>
    </row>
    <row r="166" spans="1:4" x14ac:dyDescent="0.25">
      <c r="A166">
        <v>82</v>
      </c>
      <c r="B166" t="str">
        <f>IF(A166&lt;='First Approx.'!$D$20,A166,"")</f>
        <v/>
      </c>
      <c r="C166" s="1" t="e">
        <f>IF(B166="",#N/A,0.5*(SIN(RADIANS(A166*'First Approx.'!$D$18))+SIN(RADIANS(A166*'First Approx.'!$D$19))))</f>
        <v>#N/A</v>
      </c>
      <c r="D166" s="1" t="e">
        <f>IF(B166="",#N/A,0.5*(COS(RADIANS(A166*'First Approx.'!$D$18))+COS(RADIANS(A166*'First Approx.'!$D$19))))</f>
        <v>#N/A</v>
      </c>
    </row>
    <row r="167" spans="1:4" x14ac:dyDescent="0.25">
      <c r="A167">
        <v>82.5</v>
      </c>
      <c r="B167" t="str">
        <f>IF(A167&lt;='First Approx.'!$D$20,A167,"")</f>
        <v/>
      </c>
      <c r="C167" s="1" t="e">
        <f>IF(B167="",#N/A,0.5*(SIN(RADIANS(A167*'First Approx.'!$D$18))+SIN(RADIANS(A167*'First Approx.'!$D$19))))</f>
        <v>#N/A</v>
      </c>
      <c r="D167" s="1" t="e">
        <f>IF(B167="",#N/A,0.5*(COS(RADIANS(A167*'First Approx.'!$D$18))+COS(RADIANS(A167*'First Approx.'!$D$19))))</f>
        <v>#N/A</v>
      </c>
    </row>
    <row r="168" spans="1:4" x14ac:dyDescent="0.25">
      <c r="A168">
        <v>83</v>
      </c>
      <c r="B168" t="str">
        <f>IF(A168&lt;='First Approx.'!$D$20,A168,"")</f>
        <v/>
      </c>
      <c r="C168" s="1" t="e">
        <f>IF(B168="",#N/A,0.5*(SIN(RADIANS(A168*'First Approx.'!$D$18))+SIN(RADIANS(A168*'First Approx.'!$D$19))))</f>
        <v>#N/A</v>
      </c>
      <c r="D168" s="1" t="e">
        <f>IF(B168="",#N/A,0.5*(COS(RADIANS(A168*'First Approx.'!$D$18))+COS(RADIANS(A168*'First Approx.'!$D$19))))</f>
        <v>#N/A</v>
      </c>
    </row>
    <row r="169" spans="1:4" x14ac:dyDescent="0.25">
      <c r="A169">
        <v>83.5</v>
      </c>
      <c r="B169" t="str">
        <f>IF(A169&lt;='First Approx.'!$D$20,A169,"")</f>
        <v/>
      </c>
      <c r="C169" s="1" t="e">
        <f>IF(B169="",#N/A,0.5*(SIN(RADIANS(A169*'First Approx.'!$D$18))+SIN(RADIANS(A169*'First Approx.'!$D$19))))</f>
        <v>#N/A</v>
      </c>
      <c r="D169" s="1" t="e">
        <f>IF(B169="",#N/A,0.5*(COS(RADIANS(A169*'First Approx.'!$D$18))+COS(RADIANS(A169*'First Approx.'!$D$19))))</f>
        <v>#N/A</v>
      </c>
    </row>
    <row r="170" spans="1:4" x14ac:dyDescent="0.25">
      <c r="A170">
        <v>84</v>
      </c>
      <c r="B170" t="str">
        <f>IF(A170&lt;='First Approx.'!$D$20,A170,"")</f>
        <v/>
      </c>
      <c r="C170" s="1" t="e">
        <f>IF(B170="",#N/A,0.5*(SIN(RADIANS(A170*'First Approx.'!$D$18))+SIN(RADIANS(A170*'First Approx.'!$D$19))))</f>
        <v>#N/A</v>
      </c>
      <c r="D170" s="1" t="e">
        <f>IF(B170="",#N/A,0.5*(COS(RADIANS(A170*'First Approx.'!$D$18))+COS(RADIANS(A170*'First Approx.'!$D$19))))</f>
        <v>#N/A</v>
      </c>
    </row>
    <row r="171" spans="1:4" x14ac:dyDescent="0.25">
      <c r="A171">
        <v>84.5</v>
      </c>
      <c r="B171" t="str">
        <f>IF(A171&lt;='First Approx.'!$D$20,A171,"")</f>
        <v/>
      </c>
      <c r="C171" s="1" t="e">
        <f>IF(B171="",#N/A,0.5*(SIN(RADIANS(A171*'First Approx.'!$D$18))+SIN(RADIANS(A171*'First Approx.'!$D$19))))</f>
        <v>#N/A</v>
      </c>
      <c r="D171" s="1" t="e">
        <f>IF(B171="",#N/A,0.5*(COS(RADIANS(A171*'First Approx.'!$D$18))+COS(RADIANS(A171*'First Approx.'!$D$19))))</f>
        <v>#N/A</v>
      </c>
    </row>
    <row r="172" spans="1:4" x14ac:dyDescent="0.25">
      <c r="A172">
        <v>85</v>
      </c>
      <c r="B172" t="str">
        <f>IF(A172&lt;='First Approx.'!$D$20,A172,"")</f>
        <v/>
      </c>
      <c r="C172" s="1" t="e">
        <f>IF(B172="",#N/A,0.5*(SIN(RADIANS(A172*'First Approx.'!$D$18))+SIN(RADIANS(A172*'First Approx.'!$D$19))))</f>
        <v>#N/A</v>
      </c>
      <c r="D172" s="1" t="e">
        <f>IF(B172="",#N/A,0.5*(COS(RADIANS(A172*'First Approx.'!$D$18))+COS(RADIANS(A172*'First Approx.'!$D$19))))</f>
        <v>#N/A</v>
      </c>
    </row>
    <row r="173" spans="1:4" x14ac:dyDescent="0.25">
      <c r="A173">
        <v>85.5</v>
      </c>
      <c r="B173" t="str">
        <f>IF(A173&lt;='First Approx.'!$D$20,A173,"")</f>
        <v/>
      </c>
      <c r="C173" s="1" t="e">
        <f>IF(B173="",#N/A,0.5*(SIN(RADIANS(A173*'First Approx.'!$D$18))+SIN(RADIANS(A173*'First Approx.'!$D$19))))</f>
        <v>#N/A</v>
      </c>
      <c r="D173" s="1" t="e">
        <f>IF(B173="",#N/A,0.5*(COS(RADIANS(A173*'First Approx.'!$D$18))+COS(RADIANS(A173*'First Approx.'!$D$19))))</f>
        <v>#N/A</v>
      </c>
    </row>
    <row r="174" spans="1:4" x14ac:dyDescent="0.25">
      <c r="A174">
        <v>86</v>
      </c>
      <c r="B174" t="str">
        <f>IF(A174&lt;='First Approx.'!$D$20,A174,"")</f>
        <v/>
      </c>
      <c r="C174" s="1" t="e">
        <f>IF(B174="",#N/A,0.5*(SIN(RADIANS(A174*'First Approx.'!$D$18))+SIN(RADIANS(A174*'First Approx.'!$D$19))))</f>
        <v>#N/A</v>
      </c>
      <c r="D174" s="1" t="e">
        <f>IF(B174="",#N/A,0.5*(COS(RADIANS(A174*'First Approx.'!$D$18))+COS(RADIANS(A174*'First Approx.'!$D$19))))</f>
        <v>#N/A</v>
      </c>
    </row>
    <row r="175" spans="1:4" x14ac:dyDescent="0.25">
      <c r="A175">
        <v>86.5</v>
      </c>
      <c r="B175" t="str">
        <f>IF(A175&lt;='First Approx.'!$D$20,A175,"")</f>
        <v/>
      </c>
      <c r="C175" s="1" t="e">
        <f>IF(B175="",#N/A,0.5*(SIN(RADIANS(A175*'First Approx.'!$D$18))+SIN(RADIANS(A175*'First Approx.'!$D$19))))</f>
        <v>#N/A</v>
      </c>
      <c r="D175" s="1" t="e">
        <f>IF(B175="",#N/A,0.5*(COS(RADIANS(A175*'First Approx.'!$D$18))+COS(RADIANS(A175*'First Approx.'!$D$19))))</f>
        <v>#N/A</v>
      </c>
    </row>
    <row r="176" spans="1:4" x14ac:dyDescent="0.25">
      <c r="A176">
        <v>87</v>
      </c>
      <c r="B176" t="str">
        <f>IF(A176&lt;='First Approx.'!$D$20,A176,"")</f>
        <v/>
      </c>
      <c r="C176" s="1" t="e">
        <f>IF(B176="",#N/A,0.5*(SIN(RADIANS(A176*'First Approx.'!$D$18))+SIN(RADIANS(A176*'First Approx.'!$D$19))))</f>
        <v>#N/A</v>
      </c>
      <c r="D176" s="1" t="e">
        <f>IF(B176="",#N/A,0.5*(COS(RADIANS(A176*'First Approx.'!$D$18))+COS(RADIANS(A176*'First Approx.'!$D$19))))</f>
        <v>#N/A</v>
      </c>
    </row>
    <row r="177" spans="1:4" x14ac:dyDescent="0.25">
      <c r="A177">
        <v>87.5</v>
      </c>
      <c r="B177" t="str">
        <f>IF(A177&lt;='First Approx.'!$D$20,A177,"")</f>
        <v/>
      </c>
      <c r="C177" s="1" t="e">
        <f>IF(B177="",#N/A,0.5*(SIN(RADIANS(A177*'First Approx.'!$D$18))+SIN(RADIANS(A177*'First Approx.'!$D$19))))</f>
        <v>#N/A</v>
      </c>
      <c r="D177" s="1" t="e">
        <f>IF(B177="",#N/A,0.5*(COS(RADIANS(A177*'First Approx.'!$D$18))+COS(RADIANS(A177*'First Approx.'!$D$19))))</f>
        <v>#N/A</v>
      </c>
    </row>
    <row r="178" spans="1:4" x14ac:dyDescent="0.25">
      <c r="A178">
        <v>88</v>
      </c>
      <c r="B178" t="str">
        <f>IF(A178&lt;='First Approx.'!$D$20,A178,"")</f>
        <v/>
      </c>
      <c r="C178" s="1" t="e">
        <f>IF(B178="",#N/A,0.5*(SIN(RADIANS(A178*'First Approx.'!$D$18))+SIN(RADIANS(A178*'First Approx.'!$D$19))))</f>
        <v>#N/A</v>
      </c>
      <c r="D178" s="1" t="e">
        <f>IF(B178="",#N/A,0.5*(COS(RADIANS(A178*'First Approx.'!$D$18))+COS(RADIANS(A178*'First Approx.'!$D$19))))</f>
        <v>#N/A</v>
      </c>
    </row>
    <row r="179" spans="1:4" x14ac:dyDescent="0.25">
      <c r="A179">
        <v>88.5</v>
      </c>
      <c r="B179" t="str">
        <f>IF(A179&lt;='First Approx.'!$D$20,A179,"")</f>
        <v/>
      </c>
      <c r="C179" s="1" t="e">
        <f>IF(B179="",#N/A,0.5*(SIN(RADIANS(A179*'First Approx.'!$D$18))+SIN(RADIANS(A179*'First Approx.'!$D$19))))</f>
        <v>#N/A</v>
      </c>
      <c r="D179" s="1" t="e">
        <f>IF(B179="",#N/A,0.5*(COS(RADIANS(A179*'First Approx.'!$D$18))+COS(RADIANS(A179*'First Approx.'!$D$19))))</f>
        <v>#N/A</v>
      </c>
    </row>
    <row r="180" spans="1:4" x14ac:dyDescent="0.25">
      <c r="A180">
        <v>89</v>
      </c>
      <c r="B180" t="str">
        <f>IF(A180&lt;='First Approx.'!$D$20,A180,"")</f>
        <v/>
      </c>
      <c r="C180" s="1" t="e">
        <f>IF(B180="",#N/A,0.5*(SIN(RADIANS(A180*'First Approx.'!$D$18))+SIN(RADIANS(A180*'First Approx.'!$D$19))))</f>
        <v>#N/A</v>
      </c>
      <c r="D180" s="1" t="e">
        <f>IF(B180="",#N/A,0.5*(COS(RADIANS(A180*'First Approx.'!$D$18))+COS(RADIANS(A180*'First Approx.'!$D$19))))</f>
        <v>#N/A</v>
      </c>
    </row>
    <row r="181" spans="1:4" x14ac:dyDescent="0.25">
      <c r="A181">
        <v>89.5</v>
      </c>
      <c r="B181" t="str">
        <f>IF(A181&lt;='First Approx.'!$D$20,A181,"")</f>
        <v/>
      </c>
      <c r="C181" s="1" t="e">
        <f>IF(B181="",#N/A,0.5*(SIN(RADIANS(A181*'First Approx.'!$D$18))+SIN(RADIANS(A181*'First Approx.'!$D$19))))</f>
        <v>#N/A</v>
      </c>
      <c r="D181" s="1" t="e">
        <f>IF(B181="",#N/A,0.5*(COS(RADIANS(A181*'First Approx.'!$D$18))+COS(RADIANS(A181*'First Approx.'!$D$19))))</f>
        <v>#N/A</v>
      </c>
    </row>
    <row r="182" spans="1:4" x14ac:dyDescent="0.25">
      <c r="A182">
        <v>90</v>
      </c>
      <c r="B182" t="str">
        <f>IF(A182&lt;='First Approx.'!$D$20,A182,"")</f>
        <v/>
      </c>
      <c r="C182" s="1" t="e">
        <f>IF(B182="",#N/A,0.5*(SIN(RADIANS(A182*'First Approx.'!$D$18))+SIN(RADIANS(A182*'First Approx.'!$D$19))))</f>
        <v>#N/A</v>
      </c>
      <c r="D182" s="1" t="e">
        <f>IF(B182="",#N/A,0.5*(COS(RADIANS(A182*'First Approx.'!$D$18))+COS(RADIANS(A182*'First Approx.'!$D$19))))</f>
        <v>#N/A</v>
      </c>
    </row>
    <row r="183" spans="1:4" x14ac:dyDescent="0.25">
      <c r="A183">
        <v>90.5</v>
      </c>
      <c r="B183" t="str">
        <f>IF(A183&lt;='First Approx.'!$D$20,A183,"")</f>
        <v/>
      </c>
      <c r="C183" s="1" t="e">
        <f>IF(B183="",#N/A,0.5*(SIN(RADIANS(A183*'First Approx.'!$D$18))+SIN(RADIANS(A183*'First Approx.'!$D$19))))</f>
        <v>#N/A</v>
      </c>
      <c r="D183" s="1" t="e">
        <f>IF(B183="",#N/A,0.5*(COS(RADIANS(A183*'First Approx.'!$D$18))+COS(RADIANS(A183*'First Approx.'!$D$19))))</f>
        <v>#N/A</v>
      </c>
    </row>
    <row r="184" spans="1:4" x14ac:dyDescent="0.25">
      <c r="A184">
        <v>91</v>
      </c>
      <c r="B184" t="str">
        <f>IF(A184&lt;='First Approx.'!$D$20,A184,"")</f>
        <v/>
      </c>
      <c r="C184" s="1" t="e">
        <f>IF(B184="",#N/A,0.5*(SIN(RADIANS(A184*'First Approx.'!$D$18))+SIN(RADIANS(A184*'First Approx.'!$D$19))))</f>
        <v>#N/A</v>
      </c>
      <c r="D184" s="1" t="e">
        <f>IF(B184="",#N/A,0.5*(COS(RADIANS(A184*'First Approx.'!$D$18))+COS(RADIANS(A184*'First Approx.'!$D$19))))</f>
        <v>#N/A</v>
      </c>
    </row>
    <row r="185" spans="1:4" x14ac:dyDescent="0.25">
      <c r="A185">
        <v>91.5</v>
      </c>
      <c r="B185" t="str">
        <f>IF(A185&lt;='First Approx.'!$D$20,A185,"")</f>
        <v/>
      </c>
      <c r="C185" s="1" t="e">
        <f>IF(B185="",#N/A,0.5*(SIN(RADIANS(A185*'First Approx.'!$D$18))+SIN(RADIANS(A185*'First Approx.'!$D$19))))</f>
        <v>#N/A</v>
      </c>
      <c r="D185" s="1" t="e">
        <f>IF(B185="",#N/A,0.5*(COS(RADIANS(A185*'First Approx.'!$D$18))+COS(RADIANS(A185*'First Approx.'!$D$19))))</f>
        <v>#N/A</v>
      </c>
    </row>
    <row r="186" spans="1:4" x14ac:dyDescent="0.25">
      <c r="A186">
        <v>92</v>
      </c>
      <c r="B186" t="str">
        <f>IF(A186&lt;='First Approx.'!$D$20,A186,"")</f>
        <v/>
      </c>
      <c r="C186" s="1" t="e">
        <f>IF(B186="",#N/A,0.5*(SIN(RADIANS(A186*'First Approx.'!$D$18))+SIN(RADIANS(A186*'First Approx.'!$D$19))))</f>
        <v>#N/A</v>
      </c>
      <c r="D186" s="1" t="e">
        <f>IF(B186="",#N/A,0.5*(COS(RADIANS(A186*'First Approx.'!$D$18))+COS(RADIANS(A186*'First Approx.'!$D$19))))</f>
        <v>#N/A</v>
      </c>
    </row>
    <row r="187" spans="1:4" x14ac:dyDescent="0.25">
      <c r="A187">
        <v>92.5</v>
      </c>
      <c r="B187" t="str">
        <f>IF(A187&lt;='First Approx.'!$D$20,A187,"")</f>
        <v/>
      </c>
      <c r="C187" s="1" t="e">
        <f>IF(B187="",#N/A,0.5*(SIN(RADIANS(A187*'First Approx.'!$D$18))+SIN(RADIANS(A187*'First Approx.'!$D$19))))</f>
        <v>#N/A</v>
      </c>
      <c r="D187" s="1" t="e">
        <f>IF(B187="",#N/A,0.5*(COS(RADIANS(A187*'First Approx.'!$D$18))+COS(RADIANS(A187*'First Approx.'!$D$19))))</f>
        <v>#N/A</v>
      </c>
    </row>
    <row r="188" spans="1:4" x14ac:dyDescent="0.25">
      <c r="A188">
        <v>93</v>
      </c>
      <c r="B188" t="str">
        <f>IF(A188&lt;='First Approx.'!$D$20,A188,"")</f>
        <v/>
      </c>
      <c r="C188" s="1" t="e">
        <f>IF(B188="",#N/A,0.5*(SIN(RADIANS(A188*'First Approx.'!$D$18))+SIN(RADIANS(A188*'First Approx.'!$D$19))))</f>
        <v>#N/A</v>
      </c>
      <c r="D188" s="1" t="e">
        <f>IF(B188="",#N/A,0.5*(COS(RADIANS(A188*'First Approx.'!$D$18))+COS(RADIANS(A188*'First Approx.'!$D$19))))</f>
        <v>#N/A</v>
      </c>
    </row>
    <row r="189" spans="1:4" x14ac:dyDescent="0.25">
      <c r="A189">
        <v>93.5</v>
      </c>
      <c r="B189" t="str">
        <f>IF(A189&lt;='First Approx.'!$D$20,A189,"")</f>
        <v/>
      </c>
      <c r="C189" s="1" t="e">
        <f>IF(B189="",#N/A,0.5*(SIN(RADIANS(A189*'First Approx.'!$D$18))+SIN(RADIANS(A189*'First Approx.'!$D$19))))</f>
        <v>#N/A</v>
      </c>
      <c r="D189" s="1" t="e">
        <f>IF(B189="",#N/A,0.5*(COS(RADIANS(A189*'First Approx.'!$D$18))+COS(RADIANS(A189*'First Approx.'!$D$19))))</f>
        <v>#N/A</v>
      </c>
    </row>
    <row r="190" spans="1:4" x14ac:dyDescent="0.25">
      <c r="A190">
        <v>94</v>
      </c>
      <c r="B190" t="str">
        <f>IF(A190&lt;='First Approx.'!$D$20,A190,"")</f>
        <v/>
      </c>
      <c r="C190" s="1" t="e">
        <f>IF(B190="",#N/A,0.5*(SIN(RADIANS(A190*'First Approx.'!$D$18))+SIN(RADIANS(A190*'First Approx.'!$D$19))))</f>
        <v>#N/A</v>
      </c>
      <c r="D190" s="1" t="e">
        <f>IF(B190="",#N/A,0.5*(COS(RADIANS(A190*'First Approx.'!$D$18))+COS(RADIANS(A190*'First Approx.'!$D$19))))</f>
        <v>#N/A</v>
      </c>
    </row>
    <row r="191" spans="1:4" x14ac:dyDescent="0.25">
      <c r="A191">
        <v>94.5</v>
      </c>
      <c r="B191" t="str">
        <f>IF(A191&lt;='First Approx.'!$D$20,A191,"")</f>
        <v/>
      </c>
      <c r="C191" s="1" t="e">
        <f>IF(B191="",#N/A,0.5*(SIN(RADIANS(A191*'First Approx.'!$D$18))+SIN(RADIANS(A191*'First Approx.'!$D$19))))</f>
        <v>#N/A</v>
      </c>
      <c r="D191" s="1" t="e">
        <f>IF(B191="",#N/A,0.5*(COS(RADIANS(A191*'First Approx.'!$D$18))+COS(RADIANS(A191*'First Approx.'!$D$19))))</f>
        <v>#N/A</v>
      </c>
    </row>
    <row r="192" spans="1:4" x14ac:dyDescent="0.25">
      <c r="A192">
        <v>95</v>
      </c>
      <c r="B192" t="str">
        <f>IF(A192&lt;='First Approx.'!$D$20,A192,"")</f>
        <v/>
      </c>
      <c r="C192" s="1" t="e">
        <f>IF(B192="",#N/A,0.5*(SIN(RADIANS(A192*'First Approx.'!$D$18))+SIN(RADIANS(A192*'First Approx.'!$D$19))))</f>
        <v>#N/A</v>
      </c>
      <c r="D192" s="1" t="e">
        <f>IF(B192="",#N/A,0.5*(COS(RADIANS(A192*'First Approx.'!$D$18))+COS(RADIANS(A192*'First Approx.'!$D$19))))</f>
        <v>#N/A</v>
      </c>
    </row>
    <row r="193" spans="1:4" x14ac:dyDescent="0.25">
      <c r="A193">
        <v>95.5</v>
      </c>
      <c r="B193" t="str">
        <f>IF(A193&lt;='First Approx.'!$D$20,A193,"")</f>
        <v/>
      </c>
      <c r="C193" s="1" t="e">
        <f>IF(B193="",#N/A,0.5*(SIN(RADIANS(A193*'First Approx.'!$D$18))+SIN(RADIANS(A193*'First Approx.'!$D$19))))</f>
        <v>#N/A</v>
      </c>
      <c r="D193" s="1" t="e">
        <f>IF(B193="",#N/A,0.5*(COS(RADIANS(A193*'First Approx.'!$D$18))+COS(RADIANS(A193*'First Approx.'!$D$19))))</f>
        <v>#N/A</v>
      </c>
    </row>
    <row r="194" spans="1:4" x14ac:dyDescent="0.25">
      <c r="A194">
        <v>96</v>
      </c>
      <c r="B194" t="str">
        <f>IF(A194&lt;='First Approx.'!$D$20,A194,"")</f>
        <v/>
      </c>
      <c r="C194" s="1" t="e">
        <f>IF(B194="",#N/A,0.5*(SIN(RADIANS(A194*'First Approx.'!$D$18))+SIN(RADIANS(A194*'First Approx.'!$D$19))))</f>
        <v>#N/A</v>
      </c>
      <c r="D194" s="1" t="e">
        <f>IF(B194="",#N/A,0.5*(COS(RADIANS(A194*'First Approx.'!$D$18))+COS(RADIANS(A194*'First Approx.'!$D$19))))</f>
        <v>#N/A</v>
      </c>
    </row>
    <row r="195" spans="1:4" x14ac:dyDescent="0.25">
      <c r="A195">
        <v>96.5</v>
      </c>
      <c r="B195" t="str">
        <f>IF(A195&lt;='First Approx.'!$D$20,A195,"")</f>
        <v/>
      </c>
      <c r="C195" s="1" t="e">
        <f>IF(B195="",#N/A,0.5*(SIN(RADIANS(A195*'First Approx.'!$D$18))+SIN(RADIANS(A195*'First Approx.'!$D$19))))</f>
        <v>#N/A</v>
      </c>
      <c r="D195" s="1" t="e">
        <f>IF(B195="",#N/A,0.5*(COS(RADIANS(A195*'First Approx.'!$D$18))+COS(RADIANS(A195*'First Approx.'!$D$19))))</f>
        <v>#N/A</v>
      </c>
    </row>
    <row r="196" spans="1:4" x14ac:dyDescent="0.25">
      <c r="A196">
        <v>97</v>
      </c>
      <c r="B196" t="str">
        <f>IF(A196&lt;='First Approx.'!$D$20,A196,"")</f>
        <v/>
      </c>
      <c r="C196" s="1" t="e">
        <f>IF(B196="",#N/A,0.5*(SIN(RADIANS(A196*'First Approx.'!$D$18))+SIN(RADIANS(A196*'First Approx.'!$D$19))))</f>
        <v>#N/A</v>
      </c>
      <c r="D196" s="1" t="e">
        <f>IF(B196="",#N/A,0.5*(COS(RADIANS(A196*'First Approx.'!$D$18))+COS(RADIANS(A196*'First Approx.'!$D$19))))</f>
        <v>#N/A</v>
      </c>
    </row>
    <row r="197" spans="1:4" x14ac:dyDescent="0.25">
      <c r="A197">
        <v>97.5</v>
      </c>
      <c r="B197" t="str">
        <f>IF(A197&lt;='First Approx.'!$D$20,A197,"")</f>
        <v/>
      </c>
      <c r="C197" s="1" t="e">
        <f>IF(B197="",#N/A,0.5*(SIN(RADIANS(A197*'First Approx.'!$D$18))+SIN(RADIANS(A197*'First Approx.'!$D$19))))</f>
        <v>#N/A</v>
      </c>
      <c r="D197" s="1" t="e">
        <f>IF(B197="",#N/A,0.5*(COS(RADIANS(A197*'First Approx.'!$D$18))+COS(RADIANS(A197*'First Approx.'!$D$19))))</f>
        <v>#N/A</v>
      </c>
    </row>
    <row r="198" spans="1:4" x14ac:dyDescent="0.25">
      <c r="A198">
        <v>98</v>
      </c>
      <c r="B198" t="str">
        <f>IF(A198&lt;='First Approx.'!$D$20,A198,"")</f>
        <v/>
      </c>
      <c r="C198" s="1" t="e">
        <f>IF(B198="",#N/A,0.5*(SIN(RADIANS(A198*'First Approx.'!$D$18))+SIN(RADIANS(A198*'First Approx.'!$D$19))))</f>
        <v>#N/A</v>
      </c>
      <c r="D198" s="1" t="e">
        <f>IF(B198="",#N/A,0.5*(COS(RADIANS(A198*'First Approx.'!$D$18))+COS(RADIANS(A198*'First Approx.'!$D$19))))</f>
        <v>#N/A</v>
      </c>
    </row>
    <row r="199" spans="1:4" x14ac:dyDescent="0.25">
      <c r="A199">
        <v>98.5</v>
      </c>
      <c r="B199" t="str">
        <f>IF(A199&lt;='First Approx.'!$D$20,A199,"")</f>
        <v/>
      </c>
      <c r="C199" s="1" t="e">
        <f>IF(B199="",#N/A,0.5*(SIN(RADIANS(A199*'First Approx.'!$D$18))+SIN(RADIANS(A199*'First Approx.'!$D$19))))</f>
        <v>#N/A</v>
      </c>
      <c r="D199" s="1" t="e">
        <f>IF(B199="",#N/A,0.5*(COS(RADIANS(A199*'First Approx.'!$D$18))+COS(RADIANS(A199*'First Approx.'!$D$19))))</f>
        <v>#N/A</v>
      </c>
    </row>
    <row r="200" spans="1:4" x14ac:dyDescent="0.25">
      <c r="A200">
        <v>99</v>
      </c>
      <c r="B200" t="str">
        <f>IF(A200&lt;='First Approx.'!$D$20,A200,"")</f>
        <v/>
      </c>
      <c r="C200" s="1" t="e">
        <f>IF(B200="",#N/A,0.5*(SIN(RADIANS(A200*'First Approx.'!$D$18))+SIN(RADIANS(A200*'First Approx.'!$D$19))))</f>
        <v>#N/A</v>
      </c>
      <c r="D200" s="1" t="e">
        <f>IF(B200="",#N/A,0.5*(COS(RADIANS(A200*'First Approx.'!$D$18))+COS(RADIANS(A200*'First Approx.'!$D$19))))</f>
        <v>#N/A</v>
      </c>
    </row>
    <row r="201" spans="1:4" x14ac:dyDescent="0.25">
      <c r="A201">
        <v>99.5</v>
      </c>
      <c r="B201" t="str">
        <f>IF(A201&lt;='First Approx.'!$D$20,A201,"")</f>
        <v/>
      </c>
      <c r="C201" s="1" t="e">
        <f>IF(B201="",#N/A,0.5*(SIN(RADIANS(A201*'First Approx.'!$D$18))+SIN(RADIANS(A201*'First Approx.'!$D$19))))</f>
        <v>#N/A</v>
      </c>
      <c r="D201" s="1" t="e">
        <f>IF(B201="",#N/A,0.5*(COS(RADIANS(A201*'First Approx.'!$D$18))+COS(RADIANS(A201*'First Approx.'!$D$19))))</f>
        <v>#N/A</v>
      </c>
    </row>
    <row r="202" spans="1:4" x14ac:dyDescent="0.25">
      <c r="A202">
        <v>100</v>
      </c>
      <c r="B202" t="str">
        <f>IF(A202&lt;='First Approx.'!$D$20,A202,"")</f>
        <v/>
      </c>
      <c r="C202" s="1" t="e">
        <f>IF(B202="",#N/A,0.5*(SIN(RADIANS(A202*'First Approx.'!$D$18))+SIN(RADIANS(A202*'First Approx.'!$D$19))))</f>
        <v>#N/A</v>
      </c>
      <c r="D202" s="1" t="e">
        <f>IF(B202="",#N/A,0.5*(COS(RADIANS(A202*'First Approx.'!$D$18))+COS(RADIANS(A202*'First Approx.'!$D$19))))</f>
        <v>#N/A</v>
      </c>
    </row>
    <row r="203" spans="1:4" x14ac:dyDescent="0.25">
      <c r="A203">
        <v>100.5</v>
      </c>
      <c r="B203" t="str">
        <f>IF(A203&lt;='First Approx.'!$D$20,A203,"")</f>
        <v/>
      </c>
      <c r="C203" s="1" t="e">
        <f>IF(B203="",#N/A,0.5*(SIN(RADIANS(A203*'First Approx.'!$D$18))+SIN(RADIANS(A203*'First Approx.'!$D$19))))</f>
        <v>#N/A</v>
      </c>
      <c r="D203" s="1" t="e">
        <f>IF(B203="",#N/A,0.5*(COS(RADIANS(A203*'First Approx.'!$D$18))+COS(RADIANS(A203*'First Approx.'!$D$19))))</f>
        <v>#N/A</v>
      </c>
    </row>
    <row r="204" spans="1:4" x14ac:dyDescent="0.25">
      <c r="A204">
        <v>101</v>
      </c>
      <c r="B204" t="str">
        <f>IF(A204&lt;='First Approx.'!$D$20,A204,"")</f>
        <v/>
      </c>
      <c r="C204" s="1" t="e">
        <f>IF(B204="",#N/A,0.5*(SIN(RADIANS(A204*'First Approx.'!$D$18))+SIN(RADIANS(A204*'First Approx.'!$D$19))))</f>
        <v>#N/A</v>
      </c>
      <c r="D204" s="1" t="e">
        <f>IF(B204="",#N/A,0.5*(COS(RADIANS(A204*'First Approx.'!$D$18))+COS(RADIANS(A204*'First Approx.'!$D$19))))</f>
        <v>#N/A</v>
      </c>
    </row>
    <row r="205" spans="1:4" x14ac:dyDescent="0.25">
      <c r="A205">
        <v>101.5</v>
      </c>
      <c r="B205" t="str">
        <f>IF(A205&lt;='First Approx.'!$D$20,A205,"")</f>
        <v/>
      </c>
      <c r="C205" s="1" t="e">
        <f>IF(B205="",#N/A,0.5*(SIN(RADIANS(A205*'First Approx.'!$D$18))+SIN(RADIANS(A205*'First Approx.'!$D$19))))</f>
        <v>#N/A</v>
      </c>
      <c r="D205" s="1" t="e">
        <f>IF(B205="",#N/A,0.5*(COS(RADIANS(A205*'First Approx.'!$D$18))+COS(RADIANS(A205*'First Approx.'!$D$19))))</f>
        <v>#N/A</v>
      </c>
    </row>
    <row r="206" spans="1:4" x14ac:dyDescent="0.25">
      <c r="A206">
        <v>102</v>
      </c>
      <c r="B206" t="str">
        <f>IF(A206&lt;='First Approx.'!$D$20,A206,"")</f>
        <v/>
      </c>
      <c r="C206" s="1" t="e">
        <f>IF(B206="",#N/A,0.5*(SIN(RADIANS(A206*'First Approx.'!$D$18))+SIN(RADIANS(A206*'First Approx.'!$D$19))))</f>
        <v>#N/A</v>
      </c>
      <c r="D206" s="1" t="e">
        <f>IF(B206="",#N/A,0.5*(COS(RADIANS(A206*'First Approx.'!$D$18))+COS(RADIANS(A206*'First Approx.'!$D$19))))</f>
        <v>#N/A</v>
      </c>
    </row>
    <row r="207" spans="1:4" x14ac:dyDescent="0.25">
      <c r="A207">
        <v>102.5</v>
      </c>
      <c r="B207" t="str">
        <f>IF(A207&lt;='First Approx.'!$D$20,A207,"")</f>
        <v/>
      </c>
      <c r="C207" s="1" t="e">
        <f>IF(B207="",#N/A,0.5*(SIN(RADIANS(A207*'First Approx.'!$D$18))+SIN(RADIANS(A207*'First Approx.'!$D$19))))</f>
        <v>#N/A</v>
      </c>
      <c r="D207" s="1" t="e">
        <f>IF(B207="",#N/A,0.5*(COS(RADIANS(A207*'First Approx.'!$D$18))+COS(RADIANS(A207*'First Approx.'!$D$19))))</f>
        <v>#N/A</v>
      </c>
    </row>
    <row r="208" spans="1:4" x14ac:dyDescent="0.25">
      <c r="A208">
        <v>103</v>
      </c>
      <c r="B208" t="str">
        <f>IF(A208&lt;='First Approx.'!$D$20,A208,"")</f>
        <v/>
      </c>
      <c r="C208" s="1" t="e">
        <f>IF(B208="",#N/A,0.5*(SIN(RADIANS(A208*'First Approx.'!$D$18))+SIN(RADIANS(A208*'First Approx.'!$D$19))))</f>
        <v>#N/A</v>
      </c>
      <c r="D208" s="1" t="e">
        <f>IF(B208="",#N/A,0.5*(COS(RADIANS(A208*'First Approx.'!$D$18))+COS(RADIANS(A208*'First Approx.'!$D$19))))</f>
        <v>#N/A</v>
      </c>
    </row>
    <row r="209" spans="1:4" x14ac:dyDescent="0.25">
      <c r="A209">
        <v>103.5</v>
      </c>
      <c r="B209" t="str">
        <f>IF(A209&lt;='First Approx.'!$D$20,A209,"")</f>
        <v/>
      </c>
      <c r="C209" s="1" t="e">
        <f>IF(B209="",#N/A,0.5*(SIN(RADIANS(A209*'First Approx.'!$D$18))+SIN(RADIANS(A209*'First Approx.'!$D$19))))</f>
        <v>#N/A</v>
      </c>
      <c r="D209" s="1" t="e">
        <f>IF(B209="",#N/A,0.5*(COS(RADIANS(A209*'First Approx.'!$D$18))+COS(RADIANS(A209*'First Approx.'!$D$19))))</f>
        <v>#N/A</v>
      </c>
    </row>
    <row r="210" spans="1:4" x14ac:dyDescent="0.25">
      <c r="A210">
        <v>104</v>
      </c>
      <c r="B210" t="str">
        <f>IF(A210&lt;='First Approx.'!$D$20,A210,"")</f>
        <v/>
      </c>
      <c r="C210" s="1" t="e">
        <f>IF(B210="",#N/A,0.5*(SIN(RADIANS(A210*'First Approx.'!$D$18))+SIN(RADIANS(A210*'First Approx.'!$D$19))))</f>
        <v>#N/A</v>
      </c>
      <c r="D210" s="1" t="e">
        <f>IF(B210="",#N/A,0.5*(COS(RADIANS(A210*'First Approx.'!$D$18))+COS(RADIANS(A210*'First Approx.'!$D$19))))</f>
        <v>#N/A</v>
      </c>
    </row>
    <row r="211" spans="1:4" x14ac:dyDescent="0.25">
      <c r="A211">
        <v>104.5</v>
      </c>
      <c r="B211" t="str">
        <f>IF(A211&lt;='First Approx.'!$D$20,A211,"")</f>
        <v/>
      </c>
      <c r="C211" s="1" t="e">
        <f>IF(B211="",#N/A,0.5*(SIN(RADIANS(A211*'First Approx.'!$D$18))+SIN(RADIANS(A211*'First Approx.'!$D$19))))</f>
        <v>#N/A</v>
      </c>
      <c r="D211" s="1" t="e">
        <f>IF(B211="",#N/A,0.5*(COS(RADIANS(A211*'First Approx.'!$D$18))+COS(RADIANS(A211*'First Approx.'!$D$19))))</f>
        <v>#N/A</v>
      </c>
    </row>
    <row r="212" spans="1:4" x14ac:dyDescent="0.25">
      <c r="A212">
        <v>105</v>
      </c>
      <c r="B212" t="str">
        <f>IF(A212&lt;='First Approx.'!$D$20,A212,"")</f>
        <v/>
      </c>
      <c r="C212" s="1" t="e">
        <f>IF(B212="",#N/A,0.5*(SIN(RADIANS(A212*'First Approx.'!$D$18))+SIN(RADIANS(A212*'First Approx.'!$D$19))))</f>
        <v>#N/A</v>
      </c>
      <c r="D212" s="1" t="e">
        <f>IF(B212="",#N/A,0.5*(COS(RADIANS(A212*'First Approx.'!$D$18))+COS(RADIANS(A212*'First Approx.'!$D$19))))</f>
        <v>#N/A</v>
      </c>
    </row>
    <row r="213" spans="1:4" x14ac:dyDescent="0.25">
      <c r="A213">
        <v>105.5</v>
      </c>
      <c r="B213" t="str">
        <f>IF(A213&lt;='First Approx.'!$D$20,A213,"")</f>
        <v/>
      </c>
      <c r="C213" s="1" t="e">
        <f>IF(B213="",#N/A,0.5*(SIN(RADIANS(A213*'First Approx.'!$D$18))+SIN(RADIANS(A213*'First Approx.'!$D$19))))</f>
        <v>#N/A</v>
      </c>
      <c r="D213" s="1" t="e">
        <f>IF(B213="",#N/A,0.5*(COS(RADIANS(A213*'First Approx.'!$D$18))+COS(RADIANS(A213*'First Approx.'!$D$19))))</f>
        <v>#N/A</v>
      </c>
    </row>
    <row r="214" spans="1:4" x14ac:dyDescent="0.25">
      <c r="A214">
        <v>106</v>
      </c>
      <c r="B214" t="str">
        <f>IF(A214&lt;='First Approx.'!$D$20,A214,"")</f>
        <v/>
      </c>
      <c r="C214" s="1" t="e">
        <f>IF(B214="",#N/A,0.5*(SIN(RADIANS(A214*'First Approx.'!$D$18))+SIN(RADIANS(A214*'First Approx.'!$D$19))))</f>
        <v>#N/A</v>
      </c>
      <c r="D214" s="1" t="e">
        <f>IF(B214="",#N/A,0.5*(COS(RADIANS(A214*'First Approx.'!$D$18))+COS(RADIANS(A214*'First Approx.'!$D$19))))</f>
        <v>#N/A</v>
      </c>
    </row>
    <row r="215" spans="1:4" x14ac:dyDescent="0.25">
      <c r="A215">
        <v>106.5</v>
      </c>
      <c r="B215" t="str">
        <f>IF(A215&lt;='First Approx.'!$D$20,A215,"")</f>
        <v/>
      </c>
      <c r="C215" s="1" t="e">
        <f>IF(B215="",#N/A,0.5*(SIN(RADIANS(A215*'First Approx.'!$D$18))+SIN(RADIANS(A215*'First Approx.'!$D$19))))</f>
        <v>#N/A</v>
      </c>
      <c r="D215" s="1" t="e">
        <f>IF(B215="",#N/A,0.5*(COS(RADIANS(A215*'First Approx.'!$D$18))+COS(RADIANS(A215*'First Approx.'!$D$19))))</f>
        <v>#N/A</v>
      </c>
    </row>
    <row r="216" spans="1:4" x14ac:dyDescent="0.25">
      <c r="A216">
        <v>107</v>
      </c>
      <c r="B216" t="str">
        <f>IF(A216&lt;='First Approx.'!$D$20,A216,"")</f>
        <v/>
      </c>
      <c r="C216" s="1" t="e">
        <f>IF(B216="",#N/A,0.5*(SIN(RADIANS(A216*'First Approx.'!$D$18))+SIN(RADIANS(A216*'First Approx.'!$D$19))))</f>
        <v>#N/A</v>
      </c>
      <c r="D216" s="1" t="e">
        <f>IF(B216="",#N/A,0.5*(COS(RADIANS(A216*'First Approx.'!$D$18))+COS(RADIANS(A216*'First Approx.'!$D$19))))</f>
        <v>#N/A</v>
      </c>
    </row>
    <row r="217" spans="1:4" x14ac:dyDescent="0.25">
      <c r="A217">
        <v>107.5</v>
      </c>
      <c r="B217" t="str">
        <f>IF(A217&lt;='First Approx.'!$D$20,A217,"")</f>
        <v/>
      </c>
      <c r="C217" s="1" t="e">
        <f>IF(B217="",#N/A,0.5*(SIN(RADIANS(A217*'First Approx.'!$D$18))+SIN(RADIANS(A217*'First Approx.'!$D$19))))</f>
        <v>#N/A</v>
      </c>
      <c r="D217" s="1" t="e">
        <f>IF(B217="",#N/A,0.5*(COS(RADIANS(A217*'First Approx.'!$D$18))+COS(RADIANS(A217*'First Approx.'!$D$19))))</f>
        <v>#N/A</v>
      </c>
    </row>
    <row r="218" spans="1:4" x14ac:dyDescent="0.25">
      <c r="A218">
        <v>108</v>
      </c>
      <c r="B218" t="str">
        <f>IF(A218&lt;='First Approx.'!$D$20,A218,"")</f>
        <v/>
      </c>
      <c r="C218" s="1" t="e">
        <f>IF(B218="",#N/A,0.5*(SIN(RADIANS(A218*'First Approx.'!$D$18))+SIN(RADIANS(A218*'First Approx.'!$D$19))))</f>
        <v>#N/A</v>
      </c>
      <c r="D218" s="1" t="e">
        <f>IF(B218="",#N/A,0.5*(COS(RADIANS(A218*'First Approx.'!$D$18))+COS(RADIANS(A218*'First Approx.'!$D$19))))</f>
        <v>#N/A</v>
      </c>
    </row>
    <row r="219" spans="1:4" x14ac:dyDescent="0.25">
      <c r="A219">
        <v>108.5</v>
      </c>
      <c r="B219" t="str">
        <f>IF(A219&lt;='First Approx.'!$D$20,A219,"")</f>
        <v/>
      </c>
      <c r="C219" s="1" t="e">
        <f>IF(B219="",#N/A,0.5*(SIN(RADIANS(A219*'First Approx.'!$D$18))+SIN(RADIANS(A219*'First Approx.'!$D$19))))</f>
        <v>#N/A</v>
      </c>
      <c r="D219" s="1" t="e">
        <f>IF(B219="",#N/A,0.5*(COS(RADIANS(A219*'First Approx.'!$D$18))+COS(RADIANS(A219*'First Approx.'!$D$19))))</f>
        <v>#N/A</v>
      </c>
    </row>
    <row r="220" spans="1:4" x14ac:dyDescent="0.25">
      <c r="A220">
        <v>109</v>
      </c>
      <c r="B220" t="str">
        <f>IF(A220&lt;='First Approx.'!$D$20,A220,"")</f>
        <v/>
      </c>
      <c r="C220" s="1" t="e">
        <f>IF(B220="",#N/A,0.5*(SIN(RADIANS(A220*'First Approx.'!$D$18))+SIN(RADIANS(A220*'First Approx.'!$D$19))))</f>
        <v>#N/A</v>
      </c>
      <c r="D220" s="1" t="e">
        <f>IF(B220="",#N/A,0.5*(COS(RADIANS(A220*'First Approx.'!$D$18))+COS(RADIANS(A220*'First Approx.'!$D$19))))</f>
        <v>#N/A</v>
      </c>
    </row>
    <row r="221" spans="1:4" x14ac:dyDescent="0.25">
      <c r="A221">
        <v>109.5</v>
      </c>
      <c r="B221" t="str">
        <f>IF(A221&lt;='First Approx.'!$D$20,A221,"")</f>
        <v/>
      </c>
      <c r="C221" s="1" t="e">
        <f>IF(B221="",#N/A,0.5*(SIN(RADIANS(A221*'First Approx.'!$D$18))+SIN(RADIANS(A221*'First Approx.'!$D$19))))</f>
        <v>#N/A</v>
      </c>
      <c r="D221" s="1" t="e">
        <f>IF(B221="",#N/A,0.5*(COS(RADIANS(A221*'First Approx.'!$D$18))+COS(RADIANS(A221*'First Approx.'!$D$19))))</f>
        <v>#N/A</v>
      </c>
    </row>
    <row r="222" spans="1:4" x14ac:dyDescent="0.25">
      <c r="A222">
        <v>110</v>
      </c>
      <c r="B222" t="str">
        <f>IF(A222&lt;='First Approx.'!$D$20,A222,"")</f>
        <v/>
      </c>
      <c r="C222" s="1" t="e">
        <f>IF(B222="",#N/A,0.5*(SIN(RADIANS(A222*'First Approx.'!$D$18))+SIN(RADIANS(A222*'First Approx.'!$D$19))))</f>
        <v>#N/A</v>
      </c>
      <c r="D222" s="1" t="e">
        <f>IF(B222="",#N/A,0.5*(COS(RADIANS(A222*'First Approx.'!$D$18))+COS(RADIANS(A222*'First Approx.'!$D$19))))</f>
        <v>#N/A</v>
      </c>
    </row>
    <row r="223" spans="1:4" x14ac:dyDescent="0.25">
      <c r="A223">
        <v>110.5</v>
      </c>
      <c r="B223" t="str">
        <f>IF(A223&lt;='First Approx.'!$D$20,A223,"")</f>
        <v/>
      </c>
      <c r="C223" s="1" t="e">
        <f>IF(B223="",#N/A,0.5*(SIN(RADIANS(A223*'First Approx.'!$D$18))+SIN(RADIANS(A223*'First Approx.'!$D$19))))</f>
        <v>#N/A</v>
      </c>
      <c r="D223" s="1" t="e">
        <f>IF(B223="",#N/A,0.5*(COS(RADIANS(A223*'First Approx.'!$D$18))+COS(RADIANS(A223*'First Approx.'!$D$19))))</f>
        <v>#N/A</v>
      </c>
    </row>
    <row r="224" spans="1:4" x14ac:dyDescent="0.25">
      <c r="A224">
        <v>111</v>
      </c>
      <c r="B224" t="str">
        <f>IF(A224&lt;='First Approx.'!$D$20,A224,"")</f>
        <v/>
      </c>
      <c r="C224" s="1" t="e">
        <f>IF(B224="",#N/A,0.5*(SIN(RADIANS(A224*'First Approx.'!$D$18))+SIN(RADIANS(A224*'First Approx.'!$D$19))))</f>
        <v>#N/A</v>
      </c>
      <c r="D224" s="1" t="e">
        <f>IF(B224="",#N/A,0.5*(COS(RADIANS(A224*'First Approx.'!$D$18))+COS(RADIANS(A224*'First Approx.'!$D$19))))</f>
        <v>#N/A</v>
      </c>
    </row>
    <row r="225" spans="1:4" x14ac:dyDescent="0.25">
      <c r="A225">
        <v>111.5</v>
      </c>
      <c r="B225" t="str">
        <f>IF(A225&lt;='First Approx.'!$D$20,A225,"")</f>
        <v/>
      </c>
      <c r="C225" s="1" t="e">
        <f>IF(B225="",#N/A,0.5*(SIN(RADIANS(A225*'First Approx.'!$D$18))+SIN(RADIANS(A225*'First Approx.'!$D$19))))</f>
        <v>#N/A</v>
      </c>
      <c r="D225" s="1" t="e">
        <f>IF(B225="",#N/A,0.5*(COS(RADIANS(A225*'First Approx.'!$D$18))+COS(RADIANS(A225*'First Approx.'!$D$19))))</f>
        <v>#N/A</v>
      </c>
    </row>
    <row r="226" spans="1:4" x14ac:dyDescent="0.25">
      <c r="A226">
        <v>112</v>
      </c>
      <c r="B226" t="str">
        <f>IF(A226&lt;='First Approx.'!$D$20,A226,"")</f>
        <v/>
      </c>
      <c r="C226" s="1" t="e">
        <f>IF(B226="",#N/A,0.5*(SIN(RADIANS(A226*'First Approx.'!$D$18))+SIN(RADIANS(A226*'First Approx.'!$D$19))))</f>
        <v>#N/A</v>
      </c>
      <c r="D226" s="1" t="e">
        <f>IF(B226="",#N/A,0.5*(COS(RADIANS(A226*'First Approx.'!$D$18))+COS(RADIANS(A226*'First Approx.'!$D$19))))</f>
        <v>#N/A</v>
      </c>
    </row>
    <row r="227" spans="1:4" x14ac:dyDescent="0.25">
      <c r="A227">
        <v>112.5</v>
      </c>
      <c r="B227" t="str">
        <f>IF(A227&lt;='First Approx.'!$D$20,A227,"")</f>
        <v/>
      </c>
      <c r="C227" s="1" t="e">
        <f>IF(B227="",#N/A,0.5*(SIN(RADIANS(A227*'First Approx.'!$D$18))+SIN(RADIANS(A227*'First Approx.'!$D$19))))</f>
        <v>#N/A</v>
      </c>
      <c r="D227" s="1" t="e">
        <f>IF(B227="",#N/A,0.5*(COS(RADIANS(A227*'First Approx.'!$D$18))+COS(RADIANS(A227*'First Approx.'!$D$19))))</f>
        <v>#N/A</v>
      </c>
    </row>
    <row r="228" spans="1:4" x14ac:dyDescent="0.25">
      <c r="A228">
        <v>113</v>
      </c>
      <c r="B228" t="str">
        <f>IF(A228&lt;='First Approx.'!$D$20,A228,"")</f>
        <v/>
      </c>
      <c r="C228" s="1" t="e">
        <f>IF(B228="",#N/A,0.5*(SIN(RADIANS(A228*'First Approx.'!$D$18))+SIN(RADIANS(A228*'First Approx.'!$D$19))))</f>
        <v>#N/A</v>
      </c>
      <c r="D228" s="1" t="e">
        <f>IF(B228="",#N/A,0.5*(COS(RADIANS(A228*'First Approx.'!$D$18))+COS(RADIANS(A228*'First Approx.'!$D$19))))</f>
        <v>#N/A</v>
      </c>
    </row>
    <row r="229" spans="1:4" x14ac:dyDescent="0.25">
      <c r="A229">
        <v>113.5</v>
      </c>
      <c r="B229" t="str">
        <f>IF(A229&lt;='First Approx.'!$D$20,A229,"")</f>
        <v/>
      </c>
      <c r="C229" s="1" t="e">
        <f>IF(B229="",#N/A,0.5*(SIN(RADIANS(A229*'First Approx.'!$D$18))+SIN(RADIANS(A229*'First Approx.'!$D$19))))</f>
        <v>#N/A</v>
      </c>
      <c r="D229" s="1" t="e">
        <f>IF(B229="",#N/A,0.5*(COS(RADIANS(A229*'First Approx.'!$D$18))+COS(RADIANS(A229*'First Approx.'!$D$19))))</f>
        <v>#N/A</v>
      </c>
    </row>
    <row r="230" spans="1:4" x14ac:dyDescent="0.25">
      <c r="A230">
        <v>114</v>
      </c>
      <c r="B230" t="str">
        <f>IF(A230&lt;='First Approx.'!$D$20,A230,"")</f>
        <v/>
      </c>
      <c r="C230" s="1" t="e">
        <f>IF(B230="",#N/A,0.5*(SIN(RADIANS(A230*'First Approx.'!$D$18))+SIN(RADIANS(A230*'First Approx.'!$D$19))))</f>
        <v>#N/A</v>
      </c>
      <c r="D230" s="1" t="e">
        <f>IF(B230="",#N/A,0.5*(COS(RADIANS(A230*'First Approx.'!$D$18))+COS(RADIANS(A230*'First Approx.'!$D$19))))</f>
        <v>#N/A</v>
      </c>
    </row>
    <row r="231" spans="1:4" x14ac:dyDescent="0.25">
      <c r="A231">
        <v>114.5</v>
      </c>
      <c r="B231" t="str">
        <f>IF(A231&lt;='First Approx.'!$D$20,A231,"")</f>
        <v/>
      </c>
      <c r="C231" s="1" t="e">
        <f>IF(B231="",#N/A,0.5*(SIN(RADIANS(A231*'First Approx.'!$D$18))+SIN(RADIANS(A231*'First Approx.'!$D$19))))</f>
        <v>#N/A</v>
      </c>
      <c r="D231" s="1" t="e">
        <f>IF(B231="",#N/A,0.5*(COS(RADIANS(A231*'First Approx.'!$D$18))+COS(RADIANS(A231*'First Approx.'!$D$19))))</f>
        <v>#N/A</v>
      </c>
    </row>
    <row r="232" spans="1:4" x14ac:dyDescent="0.25">
      <c r="A232">
        <v>115</v>
      </c>
      <c r="B232" t="str">
        <f>IF(A232&lt;='First Approx.'!$D$20,A232,"")</f>
        <v/>
      </c>
      <c r="C232" s="1" t="e">
        <f>IF(B232="",#N/A,0.5*(SIN(RADIANS(A232*'First Approx.'!$D$18))+SIN(RADIANS(A232*'First Approx.'!$D$19))))</f>
        <v>#N/A</v>
      </c>
      <c r="D232" s="1" t="e">
        <f>IF(B232="",#N/A,0.5*(COS(RADIANS(A232*'First Approx.'!$D$18))+COS(RADIANS(A232*'First Approx.'!$D$19))))</f>
        <v>#N/A</v>
      </c>
    </row>
    <row r="233" spans="1:4" x14ac:dyDescent="0.25">
      <c r="A233">
        <v>115.5</v>
      </c>
      <c r="B233" t="str">
        <f>IF(A233&lt;='First Approx.'!$D$20,A233,"")</f>
        <v/>
      </c>
      <c r="C233" s="1" t="e">
        <f>IF(B233="",#N/A,0.5*(SIN(RADIANS(A233*'First Approx.'!$D$18))+SIN(RADIANS(A233*'First Approx.'!$D$19))))</f>
        <v>#N/A</v>
      </c>
      <c r="D233" s="1" t="e">
        <f>IF(B233="",#N/A,0.5*(COS(RADIANS(A233*'First Approx.'!$D$18))+COS(RADIANS(A233*'First Approx.'!$D$19))))</f>
        <v>#N/A</v>
      </c>
    </row>
    <row r="234" spans="1:4" x14ac:dyDescent="0.25">
      <c r="A234">
        <v>116</v>
      </c>
      <c r="B234" t="str">
        <f>IF(A234&lt;='First Approx.'!$D$20,A234,"")</f>
        <v/>
      </c>
      <c r="C234" s="1" t="e">
        <f>IF(B234="",#N/A,0.5*(SIN(RADIANS(A234*'First Approx.'!$D$18))+SIN(RADIANS(A234*'First Approx.'!$D$19))))</f>
        <v>#N/A</v>
      </c>
      <c r="D234" s="1" t="e">
        <f>IF(B234="",#N/A,0.5*(COS(RADIANS(A234*'First Approx.'!$D$18))+COS(RADIANS(A234*'First Approx.'!$D$19))))</f>
        <v>#N/A</v>
      </c>
    </row>
    <row r="235" spans="1:4" x14ac:dyDescent="0.25">
      <c r="A235">
        <v>116.5</v>
      </c>
      <c r="B235" t="str">
        <f>IF(A235&lt;='First Approx.'!$D$20,A235,"")</f>
        <v/>
      </c>
      <c r="C235" s="1" t="e">
        <f>IF(B235="",#N/A,0.5*(SIN(RADIANS(A235*'First Approx.'!$D$18))+SIN(RADIANS(A235*'First Approx.'!$D$19))))</f>
        <v>#N/A</v>
      </c>
      <c r="D235" s="1" t="e">
        <f>IF(B235="",#N/A,0.5*(COS(RADIANS(A235*'First Approx.'!$D$18))+COS(RADIANS(A235*'First Approx.'!$D$19))))</f>
        <v>#N/A</v>
      </c>
    </row>
    <row r="236" spans="1:4" x14ac:dyDescent="0.25">
      <c r="A236">
        <v>117</v>
      </c>
      <c r="B236" t="str">
        <f>IF(A236&lt;='First Approx.'!$D$20,A236,"")</f>
        <v/>
      </c>
      <c r="C236" s="1" t="e">
        <f>IF(B236="",#N/A,0.5*(SIN(RADIANS(A236*'First Approx.'!$D$18))+SIN(RADIANS(A236*'First Approx.'!$D$19))))</f>
        <v>#N/A</v>
      </c>
      <c r="D236" s="1" t="e">
        <f>IF(B236="",#N/A,0.5*(COS(RADIANS(A236*'First Approx.'!$D$18))+COS(RADIANS(A236*'First Approx.'!$D$19))))</f>
        <v>#N/A</v>
      </c>
    </row>
    <row r="237" spans="1:4" x14ac:dyDescent="0.25">
      <c r="A237">
        <v>117.5</v>
      </c>
      <c r="B237" t="str">
        <f>IF(A237&lt;='First Approx.'!$D$20,A237,"")</f>
        <v/>
      </c>
      <c r="C237" s="1" t="e">
        <f>IF(B237="",#N/A,0.5*(SIN(RADIANS(A237*'First Approx.'!$D$18))+SIN(RADIANS(A237*'First Approx.'!$D$19))))</f>
        <v>#N/A</v>
      </c>
      <c r="D237" s="1" t="e">
        <f>IF(B237="",#N/A,0.5*(COS(RADIANS(A237*'First Approx.'!$D$18))+COS(RADIANS(A237*'First Approx.'!$D$19))))</f>
        <v>#N/A</v>
      </c>
    </row>
    <row r="238" spans="1:4" x14ac:dyDescent="0.25">
      <c r="A238">
        <v>118</v>
      </c>
      <c r="B238" t="str">
        <f>IF(A238&lt;='First Approx.'!$D$20,A238,"")</f>
        <v/>
      </c>
      <c r="C238" s="1" t="e">
        <f>IF(B238="",#N/A,0.5*(SIN(RADIANS(A238*'First Approx.'!$D$18))+SIN(RADIANS(A238*'First Approx.'!$D$19))))</f>
        <v>#N/A</v>
      </c>
      <c r="D238" s="1" t="e">
        <f>IF(B238="",#N/A,0.5*(COS(RADIANS(A238*'First Approx.'!$D$18))+COS(RADIANS(A238*'First Approx.'!$D$19))))</f>
        <v>#N/A</v>
      </c>
    </row>
    <row r="239" spans="1:4" x14ac:dyDescent="0.25">
      <c r="A239">
        <v>118.5</v>
      </c>
      <c r="B239" t="str">
        <f>IF(A239&lt;='First Approx.'!$D$20,A239,"")</f>
        <v/>
      </c>
      <c r="C239" s="1" t="e">
        <f>IF(B239="",#N/A,0.5*(SIN(RADIANS(A239*'First Approx.'!$D$18))+SIN(RADIANS(A239*'First Approx.'!$D$19))))</f>
        <v>#N/A</v>
      </c>
      <c r="D239" s="1" t="e">
        <f>IF(B239="",#N/A,0.5*(COS(RADIANS(A239*'First Approx.'!$D$18))+COS(RADIANS(A239*'First Approx.'!$D$19))))</f>
        <v>#N/A</v>
      </c>
    </row>
    <row r="240" spans="1:4" x14ac:dyDescent="0.25">
      <c r="A240">
        <v>119</v>
      </c>
      <c r="B240" t="str">
        <f>IF(A240&lt;='First Approx.'!$D$20,A240,"")</f>
        <v/>
      </c>
      <c r="C240" s="1" t="e">
        <f>IF(B240="",#N/A,0.5*(SIN(RADIANS(A240*'First Approx.'!$D$18))+SIN(RADIANS(A240*'First Approx.'!$D$19))))</f>
        <v>#N/A</v>
      </c>
      <c r="D240" s="1" t="e">
        <f>IF(B240="",#N/A,0.5*(COS(RADIANS(A240*'First Approx.'!$D$18))+COS(RADIANS(A240*'First Approx.'!$D$19))))</f>
        <v>#N/A</v>
      </c>
    </row>
    <row r="241" spans="1:4" x14ac:dyDescent="0.25">
      <c r="A241">
        <v>119.5</v>
      </c>
      <c r="B241" t="str">
        <f>IF(A241&lt;='First Approx.'!$D$20,A241,"")</f>
        <v/>
      </c>
      <c r="C241" s="1" t="e">
        <f>IF(B241="",#N/A,0.5*(SIN(RADIANS(A241*'First Approx.'!$D$18))+SIN(RADIANS(A241*'First Approx.'!$D$19))))</f>
        <v>#N/A</v>
      </c>
      <c r="D241" s="1" t="e">
        <f>IF(B241="",#N/A,0.5*(COS(RADIANS(A241*'First Approx.'!$D$18))+COS(RADIANS(A241*'First Approx.'!$D$19))))</f>
        <v>#N/A</v>
      </c>
    </row>
    <row r="242" spans="1:4" x14ac:dyDescent="0.25">
      <c r="A242">
        <v>120</v>
      </c>
      <c r="B242" t="str">
        <f>IF(A242&lt;='First Approx.'!$D$20,A242,"")</f>
        <v/>
      </c>
      <c r="C242" s="1" t="e">
        <f>IF(B242="",#N/A,0.5*(SIN(RADIANS(A242*'First Approx.'!$D$18))+SIN(RADIANS(A242*'First Approx.'!$D$19))))</f>
        <v>#N/A</v>
      </c>
      <c r="D242" s="1" t="e">
        <f>IF(B242="",#N/A,0.5*(COS(RADIANS(A242*'First Approx.'!$D$18))+COS(RADIANS(A242*'First Approx.'!$D$19))))</f>
        <v>#N/A</v>
      </c>
    </row>
    <row r="243" spans="1:4" x14ac:dyDescent="0.25">
      <c r="A243">
        <v>120.5</v>
      </c>
      <c r="B243" t="str">
        <f>IF(A243&lt;='First Approx.'!$D$20,A243,"")</f>
        <v/>
      </c>
      <c r="C243" s="1" t="e">
        <f>IF(B243="",#N/A,0.5*(SIN(RADIANS(A243*'First Approx.'!$D$18))+SIN(RADIANS(A243*'First Approx.'!$D$19))))</f>
        <v>#N/A</v>
      </c>
      <c r="D243" s="1" t="e">
        <f>IF(B243="",#N/A,0.5*(COS(RADIANS(A243*'First Approx.'!$D$18))+COS(RADIANS(A243*'First Approx.'!$D$19))))</f>
        <v>#N/A</v>
      </c>
    </row>
    <row r="244" spans="1:4" x14ac:dyDescent="0.25">
      <c r="A244">
        <v>121</v>
      </c>
      <c r="B244" t="str">
        <f>IF(A244&lt;='First Approx.'!$D$20,A244,"")</f>
        <v/>
      </c>
      <c r="C244" s="1" t="e">
        <f>IF(B244="",#N/A,0.5*(SIN(RADIANS(A244*'First Approx.'!$D$18))+SIN(RADIANS(A244*'First Approx.'!$D$19))))</f>
        <v>#N/A</v>
      </c>
      <c r="D244" s="1" t="e">
        <f>IF(B244="",#N/A,0.5*(COS(RADIANS(A244*'First Approx.'!$D$18))+COS(RADIANS(A244*'First Approx.'!$D$19))))</f>
        <v>#N/A</v>
      </c>
    </row>
    <row r="245" spans="1:4" x14ac:dyDescent="0.25">
      <c r="A245">
        <v>121.5</v>
      </c>
      <c r="B245" t="str">
        <f>IF(A245&lt;='First Approx.'!$D$20,A245,"")</f>
        <v/>
      </c>
      <c r="C245" s="1" t="e">
        <f>IF(B245="",#N/A,0.5*(SIN(RADIANS(A245*'First Approx.'!$D$18))+SIN(RADIANS(A245*'First Approx.'!$D$19))))</f>
        <v>#N/A</v>
      </c>
      <c r="D245" s="1" t="e">
        <f>IF(B245="",#N/A,0.5*(COS(RADIANS(A245*'First Approx.'!$D$18))+COS(RADIANS(A245*'First Approx.'!$D$19))))</f>
        <v>#N/A</v>
      </c>
    </row>
    <row r="246" spans="1:4" x14ac:dyDescent="0.25">
      <c r="A246">
        <v>122</v>
      </c>
      <c r="B246" t="str">
        <f>IF(A246&lt;='First Approx.'!$D$20,A246,"")</f>
        <v/>
      </c>
      <c r="C246" s="1" t="e">
        <f>IF(B246="",#N/A,0.5*(SIN(RADIANS(A246*'First Approx.'!$D$18))+SIN(RADIANS(A246*'First Approx.'!$D$19))))</f>
        <v>#N/A</v>
      </c>
      <c r="D246" s="1" t="e">
        <f>IF(B246="",#N/A,0.5*(COS(RADIANS(A246*'First Approx.'!$D$18))+COS(RADIANS(A246*'First Approx.'!$D$19))))</f>
        <v>#N/A</v>
      </c>
    </row>
    <row r="247" spans="1:4" x14ac:dyDescent="0.25">
      <c r="A247">
        <v>122.5</v>
      </c>
      <c r="B247" t="str">
        <f>IF(A247&lt;='First Approx.'!$D$20,A247,"")</f>
        <v/>
      </c>
      <c r="C247" s="1" t="e">
        <f>IF(B247="",#N/A,0.5*(SIN(RADIANS(A247*'First Approx.'!$D$18))+SIN(RADIANS(A247*'First Approx.'!$D$19))))</f>
        <v>#N/A</v>
      </c>
      <c r="D247" s="1" t="e">
        <f>IF(B247="",#N/A,0.5*(COS(RADIANS(A247*'First Approx.'!$D$18))+COS(RADIANS(A247*'First Approx.'!$D$19))))</f>
        <v>#N/A</v>
      </c>
    </row>
    <row r="248" spans="1:4" x14ac:dyDescent="0.25">
      <c r="A248">
        <v>123</v>
      </c>
      <c r="B248" t="str">
        <f>IF(A248&lt;='First Approx.'!$D$20,A248,"")</f>
        <v/>
      </c>
      <c r="C248" s="1" t="e">
        <f>IF(B248="",#N/A,0.5*(SIN(RADIANS(A248*'First Approx.'!$D$18))+SIN(RADIANS(A248*'First Approx.'!$D$19))))</f>
        <v>#N/A</v>
      </c>
      <c r="D248" s="1" t="e">
        <f>IF(B248="",#N/A,0.5*(COS(RADIANS(A248*'First Approx.'!$D$18))+COS(RADIANS(A248*'First Approx.'!$D$19))))</f>
        <v>#N/A</v>
      </c>
    </row>
    <row r="249" spans="1:4" x14ac:dyDescent="0.25">
      <c r="A249">
        <v>123.5</v>
      </c>
      <c r="B249" t="str">
        <f>IF(A249&lt;='First Approx.'!$D$20,A249,"")</f>
        <v/>
      </c>
      <c r="C249" s="1" t="e">
        <f>IF(B249="",#N/A,0.5*(SIN(RADIANS(A249*'First Approx.'!$D$18))+SIN(RADIANS(A249*'First Approx.'!$D$19))))</f>
        <v>#N/A</v>
      </c>
      <c r="D249" s="1" t="e">
        <f>IF(B249="",#N/A,0.5*(COS(RADIANS(A249*'First Approx.'!$D$18))+COS(RADIANS(A249*'First Approx.'!$D$19))))</f>
        <v>#N/A</v>
      </c>
    </row>
    <row r="250" spans="1:4" x14ac:dyDescent="0.25">
      <c r="A250">
        <v>124</v>
      </c>
      <c r="B250" t="str">
        <f>IF(A250&lt;='First Approx.'!$D$20,A250,"")</f>
        <v/>
      </c>
      <c r="C250" s="1" t="e">
        <f>IF(B250="",#N/A,0.5*(SIN(RADIANS(A250*'First Approx.'!$D$18))+SIN(RADIANS(A250*'First Approx.'!$D$19))))</f>
        <v>#N/A</v>
      </c>
      <c r="D250" s="1" t="e">
        <f>IF(B250="",#N/A,0.5*(COS(RADIANS(A250*'First Approx.'!$D$18))+COS(RADIANS(A250*'First Approx.'!$D$19))))</f>
        <v>#N/A</v>
      </c>
    </row>
    <row r="251" spans="1:4" x14ac:dyDescent="0.25">
      <c r="A251">
        <v>124.5</v>
      </c>
      <c r="B251" t="str">
        <f>IF(A251&lt;='First Approx.'!$D$20,A251,"")</f>
        <v/>
      </c>
      <c r="C251" s="1" t="e">
        <f>IF(B251="",#N/A,0.5*(SIN(RADIANS(A251*'First Approx.'!$D$18))+SIN(RADIANS(A251*'First Approx.'!$D$19))))</f>
        <v>#N/A</v>
      </c>
      <c r="D251" s="1" t="e">
        <f>IF(B251="",#N/A,0.5*(COS(RADIANS(A251*'First Approx.'!$D$18))+COS(RADIANS(A251*'First Approx.'!$D$19))))</f>
        <v>#N/A</v>
      </c>
    </row>
    <row r="252" spans="1:4" x14ac:dyDescent="0.25">
      <c r="A252">
        <v>125</v>
      </c>
      <c r="B252" t="str">
        <f>IF(A252&lt;='First Approx.'!$D$20,A252,"")</f>
        <v/>
      </c>
      <c r="C252" s="1" t="e">
        <f>IF(B252="",#N/A,0.5*(SIN(RADIANS(A252*'First Approx.'!$D$18))+SIN(RADIANS(A252*'First Approx.'!$D$19))))</f>
        <v>#N/A</v>
      </c>
      <c r="D252" s="1" t="e">
        <f>IF(B252="",#N/A,0.5*(COS(RADIANS(A252*'First Approx.'!$D$18))+COS(RADIANS(A252*'First Approx.'!$D$19))))</f>
        <v>#N/A</v>
      </c>
    </row>
    <row r="253" spans="1:4" x14ac:dyDescent="0.25">
      <c r="A253">
        <v>125.5</v>
      </c>
      <c r="B253" t="str">
        <f>IF(A253&lt;='First Approx.'!$D$20,A253,"")</f>
        <v/>
      </c>
      <c r="C253" s="1" t="e">
        <f>IF(B253="",#N/A,0.5*(SIN(RADIANS(A253*'First Approx.'!$D$18))+SIN(RADIANS(A253*'First Approx.'!$D$19))))</f>
        <v>#N/A</v>
      </c>
      <c r="D253" s="1" t="e">
        <f>IF(B253="",#N/A,0.5*(COS(RADIANS(A253*'First Approx.'!$D$18))+COS(RADIANS(A253*'First Approx.'!$D$19))))</f>
        <v>#N/A</v>
      </c>
    </row>
    <row r="254" spans="1:4" x14ac:dyDescent="0.25">
      <c r="A254">
        <v>126</v>
      </c>
      <c r="B254" t="str">
        <f>IF(A254&lt;='First Approx.'!$D$20,A254,"")</f>
        <v/>
      </c>
      <c r="C254" s="1" t="e">
        <f>IF(B254="",#N/A,0.5*(SIN(RADIANS(A254*'First Approx.'!$D$18))+SIN(RADIANS(A254*'First Approx.'!$D$19))))</f>
        <v>#N/A</v>
      </c>
      <c r="D254" s="1" t="e">
        <f>IF(B254="",#N/A,0.5*(COS(RADIANS(A254*'First Approx.'!$D$18))+COS(RADIANS(A254*'First Approx.'!$D$19))))</f>
        <v>#N/A</v>
      </c>
    </row>
    <row r="255" spans="1:4" x14ac:dyDescent="0.25">
      <c r="A255">
        <v>126.5</v>
      </c>
      <c r="B255" t="str">
        <f>IF(A255&lt;='First Approx.'!$D$20,A255,"")</f>
        <v/>
      </c>
      <c r="C255" s="1" t="e">
        <f>IF(B255="",#N/A,0.5*(SIN(RADIANS(A255*'First Approx.'!$D$18))+SIN(RADIANS(A255*'First Approx.'!$D$19))))</f>
        <v>#N/A</v>
      </c>
      <c r="D255" s="1" t="e">
        <f>IF(B255="",#N/A,0.5*(COS(RADIANS(A255*'First Approx.'!$D$18))+COS(RADIANS(A255*'First Approx.'!$D$19))))</f>
        <v>#N/A</v>
      </c>
    </row>
    <row r="256" spans="1:4" x14ac:dyDescent="0.25">
      <c r="A256">
        <v>127</v>
      </c>
      <c r="B256" t="str">
        <f>IF(A256&lt;='First Approx.'!$D$20,A256,"")</f>
        <v/>
      </c>
      <c r="C256" s="1" t="e">
        <f>IF(B256="",#N/A,0.5*(SIN(RADIANS(A256*'First Approx.'!$D$18))+SIN(RADIANS(A256*'First Approx.'!$D$19))))</f>
        <v>#N/A</v>
      </c>
      <c r="D256" s="1" t="e">
        <f>IF(B256="",#N/A,0.5*(COS(RADIANS(A256*'First Approx.'!$D$18))+COS(RADIANS(A256*'First Approx.'!$D$19))))</f>
        <v>#N/A</v>
      </c>
    </row>
    <row r="257" spans="1:4" x14ac:dyDescent="0.25">
      <c r="A257">
        <v>127.5</v>
      </c>
      <c r="B257" t="str">
        <f>IF(A257&lt;='First Approx.'!$D$20,A257,"")</f>
        <v/>
      </c>
      <c r="C257" s="1" t="e">
        <f>IF(B257="",#N/A,0.5*(SIN(RADIANS(A257*'First Approx.'!$D$18))+SIN(RADIANS(A257*'First Approx.'!$D$19))))</f>
        <v>#N/A</v>
      </c>
      <c r="D257" s="1" t="e">
        <f>IF(B257="",#N/A,0.5*(COS(RADIANS(A257*'First Approx.'!$D$18))+COS(RADIANS(A257*'First Approx.'!$D$19))))</f>
        <v>#N/A</v>
      </c>
    </row>
    <row r="258" spans="1:4" x14ac:dyDescent="0.25">
      <c r="A258">
        <v>128</v>
      </c>
      <c r="B258" t="str">
        <f>IF(A258&lt;='First Approx.'!$D$20,A258,"")</f>
        <v/>
      </c>
      <c r="C258" s="1" t="e">
        <f>IF(B258="",#N/A,0.5*(SIN(RADIANS(A258*'First Approx.'!$D$18))+SIN(RADIANS(A258*'First Approx.'!$D$19))))</f>
        <v>#N/A</v>
      </c>
      <c r="D258" s="1" t="e">
        <f>IF(B258="",#N/A,0.5*(COS(RADIANS(A258*'First Approx.'!$D$18))+COS(RADIANS(A258*'First Approx.'!$D$19))))</f>
        <v>#N/A</v>
      </c>
    </row>
    <row r="259" spans="1:4" x14ac:dyDescent="0.25">
      <c r="A259">
        <v>128.5</v>
      </c>
      <c r="B259" t="str">
        <f>IF(A259&lt;='First Approx.'!$D$20,A259,"")</f>
        <v/>
      </c>
      <c r="C259" s="1" t="e">
        <f>IF(B259="",#N/A,0.5*(SIN(RADIANS(A259*'First Approx.'!$D$18))+SIN(RADIANS(A259*'First Approx.'!$D$19))))</f>
        <v>#N/A</v>
      </c>
      <c r="D259" s="1" t="e">
        <f>IF(B259="",#N/A,0.5*(COS(RADIANS(A259*'First Approx.'!$D$18))+COS(RADIANS(A259*'First Approx.'!$D$19))))</f>
        <v>#N/A</v>
      </c>
    </row>
    <row r="260" spans="1:4" x14ac:dyDescent="0.25">
      <c r="A260">
        <v>129</v>
      </c>
      <c r="B260" t="str">
        <f>IF(A260&lt;='First Approx.'!$D$20,A260,"")</f>
        <v/>
      </c>
      <c r="C260" s="1" t="e">
        <f>IF(B260="",#N/A,0.5*(SIN(RADIANS(A260*'First Approx.'!$D$18))+SIN(RADIANS(A260*'First Approx.'!$D$19))))</f>
        <v>#N/A</v>
      </c>
      <c r="D260" s="1" t="e">
        <f>IF(B260="",#N/A,0.5*(COS(RADIANS(A260*'First Approx.'!$D$18))+COS(RADIANS(A260*'First Approx.'!$D$19))))</f>
        <v>#N/A</v>
      </c>
    </row>
    <row r="261" spans="1:4" x14ac:dyDescent="0.25">
      <c r="A261">
        <v>129.5</v>
      </c>
      <c r="B261" t="str">
        <f>IF(A261&lt;='First Approx.'!$D$20,A261,"")</f>
        <v/>
      </c>
      <c r="C261" s="1" t="e">
        <f>IF(B261="",#N/A,0.5*(SIN(RADIANS(A261*'First Approx.'!$D$18))+SIN(RADIANS(A261*'First Approx.'!$D$19))))</f>
        <v>#N/A</v>
      </c>
      <c r="D261" s="1" t="e">
        <f>IF(B261="",#N/A,0.5*(COS(RADIANS(A261*'First Approx.'!$D$18))+COS(RADIANS(A261*'First Approx.'!$D$19))))</f>
        <v>#N/A</v>
      </c>
    </row>
    <row r="262" spans="1:4" x14ac:dyDescent="0.25">
      <c r="A262">
        <v>130</v>
      </c>
      <c r="B262" t="str">
        <f>IF(A262&lt;='First Approx.'!$D$20,A262,"")</f>
        <v/>
      </c>
      <c r="C262" s="1" t="e">
        <f>IF(B262="",#N/A,0.5*(SIN(RADIANS(A262*'First Approx.'!$D$18))+SIN(RADIANS(A262*'First Approx.'!$D$19))))</f>
        <v>#N/A</v>
      </c>
      <c r="D262" s="1" t="e">
        <f>IF(B262="",#N/A,0.5*(COS(RADIANS(A262*'First Approx.'!$D$18))+COS(RADIANS(A262*'First Approx.'!$D$19))))</f>
        <v>#N/A</v>
      </c>
    </row>
    <row r="263" spans="1:4" x14ac:dyDescent="0.25">
      <c r="A263">
        <v>130.5</v>
      </c>
      <c r="B263" t="str">
        <f>IF(A263&lt;='First Approx.'!$D$20,A263,"")</f>
        <v/>
      </c>
      <c r="C263" s="1" t="e">
        <f>IF(B263="",#N/A,0.5*(SIN(RADIANS(A263*'First Approx.'!$D$18))+SIN(RADIANS(A263*'First Approx.'!$D$19))))</f>
        <v>#N/A</v>
      </c>
      <c r="D263" s="1" t="e">
        <f>IF(B263="",#N/A,0.5*(COS(RADIANS(A263*'First Approx.'!$D$18))+COS(RADIANS(A263*'First Approx.'!$D$19))))</f>
        <v>#N/A</v>
      </c>
    </row>
    <row r="264" spans="1:4" x14ac:dyDescent="0.25">
      <c r="A264">
        <v>131</v>
      </c>
      <c r="B264" t="str">
        <f>IF(A264&lt;='First Approx.'!$D$20,A264,"")</f>
        <v/>
      </c>
      <c r="C264" s="1" t="e">
        <f>IF(B264="",#N/A,0.5*(SIN(RADIANS(A264*'First Approx.'!$D$18))+SIN(RADIANS(A264*'First Approx.'!$D$19))))</f>
        <v>#N/A</v>
      </c>
      <c r="D264" s="1" t="e">
        <f>IF(B264="",#N/A,0.5*(COS(RADIANS(A264*'First Approx.'!$D$18))+COS(RADIANS(A264*'First Approx.'!$D$19))))</f>
        <v>#N/A</v>
      </c>
    </row>
    <row r="265" spans="1:4" x14ac:dyDescent="0.25">
      <c r="A265">
        <v>131.5</v>
      </c>
      <c r="B265" t="str">
        <f>IF(A265&lt;='First Approx.'!$D$20,A265,"")</f>
        <v/>
      </c>
      <c r="C265" s="1" t="e">
        <f>IF(B265="",#N/A,0.5*(SIN(RADIANS(A265*'First Approx.'!$D$18))+SIN(RADIANS(A265*'First Approx.'!$D$19))))</f>
        <v>#N/A</v>
      </c>
      <c r="D265" s="1" t="e">
        <f>IF(B265="",#N/A,0.5*(COS(RADIANS(A265*'First Approx.'!$D$18))+COS(RADIANS(A265*'First Approx.'!$D$19))))</f>
        <v>#N/A</v>
      </c>
    </row>
    <row r="266" spans="1:4" x14ac:dyDescent="0.25">
      <c r="A266">
        <v>132</v>
      </c>
      <c r="B266" t="str">
        <f>IF(A266&lt;='First Approx.'!$D$20,A266,"")</f>
        <v/>
      </c>
      <c r="C266" s="1" t="e">
        <f>IF(B266="",#N/A,0.5*(SIN(RADIANS(A266*'First Approx.'!$D$18))+SIN(RADIANS(A266*'First Approx.'!$D$19))))</f>
        <v>#N/A</v>
      </c>
      <c r="D266" s="1" t="e">
        <f>IF(B266="",#N/A,0.5*(COS(RADIANS(A266*'First Approx.'!$D$18))+COS(RADIANS(A266*'First Approx.'!$D$19))))</f>
        <v>#N/A</v>
      </c>
    </row>
    <row r="267" spans="1:4" x14ac:dyDescent="0.25">
      <c r="A267">
        <v>132.5</v>
      </c>
      <c r="B267" t="str">
        <f>IF(A267&lt;='First Approx.'!$D$20,A267,"")</f>
        <v/>
      </c>
      <c r="C267" s="1" t="e">
        <f>IF(B267="",#N/A,0.5*(SIN(RADIANS(A267*'First Approx.'!$D$18))+SIN(RADIANS(A267*'First Approx.'!$D$19))))</f>
        <v>#N/A</v>
      </c>
      <c r="D267" s="1" t="e">
        <f>IF(B267="",#N/A,0.5*(COS(RADIANS(A267*'First Approx.'!$D$18))+COS(RADIANS(A267*'First Approx.'!$D$19))))</f>
        <v>#N/A</v>
      </c>
    </row>
    <row r="268" spans="1:4" x14ac:dyDescent="0.25">
      <c r="A268">
        <v>133</v>
      </c>
      <c r="B268" t="str">
        <f>IF(A268&lt;='First Approx.'!$D$20,A268,"")</f>
        <v/>
      </c>
      <c r="C268" s="1" t="e">
        <f>IF(B268="",#N/A,0.5*(SIN(RADIANS(A268*'First Approx.'!$D$18))+SIN(RADIANS(A268*'First Approx.'!$D$19))))</f>
        <v>#N/A</v>
      </c>
      <c r="D268" s="1" t="e">
        <f>IF(B268="",#N/A,0.5*(COS(RADIANS(A268*'First Approx.'!$D$18))+COS(RADIANS(A268*'First Approx.'!$D$19))))</f>
        <v>#N/A</v>
      </c>
    </row>
    <row r="269" spans="1:4" x14ac:dyDescent="0.25">
      <c r="A269">
        <v>133.5</v>
      </c>
      <c r="B269" t="str">
        <f>IF(A269&lt;='First Approx.'!$D$20,A269,"")</f>
        <v/>
      </c>
      <c r="C269" s="1" t="e">
        <f>IF(B269="",#N/A,0.5*(SIN(RADIANS(A269*'First Approx.'!$D$18))+SIN(RADIANS(A269*'First Approx.'!$D$19))))</f>
        <v>#N/A</v>
      </c>
      <c r="D269" s="1" t="e">
        <f>IF(B269="",#N/A,0.5*(COS(RADIANS(A269*'First Approx.'!$D$18))+COS(RADIANS(A269*'First Approx.'!$D$19))))</f>
        <v>#N/A</v>
      </c>
    </row>
    <row r="270" spans="1:4" x14ac:dyDescent="0.25">
      <c r="A270">
        <v>134</v>
      </c>
      <c r="B270" t="str">
        <f>IF(A270&lt;='First Approx.'!$D$20,A270,"")</f>
        <v/>
      </c>
      <c r="C270" s="1" t="e">
        <f>IF(B270="",#N/A,0.5*(SIN(RADIANS(A270*'First Approx.'!$D$18))+SIN(RADIANS(A270*'First Approx.'!$D$19))))</f>
        <v>#N/A</v>
      </c>
      <c r="D270" s="1" t="e">
        <f>IF(B270="",#N/A,0.5*(COS(RADIANS(A270*'First Approx.'!$D$18))+COS(RADIANS(A270*'First Approx.'!$D$19))))</f>
        <v>#N/A</v>
      </c>
    </row>
    <row r="271" spans="1:4" x14ac:dyDescent="0.25">
      <c r="A271">
        <v>134.5</v>
      </c>
      <c r="B271" t="str">
        <f>IF(A271&lt;='First Approx.'!$D$20,A271,"")</f>
        <v/>
      </c>
      <c r="C271" s="1" t="e">
        <f>IF(B271="",#N/A,0.5*(SIN(RADIANS(A271*'First Approx.'!$D$18))+SIN(RADIANS(A271*'First Approx.'!$D$19))))</f>
        <v>#N/A</v>
      </c>
      <c r="D271" s="1" t="e">
        <f>IF(B271="",#N/A,0.5*(COS(RADIANS(A271*'First Approx.'!$D$18))+COS(RADIANS(A271*'First Approx.'!$D$19))))</f>
        <v>#N/A</v>
      </c>
    </row>
    <row r="272" spans="1:4" x14ac:dyDescent="0.25">
      <c r="A272">
        <v>135</v>
      </c>
      <c r="B272" t="str">
        <f>IF(A272&lt;='First Approx.'!$D$20,A272,"")</f>
        <v/>
      </c>
      <c r="C272" s="1" t="e">
        <f>IF(B272="",#N/A,0.5*(SIN(RADIANS(A272*'First Approx.'!$D$18))+SIN(RADIANS(A272*'First Approx.'!$D$19))))</f>
        <v>#N/A</v>
      </c>
      <c r="D272" s="1" t="e">
        <f>IF(B272="",#N/A,0.5*(COS(RADIANS(A272*'First Approx.'!$D$18))+COS(RADIANS(A272*'First Approx.'!$D$19))))</f>
        <v>#N/A</v>
      </c>
    </row>
    <row r="273" spans="1:4" x14ac:dyDescent="0.25">
      <c r="A273">
        <v>135.5</v>
      </c>
      <c r="B273" t="str">
        <f>IF(A273&lt;='First Approx.'!$D$20,A273,"")</f>
        <v/>
      </c>
      <c r="C273" s="1" t="e">
        <f>IF(B273="",#N/A,0.5*(SIN(RADIANS(A273*'First Approx.'!$D$18))+SIN(RADIANS(A273*'First Approx.'!$D$19))))</f>
        <v>#N/A</v>
      </c>
      <c r="D273" s="1" t="e">
        <f>IF(B273="",#N/A,0.5*(COS(RADIANS(A273*'First Approx.'!$D$18))+COS(RADIANS(A273*'First Approx.'!$D$19))))</f>
        <v>#N/A</v>
      </c>
    </row>
    <row r="274" spans="1:4" x14ac:dyDescent="0.25">
      <c r="A274">
        <v>136</v>
      </c>
      <c r="B274" t="str">
        <f>IF(A274&lt;='First Approx.'!$D$20,A274,"")</f>
        <v/>
      </c>
      <c r="C274" s="1" t="e">
        <f>IF(B274="",#N/A,0.5*(SIN(RADIANS(A274*'First Approx.'!$D$18))+SIN(RADIANS(A274*'First Approx.'!$D$19))))</f>
        <v>#N/A</v>
      </c>
      <c r="D274" s="1" t="e">
        <f>IF(B274="",#N/A,0.5*(COS(RADIANS(A274*'First Approx.'!$D$18))+COS(RADIANS(A274*'First Approx.'!$D$19))))</f>
        <v>#N/A</v>
      </c>
    </row>
    <row r="275" spans="1:4" x14ac:dyDescent="0.25">
      <c r="A275">
        <v>136.5</v>
      </c>
      <c r="B275" t="str">
        <f>IF(A275&lt;='First Approx.'!$D$20,A275,"")</f>
        <v/>
      </c>
      <c r="C275" s="1" t="e">
        <f>IF(B275="",#N/A,0.5*(SIN(RADIANS(A275*'First Approx.'!$D$18))+SIN(RADIANS(A275*'First Approx.'!$D$19))))</f>
        <v>#N/A</v>
      </c>
      <c r="D275" s="1" t="e">
        <f>IF(B275="",#N/A,0.5*(COS(RADIANS(A275*'First Approx.'!$D$18))+COS(RADIANS(A275*'First Approx.'!$D$19))))</f>
        <v>#N/A</v>
      </c>
    </row>
    <row r="276" spans="1:4" x14ac:dyDescent="0.25">
      <c r="A276">
        <v>137</v>
      </c>
      <c r="B276" t="str">
        <f>IF(A276&lt;='First Approx.'!$D$20,A276,"")</f>
        <v/>
      </c>
      <c r="C276" s="1" t="e">
        <f>IF(B276="",#N/A,0.5*(SIN(RADIANS(A276*'First Approx.'!$D$18))+SIN(RADIANS(A276*'First Approx.'!$D$19))))</f>
        <v>#N/A</v>
      </c>
      <c r="D276" s="1" t="e">
        <f>IF(B276="",#N/A,0.5*(COS(RADIANS(A276*'First Approx.'!$D$18))+COS(RADIANS(A276*'First Approx.'!$D$19))))</f>
        <v>#N/A</v>
      </c>
    </row>
    <row r="277" spans="1:4" x14ac:dyDescent="0.25">
      <c r="A277">
        <v>137.5</v>
      </c>
      <c r="B277" t="str">
        <f>IF(A277&lt;='First Approx.'!$D$20,A277,"")</f>
        <v/>
      </c>
      <c r="C277" s="1" t="e">
        <f>IF(B277="",#N/A,0.5*(SIN(RADIANS(A277*'First Approx.'!$D$18))+SIN(RADIANS(A277*'First Approx.'!$D$19))))</f>
        <v>#N/A</v>
      </c>
      <c r="D277" s="1" t="e">
        <f>IF(B277="",#N/A,0.5*(COS(RADIANS(A277*'First Approx.'!$D$18))+COS(RADIANS(A277*'First Approx.'!$D$19))))</f>
        <v>#N/A</v>
      </c>
    </row>
    <row r="278" spans="1:4" x14ac:dyDescent="0.25">
      <c r="A278">
        <v>138</v>
      </c>
      <c r="B278" t="str">
        <f>IF(A278&lt;='First Approx.'!$D$20,A278,"")</f>
        <v/>
      </c>
      <c r="C278" s="1" t="e">
        <f>IF(B278="",#N/A,0.5*(SIN(RADIANS(A278*'First Approx.'!$D$18))+SIN(RADIANS(A278*'First Approx.'!$D$19))))</f>
        <v>#N/A</v>
      </c>
      <c r="D278" s="1" t="e">
        <f>IF(B278="",#N/A,0.5*(COS(RADIANS(A278*'First Approx.'!$D$18))+COS(RADIANS(A278*'First Approx.'!$D$19))))</f>
        <v>#N/A</v>
      </c>
    </row>
    <row r="279" spans="1:4" x14ac:dyDescent="0.25">
      <c r="A279">
        <v>138.5</v>
      </c>
      <c r="B279" t="str">
        <f>IF(A279&lt;='First Approx.'!$D$20,A279,"")</f>
        <v/>
      </c>
      <c r="C279" s="1" t="e">
        <f>IF(B279="",#N/A,0.5*(SIN(RADIANS(A279*'First Approx.'!$D$18))+SIN(RADIANS(A279*'First Approx.'!$D$19))))</f>
        <v>#N/A</v>
      </c>
      <c r="D279" s="1" t="e">
        <f>IF(B279="",#N/A,0.5*(COS(RADIANS(A279*'First Approx.'!$D$18))+COS(RADIANS(A279*'First Approx.'!$D$19))))</f>
        <v>#N/A</v>
      </c>
    </row>
    <row r="280" spans="1:4" x14ac:dyDescent="0.25">
      <c r="A280">
        <v>139</v>
      </c>
      <c r="B280" t="str">
        <f>IF(A280&lt;='First Approx.'!$D$20,A280,"")</f>
        <v/>
      </c>
      <c r="C280" s="1" t="e">
        <f>IF(B280="",#N/A,0.5*(SIN(RADIANS(A280*'First Approx.'!$D$18))+SIN(RADIANS(A280*'First Approx.'!$D$19))))</f>
        <v>#N/A</v>
      </c>
      <c r="D280" s="1" t="e">
        <f>IF(B280="",#N/A,0.5*(COS(RADIANS(A280*'First Approx.'!$D$18))+COS(RADIANS(A280*'First Approx.'!$D$19))))</f>
        <v>#N/A</v>
      </c>
    </row>
    <row r="281" spans="1:4" x14ac:dyDescent="0.25">
      <c r="A281">
        <v>139.5</v>
      </c>
      <c r="B281" t="str">
        <f>IF(A281&lt;='First Approx.'!$D$20,A281,"")</f>
        <v/>
      </c>
      <c r="C281" s="1" t="e">
        <f>IF(B281="",#N/A,0.5*(SIN(RADIANS(A281*'First Approx.'!$D$18))+SIN(RADIANS(A281*'First Approx.'!$D$19))))</f>
        <v>#N/A</v>
      </c>
      <c r="D281" s="1" t="e">
        <f>IF(B281="",#N/A,0.5*(COS(RADIANS(A281*'First Approx.'!$D$18))+COS(RADIANS(A281*'First Approx.'!$D$19))))</f>
        <v>#N/A</v>
      </c>
    </row>
    <row r="282" spans="1:4" x14ac:dyDescent="0.25">
      <c r="A282">
        <v>140</v>
      </c>
      <c r="B282" t="str">
        <f>IF(A282&lt;='First Approx.'!$D$20,A282,"")</f>
        <v/>
      </c>
      <c r="C282" s="1" t="e">
        <f>IF(B282="",#N/A,0.5*(SIN(RADIANS(A282*'First Approx.'!$D$18))+SIN(RADIANS(A282*'First Approx.'!$D$19))))</f>
        <v>#N/A</v>
      </c>
      <c r="D282" s="1" t="e">
        <f>IF(B282="",#N/A,0.5*(COS(RADIANS(A282*'First Approx.'!$D$18))+COS(RADIANS(A282*'First Approx.'!$D$19))))</f>
        <v>#N/A</v>
      </c>
    </row>
    <row r="283" spans="1:4" x14ac:dyDescent="0.25">
      <c r="A283">
        <v>140.5</v>
      </c>
      <c r="B283" t="str">
        <f>IF(A283&lt;='First Approx.'!$D$20,A283,"")</f>
        <v/>
      </c>
      <c r="C283" s="1" t="e">
        <f>IF(B283="",#N/A,0.5*(SIN(RADIANS(A283*'First Approx.'!$D$18))+SIN(RADIANS(A283*'First Approx.'!$D$19))))</f>
        <v>#N/A</v>
      </c>
      <c r="D283" s="1" t="e">
        <f>IF(B283="",#N/A,0.5*(COS(RADIANS(A283*'First Approx.'!$D$18))+COS(RADIANS(A283*'First Approx.'!$D$19))))</f>
        <v>#N/A</v>
      </c>
    </row>
    <row r="284" spans="1:4" x14ac:dyDescent="0.25">
      <c r="A284">
        <v>141</v>
      </c>
      <c r="B284" t="str">
        <f>IF(A284&lt;='First Approx.'!$D$20,A284,"")</f>
        <v/>
      </c>
      <c r="C284" s="1" t="e">
        <f>IF(B284="",#N/A,0.5*(SIN(RADIANS(A284*'First Approx.'!$D$18))+SIN(RADIANS(A284*'First Approx.'!$D$19))))</f>
        <v>#N/A</v>
      </c>
      <c r="D284" s="1" t="e">
        <f>IF(B284="",#N/A,0.5*(COS(RADIANS(A284*'First Approx.'!$D$18))+COS(RADIANS(A284*'First Approx.'!$D$19))))</f>
        <v>#N/A</v>
      </c>
    </row>
    <row r="285" spans="1:4" x14ac:dyDescent="0.25">
      <c r="A285">
        <v>141.5</v>
      </c>
      <c r="B285" t="str">
        <f>IF(A285&lt;='First Approx.'!$D$20,A285,"")</f>
        <v/>
      </c>
      <c r="C285" s="1" t="e">
        <f>IF(B285="",#N/A,0.5*(SIN(RADIANS(A285*'First Approx.'!$D$18))+SIN(RADIANS(A285*'First Approx.'!$D$19))))</f>
        <v>#N/A</v>
      </c>
      <c r="D285" s="1" t="e">
        <f>IF(B285="",#N/A,0.5*(COS(RADIANS(A285*'First Approx.'!$D$18))+COS(RADIANS(A285*'First Approx.'!$D$19))))</f>
        <v>#N/A</v>
      </c>
    </row>
    <row r="286" spans="1:4" x14ac:dyDescent="0.25">
      <c r="A286">
        <v>142</v>
      </c>
      <c r="B286" t="str">
        <f>IF(A286&lt;='First Approx.'!$D$20,A286,"")</f>
        <v/>
      </c>
      <c r="C286" s="1" t="e">
        <f>IF(B286="",#N/A,0.5*(SIN(RADIANS(A286*'First Approx.'!$D$18))+SIN(RADIANS(A286*'First Approx.'!$D$19))))</f>
        <v>#N/A</v>
      </c>
      <c r="D286" s="1" t="e">
        <f>IF(B286="",#N/A,0.5*(COS(RADIANS(A286*'First Approx.'!$D$18))+COS(RADIANS(A286*'First Approx.'!$D$19))))</f>
        <v>#N/A</v>
      </c>
    </row>
    <row r="287" spans="1:4" x14ac:dyDescent="0.25">
      <c r="A287">
        <v>142.5</v>
      </c>
      <c r="B287" t="str">
        <f>IF(A287&lt;='First Approx.'!$D$20,A287,"")</f>
        <v/>
      </c>
      <c r="C287" s="1" t="e">
        <f>IF(B287="",#N/A,0.5*(SIN(RADIANS(A287*'First Approx.'!$D$18))+SIN(RADIANS(A287*'First Approx.'!$D$19))))</f>
        <v>#N/A</v>
      </c>
      <c r="D287" s="1" t="e">
        <f>IF(B287="",#N/A,0.5*(COS(RADIANS(A287*'First Approx.'!$D$18))+COS(RADIANS(A287*'First Approx.'!$D$19))))</f>
        <v>#N/A</v>
      </c>
    </row>
    <row r="288" spans="1:4" x14ac:dyDescent="0.25">
      <c r="A288">
        <v>143</v>
      </c>
      <c r="B288" t="str">
        <f>IF(A288&lt;='First Approx.'!$D$20,A288,"")</f>
        <v/>
      </c>
      <c r="C288" s="1" t="e">
        <f>IF(B288="",#N/A,0.5*(SIN(RADIANS(A288*'First Approx.'!$D$18))+SIN(RADIANS(A288*'First Approx.'!$D$19))))</f>
        <v>#N/A</v>
      </c>
      <c r="D288" s="1" t="e">
        <f>IF(B288="",#N/A,0.5*(COS(RADIANS(A288*'First Approx.'!$D$18))+COS(RADIANS(A288*'First Approx.'!$D$19))))</f>
        <v>#N/A</v>
      </c>
    </row>
    <row r="289" spans="1:4" x14ac:dyDescent="0.25">
      <c r="A289">
        <v>143.5</v>
      </c>
      <c r="B289" t="str">
        <f>IF(A289&lt;='First Approx.'!$D$20,A289,"")</f>
        <v/>
      </c>
      <c r="C289" s="1" t="e">
        <f>IF(B289="",#N/A,0.5*(SIN(RADIANS(A289*'First Approx.'!$D$18))+SIN(RADIANS(A289*'First Approx.'!$D$19))))</f>
        <v>#N/A</v>
      </c>
      <c r="D289" s="1" t="e">
        <f>IF(B289="",#N/A,0.5*(COS(RADIANS(A289*'First Approx.'!$D$18))+COS(RADIANS(A289*'First Approx.'!$D$19))))</f>
        <v>#N/A</v>
      </c>
    </row>
    <row r="290" spans="1:4" x14ac:dyDescent="0.25">
      <c r="A290">
        <v>144</v>
      </c>
      <c r="B290" t="str">
        <f>IF(A290&lt;='First Approx.'!$D$20,A290,"")</f>
        <v/>
      </c>
      <c r="C290" s="1" t="e">
        <f>IF(B290="",#N/A,0.5*(SIN(RADIANS(A290*'First Approx.'!$D$18))+SIN(RADIANS(A290*'First Approx.'!$D$19))))</f>
        <v>#N/A</v>
      </c>
      <c r="D290" s="1" t="e">
        <f>IF(B290="",#N/A,0.5*(COS(RADIANS(A290*'First Approx.'!$D$18))+COS(RADIANS(A290*'First Approx.'!$D$19))))</f>
        <v>#N/A</v>
      </c>
    </row>
    <row r="291" spans="1:4" x14ac:dyDescent="0.25">
      <c r="A291">
        <v>144.5</v>
      </c>
      <c r="B291" t="str">
        <f>IF(A291&lt;='First Approx.'!$D$20,A291,"")</f>
        <v/>
      </c>
      <c r="C291" s="1" t="e">
        <f>IF(B291="",#N/A,0.5*(SIN(RADIANS(A291*'First Approx.'!$D$18))+SIN(RADIANS(A291*'First Approx.'!$D$19))))</f>
        <v>#N/A</v>
      </c>
      <c r="D291" s="1" t="e">
        <f>IF(B291="",#N/A,0.5*(COS(RADIANS(A291*'First Approx.'!$D$18))+COS(RADIANS(A291*'First Approx.'!$D$19))))</f>
        <v>#N/A</v>
      </c>
    </row>
    <row r="292" spans="1:4" x14ac:dyDescent="0.25">
      <c r="A292">
        <v>145</v>
      </c>
      <c r="B292" t="str">
        <f>IF(A292&lt;='First Approx.'!$D$20,A292,"")</f>
        <v/>
      </c>
      <c r="C292" s="1" t="e">
        <f>IF(B292="",#N/A,0.5*(SIN(RADIANS(A292*'First Approx.'!$D$18))+SIN(RADIANS(A292*'First Approx.'!$D$19))))</f>
        <v>#N/A</v>
      </c>
      <c r="D292" s="1" t="e">
        <f>IF(B292="",#N/A,0.5*(COS(RADIANS(A292*'First Approx.'!$D$18))+COS(RADIANS(A292*'First Approx.'!$D$19))))</f>
        <v>#N/A</v>
      </c>
    </row>
    <row r="293" spans="1:4" x14ac:dyDescent="0.25">
      <c r="A293">
        <v>145.5</v>
      </c>
      <c r="B293" t="str">
        <f>IF(A293&lt;='First Approx.'!$D$20,A293,"")</f>
        <v/>
      </c>
      <c r="C293" s="1" t="e">
        <f>IF(B293="",#N/A,0.5*(SIN(RADIANS(A293*'First Approx.'!$D$18))+SIN(RADIANS(A293*'First Approx.'!$D$19))))</f>
        <v>#N/A</v>
      </c>
      <c r="D293" s="1" t="e">
        <f>IF(B293="",#N/A,0.5*(COS(RADIANS(A293*'First Approx.'!$D$18))+COS(RADIANS(A293*'First Approx.'!$D$19))))</f>
        <v>#N/A</v>
      </c>
    </row>
    <row r="294" spans="1:4" x14ac:dyDescent="0.25">
      <c r="A294">
        <v>146</v>
      </c>
      <c r="B294" t="str">
        <f>IF(A294&lt;='First Approx.'!$D$20,A294,"")</f>
        <v/>
      </c>
      <c r="C294" s="1" t="e">
        <f>IF(B294="",#N/A,0.5*(SIN(RADIANS(A294*'First Approx.'!$D$18))+SIN(RADIANS(A294*'First Approx.'!$D$19))))</f>
        <v>#N/A</v>
      </c>
      <c r="D294" s="1" t="e">
        <f>IF(B294="",#N/A,0.5*(COS(RADIANS(A294*'First Approx.'!$D$18))+COS(RADIANS(A294*'First Approx.'!$D$19))))</f>
        <v>#N/A</v>
      </c>
    </row>
    <row r="295" spans="1:4" x14ac:dyDescent="0.25">
      <c r="A295">
        <v>146.5</v>
      </c>
      <c r="B295" t="str">
        <f>IF(A295&lt;='First Approx.'!$D$20,A295,"")</f>
        <v/>
      </c>
      <c r="C295" s="1" t="e">
        <f>IF(B295="",#N/A,0.5*(SIN(RADIANS(A295*'First Approx.'!$D$18))+SIN(RADIANS(A295*'First Approx.'!$D$19))))</f>
        <v>#N/A</v>
      </c>
      <c r="D295" s="1" t="e">
        <f>IF(B295="",#N/A,0.5*(COS(RADIANS(A295*'First Approx.'!$D$18))+COS(RADIANS(A295*'First Approx.'!$D$19))))</f>
        <v>#N/A</v>
      </c>
    </row>
    <row r="296" spans="1:4" x14ac:dyDescent="0.25">
      <c r="A296">
        <v>147</v>
      </c>
      <c r="B296" t="str">
        <f>IF(A296&lt;='First Approx.'!$D$20,A296,"")</f>
        <v/>
      </c>
      <c r="C296" s="1" t="e">
        <f>IF(B296="",#N/A,0.5*(SIN(RADIANS(A296*'First Approx.'!$D$18))+SIN(RADIANS(A296*'First Approx.'!$D$19))))</f>
        <v>#N/A</v>
      </c>
      <c r="D296" s="1" t="e">
        <f>IF(B296="",#N/A,0.5*(COS(RADIANS(A296*'First Approx.'!$D$18))+COS(RADIANS(A296*'First Approx.'!$D$19))))</f>
        <v>#N/A</v>
      </c>
    </row>
    <row r="297" spans="1:4" x14ac:dyDescent="0.25">
      <c r="A297">
        <v>147.5</v>
      </c>
      <c r="B297" t="str">
        <f>IF(A297&lt;='First Approx.'!$D$20,A297,"")</f>
        <v/>
      </c>
      <c r="C297" s="1" t="e">
        <f>IF(B297="",#N/A,0.5*(SIN(RADIANS(A297*'First Approx.'!$D$18))+SIN(RADIANS(A297*'First Approx.'!$D$19))))</f>
        <v>#N/A</v>
      </c>
      <c r="D297" s="1" t="e">
        <f>IF(B297="",#N/A,0.5*(COS(RADIANS(A297*'First Approx.'!$D$18))+COS(RADIANS(A297*'First Approx.'!$D$19))))</f>
        <v>#N/A</v>
      </c>
    </row>
    <row r="298" spans="1:4" x14ac:dyDescent="0.25">
      <c r="A298">
        <v>148</v>
      </c>
      <c r="B298" t="str">
        <f>IF(A298&lt;='First Approx.'!$D$20,A298,"")</f>
        <v/>
      </c>
      <c r="C298" s="1" t="e">
        <f>IF(B298="",#N/A,0.5*(SIN(RADIANS(A298*'First Approx.'!$D$18))+SIN(RADIANS(A298*'First Approx.'!$D$19))))</f>
        <v>#N/A</v>
      </c>
      <c r="D298" s="1" t="e">
        <f>IF(B298="",#N/A,0.5*(COS(RADIANS(A298*'First Approx.'!$D$18))+COS(RADIANS(A298*'First Approx.'!$D$19))))</f>
        <v>#N/A</v>
      </c>
    </row>
    <row r="299" spans="1:4" x14ac:dyDescent="0.25">
      <c r="A299">
        <v>148.5</v>
      </c>
      <c r="B299" t="str">
        <f>IF(A299&lt;='First Approx.'!$D$20,A299,"")</f>
        <v/>
      </c>
      <c r="C299" s="1" t="e">
        <f>IF(B299="",#N/A,0.5*(SIN(RADIANS(A299*'First Approx.'!$D$18))+SIN(RADIANS(A299*'First Approx.'!$D$19))))</f>
        <v>#N/A</v>
      </c>
      <c r="D299" s="1" t="e">
        <f>IF(B299="",#N/A,0.5*(COS(RADIANS(A299*'First Approx.'!$D$18))+COS(RADIANS(A299*'First Approx.'!$D$19))))</f>
        <v>#N/A</v>
      </c>
    </row>
    <row r="300" spans="1:4" x14ac:dyDescent="0.25">
      <c r="A300">
        <v>149</v>
      </c>
      <c r="B300" t="str">
        <f>IF(A300&lt;='First Approx.'!$D$20,A300,"")</f>
        <v/>
      </c>
      <c r="C300" s="1" t="e">
        <f>IF(B300="",#N/A,0.5*(SIN(RADIANS(A300*'First Approx.'!$D$18))+SIN(RADIANS(A300*'First Approx.'!$D$19))))</f>
        <v>#N/A</v>
      </c>
      <c r="D300" s="1" t="e">
        <f>IF(B300="",#N/A,0.5*(COS(RADIANS(A300*'First Approx.'!$D$18))+COS(RADIANS(A300*'First Approx.'!$D$19))))</f>
        <v>#N/A</v>
      </c>
    </row>
    <row r="301" spans="1:4" x14ac:dyDescent="0.25">
      <c r="A301">
        <v>149.5</v>
      </c>
      <c r="B301" t="str">
        <f>IF(A301&lt;='First Approx.'!$D$20,A301,"")</f>
        <v/>
      </c>
      <c r="C301" s="1" t="e">
        <f>IF(B301="",#N/A,0.5*(SIN(RADIANS(A301*'First Approx.'!$D$18))+SIN(RADIANS(A301*'First Approx.'!$D$19))))</f>
        <v>#N/A</v>
      </c>
      <c r="D301" s="1" t="e">
        <f>IF(B301="",#N/A,0.5*(COS(RADIANS(A301*'First Approx.'!$D$18))+COS(RADIANS(A301*'First Approx.'!$D$19))))</f>
        <v>#N/A</v>
      </c>
    </row>
    <row r="302" spans="1:4" x14ac:dyDescent="0.25">
      <c r="A302">
        <v>150</v>
      </c>
      <c r="B302" t="str">
        <f>IF(A302&lt;='First Approx.'!$D$20,A302,"")</f>
        <v/>
      </c>
      <c r="C302" s="1" t="e">
        <f>IF(B302="",#N/A,0.5*(SIN(RADIANS(A302*'First Approx.'!$D$18))+SIN(RADIANS(A302*'First Approx.'!$D$19))))</f>
        <v>#N/A</v>
      </c>
      <c r="D302" s="1" t="e">
        <f>IF(B302="",#N/A,0.5*(COS(RADIANS(A302*'First Approx.'!$D$18))+COS(RADIANS(A302*'First Approx.'!$D$19))))</f>
        <v>#N/A</v>
      </c>
    </row>
    <row r="303" spans="1:4" x14ac:dyDescent="0.25">
      <c r="A303">
        <v>150.5</v>
      </c>
      <c r="B303" t="str">
        <f>IF(A303&lt;='First Approx.'!$D$20,A303,"")</f>
        <v/>
      </c>
      <c r="C303" s="1" t="e">
        <f>IF(B303="",#N/A,0.5*(SIN(RADIANS(A303*'First Approx.'!$D$18))+SIN(RADIANS(A303*'First Approx.'!$D$19))))</f>
        <v>#N/A</v>
      </c>
      <c r="D303" s="1" t="e">
        <f>IF(B303="",#N/A,0.5*(COS(RADIANS(A303*'First Approx.'!$D$18))+COS(RADIANS(A303*'First Approx.'!$D$19))))</f>
        <v>#N/A</v>
      </c>
    </row>
    <row r="304" spans="1:4" x14ac:dyDescent="0.25">
      <c r="A304">
        <v>151</v>
      </c>
      <c r="B304" t="str">
        <f>IF(A304&lt;='First Approx.'!$D$20,A304,"")</f>
        <v/>
      </c>
      <c r="C304" s="1" t="e">
        <f>IF(B304="",#N/A,0.5*(SIN(RADIANS(A304*'First Approx.'!$D$18))+SIN(RADIANS(A304*'First Approx.'!$D$19))))</f>
        <v>#N/A</v>
      </c>
      <c r="D304" s="1" t="e">
        <f>IF(B304="",#N/A,0.5*(COS(RADIANS(A304*'First Approx.'!$D$18))+COS(RADIANS(A304*'First Approx.'!$D$19))))</f>
        <v>#N/A</v>
      </c>
    </row>
    <row r="305" spans="1:4" x14ac:dyDescent="0.25">
      <c r="A305">
        <v>151.5</v>
      </c>
      <c r="B305" t="str">
        <f>IF(A305&lt;='First Approx.'!$D$20,A305,"")</f>
        <v/>
      </c>
      <c r="C305" s="1" t="e">
        <f>IF(B305="",#N/A,0.5*(SIN(RADIANS(A305*'First Approx.'!$D$18))+SIN(RADIANS(A305*'First Approx.'!$D$19))))</f>
        <v>#N/A</v>
      </c>
      <c r="D305" s="1" t="e">
        <f>IF(B305="",#N/A,0.5*(COS(RADIANS(A305*'First Approx.'!$D$18))+COS(RADIANS(A305*'First Approx.'!$D$19))))</f>
        <v>#N/A</v>
      </c>
    </row>
    <row r="306" spans="1:4" x14ac:dyDescent="0.25">
      <c r="A306">
        <v>152</v>
      </c>
      <c r="B306" t="str">
        <f>IF(A306&lt;='First Approx.'!$D$20,A306,"")</f>
        <v/>
      </c>
      <c r="C306" s="1" t="e">
        <f>IF(B306="",#N/A,0.5*(SIN(RADIANS(A306*'First Approx.'!$D$18))+SIN(RADIANS(A306*'First Approx.'!$D$19))))</f>
        <v>#N/A</v>
      </c>
      <c r="D306" s="1" t="e">
        <f>IF(B306="",#N/A,0.5*(COS(RADIANS(A306*'First Approx.'!$D$18))+COS(RADIANS(A306*'First Approx.'!$D$19))))</f>
        <v>#N/A</v>
      </c>
    </row>
    <row r="307" spans="1:4" x14ac:dyDescent="0.25">
      <c r="A307">
        <v>152.5</v>
      </c>
      <c r="B307" t="str">
        <f>IF(A307&lt;='First Approx.'!$D$20,A307,"")</f>
        <v/>
      </c>
      <c r="C307" s="1" t="e">
        <f>IF(B307="",#N/A,0.5*(SIN(RADIANS(A307*'First Approx.'!$D$18))+SIN(RADIANS(A307*'First Approx.'!$D$19))))</f>
        <v>#N/A</v>
      </c>
      <c r="D307" s="1" t="e">
        <f>IF(B307="",#N/A,0.5*(COS(RADIANS(A307*'First Approx.'!$D$18))+COS(RADIANS(A307*'First Approx.'!$D$19))))</f>
        <v>#N/A</v>
      </c>
    </row>
    <row r="308" spans="1:4" x14ac:dyDescent="0.25">
      <c r="A308">
        <v>153</v>
      </c>
      <c r="B308" t="str">
        <f>IF(A308&lt;='First Approx.'!$D$20,A308,"")</f>
        <v/>
      </c>
      <c r="C308" s="1" t="e">
        <f>IF(B308="",#N/A,0.5*(SIN(RADIANS(A308*'First Approx.'!$D$18))+SIN(RADIANS(A308*'First Approx.'!$D$19))))</f>
        <v>#N/A</v>
      </c>
      <c r="D308" s="1" t="e">
        <f>IF(B308="",#N/A,0.5*(COS(RADIANS(A308*'First Approx.'!$D$18))+COS(RADIANS(A308*'First Approx.'!$D$19))))</f>
        <v>#N/A</v>
      </c>
    </row>
    <row r="309" spans="1:4" x14ac:dyDescent="0.25">
      <c r="A309">
        <v>153.5</v>
      </c>
      <c r="B309" t="str">
        <f>IF(A309&lt;='First Approx.'!$D$20,A309,"")</f>
        <v/>
      </c>
      <c r="C309" s="1" t="e">
        <f>IF(B309="",#N/A,0.5*(SIN(RADIANS(A309*'First Approx.'!$D$18))+SIN(RADIANS(A309*'First Approx.'!$D$19))))</f>
        <v>#N/A</v>
      </c>
      <c r="D309" s="1" t="e">
        <f>IF(B309="",#N/A,0.5*(COS(RADIANS(A309*'First Approx.'!$D$18))+COS(RADIANS(A309*'First Approx.'!$D$19))))</f>
        <v>#N/A</v>
      </c>
    </row>
    <row r="310" spans="1:4" x14ac:dyDescent="0.25">
      <c r="A310">
        <v>154</v>
      </c>
      <c r="B310" t="str">
        <f>IF(A310&lt;='First Approx.'!$D$20,A310,"")</f>
        <v/>
      </c>
      <c r="C310" s="1" t="e">
        <f>IF(B310="",#N/A,0.5*(SIN(RADIANS(A310*'First Approx.'!$D$18))+SIN(RADIANS(A310*'First Approx.'!$D$19))))</f>
        <v>#N/A</v>
      </c>
      <c r="D310" s="1" t="e">
        <f>IF(B310="",#N/A,0.5*(COS(RADIANS(A310*'First Approx.'!$D$18))+COS(RADIANS(A310*'First Approx.'!$D$19))))</f>
        <v>#N/A</v>
      </c>
    </row>
    <row r="311" spans="1:4" x14ac:dyDescent="0.25">
      <c r="A311">
        <v>154.5</v>
      </c>
      <c r="B311" t="str">
        <f>IF(A311&lt;='First Approx.'!$D$20,A311,"")</f>
        <v/>
      </c>
      <c r="C311" s="1" t="e">
        <f>IF(B311="",#N/A,0.5*(SIN(RADIANS(A311*'First Approx.'!$D$18))+SIN(RADIANS(A311*'First Approx.'!$D$19))))</f>
        <v>#N/A</v>
      </c>
      <c r="D311" s="1" t="e">
        <f>IF(B311="",#N/A,0.5*(COS(RADIANS(A311*'First Approx.'!$D$18))+COS(RADIANS(A311*'First Approx.'!$D$19))))</f>
        <v>#N/A</v>
      </c>
    </row>
    <row r="312" spans="1:4" x14ac:dyDescent="0.25">
      <c r="A312">
        <v>155</v>
      </c>
      <c r="B312" t="str">
        <f>IF(A312&lt;='First Approx.'!$D$20,A312,"")</f>
        <v/>
      </c>
      <c r="C312" s="1" t="e">
        <f>IF(B312="",#N/A,0.5*(SIN(RADIANS(A312*'First Approx.'!$D$18))+SIN(RADIANS(A312*'First Approx.'!$D$19))))</f>
        <v>#N/A</v>
      </c>
      <c r="D312" s="1" t="e">
        <f>IF(B312="",#N/A,0.5*(COS(RADIANS(A312*'First Approx.'!$D$18))+COS(RADIANS(A312*'First Approx.'!$D$19))))</f>
        <v>#N/A</v>
      </c>
    </row>
    <row r="313" spans="1:4" x14ac:dyDescent="0.25">
      <c r="A313">
        <v>155.5</v>
      </c>
      <c r="B313" t="str">
        <f>IF(A313&lt;='First Approx.'!$D$20,A313,"")</f>
        <v/>
      </c>
      <c r="C313" s="1" t="e">
        <f>IF(B313="",#N/A,0.5*(SIN(RADIANS(A313*'First Approx.'!$D$18))+SIN(RADIANS(A313*'First Approx.'!$D$19))))</f>
        <v>#N/A</v>
      </c>
      <c r="D313" s="1" t="e">
        <f>IF(B313="",#N/A,0.5*(COS(RADIANS(A313*'First Approx.'!$D$18))+COS(RADIANS(A313*'First Approx.'!$D$19))))</f>
        <v>#N/A</v>
      </c>
    </row>
    <row r="314" spans="1:4" x14ac:dyDescent="0.25">
      <c r="A314">
        <v>156</v>
      </c>
      <c r="B314" t="str">
        <f>IF(A314&lt;='First Approx.'!$D$20,A314,"")</f>
        <v/>
      </c>
      <c r="C314" s="1" t="e">
        <f>IF(B314="",#N/A,0.5*(SIN(RADIANS(A314*'First Approx.'!$D$18))+SIN(RADIANS(A314*'First Approx.'!$D$19))))</f>
        <v>#N/A</v>
      </c>
      <c r="D314" s="1" t="e">
        <f>IF(B314="",#N/A,0.5*(COS(RADIANS(A314*'First Approx.'!$D$18))+COS(RADIANS(A314*'First Approx.'!$D$19))))</f>
        <v>#N/A</v>
      </c>
    </row>
    <row r="315" spans="1:4" x14ac:dyDescent="0.25">
      <c r="A315">
        <v>156.5</v>
      </c>
      <c r="B315" t="str">
        <f>IF(A315&lt;='First Approx.'!$D$20,A315,"")</f>
        <v/>
      </c>
      <c r="C315" s="1" t="e">
        <f>IF(B315="",#N/A,0.5*(SIN(RADIANS(A315*'First Approx.'!$D$18))+SIN(RADIANS(A315*'First Approx.'!$D$19))))</f>
        <v>#N/A</v>
      </c>
      <c r="D315" s="1" t="e">
        <f>IF(B315="",#N/A,0.5*(COS(RADIANS(A315*'First Approx.'!$D$18))+COS(RADIANS(A315*'First Approx.'!$D$19))))</f>
        <v>#N/A</v>
      </c>
    </row>
    <row r="316" spans="1:4" x14ac:dyDescent="0.25">
      <c r="A316">
        <v>157</v>
      </c>
      <c r="B316" t="str">
        <f>IF(A316&lt;='First Approx.'!$D$20,A316,"")</f>
        <v/>
      </c>
      <c r="C316" s="1" t="e">
        <f>IF(B316="",#N/A,0.5*(SIN(RADIANS(A316*'First Approx.'!$D$18))+SIN(RADIANS(A316*'First Approx.'!$D$19))))</f>
        <v>#N/A</v>
      </c>
      <c r="D316" s="1" t="e">
        <f>IF(B316="",#N/A,0.5*(COS(RADIANS(A316*'First Approx.'!$D$18))+COS(RADIANS(A316*'First Approx.'!$D$19))))</f>
        <v>#N/A</v>
      </c>
    </row>
    <row r="317" spans="1:4" x14ac:dyDescent="0.25">
      <c r="A317">
        <v>157.5</v>
      </c>
      <c r="B317" t="str">
        <f>IF(A317&lt;='First Approx.'!$D$20,A317,"")</f>
        <v/>
      </c>
      <c r="C317" s="1" t="e">
        <f>IF(B317="",#N/A,0.5*(SIN(RADIANS(A317*'First Approx.'!$D$18))+SIN(RADIANS(A317*'First Approx.'!$D$19))))</f>
        <v>#N/A</v>
      </c>
      <c r="D317" s="1" t="e">
        <f>IF(B317="",#N/A,0.5*(COS(RADIANS(A317*'First Approx.'!$D$18))+COS(RADIANS(A317*'First Approx.'!$D$19))))</f>
        <v>#N/A</v>
      </c>
    </row>
    <row r="318" spans="1:4" x14ac:dyDescent="0.25">
      <c r="A318">
        <v>158</v>
      </c>
      <c r="B318" t="str">
        <f>IF(A318&lt;='First Approx.'!$D$20,A318,"")</f>
        <v/>
      </c>
      <c r="C318" s="1" t="e">
        <f>IF(B318="",#N/A,0.5*(SIN(RADIANS(A318*'First Approx.'!$D$18))+SIN(RADIANS(A318*'First Approx.'!$D$19))))</f>
        <v>#N/A</v>
      </c>
      <c r="D318" s="1" t="e">
        <f>IF(B318="",#N/A,0.5*(COS(RADIANS(A318*'First Approx.'!$D$18))+COS(RADIANS(A318*'First Approx.'!$D$19))))</f>
        <v>#N/A</v>
      </c>
    </row>
    <row r="319" spans="1:4" x14ac:dyDescent="0.25">
      <c r="A319">
        <v>158.5</v>
      </c>
      <c r="B319" t="str">
        <f>IF(A319&lt;='First Approx.'!$D$20,A319,"")</f>
        <v/>
      </c>
      <c r="C319" s="1" t="e">
        <f>IF(B319="",#N/A,0.5*(SIN(RADIANS(A319*'First Approx.'!$D$18))+SIN(RADIANS(A319*'First Approx.'!$D$19))))</f>
        <v>#N/A</v>
      </c>
      <c r="D319" s="1" t="e">
        <f>IF(B319="",#N/A,0.5*(COS(RADIANS(A319*'First Approx.'!$D$18))+COS(RADIANS(A319*'First Approx.'!$D$19))))</f>
        <v>#N/A</v>
      </c>
    </row>
    <row r="320" spans="1:4" x14ac:dyDescent="0.25">
      <c r="A320">
        <v>159</v>
      </c>
      <c r="B320" t="str">
        <f>IF(A320&lt;='First Approx.'!$D$20,A320,"")</f>
        <v/>
      </c>
      <c r="C320" s="1" t="e">
        <f>IF(B320="",#N/A,0.5*(SIN(RADIANS(A320*'First Approx.'!$D$18))+SIN(RADIANS(A320*'First Approx.'!$D$19))))</f>
        <v>#N/A</v>
      </c>
      <c r="D320" s="1" t="e">
        <f>IF(B320="",#N/A,0.5*(COS(RADIANS(A320*'First Approx.'!$D$18))+COS(RADIANS(A320*'First Approx.'!$D$19))))</f>
        <v>#N/A</v>
      </c>
    </row>
    <row r="321" spans="1:4" x14ac:dyDescent="0.25">
      <c r="A321">
        <v>159.5</v>
      </c>
      <c r="B321" t="str">
        <f>IF(A321&lt;='First Approx.'!$D$20,A321,"")</f>
        <v/>
      </c>
      <c r="C321" s="1" t="e">
        <f>IF(B321="",#N/A,0.5*(SIN(RADIANS(A321*'First Approx.'!$D$18))+SIN(RADIANS(A321*'First Approx.'!$D$19))))</f>
        <v>#N/A</v>
      </c>
      <c r="D321" s="1" t="e">
        <f>IF(B321="",#N/A,0.5*(COS(RADIANS(A321*'First Approx.'!$D$18))+COS(RADIANS(A321*'First Approx.'!$D$19))))</f>
        <v>#N/A</v>
      </c>
    </row>
    <row r="322" spans="1:4" x14ac:dyDescent="0.25">
      <c r="A322">
        <v>160</v>
      </c>
      <c r="B322" t="str">
        <f>IF(A322&lt;='First Approx.'!$D$20,A322,"")</f>
        <v/>
      </c>
      <c r="C322" s="1" t="e">
        <f>IF(B322="",#N/A,0.5*(SIN(RADIANS(A322*'First Approx.'!$D$18))+SIN(RADIANS(A322*'First Approx.'!$D$19))))</f>
        <v>#N/A</v>
      </c>
      <c r="D322" s="1" t="e">
        <f>IF(B322="",#N/A,0.5*(COS(RADIANS(A322*'First Approx.'!$D$18))+COS(RADIANS(A322*'First Approx.'!$D$19))))</f>
        <v>#N/A</v>
      </c>
    </row>
    <row r="323" spans="1:4" x14ac:dyDescent="0.25">
      <c r="A323">
        <v>160.5</v>
      </c>
      <c r="B323" t="str">
        <f>IF(A323&lt;='First Approx.'!$D$20,A323,"")</f>
        <v/>
      </c>
      <c r="C323" s="1" t="e">
        <f>IF(B323="",#N/A,0.5*(SIN(RADIANS(A323*'First Approx.'!$D$18))+SIN(RADIANS(A323*'First Approx.'!$D$19))))</f>
        <v>#N/A</v>
      </c>
      <c r="D323" s="1" t="e">
        <f>IF(B323="",#N/A,0.5*(COS(RADIANS(A323*'First Approx.'!$D$18))+COS(RADIANS(A323*'First Approx.'!$D$19))))</f>
        <v>#N/A</v>
      </c>
    </row>
    <row r="324" spans="1:4" x14ac:dyDescent="0.25">
      <c r="A324">
        <v>161</v>
      </c>
      <c r="B324" t="str">
        <f>IF(A324&lt;='First Approx.'!$D$20,A324,"")</f>
        <v/>
      </c>
      <c r="C324" s="1" t="e">
        <f>IF(B324="",#N/A,0.5*(SIN(RADIANS(A324*'First Approx.'!$D$18))+SIN(RADIANS(A324*'First Approx.'!$D$19))))</f>
        <v>#N/A</v>
      </c>
      <c r="D324" s="1" t="e">
        <f>IF(B324="",#N/A,0.5*(COS(RADIANS(A324*'First Approx.'!$D$18))+COS(RADIANS(A324*'First Approx.'!$D$19))))</f>
        <v>#N/A</v>
      </c>
    </row>
    <row r="325" spans="1:4" x14ac:dyDescent="0.25">
      <c r="A325">
        <v>161.5</v>
      </c>
      <c r="B325" t="str">
        <f>IF(A325&lt;='First Approx.'!$D$20,A325,"")</f>
        <v/>
      </c>
      <c r="C325" s="1" t="e">
        <f>IF(B325="",#N/A,0.5*(SIN(RADIANS(A325*'First Approx.'!$D$18))+SIN(RADIANS(A325*'First Approx.'!$D$19))))</f>
        <v>#N/A</v>
      </c>
      <c r="D325" s="1" t="e">
        <f>IF(B325="",#N/A,0.5*(COS(RADIANS(A325*'First Approx.'!$D$18))+COS(RADIANS(A325*'First Approx.'!$D$19))))</f>
        <v>#N/A</v>
      </c>
    </row>
    <row r="326" spans="1:4" x14ac:dyDescent="0.25">
      <c r="A326">
        <v>162</v>
      </c>
      <c r="B326" t="str">
        <f>IF(A326&lt;='First Approx.'!$D$20,A326,"")</f>
        <v/>
      </c>
      <c r="C326" s="1" t="e">
        <f>IF(B326="",#N/A,0.5*(SIN(RADIANS(A326*'First Approx.'!$D$18))+SIN(RADIANS(A326*'First Approx.'!$D$19))))</f>
        <v>#N/A</v>
      </c>
      <c r="D326" s="1" t="e">
        <f>IF(B326="",#N/A,0.5*(COS(RADIANS(A326*'First Approx.'!$D$18))+COS(RADIANS(A326*'First Approx.'!$D$19))))</f>
        <v>#N/A</v>
      </c>
    </row>
    <row r="327" spans="1:4" x14ac:dyDescent="0.25">
      <c r="A327">
        <v>162.5</v>
      </c>
      <c r="B327" t="str">
        <f>IF(A327&lt;='First Approx.'!$D$20,A327,"")</f>
        <v/>
      </c>
      <c r="C327" s="1" t="e">
        <f>IF(B327="",#N/A,0.5*(SIN(RADIANS(A327*'First Approx.'!$D$18))+SIN(RADIANS(A327*'First Approx.'!$D$19))))</f>
        <v>#N/A</v>
      </c>
      <c r="D327" s="1" t="e">
        <f>IF(B327="",#N/A,0.5*(COS(RADIANS(A327*'First Approx.'!$D$18))+COS(RADIANS(A327*'First Approx.'!$D$19))))</f>
        <v>#N/A</v>
      </c>
    </row>
    <row r="328" spans="1:4" x14ac:dyDescent="0.25">
      <c r="A328">
        <v>163</v>
      </c>
      <c r="B328" t="str">
        <f>IF(A328&lt;='First Approx.'!$D$20,A328,"")</f>
        <v/>
      </c>
      <c r="C328" s="1" t="e">
        <f>IF(B328="",#N/A,0.5*(SIN(RADIANS(A328*'First Approx.'!$D$18))+SIN(RADIANS(A328*'First Approx.'!$D$19))))</f>
        <v>#N/A</v>
      </c>
      <c r="D328" s="1" t="e">
        <f>IF(B328="",#N/A,0.5*(COS(RADIANS(A328*'First Approx.'!$D$18))+COS(RADIANS(A328*'First Approx.'!$D$19))))</f>
        <v>#N/A</v>
      </c>
    </row>
    <row r="329" spans="1:4" x14ac:dyDescent="0.25">
      <c r="A329">
        <v>163.5</v>
      </c>
      <c r="B329" t="str">
        <f>IF(A329&lt;='First Approx.'!$D$20,A329,"")</f>
        <v/>
      </c>
      <c r="C329" s="1" t="e">
        <f>IF(B329="",#N/A,0.5*(SIN(RADIANS(A329*'First Approx.'!$D$18))+SIN(RADIANS(A329*'First Approx.'!$D$19))))</f>
        <v>#N/A</v>
      </c>
      <c r="D329" s="1" t="e">
        <f>IF(B329="",#N/A,0.5*(COS(RADIANS(A329*'First Approx.'!$D$18))+COS(RADIANS(A329*'First Approx.'!$D$19))))</f>
        <v>#N/A</v>
      </c>
    </row>
    <row r="330" spans="1:4" x14ac:dyDescent="0.25">
      <c r="A330">
        <v>164</v>
      </c>
      <c r="B330" t="str">
        <f>IF(A330&lt;='First Approx.'!$D$20,A330,"")</f>
        <v/>
      </c>
      <c r="C330" s="1" t="e">
        <f>IF(B330="",#N/A,0.5*(SIN(RADIANS(A330*'First Approx.'!$D$18))+SIN(RADIANS(A330*'First Approx.'!$D$19))))</f>
        <v>#N/A</v>
      </c>
      <c r="D330" s="1" t="e">
        <f>IF(B330="",#N/A,0.5*(COS(RADIANS(A330*'First Approx.'!$D$18))+COS(RADIANS(A330*'First Approx.'!$D$19))))</f>
        <v>#N/A</v>
      </c>
    </row>
    <row r="331" spans="1:4" x14ac:dyDescent="0.25">
      <c r="A331">
        <v>164.5</v>
      </c>
      <c r="B331" t="str">
        <f>IF(A331&lt;='First Approx.'!$D$20,A331,"")</f>
        <v/>
      </c>
      <c r="C331" s="1" t="e">
        <f>IF(B331="",#N/A,0.5*(SIN(RADIANS(A331*'First Approx.'!$D$18))+SIN(RADIANS(A331*'First Approx.'!$D$19))))</f>
        <v>#N/A</v>
      </c>
      <c r="D331" s="1" t="e">
        <f>IF(B331="",#N/A,0.5*(COS(RADIANS(A331*'First Approx.'!$D$18))+COS(RADIANS(A331*'First Approx.'!$D$19))))</f>
        <v>#N/A</v>
      </c>
    </row>
    <row r="332" spans="1:4" x14ac:dyDescent="0.25">
      <c r="A332">
        <v>165</v>
      </c>
      <c r="B332" t="str">
        <f>IF(A332&lt;='First Approx.'!$D$20,A332,"")</f>
        <v/>
      </c>
      <c r="C332" s="1" t="e">
        <f>IF(B332="",#N/A,0.5*(SIN(RADIANS(A332*'First Approx.'!$D$18))+SIN(RADIANS(A332*'First Approx.'!$D$19))))</f>
        <v>#N/A</v>
      </c>
      <c r="D332" s="1" t="e">
        <f>IF(B332="",#N/A,0.5*(COS(RADIANS(A332*'First Approx.'!$D$18))+COS(RADIANS(A332*'First Approx.'!$D$19))))</f>
        <v>#N/A</v>
      </c>
    </row>
    <row r="333" spans="1:4" x14ac:dyDescent="0.25">
      <c r="A333">
        <v>165.5</v>
      </c>
      <c r="B333" t="str">
        <f>IF(A333&lt;='First Approx.'!$D$20,A333,"")</f>
        <v/>
      </c>
      <c r="C333" s="1" t="e">
        <f>IF(B333="",#N/A,0.5*(SIN(RADIANS(A333*'First Approx.'!$D$18))+SIN(RADIANS(A333*'First Approx.'!$D$19))))</f>
        <v>#N/A</v>
      </c>
      <c r="D333" s="1" t="e">
        <f>IF(B333="",#N/A,0.5*(COS(RADIANS(A333*'First Approx.'!$D$18))+COS(RADIANS(A333*'First Approx.'!$D$19))))</f>
        <v>#N/A</v>
      </c>
    </row>
    <row r="334" spans="1:4" x14ac:dyDescent="0.25">
      <c r="A334">
        <v>166</v>
      </c>
      <c r="B334" t="str">
        <f>IF(A334&lt;='First Approx.'!$D$20,A334,"")</f>
        <v/>
      </c>
      <c r="C334" s="1" t="e">
        <f>IF(B334="",#N/A,0.5*(SIN(RADIANS(A334*'First Approx.'!$D$18))+SIN(RADIANS(A334*'First Approx.'!$D$19))))</f>
        <v>#N/A</v>
      </c>
      <c r="D334" s="1" t="e">
        <f>IF(B334="",#N/A,0.5*(COS(RADIANS(A334*'First Approx.'!$D$18))+COS(RADIANS(A334*'First Approx.'!$D$19))))</f>
        <v>#N/A</v>
      </c>
    </row>
    <row r="335" spans="1:4" x14ac:dyDescent="0.25">
      <c r="A335">
        <v>166.5</v>
      </c>
      <c r="B335" t="str">
        <f>IF(A335&lt;='First Approx.'!$D$20,A335,"")</f>
        <v/>
      </c>
      <c r="C335" s="1" t="e">
        <f>IF(B335="",#N/A,0.5*(SIN(RADIANS(A335*'First Approx.'!$D$18))+SIN(RADIANS(A335*'First Approx.'!$D$19))))</f>
        <v>#N/A</v>
      </c>
      <c r="D335" s="1" t="e">
        <f>IF(B335="",#N/A,0.5*(COS(RADIANS(A335*'First Approx.'!$D$18))+COS(RADIANS(A335*'First Approx.'!$D$19))))</f>
        <v>#N/A</v>
      </c>
    </row>
    <row r="336" spans="1:4" x14ac:dyDescent="0.25">
      <c r="A336">
        <v>167</v>
      </c>
      <c r="B336" t="str">
        <f>IF(A336&lt;='First Approx.'!$D$20,A336,"")</f>
        <v/>
      </c>
      <c r="C336" s="1" t="e">
        <f>IF(B336="",#N/A,0.5*(SIN(RADIANS(A336*'First Approx.'!$D$18))+SIN(RADIANS(A336*'First Approx.'!$D$19))))</f>
        <v>#N/A</v>
      </c>
      <c r="D336" s="1" t="e">
        <f>IF(B336="",#N/A,0.5*(COS(RADIANS(A336*'First Approx.'!$D$18))+COS(RADIANS(A336*'First Approx.'!$D$19))))</f>
        <v>#N/A</v>
      </c>
    </row>
    <row r="337" spans="1:4" x14ac:dyDescent="0.25">
      <c r="A337">
        <v>167.5</v>
      </c>
      <c r="B337" t="str">
        <f>IF(A337&lt;='First Approx.'!$D$20,A337,"")</f>
        <v/>
      </c>
      <c r="C337" s="1" t="e">
        <f>IF(B337="",#N/A,0.5*(SIN(RADIANS(A337*'First Approx.'!$D$18))+SIN(RADIANS(A337*'First Approx.'!$D$19))))</f>
        <v>#N/A</v>
      </c>
      <c r="D337" s="1" t="e">
        <f>IF(B337="",#N/A,0.5*(COS(RADIANS(A337*'First Approx.'!$D$18))+COS(RADIANS(A337*'First Approx.'!$D$19))))</f>
        <v>#N/A</v>
      </c>
    </row>
    <row r="338" spans="1:4" x14ac:dyDescent="0.25">
      <c r="A338">
        <v>168</v>
      </c>
      <c r="B338" t="str">
        <f>IF(A338&lt;='First Approx.'!$D$20,A338,"")</f>
        <v/>
      </c>
      <c r="C338" s="1" t="e">
        <f>IF(B338="",#N/A,0.5*(SIN(RADIANS(A338*'First Approx.'!$D$18))+SIN(RADIANS(A338*'First Approx.'!$D$19))))</f>
        <v>#N/A</v>
      </c>
      <c r="D338" s="1" t="e">
        <f>IF(B338="",#N/A,0.5*(COS(RADIANS(A338*'First Approx.'!$D$18))+COS(RADIANS(A338*'First Approx.'!$D$19))))</f>
        <v>#N/A</v>
      </c>
    </row>
    <row r="339" spans="1:4" x14ac:dyDescent="0.25">
      <c r="A339">
        <v>168.5</v>
      </c>
      <c r="B339" t="str">
        <f>IF(A339&lt;='First Approx.'!$D$20,A339,"")</f>
        <v/>
      </c>
      <c r="C339" s="1" t="e">
        <f>IF(B339="",#N/A,0.5*(SIN(RADIANS(A339*'First Approx.'!$D$18))+SIN(RADIANS(A339*'First Approx.'!$D$19))))</f>
        <v>#N/A</v>
      </c>
      <c r="D339" s="1" t="e">
        <f>IF(B339="",#N/A,0.5*(COS(RADIANS(A339*'First Approx.'!$D$18))+COS(RADIANS(A339*'First Approx.'!$D$19))))</f>
        <v>#N/A</v>
      </c>
    </row>
    <row r="340" spans="1:4" x14ac:dyDescent="0.25">
      <c r="A340">
        <v>169</v>
      </c>
      <c r="B340" t="str">
        <f>IF(A340&lt;='First Approx.'!$D$20,A340,"")</f>
        <v/>
      </c>
      <c r="C340" s="1" t="e">
        <f>IF(B340="",#N/A,0.5*(SIN(RADIANS(A340*'First Approx.'!$D$18))+SIN(RADIANS(A340*'First Approx.'!$D$19))))</f>
        <v>#N/A</v>
      </c>
      <c r="D340" s="1" t="e">
        <f>IF(B340="",#N/A,0.5*(COS(RADIANS(A340*'First Approx.'!$D$18))+COS(RADIANS(A340*'First Approx.'!$D$19))))</f>
        <v>#N/A</v>
      </c>
    </row>
    <row r="341" spans="1:4" x14ac:dyDescent="0.25">
      <c r="A341">
        <v>169.5</v>
      </c>
      <c r="B341" t="str">
        <f>IF(A341&lt;='First Approx.'!$D$20,A341,"")</f>
        <v/>
      </c>
      <c r="C341" s="1" t="e">
        <f>IF(B341="",#N/A,0.5*(SIN(RADIANS(A341*'First Approx.'!$D$18))+SIN(RADIANS(A341*'First Approx.'!$D$19))))</f>
        <v>#N/A</v>
      </c>
      <c r="D341" s="1" t="e">
        <f>IF(B341="",#N/A,0.5*(COS(RADIANS(A341*'First Approx.'!$D$18))+COS(RADIANS(A341*'First Approx.'!$D$19))))</f>
        <v>#N/A</v>
      </c>
    </row>
    <row r="342" spans="1:4" x14ac:dyDescent="0.25">
      <c r="A342">
        <v>170</v>
      </c>
      <c r="B342" t="str">
        <f>IF(A342&lt;='First Approx.'!$D$20,A342,"")</f>
        <v/>
      </c>
      <c r="C342" s="1" t="e">
        <f>IF(B342="",#N/A,0.5*(SIN(RADIANS(A342*'First Approx.'!$D$18))+SIN(RADIANS(A342*'First Approx.'!$D$19))))</f>
        <v>#N/A</v>
      </c>
      <c r="D342" s="1" t="e">
        <f>IF(B342="",#N/A,0.5*(COS(RADIANS(A342*'First Approx.'!$D$18))+COS(RADIANS(A342*'First Approx.'!$D$19))))</f>
        <v>#N/A</v>
      </c>
    </row>
    <row r="343" spans="1:4" x14ac:dyDescent="0.25">
      <c r="A343">
        <v>170.5</v>
      </c>
      <c r="B343" t="str">
        <f>IF(A343&lt;='First Approx.'!$D$20,A343,"")</f>
        <v/>
      </c>
      <c r="C343" s="1" t="e">
        <f>IF(B343="",#N/A,0.5*(SIN(RADIANS(A343*'First Approx.'!$D$18))+SIN(RADIANS(A343*'First Approx.'!$D$19))))</f>
        <v>#N/A</v>
      </c>
      <c r="D343" s="1" t="e">
        <f>IF(B343="",#N/A,0.5*(COS(RADIANS(A343*'First Approx.'!$D$18))+COS(RADIANS(A343*'First Approx.'!$D$19))))</f>
        <v>#N/A</v>
      </c>
    </row>
    <row r="344" spans="1:4" x14ac:dyDescent="0.25">
      <c r="A344">
        <v>171</v>
      </c>
      <c r="B344" t="str">
        <f>IF(A344&lt;='First Approx.'!$D$20,A344,"")</f>
        <v/>
      </c>
      <c r="C344" s="1" t="e">
        <f>IF(B344="",#N/A,0.5*(SIN(RADIANS(A344*'First Approx.'!$D$18))+SIN(RADIANS(A344*'First Approx.'!$D$19))))</f>
        <v>#N/A</v>
      </c>
      <c r="D344" s="1" t="e">
        <f>IF(B344="",#N/A,0.5*(COS(RADIANS(A344*'First Approx.'!$D$18))+COS(RADIANS(A344*'First Approx.'!$D$19))))</f>
        <v>#N/A</v>
      </c>
    </row>
    <row r="345" spans="1:4" x14ac:dyDescent="0.25">
      <c r="A345">
        <v>171.5</v>
      </c>
      <c r="B345" t="str">
        <f>IF(A345&lt;='First Approx.'!$D$20,A345,"")</f>
        <v/>
      </c>
      <c r="C345" s="1" t="e">
        <f>IF(B345="",#N/A,0.5*(SIN(RADIANS(A345*'First Approx.'!$D$18))+SIN(RADIANS(A345*'First Approx.'!$D$19))))</f>
        <v>#N/A</v>
      </c>
      <c r="D345" s="1" t="e">
        <f>IF(B345="",#N/A,0.5*(COS(RADIANS(A345*'First Approx.'!$D$18))+COS(RADIANS(A345*'First Approx.'!$D$19))))</f>
        <v>#N/A</v>
      </c>
    </row>
    <row r="346" spans="1:4" x14ac:dyDescent="0.25">
      <c r="A346">
        <v>172</v>
      </c>
      <c r="B346" t="str">
        <f>IF(A346&lt;='First Approx.'!$D$20,A346,"")</f>
        <v/>
      </c>
      <c r="C346" s="1" t="e">
        <f>IF(B346="",#N/A,0.5*(SIN(RADIANS(A346*'First Approx.'!$D$18))+SIN(RADIANS(A346*'First Approx.'!$D$19))))</f>
        <v>#N/A</v>
      </c>
      <c r="D346" s="1" t="e">
        <f>IF(B346="",#N/A,0.5*(COS(RADIANS(A346*'First Approx.'!$D$18))+COS(RADIANS(A346*'First Approx.'!$D$19))))</f>
        <v>#N/A</v>
      </c>
    </row>
    <row r="347" spans="1:4" x14ac:dyDescent="0.25">
      <c r="A347">
        <v>172.5</v>
      </c>
      <c r="B347" t="str">
        <f>IF(A347&lt;='First Approx.'!$D$20,A347,"")</f>
        <v/>
      </c>
      <c r="C347" s="1" t="e">
        <f>IF(B347="",#N/A,0.5*(SIN(RADIANS(A347*'First Approx.'!$D$18))+SIN(RADIANS(A347*'First Approx.'!$D$19))))</f>
        <v>#N/A</v>
      </c>
      <c r="D347" s="1" t="e">
        <f>IF(B347="",#N/A,0.5*(COS(RADIANS(A347*'First Approx.'!$D$18))+COS(RADIANS(A347*'First Approx.'!$D$19))))</f>
        <v>#N/A</v>
      </c>
    </row>
    <row r="348" spans="1:4" x14ac:dyDescent="0.25">
      <c r="A348">
        <v>173</v>
      </c>
      <c r="B348" t="str">
        <f>IF(A348&lt;='First Approx.'!$D$20,A348,"")</f>
        <v/>
      </c>
      <c r="C348" s="1" t="e">
        <f>IF(B348="",#N/A,0.5*(SIN(RADIANS(A348*'First Approx.'!$D$18))+SIN(RADIANS(A348*'First Approx.'!$D$19))))</f>
        <v>#N/A</v>
      </c>
      <c r="D348" s="1" t="e">
        <f>IF(B348="",#N/A,0.5*(COS(RADIANS(A348*'First Approx.'!$D$18))+COS(RADIANS(A348*'First Approx.'!$D$19))))</f>
        <v>#N/A</v>
      </c>
    </row>
    <row r="349" spans="1:4" x14ac:dyDescent="0.25">
      <c r="A349">
        <v>173.5</v>
      </c>
      <c r="B349" t="str">
        <f>IF(A349&lt;='First Approx.'!$D$20,A349,"")</f>
        <v/>
      </c>
      <c r="C349" s="1" t="e">
        <f>IF(B349="",#N/A,0.5*(SIN(RADIANS(A349*'First Approx.'!$D$18))+SIN(RADIANS(A349*'First Approx.'!$D$19))))</f>
        <v>#N/A</v>
      </c>
      <c r="D349" s="1" t="e">
        <f>IF(B349="",#N/A,0.5*(COS(RADIANS(A349*'First Approx.'!$D$18))+COS(RADIANS(A349*'First Approx.'!$D$19))))</f>
        <v>#N/A</v>
      </c>
    </row>
    <row r="350" spans="1:4" x14ac:dyDescent="0.25">
      <c r="A350">
        <v>174</v>
      </c>
      <c r="B350" t="str">
        <f>IF(A350&lt;='First Approx.'!$D$20,A350,"")</f>
        <v/>
      </c>
      <c r="C350" s="1" t="e">
        <f>IF(B350="",#N/A,0.5*(SIN(RADIANS(A350*'First Approx.'!$D$18))+SIN(RADIANS(A350*'First Approx.'!$D$19))))</f>
        <v>#N/A</v>
      </c>
      <c r="D350" s="1" t="e">
        <f>IF(B350="",#N/A,0.5*(COS(RADIANS(A350*'First Approx.'!$D$18))+COS(RADIANS(A350*'First Approx.'!$D$19))))</f>
        <v>#N/A</v>
      </c>
    </row>
    <row r="351" spans="1:4" x14ac:dyDescent="0.25">
      <c r="A351">
        <v>174.5</v>
      </c>
      <c r="B351" t="str">
        <f>IF(A351&lt;='First Approx.'!$D$20,A351,"")</f>
        <v/>
      </c>
      <c r="C351" s="1" t="e">
        <f>IF(B351="",#N/A,0.5*(SIN(RADIANS(A351*'First Approx.'!$D$18))+SIN(RADIANS(A351*'First Approx.'!$D$19))))</f>
        <v>#N/A</v>
      </c>
      <c r="D351" s="1" t="e">
        <f>IF(B351="",#N/A,0.5*(COS(RADIANS(A351*'First Approx.'!$D$18))+COS(RADIANS(A351*'First Approx.'!$D$19))))</f>
        <v>#N/A</v>
      </c>
    </row>
    <row r="352" spans="1:4" x14ac:dyDescent="0.25">
      <c r="A352">
        <v>175</v>
      </c>
      <c r="B352" t="str">
        <f>IF(A352&lt;='First Approx.'!$D$20,A352,"")</f>
        <v/>
      </c>
      <c r="C352" s="1" t="e">
        <f>IF(B352="",#N/A,0.5*(SIN(RADIANS(A352*'First Approx.'!$D$18))+SIN(RADIANS(A352*'First Approx.'!$D$19))))</f>
        <v>#N/A</v>
      </c>
      <c r="D352" s="1" t="e">
        <f>IF(B352="",#N/A,0.5*(COS(RADIANS(A352*'First Approx.'!$D$18))+COS(RADIANS(A352*'First Approx.'!$D$19))))</f>
        <v>#N/A</v>
      </c>
    </row>
    <row r="353" spans="1:4" x14ac:dyDescent="0.25">
      <c r="A353">
        <v>175.5</v>
      </c>
      <c r="B353" t="str">
        <f>IF(A353&lt;='First Approx.'!$D$20,A353,"")</f>
        <v/>
      </c>
      <c r="C353" s="1" t="e">
        <f>IF(B353="",#N/A,0.5*(SIN(RADIANS(A353*'First Approx.'!$D$18))+SIN(RADIANS(A353*'First Approx.'!$D$19))))</f>
        <v>#N/A</v>
      </c>
      <c r="D353" s="1" t="e">
        <f>IF(B353="",#N/A,0.5*(COS(RADIANS(A353*'First Approx.'!$D$18))+COS(RADIANS(A353*'First Approx.'!$D$19))))</f>
        <v>#N/A</v>
      </c>
    </row>
    <row r="354" spans="1:4" x14ac:dyDescent="0.25">
      <c r="A354">
        <v>176</v>
      </c>
      <c r="B354" t="str">
        <f>IF(A354&lt;='First Approx.'!$D$20,A354,"")</f>
        <v/>
      </c>
      <c r="C354" s="1" t="e">
        <f>IF(B354="",#N/A,0.5*(SIN(RADIANS(A354*'First Approx.'!$D$18))+SIN(RADIANS(A354*'First Approx.'!$D$19))))</f>
        <v>#N/A</v>
      </c>
      <c r="D354" s="1" t="e">
        <f>IF(B354="",#N/A,0.5*(COS(RADIANS(A354*'First Approx.'!$D$18))+COS(RADIANS(A354*'First Approx.'!$D$19))))</f>
        <v>#N/A</v>
      </c>
    </row>
    <row r="355" spans="1:4" x14ac:dyDescent="0.25">
      <c r="A355">
        <v>176.5</v>
      </c>
      <c r="B355" t="str">
        <f>IF(A355&lt;='First Approx.'!$D$20,A355,"")</f>
        <v/>
      </c>
      <c r="C355" s="1" t="e">
        <f>IF(B355="",#N/A,0.5*(SIN(RADIANS(A355*'First Approx.'!$D$18))+SIN(RADIANS(A355*'First Approx.'!$D$19))))</f>
        <v>#N/A</v>
      </c>
      <c r="D355" s="1" t="e">
        <f>IF(B355="",#N/A,0.5*(COS(RADIANS(A355*'First Approx.'!$D$18))+COS(RADIANS(A355*'First Approx.'!$D$19))))</f>
        <v>#N/A</v>
      </c>
    </row>
    <row r="356" spans="1:4" x14ac:dyDescent="0.25">
      <c r="A356">
        <v>177</v>
      </c>
      <c r="B356" t="str">
        <f>IF(A356&lt;='First Approx.'!$D$20,A356,"")</f>
        <v/>
      </c>
      <c r="C356" s="1" t="e">
        <f>IF(B356="",#N/A,0.5*(SIN(RADIANS(A356*'First Approx.'!$D$18))+SIN(RADIANS(A356*'First Approx.'!$D$19))))</f>
        <v>#N/A</v>
      </c>
      <c r="D356" s="1" t="e">
        <f>IF(B356="",#N/A,0.5*(COS(RADIANS(A356*'First Approx.'!$D$18))+COS(RADIANS(A356*'First Approx.'!$D$19))))</f>
        <v>#N/A</v>
      </c>
    </row>
    <row r="357" spans="1:4" x14ac:dyDescent="0.25">
      <c r="A357">
        <v>177.5</v>
      </c>
      <c r="B357" t="str">
        <f>IF(A357&lt;='First Approx.'!$D$20,A357,"")</f>
        <v/>
      </c>
      <c r="C357" s="1" t="e">
        <f>IF(B357="",#N/A,0.5*(SIN(RADIANS(A357*'First Approx.'!$D$18))+SIN(RADIANS(A357*'First Approx.'!$D$19))))</f>
        <v>#N/A</v>
      </c>
      <c r="D357" s="1" t="e">
        <f>IF(B357="",#N/A,0.5*(COS(RADIANS(A357*'First Approx.'!$D$18))+COS(RADIANS(A357*'First Approx.'!$D$19))))</f>
        <v>#N/A</v>
      </c>
    </row>
    <row r="358" spans="1:4" x14ac:dyDescent="0.25">
      <c r="A358">
        <v>178</v>
      </c>
      <c r="B358" t="str">
        <f>IF(A358&lt;='First Approx.'!$D$20,A358,"")</f>
        <v/>
      </c>
      <c r="C358" s="1" t="e">
        <f>IF(B358="",#N/A,0.5*(SIN(RADIANS(A358*'First Approx.'!$D$18))+SIN(RADIANS(A358*'First Approx.'!$D$19))))</f>
        <v>#N/A</v>
      </c>
      <c r="D358" s="1" t="e">
        <f>IF(B358="",#N/A,0.5*(COS(RADIANS(A358*'First Approx.'!$D$18))+COS(RADIANS(A358*'First Approx.'!$D$19))))</f>
        <v>#N/A</v>
      </c>
    </row>
    <row r="359" spans="1:4" x14ac:dyDescent="0.25">
      <c r="A359">
        <v>178.5</v>
      </c>
      <c r="B359" t="str">
        <f>IF(A359&lt;='First Approx.'!$D$20,A359,"")</f>
        <v/>
      </c>
      <c r="C359" s="1" t="e">
        <f>IF(B359="",#N/A,0.5*(SIN(RADIANS(A359*'First Approx.'!$D$18))+SIN(RADIANS(A359*'First Approx.'!$D$19))))</f>
        <v>#N/A</v>
      </c>
      <c r="D359" s="1" t="e">
        <f>IF(B359="",#N/A,0.5*(COS(RADIANS(A359*'First Approx.'!$D$18))+COS(RADIANS(A359*'First Approx.'!$D$19))))</f>
        <v>#N/A</v>
      </c>
    </row>
    <row r="360" spans="1:4" x14ac:dyDescent="0.25">
      <c r="A360">
        <v>179</v>
      </c>
      <c r="B360" t="str">
        <f>IF(A360&lt;='First Approx.'!$D$20,A360,"")</f>
        <v/>
      </c>
      <c r="C360" s="1" t="e">
        <f>IF(B360="",#N/A,0.5*(SIN(RADIANS(A360*'First Approx.'!$D$18))+SIN(RADIANS(A360*'First Approx.'!$D$19))))</f>
        <v>#N/A</v>
      </c>
      <c r="D360" s="1" t="e">
        <f>IF(B360="",#N/A,0.5*(COS(RADIANS(A360*'First Approx.'!$D$18))+COS(RADIANS(A360*'First Approx.'!$D$19))))</f>
        <v>#N/A</v>
      </c>
    </row>
    <row r="361" spans="1:4" x14ac:dyDescent="0.25">
      <c r="A361">
        <v>179.5</v>
      </c>
      <c r="B361" t="str">
        <f>IF(A361&lt;='First Approx.'!$D$20,A361,"")</f>
        <v/>
      </c>
      <c r="C361" s="1" t="e">
        <f>IF(B361="",#N/A,0.5*(SIN(RADIANS(A361*'First Approx.'!$D$18))+SIN(RADIANS(A361*'First Approx.'!$D$19))))</f>
        <v>#N/A</v>
      </c>
      <c r="D361" s="1" t="e">
        <f>IF(B361="",#N/A,0.5*(COS(RADIANS(A361*'First Approx.'!$D$18))+COS(RADIANS(A361*'First Approx.'!$D$19))))</f>
        <v>#N/A</v>
      </c>
    </row>
    <row r="362" spans="1:4" x14ac:dyDescent="0.25">
      <c r="A362">
        <v>180</v>
      </c>
      <c r="B362" t="str">
        <f>IF(A362&lt;='First Approx.'!$D$20,A362,"")</f>
        <v/>
      </c>
      <c r="C362" s="1" t="e">
        <f>IF(B362="",#N/A,0.5*(SIN(RADIANS(A362*'First Approx.'!$D$18))+SIN(RADIANS(A362*'First Approx.'!$D$19))))</f>
        <v>#N/A</v>
      </c>
      <c r="D362" s="1" t="e">
        <f>IF(B362="",#N/A,0.5*(COS(RADIANS(A362*'First Approx.'!$D$18))+COS(RADIANS(A362*'First Approx.'!$D$19))))</f>
        <v>#N/A</v>
      </c>
    </row>
    <row r="363" spans="1:4" x14ac:dyDescent="0.25">
      <c r="A363">
        <v>180.5</v>
      </c>
      <c r="B363" t="str">
        <f>IF(A363&lt;='First Approx.'!$D$20,A363,"")</f>
        <v/>
      </c>
      <c r="C363" s="1" t="e">
        <f>IF(B363="",#N/A,0.5*(SIN(RADIANS(A363*'First Approx.'!$D$18))+SIN(RADIANS(A363*'First Approx.'!$D$19))))</f>
        <v>#N/A</v>
      </c>
      <c r="D363" s="1" t="e">
        <f>IF(B363="",#N/A,0.5*(COS(RADIANS(A363*'First Approx.'!$D$18))+COS(RADIANS(A363*'First Approx.'!$D$19))))</f>
        <v>#N/A</v>
      </c>
    </row>
    <row r="364" spans="1:4" x14ac:dyDescent="0.25">
      <c r="A364">
        <v>181</v>
      </c>
      <c r="B364" t="str">
        <f>IF(A364&lt;='First Approx.'!$D$20,A364,"")</f>
        <v/>
      </c>
      <c r="C364" s="1" t="e">
        <f>IF(B364="",#N/A,0.5*(SIN(RADIANS(A364*'First Approx.'!$D$18))+SIN(RADIANS(A364*'First Approx.'!$D$19))))</f>
        <v>#N/A</v>
      </c>
      <c r="D364" s="1" t="e">
        <f>IF(B364="",#N/A,0.5*(COS(RADIANS(A364*'First Approx.'!$D$18))+COS(RADIANS(A364*'First Approx.'!$D$19))))</f>
        <v>#N/A</v>
      </c>
    </row>
    <row r="365" spans="1:4" x14ac:dyDescent="0.25">
      <c r="A365">
        <v>181.5</v>
      </c>
      <c r="B365" t="str">
        <f>IF(A365&lt;='First Approx.'!$D$20,A365,"")</f>
        <v/>
      </c>
      <c r="C365" s="1" t="e">
        <f>IF(B365="",#N/A,0.5*(SIN(RADIANS(A365*'First Approx.'!$D$18))+SIN(RADIANS(A365*'First Approx.'!$D$19))))</f>
        <v>#N/A</v>
      </c>
      <c r="D365" s="1" t="e">
        <f>IF(B365="",#N/A,0.5*(COS(RADIANS(A365*'First Approx.'!$D$18))+COS(RADIANS(A365*'First Approx.'!$D$19))))</f>
        <v>#N/A</v>
      </c>
    </row>
    <row r="366" spans="1:4" x14ac:dyDescent="0.25">
      <c r="A366">
        <v>182</v>
      </c>
      <c r="B366" t="str">
        <f>IF(A366&lt;='First Approx.'!$D$20,A366,"")</f>
        <v/>
      </c>
      <c r="C366" s="1" t="e">
        <f>IF(B366="",#N/A,0.5*(SIN(RADIANS(A366*'First Approx.'!$D$18))+SIN(RADIANS(A366*'First Approx.'!$D$19))))</f>
        <v>#N/A</v>
      </c>
      <c r="D366" s="1" t="e">
        <f>IF(B366="",#N/A,0.5*(COS(RADIANS(A366*'First Approx.'!$D$18))+COS(RADIANS(A366*'First Approx.'!$D$19))))</f>
        <v>#N/A</v>
      </c>
    </row>
    <row r="367" spans="1:4" x14ac:dyDescent="0.25">
      <c r="A367">
        <v>182.5</v>
      </c>
      <c r="B367" t="str">
        <f>IF(A367&lt;='First Approx.'!$D$20,A367,"")</f>
        <v/>
      </c>
      <c r="C367" s="1" t="e">
        <f>IF(B367="",#N/A,0.5*(SIN(RADIANS(A367*'First Approx.'!$D$18))+SIN(RADIANS(A367*'First Approx.'!$D$19))))</f>
        <v>#N/A</v>
      </c>
      <c r="D367" s="1" t="e">
        <f>IF(B367="",#N/A,0.5*(COS(RADIANS(A367*'First Approx.'!$D$18))+COS(RADIANS(A367*'First Approx.'!$D$19))))</f>
        <v>#N/A</v>
      </c>
    </row>
    <row r="368" spans="1:4" x14ac:dyDescent="0.25">
      <c r="A368">
        <v>183</v>
      </c>
      <c r="B368" t="str">
        <f>IF(A368&lt;='First Approx.'!$D$20,A368,"")</f>
        <v/>
      </c>
      <c r="C368" s="1" t="e">
        <f>IF(B368="",#N/A,0.5*(SIN(RADIANS(A368*'First Approx.'!$D$18))+SIN(RADIANS(A368*'First Approx.'!$D$19))))</f>
        <v>#N/A</v>
      </c>
      <c r="D368" s="1" t="e">
        <f>IF(B368="",#N/A,0.5*(COS(RADIANS(A368*'First Approx.'!$D$18))+COS(RADIANS(A368*'First Approx.'!$D$19))))</f>
        <v>#N/A</v>
      </c>
    </row>
    <row r="369" spans="1:4" x14ac:dyDescent="0.25">
      <c r="A369">
        <v>183.5</v>
      </c>
      <c r="B369" t="str">
        <f>IF(A369&lt;='First Approx.'!$D$20,A369,"")</f>
        <v/>
      </c>
      <c r="C369" s="1" t="e">
        <f>IF(B369="",#N/A,0.5*(SIN(RADIANS(A369*'First Approx.'!$D$18))+SIN(RADIANS(A369*'First Approx.'!$D$19))))</f>
        <v>#N/A</v>
      </c>
      <c r="D369" s="1" t="e">
        <f>IF(B369="",#N/A,0.5*(COS(RADIANS(A369*'First Approx.'!$D$18))+COS(RADIANS(A369*'First Approx.'!$D$19))))</f>
        <v>#N/A</v>
      </c>
    </row>
    <row r="370" spans="1:4" x14ac:dyDescent="0.25">
      <c r="A370">
        <v>184</v>
      </c>
      <c r="B370" t="str">
        <f>IF(A370&lt;='First Approx.'!$D$20,A370,"")</f>
        <v/>
      </c>
      <c r="C370" s="1" t="e">
        <f>IF(B370="",#N/A,0.5*(SIN(RADIANS(A370*'First Approx.'!$D$18))+SIN(RADIANS(A370*'First Approx.'!$D$19))))</f>
        <v>#N/A</v>
      </c>
      <c r="D370" s="1" t="e">
        <f>IF(B370="",#N/A,0.5*(COS(RADIANS(A370*'First Approx.'!$D$18))+COS(RADIANS(A370*'First Approx.'!$D$19))))</f>
        <v>#N/A</v>
      </c>
    </row>
    <row r="371" spans="1:4" x14ac:dyDescent="0.25">
      <c r="A371">
        <v>184.5</v>
      </c>
      <c r="B371" t="str">
        <f>IF(A371&lt;='First Approx.'!$D$20,A371,"")</f>
        <v/>
      </c>
      <c r="C371" s="1" t="e">
        <f>IF(B371="",#N/A,0.5*(SIN(RADIANS(A371*'First Approx.'!$D$18))+SIN(RADIANS(A371*'First Approx.'!$D$19))))</f>
        <v>#N/A</v>
      </c>
      <c r="D371" s="1" t="e">
        <f>IF(B371="",#N/A,0.5*(COS(RADIANS(A371*'First Approx.'!$D$18))+COS(RADIANS(A371*'First Approx.'!$D$19))))</f>
        <v>#N/A</v>
      </c>
    </row>
    <row r="372" spans="1:4" x14ac:dyDescent="0.25">
      <c r="A372">
        <v>185</v>
      </c>
      <c r="B372" t="str">
        <f>IF(A372&lt;='First Approx.'!$D$20,A372,"")</f>
        <v/>
      </c>
      <c r="C372" s="1" t="e">
        <f>IF(B372="",#N/A,0.5*(SIN(RADIANS(A372*'First Approx.'!$D$18))+SIN(RADIANS(A372*'First Approx.'!$D$19))))</f>
        <v>#N/A</v>
      </c>
      <c r="D372" s="1" t="e">
        <f>IF(B372="",#N/A,0.5*(COS(RADIANS(A372*'First Approx.'!$D$18))+COS(RADIANS(A372*'First Approx.'!$D$19))))</f>
        <v>#N/A</v>
      </c>
    </row>
    <row r="373" spans="1:4" x14ac:dyDescent="0.25">
      <c r="A373">
        <v>185.5</v>
      </c>
      <c r="B373" t="str">
        <f>IF(A373&lt;='First Approx.'!$D$20,A373,"")</f>
        <v/>
      </c>
      <c r="C373" s="1" t="e">
        <f>IF(B373="",#N/A,0.5*(SIN(RADIANS(A373*'First Approx.'!$D$18))+SIN(RADIANS(A373*'First Approx.'!$D$19))))</f>
        <v>#N/A</v>
      </c>
      <c r="D373" s="1" t="e">
        <f>IF(B373="",#N/A,0.5*(COS(RADIANS(A373*'First Approx.'!$D$18))+COS(RADIANS(A373*'First Approx.'!$D$19))))</f>
        <v>#N/A</v>
      </c>
    </row>
    <row r="374" spans="1:4" x14ac:dyDescent="0.25">
      <c r="A374">
        <v>186</v>
      </c>
      <c r="B374" t="str">
        <f>IF(A374&lt;='First Approx.'!$D$20,A374,"")</f>
        <v/>
      </c>
      <c r="C374" s="1" t="e">
        <f>IF(B374="",#N/A,0.5*(SIN(RADIANS(A374*'First Approx.'!$D$18))+SIN(RADIANS(A374*'First Approx.'!$D$19))))</f>
        <v>#N/A</v>
      </c>
      <c r="D374" s="1" t="e">
        <f>IF(B374="",#N/A,0.5*(COS(RADIANS(A374*'First Approx.'!$D$18))+COS(RADIANS(A374*'First Approx.'!$D$19))))</f>
        <v>#N/A</v>
      </c>
    </row>
    <row r="375" spans="1:4" x14ac:dyDescent="0.25">
      <c r="A375">
        <v>186.5</v>
      </c>
      <c r="B375" t="str">
        <f>IF(A375&lt;='First Approx.'!$D$20,A375,"")</f>
        <v/>
      </c>
      <c r="C375" s="1" t="e">
        <f>IF(B375="",#N/A,0.5*(SIN(RADIANS(A375*'First Approx.'!$D$18))+SIN(RADIANS(A375*'First Approx.'!$D$19))))</f>
        <v>#N/A</v>
      </c>
      <c r="D375" s="1" t="e">
        <f>IF(B375="",#N/A,0.5*(COS(RADIANS(A375*'First Approx.'!$D$18))+COS(RADIANS(A375*'First Approx.'!$D$19))))</f>
        <v>#N/A</v>
      </c>
    </row>
    <row r="376" spans="1:4" x14ac:dyDescent="0.25">
      <c r="A376">
        <v>187</v>
      </c>
      <c r="B376" t="str">
        <f>IF(A376&lt;='First Approx.'!$D$20,A376,"")</f>
        <v/>
      </c>
      <c r="C376" s="1" t="e">
        <f>IF(B376="",#N/A,0.5*(SIN(RADIANS(A376*'First Approx.'!$D$18))+SIN(RADIANS(A376*'First Approx.'!$D$19))))</f>
        <v>#N/A</v>
      </c>
      <c r="D376" s="1" t="e">
        <f>IF(B376="",#N/A,0.5*(COS(RADIANS(A376*'First Approx.'!$D$18))+COS(RADIANS(A376*'First Approx.'!$D$19))))</f>
        <v>#N/A</v>
      </c>
    </row>
    <row r="377" spans="1:4" x14ac:dyDescent="0.25">
      <c r="A377">
        <v>187.5</v>
      </c>
      <c r="B377" t="str">
        <f>IF(A377&lt;='First Approx.'!$D$20,A377,"")</f>
        <v/>
      </c>
      <c r="C377" s="1" t="e">
        <f>IF(B377="",#N/A,0.5*(SIN(RADIANS(A377*'First Approx.'!$D$18))+SIN(RADIANS(A377*'First Approx.'!$D$19))))</f>
        <v>#N/A</v>
      </c>
      <c r="D377" s="1" t="e">
        <f>IF(B377="",#N/A,0.5*(COS(RADIANS(A377*'First Approx.'!$D$18))+COS(RADIANS(A377*'First Approx.'!$D$19))))</f>
        <v>#N/A</v>
      </c>
    </row>
    <row r="378" spans="1:4" x14ac:dyDescent="0.25">
      <c r="A378">
        <v>188</v>
      </c>
      <c r="B378" t="str">
        <f>IF(A378&lt;='First Approx.'!$D$20,A378,"")</f>
        <v/>
      </c>
      <c r="C378" s="1" t="e">
        <f>IF(B378="",#N/A,0.5*(SIN(RADIANS(A378*'First Approx.'!$D$18))+SIN(RADIANS(A378*'First Approx.'!$D$19))))</f>
        <v>#N/A</v>
      </c>
      <c r="D378" s="1" t="e">
        <f>IF(B378="",#N/A,0.5*(COS(RADIANS(A378*'First Approx.'!$D$18))+COS(RADIANS(A378*'First Approx.'!$D$19))))</f>
        <v>#N/A</v>
      </c>
    </row>
    <row r="379" spans="1:4" x14ac:dyDescent="0.25">
      <c r="A379">
        <v>188.5</v>
      </c>
      <c r="B379" t="str">
        <f>IF(A379&lt;='First Approx.'!$D$20,A379,"")</f>
        <v/>
      </c>
      <c r="C379" s="1" t="e">
        <f>IF(B379="",#N/A,0.5*(SIN(RADIANS(A379*'First Approx.'!$D$18))+SIN(RADIANS(A379*'First Approx.'!$D$19))))</f>
        <v>#N/A</v>
      </c>
      <c r="D379" s="1" t="e">
        <f>IF(B379="",#N/A,0.5*(COS(RADIANS(A379*'First Approx.'!$D$18))+COS(RADIANS(A379*'First Approx.'!$D$19))))</f>
        <v>#N/A</v>
      </c>
    </row>
    <row r="380" spans="1:4" x14ac:dyDescent="0.25">
      <c r="A380">
        <v>189</v>
      </c>
      <c r="B380" t="str">
        <f>IF(A380&lt;='First Approx.'!$D$20,A380,"")</f>
        <v/>
      </c>
      <c r="C380" s="1" t="e">
        <f>IF(B380="",#N/A,0.5*(SIN(RADIANS(A380*'First Approx.'!$D$18))+SIN(RADIANS(A380*'First Approx.'!$D$19))))</f>
        <v>#N/A</v>
      </c>
      <c r="D380" s="1" t="e">
        <f>IF(B380="",#N/A,0.5*(COS(RADIANS(A380*'First Approx.'!$D$18))+COS(RADIANS(A380*'First Approx.'!$D$19))))</f>
        <v>#N/A</v>
      </c>
    </row>
    <row r="381" spans="1:4" x14ac:dyDescent="0.25">
      <c r="A381">
        <v>189.5</v>
      </c>
      <c r="B381" t="str">
        <f>IF(A381&lt;='First Approx.'!$D$20,A381,"")</f>
        <v/>
      </c>
      <c r="C381" s="1" t="e">
        <f>IF(B381="",#N/A,0.5*(SIN(RADIANS(A381*'First Approx.'!$D$18))+SIN(RADIANS(A381*'First Approx.'!$D$19))))</f>
        <v>#N/A</v>
      </c>
      <c r="D381" s="1" t="e">
        <f>IF(B381="",#N/A,0.5*(COS(RADIANS(A381*'First Approx.'!$D$18))+COS(RADIANS(A381*'First Approx.'!$D$19))))</f>
        <v>#N/A</v>
      </c>
    </row>
    <row r="382" spans="1:4" x14ac:dyDescent="0.25">
      <c r="A382">
        <v>190</v>
      </c>
      <c r="B382" t="str">
        <f>IF(A382&lt;='First Approx.'!$D$20,A382,"")</f>
        <v/>
      </c>
      <c r="C382" s="1" t="e">
        <f>IF(B382="",#N/A,0.5*(SIN(RADIANS(A382*'First Approx.'!$D$18))+SIN(RADIANS(A382*'First Approx.'!$D$19))))</f>
        <v>#N/A</v>
      </c>
      <c r="D382" s="1" t="e">
        <f>IF(B382="",#N/A,0.5*(COS(RADIANS(A382*'First Approx.'!$D$18))+COS(RADIANS(A382*'First Approx.'!$D$19))))</f>
        <v>#N/A</v>
      </c>
    </row>
    <row r="383" spans="1:4" x14ac:dyDescent="0.25">
      <c r="A383">
        <v>190.5</v>
      </c>
      <c r="B383" t="str">
        <f>IF(A383&lt;='First Approx.'!$D$20,A383,"")</f>
        <v/>
      </c>
      <c r="C383" s="1" t="e">
        <f>IF(B383="",#N/A,0.5*(SIN(RADIANS(A383*'First Approx.'!$D$18))+SIN(RADIANS(A383*'First Approx.'!$D$19))))</f>
        <v>#N/A</v>
      </c>
      <c r="D383" s="1" t="e">
        <f>IF(B383="",#N/A,0.5*(COS(RADIANS(A383*'First Approx.'!$D$18))+COS(RADIANS(A383*'First Approx.'!$D$19))))</f>
        <v>#N/A</v>
      </c>
    </row>
    <row r="384" spans="1:4" x14ac:dyDescent="0.25">
      <c r="A384">
        <v>191</v>
      </c>
      <c r="B384" t="str">
        <f>IF(A384&lt;='First Approx.'!$D$20,A384,"")</f>
        <v/>
      </c>
      <c r="C384" s="1" t="e">
        <f>IF(B384="",#N/A,0.5*(SIN(RADIANS(A384*'First Approx.'!$D$18))+SIN(RADIANS(A384*'First Approx.'!$D$19))))</f>
        <v>#N/A</v>
      </c>
      <c r="D384" s="1" t="e">
        <f>IF(B384="",#N/A,0.5*(COS(RADIANS(A384*'First Approx.'!$D$18))+COS(RADIANS(A384*'First Approx.'!$D$19))))</f>
        <v>#N/A</v>
      </c>
    </row>
    <row r="385" spans="1:4" x14ac:dyDescent="0.25">
      <c r="A385">
        <v>191.5</v>
      </c>
      <c r="B385" t="str">
        <f>IF(A385&lt;='First Approx.'!$D$20,A385,"")</f>
        <v/>
      </c>
      <c r="C385" s="1" t="e">
        <f>IF(B385="",#N/A,0.5*(SIN(RADIANS(A385*'First Approx.'!$D$18))+SIN(RADIANS(A385*'First Approx.'!$D$19))))</f>
        <v>#N/A</v>
      </c>
      <c r="D385" s="1" t="e">
        <f>IF(B385="",#N/A,0.5*(COS(RADIANS(A385*'First Approx.'!$D$18))+COS(RADIANS(A385*'First Approx.'!$D$19))))</f>
        <v>#N/A</v>
      </c>
    </row>
    <row r="386" spans="1:4" x14ac:dyDescent="0.25">
      <c r="A386">
        <v>192</v>
      </c>
      <c r="B386" t="str">
        <f>IF(A386&lt;='First Approx.'!$D$20,A386,"")</f>
        <v/>
      </c>
      <c r="C386" s="1" t="e">
        <f>IF(B386="",#N/A,0.5*(SIN(RADIANS(A386*'First Approx.'!$D$18))+SIN(RADIANS(A386*'First Approx.'!$D$19))))</f>
        <v>#N/A</v>
      </c>
      <c r="D386" s="1" t="e">
        <f>IF(B386="",#N/A,0.5*(COS(RADIANS(A386*'First Approx.'!$D$18))+COS(RADIANS(A386*'First Approx.'!$D$19))))</f>
        <v>#N/A</v>
      </c>
    </row>
    <row r="387" spans="1:4" x14ac:dyDescent="0.25">
      <c r="A387">
        <v>192.5</v>
      </c>
      <c r="B387" t="str">
        <f>IF(A387&lt;='First Approx.'!$D$20,A387,"")</f>
        <v/>
      </c>
      <c r="C387" s="1" t="e">
        <f>IF(B387="",#N/A,0.5*(SIN(RADIANS(A387*'First Approx.'!$D$18))+SIN(RADIANS(A387*'First Approx.'!$D$19))))</f>
        <v>#N/A</v>
      </c>
      <c r="D387" s="1" t="e">
        <f>IF(B387="",#N/A,0.5*(COS(RADIANS(A387*'First Approx.'!$D$18))+COS(RADIANS(A387*'First Approx.'!$D$19))))</f>
        <v>#N/A</v>
      </c>
    </row>
    <row r="388" spans="1:4" x14ac:dyDescent="0.25">
      <c r="A388">
        <v>193</v>
      </c>
      <c r="B388" t="str">
        <f>IF(A388&lt;='First Approx.'!$D$20,A388,"")</f>
        <v/>
      </c>
      <c r="C388" s="1" t="e">
        <f>IF(B388="",#N/A,0.5*(SIN(RADIANS(A388*'First Approx.'!$D$18))+SIN(RADIANS(A388*'First Approx.'!$D$19))))</f>
        <v>#N/A</v>
      </c>
      <c r="D388" s="1" t="e">
        <f>IF(B388="",#N/A,0.5*(COS(RADIANS(A388*'First Approx.'!$D$18))+COS(RADIANS(A388*'First Approx.'!$D$19))))</f>
        <v>#N/A</v>
      </c>
    </row>
    <row r="389" spans="1:4" x14ac:dyDescent="0.25">
      <c r="A389">
        <v>193.5</v>
      </c>
      <c r="B389" t="str">
        <f>IF(A389&lt;='First Approx.'!$D$20,A389,"")</f>
        <v/>
      </c>
      <c r="C389" s="1" t="e">
        <f>IF(B389="",#N/A,0.5*(SIN(RADIANS(A389*'First Approx.'!$D$18))+SIN(RADIANS(A389*'First Approx.'!$D$19))))</f>
        <v>#N/A</v>
      </c>
      <c r="D389" s="1" t="e">
        <f>IF(B389="",#N/A,0.5*(COS(RADIANS(A389*'First Approx.'!$D$18))+COS(RADIANS(A389*'First Approx.'!$D$19))))</f>
        <v>#N/A</v>
      </c>
    </row>
    <row r="390" spans="1:4" x14ac:dyDescent="0.25">
      <c r="A390">
        <v>194</v>
      </c>
      <c r="B390" t="str">
        <f>IF(A390&lt;='First Approx.'!$D$20,A390,"")</f>
        <v/>
      </c>
      <c r="C390" s="1" t="e">
        <f>IF(B390="",#N/A,0.5*(SIN(RADIANS(A390*'First Approx.'!$D$18))+SIN(RADIANS(A390*'First Approx.'!$D$19))))</f>
        <v>#N/A</v>
      </c>
      <c r="D390" s="1" t="e">
        <f>IF(B390="",#N/A,0.5*(COS(RADIANS(A390*'First Approx.'!$D$18))+COS(RADIANS(A390*'First Approx.'!$D$19))))</f>
        <v>#N/A</v>
      </c>
    </row>
    <row r="391" spans="1:4" x14ac:dyDescent="0.25">
      <c r="A391">
        <v>194.5</v>
      </c>
      <c r="B391" t="str">
        <f>IF(A391&lt;='First Approx.'!$D$20,A391,"")</f>
        <v/>
      </c>
      <c r="C391" s="1" t="e">
        <f>IF(B391="",#N/A,0.5*(SIN(RADIANS(A391*'First Approx.'!$D$18))+SIN(RADIANS(A391*'First Approx.'!$D$19))))</f>
        <v>#N/A</v>
      </c>
      <c r="D391" s="1" t="e">
        <f>IF(B391="",#N/A,0.5*(COS(RADIANS(A391*'First Approx.'!$D$18))+COS(RADIANS(A391*'First Approx.'!$D$19))))</f>
        <v>#N/A</v>
      </c>
    </row>
    <row r="392" spans="1:4" x14ac:dyDescent="0.25">
      <c r="A392">
        <v>195</v>
      </c>
      <c r="B392" t="str">
        <f>IF(A392&lt;='First Approx.'!$D$20,A392,"")</f>
        <v/>
      </c>
      <c r="C392" s="1" t="e">
        <f>IF(B392="",#N/A,0.5*(SIN(RADIANS(A392*'First Approx.'!$D$18))+SIN(RADIANS(A392*'First Approx.'!$D$19))))</f>
        <v>#N/A</v>
      </c>
      <c r="D392" s="1" t="e">
        <f>IF(B392="",#N/A,0.5*(COS(RADIANS(A392*'First Approx.'!$D$18))+COS(RADIANS(A392*'First Approx.'!$D$19))))</f>
        <v>#N/A</v>
      </c>
    </row>
    <row r="393" spans="1:4" x14ac:dyDescent="0.25">
      <c r="A393">
        <v>195.5</v>
      </c>
      <c r="B393" t="str">
        <f>IF(A393&lt;='First Approx.'!$D$20,A393,"")</f>
        <v/>
      </c>
      <c r="C393" s="1" t="e">
        <f>IF(B393="",#N/A,0.5*(SIN(RADIANS(A393*'First Approx.'!$D$18))+SIN(RADIANS(A393*'First Approx.'!$D$19))))</f>
        <v>#N/A</v>
      </c>
      <c r="D393" s="1" t="e">
        <f>IF(B393="",#N/A,0.5*(COS(RADIANS(A393*'First Approx.'!$D$18))+COS(RADIANS(A393*'First Approx.'!$D$19))))</f>
        <v>#N/A</v>
      </c>
    </row>
    <row r="394" spans="1:4" x14ac:dyDescent="0.25">
      <c r="A394">
        <v>196</v>
      </c>
      <c r="B394" t="str">
        <f>IF(A394&lt;='First Approx.'!$D$20,A394,"")</f>
        <v/>
      </c>
      <c r="C394" s="1" t="e">
        <f>IF(B394="",#N/A,0.5*(SIN(RADIANS(A394*'First Approx.'!$D$18))+SIN(RADIANS(A394*'First Approx.'!$D$19))))</f>
        <v>#N/A</v>
      </c>
      <c r="D394" s="1" t="e">
        <f>IF(B394="",#N/A,0.5*(COS(RADIANS(A394*'First Approx.'!$D$18))+COS(RADIANS(A394*'First Approx.'!$D$19))))</f>
        <v>#N/A</v>
      </c>
    </row>
    <row r="395" spans="1:4" x14ac:dyDescent="0.25">
      <c r="A395">
        <v>196.5</v>
      </c>
      <c r="B395" t="str">
        <f>IF(A395&lt;='First Approx.'!$D$20,A395,"")</f>
        <v/>
      </c>
      <c r="C395" s="1" t="e">
        <f>IF(B395="",#N/A,0.5*(SIN(RADIANS(A395*'First Approx.'!$D$18))+SIN(RADIANS(A395*'First Approx.'!$D$19))))</f>
        <v>#N/A</v>
      </c>
      <c r="D395" s="1" t="e">
        <f>IF(B395="",#N/A,0.5*(COS(RADIANS(A395*'First Approx.'!$D$18))+COS(RADIANS(A395*'First Approx.'!$D$19))))</f>
        <v>#N/A</v>
      </c>
    </row>
    <row r="396" spans="1:4" x14ac:dyDescent="0.25">
      <c r="A396">
        <v>197</v>
      </c>
      <c r="B396" t="str">
        <f>IF(A396&lt;='First Approx.'!$D$20,A396,"")</f>
        <v/>
      </c>
      <c r="C396" s="1" t="e">
        <f>IF(B396="",#N/A,0.5*(SIN(RADIANS(A396*'First Approx.'!$D$18))+SIN(RADIANS(A396*'First Approx.'!$D$19))))</f>
        <v>#N/A</v>
      </c>
      <c r="D396" s="1" t="e">
        <f>IF(B396="",#N/A,0.5*(COS(RADIANS(A396*'First Approx.'!$D$18))+COS(RADIANS(A396*'First Approx.'!$D$19))))</f>
        <v>#N/A</v>
      </c>
    </row>
    <row r="397" spans="1:4" x14ac:dyDescent="0.25">
      <c r="A397">
        <v>197.5</v>
      </c>
      <c r="B397" t="str">
        <f>IF(A397&lt;='First Approx.'!$D$20,A397,"")</f>
        <v/>
      </c>
      <c r="C397" s="1" t="e">
        <f>IF(B397="",#N/A,0.5*(SIN(RADIANS(A397*'First Approx.'!$D$18))+SIN(RADIANS(A397*'First Approx.'!$D$19))))</f>
        <v>#N/A</v>
      </c>
      <c r="D397" s="1" t="e">
        <f>IF(B397="",#N/A,0.5*(COS(RADIANS(A397*'First Approx.'!$D$18))+COS(RADIANS(A397*'First Approx.'!$D$19))))</f>
        <v>#N/A</v>
      </c>
    </row>
    <row r="398" spans="1:4" x14ac:dyDescent="0.25">
      <c r="A398">
        <v>198</v>
      </c>
      <c r="B398" t="str">
        <f>IF(A398&lt;='First Approx.'!$D$20,A398,"")</f>
        <v/>
      </c>
      <c r="C398" s="1" t="e">
        <f>IF(B398="",#N/A,0.5*(SIN(RADIANS(A398*'First Approx.'!$D$18))+SIN(RADIANS(A398*'First Approx.'!$D$19))))</f>
        <v>#N/A</v>
      </c>
      <c r="D398" s="1" t="e">
        <f>IF(B398="",#N/A,0.5*(COS(RADIANS(A398*'First Approx.'!$D$18))+COS(RADIANS(A398*'First Approx.'!$D$19))))</f>
        <v>#N/A</v>
      </c>
    </row>
    <row r="399" spans="1:4" x14ac:dyDescent="0.25">
      <c r="A399">
        <v>198.5</v>
      </c>
      <c r="B399" t="str">
        <f>IF(A399&lt;='First Approx.'!$D$20,A399,"")</f>
        <v/>
      </c>
      <c r="C399" s="1" t="e">
        <f>IF(B399="",#N/A,0.5*(SIN(RADIANS(A399*'First Approx.'!$D$18))+SIN(RADIANS(A399*'First Approx.'!$D$19))))</f>
        <v>#N/A</v>
      </c>
      <c r="D399" s="1" t="e">
        <f>IF(B399="",#N/A,0.5*(COS(RADIANS(A399*'First Approx.'!$D$18))+COS(RADIANS(A399*'First Approx.'!$D$19))))</f>
        <v>#N/A</v>
      </c>
    </row>
    <row r="400" spans="1:4" x14ac:dyDescent="0.25">
      <c r="A400">
        <v>199</v>
      </c>
      <c r="B400" t="str">
        <f>IF(A400&lt;='First Approx.'!$D$20,A400,"")</f>
        <v/>
      </c>
      <c r="C400" s="1" t="e">
        <f>IF(B400="",#N/A,0.5*(SIN(RADIANS(A400*'First Approx.'!$D$18))+SIN(RADIANS(A400*'First Approx.'!$D$19))))</f>
        <v>#N/A</v>
      </c>
      <c r="D400" s="1" t="e">
        <f>IF(B400="",#N/A,0.5*(COS(RADIANS(A400*'First Approx.'!$D$18))+COS(RADIANS(A400*'First Approx.'!$D$19))))</f>
        <v>#N/A</v>
      </c>
    </row>
    <row r="401" spans="1:4" x14ac:dyDescent="0.25">
      <c r="A401">
        <v>199.5</v>
      </c>
      <c r="B401" t="str">
        <f>IF(A401&lt;='First Approx.'!$D$20,A401,"")</f>
        <v/>
      </c>
      <c r="C401" s="1" t="e">
        <f>IF(B401="",#N/A,0.5*(SIN(RADIANS(A401*'First Approx.'!$D$18))+SIN(RADIANS(A401*'First Approx.'!$D$19))))</f>
        <v>#N/A</v>
      </c>
      <c r="D401" s="1" t="e">
        <f>IF(B401="",#N/A,0.5*(COS(RADIANS(A401*'First Approx.'!$D$18))+COS(RADIANS(A401*'First Approx.'!$D$19))))</f>
        <v>#N/A</v>
      </c>
    </row>
    <row r="402" spans="1:4" x14ac:dyDescent="0.25">
      <c r="A402">
        <v>200</v>
      </c>
      <c r="B402" t="str">
        <f>IF(A402&lt;='First Approx.'!$D$20,A402,"")</f>
        <v/>
      </c>
      <c r="C402" s="1" t="e">
        <f>IF(B402="",#N/A,0.5*(SIN(RADIANS(A402*'First Approx.'!$D$18))+SIN(RADIANS(A402*'First Approx.'!$D$19))))</f>
        <v>#N/A</v>
      </c>
      <c r="D402" s="1" t="e">
        <f>IF(B402="",#N/A,0.5*(COS(RADIANS(A402*'First Approx.'!$D$18))+COS(RADIANS(A402*'First Approx.'!$D$19))))</f>
        <v>#N/A</v>
      </c>
    </row>
    <row r="403" spans="1:4" x14ac:dyDescent="0.25">
      <c r="A403">
        <v>200.5</v>
      </c>
      <c r="B403" t="str">
        <f>IF(A403&lt;='First Approx.'!$D$20,A403,"")</f>
        <v/>
      </c>
      <c r="C403" s="1" t="e">
        <f>IF(B403="",#N/A,0.5*(SIN(RADIANS(A403*'First Approx.'!$D$18))+SIN(RADIANS(A403*'First Approx.'!$D$19))))</f>
        <v>#N/A</v>
      </c>
      <c r="D403" s="1" t="e">
        <f>IF(B403="",#N/A,0.5*(COS(RADIANS(A403*'First Approx.'!$D$18))+COS(RADIANS(A403*'First Approx.'!$D$19))))</f>
        <v>#N/A</v>
      </c>
    </row>
    <row r="404" spans="1:4" x14ac:dyDescent="0.25">
      <c r="A404">
        <v>201</v>
      </c>
      <c r="B404" t="str">
        <f>IF(A404&lt;='First Approx.'!$D$20,A404,"")</f>
        <v/>
      </c>
      <c r="C404" s="1" t="e">
        <f>IF(B404="",#N/A,0.5*(SIN(RADIANS(A404*'First Approx.'!$D$18))+SIN(RADIANS(A404*'First Approx.'!$D$19))))</f>
        <v>#N/A</v>
      </c>
      <c r="D404" s="1" t="e">
        <f>IF(B404="",#N/A,0.5*(COS(RADIANS(A404*'First Approx.'!$D$18))+COS(RADIANS(A404*'First Approx.'!$D$19))))</f>
        <v>#N/A</v>
      </c>
    </row>
    <row r="405" spans="1:4" x14ac:dyDescent="0.25">
      <c r="A405">
        <v>201.5</v>
      </c>
      <c r="B405" t="str">
        <f>IF(A405&lt;='First Approx.'!$D$20,A405,"")</f>
        <v/>
      </c>
      <c r="C405" s="1" t="e">
        <f>IF(B405="",#N/A,0.5*(SIN(RADIANS(A405*'First Approx.'!$D$18))+SIN(RADIANS(A405*'First Approx.'!$D$19))))</f>
        <v>#N/A</v>
      </c>
      <c r="D405" s="1" t="e">
        <f>IF(B405="",#N/A,0.5*(COS(RADIANS(A405*'First Approx.'!$D$18))+COS(RADIANS(A405*'First Approx.'!$D$19))))</f>
        <v>#N/A</v>
      </c>
    </row>
    <row r="406" spans="1:4" x14ac:dyDescent="0.25">
      <c r="A406">
        <v>202</v>
      </c>
      <c r="B406" t="str">
        <f>IF(A406&lt;='First Approx.'!$D$20,A406,"")</f>
        <v/>
      </c>
      <c r="C406" s="1" t="e">
        <f>IF(B406="",#N/A,0.5*(SIN(RADIANS(A406*'First Approx.'!$D$18))+SIN(RADIANS(A406*'First Approx.'!$D$19))))</f>
        <v>#N/A</v>
      </c>
      <c r="D406" s="1" t="e">
        <f>IF(B406="",#N/A,0.5*(COS(RADIANS(A406*'First Approx.'!$D$18))+COS(RADIANS(A406*'First Approx.'!$D$19))))</f>
        <v>#N/A</v>
      </c>
    </row>
    <row r="407" spans="1:4" x14ac:dyDescent="0.25">
      <c r="A407">
        <v>202.5</v>
      </c>
      <c r="B407" t="str">
        <f>IF(A407&lt;='First Approx.'!$D$20,A407,"")</f>
        <v/>
      </c>
      <c r="C407" s="1" t="e">
        <f>IF(B407="",#N/A,0.5*(SIN(RADIANS(A407*'First Approx.'!$D$18))+SIN(RADIANS(A407*'First Approx.'!$D$19))))</f>
        <v>#N/A</v>
      </c>
      <c r="D407" s="1" t="e">
        <f>IF(B407="",#N/A,0.5*(COS(RADIANS(A407*'First Approx.'!$D$18))+COS(RADIANS(A407*'First Approx.'!$D$19))))</f>
        <v>#N/A</v>
      </c>
    </row>
    <row r="408" spans="1:4" x14ac:dyDescent="0.25">
      <c r="A408">
        <v>203</v>
      </c>
      <c r="B408" t="str">
        <f>IF(A408&lt;='First Approx.'!$D$20,A408,"")</f>
        <v/>
      </c>
      <c r="C408" s="1" t="e">
        <f>IF(B408="",#N/A,0.5*(SIN(RADIANS(A408*'First Approx.'!$D$18))+SIN(RADIANS(A408*'First Approx.'!$D$19))))</f>
        <v>#N/A</v>
      </c>
      <c r="D408" s="1" t="e">
        <f>IF(B408="",#N/A,0.5*(COS(RADIANS(A408*'First Approx.'!$D$18))+COS(RADIANS(A408*'First Approx.'!$D$19))))</f>
        <v>#N/A</v>
      </c>
    </row>
    <row r="409" spans="1:4" x14ac:dyDescent="0.25">
      <c r="A409">
        <v>203.5</v>
      </c>
      <c r="B409" t="str">
        <f>IF(A409&lt;='First Approx.'!$D$20,A409,"")</f>
        <v/>
      </c>
      <c r="C409" s="1" t="e">
        <f>IF(B409="",#N/A,0.5*(SIN(RADIANS(A409*'First Approx.'!$D$18))+SIN(RADIANS(A409*'First Approx.'!$D$19))))</f>
        <v>#N/A</v>
      </c>
      <c r="D409" s="1" t="e">
        <f>IF(B409="",#N/A,0.5*(COS(RADIANS(A409*'First Approx.'!$D$18))+COS(RADIANS(A409*'First Approx.'!$D$19))))</f>
        <v>#N/A</v>
      </c>
    </row>
    <row r="410" spans="1:4" x14ac:dyDescent="0.25">
      <c r="A410">
        <v>204</v>
      </c>
      <c r="B410" t="str">
        <f>IF(A410&lt;='First Approx.'!$D$20,A410,"")</f>
        <v/>
      </c>
      <c r="C410" s="1" t="e">
        <f>IF(B410="",#N/A,0.5*(SIN(RADIANS(A410*'First Approx.'!$D$18))+SIN(RADIANS(A410*'First Approx.'!$D$19))))</f>
        <v>#N/A</v>
      </c>
      <c r="D410" s="1" t="e">
        <f>IF(B410="",#N/A,0.5*(COS(RADIANS(A410*'First Approx.'!$D$18))+COS(RADIANS(A410*'First Approx.'!$D$19))))</f>
        <v>#N/A</v>
      </c>
    </row>
    <row r="411" spans="1:4" x14ac:dyDescent="0.25">
      <c r="A411">
        <v>204.5</v>
      </c>
      <c r="B411" t="str">
        <f>IF(A411&lt;='First Approx.'!$D$20,A411,"")</f>
        <v/>
      </c>
      <c r="C411" s="1" t="e">
        <f>IF(B411="",#N/A,0.5*(SIN(RADIANS(A411*'First Approx.'!$D$18))+SIN(RADIANS(A411*'First Approx.'!$D$19))))</f>
        <v>#N/A</v>
      </c>
      <c r="D411" s="1" t="e">
        <f>IF(B411="",#N/A,0.5*(COS(RADIANS(A411*'First Approx.'!$D$18))+COS(RADIANS(A411*'First Approx.'!$D$19))))</f>
        <v>#N/A</v>
      </c>
    </row>
    <row r="412" spans="1:4" x14ac:dyDescent="0.25">
      <c r="A412">
        <v>205</v>
      </c>
      <c r="B412" t="str">
        <f>IF(A412&lt;='First Approx.'!$D$20,A412,"")</f>
        <v/>
      </c>
      <c r="C412" s="1" t="e">
        <f>IF(B412="",#N/A,0.5*(SIN(RADIANS(A412*'First Approx.'!$D$18))+SIN(RADIANS(A412*'First Approx.'!$D$19))))</f>
        <v>#N/A</v>
      </c>
      <c r="D412" s="1" t="e">
        <f>IF(B412="",#N/A,0.5*(COS(RADIANS(A412*'First Approx.'!$D$18))+COS(RADIANS(A412*'First Approx.'!$D$19))))</f>
        <v>#N/A</v>
      </c>
    </row>
    <row r="413" spans="1:4" x14ac:dyDescent="0.25">
      <c r="A413">
        <v>205.5</v>
      </c>
      <c r="B413" t="str">
        <f>IF(A413&lt;='First Approx.'!$D$20,A413,"")</f>
        <v/>
      </c>
      <c r="C413" s="1" t="e">
        <f>IF(B413="",#N/A,0.5*(SIN(RADIANS(A413*'First Approx.'!$D$18))+SIN(RADIANS(A413*'First Approx.'!$D$19))))</f>
        <v>#N/A</v>
      </c>
      <c r="D413" s="1" t="e">
        <f>IF(B413="",#N/A,0.5*(COS(RADIANS(A413*'First Approx.'!$D$18))+COS(RADIANS(A413*'First Approx.'!$D$19))))</f>
        <v>#N/A</v>
      </c>
    </row>
    <row r="414" spans="1:4" x14ac:dyDescent="0.25">
      <c r="A414">
        <v>206</v>
      </c>
      <c r="B414" t="str">
        <f>IF(A414&lt;='First Approx.'!$D$20,A414,"")</f>
        <v/>
      </c>
      <c r="C414" s="1" t="e">
        <f>IF(B414="",#N/A,0.5*(SIN(RADIANS(A414*'First Approx.'!$D$18))+SIN(RADIANS(A414*'First Approx.'!$D$19))))</f>
        <v>#N/A</v>
      </c>
      <c r="D414" s="1" t="e">
        <f>IF(B414="",#N/A,0.5*(COS(RADIANS(A414*'First Approx.'!$D$18))+COS(RADIANS(A414*'First Approx.'!$D$19))))</f>
        <v>#N/A</v>
      </c>
    </row>
    <row r="415" spans="1:4" x14ac:dyDescent="0.25">
      <c r="A415">
        <v>206.5</v>
      </c>
      <c r="B415" t="str">
        <f>IF(A415&lt;='First Approx.'!$D$20,A415,"")</f>
        <v/>
      </c>
      <c r="C415" s="1" t="e">
        <f>IF(B415="",#N/A,0.5*(SIN(RADIANS(A415*'First Approx.'!$D$18))+SIN(RADIANS(A415*'First Approx.'!$D$19))))</f>
        <v>#N/A</v>
      </c>
      <c r="D415" s="1" t="e">
        <f>IF(B415="",#N/A,0.5*(COS(RADIANS(A415*'First Approx.'!$D$18))+COS(RADIANS(A415*'First Approx.'!$D$19))))</f>
        <v>#N/A</v>
      </c>
    </row>
    <row r="416" spans="1:4" x14ac:dyDescent="0.25">
      <c r="A416">
        <v>207</v>
      </c>
      <c r="B416" t="str">
        <f>IF(A416&lt;='First Approx.'!$D$20,A416,"")</f>
        <v/>
      </c>
      <c r="C416" s="1" t="e">
        <f>IF(B416="",#N/A,0.5*(SIN(RADIANS(A416*'First Approx.'!$D$18))+SIN(RADIANS(A416*'First Approx.'!$D$19))))</f>
        <v>#N/A</v>
      </c>
      <c r="D416" s="1" t="e">
        <f>IF(B416="",#N/A,0.5*(COS(RADIANS(A416*'First Approx.'!$D$18))+COS(RADIANS(A416*'First Approx.'!$D$19))))</f>
        <v>#N/A</v>
      </c>
    </row>
    <row r="417" spans="1:4" x14ac:dyDescent="0.25">
      <c r="A417">
        <v>207.5</v>
      </c>
      <c r="B417" t="str">
        <f>IF(A417&lt;='First Approx.'!$D$20,A417,"")</f>
        <v/>
      </c>
      <c r="C417" s="1" t="e">
        <f>IF(B417="",#N/A,0.5*(SIN(RADIANS(A417*'First Approx.'!$D$18))+SIN(RADIANS(A417*'First Approx.'!$D$19))))</f>
        <v>#N/A</v>
      </c>
      <c r="D417" s="1" t="e">
        <f>IF(B417="",#N/A,0.5*(COS(RADIANS(A417*'First Approx.'!$D$18))+COS(RADIANS(A417*'First Approx.'!$D$19))))</f>
        <v>#N/A</v>
      </c>
    </row>
    <row r="418" spans="1:4" x14ac:dyDescent="0.25">
      <c r="A418">
        <v>208</v>
      </c>
      <c r="B418" t="str">
        <f>IF(A418&lt;='First Approx.'!$D$20,A418,"")</f>
        <v/>
      </c>
      <c r="C418" s="1" t="e">
        <f>IF(B418="",#N/A,0.5*(SIN(RADIANS(A418*'First Approx.'!$D$18))+SIN(RADIANS(A418*'First Approx.'!$D$19))))</f>
        <v>#N/A</v>
      </c>
      <c r="D418" s="1" t="e">
        <f>IF(B418="",#N/A,0.5*(COS(RADIANS(A418*'First Approx.'!$D$18))+COS(RADIANS(A418*'First Approx.'!$D$19))))</f>
        <v>#N/A</v>
      </c>
    </row>
    <row r="419" spans="1:4" x14ac:dyDescent="0.25">
      <c r="A419">
        <v>208.5</v>
      </c>
      <c r="B419" t="str">
        <f>IF(A419&lt;='First Approx.'!$D$20,A419,"")</f>
        <v/>
      </c>
      <c r="C419" s="1" t="e">
        <f>IF(B419="",#N/A,0.5*(SIN(RADIANS(A419*'First Approx.'!$D$18))+SIN(RADIANS(A419*'First Approx.'!$D$19))))</f>
        <v>#N/A</v>
      </c>
      <c r="D419" s="1" t="e">
        <f>IF(B419="",#N/A,0.5*(COS(RADIANS(A419*'First Approx.'!$D$18))+COS(RADIANS(A419*'First Approx.'!$D$19))))</f>
        <v>#N/A</v>
      </c>
    </row>
    <row r="420" spans="1:4" x14ac:dyDescent="0.25">
      <c r="A420">
        <v>209</v>
      </c>
      <c r="B420" t="str">
        <f>IF(A420&lt;='First Approx.'!$D$20,A420,"")</f>
        <v/>
      </c>
      <c r="C420" s="1" t="e">
        <f>IF(B420="",#N/A,0.5*(SIN(RADIANS(A420*'First Approx.'!$D$18))+SIN(RADIANS(A420*'First Approx.'!$D$19))))</f>
        <v>#N/A</v>
      </c>
      <c r="D420" s="1" t="e">
        <f>IF(B420="",#N/A,0.5*(COS(RADIANS(A420*'First Approx.'!$D$18))+COS(RADIANS(A420*'First Approx.'!$D$19))))</f>
        <v>#N/A</v>
      </c>
    </row>
    <row r="421" spans="1:4" x14ac:dyDescent="0.25">
      <c r="A421">
        <v>209.5</v>
      </c>
      <c r="B421" t="str">
        <f>IF(A421&lt;='First Approx.'!$D$20,A421,"")</f>
        <v/>
      </c>
      <c r="C421" s="1" t="e">
        <f>IF(B421="",#N/A,0.5*(SIN(RADIANS(A421*'First Approx.'!$D$18))+SIN(RADIANS(A421*'First Approx.'!$D$19))))</f>
        <v>#N/A</v>
      </c>
      <c r="D421" s="1" t="e">
        <f>IF(B421="",#N/A,0.5*(COS(RADIANS(A421*'First Approx.'!$D$18))+COS(RADIANS(A421*'First Approx.'!$D$19))))</f>
        <v>#N/A</v>
      </c>
    </row>
    <row r="422" spans="1:4" x14ac:dyDescent="0.25">
      <c r="A422">
        <v>210</v>
      </c>
      <c r="B422" t="str">
        <f>IF(A422&lt;='First Approx.'!$D$20,A422,"")</f>
        <v/>
      </c>
      <c r="C422" s="1" t="e">
        <f>IF(B422="",#N/A,0.5*(SIN(RADIANS(A422*'First Approx.'!$D$18))+SIN(RADIANS(A422*'First Approx.'!$D$19))))</f>
        <v>#N/A</v>
      </c>
      <c r="D422" s="1" t="e">
        <f>IF(B422="",#N/A,0.5*(COS(RADIANS(A422*'First Approx.'!$D$18))+COS(RADIANS(A422*'First Approx.'!$D$19))))</f>
        <v>#N/A</v>
      </c>
    </row>
    <row r="423" spans="1:4" x14ac:dyDescent="0.25">
      <c r="A423">
        <v>210.5</v>
      </c>
      <c r="B423" t="str">
        <f>IF(A423&lt;='First Approx.'!$D$20,A423,"")</f>
        <v/>
      </c>
      <c r="C423" s="1" t="e">
        <f>IF(B423="",#N/A,0.5*(SIN(RADIANS(A423*'First Approx.'!$D$18))+SIN(RADIANS(A423*'First Approx.'!$D$19))))</f>
        <v>#N/A</v>
      </c>
      <c r="D423" s="1" t="e">
        <f>IF(B423="",#N/A,0.5*(COS(RADIANS(A423*'First Approx.'!$D$18))+COS(RADIANS(A423*'First Approx.'!$D$19))))</f>
        <v>#N/A</v>
      </c>
    </row>
    <row r="424" spans="1:4" x14ac:dyDescent="0.25">
      <c r="A424">
        <v>211</v>
      </c>
      <c r="B424" t="str">
        <f>IF(A424&lt;='First Approx.'!$D$20,A424,"")</f>
        <v/>
      </c>
      <c r="C424" s="1" t="e">
        <f>IF(B424="",#N/A,0.5*(SIN(RADIANS(A424*'First Approx.'!$D$18))+SIN(RADIANS(A424*'First Approx.'!$D$19))))</f>
        <v>#N/A</v>
      </c>
      <c r="D424" s="1" t="e">
        <f>IF(B424="",#N/A,0.5*(COS(RADIANS(A424*'First Approx.'!$D$18))+COS(RADIANS(A424*'First Approx.'!$D$19))))</f>
        <v>#N/A</v>
      </c>
    </row>
    <row r="425" spans="1:4" x14ac:dyDescent="0.25">
      <c r="A425">
        <v>211.5</v>
      </c>
      <c r="B425" t="str">
        <f>IF(A425&lt;='First Approx.'!$D$20,A425,"")</f>
        <v/>
      </c>
      <c r="C425" s="1" t="e">
        <f>IF(B425="",#N/A,0.5*(SIN(RADIANS(A425*'First Approx.'!$D$18))+SIN(RADIANS(A425*'First Approx.'!$D$19))))</f>
        <v>#N/A</v>
      </c>
      <c r="D425" s="1" t="e">
        <f>IF(B425="",#N/A,0.5*(COS(RADIANS(A425*'First Approx.'!$D$18))+COS(RADIANS(A425*'First Approx.'!$D$19))))</f>
        <v>#N/A</v>
      </c>
    </row>
    <row r="426" spans="1:4" x14ac:dyDescent="0.25">
      <c r="A426">
        <v>212</v>
      </c>
      <c r="B426" t="str">
        <f>IF(A426&lt;='First Approx.'!$D$20,A426,"")</f>
        <v/>
      </c>
      <c r="C426" s="1" t="e">
        <f>IF(B426="",#N/A,0.5*(SIN(RADIANS(A426*'First Approx.'!$D$18))+SIN(RADIANS(A426*'First Approx.'!$D$19))))</f>
        <v>#N/A</v>
      </c>
      <c r="D426" s="1" t="e">
        <f>IF(B426="",#N/A,0.5*(COS(RADIANS(A426*'First Approx.'!$D$18))+COS(RADIANS(A426*'First Approx.'!$D$19))))</f>
        <v>#N/A</v>
      </c>
    </row>
    <row r="427" spans="1:4" x14ac:dyDescent="0.25">
      <c r="A427">
        <v>212.5</v>
      </c>
      <c r="B427" t="str">
        <f>IF(A427&lt;='First Approx.'!$D$20,A427,"")</f>
        <v/>
      </c>
      <c r="C427" s="1" t="e">
        <f>IF(B427="",#N/A,0.5*(SIN(RADIANS(A427*'First Approx.'!$D$18))+SIN(RADIANS(A427*'First Approx.'!$D$19))))</f>
        <v>#N/A</v>
      </c>
      <c r="D427" s="1" t="e">
        <f>IF(B427="",#N/A,0.5*(COS(RADIANS(A427*'First Approx.'!$D$18))+COS(RADIANS(A427*'First Approx.'!$D$19))))</f>
        <v>#N/A</v>
      </c>
    </row>
    <row r="428" spans="1:4" x14ac:dyDescent="0.25">
      <c r="A428">
        <v>213</v>
      </c>
      <c r="B428" t="str">
        <f>IF(A428&lt;='First Approx.'!$D$20,A428,"")</f>
        <v/>
      </c>
      <c r="C428" s="1" t="e">
        <f>IF(B428="",#N/A,0.5*(SIN(RADIANS(A428*'First Approx.'!$D$18))+SIN(RADIANS(A428*'First Approx.'!$D$19))))</f>
        <v>#N/A</v>
      </c>
      <c r="D428" s="1" t="e">
        <f>IF(B428="",#N/A,0.5*(COS(RADIANS(A428*'First Approx.'!$D$18))+COS(RADIANS(A428*'First Approx.'!$D$19))))</f>
        <v>#N/A</v>
      </c>
    </row>
    <row r="429" spans="1:4" x14ac:dyDescent="0.25">
      <c r="A429">
        <v>213.5</v>
      </c>
      <c r="B429" t="str">
        <f>IF(A429&lt;='First Approx.'!$D$20,A429,"")</f>
        <v/>
      </c>
      <c r="C429" s="1" t="e">
        <f>IF(B429="",#N/A,0.5*(SIN(RADIANS(A429*'First Approx.'!$D$18))+SIN(RADIANS(A429*'First Approx.'!$D$19))))</f>
        <v>#N/A</v>
      </c>
      <c r="D429" s="1" t="e">
        <f>IF(B429="",#N/A,0.5*(COS(RADIANS(A429*'First Approx.'!$D$18))+COS(RADIANS(A429*'First Approx.'!$D$19))))</f>
        <v>#N/A</v>
      </c>
    </row>
    <row r="430" spans="1:4" x14ac:dyDescent="0.25">
      <c r="A430">
        <v>214</v>
      </c>
      <c r="B430" t="str">
        <f>IF(A430&lt;='First Approx.'!$D$20,A430,"")</f>
        <v/>
      </c>
      <c r="C430" s="1" t="e">
        <f>IF(B430="",#N/A,0.5*(SIN(RADIANS(A430*'First Approx.'!$D$18))+SIN(RADIANS(A430*'First Approx.'!$D$19))))</f>
        <v>#N/A</v>
      </c>
      <c r="D430" s="1" t="e">
        <f>IF(B430="",#N/A,0.5*(COS(RADIANS(A430*'First Approx.'!$D$18))+COS(RADIANS(A430*'First Approx.'!$D$19))))</f>
        <v>#N/A</v>
      </c>
    </row>
    <row r="431" spans="1:4" x14ac:dyDescent="0.25">
      <c r="A431">
        <v>214.5</v>
      </c>
      <c r="B431" t="str">
        <f>IF(A431&lt;='First Approx.'!$D$20,A431,"")</f>
        <v/>
      </c>
      <c r="C431" s="1" t="e">
        <f>IF(B431="",#N/A,0.5*(SIN(RADIANS(A431*'First Approx.'!$D$18))+SIN(RADIANS(A431*'First Approx.'!$D$19))))</f>
        <v>#N/A</v>
      </c>
      <c r="D431" s="1" t="e">
        <f>IF(B431="",#N/A,0.5*(COS(RADIANS(A431*'First Approx.'!$D$18))+COS(RADIANS(A431*'First Approx.'!$D$19))))</f>
        <v>#N/A</v>
      </c>
    </row>
    <row r="432" spans="1:4" x14ac:dyDescent="0.25">
      <c r="A432">
        <v>215</v>
      </c>
      <c r="B432" t="str">
        <f>IF(A432&lt;='First Approx.'!$D$20,A432,"")</f>
        <v/>
      </c>
      <c r="C432" s="1" t="e">
        <f>IF(B432="",#N/A,0.5*(SIN(RADIANS(A432*'First Approx.'!$D$18))+SIN(RADIANS(A432*'First Approx.'!$D$19))))</f>
        <v>#N/A</v>
      </c>
      <c r="D432" s="1" t="e">
        <f>IF(B432="",#N/A,0.5*(COS(RADIANS(A432*'First Approx.'!$D$18))+COS(RADIANS(A432*'First Approx.'!$D$19))))</f>
        <v>#N/A</v>
      </c>
    </row>
    <row r="433" spans="1:4" x14ac:dyDescent="0.25">
      <c r="A433">
        <v>215.5</v>
      </c>
      <c r="B433" t="str">
        <f>IF(A433&lt;='First Approx.'!$D$20,A433,"")</f>
        <v/>
      </c>
      <c r="C433" s="1" t="e">
        <f>IF(B433="",#N/A,0.5*(SIN(RADIANS(A433*'First Approx.'!$D$18))+SIN(RADIANS(A433*'First Approx.'!$D$19))))</f>
        <v>#N/A</v>
      </c>
      <c r="D433" s="1" t="e">
        <f>IF(B433="",#N/A,0.5*(COS(RADIANS(A433*'First Approx.'!$D$18))+COS(RADIANS(A433*'First Approx.'!$D$19))))</f>
        <v>#N/A</v>
      </c>
    </row>
    <row r="434" spans="1:4" x14ac:dyDescent="0.25">
      <c r="A434">
        <v>216</v>
      </c>
      <c r="B434" t="str">
        <f>IF(A434&lt;='First Approx.'!$D$20,A434,"")</f>
        <v/>
      </c>
      <c r="C434" s="1" t="e">
        <f>IF(B434="",#N/A,0.5*(SIN(RADIANS(A434*'First Approx.'!$D$18))+SIN(RADIANS(A434*'First Approx.'!$D$19))))</f>
        <v>#N/A</v>
      </c>
      <c r="D434" s="1" t="e">
        <f>IF(B434="",#N/A,0.5*(COS(RADIANS(A434*'First Approx.'!$D$18))+COS(RADIANS(A434*'First Approx.'!$D$19))))</f>
        <v>#N/A</v>
      </c>
    </row>
    <row r="435" spans="1:4" x14ac:dyDescent="0.25">
      <c r="A435">
        <v>216.5</v>
      </c>
      <c r="B435" t="str">
        <f>IF(A435&lt;='First Approx.'!$D$20,A435,"")</f>
        <v/>
      </c>
      <c r="C435" s="1" t="e">
        <f>IF(B435="",#N/A,0.5*(SIN(RADIANS(A435*'First Approx.'!$D$18))+SIN(RADIANS(A435*'First Approx.'!$D$19))))</f>
        <v>#N/A</v>
      </c>
      <c r="D435" s="1" t="e">
        <f>IF(B435="",#N/A,0.5*(COS(RADIANS(A435*'First Approx.'!$D$18))+COS(RADIANS(A435*'First Approx.'!$D$19))))</f>
        <v>#N/A</v>
      </c>
    </row>
    <row r="436" spans="1:4" x14ac:dyDescent="0.25">
      <c r="A436">
        <v>217</v>
      </c>
      <c r="B436" t="str">
        <f>IF(A436&lt;='First Approx.'!$D$20,A436,"")</f>
        <v/>
      </c>
      <c r="C436" s="1" t="e">
        <f>IF(B436="",#N/A,0.5*(SIN(RADIANS(A436*'First Approx.'!$D$18))+SIN(RADIANS(A436*'First Approx.'!$D$19))))</f>
        <v>#N/A</v>
      </c>
      <c r="D436" s="1" t="e">
        <f>IF(B436="",#N/A,0.5*(COS(RADIANS(A436*'First Approx.'!$D$18))+COS(RADIANS(A436*'First Approx.'!$D$19))))</f>
        <v>#N/A</v>
      </c>
    </row>
    <row r="437" spans="1:4" x14ac:dyDescent="0.25">
      <c r="A437">
        <v>217.5</v>
      </c>
      <c r="B437" t="str">
        <f>IF(A437&lt;='First Approx.'!$D$20,A437,"")</f>
        <v/>
      </c>
      <c r="C437" s="1" t="e">
        <f>IF(B437="",#N/A,0.5*(SIN(RADIANS(A437*'First Approx.'!$D$18))+SIN(RADIANS(A437*'First Approx.'!$D$19))))</f>
        <v>#N/A</v>
      </c>
      <c r="D437" s="1" t="e">
        <f>IF(B437="",#N/A,0.5*(COS(RADIANS(A437*'First Approx.'!$D$18))+COS(RADIANS(A437*'First Approx.'!$D$19))))</f>
        <v>#N/A</v>
      </c>
    </row>
    <row r="438" spans="1:4" x14ac:dyDescent="0.25">
      <c r="A438">
        <v>218</v>
      </c>
      <c r="B438" t="str">
        <f>IF(A438&lt;='First Approx.'!$D$20,A438,"")</f>
        <v/>
      </c>
      <c r="C438" s="1" t="e">
        <f>IF(B438="",#N/A,0.5*(SIN(RADIANS(A438*'First Approx.'!$D$18))+SIN(RADIANS(A438*'First Approx.'!$D$19))))</f>
        <v>#N/A</v>
      </c>
      <c r="D438" s="1" t="e">
        <f>IF(B438="",#N/A,0.5*(COS(RADIANS(A438*'First Approx.'!$D$18))+COS(RADIANS(A438*'First Approx.'!$D$19))))</f>
        <v>#N/A</v>
      </c>
    </row>
    <row r="439" spans="1:4" x14ac:dyDescent="0.25">
      <c r="A439">
        <v>218.5</v>
      </c>
      <c r="B439" t="str">
        <f>IF(A439&lt;='First Approx.'!$D$20,A439,"")</f>
        <v/>
      </c>
      <c r="C439" s="1" t="e">
        <f>IF(B439="",#N/A,0.5*(SIN(RADIANS(A439*'First Approx.'!$D$18))+SIN(RADIANS(A439*'First Approx.'!$D$19))))</f>
        <v>#N/A</v>
      </c>
      <c r="D439" s="1" t="e">
        <f>IF(B439="",#N/A,0.5*(COS(RADIANS(A439*'First Approx.'!$D$18))+COS(RADIANS(A439*'First Approx.'!$D$19))))</f>
        <v>#N/A</v>
      </c>
    </row>
    <row r="440" spans="1:4" x14ac:dyDescent="0.25">
      <c r="A440">
        <v>219</v>
      </c>
      <c r="B440" t="str">
        <f>IF(A440&lt;='First Approx.'!$D$20,A440,"")</f>
        <v/>
      </c>
      <c r="C440" s="1" t="e">
        <f>IF(B440="",#N/A,0.5*(SIN(RADIANS(A440*'First Approx.'!$D$18))+SIN(RADIANS(A440*'First Approx.'!$D$19))))</f>
        <v>#N/A</v>
      </c>
      <c r="D440" s="1" t="e">
        <f>IF(B440="",#N/A,0.5*(COS(RADIANS(A440*'First Approx.'!$D$18))+COS(RADIANS(A440*'First Approx.'!$D$19))))</f>
        <v>#N/A</v>
      </c>
    </row>
    <row r="441" spans="1:4" x14ac:dyDescent="0.25">
      <c r="A441">
        <v>219.5</v>
      </c>
      <c r="B441" t="str">
        <f>IF(A441&lt;='First Approx.'!$D$20,A441,"")</f>
        <v/>
      </c>
      <c r="C441" s="1" t="e">
        <f>IF(B441="",#N/A,0.5*(SIN(RADIANS(A441*'First Approx.'!$D$18))+SIN(RADIANS(A441*'First Approx.'!$D$19))))</f>
        <v>#N/A</v>
      </c>
      <c r="D441" s="1" t="e">
        <f>IF(B441="",#N/A,0.5*(COS(RADIANS(A441*'First Approx.'!$D$18))+COS(RADIANS(A441*'First Approx.'!$D$19))))</f>
        <v>#N/A</v>
      </c>
    </row>
    <row r="442" spans="1:4" x14ac:dyDescent="0.25">
      <c r="A442">
        <v>220</v>
      </c>
      <c r="B442" t="str">
        <f>IF(A442&lt;='First Approx.'!$D$20,A442,"")</f>
        <v/>
      </c>
      <c r="C442" s="1" t="e">
        <f>IF(B442="",#N/A,0.5*(SIN(RADIANS(A442*'First Approx.'!$D$18))+SIN(RADIANS(A442*'First Approx.'!$D$19))))</f>
        <v>#N/A</v>
      </c>
      <c r="D442" s="1" t="e">
        <f>IF(B442="",#N/A,0.5*(COS(RADIANS(A442*'First Approx.'!$D$18))+COS(RADIANS(A442*'First Approx.'!$D$19))))</f>
        <v>#N/A</v>
      </c>
    </row>
    <row r="443" spans="1:4" x14ac:dyDescent="0.25">
      <c r="A443">
        <v>220.5</v>
      </c>
      <c r="B443" t="str">
        <f>IF(A443&lt;='First Approx.'!$D$20,A443,"")</f>
        <v/>
      </c>
      <c r="C443" s="1" t="e">
        <f>IF(B443="",#N/A,0.5*(SIN(RADIANS(A443*'First Approx.'!$D$18))+SIN(RADIANS(A443*'First Approx.'!$D$19))))</f>
        <v>#N/A</v>
      </c>
      <c r="D443" s="1" t="e">
        <f>IF(B443="",#N/A,0.5*(COS(RADIANS(A443*'First Approx.'!$D$18))+COS(RADIANS(A443*'First Approx.'!$D$19))))</f>
        <v>#N/A</v>
      </c>
    </row>
    <row r="444" spans="1:4" x14ac:dyDescent="0.25">
      <c r="A444">
        <v>221</v>
      </c>
      <c r="B444" t="str">
        <f>IF(A444&lt;='First Approx.'!$D$20,A444,"")</f>
        <v/>
      </c>
      <c r="C444" s="1" t="e">
        <f>IF(B444="",#N/A,0.5*(SIN(RADIANS(A444*'First Approx.'!$D$18))+SIN(RADIANS(A444*'First Approx.'!$D$19))))</f>
        <v>#N/A</v>
      </c>
      <c r="D444" s="1" t="e">
        <f>IF(B444="",#N/A,0.5*(COS(RADIANS(A444*'First Approx.'!$D$18))+COS(RADIANS(A444*'First Approx.'!$D$19))))</f>
        <v>#N/A</v>
      </c>
    </row>
    <row r="445" spans="1:4" x14ac:dyDescent="0.25">
      <c r="A445">
        <v>221.5</v>
      </c>
      <c r="B445" t="str">
        <f>IF(A445&lt;='First Approx.'!$D$20,A445,"")</f>
        <v/>
      </c>
      <c r="C445" s="1" t="e">
        <f>IF(B445="",#N/A,0.5*(SIN(RADIANS(A445*'First Approx.'!$D$18))+SIN(RADIANS(A445*'First Approx.'!$D$19))))</f>
        <v>#N/A</v>
      </c>
      <c r="D445" s="1" t="e">
        <f>IF(B445="",#N/A,0.5*(COS(RADIANS(A445*'First Approx.'!$D$18))+COS(RADIANS(A445*'First Approx.'!$D$19))))</f>
        <v>#N/A</v>
      </c>
    </row>
    <row r="446" spans="1:4" x14ac:dyDescent="0.25">
      <c r="A446">
        <v>222</v>
      </c>
      <c r="B446" t="str">
        <f>IF(A446&lt;='First Approx.'!$D$20,A446,"")</f>
        <v/>
      </c>
      <c r="C446" s="1" t="e">
        <f>IF(B446="",#N/A,0.5*(SIN(RADIANS(A446*'First Approx.'!$D$18))+SIN(RADIANS(A446*'First Approx.'!$D$19))))</f>
        <v>#N/A</v>
      </c>
      <c r="D446" s="1" t="e">
        <f>IF(B446="",#N/A,0.5*(COS(RADIANS(A446*'First Approx.'!$D$18))+COS(RADIANS(A446*'First Approx.'!$D$19))))</f>
        <v>#N/A</v>
      </c>
    </row>
    <row r="447" spans="1:4" x14ac:dyDescent="0.25">
      <c r="A447">
        <v>222.5</v>
      </c>
      <c r="B447" t="str">
        <f>IF(A447&lt;='First Approx.'!$D$20,A447,"")</f>
        <v/>
      </c>
      <c r="C447" s="1" t="e">
        <f>IF(B447="",#N/A,0.5*(SIN(RADIANS(A447*'First Approx.'!$D$18))+SIN(RADIANS(A447*'First Approx.'!$D$19))))</f>
        <v>#N/A</v>
      </c>
      <c r="D447" s="1" t="e">
        <f>IF(B447="",#N/A,0.5*(COS(RADIANS(A447*'First Approx.'!$D$18))+COS(RADIANS(A447*'First Approx.'!$D$19))))</f>
        <v>#N/A</v>
      </c>
    </row>
    <row r="448" spans="1:4" x14ac:dyDescent="0.25">
      <c r="A448">
        <v>223</v>
      </c>
      <c r="B448" t="str">
        <f>IF(A448&lt;='First Approx.'!$D$20,A448,"")</f>
        <v/>
      </c>
      <c r="C448" s="1" t="e">
        <f>IF(B448="",#N/A,0.5*(SIN(RADIANS(A448*'First Approx.'!$D$18))+SIN(RADIANS(A448*'First Approx.'!$D$19))))</f>
        <v>#N/A</v>
      </c>
      <c r="D448" s="1" t="e">
        <f>IF(B448="",#N/A,0.5*(COS(RADIANS(A448*'First Approx.'!$D$18))+COS(RADIANS(A448*'First Approx.'!$D$19))))</f>
        <v>#N/A</v>
      </c>
    </row>
    <row r="449" spans="1:4" x14ac:dyDescent="0.25">
      <c r="A449">
        <v>223.5</v>
      </c>
      <c r="B449" t="str">
        <f>IF(A449&lt;='First Approx.'!$D$20,A449,"")</f>
        <v/>
      </c>
      <c r="C449" s="1" t="e">
        <f>IF(B449="",#N/A,0.5*(SIN(RADIANS(A449*'First Approx.'!$D$18))+SIN(RADIANS(A449*'First Approx.'!$D$19))))</f>
        <v>#N/A</v>
      </c>
      <c r="D449" s="1" t="e">
        <f>IF(B449="",#N/A,0.5*(COS(RADIANS(A449*'First Approx.'!$D$18))+COS(RADIANS(A449*'First Approx.'!$D$19))))</f>
        <v>#N/A</v>
      </c>
    </row>
    <row r="450" spans="1:4" x14ac:dyDescent="0.25">
      <c r="A450">
        <v>224</v>
      </c>
      <c r="B450" t="str">
        <f>IF(A450&lt;='First Approx.'!$D$20,A450,"")</f>
        <v/>
      </c>
      <c r="C450" s="1" t="e">
        <f>IF(B450="",#N/A,0.5*(SIN(RADIANS(A450*'First Approx.'!$D$18))+SIN(RADIANS(A450*'First Approx.'!$D$19))))</f>
        <v>#N/A</v>
      </c>
      <c r="D450" s="1" t="e">
        <f>IF(B450="",#N/A,0.5*(COS(RADIANS(A450*'First Approx.'!$D$18))+COS(RADIANS(A450*'First Approx.'!$D$19))))</f>
        <v>#N/A</v>
      </c>
    </row>
    <row r="451" spans="1:4" x14ac:dyDescent="0.25">
      <c r="A451">
        <v>224.5</v>
      </c>
      <c r="B451" t="str">
        <f>IF(A451&lt;='First Approx.'!$D$20,A451,"")</f>
        <v/>
      </c>
      <c r="C451" s="1" t="e">
        <f>IF(B451="",#N/A,0.5*(SIN(RADIANS(A451*'First Approx.'!$D$18))+SIN(RADIANS(A451*'First Approx.'!$D$19))))</f>
        <v>#N/A</v>
      </c>
      <c r="D451" s="1" t="e">
        <f>IF(B451="",#N/A,0.5*(COS(RADIANS(A451*'First Approx.'!$D$18))+COS(RADIANS(A451*'First Approx.'!$D$19))))</f>
        <v>#N/A</v>
      </c>
    </row>
    <row r="452" spans="1:4" x14ac:dyDescent="0.25">
      <c r="A452">
        <v>225</v>
      </c>
      <c r="B452" t="str">
        <f>IF(A452&lt;='First Approx.'!$D$20,A452,"")</f>
        <v/>
      </c>
      <c r="C452" s="1" t="e">
        <f>IF(B452="",#N/A,0.5*(SIN(RADIANS(A452*'First Approx.'!$D$18))+SIN(RADIANS(A452*'First Approx.'!$D$19))))</f>
        <v>#N/A</v>
      </c>
      <c r="D452" s="1" t="e">
        <f>IF(B452="",#N/A,0.5*(COS(RADIANS(A452*'First Approx.'!$D$18))+COS(RADIANS(A452*'First Approx.'!$D$19))))</f>
        <v>#N/A</v>
      </c>
    </row>
    <row r="453" spans="1:4" x14ac:dyDescent="0.25">
      <c r="A453">
        <v>225.5</v>
      </c>
      <c r="B453" t="str">
        <f>IF(A453&lt;='First Approx.'!$D$20,A453,"")</f>
        <v/>
      </c>
      <c r="C453" s="1" t="e">
        <f>IF(B453="",#N/A,0.5*(SIN(RADIANS(A453*'First Approx.'!$D$18))+SIN(RADIANS(A453*'First Approx.'!$D$19))))</f>
        <v>#N/A</v>
      </c>
      <c r="D453" s="1" t="e">
        <f>IF(B453="",#N/A,0.5*(COS(RADIANS(A453*'First Approx.'!$D$18))+COS(RADIANS(A453*'First Approx.'!$D$19))))</f>
        <v>#N/A</v>
      </c>
    </row>
    <row r="454" spans="1:4" x14ac:dyDescent="0.25">
      <c r="A454">
        <v>226</v>
      </c>
      <c r="B454" t="str">
        <f>IF(A454&lt;='First Approx.'!$D$20,A454,"")</f>
        <v/>
      </c>
      <c r="C454" s="1" t="e">
        <f>IF(B454="",#N/A,0.5*(SIN(RADIANS(A454*'First Approx.'!$D$18))+SIN(RADIANS(A454*'First Approx.'!$D$19))))</f>
        <v>#N/A</v>
      </c>
      <c r="D454" s="1" t="e">
        <f>IF(B454="",#N/A,0.5*(COS(RADIANS(A454*'First Approx.'!$D$18))+COS(RADIANS(A454*'First Approx.'!$D$19))))</f>
        <v>#N/A</v>
      </c>
    </row>
    <row r="455" spans="1:4" x14ac:dyDescent="0.25">
      <c r="A455">
        <v>226.5</v>
      </c>
      <c r="B455" t="str">
        <f>IF(A455&lt;='First Approx.'!$D$20,A455,"")</f>
        <v/>
      </c>
      <c r="C455" s="1" t="e">
        <f>IF(B455="",#N/A,0.5*(SIN(RADIANS(A455*'First Approx.'!$D$18))+SIN(RADIANS(A455*'First Approx.'!$D$19))))</f>
        <v>#N/A</v>
      </c>
      <c r="D455" s="1" t="e">
        <f>IF(B455="",#N/A,0.5*(COS(RADIANS(A455*'First Approx.'!$D$18))+COS(RADIANS(A455*'First Approx.'!$D$19))))</f>
        <v>#N/A</v>
      </c>
    </row>
    <row r="456" spans="1:4" x14ac:dyDescent="0.25">
      <c r="A456">
        <v>227</v>
      </c>
      <c r="B456" t="str">
        <f>IF(A456&lt;='First Approx.'!$D$20,A456,"")</f>
        <v/>
      </c>
      <c r="C456" s="1" t="e">
        <f>IF(B456="",#N/A,0.5*(SIN(RADIANS(A456*'First Approx.'!$D$18))+SIN(RADIANS(A456*'First Approx.'!$D$19))))</f>
        <v>#N/A</v>
      </c>
      <c r="D456" s="1" t="e">
        <f>IF(B456="",#N/A,0.5*(COS(RADIANS(A456*'First Approx.'!$D$18))+COS(RADIANS(A456*'First Approx.'!$D$19))))</f>
        <v>#N/A</v>
      </c>
    </row>
    <row r="457" spans="1:4" x14ac:dyDescent="0.25">
      <c r="A457">
        <v>227.5</v>
      </c>
      <c r="B457" t="str">
        <f>IF(A457&lt;='First Approx.'!$D$20,A457,"")</f>
        <v/>
      </c>
      <c r="C457" s="1" t="e">
        <f>IF(B457="",#N/A,0.5*(SIN(RADIANS(A457*'First Approx.'!$D$18))+SIN(RADIANS(A457*'First Approx.'!$D$19))))</f>
        <v>#N/A</v>
      </c>
      <c r="D457" s="1" t="e">
        <f>IF(B457="",#N/A,0.5*(COS(RADIANS(A457*'First Approx.'!$D$18))+COS(RADIANS(A457*'First Approx.'!$D$19))))</f>
        <v>#N/A</v>
      </c>
    </row>
    <row r="458" spans="1:4" x14ac:dyDescent="0.25">
      <c r="A458">
        <v>228</v>
      </c>
      <c r="B458" t="str">
        <f>IF(A458&lt;='First Approx.'!$D$20,A458,"")</f>
        <v/>
      </c>
      <c r="C458" s="1" t="e">
        <f>IF(B458="",#N/A,0.5*(SIN(RADIANS(A458*'First Approx.'!$D$18))+SIN(RADIANS(A458*'First Approx.'!$D$19))))</f>
        <v>#N/A</v>
      </c>
      <c r="D458" s="1" t="e">
        <f>IF(B458="",#N/A,0.5*(COS(RADIANS(A458*'First Approx.'!$D$18))+COS(RADIANS(A458*'First Approx.'!$D$19))))</f>
        <v>#N/A</v>
      </c>
    </row>
    <row r="459" spans="1:4" x14ac:dyDescent="0.25">
      <c r="A459">
        <v>228.5</v>
      </c>
      <c r="B459" t="str">
        <f>IF(A459&lt;='First Approx.'!$D$20,A459,"")</f>
        <v/>
      </c>
      <c r="C459" s="1" t="e">
        <f>IF(B459="",#N/A,0.5*(SIN(RADIANS(A459*'First Approx.'!$D$18))+SIN(RADIANS(A459*'First Approx.'!$D$19))))</f>
        <v>#N/A</v>
      </c>
      <c r="D459" s="1" t="e">
        <f>IF(B459="",#N/A,0.5*(COS(RADIANS(A459*'First Approx.'!$D$18))+COS(RADIANS(A459*'First Approx.'!$D$19))))</f>
        <v>#N/A</v>
      </c>
    </row>
    <row r="460" spans="1:4" x14ac:dyDescent="0.25">
      <c r="A460">
        <v>229</v>
      </c>
      <c r="B460" t="str">
        <f>IF(A460&lt;='First Approx.'!$D$20,A460,"")</f>
        <v/>
      </c>
      <c r="C460" s="1" t="e">
        <f>IF(B460="",#N/A,0.5*(SIN(RADIANS(A460*'First Approx.'!$D$18))+SIN(RADIANS(A460*'First Approx.'!$D$19))))</f>
        <v>#N/A</v>
      </c>
      <c r="D460" s="1" t="e">
        <f>IF(B460="",#N/A,0.5*(COS(RADIANS(A460*'First Approx.'!$D$18))+COS(RADIANS(A460*'First Approx.'!$D$19))))</f>
        <v>#N/A</v>
      </c>
    </row>
    <row r="461" spans="1:4" x14ac:dyDescent="0.25">
      <c r="A461">
        <v>229.5</v>
      </c>
      <c r="B461" t="str">
        <f>IF(A461&lt;='First Approx.'!$D$20,A461,"")</f>
        <v/>
      </c>
      <c r="C461" s="1" t="e">
        <f>IF(B461="",#N/A,0.5*(SIN(RADIANS(A461*'First Approx.'!$D$18))+SIN(RADIANS(A461*'First Approx.'!$D$19))))</f>
        <v>#N/A</v>
      </c>
      <c r="D461" s="1" t="e">
        <f>IF(B461="",#N/A,0.5*(COS(RADIANS(A461*'First Approx.'!$D$18))+COS(RADIANS(A461*'First Approx.'!$D$19))))</f>
        <v>#N/A</v>
      </c>
    </row>
    <row r="462" spans="1:4" x14ac:dyDescent="0.25">
      <c r="A462">
        <v>230</v>
      </c>
      <c r="B462" t="str">
        <f>IF(A462&lt;='First Approx.'!$D$20,A462,"")</f>
        <v/>
      </c>
      <c r="C462" s="1" t="e">
        <f>IF(B462="",#N/A,0.5*(SIN(RADIANS(A462*'First Approx.'!$D$18))+SIN(RADIANS(A462*'First Approx.'!$D$19))))</f>
        <v>#N/A</v>
      </c>
      <c r="D462" s="1" t="e">
        <f>IF(B462="",#N/A,0.5*(COS(RADIANS(A462*'First Approx.'!$D$18))+COS(RADIANS(A462*'First Approx.'!$D$19))))</f>
        <v>#N/A</v>
      </c>
    </row>
    <row r="463" spans="1:4" x14ac:dyDescent="0.25">
      <c r="A463">
        <v>230.5</v>
      </c>
      <c r="B463" t="str">
        <f>IF(A463&lt;='First Approx.'!$D$20,A463,"")</f>
        <v/>
      </c>
      <c r="C463" s="1" t="e">
        <f>IF(B463="",#N/A,0.5*(SIN(RADIANS(A463*'First Approx.'!$D$18))+SIN(RADIANS(A463*'First Approx.'!$D$19))))</f>
        <v>#N/A</v>
      </c>
      <c r="D463" s="1" t="e">
        <f>IF(B463="",#N/A,0.5*(COS(RADIANS(A463*'First Approx.'!$D$18))+COS(RADIANS(A463*'First Approx.'!$D$19))))</f>
        <v>#N/A</v>
      </c>
    </row>
    <row r="464" spans="1:4" x14ac:dyDescent="0.25">
      <c r="A464">
        <v>231</v>
      </c>
      <c r="B464" t="str">
        <f>IF(A464&lt;='First Approx.'!$D$20,A464,"")</f>
        <v/>
      </c>
      <c r="C464" s="1" t="e">
        <f>IF(B464="",#N/A,0.5*(SIN(RADIANS(A464*'First Approx.'!$D$18))+SIN(RADIANS(A464*'First Approx.'!$D$19))))</f>
        <v>#N/A</v>
      </c>
      <c r="D464" s="1" t="e">
        <f>IF(B464="",#N/A,0.5*(COS(RADIANS(A464*'First Approx.'!$D$18))+COS(RADIANS(A464*'First Approx.'!$D$19))))</f>
        <v>#N/A</v>
      </c>
    </row>
    <row r="465" spans="1:4" x14ac:dyDescent="0.25">
      <c r="A465">
        <v>231.5</v>
      </c>
      <c r="B465" t="str">
        <f>IF(A465&lt;='First Approx.'!$D$20,A465,"")</f>
        <v/>
      </c>
      <c r="C465" s="1" t="e">
        <f>IF(B465="",#N/A,0.5*(SIN(RADIANS(A465*'First Approx.'!$D$18))+SIN(RADIANS(A465*'First Approx.'!$D$19))))</f>
        <v>#N/A</v>
      </c>
      <c r="D465" s="1" t="e">
        <f>IF(B465="",#N/A,0.5*(COS(RADIANS(A465*'First Approx.'!$D$18))+COS(RADIANS(A465*'First Approx.'!$D$19))))</f>
        <v>#N/A</v>
      </c>
    </row>
    <row r="466" spans="1:4" x14ac:dyDescent="0.25">
      <c r="A466">
        <v>232</v>
      </c>
      <c r="B466" t="str">
        <f>IF(A466&lt;='First Approx.'!$D$20,A466,"")</f>
        <v/>
      </c>
      <c r="C466" s="1" t="e">
        <f>IF(B466="",#N/A,0.5*(SIN(RADIANS(A466*'First Approx.'!$D$18))+SIN(RADIANS(A466*'First Approx.'!$D$19))))</f>
        <v>#N/A</v>
      </c>
      <c r="D466" s="1" t="e">
        <f>IF(B466="",#N/A,0.5*(COS(RADIANS(A466*'First Approx.'!$D$18))+COS(RADIANS(A466*'First Approx.'!$D$19))))</f>
        <v>#N/A</v>
      </c>
    </row>
    <row r="467" spans="1:4" x14ac:dyDescent="0.25">
      <c r="A467">
        <v>232.5</v>
      </c>
      <c r="B467" t="str">
        <f>IF(A467&lt;='First Approx.'!$D$20,A467,"")</f>
        <v/>
      </c>
      <c r="C467" s="1" t="e">
        <f>IF(B467="",#N/A,0.5*(SIN(RADIANS(A467*'First Approx.'!$D$18))+SIN(RADIANS(A467*'First Approx.'!$D$19))))</f>
        <v>#N/A</v>
      </c>
      <c r="D467" s="1" t="e">
        <f>IF(B467="",#N/A,0.5*(COS(RADIANS(A467*'First Approx.'!$D$18))+COS(RADIANS(A467*'First Approx.'!$D$19))))</f>
        <v>#N/A</v>
      </c>
    </row>
    <row r="468" spans="1:4" x14ac:dyDescent="0.25">
      <c r="A468">
        <v>233</v>
      </c>
      <c r="B468" t="str">
        <f>IF(A468&lt;='First Approx.'!$D$20,A468,"")</f>
        <v/>
      </c>
      <c r="C468" s="1" t="e">
        <f>IF(B468="",#N/A,0.5*(SIN(RADIANS(A468*'First Approx.'!$D$18))+SIN(RADIANS(A468*'First Approx.'!$D$19))))</f>
        <v>#N/A</v>
      </c>
      <c r="D468" s="1" t="e">
        <f>IF(B468="",#N/A,0.5*(COS(RADIANS(A468*'First Approx.'!$D$18))+COS(RADIANS(A468*'First Approx.'!$D$19))))</f>
        <v>#N/A</v>
      </c>
    </row>
    <row r="469" spans="1:4" x14ac:dyDescent="0.25">
      <c r="A469">
        <v>233.5</v>
      </c>
      <c r="B469" t="str">
        <f>IF(A469&lt;='First Approx.'!$D$20,A469,"")</f>
        <v/>
      </c>
      <c r="C469" s="1" t="e">
        <f>IF(B469="",#N/A,0.5*(SIN(RADIANS(A469*'First Approx.'!$D$18))+SIN(RADIANS(A469*'First Approx.'!$D$19))))</f>
        <v>#N/A</v>
      </c>
      <c r="D469" s="1" t="e">
        <f>IF(B469="",#N/A,0.5*(COS(RADIANS(A469*'First Approx.'!$D$18))+COS(RADIANS(A469*'First Approx.'!$D$19))))</f>
        <v>#N/A</v>
      </c>
    </row>
    <row r="470" spans="1:4" x14ac:dyDescent="0.25">
      <c r="A470">
        <v>234</v>
      </c>
      <c r="B470" t="str">
        <f>IF(A470&lt;='First Approx.'!$D$20,A470,"")</f>
        <v/>
      </c>
      <c r="C470" s="1" t="e">
        <f>IF(B470="",#N/A,0.5*(SIN(RADIANS(A470*'First Approx.'!$D$18))+SIN(RADIANS(A470*'First Approx.'!$D$19))))</f>
        <v>#N/A</v>
      </c>
      <c r="D470" s="1" t="e">
        <f>IF(B470="",#N/A,0.5*(COS(RADIANS(A470*'First Approx.'!$D$18))+COS(RADIANS(A470*'First Approx.'!$D$19))))</f>
        <v>#N/A</v>
      </c>
    </row>
    <row r="471" spans="1:4" x14ac:dyDescent="0.25">
      <c r="A471">
        <v>234.5</v>
      </c>
      <c r="B471" t="str">
        <f>IF(A471&lt;='First Approx.'!$D$20,A471,"")</f>
        <v/>
      </c>
      <c r="C471" s="1" t="e">
        <f>IF(B471="",#N/A,0.5*(SIN(RADIANS(A471*'First Approx.'!$D$18))+SIN(RADIANS(A471*'First Approx.'!$D$19))))</f>
        <v>#N/A</v>
      </c>
      <c r="D471" s="1" t="e">
        <f>IF(B471="",#N/A,0.5*(COS(RADIANS(A471*'First Approx.'!$D$18))+COS(RADIANS(A471*'First Approx.'!$D$19))))</f>
        <v>#N/A</v>
      </c>
    </row>
    <row r="472" spans="1:4" x14ac:dyDescent="0.25">
      <c r="A472">
        <v>235</v>
      </c>
      <c r="B472" t="str">
        <f>IF(A472&lt;='First Approx.'!$D$20,A472,"")</f>
        <v/>
      </c>
      <c r="C472" s="1" t="e">
        <f>IF(B472="",#N/A,0.5*(SIN(RADIANS(A472*'First Approx.'!$D$18))+SIN(RADIANS(A472*'First Approx.'!$D$19))))</f>
        <v>#N/A</v>
      </c>
      <c r="D472" s="1" t="e">
        <f>IF(B472="",#N/A,0.5*(COS(RADIANS(A472*'First Approx.'!$D$18))+COS(RADIANS(A472*'First Approx.'!$D$19))))</f>
        <v>#N/A</v>
      </c>
    </row>
    <row r="473" spans="1:4" x14ac:dyDescent="0.25">
      <c r="A473">
        <v>235.5</v>
      </c>
      <c r="B473" t="str">
        <f>IF(A473&lt;='First Approx.'!$D$20,A473,"")</f>
        <v/>
      </c>
      <c r="C473" s="1" t="e">
        <f>IF(B473="",#N/A,0.5*(SIN(RADIANS(A473*'First Approx.'!$D$18))+SIN(RADIANS(A473*'First Approx.'!$D$19))))</f>
        <v>#N/A</v>
      </c>
      <c r="D473" s="1" t="e">
        <f>IF(B473="",#N/A,0.5*(COS(RADIANS(A473*'First Approx.'!$D$18))+COS(RADIANS(A473*'First Approx.'!$D$19))))</f>
        <v>#N/A</v>
      </c>
    </row>
    <row r="474" spans="1:4" x14ac:dyDescent="0.25">
      <c r="A474">
        <v>236</v>
      </c>
      <c r="B474" t="str">
        <f>IF(A474&lt;='First Approx.'!$D$20,A474,"")</f>
        <v/>
      </c>
      <c r="C474" s="1" t="e">
        <f>IF(B474="",#N/A,0.5*(SIN(RADIANS(A474*'First Approx.'!$D$18))+SIN(RADIANS(A474*'First Approx.'!$D$19))))</f>
        <v>#N/A</v>
      </c>
      <c r="D474" s="1" t="e">
        <f>IF(B474="",#N/A,0.5*(COS(RADIANS(A474*'First Approx.'!$D$18))+COS(RADIANS(A474*'First Approx.'!$D$19))))</f>
        <v>#N/A</v>
      </c>
    </row>
    <row r="475" spans="1:4" x14ac:dyDescent="0.25">
      <c r="A475">
        <v>236.5</v>
      </c>
      <c r="B475" t="str">
        <f>IF(A475&lt;='First Approx.'!$D$20,A475,"")</f>
        <v/>
      </c>
      <c r="C475" s="1" t="e">
        <f>IF(B475="",#N/A,0.5*(SIN(RADIANS(A475*'First Approx.'!$D$18))+SIN(RADIANS(A475*'First Approx.'!$D$19))))</f>
        <v>#N/A</v>
      </c>
      <c r="D475" s="1" t="e">
        <f>IF(B475="",#N/A,0.5*(COS(RADIANS(A475*'First Approx.'!$D$18))+COS(RADIANS(A475*'First Approx.'!$D$19))))</f>
        <v>#N/A</v>
      </c>
    </row>
    <row r="476" spans="1:4" x14ac:dyDescent="0.25">
      <c r="A476">
        <v>237</v>
      </c>
      <c r="B476" t="str">
        <f>IF(A476&lt;='First Approx.'!$D$20,A476,"")</f>
        <v/>
      </c>
      <c r="C476" s="1" t="e">
        <f>IF(B476="",#N/A,0.5*(SIN(RADIANS(A476*'First Approx.'!$D$18))+SIN(RADIANS(A476*'First Approx.'!$D$19))))</f>
        <v>#N/A</v>
      </c>
      <c r="D476" s="1" t="e">
        <f>IF(B476="",#N/A,0.5*(COS(RADIANS(A476*'First Approx.'!$D$18))+COS(RADIANS(A476*'First Approx.'!$D$19))))</f>
        <v>#N/A</v>
      </c>
    </row>
    <row r="477" spans="1:4" x14ac:dyDescent="0.25">
      <c r="A477">
        <v>237.5</v>
      </c>
      <c r="B477" t="str">
        <f>IF(A477&lt;='First Approx.'!$D$20,A477,"")</f>
        <v/>
      </c>
      <c r="C477" s="1" t="e">
        <f>IF(B477="",#N/A,0.5*(SIN(RADIANS(A477*'First Approx.'!$D$18))+SIN(RADIANS(A477*'First Approx.'!$D$19))))</f>
        <v>#N/A</v>
      </c>
      <c r="D477" s="1" t="e">
        <f>IF(B477="",#N/A,0.5*(COS(RADIANS(A477*'First Approx.'!$D$18))+COS(RADIANS(A477*'First Approx.'!$D$19))))</f>
        <v>#N/A</v>
      </c>
    </row>
    <row r="478" spans="1:4" x14ac:dyDescent="0.25">
      <c r="A478">
        <v>238</v>
      </c>
      <c r="B478" t="str">
        <f>IF(A478&lt;='First Approx.'!$D$20,A478,"")</f>
        <v/>
      </c>
      <c r="C478" s="1" t="e">
        <f>IF(B478="",#N/A,0.5*(SIN(RADIANS(A478*'First Approx.'!$D$18))+SIN(RADIANS(A478*'First Approx.'!$D$19))))</f>
        <v>#N/A</v>
      </c>
      <c r="D478" s="1" t="e">
        <f>IF(B478="",#N/A,0.5*(COS(RADIANS(A478*'First Approx.'!$D$18))+COS(RADIANS(A478*'First Approx.'!$D$19))))</f>
        <v>#N/A</v>
      </c>
    </row>
    <row r="479" spans="1:4" x14ac:dyDescent="0.25">
      <c r="A479">
        <v>238.5</v>
      </c>
      <c r="B479" t="str">
        <f>IF(A479&lt;='First Approx.'!$D$20,A479,"")</f>
        <v/>
      </c>
      <c r="C479" s="1" t="e">
        <f>IF(B479="",#N/A,0.5*(SIN(RADIANS(A479*'First Approx.'!$D$18))+SIN(RADIANS(A479*'First Approx.'!$D$19))))</f>
        <v>#N/A</v>
      </c>
      <c r="D479" s="1" t="e">
        <f>IF(B479="",#N/A,0.5*(COS(RADIANS(A479*'First Approx.'!$D$18))+COS(RADIANS(A479*'First Approx.'!$D$19))))</f>
        <v>#N/A</v>
      </c>
    </row>
    <row r="480" spans="1:4" x14ac:dyDescent="0.25">
      <c r="A480">
        <v>239</v>
      </c>
      <c r="B480" t="str">
        <f>IF(A480&lt;='First Approx.'!$D$20,A480,"")</f>
        <v/>
      </c>
      <c r="C480" s="1" t="e">
        <f>IF(B480="",#N/A,0.5*(SIN(RADIANS(A480*'First Approx.'!$D$18))+SIN(RADIANS(A480*'First Approx.'!$D$19))))</f>
        <v>#N/A</v>
      </c>
      <c r="D480" s="1" t="e">
        <f>IF(B480="",#N/A,0.5*(COS(RADIANS(A480*'First Approx.'!$D$18))+COS(RADIANS(A480*'First Approx.'!$D$19))))</f>
        <v>#N/A</v>
      </c>
    </row>
    <row r="481" spans="1:4" x14ac:dyDescent="0.25">
      <c r="A481">
        <v>239.5</v>
      </c>
      <c r="B481" t="str">
        <f>IF(A481&lt;='First Approx.'!$D$20,A481,"")</f>
        <v/>
      </c>
      <c r="C481" s="1" t="e">
        <f>IF(B481="",#N/A,0.5*(SIN(RADIANS(A481*'First Approx.'!$D$18))+SIN(RADIANS(A481*'First Approx.'!$D$19))))</f>
        <v>#N/A</v>
      </c>
      <c r="D481" s="1" t="e">
        <f>IF(B481="",#N/A,0.5*(COS(RADIANS(A481*'First Approx.'!$D$18))+COS(RADIANS(A481*'First Approx.'!$D$19))))</f>
        <v>#N/A</v>
      </c>
    </row>
    <row r="482" spans="1:4" x14ac:dyDescent="0.25">
      <c r="A482">
        <v>240</v>
      </c>
      <c r="B482" t="str">
        <f>IF(A482&lt;='First Approx.'!$D$20,A482,"")</f>
        <v/>
      </c>
      <c r="C482" s="1" t="e">
        <f>IF(B482="",#N/A,0.5*(SIN(RADIANS(A482*'First Approx.'!$D$18))+SIN(RADIANS(A482*'First Approx.'!$D$19))))</f>
        <v>#N/A</v>
      </c>
      <c r="D482" s="1" t="e">
        <f>IF(B482="",#N/A,0.5*(COS(RADIANS(A482*'First Approx.'!$D$18))+COS(RADIANS(A482*'First Approx.'!$D$19))))</f>
        <v>#N/A</v>
      </c>
    </row>
    <row r="483" spans="1:4" x14ac:dyDescent="0.25">
      <c r="A483">
        <v>240.5</v>
      </c>
      <c r="B483" t="str">
        <f>IF(A483&lt;='First Approx.'!$D$20,A483,"")</f>
        <v/>
      </c>
      <c r="C483" s="1" t="e">
        <f>IF(B483="",#N/A,0.5*(SIN(RADIANS(A483*'First Approx.'!$D$18))+SIN(RADIANS(A483*'First Approx.'!$D$19))))</f>
        <v>#N/A</v>
      </c>
      <c r="D483" s="1" t="e">
        <f>IF(B483="",#N/A,0.5*(COS(RADIANS(A483*'First Approx.'!$D$18))+COS(RADIANS(A483*'First Approx.'!$D$19))))</f>
        <v>#N/A</v>
      </c>
    </row>
    <row r="484" spans="1:4" x14ac:dyDescent="0.25">
      <c r="A484">
        <v>241</v>
      </c>
      <c r="B484" t="str">
        <f>IF(A484&lt;='First Approx.'!$D$20,A484,"")</f>
        <v/>
      </c>
      <c r="C484" s="1" t="e">
        <f>IF(B484="",#N/A,0.5*(SIN(RADIANS(A484*'First Approx.'!$D$18))+SIN(RADIANS(A484*'First Approx.'!$D$19))))</f>
        <v>#N/A</v>
      </c>
      <c r="D484" s="1" t="e">
        <f>IF(B484="",#N/A,0.5*(COS(RADIANS(A484*'First Approx.'!$D$18))+COS(RADIANS(A484*'First Approx.'!$D$19))))</f>
        <v>#N/A</v>
      </c>
    </row>
    <row r="485" spans="1:4" x14ac:dyDescent="0.25">
      <c r="A485">
        <v>241.5</v>
      </c>
      <c r="B485" t="str">
        <f>IF(A485&lt;='First Approx.'!$D$20,A485,"")</f>
        <v/>
      </c>
      <c r="C485" s="1" t="e">
        <f>IF(B485="",#N/A,0.5*(SIN(RADIANS(A485*'First Approx.'!$D$18))+SIN(RADIANS(A485*'First Approx.'!$D$19))))</f>
        <v>#N/A</v>
      </c>
      <c r="D485" s="1" t="e">
        <f>IF(B485="",#N/A,0.5*(COS(RADIANS(A485*'First Approx.'!$D$18))+COS(RADIANS(A485*'First Approx.'!$D$19))))</f>
        <v>#N/A</v>
      </c>
    </row>
    <row r="486" spans="1:4" x14ac:dyDescent="0.25">
      <c r="A486">
        <v>242</v>
      </c>
      <c r="B486" t="str">
        <f>IF(A486&lt;='First Approx.'!$D$20,A486,"")</f>
        <v/>
      </c>
      <c r="C486" s="1" t="e">
        <f>IF(B486="",#N/A,0.5*(SIN(RADIANS(A486*'First Approx.'!$D$18))+SIN(RADIANS(A486*'First Approx.'!$D$19))))</f>
        <v>#N/A</v>
      </c>
      <c r="D486" s="1" t="e">
        <f>IF(B486="",#N/A,0.5*(COS(RADIANS(A486*'First Approx.'!$D$18))+COS(RADIANS(A486*'First Approx.'!$D$19))))</f>
        <v>#N/A</v>
      </c>
    </row>
    <row r="487" spans="1:4" x14ac:dyDescent="0.25">
      <c r="A487">
        <v>242.5</v>
      </c>
      <c r="B487" t="str">
        <f>IF(A487&lt;='First Approx.'!$D$20,A487,"")</f>
        <v/>
      </c>
      <c r="C487" s="1" t="e">
        <f>IF(B487="",#N/A,0.5*(SIN(RADIANS(A487*'First Approx.'!$D$18))+SIN(RADIANS(A487*'First Approx.'!$D$19))))</f>
        <v>#N/A</v>
      </c>
      <c r="D487" s="1" t="e">
        <f>IF(B487="",#N/A,0.5*(COS(RADIANS(A487*'First Approx.'!$D$18))+COS(RADIANS(A487*'First Approx.'!$D$19))))</f>
        <v>#N/A</v>
      </c>
    </row>
    <row r="488" spans="1:4" x14ac:dyDescent="0.25">
      <c r="A488">
        <v>243</v>
      </c>
      <c r="B488" t="str">
        <f>IF(A488&lt;='First Approx.'!$D$20,A488,"")</f>
        <v/>
      </c>
      <c r="C488" s="1" t="e">
        <f>IF(B488="",#N/A,0.5*(SIN(RADIANS(A488*'First Approx.'!$D$18))+SIN(RADIANS(A488*'First Approx.'!$D$19))))</f>
        <v>#N/A</v>
      </c>
      <c r="D488" s="1" t="e">
        <f>IF(B488="",#N/A,0.5*(COS(RADIANS(A488*'First Approx.'!$D$18))+COS(RADIANS(A488*'First Approx.'!$D$19))))</f>
        <v>#N/A</v>
      </c>
    </row>
    <row r="489" spans="1:4" x14ac:dyDescent="0.25">
      <c r="A489">
        <v>243.5</v>
      </c>
      <c r="B489" t="str">
        <f>IF(A489&lt;='First Approx.'!$D$20,A489,"")</f>
        <v/>
      </c>
      <c r="C489" s="1" t="e">
        <f>IF(B489="",#N/A,0.5*(SIN(RADIANS(A489*'First Approx.'!$D$18))+SIN(RADIANS(A489*'First Approx.'!$D$19))))</f>
        <v>#N/A</v>
      </c>
      <c r="D489" s="1" t="e">
        <f>IF(B489="",#N/A,0.5*(COS(RADIANS(A489*'First Approx.'!$D$18))+COS(RADIANS(A489*'First Approx.'!$D$19))))</f>
        <v>#N/A</v>
      </c>
    </row>
    <row r="490" spans="1:4" x14ac:dyDescent="0.25">
      <c r="A490">
        <v>244</v>
      </c>
      <c r="B490" t="str">
        <f>IF(A490&lt;='First Approx.'!$D$20,A490,"")</f>
        <v/>
      </c>
      <c r="C490" s="1" t="e">
        <f>IF(B490="",#N/A,0.5*(SIN(RADIANS(A490*'First Approx.'!$D$18))+SIN(RADIANS(A490*'First Approx.'!$D$19))))</f>
        <v>#N/A</v>
      </c>
      <c r="D490" s="1" t="e">
        <f>IF(B490="",#N/A,0.5*(COS(RADIANS(A490*'First Approx.'!$D$18))+COS(RADIANS(A490*'First Approx.'!$D$19))))</f>
        <v>#N/A</v>
      </c>
    </row>
    <row r="491" spans="1:4" x14ac:dyDescent="0.25">
      <c r="A491">
        <v>244.5</v>
      </c>
      <c r="B491" t="str">
        <f>IF(A491&lt;='First Approx.'!$D$20,A491,"")</f>
        <v/>
      </c>
      <c r="C491" s="1" t="e">
        <f>IF(B491="",#N/A,0.5*(SIN(RADIANS(A491*'First Approx.'!$D$18))+SIN(RADIANS(A491*'First Approx.'!$D$19))))</f>
        <v>#N/A</v>
      </c>
      <c r="D491" s="1" t="e">
        <f>IF(B491="",#N/A,0.5*(COS(RADIANS(A491*'First Approx.'!$D$18))+COS(RADIANS(A491*'First Approx.'!$D$19))))</f>
        <v>#N/A</v>
      </c>
    </row>
    <row r="492" spans="1:4" x14ac:dyDescent="0.25">
      <c r="A492">
        <v>245</v>
      </c>
      <c r="B492" t="str">
        <f>IF(A492&lt;='First Approx.'!$D$20,A492,"")</f>
        <v/>
      </c>
      <c r="C492" s="1" t="e">
        <f>IF(B492="",#N/A,0.5*(SIN(RADIANS(A492*'First Approx.'!$D$18))+SIN(RADIANS(A492*'First Approx.'!$D$19))))</f>
        <v>#N/A</v>
      </c>
      <c r="D492" s="1" t="e">
        <f>IF(B492="",#N/A,0.5*(COS(RADIANS(A492*'First Approx.'!$D$18))+COS(RADIANS(A492*'First Approx.'!$D$19))))</f>
        <v>#N/A</v>
      </c>
    </row>
    <row r="493" spans="1:4" x14ac:dyDescent="0.25">
      <c r="A493">
        <v>245.5</v>
      </c>
      <c r="B493" t="str">
        <f>IF(A493&lt;='First Approx.'!$D$20,A493,"")</f>
        <v/>
      </c>
      <c r="C493" s="1" t="e">
        <f>IF(B493="",#N/A,0.5*(SIN(RADIANS(A493*'First Approx.'!$D$18))+SIN(RADIANS(A493*'First Approx.'!$D$19))))</f>
        <v>#N/A</v>
      </c>
      <c r="D493" s="1" t="e">
        <f>IF(B493="",#N/A,0.5*(COS(RADIANS(A493*'First Approx.'!$D$18))+COS(RADIANS(A493*'First Approx.'!$D$19))))</f>
        <v>#N/A</v>
      </c>
    </row>
    <row r="494" spans="1:4" x14ac:dyDescent="0.25">
      <c r="A494">
        <v>246</v>
      </c>
      <c r="B494" t="str">
        <f>IF(A494&lt;='First Approx.'!$D$20,A494,"")</f>
        <v/>
      </c>
      <c r="C494" s="1" t="e">
        <f>IF(B494="",#N/A,0.5*(SIN(RADIANS(A494*'First Approx.'!$D$18))+SIN(RADIANS(A494*'First Approx.'!$D$19))))</f>
        <v>#N/A</v>
      </c>
      <c r="D494" s="1" t="e">
        <f>IF(B494="",#N/A,0.5*(COS(RADIANS(A494*'First Approx.'!$D$18))+COS(RADIANS(A494*'First Approx.'!$D$19))))</f>
        <v>#N/A</v>
      </c>
    </row>
    <row r="495" spans="1:4" x14ac:dyDescent="0.25">
      <c r="A495">
        <v>246.5</v>
      </c>
      <c r="B495" t="str">
        <f>IF(A495&lt;='First Approx.'!$D$20,A495,"")</f>
        <v/>
      </c>
      <c r="C495" s="1" t="e">
        <f>IF(B495="",#N/A,0.5*(SIN(RADIANS(A495*'First Approx.'!$D$18))+SIN(RADIANS(A495*'First Approx.'!$D$19))))</f>
        <v>#N/A</v>
      </c>
      <c r="D495" s="1" t="e">
        <f>IF(B495="",#N/A,0.5*(COS(RADIANS(A495*'First Approx.'!$D$18))+COS(RADIANS(A495*'First Approx.'!$D$19))))</f>
        <v>#N/A</v>
      </c>
    </row>
    <row r="496" spans="1:4" x14ac:dyDescent="0.25">
      <c r="A496">
        <v>247</v>
      </c>
      <c r="B496" t="str">
        <f>IF(A496&lt;='First Approx.'!$D$20,A496,"")</f>
        <v/>
      </c>
      <c r="C496" s="1" t="e">
        <f>IF(B496="",#N/A,0.5*(SIN(RADIANS(A496*'First Approx.'!$D$18))+SIN(RADIANS(A496*'First Approx.'!$D$19))))</f>
        <v>#N/A</v>
      </c>
      <c r="D496" s="1" t="e">
        <f>IF(B496="",#N/A,0.5*(COS(RADIANS(A496*'First Approx.'!$D$18))+COS(RADIANS(A496*'First Approx.'!$D$19))))</f>
        <v>#N/A</v>
      </c>
    </row>
    <row r="497" spans="1:4" x14ac:dyDescent="0.25">
      <c r="A497">
        <v>247.5</v>
      </c>
      <c r="B497" t="str">
        <f>IF(A497&lt;='First Approx.'!$D$20,A497,"")</f>
        <v/>
      </c>
      <c r="C497" s="1" t="e">
        <f>IF(B497="",#N/A,0.5*(SIN(RADIANS(A497*'First Approx.'!$D$18))+SIN(RADIANS(A497*'First Approx.'!$D$19))))</f>
        <v>#N/A</v>
      </c>
      <c r="D497" s="1" t="e">
        <f>IF(B497="",#N/A,0.5*(COS(RADIANS(A497*'First Approx.'!$D$18))+COS(RADIANS(A497*'First Approx.'!$D$19))))</f>
        <v>#N/A</v>
      </c>
    </row>
    <row r="498" spans="1:4" x14ac:dyDescent="0.25">
      <c r="A498">
        <v>248</v>
      </c>
      <c r="B498" t="str">
        <f>IF(A498&lt;='First Approx.'!$D$20,A498,"")</f>
        <v/>
      </c>
      <c r="C498" s="1" t="e">
        <f>IF(B498="",#N/A,0.5*(SIN(RADIANS(A498*'First Approx.'!$D$18))+SIN(RADIANS(A498*'First Approx.'!$D$19))))</f>
        <v>#N/A</v>
      </c>
      <c r="D498" s="1" t="e">
        <f>IF(B498="",#N/A,0.5*(COS(RADIANS(A498*'First Approx.'!$D$18))+COS(RADIANS(A498*'First Approx.'!$D$19))))</f>
        <v>#N/A</v>
      </c>
    </row>
    <row r="499" spans="1:4" x14ac:dyDescent="0.25">
      <c r="A499">
        <v>248.5</v>
      </c>
      <c r="B499" t="str">
        <f>IF(A499&lt;='First Approx.'!$D$20,A499,"")</f>
        <v/>
      </c>
      <c r="C499" s="1" t="e">
        <f>IF(B499="",#N/A,0.5*(SIN(RADIANS(A499*'First Approx.'!$D$18))+SIN(RADIANS(A499*'First Approx.'!$D$19))))</f>
        <v>#N/A</v>
      </c>
      <c r="D499" s="1" t="e">
        <f>IF(B499="",#N/A,0.5*(COS(RADIANS(A499*'First Approx.'!$D$18))+COS(RADIANS(A499*'First Approx.'!$D$19))))</f>
        <v>#N/A</v>
      </c>
    </row>
    <row r="500" spans="1:4" x14ac:dyDescent="0.25">
      <c r="A500">
        <v>249</v>
      </c>
      <c r="B500" t="str">
        <f>IF(A500&lt;='First Approx.'!$D$20,A500,"")</f>
        <v/>
      </c>
      <c r="C500" s="1" t="e">
        <f>IF(B500="",#N/A,0.5*(SIN(RADIANS(A500*'First Approx.'!$D$18))+SIN(RADIANS(A500*'First Approx.'!$D$19))))</f>
        <v>#N/A</v>
      </c>
      <c r="D500" s="1" t="e">
        <f>IF(B500="",#N/A,0.5*(COS(RADIANS(A500*'First Approx.'!$D$18))+COS(RADIANS(A500*'First Approx.'!$D$19))))</f>
        <v>#N/A</v>
      </c>
    </row>
    <row r="501" spans="1:4" x14ac:dyDescent="0.25">
      <c r="A501">
        <v>249.5</v>
      </c>
      <c r="B501" t="str">
        <f>IF(A501&lt;='First Approx.'!$D$20,A501,"")</f>
        <v/>
      </c>
      <c r="C501" s="1" t="e">
        <f>IF(B501="",#N/A,0.5*(SIN(RADIANS(A501*'First Approx.'!$D$18))+SIN(RADIANS(A501*'First Approx.'!$D$19))))</f>
        <v>#N/A</v>
      </c>
      <c r="D501" s="1" t="e">
        <f>IF(B501="",#N/A,0.5*(COS(RADIANS(A501*'First Approx.'!$D$18))+COS(RADIANS(A501*'First Approx.'!$D$19))))</f>
        <v>#N/A</v>
      </c>
    </row>
    <row r="502" spans="1:4" x14ac:dyDescent="0.25">
      <c r="A502">
        <v>250</v>
      </c>
      <c r="B502" t="str">
        <f>IF(A502&lt;='First Approx.'!$D$20,A502,"")</f>
        <v/>
      </c>
      <c r="C502" s="1" t="e">
        <f>IF(B502="",#N/A,0.5*(SIN(RADIANS(A502*'First Approx.'!$D$18))+SIN(RADIANS(A502*'First Approx.'!$D$19))))</f>
        <v>#N/A</v>
      </c>
      <c r="D502" s="1" t="e">
        <f>IF(B502="",#N/A,0.5*(COS(RADIANS(A502*'First Approx.'!$D$18))+COS(RADIANS(A502*'First Approx.'!$D$19))))</f>
        <v>#N/A</v>
      </c>
    </row>
    <row r="503" spans="1:4" x14ac:dyDescent="0.25">
      <c r="A503">
        <v>250.5</v>
      </c>
      <c r="B503" t="str">
        <f>IF(A503&lt;='First Approx.'!$D$20,A503,"")</f>
        <v/>
      </c>
      <c r="C503" s="1" t="e">
        <f>IF(B503="",#N/A,0.5*(SIN(RADIANS(A503*'First Approx.'!$D$18))+SIN(RADIANS(A503*'First Approx.'!$D$19))))</f>
        <v>#N/A</v>
      </c>
      <c r="D503" s="1" t="e">
        <f>IF(B503="",#N/A,0.5*(COS(RADIANS(A503*'First Approx.'!$D$18))+COS(RADIANS(A503*'First Approx.'!$D$19))))</f>
        <v>#N/A</v>
      </c>
    </row>
    <row r="504" spans="1:4" x14ac:dyDescent="0.25">
      <c r="A504">
        <v>251</v>
      </c>
      <c r="B504" t="str">
        <f>IF(A504&lt;='First Approx.'!$D$20,A504,"")</f>
        <v/>
      </c>
      <c r="C504" s="1" t="e">
        <f>IF(B504="",#N/A,0.5*(SIN(RADIANS(A504*'First Approx.'!$D$18))+SIN(RADIANS(A504*'First Approx.'!$D$19))))</f>
        <v>#N/A</v>
      </c>
      <c r="D504" s="1" t="e">
        <f>IF(B504="",#N/A,0.5*(COS(RADIANS(A504*'First Approx.'!$D$18))+COS(RADIANS(A504*'First Approx.'!$D$19))))</f>
        <v>#N/A</v>
      </c>
    </row>
    <row r="505" spans="1:4" x14ac:dyDescent="0.25">
      <c r="A505">
        <v>251.5</v>
      </c>
      <c r="B505" t="str">
        <f>IF(A505&lt;='First Approx.'!$D$20,A505,"")</f>
        <v/>
      </c>
      <c r="C505" s="1" t="e">
        <f>IF(B505="",#N/A,0.5*(SIN(RADIANS(A505*'First Approx.'!$D$18))+SIN(RADIANS(A505*'First Approx.'!$D$19))))</f>
        <v>#N/A</v>
      </c>
      <c r="D505" s="1" t="e">
        <f>IF(B505="",#N/A,0.5*(COS(RADIANS(A505*'First Approx.'!$D$18))+COS(RADIANS(A505*'First Approx.'!$D$19))))</f>
        <v>#N/A</v>
      </c>
    </row>
    <row r="506" spans="1:4" x14ac:dyDescent="0.25">
      <c r="A506">
        <v>252</v>
      </c>
      <c r="B506" t="str">
        <f>IF(A506&lt;='First Approx.'!$D$20,A506,"")</f>
        <v/>
      </c>
      <c r="C506" s="1" t="e">
        <f>IF(B506="",#N/A,0.5*(SIN(RADIANS(A506*'First Approx.'!$D$18))+SIN(RADIANS(A506*'First Approx.'!$D$19))))</f>
        <v>#N/A</v>
      </c>
      <c r="D506" s="1" t="e">
        <f>IF(B506="",#N/A,0.5*(COS(RADIANS(A506*'First Approx.'!$D$18))+COS(RADIANS(A506*'First Approx.'!$D$19))))</f>
        <v>#N/A</v>
      </c>
    </row>
    <row r="507" spans="1:4" x14ac:dyDescent="0.25">
      <c r="A507">
        <v>252.5</v>
      </c>
      <c r="B507" t="str">
        <f>IF(A507&lt;='First Approx.'!$D$20,A507,"")</f>
        <v/>
      </c>
      <c r="C507" s="1" t="e">
        <f>IF(B507="",#N/A,0.5*(SIN(RADIANS(A507*'First Approx.'!$D$18))+SIN(RADIANS(A507*'First Approx.'!$D$19))))</f>
        <v>#N/A</v>
      </c>
      <c r="D507" s="1" t="e">
        <f>IF(B507="",#N/A,0.5*(COS(RADIANS(A507*'First Approx.'!$D$18))+COS(RADIANS(A507*'First Approx.'!$D$19))))</f>
        <v>#N/A</v>
      </c>
    </row>
    <row r="508" spans="1:4" x14ac:dyDescent="0.25">
      <c r="A508">
        <v>253</v>
      </c>
      <c r="B508" t="str">
        <f>IF(A508&lt;='First Approx.'!$D$20,A508,"")</f>
        <v/>
      </c>
      <c r="C508" s="1" t="e">
        <f>IF(B508="",#N/A,0.5*(SIN(RADIANS(A508*'First Approx.'!$D$18))+SIN(RADIANS(A508*'First Approx.'!$D$19))))</f>
        <v>#N/A</v>
      </c>
      <c r="D508" s="1" t="e">
        <f>IF(B508="",#N/A,0.5*(COS(RADIANS(A508*'First Approx.'!$D$18))+COS(RADIANS(A508*'First Approx.'!$D$19))))</f>
        <v>#N/A</v>
      </c>
    </row>
    <row r="509" spans="1:4" x14ac:dyDescent="0.25">
      <c r="A509">
        <v>253.5</v>
      </c>
      <c r="B509" t="str">
        <f>IF(A509&lt;='First Approx.'!$D$20,A509,"")</f>
        <v/>
      </c>
      <c r="C509" s="1" t="e">
        <f>IF(B509="",#N/A,0.5*(SIN(RADIANS(A509*'First Approx.'!$D$18))+SIN(RADIANS(A509*'First Approx.'!$D$19))))</f>
        <v>#N/A</v>
      </c>
      <c r="D509" s="1" t="e">
        <f>IF(B509="",#N/A,0.5*(COS(RADIANS(A509*'First Approx.'!$D$18))+COS(RADIANS(A509*'First Approx.'!$D$19))))</f>
        <v>#N/A</v>
      </c>
    </row>
    <row r="510" spans="1:4" x14ac:dyDescent="0.25">
      <c r="A510">
        <v>254</v>
      </c>
      <c r="B510" t="str">
        <f>IF(A510&lt;='First Approx.'!$D$20,A510,"")</f>
        <v/>
      </c>
      <c r="C510" s="1" t="e">
        <f>IF(B510="",#N/A,0.5*(SIN(RADIANS(A510*'First Approx.'!$D$18))+SIN(RADIANS(A510*'First Approx.'!$D$19))))</f>
        <v>#N/A</v>
      </c>
      <c r="D510" s="1" t="e">
        <f>IF(B510="",#N/A,0.5*(COS(RADIANS(A510*'First Approx.'!$D$18))+COS(RADIANS(A510*'First Approx.'!$D$19))))</f>
        <v>#N/A</v>
      </c>
    </row>
    <row r="511" spans="1:4" x14ac:dyDescent="0.25">
      <c r="A511">
        <v>254.5</v>
      </c>
      <c r="B511" t="str">
        <f>IF(A511&lt;='First Approx.'!$D$20,A511,"")</f>
        <v/>
      </c>
      <c r="C511" s="1" t="e">
        <f>IF(B511="",#N/A,0.5*(SIN(RADIANS(A511*'First Approx.'!$D$18))+SIN(RADIANS(A511*'First Approx.'!$D$19))))</f>
        <v>#N/A</v>
      </c>
      <c r="D511" s="1" t="e">
        <f>IF(B511="",#N/A,0.5*(COS(RADIANS(A511*'First Approx.'!$D$18))+COS(RADIANS(A511*'First Approx.'!$D$19))))</f>
        <v>#N/A</v>
      </c>
    </row>
    <row r="512" spans="1:4" x14ac:dyDescent="0.25">
      <c r="A512">
        <v>255</v>
      </c>
      <c r="B512" t="str">
        <f>IF(A512&lt;='First Approx.'!$D$20,A512,"")</f>
        <v/>
      </c>
      <c r="C512" s="1" t="e">
        <f>IF(B512="",#N/A,0.5*(SIN(RADIANS(A512*'First Approx.'!$D$18))+SIN(RADIANS(A512*'First Approx.'!$D$19))))</f>
        <v>#N/A</v>
      </c>
      <c r="D512" s="1" t="e">
        <f>IF(B512="",#N/A,0.5*(COS(RADIANS(A512*'First Approx.'!$D$18))+COS(RADIANS(A512*'First Approx.'!$D$19))))</f>
        <v>#N/A</v>
      </c>
    </row>
    <row r="513" spans="1:4" x14ac:dyDescent="0.25">
      <c r="A513">
        <v>255.5</v>
      </c>
      <c r="B513" t="str">
        <f>IF(A513&lt;='First Approx.'!$D$20,A513,"")</f>
        <v/>
      </c>
      <c r="C513" s="1" t="e">
        <f>IF(B513="",#N/A,0.5*(SIN(RADIANS(A513*'First Approx.'!$D$18))+SIN(RADIANS(A513*'First Approx.'!$D$19))))</f>
        <v>#N/A</v>
      </c>
      <c r="D513" s="1" t="e">
        <f>IF(B513="",#N/A,0.5*(COS(RADIANS(A513*'First Approx.'!$D$18))+COS(RADIANS(A513*'First Approx.'!$D$19))))</f>
        <v>#N/A</v>
      </c>
    </row>
    <row r="514" spans="1:4" x14ac:dyDescent="0.25">
      <c r="A514">
        <v>256</v>
      </c>
      <c r="B514" t="str">
        <f>IF(A514&lt;='First Approx.'!$D$20,A514,"")</f>
        <v/>
      </c>
      <c r="C514" s="1" t="e">
        <f>IF(B514="",#N/A,0.5*(SIN(RADIANS(A514*'First Approx.'!$D$18))+SIN(RADIANS(A514*'First Approx.'!$D$19))))</f>
        <v>#N/A</v>
      </c>
      <c r="D514" s="1" t="e">
        <f>IF(B514="",#N/A,0.5*(COS(RADIANS(A514*'First Approx.'!$D$18))+COS(RADIANS(A514*'First Approx.'!$D$19))))</f>
        <v>#N/A</v>
      </c>
    </row>
    <row r="515" spans="1:4" x14ac:dyDescent="0.25">
      <c r="A515">
        <v>256.5</v>
      </c>
      <c r="B515" t="str">
        <f>IF(A515&lt;='First Approx.'!$D$20,A515,"")</f>
        <v/>
      </c>
      <c r="C515" s="1" t="e">
        <f>IF(B515="",#N/A,0.5*(SIN(RADIANS(A515*'First Approx.'!$D$18))+SIN(RADIANS(A515*'First Approx.'!$D$19))))</f>
        <v>#N/A</v>
      </c>
      <c r="D515" s="1" t="e">
        <f>IF(B515="",#N/A,0.5*(COS(RADIANS(A515*'First Approx.'!$D$18))+COS(RADIANS(A515*'First Approx.'!$D$19))))</f>
        <v>#N/A</v>
      </c>
    </row>
    <row r="516" spans="1:4" x14ac:dyDescent="0.25">
      <c r="A516">
        <v>257</v>
      </c>
      <c r="B516" t="str">
        <f>IF(A516&lt;='First Approx.'!$D$20,A516,"")</f>
        <v/>
      </c>
      <c r="C516" s="1" t="e">
        <f>IF(B516="",#N/A,0.5*(SIN(RADIANS(A516*'First Approx.'!$D$18))+SIN(RADIANS(A516*'First Approx.'!$D$19))))</f>
        <v>#N/A</v>
      </c>
      <c r="D516" s="1" t="e">
        <f>IF(B516="",#N/A,0.5*(COS(RADIANS(A516*'First Approx.'!$D$18))+COS(RADIANS(A516*'First Approx.'!$D$19))))</f>
        <v>#N/A</v>
      </c>
    </row>
    <row r="517" spans="1:4" x14ac:dyDescent="0.25">
      <c r="A517">
        <v>257.5</v>
      </c>
      <c r="B517" t="str">
        <f>IF(A517&lt;='First Approx.'!$D$20,A517,"")</f>
        <v/>
      </c>
      <c r="C517" s="1" t="e">
        <f>IF(B517="",#N/A,0.5*(SIN(RADIANS(A517*'First Approx.'!$D$18))+SIN(RADIANS(A517*'First Approx.'!$D$19))))</f>
        <v>#N/A</v>
      </c>
      <c r="D517" s="1" t="e">
        <f>IF(B517="",#N/A,0.5*(COS(RADIANS(A517*'First Approx.'!$D$18))+COS(RADIANS(A517*'First Approx.'!$D$19))))</f>
        <v>#N/A</v>
      </c>
    </row>
    <row r="518" spans="1:4" x14ac:dyDescent="0.25">
      <c r="A518">
        <v>258</v>
      </c>
      <c r="B518" t="str">
        <f>IF(A518&lt;='First Approx.'!$D$20,A518,"")</f>
        <v/>
      </c>
      <c r="C518" s="1" t="e">
        <f>IF(B518="",#N/A,0.5*(SIN(RADIANS(A518*'First Approx.'!$D$18))+SIN(RADIANS(A518*'First Approx.'!$D$19))))</f>
        <v>#N/A</v>
      </c>
      <c r="D518" s="1" t="e">
        <f>IF(B518="",#N/A,0.5*(COS(RADIANS(A518*'First Approx.'!$D$18))+COS(RADIANS(A518*'First Approx.'!$D$19))))</f>
        <v>#N/A</v>
      </c>
    </row>
    <row r="519" spans="1:4" x14ac:dyDescent="0.25">
      <c r="A519">
        <v>258.5</v>
      </c>
      <c r="B519" t="str">
        <f>IF(A519&lt;='First Approx.'!$D$20,A519,"")</f>
        <v/>
      </c>
      <c r="C519" s="1" t="e">
        <f>IF(B519="",#N/A,0.5*(SIN(RADIANS(A519*'First Approx.'!$D$18))+SIN(RADIANS(A519*'First Approx.'!$D$19))))</f>
        <v>#N/A</v>
      </c>
      <c r="D519" s="1" t="e">
        <f>IF(B519="",#N/A,0.5*(COS(RADIANS(A519*'First Approx.'!$D$18))+COS(RADIANS(A519*'First Approx.'!$D$19))))</f>
        <v>#N/A</v>
      </c>
    </row>
    <row r="520" spans="1:4" x14ac:dyDescent="0.25">
      <c r="A520">
        <v>259</v>
      </c>
      <c r="B520" t="str">
        <f>IF(A520&lt;='First Approx.'!$D$20,A520,"")</f>
        <v/>
      </c>
      <c r="C520" s="1" t="e">
        <f>IF(B520="",#N/A,0.5*(SIN(RADIANS(A520*'First Approx.'!$D$18))+SIN(RADIANS(A520*'First Approx.'!$D$19))))</f>
        <v>#N/A</v>
      </c>
      <c r="D520" s="1" t="e">
        <f>IF(B520="",#N/A,0.5*(COS(RADIANS(A520*'First Approx.'!$D$18))+COS(RADIANS(A520*'First Approx.'!$D$19))))</f>
        <v>#N/A</v>
      </c>
    </row>
    <row r="521" spans="1:4" x14ac:dyDescent="0.25">
      <c r="A521">
        <v>259.5</v>
      </c>
      <c r="B521" t="str">
        <f>IF(A521&lt;='First Approx.'!$D$20,A521,"")</f>
        <v/>
      </c>
      <c r="C521" s="1" t="e">
        <f>IF(B521="",#N/A,0.5*(SIN(RADIANS(A521*'First Approx.'!$D$18))+SIN(RADIANS(A521*'First Approx.'!$D$19))))</f>
        <v>#N/A</v>
      </c>
      <c r="D521" s="1" t="e">
        <f>IF(B521="",#N/A,0.5*(COS(RADIANS(A521*'First Approx.'!$D$18))+COS(RADIANS(A521*'First Approx.'!$D$19))))</f>
        <v>#N/A</v>
      </c>
    </row>
    <row r="522" spans="1:4" x14ac:dyDescent="0.25">
      <c r="A522">
        <v>260</v>
      </c>
      <c r="B522" t="str">
        <f>IF(A522&lt;='First Approx.'!$D$20,A522,"")</f>
        <v/>
      </c>
      <c r="C522" s="1" t="e">
        <f>IF(B522="",#N/A,0.5*(SIN(RADIANS(A522*'First Approx.'!$D$18))+SIN(RADIANS(A522*'First Approx.'!$D$19))))</f>
        <v>#N/A</v>
      </c>
      <c r="D522" s="1" t="e">
        <f>IF(B522="",#N/A,0.5*(COS(RADIANS(A522*'First Approx.'!$D$18))+COS(RADIANS(A522*'First Approx.'!$D$19))))</f>
        <v>#N/A</v>
      </c>
    </row>
    <row r="523" spans="1:4" x14ac:dyDescent="0.25">
      <c r="A523">
        <v>260.5</v>
      </c>
      <c r="B523" t="str">
        <f>IF(A523&lt;='First Approx.'!$D$20,A523,"")</f>
        <v/>
      </c>
      <c r="C523" s="1" t="e">
        <f>IF(B523="",#N/A,0.5*(SIN(RADIANS(A523*'First Approx.'!$D$18))+SIN(RADIANS(A523*'First Approx.'!$D$19))))</f>
        <v>#N/A</v>
      </c>
      <c r="D523" s="1" t="e">
        <f>IF(B523="",#N/A,0.5*(COS(RADIANS(A523*'First Approx.'!$D$18))+COS(RADIANS(A523*'First Approx.'!$D$19))))</f>
        <v>#N/A</v>
      </c>
    </row>
    <row r="524" spans="1:4" x14ac:dyDescent="0.25">
      <c r="A524">
        <v>261</v>
      </c>
      <c r="B524" t="str">
        <f>IF(A524&lt;='First Approx.'!$D$20,A524,"")</f>
        <v/>
      </c>
      <c r="C524" s="1" t="e">
        <f>IF(B524="",#N/A,0.5*(SIN(RADIANS(A524*'First Approx.'!$D$18))+SIN(RADIANS(A524*'First Approx.'!$D$19))))</f>
        <v>#N/A</v>
      </c>
      <c r="D524" s="1" t="e">
        <f>IF(B524="",#N/A,0.5*(COS(RADIANS(A524*'First Approx.'!$D$18))+COS(RADIANS(A524*'First Approx.'!$D$19))))</f>
        <v>#N/A</v>
      </c>
    </row>
    <row r="525" spans="1:4" x14ac:dyDescent="0.25">
      <c r="A525">
        <v>261.5</v>
      </c>
      <c r="B525" t="str">
        <f>IF(A525&lt;='First Approx.'!$D$20,A525,"")</f>
        <v/>
      </c>
      <c r="C525" s="1" t="e">
        <f>IF(B525="",#N/A,0.5*(SIN(RADIANS(A525*'First Approx.'!$D$18))+SIN(RADIANS(A525*'First Approx.'!$D$19))))</f>
        <v>#N/A</v>
      </c>
      <c r="D525" s="1" t="e">
        <f>IF(B525="",#N/A,0.5*(COS(RADIANS(A525*'First Approx.'!$D$18))+COS(RADIANS(A525*'First Approx.'!$D$19))))</f>
        <v>#N/A</v>
      </c>
    </row>
    <row r="526" spans="1:4" x14ac:dyDescent="0.25">
      <c r="A526">
        <v>262</v>
      </c>
      <c r="B526" t="str">
        <f>IF(A526&lt;='First Approx.'!$D$20,A526,"")</f>
        <v/>
      </c>
      <c r="C526" s="1" t="e">
        <f>IF(B526="",#N/A,0.5*(SIN(RADIANS(A526*'First Approx.'!$D$18))+SIN(RADIANS(A526*'First Approx.'!$D$19))))</f>
        <v>#N/A</v>
      </c>
      <c r="D526" s="1" t="e">
        <f>IF(B526="",#N/A,0.5*(COS(RADIANS(A526*'First Approx.'!$D$18))+COS(RADIANS(A526*'First Approx.'!$D$19))))</f>
        <v>#N/A</v>
      </c>
    </row>
    <row r="527" spans="1:4" x14ac:dyDescent="0.25">
      <c r="A527">
        <v>262.5</v>
      </c>
      <c r="B527" t="str">
        <f>IF(A527&lt;='First Approx.'!$D$20,A527,"")</f>
        <v/>
      </c>
      <c r="C527" s="1" t="e">
        <f>IF(B527="",#N/A,0.5*(SIN(RADIANS(A527*'First Approx.'!$D$18))+SIN(RADIANS(A527*'First Approx.'!$D$19))))</f>
        <v>#N/A</v>
      </c>
      <c r="D527" s="1" t="e">
        <f>IF(B527="",#N/A,0.5*(COS(RADIANS(A527*'First Approx.'!$D$18))+COS(RADIANS(A527*'First Approx.'!$D$19))))</f>
        <v>#N/A</v>
      </c>
    </row>
    <row r="528" spans="1:4" x14ac:dyDescent="0.25">
      <c r="A528">
        <v>263</v>
      </c>
      <c r="B528" t="str">
        <f>IF(A528&lt;='First Approx.'!$D$20,A528,"")</f>
        <v/>
      </c>
      <c r="C528" s="1" t="e">
        <f>IF(B528="",#N/A,0.5*(SIN(RADIANS(A528*'First Approx.'!$D$18))+SIN(RADIANS(A528*'First Approx.'!$D$19))))</f>
        <v>#N/A</v>
      </c>
      <c r="D528" s="1" t="e">
        <f>IF(B528="",#N/A,0.5*(COS(RADIANS(A528*'First Approx.'!$D$18))+COS(RADIANS(A528*'First Approx.'!$D$19))))</f>
        <v>#N/A</v>
      </c>
    </row>
    <row r="529" spans="1:4" x14ac:dyDescent="0.25">
      <c r="A529">
        <v>263.5</v>
      </c>
      <c r="B529" t="str">
        <f>IF(A529&lt;='First Approx.'!$D$20,A529,"")</f>
        <v/>
      </c>
      <c r="C529" s="1" t="e">
        <f>IF(B529="",#N/A,0.5*(SIN(RADIANS(A529*'First Approx.'!$D$18))+SIN(RADIANS(A529*'First Approx.'!$D$19))))</f>
        <v>#N/A</v>
      </c>
      <c r="D529" s="1" t="e">
        <f>IF(B529="",#N/A,0.5*(COS(RADIANS(A529*'First Approx.'!$D$18))+COS(RADIANS(A529*'First Approx.'!$D$19))))</f>
        <v>#N/A</v>
      </c>
    </row>
    <row r="530" spans="1:4" x14ac:dyDescent="0.25">
      <c r="A530">
        <v>264</v>
      </c>
      <c r="B530" t="str">
        <f>IF(A530&lt;='First Approx.'!$D$20,A530,"")</f>
        <v/>
      </c>
      <c r="C530" s="1" t="e">
        <f>IF(B530="",#N/A,0.5*(SIN(RADIANS(A530*'First Approx.'!$D$18))+SIN(RADIANS(A530*'First Approx.'!$D$19))))</f>
        <v>#N/A</v>
      </c>
      <c r="D530" s="1" t="e">
        <f>IF(B530="",#N/A,0.5*(COS(RADIANS(A530*'First Approx.'!$D$18))+COS(RADIANS(A530*'First Approx.'!$D$19))))</f>
        <v>#N/A</v>
      </c>
    </row>
    <row r="531" spans="1:4" x14ac:dyDescent="0.25">
      <c r="A531">
        <v>264.5</v>
      </c>
      <c r="B531" t="str">
        <f>IF(A531&lt;='First Approx.'!$D$20,A531,"")</f>
        <v/>
      </c>
      <c r="C531" s="1" t="e">
        <f>IF(B531="",#N/A,0.5*(SIN(RADIANS(A531*'First Approx.'!$D$18))+SIN(RADIANS(A531*'First Approx.'!$D$19))))</f>
        <v>#N/A</v>
      </c>
      <c r="D531" s="1" t="e">
        <f>IF(B531="",#N/A,0.5*(COS(RADIANS(A531*'First Approx.'!$D$18))+COS(RADIANS(A531*'First Approx.'!$D$19))))</f>
        <v>#N/A</v>
      </c>
    </row>
    <row r="532" spans="1:4" x14ac:dyDescent="0.25">
      <c r="A532">
        <v>265</v>
      </c>
      <c r="B532" t="str">
        <f>IF(A532&lt;='First Approx.'!$D$20,A532,"")</f>
        <v/>
      </c>
      <c r="C532" s="1" t="e">
        <f>IF(B532="",#N/A,0.5*(SIN(RADIANS(A532*'First Approx.'!$D$18))+SIN(RADIANS(A532*'First Approx.'!$D$19))))</f>
        <v>#N/A</v>
      </c>
      <c r="D532" s="1" t="e">
        <f>IF(B532="",#N/A,0.5*(COS(RADIANS(A532*'First Approx.'!$D$18))+COS(RADIANS(A532*'First Approx.'!$D$19))))</f>
        <v>#N/A</v>
      </c>
    </row>
    <row r="533" spans="1:4" x14ac:dyDescent="0.25">
      <c r="A533">
        <v>265.5</v>
      </c>
      <c r="B533" t="str">
        <f>IF(A533&lt;='First Approx.'!$D$20,A533,"")</f>
        <v/>
      </c>
      <c r="C533" s="1" t="e">
        <f>IF(B533="",#N/A,0.5*(SIN(RADIANS(A533*'First Approx.'!$D$18))+SIN(RADIANS(A533*'First Approx.'!$D$19))))</f>
        <v>#N/A</v>
      </c>
      <c r="D533" s="1" t="e">
        <f>IF(B533="",#N/A,0.5*(COS(RADIANS(A533*'First Approx.'!$D$18))+COS(RADIANS(A533*'First Approx.'!$D$19))))</f>
        <v>#N/A</v>
      </c>
    </row>
    <row r="534" spans="1:4" x14ac:dyDescent="0.25">
      <c r="A534">
        <v>266</v>
      </c>
      <c r="B534" t="str">
        <f>IF(A534&lt;='First Approx.'!$D$20,A534,"")</f>
        <v/>
      </c>
      <c r="C534" s="1" t="e">
        <f>IF(B534="",#N/A,0.5*(SIN(RADIANS(A534*'First Approx.'!$D$18))+SIN(RADIANS(A534*'First Approx.'!$D$19))))</f>
        <v>#N/A</v>
      </c>
      <c r="D534" s="1" t="e">
        <f>IF(B534="",#N/A,0.5*(COS(RADIANS(A534*'First Approx.'!$D$18))+COS(RADIANS(A534*'First Approx.'!$D$19))))</f>
        <v>#N/A</v>
      </c>
    </row>
    <row r="535" spans="1:4" x14ac:dyDescent="0.25">
      <c r="A535">
        <v>266.5</v>
      </c>
      <c r="B535" t="str">
        <f>IF(A535&lt;='First Approx.'!$D$20,A535,"")</f>
        <v/>
      </c>
      <c r="C535" s="1" t="e">
        <f>IF(B535="",#N/A,0.5*(SIN(RADIANS(A535*'First Approx.'!$D$18))+SIN(RADIANS(A535*'First Approx.'!$D$19))))</f>
        <v>#N/A</v>
      </c>
      <c r="D535" s="1" t="e">
        <f>IF(B535="",#N/A,0.5*(COS(RADIANS(A535*'First Approx.'!$D$18))+COS(RADIANS(A535*'First Approx.'!$D$19))))</f>
        <v>#N/A</v>
      </c>
    </row>
    <row r="536" spans="1:4" x14ac:dyDescent="0.25">
      <c r="A536">
        <v>267</v>
      </c>
      <c r="B536" t="str">
        <f>IF(A536&lt;='First Approx.'!$D$20,A536,"")</f>
        <v/>
      </c>
      <c r="C536" s="1" t="e">
        <f>IF(B536="",#N/A,0.5*(SIN(RADIANS(A536*'First Approx.'!$D$18))+SIN(RADIANS(A536*'First Approx.'!$D$19))))</f>
        <v>#N/A</v>
      </c>
      <c r="D536" s="1" t="e">
        <f>IF(B536="",#N/A,0.5*(COS(RADIANS(A536*'First Approx.'!$D$18))+COS(RADIANS(A536*'First Approx.'!$D$19))))</f>
        <v>#N/A</v>
      </c>
    </row>
    <row r="537" spans="1:4" x14ac:dyDescent="0.25">
      <c r="A537">
        <v>267.5</v>
      </c>
      <c r="B537" t="str">
        <f>IF(A537&lt;='First Approx.'!$D$20,A537,"")</f>
        <v/>
      </c>
      <c r="C537" s="1" t="e">
        <f>IF(B537="",#N/A,0.5*(SIN(RADIANS(A537*'First Approx.'!$D$18))+SIN(RADIANS(A537*'First Approx.'!$D$19))))</f>
        <v>#N/A</v>
      </c>
      <c r="D537" s="1" t="e">
        <f>IF(B537="",#N/A,0.5*(COS(RADIANS(A537*'First Approx.'!$D$18))+COS(RADIANS(A537*'First Approx.'!$D$19))))</f>
        <v>#N/A</v>
      </c>
    </row>
    <row r="538" spans="1:4" x14ac:dyDescent="0.25">
      <c r="A538">
        <v>268</v>
      </c>
      <c r="B538" t="str">
        <f>IF(A538&lt;='First Approx.'!$D$20,A538,"")</f>
        <v/>
      </c>
      <c r="C538" s="1" t="e">
        <f>IF(B538="",#N/A,0.5*(SIN(RADIANS(A538*'First Approx.'!$D$18))+SIN(RADIANS(A538*'First Approx.'!$D$19))))</f>
        <v>#N/A</v>
      </c>
      <c r="D538" s="1" t="e">
        <f>IF(B538="",#N/A,0.5*(COS(RADIANS(A538*'First Approx.'!$D$18))+COS(RADIANS(A538*'First Approx.'!$D$19))))</f>
        <v>#N/A</v>
      </c>
    </row>
    <row r="539" spans="1:4" x14ac:dyDescent="0.25">
      <c r="A539">
        <v>268.5</v>
      </c>
      <c r="B539" t="str">
        <f>IF(A539&lt;='First Approx.'!$D$20,A539,"")</f>
        <v/>
      </c>
      <c r="C539" s="1" t="e">
        <f>IF(B539="",#N/A,0.5*(SIN(RADIANS(A539*'First Approx.'!$D$18))+SIN(RADIANS(A539*'First Approx.'!$D$19))))</f>
        <v>#N/A</v>
      </c>
      <c r="D539" s="1" t="e">
        <f>IF(B539="",#N/A,0.5*(COS(RADIANS(A539*'First Approx.'!$D$18))+COS(RADIANS(A539*'First Approx.'!$D$19))))</f>
        <v>#N/A</v>
      </c>
    </row>
    <row r="540" spans="1:4" x14ac:dyDescent="0.25">
      <c r="A540">
        <v>269</v>
      </c>
      <c r="B540" t="str">
        <f>IF(A540&lt;='First Approx.'!$D$20,A540,"")</f>
        <v/>
      </c>
      <c r="C540" s="1" t="e">
        <f>IF(B540="",#N/A,0.5*(SIN(RADIANS(A540*'First Approx.'!$D$18))+SIN(RADIANS(A540*'First Approx.'!$D$19))))</f>
        <v>#N/A</v>
      </c>
      <c r="D540" s="1" t="e">
        <f>IF(B540="",#N/A,0.5*(COS(RADIANS(A540*'First Approx.'!$D$18))+COS(RADIANS(A540*'First Approx.'!$D$19))))</f>
        <v>#N/A</v>
      </c>
    </row>
    <row r="541" spans="1:4" x14ac:dyDescent="0.25">
      <c r="A541">
        <v>269.5</v>
      </c>
      <c r="B541" t="str">
        <f>IF(A541&lt;='First Approx.'!$D$20,A541,"")</f>
        <v/>
      </c>
      <c r="C541" s="1" t="e">
        <f>IF(B541="",#N/A,0.5*(SIN(RADIANS(A541*'First Approx.'!$D$18))+SIN(RADIANS(A541*'First Approx.'!$D$19))))</f>
        <v>#N/A</v>
      </c>
      <c r="D541" s="1" t="e">
        <f>IF(B541="",#N/A,0.5*(COS(RADIANS(A541*'First Approx.'!$D$18))+COS(RADIANS(A541*'First Approx.'!$D$19))))</f>
        <v>#N/A</v>
      </c>
    </row>
    <row r="542" spans="1:4" x14ac:dyDescent="0.25">
      <c r="A542">
        <v>270</v>
      </c>
      <c r="B542" t="str">
        <f>IF(A542&lt;='First Approx.'!$D$20,A542,"")</f>
        <v/>
      </c>
      <c r="C542" s="1" t="e">
        <f>IF(B542="",#N/A,0.5*(SIN(RADIANS(A542*'First Approx.'!$D$18))+SIN(RADIANS(A542*'First Approx.'!$D$19))))</f>
        <v>#N/A</v>
      </c>
      <c r="D542" s="1" t="e">
        <f>IF(B542="",#N/A,0.5*(COS(RADIANS(A542*'First Approx.'!$D$18))+COS(RADIANS(A542*'First Approx.'!$D$19))))</f>
        <v>#N/A</v>
      </c>
    </row>
    <row r="543" spans="1:4" x14ac:dyDescent="0.25">
      <c r="A543">
        <v>270.5</v>
      </c>
      <c r="B543" t="str">
        <f>IF(A543&lt;='First Approx.'!$D$20,A543,"")</f>
        <v/>
      </c>
      <c r="C543" s="1" t="e">
        <f>IF(B543="",#N/A,0.5*(SIN(RADIANS(A543*'First Approx.'!$D$18))+SIN(RADIANS(A543*'First Approx.'!$D$19))))</f>
        <v>#N/A</v>
      </c>
      <c r="D543" s="1" t="e">
        <f>IF(B543="",#N/A,0.5*(COS(RADIANS(A543*'First Approx.'!$D$18))+COS(RADIANS(A543*'First Approx.'!$D$19))))</f>
        <v>#N/A</v>
      </c>
    </row>
    <row r="544" spans="1:4" x14ac:dyDescent="0.25">
      <c r="A544">
        <v>271</v>
      </c>
      <c r="B544" t="str">
        <f>IF(A544&lt;='First Approx.'!$D$20,A544,"")</f>
        <v/>
      </c>
      <c r="C544" s="1" t="e">
        <f>IF(B544="",#N/A,0.5*(SIN(RADIANS(A544*'First Approx.'!$D$18))+SIN(RADIANS(A544*'First Approx.'!$D$19))))</f>
        <v>#N/A</v>
      </c>
      <c r="D544" s="1" t="e">
        <f>IF(B544="",#N/A,0.5*(COS(RADIANS(A544*'First Approx.'!$D$18))+COS(RADIANS(A544*'First Approx.'!$D$19))))</f>
        <v>#N/A</v>
      </c>
    </row>
    <row r="545" spans="1:4" x14ac:dyDescent="0.25">
      <c r="A545">
        <v>271.5</v>
      </c>
      <c r="B545" t="str">
        <f>IF(A545&lt;='First Approx.'!$D$20,A545,"")</f>
        <v/>
      </c>
      <c r="C545" s="1" t="e">
        <f>IF(B545="",#N/A,0.5*(SIN(RADIANS(A545*'First Approx.'!$D$18))+SIN(RADIANS(A545*'First Approx.'!$D$19))))</f>
        <v>#N/A</v>
      </c>
      <c r="D545" s="1" t="e">
        <f>IF(B545="",#N/A,0.5*(COS(RADIANS(A545*'First Approx.'!$D$18))+COS(RADIANS(A545*'First Approx.'!$D$19))))</f>
        <v>#N/A</v>
      </c>
    </row>
    <row r="546" spans="1:4" x14ac:dyDescent="0.25">
      <c r="A546">
        <v>272</v>
      </c>
      <c r="B546" t="str">
        <f>IF(A546&lt;='First Approx.'!$D$20,A546,"")</f>
        <v/>
      </c>
      <c r="C546" s="1" t="e">
        <f>IF(B546="",#N/A,0.5*(SIN(RADIANS(A546*'First Approx.'!$D$18))+SIN(RADIANS(A546*'First Approx.'!$D$19))))</f>
        <v>#N/A</v>
      </c>
      <c r="D546" s="1" t="e">
        <f>IF(B546="",#N/A,0.5*(COS(RADIANS(A546*'First Approx.'!$D$18))+COS(RADIANS(A546*'First Approx.'!$D$19))))</f>
        <v>#N/A</v>
      </c>
    </row>
    <row r="547" spans="1:4" x14ac:dyDescent="0.25">
      <c r="A547">
        <v>272.5</v>
      </c>
      <c r="B547" t="str">
        <f>IF(A547&lt;='First Approx.'!$D$20,A547,"")</f>
        <v/>
      </c>
      <c r="C547" s="1" t="e">
        <f>IF(B547="",#N/A,0.5*(SIN(RADIANS(A547*'First Approx.'!$D$18))+SIN(RADIANS(A547*'First Approx.'!$D$19))))</f>
        <v>#N/A</v>
      </c>
      <c r="D547" s="1" t="e">
        <f>IF(B547="",#N/A,0.5*(COS(RADIANS(A547*'First Approx.'!$D$18))+COS(RADIANS(A547*'First Approx.'!$D$19))))</f>
        <v>#N/A</v>
      </c>
    </row>
    <row r="548" spans="1:4" x14ac:dyDescent="0.25">
      <c r="A548">
        <v>273</v>
      </c>
      <c r="B548" t="str">
        <f>IF(A548&lt;='First Approx.'!$D$20,A548,"")</f>
        <v/>
      </c>
      <c r="C548" s="1" t="e">
        <f>IF(B548="",#N/A,0.5*(SIN(RADIANS(A548*'First Approx.'!$D$18))+SIN(RADIANS(A548*'First Approx.'!$D$19))))</f>
        <v>#N/A</v>
      </c>
      <c r="D548" s="1" t="e">
        <f>IF(B548="",#N/A,0.5*(COS(RADIANS(A548*'First Approx.'!$D$18))+COS(RADIANS(A548*'First Approx.'!$D$19))))</f>
        <v>#N/A</v>
      </c>
    </row>
    <row r="549" spans="1:4" x14ac:dyDescent="0.25">
      <c r="A549">
        <v>273.5</v>
      </c>
      <c r="B549" t="str">
        <f>IF(A549&lt;='First Approx.'!$D$20,A549,"")</f>
        <v/>
      </c>
      <c r="C549" s="1" t="e">
        <f>IF(B549="",#N/A,0.5*(SIN(RADIANS(A549*'First Approx.'!$D$18))+SIN(RADIANS(A549*'First Approx.'!$D$19))))</f>
        <v>#N/A</v>
      </c>
      <c r="D549" s="1" t="e">
        <f>IF(B549="",#N/A,0.5*(COS(RADIANS(A549*'First Approx.'!$D$18))+COS(RADIANS(A549*'First Approx.'!$D$19))))</f>
        <v>#N/A</v>
      </c>
    </row>
    <row r="550" spans="1:4" x14ac:dyDescent="0.25">
      <c r="A550">
        <v>274</v>
      </c>
      <c r="B550" t="str">
        <f>IF(A550&lt;='First Approx.'!$D$20,A550,"")</f>
        <v/>
      </c>
      <c r="C550" s="1" t="e">
        <f>IF(B550="",#N/A,0.5*(SIN(RADIANS(A550*'First Approx.'!$D$18))+SIN(RADIANS(A550*'First Approx.'!$D$19))))</f>
        <v>#N/A</v>
      </c>
      <c r="D550" s="1" t="e">
        <f>IF(B550="",#N/A,0.5*(COS(RADIANS(A550*'First Approx.'!$D$18))+COS(RADIANS(A550*'First Approx.'!$D$19))))</f>
        <v>#N/A</v>
      </c>
    </row>
    <row r="551" spans="1:4" x14ac:dyDescent="0.25">
      <c r="A551">
        <v>274.5</v>
      </c>
      <c r="B551" t="str">
        <f>IF(A551&lt;='First Approx.'!$D$20,A551,"")</f>
        <v/>
      </c>
      <c r="C551" s="1" t="e">
        <f>IF(B551="",#N/A,0.5*(SIN(RADIANS(A551*'First Approx.'!$D$18))+SIN(RADIANS(A551*'First Approx.'!$D$19))))</f>
        <v>#N/A</v>
      </c>
      <c r="D551" s="1" t="e">
        <f>IF(B551="",#N/A,0.5*(COS(RADIANS(A551*'First Approx.'!$D$18))+COS(RADIANS(A551*'First Approx.'!$D$19))))</f>
        <v>#N/A</v>
      </c>
    </row>
    <row r="552" spans="1:4" x14ac:dyDescent="0.25">
      <c r="A552">
        <v>275</v>
      </c>
      <c r="B552" t="str">
        <f>IF(A552&lt;='First Approx.'!$D$20,A552,"")</f>
        <v/>
      </c>
      <c r="C552" s="1" t="e">
        <f>IF(B552="",#N/A,0.5*(SIN(RADIANS(A552*'First Approx.'!$D$18))+SIN(RADIANS(A552*'First Approx.'!$D$19))))</f>
        <v>#N/A</v>
      </c>
      <c r="D552" s="1" t="e">
        <f>IF(B552="",#N/A,0.5*(COS(RADIANS(A552*'First Approx.'!$D$18))+COS(RADIANS(A552*'First Approx.'!$D$19))))</f>
        <v>#N/A</v>
      </c>
    </row>
    <row r="553" spans="1:4" x14ac:dyDescent="0.25">
      <c r="A553">
        <v>275.5</v>
      </c>
      <c r="B553" t="str">
        <f>IF(A553&lt;='First Approx.'!$D$20,A553,"")</f>
        <v/>
      </c>
      <c r="C553" s="1" t="e">
        <f>IF(B553="",#N/A,0.5*(SIN(RADIANS(A553*'First Approx.'!$D$18))+SIN(RADIANS(A553*'First Approx.'!$D$19))))</f>
        <v>#N/A</v>
      </c>
      <c r="D553" s="1" t="e">
        <f>IF(B553="",#N/A,0.5*(COS(RADIANS(A553*'First Approx.'!$D$18))+COS(RADIANS(A553*'First Approx.'!$D$19))))</f>
        <v>#N/A</v>
      </c>
    </row>
    <row r="554" spans="1:4" x14ac:dyDescent="0.25">
      <c r="A554">
        <v>276</v>
      </c>
      <c r="B554" t="str">
        <f>IF(A554&lt;='First Approx.'!$D$20,A554,"")</f>
        <v/>
      </c>
      <c r="C554" s="1" t="e">
        <f>IF(B554="",#N/A,0.5*(SIN(RADIANS(A554*'First Approx.'!$D$18))+SIN(RADIANS(A554*'First Approx.'!$D$19))))</f>
        <v>#N/A</v>
      </c>
      <c r="D554" s="1" t="e">
        <f>IF(B554="",#N/A,0.5*(COS(RADIANS(A554*'First Approx.'!$D$18))+COS(RADIANS(A554*'First Approx.'!$D$19))))</f>
        <v>#N/A</v>
      </c>
    </row>
    <row r="555" spans="1:4" x14ac:dyDescent="0.25">
      <c r="A555">
        <v>276.5</v>
      </c>
      <c r="B555" t="str">
        <f>IF(A555&lt;='First Approx.'!$D$20,A555,"")</f>
        <v/>
      </c>
      <c r="C555" s="1" t="e">
        <f>IF(B555="",#N/A,0.5*(SIN(RADIANS(A555*'First Approx.'!$D$18))+SIN(RADIANS(A555*'First Approx.'!$D$19))))</f>
        <v>#N/A</v>
      </c>
      <c r="D555" s="1" t="e">
        <f>IF(B555="",#N/A,0.5*(COS(RADIANS(A555*'First Approx.'!$D$18))+COS(RADIANS(A555*'First Approx.'!$D$19))))</f>
        <v>#N/A</v>
      </c>
    </row>
    <row r="556" spans="1:4" x14ac:dyDescent="0.25">
      <c r="A556">
        <v>277</v>
      </c>
      <c r="B556" t="str">
        <f>IF(A556&lt;='First Approx.'!$D$20,A556,"")</f>
        <v/>
      </c>
      <c r="C556" s="1" t="e">
        <f>IF(B556="",#N/A,0.5*(SIN(RADIANS(A556*'First Approx.'!$D$18))+SIN(RADIANS(A556*'First Approx.'!$D$19))))</f>
        <v>#N/A</v>
      </c>
      <c r="D556" s="1" t="e">
        <f>IF(B556="",#N/A,0.5*(COS(RADIANS(A556*'First Approx.'!$D$18))+COS(RADIANS(A556*'First Approx.'!$D$19))))</f>
        <v>#N/A</v>
      </c>
    </row>
    <row r="557" spans="1:4" x14ac:dyDescent="0.25">
      <c r="A557">
        <v>277.5</v>
      </c>
      <c r="B557" t="str">
        <f>IF(A557&lt;='First Approx.'!$D$20,A557,"")</f>
        <v/>
      </c>
      <c r="C557" s="1" t="e">
        <f>IF(B557="",#N/A,0.5*(SIN(RADIANS(A557*'First Approx.'!$D$18))+SIN(RADIANS(A557*'First Approx.'!$D$19))))</f>
        <v>#N/A</v>
      </c>
      <c r="D557" s="1" t="e">
        <f>IF(B557="",#N/A,0.5*(COS(RADIANS(A557*'First Approx.'!$D$18))+COS(RADIANS(A557*'First Approx.'!$D$19))))</f>
        <v>#N/A</v>
      </c>
    </row>
    <row r="558" spans="1:4" x14ac:dyDescent="0.25">
      <c r="A558">
        <v>278</v>
      </c>
      <c r="B558" t="str">
        <f>IF(A558&lt;='First Approx.'!$D$20,A558,"")</f>
        <v/>
      </c>
      <c r="C558" s="1" t="e">
        <f>IF(B558="",#N/A,0.5*(SIN(RADIANS(A558*'First Approx.'!$D$18))+SIN(RADIANS(A558*'First Approx.'!$D$19))))</f>
        <v>#N/A</v>
      </c>
      <c r="D558" s="1" t="e">
        <f>IF(B558="",#N/A,0.5*(COS(RADIANS(A558*'First Approx.'!$D$18))+COS(RADIANS(A558*'First Approx.'!$D$19))))</f>
        <v>#N/A</v>
      </c>
    </row>
    <row r="559" spans="1:4" x14ac:dyDescent="0.25">
      <c r="A559">
        <v>278.5</v>
      </c>
      <c r="B559" t="str">
        <f>IF(A559&lt;='First Approx.'!$D$20,A559,"")</f>
        <v/>
      </c>
      <c r="C559" s="1" t="e">
        <f>IF(B559="",#N/A,0.5*(SIN(RADIANS(A559*'First Approx.'!$D$18))+SIN(RADIANS(A559*'First Approx.'!$D$19))))</f>
        <v>#N/A</v>
      </c>
      <c r="D559" s="1" t="e">
        <f>IF(B559="",#N/A,0.5*(COS(RADIANS(A559*'First Approx.'!$D$18))+COS(RADIANS(A559*'First Approx.'!$D$19))))</f>
        <v>#N/A</v>
      </c>
    </row>
    <row r="560" spans="1:4" x14ac:dyDescent="0.25">
      <c r="A560">
        <v>279</v>
      </c>
      <c r="B560" t="str">
        <f>IF(A560&lt;='First Approx.'!$D$20,A560,"")</f>
        <v/>
      </c>
      <c r="C560" s="1" t="e">
        <f>IF(B560="",#N/A,0.5*(SIN(RADIANS(A560*'First Approx.'!$D$18))+SIN(RADIANS(A560*'First Approx.'!$D$19))))</f>
        <v>#N/A</v>
      </c>
      <c r="D560" s="1" t="e">
        <f>IF(B560="",#N/A,0.5*(COS(RADIANS(A560*'First Approx.'!$D$18))+COS(RADIANS(A560*'First Approx.'!$D$19))))</f>
        <v>#N/A</v>
      </c>
    </row>
    <row r="561" spans="1:4" x14ac:dyDescent="0.25">
      <c r="A561">
        <v>279.5</v>
      </c>
      <c r="B561" t="str">
        <f>IF(A561&lt;='First Approx.'!$D$20,A561,"")</f>
        <v/>
      </c>
      <c r="C561" s="1" t="e">
        <f>IF(B561="",#N/A,0.5*(SIN(RADIANS(A561*'First Approx.'!$D$18))+SIN(RADIANS(A561*'First Approx.'!$D$19))))</f>
        <v>#N/A</v>
      </c>
      <c r="D561" s="1" t="e">
        <f>IF(B561="",#N/A,0.5*(COS(RADIANS(A561*'First Approx.'!$D$18))+COS(RADIANS(A561*'First Approx.'!$D$19))))</f>
        <v>#N/A</v>
      </c>
    </row>
    <row r="562" spans="1:4" x14ac:dyDescent="0.25">
      <c r="A562">
        <v>280</v>
      </c>
      <c r="B562" t="str">
        <f>IF(A562&lt;='First Approx.'!$D$20,A562,"")</f>
        <v/>
      </c>
      <c r="C562" s="1" t="e">
        <f>IF(B562="",#N/A,0.5*(SIN(RADIANS(A562*'First Approx.'!$D$18))+SIN(RADIANS(A562*'First Approx.'!$D$19))))</f>
        <v>#N/A</v>
      </c>
      <c r="D562" s="1" t="e">
        <f>IF(B562="",#N/A,0.5*(COS(RADIANS(A562*'First Approx.'!$D$18))+COS(RADIANS(A562*'First Approx.'!$D$19))))</f>
        <v>#N/A</v>
      </c>
    </row>
    <row r="563" spans="1:4" x14ac:dyDescent="0.25">
      <c r="A563">
        <v>280.5</v>
      </c>
      <c r="B563" t="str">
        <f>IF(A563&lt;='First Approx.'!$D$20,A563,"")</f>
        <v/>
      </c>
      <c r="C563" s="1" t="e">
        <f>IF(B563="",#N/A,0.5*(SIN(RADIANS(A563*'First Approx.'!$D$18))+SIN(RADIANS(A563*'First Approx.'!$D$19))))</f>
        <v>#N/A</v>
      </c>
      <c r="D563" s="1" t="e">
        <f>IF(B563="",#N/A,0.5*(COS(RADIANS(A563*'First Approx.'!$D$18))+COS(RADIANS(A563*'First Approx.'!$D$19))))</f>
        <v>#N/A</v>
      </c>
    </row>
    <row r="564" spans="1:4" x14ac:dyDescent="0.25">
      <c r="A564">
        <v>281</v>
      </c>
      <c r="B564" t="str">
        <f>IF(A564&lt;='First Approx.'!$D$20,A564,"")</f>
        <v/>
      </c>
      <c r="C564" s="1" t="e">
        <f>IF(B564="",#N/A,0.5*(SIN(RADIANS(A564*'First Approx.'!$D$18))+SIN(RADIANS(A564*'First Approx.'!$D$19))))</f>
        <v>#N/A</v>
      </c>
      <c r="D564" s="1" t="e">
        <f>IF(B564="",#N/A,0.5*(COS(RADIANS(A564*'First Approx.'!$D$18))+COS(RADIANS(A564*'First Approx.'!$D$19))))</f>
        <v>#N/A</v>
      </c>
    </row>
    <row r="565" spans="1:4" x14ac:dyDescent="0.25">
      <c r="A565">
        <v>281.5</v>
      </c>
      <c r="B565" t="str">
        <f>IF(A565&lt;='First Approx.'!$D$20,A565,"")</f>
        <v/>
      </c>
      <c r="C565" s="1" t="e">
        <f>IF(B565="",#N/A,0.5*(SIN(RADIANS(A565*'First Approx.'!$D$18))+SIN(RADIANS(A565*'First Approx.'!$D$19))))</f>
        <v>#N/A</v>
      </c>
      <c r="D565" s="1" t="e">
        <f>IF(B565="",#N/A,0.5*(COS(RADIANS(A565*'First Approx.'!$D$18))+COS(RADIANS(A565*'First Approx.'!$D$19))))</f>
        <v>#N/A</v>
      </c>
    </row>
    <row r="566" spans="1:4" x14ac:dyDescent="0.25">
      <c r="A566">
        <v>282</v>
      </c>
      <c r="B566" t="str">
        <f>IF(A566&lt;='First Approx.'!$D$20,A566,"")</f>
        <v/>
      </c>
      <c r="C566" s="1" t="e">
        <f>IF(B566="",#N/A,0.5*(SIN(RADIANS(A566*'First Approx.'!$D$18))+SIN(RADIANS(A566*'First Approx.'!$D$19))))</f>
        <v>#N/A</v>
      </c>
      <c r="D566" s="1" t="e">
        <f>IF(B566="",#N/A,0.5*(COS(RADIANS(A566*'First Approx.'!$D$18))+COS(RADIANS(A566*'First Approx.'!$D$19))))</f>
        <v>#N/A</v>
      </c>
    </row>
    <row r="567" spans="1:4" x14ac:dyDescent="0.25">
      <c r="A567">
        <v>282.5</v>
      </c>
      <c r="B567" t="str">
        <f>IF(A567&lt;='First Approx.'!$D$20,A567,"")</f>
        <v/>
      </c>
      <c r="C567" s="1" t="e">
        <f>IF(B567="",#N/A,0.5*(SIN(RADIANS(A567*'First Approx.'!$D$18))+SIN(RADIANS(A567*'First Approx.'!$D$19))))</f>
        <v>#N/A</v>
      </c>
      <c r="D567" s="1" t="e">
        <f>IF(B567="",#N/A,0.5*(COS(RADIANS(A567*'First Approx.'!$D$18))+COS(RADIANS(A567*'First Approx.'!$D$19))))</f>
        <v>#N/A</v>
      </c>
    </row>
    <row r="568" spans="1:4" x14ac:dyDescent="0.25">
      <c r="A568">
        <v>283</v>
      </c>
      <c r="B568" t="str">
        <f>IF(A568&lt;='First Approx.'!$D$20,A568,"")</f>
        <v/>
      </c>
      <c r="C568" s="1" t="e">
        <f>IF(B568="",#N/A,0.5*(SIN(RADIANS(A568*'First Approx.'!$D$18))+SIN(RADIANS(A568*'First Approx.'!$D$19))))</f>
        <v>#N/A</v>
      </c>
      <c r="D568" s="1" t="e">
        <f>IF(B568="",#N/A,0.5*(COS(RADIANS(A568*'First Approx.'!$D$18))+COS(RADIANS(A568*'First Approx.'!$D$19))))</f>
        <v>#N/A</v>
      </c>
    </row>
    <row r="569" spans="1:4" x14ac:dyDescent="0.25">
      <c r="A569">
        <v>283.5</v>
      </c>
      <c r="B569" t="str">
        <f>IF(A569&lt;='First Approx.'!$D$20,A569,"")</f>
        <v/>
      </c>
      <c r="C569" s="1" t="e">
        <f>IF(B569="",#N/A,0.5*(SIN(RADIANS(A569*'First Approx.'!$D$18))+SIN(RADIANS(A569*'First Approx.'!$D$19))))</f>
        <v>#N/A</v>
      </c>
      <c r="D569" s="1" t="e">
        <f>IF(B569="",#N/A,0.5*(COS(RADIANS(A569*'First Approx.'!$D$18))+COS(RADIANS(A569*'First Approx.'!$D$19))))</f>
        <v>#N/A</v>
      </c>
    </row>
    <row r="570" spans="1:4" x14ac:dyDescent="0.25">
      <c r="A570">
        <v>284</v>
      </c>
      <c r="B570" t="str">
        <f>IF(A570&lt;='First Approx.'!$D$20,A570,"")</f>
        <v/>
      </c>
      <c r="C570" s="1" t="e">
        <f>IF(B570="",#N/A,0.5*(SIN(RADIANS(A570*'First Approx.'!$D$18))+SIN(RADIANS(A570*'First Approx.'!$D$19))))</f>
        <v>#N/A</v>
      </c>
      <c r="D570" s="1" t="e">
        <f>IF(B570="",#N/A,0.5*(COS(RADIANS(A570*'First Approx.'!$D$18))+COS(RADIANS(A570*'First Approx.'!$D$19))))</f>
        <v>#N/A</v>
      </c>
    </row>
    <row r="571" spans="1:4" x14ac:dyDescent="0.25">
      <c r="A571">
        <v>284.5</v>
      </c>
      <c r="B571" t="str">
        <f>IF(A571&lt;='First Approx.'!$D$20,A571,"")</f>
        <v/>
      </c>
      <c r="C571" s="1" t="e">
        <f>IF(B571="",#N/A,0.5*(SIN(RADIANS(A571*'First Approx.'!$D$18))+SIN(RADIANS(A571*'First Approx.'!$D$19))))</f>
        <v>#N/A</v>
      </c>
      <c r="D571" s="1" t="e">
        <f>IF(B571="",#N/A,0.5*(COS(RADIANS(A571*'First Approx.'!$D$18))+COS(RADIANS(A571*'First Approx.'!$D$19))))</f>
        <v>#N/A</v>
      </c>
    </row>
    <row r="572" spans="1:4" x14ac:dyDescent="0.25">
      <c r="A572">
        <v>285</v>
      </c>
      <c r="B572" t="str">
        <f>IF(A572&lt;='First Approx.'!$D$20,A572,"")</f>
        <v/>
      </c>
      <c r="C572" s="1" t="e">
        <f>IF(B572="",#N/A,0.5*(SIN(RADIANS(A572*'First Approx.'!$D$18))+SIN(RADIANS(A572*'First Approx.'!$D$19))))</f>
        <v>#N/A</v>
      </c>
      <c r="D572" s="1" t="e">
        <f>IF(B572="",#N/A,0.5*(COS(RADIANS(A572*'First Approx.'!$D$18))+COS(RADIANS(A572*'First Approx.'!$D$19))))</f>
        <v>#N/A</v>
      </c>
    </row>
    <row r="573" spans="1:4" x14ac:dyDescent="0.25">
      <c r="A573">
        <v>285.5</v>
      </c>
      <c r="B573" t="str">
        <f>IF(A573&lt;='First Approx.'!$D$20,A573,"")</f>
        <v/>
      </c>
      <c r="C573" s="1" t="e">
        <f>IF(B573="",#N/A,0.5*(SIN(RADIANS(A573*'First Approx.'!$D$18))+SIN(RADIANS(A573*'First Approx.'!$D$19))))</f>
        <v>#N/A</v>
      </c>
      <c r="D573" s="1" t="e">
        <f>IF(B573="",#N/A,0.5*(COS(RADIANS(A573*'First Approx.'!$D$18))+COS(RADIANS(A573*'First Approx.'!$D$19))))</f>
        <v>#N/A</v>
      </c>
    </row>
    <row r="574" spans="1:4" x14ac:dyDescent="0.25">
      <c r="A574">
        <v>286</v>
      </c>
      <c r="B574" t="str">
        <f>IF(A574&lt;='First Approx.'!$D$20,A574,"")</f>
        <v/>
      </c>
      <c r="C574" s="1" t="e">
        <f>IF(B574="",#N/A,0.5*(SIN(RADIANS(A574*'First Approx.'!$D$18))+SIN(RADIANS(A574*'First Approx.'!$D$19))))</f>
        <v>#N/A</v>
      </c>
      <c r="D574" s="1" t="e">
        <f>IF(B574="",#N/A,0.5*(COS(RADIANS(A574*'First Approx.'!$D$18))+COS(RADIANS(A574*'First Approx.'!$D$19))))</f>
        <v>#N/A</v>
      </c>
    </row>
    <row r="575" spans="1:4" x14ac:dyDescent="0.25">
      <c r="A575">
        <v>286.5</v>
      </c>
      <c r="B575" t="str">
        <f>IF(A575&lt;='First Approx.'!$D$20,A575,"")</f>
        <v/>
      </c>
      <c r="C575" s="1" t="e">
        <f>IF(B575="",#N/A,0.5*(SIN(RADIANS(A575*'First Approx.'!$D$18))+SIN(RADIANS(A575*'First Approx.'!$D$19))))</f>
        <v>#N/A</v>
      </c>
      <c r="D575" s="1" t="e">
        <f>IF(B575="",#N/A,0.5*(COS(RADIANS(A575*'First Approx.'!$D$18))+COS(RADIANS(A575*'First Approx.'!$D$19))))</f>
        <v>#N/A</v>
      </c>
    </row>
    <row r="576" spans="1:4" x14ac:dyDescent="0.25">
      <c r="A576">
        <v>287</v>
      </c>
      <c r="B576" t="str">
        <f>IF(A576&lt;='First Approx.'!$D$20,A576,"")</f>
        <v/>
      </c>
      <c r="C576" s="1" t="e">
        <f>IF(B576="",#N/A,0.5*(SIN(RADIANS(A576*'First Approx.'!$D$18))+SIN(RADIANS(A576*'First Approx.'!$D$19))))</f>
        <v>#N/A</v>
      </c>
      <c r="D576" s="1" t="e">
        <f>IF(B576="",#N/A,0.5*(COS(RADIANS(A576*'First Approx.'!$D$18))+COS(RADIANS(A576*'First Approx.'!$D$19))))</f>
        <v>#N/A</v>
      </c>
    </row>
    <row r="577" spans="1:4" x14ac:dyDescent="0.25">
      <c r="A577">
        <v>287.5</v>
      </c>
      <c r="B577" t="str">
        <f>IF(A577&lt;='First Approx.'!$D$20,A577,"")</f>
        <v/>
      </c>
      <c r="C577" s="1" t="e">
        <f>IF(B577="",#N/A,0.5*(SIN(RADIANS(A577*'First Approx.'!$D$18))+SIN(RADIANS(A577*'First Approx.'!$D$19))))</f>
        <v>#N/A</v>
      </c>
      <c r="D577" s="1" t="e">
        <f>IF(B577="",#N/A,0.5*(COS(RADIANS(A577*'First Approx.'!$D$18))+COS(RADIANS(A577*'First Approx.'!$D$19))))</f>
        <v>#N/A</v>
      </c>
    </row>
    <row r="578" spans="1:4" x14ac:dyDescent="0.25">
      <c r="A578">
        <v>288</v>
      </c>
      <c r="B578" t="str">
        <f>IF(A578&lt;='First Approx.'!$D$20,A578,"")</f>
        <v/>
      </c>
      <c r="C578" s="1" t="e">
        <f>IF(B578="",#N/A,0.5*(SIN(RADIANS(A578*'First Approx.'!$D$18))+SIN(RADIANS(A578*'First Approx.'!$D$19))))</f>
        <v>#N/A</v>
      </c>
      <c r="D578" s="1" t="e">
        <f>IF(B578="",#N/A,0.5*(COS(RADIANS(A578*'First Approx.'!$D$18))+COS(RADIANS(A578*'First Approx.'!$D$19))))</f>
        <v>#N/A</v>
      </c>
    </row>
    <row r="579" spans="1:4" x14ac:dyDescent="0.25">
      <c r="A579">
        <v>288.5</v>
      </c>
      <c r="B579" t="str">
        <f>IF(A579&lt;='First Approx.'!$D$20,A579,"")</f>
        <v/>
      </c>
      <c r="C579" s="1" t="e">
        <f>IF(B579="",#N/A,0.5*(SIN(RADIANS(A579*'First Approx.'!$D$18))+SIN(RADIANS(A579*'First Approx.'!$D$19))))</f>
        <v>#N/A</v>
      </c>
      <c r="D579" s="1" t="e">
        <f>IF(B579="",#N/A,0.5*(COS(RADIANS(A579*'First Approx.'!$D$18))+COS(RADIANS(A579*'First Approx.'!$D$19))))</f>
        <v>#N/A</v>
      </c>
    </row>
    <row r="580" spans="1:4" x14ac:dyDescent="0.25">
      <c r="A580">
        <v>289</v>
      </c>
      <c r="B580" t="str">
        <f>IF(A580&lt;='First Approx.'!$D$20,A580,"")</f>
        <v/>
      </c>
      <c r="C580" s="1" t="e">
        <f>IF(B580="",#N/A,0.5*(SIN(RADIANS(A580*'First Approx.'!$D$18))+SIN(RADIANS(A580*'First Approx.'!$D$19))))</f>
        <v>#N/A</v>
      </c>
      <c r="D580" s="1" t="e">
        <f>IF(B580="",#N/A,0.5*(COS(RADIANS(A580*'First Approx.'!$D$18))+COS(RADIANS(A580*'First Approx.'!$D$19))))</f>
        <v>#N/A</v>
      </c>
    </row>
    <row r="581" spans="1:4" x14ac:dyDescent="0.25">
      <c r="A581">
        <v>289.5</v>
      </c>
      <c r="B581" t="str">
        <f>IF(A581&lt;='First Approx.'!$D$20,A581,"")</f>
        <v/>
      </c>
      <c r="C581" s="1" t="e">
        <f>IF(B581="",#N/A,0.5*(SIN(RADIANS(A581*'First Approx.'!$D$18))+SIN(RADIANS(A581*'First Approx.'!$D$19))))</f>
        <v>#N/A</v>
      </c>
      <c r="D581" s="1" t="e">
        <f>IF(B581="",#N/A,0.5*(COS(RADIANS(A581*'First Approx.'!$D$18))+COS(RADIANS(A581*'First Approx.'!$D$19))))</f>
        <v>#N/A</v>
      </c>
    </row>
    <row r="582" spans="1:4" x14ac:dyDescent="0.25">
      <c r="A582">
        <v>290</v>
      </c>
      <c r="B582" t="str">
        <f>IF(A582&lt;='First Approx.'!$D$20,A582,"")</f>
        <v/>
      </c>
      <c r="C582" s="1" t="e">
        <f>IF(B582="",#N/A,0.5*(SIN(RADIANS(A582*'First Approx.'!$D$18))+SIN(RADIANS(A582*'First Approx.'!$D$19))))</f>
        <v>#N/A</v>
      </c>
      <c r="D582" s="1" t="e">
        <f>IF(B582="",#N/A,0.5*(COS(RADIANS(A582*'First Approx.'!$D$18))+COS(RADIANS(A582*'First Approx.'!$D$19))))</f>
        <v>#N/A</v>
      </c>
    </row>
    <row r="583" spans="1:4" x14ac:dyDescent="0.25">
      <c r="A583">
        <v>290.5</v>
      </c>
      <c r="B583" t="str">
        <f>IF(A583&lt;='First Approx.'!$D$20,A583,"")</f>
        <v/>
      </c>
      <c r="C583" s="1" t="e">
        <f>IF(B583="",#N/A,0.5*(SIN(RADIANS(A583*'First Approx.'!$D$18))+SIN(RADIANS(A583*'First Approx.'!$D$19))))</f>
        <v>#N/A</v>
      </c>
      <c r="D583" s="1" t="e">
        <f>IF(B583="",#N/A,0.5*(COS(RADIANS(A583*'First Approx.'!$D$18))+COS(RADIANS(A583*'First Approx.'!$D$19))))</f>
        <v>#N/A</v>
      </c>
    </row>
    <row r="584" spans="1:4" x14ac:dyDescent="0.25">
      <c r="A584">
        <v>291</v>
      </c>
      <c r="B584" t="str">
        <f>IF(A584&lt;='First Approx.'!$D$20,A584,"")</f>
        <v/>
      </c>
      <c r="C584" s="1" t="e">
        <f>IF(B584="",#N/A,0.5*(SIN(RADIANS(A584*'First Approx.'!$D$18))+SIN(RADIANS(A584*'First Approx.'!$D$19))))</f>
        <v>#N/A</v>
      </c>
      <c r="D584" s="1" t="e">
        <f>IF(B584="",#N/A,0.5*(COS(RADIANS(A584*'First Approx.'!$D$18))+COS(RADIANS(A584*'First Approx.'!$D$19))))</f>
        <v>#N/A</v>
      </c>
    </row>
    <row r="585" spans="1:4" x14ac:dyDescent="0.25">
      <c r="A585">
        <v>291.5</v>
      </c>
      <c r="B585" t="str">
        <f>IF(A585&lt;='First Approx.'!$D$20,A585,"")</f>
        <v/>
      </c>
      <c r="C585" s="1" t="e">
        <f>IF(B585="",#N/A,0.5*(SIN(RADIANS(A585*'First Approx.'!$D$18))+SIN(RADIANS(A585*'First Approx.'!$D$19))))</f>
        <v>#N/A</v>
      </c>
      <c r="D585" s="1" t="e">
        <f>IF(B585="",#N/A,0.5*(COS(RADIANS(A585*'First Approx.'!$D$18))+COS(RADIANS(A585*'First Approx.'!$D$19))))</f>
        <v>#N/A</v>
      </c>
    </row>
    <row r="586" spans="1:4" x14ac:dyDescent="0.25">
      <c r="A586">
        <v>292</v>
      </c>
      <c r="B586" t="str">
        <f>IF(A586&lt;='First Approx.'!$D$20,A586,"")</f>
        <v/>
      </c>
      <c r="C586" s="1" t="e">
        <f>IF(B586="",#N/A,0.5*(SIN(RADIANS(A586*'First Approx.'!$D$18))+SIN(RADIANS(A586*'First Approx.'!$D$19))))</f>
        <v>#N/A</v>
      </c>
      <c r="D586" s="1" t="e">
        <f>IF(B586="",#N/A,0.5*(COS(RADIANS(A586*'First Approx.'!$D$18))+COS(RADIANS(A586*'First Approx.'!$D$19))))</f>
        <v>#N/A</v>
      </c>
    </row>
    <row r="587" spans="1:4" x14ac:dyDescent="0.25">
      <c r="A587">
        <v>292.5</v>
      </c>
      <c r="B587" t="str">
        <f>IF(A587&lt;='First Approx.'!$D$20,A587,"")</f>
        <v/>
      </c>
      <c r="C587" s="1" t="e">
        <f>IF(B587="",#N/A,0.5*(SIN(RADIANS(A587*'First Approx.'!$D$18))+SIN(RADIANS(A587*'First Approx.'!$D$19))))</f>
        <v>#N/A</v>
      </c>
      <c r="D587" s="1" t="e">
        <f>IF(B587="",#N/A,0.5*(COS(RADIANS(A587*'First Approx.'!$D$18))+COS(RADIANS(A587*'First Approx.'!$D$19))))</f>
        <v>#N/A</v>
      </c>
    </row>
    <row r="588" spans="1:4" x14ac:dyDescent="0.25">
      <c r="A588">
        <v>293</v>
      </c>
      <c r="B588" t="str">
        <f>IF(A588&lt;='First Approx.'!$D$20,A588,"")</f>
        <v/>
      </c>
      <c r="C588" s="1" t="e">
        <f>IF(B588="",#N/A,0.5*(SIN(RADIANS(A588*'First Approx.'!$D$18))+SIN(RADIANS(A588*'First Approx.'!$D$19))))</f>
        <v>#N/A</v>
      </c>
      <c r="D588" s="1" t="e">
        <f>IF(B588="",#N/A,0.5*(COS(RADIANS(A588*'First Approx.'!$D$18))+COS(RADIANS(A588*'First Approx.'!$D$19))))</f>
        <v>#N/A</v>
      </c>
    </row>
    <row r="589" spans="1:4" x14ac:dyDescent="0.25">
      <c r="A589">
        <v>293.5</v>
      </c>
      <c r="B589" t="str">
        <f>IF(A589&lt;='First Approx.'!$D$20,A589,"")</f>
        <v/>
      </c>
      <c r="C589" s="1" t="e">
        <f>IF(B589="",#N/A,0.5*(SIN(RADIANS(A589*'First Approx.'!$D$18))+SIN(RADIANS(A589*'First Approx.'!$D$19))))</f>
        <v>#N/A</v>
      </c>
      <c r="D589" s="1" t="e">
        <f>IF(B589="",#N/A,0.5*(COS(RADIANS(A589*'First Approx.'!$D$18))+COS(RADIANS(A589*'First Approx.'!$D$19))))</f>
        <v>#N/A</v>
      </c>
    </row>
    <row r="590" spans="1:4" x14ac:dyDescent="0.25">
      <c r="A590">
        <v>294</v>
      </c>
      <c r="B590" t="str">
        <f>IF(A590&lt;='First Approx.'!$D$20,A590,"")</f>
        <v/>
      </c>
      <c r="C590" s="1" t="e">
        <f>IF(B590="",#N/A,0.5*(SIN(RADIANS(A590*'First Approx.'!$D$18))+SIN(RADIANS(A590*'First Approx.'!$D$19))))</f>
        <v>#N/A</v>
      </c>
      <c r="D590" s="1" t="e">
        <f>IF(B590="",#N/A,0.5*(COS(RADIANS(A590*'First Approx.'!$D$18))+COS(RADIANS(A590*'First Approx.'!$D$19))))</f>
        <v>#N/A</v>
      </c>
    </row>
    <row r="591" spans="1:4" x14ac:dyDescent="0.25">
      <c r="A591">
        <v>294.5</v>
      </c>
      <c r="B591" t="str">
        <f>IF(A591&lt;='First Approx.'!$D$20,A591,"")</f>
        <v/>
      </c>
      <c r="C591" s="1" t="e">
        <f>IF(B591="",#N/A,0.5*(SIN(RADIANS(A591*'First Approx.'!$D$18))+SIN(RADIANS(A591*'First Approx.'!$D$19))))</f>
        <v>#N/A</v>
      </c>
      <c r="D591" s="1" t="e">
        <f>IF(B591="",#N/A,0.5*(COS(RADIANS(A591*'First Approx.'!$D$18))+COS(RADIANS(A591*'First Approx.'!$D$19))))</f>
        <v>#N/A</v>
      </c>
    </row>
    <row r="592" spans="1:4" x14ac:dyDescent="0.25">
      <c r="A592">
        <v>295</v>
      </c>
      <c r="B592" t="str">
        <f>IF(A592&lt;='First Approx.'!$D$20,A592,"")</f>
        <v/>
      </c>
      <c r="C592" s="1" t="e">
        <f>IF(B592="",#N/A,0.5*(SIN(RADIANS(A592*'First Approx.'!$D$18))+SIN(RADIANS(A592*'First Approx.'!$D$19))))</f>
        <v>#N/A</v>
      </c>
      <c r="D592" s="1" t="e">
        <f>IF(B592="",#N/A,0.5*(COS(RADIANS(A592*'First Approx.'!$D$18))+COS(RADIANS(A592*'First Approx.'!$D$19))))</f>
        <v>#N/A</v>
      </c>
    </row>
    <row r="593" spans="1:4" x14ac:dyDescent="0.25">
      <c r="A593">
        <v>295.5</v>
      </c>
      <c r="B593" t="str">
        <f>IF(A593&lt;='First Approx.'!$D$20,A593,"")</f>
        <v/>
      </c>
      <c r="C593" s="1" t="e">
        <f>IF(B593="",#N/A,0.5*(SIN(RADIANS(A593*'First Approx.'!$D$18))+SIN(RADIANS(A593*'First Approx.'!$D$19))))</f>
        <v>#N/A</v>
      </c>
      <c r="D593" s="1" t="e">
        <f>IF(B593="",#N/A,0.5*(COS(RADIANS(A593*'First Approx.'!$D$18))+COS(RADIANS(A593*'First Approx.'!$D$19))))</f>
        <v>#N/A</v>
      </c>
    </row>
    <row r="594" spans="1:4" x14ac:dyDescent="0.25">
      <c r="A594">
        <v>296</v>
      </c>
      <c r="B594" t="str">
        <f>IF(A594&lt;='First Approx.'!$D$20,A594,"")</f>
        <v/>
      </c>
      <c r="C594" s="1" t="e">
        <f>IF(B594="",#N/A,0.5*(SIN(RADIANS(A594*'First Approx.'!$D$18))+SIN(RADIANS(A594*'First Approx.'!$D$19))))</f>
        <v>#N/A</v>
      </c>
      <c r="D594" s="1" t="e">
        <f>IF(B594="",#N/A,0.5*(COS(RADIANS(A594*'First Approx.'!$D$18))+COS(RADIANS(A594*'First Approx.'!$D$19))))</f>
        <v>#N/A</v>
      </c>
    </row>
    <row r="595" spans="1:4" x14ac:dyDescent="0.25">
      <c r="A595">
        <v>296.5</v>
      </c>
      <c r="B595" t="str">
        <f>IF(A595&lt;='First Approx.'!$D$20,A595,"")</f>
        <v/>
      </c>
      <c r="C595" s="1" t="e">
        <f>IF(B595="",#N/A,0.5*(SIN(RADIANS(A595*'First Approx.'!$D$18))+SIN(RADIANS(A595*'First Approx.'!$D$19))))</f>
        <v>#N/A</v>
      </c>
      <c r="D595" s="1" t="e">
        <f>IF(B595="",#N/A,0.5*(COS(RADIANS(A595*'First Approx.'!$D$18))+COS(RADIANS(A595*'First Approx.'!$D$19))))</f>
        <v>#N/A</v>
      </c>
    </row>
    <row r="596" spans="1:4" x14ac:dyDescent="0.25">
      <c r="A596">
        <v>297</v>
      </c>
      <c r="B596" t="str">
        <f>IF(A596&lt;='First Approx.'!$D$20,A596,"")</f>
        <v/>
      </c>
      <c r="C596" s="1" t="e">
        <f>IF(B596="",#N/A,0.5*(SIN(RADIANS(A596*'First Approx.'!$D$18))+SIN(RADIANS(A596*'First Approx.'!$D$19))))</f>
        <v>#N/A</v>
      </c>
      <c r="D596" s="1" t="e">
        <f>IF(B596="",#N/A,0.5*(COS(RADIANS(A596*'First Approx.'!$D$18))+COS(RADIANS(A596*'First Approx.'!$D$19))))</f>
        <v>#N/A</v>
      </c>
    </row>
    <row r="597" spans="1:4" x14ac:dyDescent="0.25">
      <c r="A597">
        <v>297.5</v>
      </c>
      <c r="B597" t="str">
        <f>IF(A597&lt;='First Approx.'!$D$20,A597,"")</f>
        <v/>
      </c>
      <c r="C597" s="1" t="e">
        <f>IF(B597="",#N/A,0.5*(SIN(RADIANS(A597*'First Approx.'!$D$18))+SIN(RADIANS(A597*'First Approx.'!$D$19))))</f>
        <v>#N/A</v>
      </c>
      <c r="D597" s="1" t="e">
        <f>IF(B597="",#N/A,0.5*(COS(RADIANS(A597*'First Approx.'!$D$18))+COS(RADIANS(A597*'First Approx.'!$D$19))))</f>
        <v>#N/A</v>
      </c>
    </row>
    <row r="598" spans="1:4" x14ac:dyDescent="0.25">
      <c r="A598">
        <v>298</v>
      </c>
      <c r="B598" t="str">
        <f>IF(A598&lt;='First Approx.'!$D$20,A598,"")</f>
        <v/>
      </c>
      <c r="C598" s="1" t="e">
        <f>IF(B598="",#N/A,0.5*(SIN(RADIANS(A598*'First Approx.'!$D$18))+SIN(RADIANS(A598*'First Approx.'!$D$19))))</f>
        <v>#N/A</v>
      </c>
      <c r="D598" s="1" t="e">
        <f>IF(B598="",#N/A,0.5*(COS(RADIANS(A598*'First Approx.'!$D$18))+COS(RADIANS(A598*'First Approx.'!$D$19))))</f>
        <v>#N/A</v>
      </c>
    </row>
    <row r="599" spans="1:4" x14ac:dyDescent="0.25">
      <c r="A599">
        <v>298.5</v>
      </c>
      <c r="B599" t="str">
        <f>IF(A599&lt;='First Approx.'!$D$20,A599,"")</f>
        <v/>
      </c>
      <c r="C599" s="1" t="e">
        <f>IF(B599="",#N/A,0.5*(SIN(RADIANS(A599*'First Approx.'!$D$18))+SIN(RADIANS(A599*'First Approx.'!$D$19))))</f>
        <v>#N/A</v>
      </c>
      <c r="D599" s="1" t="e">
        <f>IF(B599="",#N/A,0.5*(COS(RADIANS(A599*'First Approx.'!$D$18))+COS(RADIANS(A599*'First Approx.'!$D$19))))</f>
        <v>#N/A</v>
      </c>
    </row>
    <row r="600" spans="1:4" x14ac:dyDescent="0.25">
      <c r="A600">
        <v>299</v>
      </c>
      <c r="B600" t="str">
        <f>IF(A600&lt;='First Approx.'!$D$20,A600,"")</f>
        <v/>
      </c>
      <c r="C600" s="1" t="e">
        <f>IF(B600="",#N/A,0.5*(SIN(RADIANS(A600*'First Approx.'!$D$18))+SIN(RADIANS(A600*'First Approx.'!$D$19))))</f>
        <v>#N/A</v>
      </c>
      <c r="D600" s="1" t="e">
        <f>IF(B600="",#N/A,0.5*(COS(RADIANS(A600*'First Approx.'!$D$18))+COS(RADIANS(A600*'First Approx.'!$D$19))))</f>
        <v>#N/A</v>
      </c>
    </row>
    <row r="601" spans="1:4" x14ac:dyDescent="0.25">
      <c r="A601">
        <v>299.5</v>
      </c>
      <c r="B601" t="str">
        <f>IF(A601&lt;='First Approx.'!$D$20,A601,"")</f>
        <v/>
      </c>
      <c r="C601" s="1" t="e">
        <f>IF(B601="",#N/A,0.5*(SIN(RADIANS(A601*'First Approx.'!$D$18))+SIN(RADIANS(A601*'First Approx.'!$D$19))))</f>
        <v>#N/A</v>
      </c>
      <c r="D601" s="1" t="e">
        <f>IF(B601="",#N/A,0.5*(COS(RADIANS(A601*'First Approx.'!$D$18))+COS(RADIANS(A601*'First Approx.'!$D$19))))</f>
        <v>#N/A</v>
      </c>
    </row>
    <row r="602" spans="1:4" x14ac:dyDescent="0.25">
      <c r="A602">
        <v>300</v>
      </c>
      <c r="B602" t="str">
        <f>IF(A602&lt;='First Approx.'!$D$20,A602,"")</f>
        <v/>
      </c>
      <c r="C602" s="1" t="e">
        <f>IF(B602="",#N/A,0.5*(SIN(RADIANS(A602*'First Approx.'!$D$18))+SIN(RADIANS(A602*'First Approx.'!$D$19))))</f>
        <v>#N/A</v>
      </c>
      <c r="D602" s="1" t="e">
        <f>IF(B602="",#N/A,0.5*(COS(RADIANS(A602*'First Approx.'!$D$18))+COS(RADIANS(A602*'First Approx.'!$D$19))))</f>
        <v>#N/A</v>
      </c>
    </row>
    <row r="603" spans="1:4" x14ac:dyDescent="0.25">
      <c r="A603">
        <v>300.5</v>
      </c>
      <c r="B603" t="str">
        <f>IF(A603&lt;='First Approx.'!$D$20,A603,"")</f>
        <v/>
      </c>
      <c r="C603" s="1" t="e">
        <f>IF(B603="",#N/A,0.5*(SIN(RADIANS(A603*'First Approx.'!$D$18))+SIN(RADIANS(A603*'First Approx.'!$D$19))))</f>
        <v>#N/A</v>
      </c>
      <c r="D603" s="1" t="e">
        <f>IF(B603="",#N/A,0.5*(COS(RADIANS(A603*'First Approx.'!$D$18))+COS(RADIANS(A603*'First Approx.'!$D$19))))</f>
        <v>#N/A</v>
      </c>
    </row>
    <row r="604" spans="1:4" x14ac:dyDescent="0.25">
      <c r="A604">
        <v>301</v>
      </c>
      <c r="B604" t="str">
        <f>IF(A604&lt;='First Approx.'!$D$20,A604,"")</f>
        <v/>
      </c>
      <c r="C604" s="1" t="e">
        <f>IF(B604="",#N/A,0.5*(SIN(RADIANS(A604*'First Approx.'!$D$18))+SIN(RADIANS(A604*'First Approx.'!$D$19))))</f>
        <v>#N/A</v>
      </c>
      <c r="D604" s="1" t="e">
        <f>IF(B604="",#N/A,0.5*(COS(RADIANS(A604*'First Approx.'!$D$18))+COS(RADIANS(A604*'First Approx.'!$D$19))))</f>
        <v>#N/A</v>
      </c>
    </row>
    <row r="605" spans="1:4" x14ac:dyDescent="0.25">
      <c r="A605">
        <v>301.5</v>
      </c>
      <c r="B605" t="str">
        <f>IF(A605&lt;='First Approx.'!$D$20,A605,"")</f>
        <v/>
      </c>
      <c r="C605" s="1" t="e">
        <f>IF(B605="",#N/A,0.5*(SIN(RADIANS(A605*'First Approx.'!$D$18))+SIN(RADIANS(A605*'First Approx.'!$D$19))))</f>
        <v>#N/A</v>
      </c>
      <c r="D605" s="1" t="e">
        <f>IF(B605="",#N/A,0.5*(COS(RADIANS(A605*'First Approx.'!$D$18))+COS(RADIANS(A605*'First Approx.'!$D$19))))</f>
        <v>#N/A</v>
      </c>
    </row>
    <row r="606" spans="1:4" x14ac:dyDescent="0.25">
      <c r="A606">
        <v>302</v>
      </c>
      <c r="B606" t="str">
        <f>IF(A606&lt;='First Approx.'!$D$20,A606,"")</f>
        <v/>
      </c>
      <c r="C606" s="1" t="e">
        <f>IF(B606="",#N/A,0.5*(SIN(RADIANS(A606*'First Approx.'!$D$18))+SIN(RADIANS(A606*'First Approx.'!$D$19))))</f>
        <v>#N/A</v>
      </c>
      <c r="D606" s="1" t="e">
        <f>IF(B606="",#N/A,0.5*(COS(RADIANS(A606*'First Approx.'!$D$18))+COS(RADIANS(A606*'First Approx.'!$D$19))))</f>
        <v>#N/A</v>
      </c>
    </row>
    <row r="607" spans="1:4" x14ac:dyDescent="0.25">
      <c r="A607">
        <v>302.5</v>
      </c>
      <c r="B607" t="str">
        <f>IF(A607&lt;='First Approx.'!$D$20,A607,"")</f>
        <v/>
      </c>
      <c r="C607" s="1" t="e">
        <f>IF(B607="",#N/A,0.5*(SIN(RADIANS(A607*'First Approx.'!$D$18))+SIN(RADIANS(A607*'First Approx.'!$D$19))))</f>
        <v>#N/A</v>
      </c>
      <c r="D607" s="1" t="e">
        <f>IF(B607="",#N/A,0.5*(COS(RADIANS(A607*'First Approx.'!$D$18))+COS(RADIANS(A607*'First Approx.'!$D$19))))</f>
        <v>#N/A</v>
      </c>
    </row>
    <row r="608" spans="1:4" x14ac:dyDescent="0.25">
      <c r="A608">
        <v>303</v>
      </c>
      <c r="B608" t="str">
        <f>IF(A608&lt;='First Approx.'!$D$20,A608,"")</f>
        <v/>
      </c>
      <c r="C608" s="1" t="e">
        <f>IF(B608="",#N/A,0.5*(SIN(RADIANS(A608*'First Approx.'!$D$18))+SIN(RADIANS(A608*'First Approx.'!$D$19))))</f>
        <v>#N/A</v>
      </c>
      <c r="D608" s="1" t="e">
        <f>IF(B608="",#N/A,0.5*(COS(RADIANS(A608*'First Approx.'!$D$18))+COS(RADIANS(A608*'First Approx.'!$D$19))))</f>
        <v>#N/A</v>
      </c>
    </row>
    <row r="609" spans="1:4" x14ac:dyDescent="0.25">
      <c r="A609">
        <v>303.5</v>
      </c>
      <c r="B609" t="str">
        <f>IF(A609&lt;='First Approx.'!$D$20,A609,"")</f>
        <v/>
      </c>
      <c r="C609" s="1" t="e">
        <f>IF(B609="",#N/A,0.5*(SIN(RADIANS(A609*'First Approx.'!$D$18))+SIN(RADIANS(A609*'First Approx.'!$D$19))))</f>
        <v>#N/A</v>
      </c>
      <c r="D609" s="1" t="e">
        <f>IF(B609="",#N/A,0.5*(COS(RADIANS(A609*'First Approx.'!$D$18))+COS(RADIANS(A609*'First Approx.'!$D$19))))</f>
        <v>#N/A</v>
      </c>
    </row>
    <row r="610" spans="1:4" x14ac:dyDescent="0.25">
      <c r="A610">
        <v>304</v>
      </c>
      <c r="B610" t="str">
        <f>IF(A610&lt;='First Approx.'!$D$20,A610,"")</f>
        <v/>
      </c>
      <c r="C610" s="1" t="e">
        <f>IF(B610="",#N/A,0.5*(SIN(RADIANS(A610*'First Approx.'!$D$18))+SIN(RADIANS(A610*'First Approx.'!$D$19))))</f>
        <v>#N/A</v>
      </c>
      <c r="D610" s="1" t="e">
        <f>IF(B610="",#N/A,0.5*(COS(RADIANS(A610*'First Approx.'!$D$18))+COS(RADIANS(A610*'First Approx.'!$D$19))))</f>
        <v>#N/A</v>
      </c>
    </row>
    <row r="611" spans="1:4" x14ac:dyDescent="0.25">
      <c r="A611">
        <v>304.5</v>
      </c>
      <c r="B611" t="str">
        <f>IF(A611&lt;='First Approx.'!$D$20,A611,"")</f>
        <v/>
      </c>
      <c r="C611" s="1" t="e">
        <f>IF(B611="",#N/A,0.5*(SIN(RADIANS(A611*'First Approx.'!$D$18))+SIN(RADIANS(A611*'First Approx.'!$D$19))))</f>
        <v>#N/A</v>
      </c>
      <c r="D611" s="1" t="e">
        <f>IF(B611="",#N/A,0.5*(COS(RADIANS(A611*'First Approx.'!$D$18))+COS(RADIANS(A611*'First Approx.'!$D$19))))</f>
        <v>#N/A</v>
      </c>
    </row>
    <row r="612" spans="1:4" x14ac:dyDescent="0.25">
      <c r="A612">
        <v>305</v>
      </c>
      <c r="B612" t="str">
        <f>IF(A612&lt;='First Approx.'!$D$20,A612,"")</f>
        <v/>
      </c>
      <c r="C612" s="1" t="e">
        <f>IF(B612="",#N/A,0.5*(SIN(RADIANS(A612*'First Approx.'!$D$18))+SIN(RADIANS(A612*'First Approx.'!$D$19))))</f>
        <v>#N/A</v>
      </c>
      <c r="D612" s="1" t="e">
        <f>IF(B612="",#N/A,0.5*(COS(RADIANS(A612*'First Approx.'!$D$18))+COS(RADIANS(A612*'First Approx.'!$D$19))))</f>
        <v>#N/A</v>
      </c>
    </row>
    <row r="613" spans="1:4" x14ac:dyDescent="0.25">
      <c r="A613">
        <v>305.5</v>
      </c>
      <c r="B613" t="str">
        <f>IF(A613&lt;='First Approx.'!$D$20,A613,"")</f>
        <v/>
      </c>
      <c r="C613" s="1" t="e">
        <f>IF(B613="",#N/A,0.5*(SIN(RADIANS(A613*'First Approx.'!$D$18))+SIN(RADIANS(A613*'First Approx.'!$D$19))))</f>
        <v>#N/A</v>
      </c>
      <c r="D613" s="1" t="e">
        <f>IF(B613="",#N/A,0.5*(COS(RADIANS(A613*'First Approx.'!$D$18))+COS(RADIANS(A613*'First Approx.'!$D$19))))</f>
        <v>#N/A</v>
      </c>
    </row>
    <row r="614" spans="1:4" x14ac:dyDescent="0.25">
      <c r="A614">
        <v>306</v>
      </c>
      <c r="B614" t="str">
        <f>IF(A614&lt;='First Approx.'!$D$20,A614,"")</f>
        <v/>
      </c>
      <c r="C614" s="1" t="e">
        <f>IF(B614="",#N/A,0.5*(SIN(RADIANS(A614*'First Approx.'!$D$18))+SIN(RADIANS(A614*'First Approx.'!$D$19))))</f>
        <v>#N/A</v>
      </c>
      <c r="D614" s="1" t="e">
        <f>IF(B614="",#N/A,0.5*(COS(RADIANS(A614*'First Approx.'!$D$18))+COS(RADIANS(A614*'First Approx.'!$D$19))))</f>
        <v>#N/A</v>
      </c>
    </row>
    <row r="615" spans="1:4" x14ac:dyDescent="0.25">
      <c r="A615">
        <v>306.5</v>
      </c>
      <c r="B615" t="str">
        <f>IF(A615&lt;='First Approx.'!$D$20,A615,"")</f>
        <v/>
      </c>
      <c r="C615" s="1" t="e">
        <f>IF(B615="",#N/A,0.5*(SIN(RADIANS(A615*'First Approx.'!$D$18))+SIN(RADIANS(A615*'First Approx.'!$D$19))))</f>
        <v>#N/A</v>
      </c>
      <c r="D615" s="1" t="e">
        <f>IF(B615="",#N/A,0.5*(COS(RADIANS(A615*'First Approx.'!$D$18))+COS(RADIANS(A615*'First Approx.'!$D$19))))</f>
        <v>#N/A</v>
      </c>
    </row>
    <row r="616" spans="1:4" x14ac:dyDescent="0.25">
      <c r="A616">
        <v>307</v>
      </c>
      <c r="B616" t="str">
        <f>IF(A616&lt;='First Approx.'!$D$20,A616,"")</f>
        <v/>
      </c>
      <c r="C616" s="1" t="e">
        <f>IF(B616="",#N/A,0.5*(SIN(RADIANS(A616*'First Approx.'!$D$18))+SIN(RADIANS(A616*'First Approx.'!$D$19))))</f>
        <v>#N/A</v>
      </c>
      <c r="D616" s="1" t="e">
        <f>IF(B616="",#N/A,0.5*(COS(RADIANS(A616*'First Approx.'!$D$18))+COS(RADIANS(A616*'First Approx.'!$D$19))))</f>
        <v>#N/A</v>
      </c>
    </row>
    <row r="617" spans="1:4" x14ac:dyDescent="0.25">
      <c r="A617">
        <v>307.5</v>
      </c>
      <c r="B617" t="str">
        <f>IF(A617&lt;='First Approx.'!$D$20,A617,"")</f>
        <v/>
      </c>
      <c r="C617" s="1" t="e">
        <f>IF(B617="",#N/A,0.5*(SIN(RADIANS(A617*'First Approx.'!$D$18))+SIN(RADIANS(A617*'First Approx.'!$D$19))))</f>
        <v>#N/A</v>
      </c>
      <c r="D617" s="1" t="e">
        <f>IF(B617="",#N/A,0.5*(COS(RADIANS(A617*'First Approx.'!$D$18))+COS(RADIANS(A617*'First Approx.'!$D$19))))</f>
        <v>#N/A</v>
      </c>
    </row>
    <row r="618" spans="1:4" x14ac:dyDescent="0.25">
      <c r="A618">
        <v>308</v>
      </c>
      <c r="B618" t="str">
        <f>IF(A618&lt;='First Approx.'!$D$20,A618,"")</f>
        <v/>
      </c>
      <c r="C618" s="1" t="e">
        <f>IF(B618="",#N/A,0.5*(SIN(RADIANS(A618*'First Approx.'!$D$18))+SIN(RADIANS(A618*'First Approx.'!$D$19))))</f>
        <v>#N/A</v>
      </c>
      <c r="D618" s="1" t="e">
        <f>IF(B618="",#N/A,0.5*(COS(RADIANS(A618*'First Approx.'!$D$18))+COS(RADIANS(A618*'First Approx.'!$D$19))))</f>
        <v>#N/A</v>
      </c>
    </row>
    <row r="619" spans="1:4" x14ac:dyDescent="0.25">
      <c r="A619">
        <v>308.5</v>
      </c>
      <c r="B619" t="str">
        <f>IF(A619&lt;='First Approx.'!$D$20,A619,"")</f>
        <v/>
      </c>
      <c r="C619" s="1" t="e">
        <f>IF(B619="",#N/A,0.5*(SIN(RADIANS(A619*'First Approx.'!$D$18))+SIN(RADIANS(A619*'First Approx.'!$D$19))))</f>
        <v>#N/A</v>
      </c>
      <c r="D619" s="1" t="e">
        <f>IF(B619="",#N/A,0.5*(COS(RADIANS(A619*'First Approx.'!$D$18))+COS(RADIANS(A619*'First Approx.'!$D$19))))</f>
        <v>#N/A</v>
      </c>
    </row>
    <row r="620" spans="1:4" x14ac:dyDescent="0.25">
      <c r="A620">
        <v>309</v>
      </c>
      <c r="B620" t="str">
        <f>IF(A620&lt;='First Approx.'!$D$20,A620,"")</f>
        <v/>
      </c>
      <c r="C620" s="1" t="e">
        <f>IF(B620="",#N/A,0.5*(SIN(RADIANS(A620*'First Approx.'!$D$18))+SIN(RADIANS(A620*'First Approx.'!$D$19))))</f>
        <v>#N/A</v>
      </c>
      <c r="D620" s="1" t="e">
        <f>IF(B620="",#N/A,0.5*(COS(RADIANS(A620*'First Approx.'!$D$18))+COS(RADIANS(A620*'First Approx.'!$D$19))))</f>
        <v>#N/A</v>
      </c>
    </row>
    <row r="621" spans="1:4" x14ac:dyDescent="0.25">
      <c r="A621">
        <v>309.5</v>
      </c>
      <c r="B621" t="str">
        <f>IF(A621&lt;='First Approx.'!$D$20,A621,"")</f>
        <v/>
      </c>
      <c r="C621" s="1" t="e">
        <f>IF(B621="",#N/A,0.5*(SIN(RADIANS(A621*'First Approx.'!$D$18))+SIN(RADIANS(A621*'First Approx.'!$D$19))))</f>
        <v>#N/A</v>
      </c>
      <c r="D621" s="1" t="e">
        <f>IF(B621="",#N/A,0.5*(COS(RADIANS(A621*'First Approx.'!$D$18))+COS(RADIANS(A621*'First Approx.'!$D$19))))</f>
        <v>#N/A</v>
      </c>
    </row>
    <row r="622" spans="1:4" x14ac:dyDescent="0.25">
      <c r="A622">
        <v>310</v>
      </c>
      <c r="B622" t="str">
        <f>IF(A622&lt;='First Approx.'!$D$20,A622,"")</f>
        <v/>
      </c>
      <c r="C622" s="1" t="e">
        <f>IF(B622="",#N/A,0.5*(SIN(RADIANS(A622*'First Approx.'!$D$18))+SIN(RADIANS(A622*'First Approx.'!$D$19))))</f>
        <v>#N/A</v>
      </c>
      <c r="D622" s="1" t="e">
        <f>IF(B622="",#N/A,0.5*(COS(RADIANS(A622*'First Approx.'!$D$18))+COS(RADIANS(A622*'First Approx.'!$D$19))))</f>
        <v>#N/A</v>
      </c>
    </row>
    <row r="623" spans="1:4" x14ac:dyDescent="0.25">
      <c r="A623">
        <v>310.5</v>
      </c>
      <c r="B623" t="str">
        <f>IF(A623&lt;='First Approx.'!$D$20,A623,"")</f>
        <v/>
      </c>
      <c r="C623" s="1" t="e">
        <f>IF(B623="",#N/A,0.5*(SIN(RADIANS(A623*'First Approx.'!$D$18))+SIN(RADIANS(A623*'First Approx.'!$D$19))))</f>
        <v>#N/A</v>
      </c>
      <c r="D623" s="1" t="e">
        <f>IF(B623="",#N/A,0.5*(COS(RADIANS(A623*'First Approx.'!$D$18))+COS(RADIANS(A623*'First Approx.'!$D$19))))</f>
        <v>#N/A</v>
      </c>
    </row>
    <row r="624" spans="1:4" x14ac:dyDescent="0.25">
      <c r="A624">
        <v>311</v>
      </c>
      <c r="B624" t="str">
        <f>IF(A624&lt;='First Approx.'!$D$20,A624,"")</f>
        <v/>
      </c>
      <c r="C624" s="1" t="e">
        <f>IF(B624="",#N/A,0.5*(SIN(RADIANS(A624*'First Approx.'!$D$18))+SIN(RADIANS(A624*'First Approx.'!$D$19))))</f>
        <v>#N/A</v>
      </c>
      <c r="D624" s="1" t="e">
        <f>IF(B624="",#N/A,0.5*(COS(RADIANS(A624*'First Approx.'!$D$18))+COS(RADIANS(A624*'First Approx.'!$D$19))))</f>
        <v>#N/A</v>
      </c>
    </row>
    <row r="625" spans="1:4" x14ac:dyDescent="0.25">
      <c r="A625">
        <v>311.5</v>
      </c>
      <c r="B625" t="str">
        <f>IF(A625&lt;='First Approx.'!$D$20,A625,"")</f>
        <v/>
      </c>
      <c r="C625" s="1" t="e">
        <f>IF(B625="",#N/A,0.5*(SIN(RADIANS(A625*'First Approx.'!$D$18))+SIN(RADIANS(A625*'First Approx.'!$D$19))))</f>
        <v>#N/A</v>
      </c>
      <c r="D625" s="1" t="e">
        <f>IF(B625="",#N/A,0.5*(COS(RADIANS(A625*'First Approx.'!$D$18))+COS(RADIANS(A625*'First Approx.'!$D$19))))</f>
        <v>#N/A</v>
      </c>
    </row>
    <row r="626" spans="1:4" x14ac:dyDescent="0.25">
      <c r="A626">
        <v>312</v>
      </c>
      <c r="B626" t="str">
        <f>IF(A626&lt;='First Approx.'!$D$20,A626,"")</f>
        <v/>
      </c>
      <c r="C626" s="1" t="e">
        <f>IF(B626="",#N/A,0.5*(SIN(RADIANS(A626*'First Approx.'!$D$18))+SIN(RADIANS(A626*'First Approx.'!$D$19))))</f>
        <v>#N/A</v>
      </c>
      <c r="D626" s="1" t="e">
        <f>IF(B626="",#N/A,0.5*(COS(RADIANS(A626*'First Approx.'!$D$18))+COS(RADIANS(A626*'First Approx.'!$D$19))))</f>
        <v>#N/A</v>
      </c>
    </row>
    <row r="627" spans="1:4" x14ac:dyDescent="0.25">
      <c r="A627">
        <v>312.5</v>
      </c>
      <c r="B627" t="str">
        <f>IF(A627&lt;='First Approx.'!$D$20,A627,"")</f>
        <v/>
      </c>
      <c r="C627" s="1" t="e">
        <f>IF(B627="",#N/A,0.5*(SIN(RADIANS(A627*'First Approx.'!$D$18))+SIN(RADIANS(A627*'First Approx.'!$D$19))))</f>
        <v>#N/A</v>
      </c>
      <c r="D627" s="1" t="e">
        <f>IF(B627="",#N/A,0.5*(COS(RADIANS(A627*'First Approx.'!$D$18))+COS(RADIANS(A627*'First Approx.'!$D$19))))</f>
        <v>#N/A</v>
      </c>
    </row>
    <row r="628" spans="1:4" x14ac:dyDescent="0.25">
      <c r="A628">
        <v>313</v>
      </c>
      <c r="B628" t="str">
        <f>IF(A628&lt;='First Approx.'!$D$20,A628,"")</f>
        <v/>
      </c>
      <c r="C628" s="1" t="e">
        <f>IF(B628="",#N/A,0.5*(SIN(RADIANS(A628*'First Approx.'!$D$18))+SIN(RADIANS(A628*'First Approx.'!$D$19))))</f>
        <v>#N/A</v>
      </c>
      <c r="D628" s="1" t="e">
        <f>IF(B628="",#N/A,0.5*(COS(RADIANS(A628*'First Approx.'!$D$18))+COS(RADIANS(A628*'First Approx.'!$D$19))))</f>
        <v>#N/A</v>
      </c>
    </row>
    <row r="629" spans="1:4" x14ac:dyDescent="0.25">
      <c r="A629">
        <v>313.5</v>
      </c>
      <c r="B629" t="str">
        <f>IF(A629&lt;='First Approx.'!$D$20,A629,"")</f>
        <v/>
      </c>
      <c r="C629" s="1" t="e">
        <f>IF(B629="",#N/A,0.5*(SIN(RADIANS(A629*'First Approx.'!$D$18))+SIN(RADIANS(A629*'First Approx.'!$D$19))))</f>
        <v>#N/A</v>
      </c>
      <c r="D629" s="1" t="e">
        <f>IF(B629="",#N/A,0.5*(COS(RADIANS(A629*'First Approx.'!$D$18))+COS(RADIANS(A629*'First Approx.'!$D$19))))</f>
        <v>#N/A</v>
      </c>
    </row>
    <row r="630" spans="1:4" x14ac:dyDescent="0.25">
      <c r="A630">
        <v>314</v>
      </c>
      <c r="B630" t="str">
        <f>IF(A630&lt;='First Approx.'!$D$20,A630,"")</f>
        <v/>
      </c>
      <c r="C630" s="1" t="e">
        <f>IF(B630="",#N/A,0.5*(SIN(RADIANS(A630*'First Approx.'!$D$18))+SIN(RADIANS(A630*'First Approx.'!$D$19))))</f>
        <v>#N/A</v>
      </c>
      <c r="D630" s="1" t="e">
        <f>IF(B630="",#N/A,0.5*(COS(RADIANS(A630*'First Approx.'!$D$18))+COS(RADIANS(A630*'First Approx.'!$D$19))))</f>
        <v>#N/A</v>
      </c>
    </row>
    <row r="631" spans="1:4" x14ac:dyDescent="0.25">
      <c r="A631">
        <v>314.5</v>
      </c>
      <c r="B631" t="str">
        <f>IF(A631&lt;='First Approx.'!$D$20,A631,"")</f>
        <v/>
      </c>
      <c r="C631" s="1" t="e">
        <f>IF(B631="",#N/A,0.5*(SIN(RADIANS(A631*'First Approx.'!$D$18))+SIN(RADIANS(A631*'First Approx.'!$D$19))))</f>
        <v>#N/A</v>
      </c>
      <c r="D631" s="1" t="e">
        <f>IF(B631="",#N/A,0.5*(COS(RADIANS(A631*'First Approx.'!$D$18))+COS(RADIANS(A631*'First Approx.'!$D$19))))</f>
        <v>#N/A</v>
      </c>
    </row>
    <row r="632" spans="1:4" x14ac:dyDescent="0.25">
      <c r="A632">
        <v>315</v>
      </c>
      <c r="B632" t="str">
        <f>IF(A632&lt;='First Approx.'!$D$20,A632,"")</f>
        <v/>
      </c>
      <c r="C632" s="1" t="e">
        <f>IF(B632="",#N/A,0.5*(SIN(RADIANS(A632*'First Approx.'!$D$18))+SIN(RADIANS(A632*'First Approx.'!$D$19))))</f>
        <v>#N/A</v>
      </c>
      <c r="D632" s="1" t="e">
        <f>IF(B632="",#N/A,0.5*(COS(RADIANS(A632*'First Approx.'!$D$18))+COS(RADIANS(A632*'First Approx.'!$D$19))))</f>
        <v>#N/A</v>
      </c>
    </row>
    <row r="633" spans="1:4" x14ac:dyDescent="0.25">
      <c r="A633">
        <v>315.5</v>
      </c>
      <c r="B633" t="str">
        <f>IF(A633&lt;='First Approx.'!$D$20,A633,"")</f>
        <v/>
      </c>
      <c r="C633" s="1" t="e">
        <f>IF(B633="",#N/A,0.5*(SIN(RADIANS(A633*'First Approx.'!$D$18))+SIN(RADIANS(A633*'First Approx.'!$D$19))))</f>
        <v>#N/A</v>
      </c>
      <c r="D633" s="1" t="e">
        <f>IF(B633="",#N/A,0.5*(COS(RADIANS(A633*'First Approx.'!$D$18))+COS(RADIANS(A633*'First Approx.'!$D$19))))</f>
        <v>#N/A</v>
      </c>
    </row>
    <row r="634" spans="1:4" x14ac:dyDescent="0.25">
      <c r="A634">
        <v>316</v>
      </c>
      <c r="B634" t="str">
        <f>IF(A634&lt;='First Approx.'!$D$20,A634,"")</f>
        <v/>
      </c>
      <c r="C634" s="1" t="e">
        <f>IF(B634="",#N/A,0.5*(SIN(RADIANS(A634*'First Approx.'!$D$18))+SIN(RADIANS(A634*'First Approx.'!$D$19))))</f>
        <v>#N/A</v>
      </c>
      <c r="D634" s="1" t="e">
        <f>IF(B634="",#N/A,0.5*(COS(RADIANS(A634*'First Approx.'!$D$18))+COS(RADIANS(A634*'First Approx.'!$D$19))))</f>
        <v>#N/A</v>
      </c>
    </row>
    <row r="635" spans="1:4" x14ac:dyDescent="0.25">
      <c r="A635">
        <v>316.5</v>
      </c>
      <c r="B635" t="str">
        <f>IF(A635&lt;='First Approx.'!$D$20,A635,"")</f>
        <v/>
      </c>
      <c r="C635" s="1" t="e">
        <f>IF(B635="",#N/A,0.5*(SIN(RADIANS(A635*'First Approx.'!$D$18))+SIN(RADIANS(A635*'First Approx.'!$D$19))))</f>
        <v>#N/A</v>
      </c>
      <c r="D635" s="1" t="e">
        <f>IF(B635="",#N/A,0.5*(COS(RADIANS(A635*'First Approx.'!$D$18))+COS(RADIANS(A635*'First Approx.'!$D$19))))</f>
        <v>#N/A</v>
      </c>
    </row>
    <row r="636" spans="1:4" x14ac:dyDescent="0.25">
      <c r="A636">
        <v>317</v>
      </c>
      <c r="B636" t="str">
        <f>IF(A636&lt;='First Approx.'!$D$20,A636,"")</f>
        <v/>
      </c>
      <c r="C636" s="1" t="e">
        <f>IF(B636="",#N/A,0.5*(SIN(RADIANS(A636*'First Approx.'!$D$18))+SIN(RADIANS(A636*'First Approx.'!$D$19))))</f>
        <v>#N/A</v>
      </c>
      <c r="D636" s="1" t="e">
        <f>IF(B636="",#N/A,0.5*(COS(RADIANS(A636*'First Approx.'!$D$18))+COS(RADIANS(A636*'First Approx.'!$D$19))))</f>
        <v>#N/A</v>
      </c>
    </row>
    <row r="637" spans="1:4" x14ac:dyDescent="0.25">
      <c r="A637">
        <v>317.5</v>
      </c>
      <c r="B637" t="str">
        <f>IF(A637&lt;='First Approx.'!$D$20,A637,"")</f>
        <v/>
      </c>
      <c r="C637" s="1" t="e">
        <f>IF(B637="",#N/A,0.5*(SIN(RADIANS(A637*'First Approx.'!$D$18))+SIN(RADIANS(A637*'First Approx.'!$D$19))))</f>
        <v>#N/A</v>
      </c>
      <c r="D637" s="1" t="e">
        <f>IF(B637="",#N/A,0.5*(COS(RADIANS(A637*'First Approx.'!$D$18))+COS(RADIANS(A637*'First Approx.'!$D$19))))</f>
        <v>#N/A</v>
      </c>
    </row>
    <row r="638" spans="1:4" x14ac:dyDescent="0.25">
      <c r="A638">
        <v>318</v>
      </c>
      <c r="B638" t="str">
        <f>IF(A638&lt;='First Approx.'!$D$20,A638,"")</f>
        <v/>
      </c>
      <c r="C638" s="1" t="e">
        <f>IF(B638="",#N/A,0.5*(SIN(RADIANS(A638*'First Approx.'!$D$18))+SIN(RADIANS(A638*'First Approx.'!$D$19))))</f>
        <v>#N/A</v>
      </c>
      <c r="D638" s="1" t="e">
        <f>IF(B638="",#N/A,0.5*(COS(RADIANS(A638*'First Approx.'!$D$18))+COS(RADIANS(A638*'First Approx.'!$D$19))))</f>
        <v>#N/A</v>
      </c>
    </row>
    <row r="639" spans="1:4" x14ac:dyDescent="0.25">
      <c r="A639">
        <v>318.5</v>
      </c>
      <c r="B639" t="str">
        <f>IF(A639&lt;='First Approx.'!$D$20,A639,"")</f>
        <v/>
      </c>
      <c r="C639" s="1" t="e">
        <f>IF(B639="",#N/A,0.5*(SIN(RADIANS(A639*'First Approx.'!$D$18))+SIN(RADIANS(A639*'First Approx.'!$D$19))))</f>
        <v>#N/A</v>
      </c>
      <c r="D639" s="1" t="e">
        <f>IF(B639="",#N/A,0.5*(COS(RADIANS(A639*'First Approx.'!$D$18))+COS(RADIANS(A639*'First Approx.'!$D$19))))</f>
        <v>#N/A</v>
      </c>
    </row>
    <row r="640" spans="1:4" x14ac:dyDescent="0.25">
      <c r="A640">
        <v>319</v>
      </c>
      <c r="B640" t="str">
        <f>IF(A640&lt;='First Approx.'!$D$20,A640,"")</f>
        <v/>
      </c>
      <c r="C640" s="1" t="e">
        <f>IF(B640="",#N/A,0.5*(SIN(RADIANS(A640*'First Approx.'!$D$18))+SIN(RADIANS(A640*'First Approx.'!$D$19))))</f>
        <v>#N/A</v>
      </c>
      <c r="D640" s="1" t="e">
        <f>IF(B640="",#N/A,0.5*(COS(RADIANS(A640*'First Approx.'!$D$18))+COS(RADIANS(A640*'First Approx.'!$D$19))))</f>
        <v>#N/A</v>
      </c>
    </row>
    <row r="641" spans="1:4" x14ac:dyDescent="0.25">
      <c r="A641">
        <v>319.5</v>
      </c>
      <c r="B641" t="str">
        <f>IF(A641&lt;='First Approx.'!$D$20,A641,"")</f>
        <v/>
      </c>
      <c r="C641" s="1" t="e">
        <f>IF(B641="",#N/A,0.5*(SIN(RADIANS(A641*'First Approx.'!$D$18))+SIN(RADIANS(A641*'First Approx.'!$D$19))))</f>
        <v>#N/A</v>
      </c>
      <c r="D641" s="1" t="e">
        <f>IF(B641="",#N/A,0.5*(COS(RADIANS(A641*'First Approx.'!$D$18))+COS(RADIANS(A641*'First Approx.'!$D$19))))</f>
        <v>#N/A</v>
      </c>
    </row>
    <row r="642" spans="1:4" x14ac:dyDescent="0.25">
      <c r="A642">
        <v>320</v>
      </c>
      <c r="B642" t="str">
        <f>IF(A642&lt;='First Approx.'!$D$20,A642,"")</f>
        <v/>
      </c>
      <c r="C642" s="1" t="e">
        <f>IF(B642="",#N/A,0.5*(SIN(RADIANS(A642*'First Approx.'!$D$18))+SIN(RADIANS(A642*'First Approx.'!$D$19))))</f>
        <v>#N/A</v>
      </c>
      <c r="D642" s="1" t="e">
        <f>IF(B642="",#N/A,0.5*(COS(RADIANS(A642*'First Approx.'!$D$18))+COS(RADIANS(A642*'First Approx.'!$D$19))))</f>
        <v>#N/A</v>
      </c>
    </row>
    <row r="643" spans="1:4" x14ac:dyDescent="0.25">
      <c r="A643">
        <v>320.5</v>
      </c>
      <c r="B643" t="str">
        <f>IF(A643&lt;='First Approx.'!$D$20,A643,"")</f>
        <v/>
      </c>
      <c r="C643" s="1" t="e">
        <f>IF(B643="",#N/A,0.5*(SIN(RADIANS(A643*'First Approx.'!$D$18))+SIN(RADIANS(A643*'First Approx.'!$D$19))))</f>
        <v>#N/A</v>
      </c>
      <c r="D643" s="1" t="e">
        <f>IF(B643="",#N/A,0.5*(COS(RADIANS(A643*'First Approx.'!$D$18))+COS(RADIANS(A643*'First Approx.'!$D$19))))</f>
        <v>#N/A</v>
      </c>
    </row>
    <row r="644" spans="1:4" x14ac:dyDescent="0.25">
      <c r="A644">
        <v>321</v>
      </c>
      <c r="B644" t="str">
        <f>IF(A644&lt;='First Approx.'!$D$20,A644,"")</f>
        <v/>
      </c>
      <c r="C644" s="1" t="e">
        <f>IF(B644="",#N/A,0.5*(SIN(RADIANS(A644*'First Approx.'!$D$18))+SIN(RADIANS(A644*'First Approx.'!$D$19))))</f>
        <v>#N/A</v>
      </c>
      <c r="D644" s="1" t="e">
        <f>IF(B644="",#N/A,0.5*(COS(RADIANS(A644*'First Approx.'!$D$18))+COS(RADIANS(A644*'First Approx.'!$D$19))))</f>
        <v>#N/A</v>
      </c>
    </row>
    <row r="645" spans="1:4" x14ac:dyDescent="0.25">
      <c r="A645">
        <v>321.5</v>
      </c>
      <c r="B645" t="str">
        <f>IF(A645&lt;='First Approx.'!$D$20,A645,"")</f>
        <v/>
      </c>
      <c r="C645" s="1" t="e">
        <f>IF(B645="",#N/A,0.5*(SIN(RADIANS(A645*'First Approx.'!$D$18))+SIN(RADIANS(A645*'First Approx.'!$D$19))))</f>
        <v>#N/A</v>
      </c>
      <c r="D645" s="1" t="e">
        <f>IF(B645="",#N/A,0.5*(COS(RADIANS(A645*'First Approx.'!$D$18))+COS(RADIANS(A645*'First Approx.'!$D$19))))</f>
        <v>#N/A</v>
      </c>
    </row>
    <row r="646" spans="1:4" x14ac:dyDescent="0.25">
      <c r="A646">
        <v>322</v>
      </c>
      <c r="B646" t="str">
        <f>IF(A646&lt;='First Approx.'!$D$20,A646,"")</f>
        <v/>
      </c>
      <c r="C646" s="1" t="e">
        <f>IF(B646="",#N/A,0.5*(SIN(RADIANS(A646*'First Approx.'!$D$18))+SIN(RADIANS(A646*'First Approx.'!$D$19))))</f>
        <v>#N/A</v>
      </c>
      <c r="D646" s="1" t="e">
        <f>IF(B646="",#N/A,0.5*(COS(RADIANS(A646*'First Approx.'!$D$18))+COS(RADIANS(A646*'First Approx.'!$D$19))))</f>
        <v>#N/A</v>
      </c>
    </row>
    <row r="647" spans="1:4" x14ac:dyDescent="0.25">
      <c r="A647">
        <v>322.5</v>
      </c>
      <c r="B647" t="str">
        <f>IF(A647&lt;='First Approx.'!$D$20,A647,"")</f>
        <v/>
      </c>
      <c r="C647" s="1" t="e">
        <f>IF(B647="",#N/A,0.5*(SIN(RADIANS(A647*'First Approx.'!$D$18))+SIN(RADIANS(A647*'First Approx.'!$D$19))))</f>
        <v>#N/A</v>
      </c>
      <c r="D647" s="1" t="e">
        <f>IF(B647="",#N/A,0.5*(COS(RADIANS(A647*'First Approx.'!$D$18))+COS(RADIANS(A647*'First Approx.'!$D$19))))</f>
        <v>#N/A</v>
      </c>
    </row>
    <row r="648" spans="1:4" x14ac:dyDescent="0.25">
      <c r="A648">
        <v>323</v>
      </c>
      <c r="B648" t="str">
        <f>IF(A648&lt;='First Approx.'!$D$20,A648,"")</f>
        <v/>
      </c>
      <c r="C648" s="1" t="e">
        <f>IF(B648="",#N/A,0.5*(SIN(RADIANS(A648*'First Approx.'!$D$18))+SIN(RADIANS(A648*'First Approx.'!$D$19))))</f>
        <v>#N/A</v>
      </c>
      <c r="D648" s="1" t="e">
        <f>IF(B648="",#N/A,0.5*(COS(RADIANS(A648*'First Approx.'!$D$18))+COS(RADIANS(A648*'First Approx.'!$D$19))))</f>
        <v>#N/A</v>
      </c>
    </row>
    <row r="649" spans="1:4" x14ac:dyDescent="0.25">
      <c r="A649">
        <v>323.5</v>
      </c>
      <c r="B649" t="str">
        <f>IF(A649&lt;='First Approx.'!$D$20,A649,"")</f>
        <v/>
      </c>
      <c r="C649" s="1" t="e">
        <f>IF(B649="",#N/A,0.5*(SIN(RADIANS(A649*'First Approx.'!$D$18))+SIN(RADIANS(A649*'First Approx.'!$D$19))))</f>
        <v>#N/A</v>
      </c>
      <c r="D649" s="1" t="e">
        <f>IF(B649="",#N/A,0.5*(COS(RADIANS(A649*'First Approx.'!$D$18))+COS(RADIANS(A649*'First Approx.'!$D$19))))</f>
        <v>#N/A</v>
      </c>
    </row>
    <row r="650" spans="1:4" x14ac:dyDescent="0.25">
      <c r="A650">
        <v>324</v>
      </c>
      <c r="B650" t="str">
        <f>IF(A650&lt;='First Approx.'!$D$20,A650,"")</f>
        <v/>
      </c>
      <c r="C650" s="1" t="e">
        <f>IF(B650="",#N/A,0.5*(SIN(RADIANS(A650*'First Approx.'!$D$18))+SIN(RADIANS(A650*'First Approx.'!$D$19))))</f>
        <v>#N/A</v>
      </c>
      <c r="D650" s="1" t="e">
        <f>IF(B650="",#N/A,0.5*(COS(RADIANS(A650*'First Approx.'!$D$18))+COS(RADIANS(A650*'First Approx.'!$D$19))))</f>
        <v>#N/A</v>
      </c>
    </row>
    <row r="651" spans="1:4" x14ac:dyDescent="0.25">
      <c r="A651">
        <v>324.5</v>
      </c>
      <c r="B651" t="str">
        <f>IF(A651&lt;='First Approx.'!$D$20,A651,"")</f>
        <v/>
      </c>
      <c r="C651" s="1" t="e">
        <f>IF(B651="",#N/A,0.5*(SIN(RADIANS(A651*'First Approx.'!$D$18))+SIN(RADIANS(A651*'First Approx.'!$D$19))))</f>
        <v>#N/A</v>
      </c>
      <c r="D651" s="1" t="e">
        <f>IF(B651="",#N/A,0.5*(COS(RADIANS(A651*'First Approx.'!$D$18))+COS(RADIANS(A651*'First Approx.'!$D$19))))</f>
        <v>#N/A</v>
      </c>
    </row>
    <row r="652" spans="1:4" x14ac:dyDescent="0.25">
      <c r="A652">
        <v>325</v>
      </c>
      <c r="B652" t="str">
        <f>IF(A652&lt;='First Approx.'!$D$20,A652,"")</f>
        <v/>
      </c>
      <c r="C652" s="1" t="e">
        <f>IF(B652="",#N/A,0.5*(SIN(RADIANS(A652*'First Approx.'!$D$18))+SIN(RADIANS(A652*'First Approx.'!$D$19))))</f>
        <v>#N/A</v>
      </c>
      <c r="D652" s="1" t="e">
        <f>IF(B652="",#N/A,0.5*(COS(RADIANS(A652*'First Approx.'!$D$18))+COS(RADIANS(A652*'First Approx.'!$D$19))))</f>
        <v>#N/A</v>
      </c>
    </row>
    <row r="653" spans="1:4" x14ac:dyDescent="0.25">
      <c r="A653">
        <v>325.5</v>
      </c>
      <c r="B653" t="str">
        <f>IF(A653&lt;='First Approx.'!$D$20,A653,"")</f>
        <v/>
      </c>
      <c r="C653" s="1" t="e">
        <f>IF(B653="",#N/A,0.5*(SIN(RADIANS(A653*'First Approx.'!$D$18))+SIN(RADIANS(A653*'First Approx.'!$D$19))))</f>
        <v>#N/A</v>
      </c>
      <c r="D653" s="1" t="e">
        <f>IF(B653="",#N/A,0.5*(COS(RADIANS(A653*'First Approx.'!$D$18))+COS(RADIANS(A653*'First Approx.'!$D$19))))</f>
        <v>#N/A</v>
      </c>
    </row>
    <row r="654" spans="1:4" x14ac:dyDescent="0.25">
      <c r="A654">
        <v>326</v>
      </c>
      <c r="B654" t="str">
        <f>IF(A654&lt;='First Approx.'!$D$20,A654,"")</f>
        <v/>
      </c>
      <c r="C654" s="1" t="e">
        <f>IF(B654="",#N/A,0.5*(SIN(RADIANS(A654*'First Approx.'!$D$18))+SIN(RADIANS(A654*'First Approx.'!$D$19))))</f>
        <v>#N/A</v>
      </c>
      <c r="D654" s="1" t="e">
        <f>IF(B654="",#N/A,0.5*(COS(RADIANS(A654*'First Approx.'!$D$18))+COS(RADIANS(A654*'First Approx.'!$D$19))))</f>
        <v>#N/A</v>
      </c>
    </row>
    <row r="655" spans="1:4" x14ac:dyDescent="0.25">
      <c r="A655">
        <v>326.5</v>
      </c>
      <c r="B655" t="str">
        <f>IF(A655&lt;='First Approx.'!$D$20,A655,"")</f>
        <v/>
      </c>
      <c r="C655" s="1" t="e">
        <f>IF(B655="",#N/A,0.5*(SIN(RADIANS(A655*'First Approx.'!$D$18))+SIN(RADIANS(A655*'First Approx.'!$D$19))))</f>
        <v>#N/A</v>
      </c>
      <c r="D655" s="1" t="e">
        <f>IF(B655="",#N/A,0.5*(COS(RADIANS(A655*'First Approx.'!$D$18))+COS(RADIANS(A655*'First Approx.'!$D$19))))</f>
        <v>#N/A</v>
      </c>
    </row>
    <row r="656" spans="1:4" x14ac:dyDescent="0.25">
      <c r="A656">
        <v>327</v>
      </c>
      <c r="B656" t="str">
        <f>IF(A656&lt;='First Approx.'!$D$20,A656,"")</f>
        <v/>
      </c>
      <c r="C656" s="1" t="e">
        <f>IF(B656="",#N/A,0.5*(SIN(RADIANS(A656*'First Approx.'!$D$18))+SIN(RADIANS(A656*'First Approx.'!$D$19))))</f>
        <v>#N/A</v>
      </c>
      <c r="D656" s="1" t="e">
        <f>IF(B656="",#N/A,0.5*(COS(RADIANS(A656*'First Approx.'!$D$18))+COS(RADIANS(A656*'First Approx.'!$D$19))))</f>
        <v>#N/A</v>
      </c>
    </row>
    <row r="657" spans="1:4" x14ac:dyDescent="0.25">
      <c r="A657">
        <v>327.5</v>
      </c>
      <c r="B657" t="str">
        <f>IF(A657&lt;='First Approx.'!$D$20,A657,"")</f>
        <v/>
      </c>
      <c r="C657" s="1" t="e">
        <f>IF(B657="",#N/A,0.5*(SIN(RADIANS(A657*'First Approx.'!$D$18))+SIN(RADIANS(A657*'First Approx.'!$D$19))))</f>
        <v>#N/A</v>
      </c>
      <c r="D657" s="1" t="e">
        <f>IF(B657="",#N/A,0.5*(COS(RADIANS(A657*'First Approx.'!$D$18))+COS(RADIANS(A657*'First Approx.'!$D$19))))</f>
        <v>#N/A</v>
      </c>
    </row>
    <row r="658" spans="1:4" x14ac:dyDescent="0.25">
      <c r="A658">
        <v>328</v>
      </c>
      <c r="B658" t="str">
        <f>IF(A658&lt;='First Approx.'!$D$20,A658,"")</f>
        <v/>
      </c>
      <c r="C658" s="1" t="e">
        <f>IF(B658="",#N/A,0.5*(SIN(RADIANS(A658*'First Approx.'!$D$18))+SIN(RADIANS(A658*'First Approx.'!$D$19))))</f>
        <v>#N/A</v>
      </c>
      <c r="D658" s="1" t="e">
        <f>IF(B658="",#N/A,0.5*(COS(RADIANS(A658*'First Approx.'!$D$18))+COS(RADIANS(A658*'First Approx.'!$D$19))))</f>
        <v>#N/A</v>
      </c>
    </row>
    <row r="659" spans="1:4" x14ac:dyDescent="0.25">
      <c r="A659">
        <v>328.5</v>
      </c>
      <c r="B659" t="str">
        <f>IF(A659&lt;='First Approx.'!$D$20,A659,"")</f>
        <v/>
      </c>
      <c r="C659" s="1" t="e">
        <f>IF(B659="",#N/A,0.5*(SIN(RADIANS(A659*'First Approx.'!$D$18))+SIN(RADIANS(A659*'First Approx.'!$D$19))))</f>
        <v>#N/A</v>
      </c>
      <c r="D659" s="1" t="e">
        <f>IF(B659="",#N/A,0.5*(COS(RADIANS(A659*'First Approx.'!$D$18))+COS(RADIANS(A659*'First Approx.'!$D$19))))</f>
        <v>#N/A</v>
      </c>
    </row>
    <row r="660" spans="1:4" x14ac:dyDescent="0.25">
      <c r="A660">
        <v>329</v>
      </c>
      <c r="B660" t="str">
        <f>IF(A660&lt;='First Approx.'!$D$20,A660,"")</f>
        <v/>
      </c>
      <c r="C660" s="1" t="e">
        <f>IF(B660="",#N/A,0.5*(SIN(RADIANS(A660*'First Approx.'!$D$18))+SIN(RADIANS(A660*'First Approx.'!$D$19))))</f>
        <v>#N/A</v>
      </c>
      <c r="D660" s="1" t="e">
        <f>IF(B660="",#N/A,0.5*(COS(RADIANS(A660*'First Approx.'!$D$18))+COS(RADIANS(A660*'First Approx.'!$D$19))))</f>
        <v>#N/A</v>
      </c>
    </row>
    <row r="661" spans="1:4" x14ac:dyDescent="0.25">
      <c r="A661">
        <v>329.5</v>
      </c>
      <c r="B661" t="str">
        <f>IF(A661&lt;='First Approx.'!$D$20,A661,"")</f>
        <v/>
      </c>
      <c r="C661" s="1" t="e">
        <f>IF(B661="",#N/A,0.5*(SIN(RADIANS(A661*'First Approx.'!$D$18))+SIN(RADIANS(A661*'First Approx.'!$D$19))))</f>
        <v>#N/A</v>
      </c>
      <c r="D661" s="1" t="e">
        <f>IF(B661="",#N/A,0.5*(COS(RADIANS(A661*'First Approx.'!$D$18))+COS(RADIANS(A661*'First Approx.'!$D$19))))</f>
        <v>#N/A</v>
      </c>
    </row>
    <row r="662" spans="1:4" x14ac:dyDescent="0.25">
      <c r="A662">
        <v>330</v>
      </c>
      <c r="B662" t="str">
        <f>IF(A662&lt;='First Approx.'!$D$20,A662,"")</f>
        <v/>
      </c>
      <c r="C662" s="1" t="e">
        <f>IF(B662="",#N/A,0.5*(SIN(RADIANS(A662*'First Approx.'!$D$18))+SIN(RADIANS(A662*'First Approx.'!$D$19))))</f>
        <v>#N/A</v>
      </c>
      <c r="D662" s="1" t="e">
        <f>IF(B662="",#N/A,0.5*(COS(RADIANS(A662*'First Approx.'!$D$18))+COS(RADIANS(A662*'First Approx.'!$D$19))))</f>
        <v>#N/A</v>
      </c>
    </row>
    <row r="663" spans="1:4" x14ac:dyDescent="0.25">
      <c r="A663">
        <v>330.5</v>
      </c>
      <c r="B663" t="str">
        <f>IF(A663&lt;='First Approx.'!$D$20,A663,"")</f>
        <v/>
      </c>
      <c r="C663" s="1" t="e">
        <f>IF(B663="",#N/A,0.5*(SIN(RADIANS(A663*'First Approx.'!$D$18))+SIN(RADIANS(A663*'First Approx.'!$D$19))))</f>
        <v>#N/A</v>
      </c>
      <c r="D663" s="1" t="e">
        <f>IF(B663="",#N/A,0.5*(COS(RADIANS(A663*'First Approx.'!$D$18))+COS(RADIANS(A663*'First Approx.'!$D$19))))</f>
        <v>#N/A</v>
      </c>
    </row>
    <row r="664" spans="1:4" x14ac:dyDescent="0.25">
      <c r="A664">
        <v>331</v>
      </c>
      <c r="B664" t="str">
        <f>IF(A664&lt;='First Approx.'!$D$20,A664,"")</f>
        <v/>
      </c>
      <c r="C664" s="1" t="e">
        <f>IF(B664="",#N/A,0.5*(SIN(RADIANS(A664*'First Approx.'!$D$18))+SIN(RADIANS(A664*'First Approx.'!$D$19))))</f>
        <v>#N/A</v>
      </c>
      <c r="D664" s="1" t="e">
        <f>IF(B664="",#N/A,0.5*(COS(RADIANS(A664*'First Approx.'!$D$18))+COS(RADIANS(A664*'First Approx.'!$D$19))))</f>
        <v>#N/A</v>
      </c>
    </row>
    <row r="665" spans="1:4" x14ac:dyDescent="0.25">
      <c r="A665">
        <v>331.5</v>
      </c>
      <c r="B665" t="str">
        <f>IF(A665&lt;='First Approx.'!$D$20,A665,"")</f>
        <v/>
      </c>
      <c r="C665" s="1" t="e">
        <f>IF(B665="",#N/A,0.5*(SIN(RADIANS(A665*'First Approx.'!$D$18))+SIN(RADIANS(A665*'First Approx.'!$D$19))))</f>
        <v>#N/A</v>
      </c>
      <c r="D665" s="1" t="e">
        <f>IF(B665="",#N/A,0.5*(COS(RADIANS(A665*'First Approx.'!$D$18))+COS(RADIANS(A665*'First Approx.'!$D$19))))</f>
        <v>#N/A</v>
      </c>
    </row>
    <row r="666" spans="1:4" x14ac:dyDescent="0.25">
      <c r="A666">
        <v>332</v>
      </c>
      <c r="B666" t="str">
        <f>IF(A666&lt;='First Approx.'!$D$20,A666,"")</f>
        <v/>
      </c>
      <c r="C666" s="1" t="e">
        <f>IF(B666="",#N/A,0.5*(SIN(RADIANS(A666*'First Approx.'!$D$18))+SIN(RADIANS(A666*'First Approx.'!$D$19))))</f>
        <v>#N/A</v>
      </c>
      <c r="D666" s="1" t="e">
        <f>IF(B666="",#N/A,0.5*(COS(RADIANS(A666*'First Approx.'!$D$18))+COS(RADIANS(A666*'First Approx.'!$D$19))))</f>
        <v>#N/A</v>
      </c>
    </row>
    <row r="667" spans="1:4" x14ac:dyDescent="0.25">
      <c r="A667">
        <v>332.5</v>
      </c>
      <c r="B667" t="str">
        <f>IF(A667&lt;='First Approx.'!$D$20,A667,"")</f>
        <v/>
      </c>
      <c r="C667" s="1" t="e">
        <f>IF(B667="",#N/A,0.5*(SIN(RADIANS(A667*'First Approx.'!$D$18))+SIN(RADIANS(A667*'First Approx.'!$D$19))))</f>
        <v>#N/A</v>
      </c>
      <c r="D667" s="1" t="e">
        <f>IF(B667="",#N/A,0.5*(COS(RADIANS(A667*'First Approx.'!$D$18))+COS(RADIANS(A667*'First Approx.'!$D$19))))</f>
        <v>#N/A</v>
      </c>
    </row>
    <row r="668" spans="1:4" x14ac:dyDescent="0.25">
      <c r="A668">
        <v>333</v>
      </c>
      <c r="B668" t="str">
        <f>IF(A668&lt;='First Approx.'!$D$20,A668,"")</f>
        <v/>
      </c>
      <c r="C668" s="1" t="e">
        <f>IF(B668="",#N/A,0.5*(SIN(RADIANS(A668*'First Approx.'!$D$18))+SIN(RADIANS(A668*'First Approx.'!$D$19))))</f>
        <v>#N/A</v>
      </c>
      <c r="D668" s="1" t="e">
        <f>IF(B668="",#N/A,0.5*(COS(RADIANS(A668*'First Approx.'!$D$18))+COS(RADIANS(A668*'First Approx.'!$D$19))))</f>
        <v>#N/A</v>
      </c>
    </row>
    <row r="669" spans="1:4" x14ac:dyDescent="0.25">
      <c r="A669">
        <v>333.5</v>
      </c>
      <c r="B669" t="str">
        <f>IF(A669&lt;='First Approx.'!$D$20,A669,"")</f>
        <v/>
      </c>
      <c r="C669" s="1" t="e">
        <f>IF(B669="",#N/A,0.5*(SIN(RADIANS(A669*'First Approx.'!$D$18))+SIN(RADIANS(A669*'First Approx.'!$D$19))))</f>
        <v>#N/A</v>
      </c>
      <c r="D669" s="1" t="e">
        <f>IF(B669="",#N/A,0.5*(COS(RADIANS(A669*'First Approx.'!$D$18))+COS(RADIANS(A669*'First Approx.'!$D$19))))</f>
        <v>#N/A</v>
      </c>
    </row>
    <row r="670" spans="1:4" x14ac:dyDescent="0.25">
      <c r="A670">
        <v>334</v>
      </c>
      <c r="B670" t="str">
        <f>IF(A670&lt;='First Approx.'!$D$20,A670,"")</f>
        <v/>
      </c>
      <c r="C670" s="1" t="e">
        <f>IF(B670="",#N/A,0.5*(SIN(RADIANS(A670*'First Approx.'!$D$18))+SIN(RADIANS(A670*'First Approx.'!$D$19))))</f>
        <v>#N/A</v>
      </c>
      <c r="D670" s="1" t="e">
        <f>IF(B670="",#N/A,0.5*(COS(RADIANS(A670*'First Approx.'!$D$18))+COS(RADIANS(A670*'First Approx.'!$D$19))))</f>
        <v>#N/A</v>
      </c>
    </row>
    <row r="671" spans="1:4" x14ac:dyDescent="0.25">
      <c r="A671">
        <v>334.5</v>
      </c>
      <c r="B671" t="str">
        <f>IF(A671&lt;='First Approx.'!$D$20,A671,"")</f>
        <v/>
      </c>
      <c r="C671" s="1" t="e">
        <f>IF(B671="",#N/A,0.5*(SIN(RADIANS(A671*'First Approx.'!$D$18))+SIN(RADIANS(A671*'First Approx.'!$D$19))))</f>
        <v>#N/A</v>
      </c>
      <c r="D671" s="1" t="e">
        <f>IF(B671="",#N/A,0.5*(COS(RADIANS(A671*'First Approx.'!$D$18))+COS(RADIANS(A671*'First Approx.'!$D$19))))</f>
        <v>#N/A</v>
      </c>
    </row>
    <row r="672" spans="1:4" x14ac:dyDescent="0.25">
      <c r="A672">
        <v>335</v>
      </c>
      <c r="B672" t="str">
        <f>IF(A672&lt;='First Approx.'!$D$20,A672,"")</f>
        <v/>
      </c>
      <c r="C672" s="1" t="e">
        <f>IF(B672="",#N/A,0.5*(SIN(RADIANS(A672*'First Approx.'!$D$18))+SIN(RADIANS(A672*'First Approx.'!$D$19))))</f>
        <v>#N/A</v>
      </c>
      <c r="D672" s="1" t="e">
        <f>IF(B672="",#N/A,0.5*(COS(RADIANS(A672*'First Approx.'!$D$18))+COS(RADIANS(A672*'First Approx.'!$D$19))))</f>
        <v>#N/A</v>
      </c>
    </row>
    <row r="673" spans="1:4" x14ac:dyDescent="0.25">
      <c r="A673">
        <v>335.5</v>
      </c>
      <c r="B673" t="str">
        <f>IF(A673&lt;='First Approx.'!$D$20,A673,"")</f>
        <v/>
      </c>
      <c r="C673" s="1" t="e">
        <f>IF(B673="",#N/A,0.5*(SIN(RADIANS(A673*'First Approx.'!$D$18))+SIN(RADIANS(A673*'First Approx.'!$D$19))))</f>
        <v>#N/A</v>
      </c>
      <c r="D673" s="1" t="e">
        <f>IF(B673="",#N/A,0.5*(COS(RADIANS(A673*'First Approx.'!$D$18))+COS(RADIANS(A673*'First Approx.'!$D$19))))</f>
        <v>#N/A</v>
      </c>
    </row>
    <row r="674" spans="1:4" x14ac:dyDescent="0.25">
      <c r="A674">
        <v>336</v>
      </c>
      <c r="B674" t="str">
        <f>IF(A674&lt;='First Approx.'!$D$20,A674,"")</f>
        <v/>
      </c>
      <c r="C674" s="1" t="e">
        <f>IF(B674="",#N/A,0.5*(SIN(RADIANS(A674*'First Approx.'!$D$18))+SIN(RADIANS(A674*'First Approx.'!$D$19))))</f>
        <v>#N/A</v>
      </c>
      <c r="D674" s="1" t="e">
        <f>IF(B674="",#N/A,0.5*(COS(RADIANS(A674*'First Approx.'!$D$18))+COS(RADIANS(A674*'First Approx.'!$D$19))))</f>
        <v>#N/A</v>
      </c>
    </row>
    <row r="675" spans="1:4" x14ac:dyDescent="0.25">
      <c r="A675">
        <v>336.5</v>
      </c>
      <c r="B675" t="str">
        <f>IF(A675&lt;='First Approx.'!$D$20,A675,"")</f>
        <v/>
      </c>
      <c r="C675" s="1" t="e">
        <f>IF(B675="",#N/A,0.5*(SIN(RADIANS(A675*'First Approx.'!$D$18))+SIN(RADIANS(A675*'First Approx.'!$D$19))))</f>
        <v>#N/A</v>
      </c>
      <c r="D675" s="1" t="e">
        <f>IF(B675="",#N/A,0.5*(COS(RADIANS(A675*'First Approx.'!$D$18))+COS(RADIANS(A675*'First Approx.'!$D$19))))</f>
        <v>#N/A</v>
      </c>
    </row>
    <row r="676" spans="1:4" x14ac:dyDescent="0.25">
      <c r="A676">
        <v>337</v>
      </c>
      <c r="B676" t="str">
        <f>IF(A676&lt;='First Approx.'!$D$20,A676,"")</f>
        <v/>
      </c>
      <c r="C676" s="1" t="e">
        <f>IF(B676="",#N/A,0.5*(SIN(RADIANS(A676*'First Approx.'!$D$18))+SIN(RADIANS(A676*'First Approx.'!$D$19))))</f>
        <v>#N/A</v>
      </c>
      <c r="D676" s="1" t="e">
        <f>IF(B676="",#N/A,0.5*(COS(RADIANS(A676*'First Approx.'!$D$18))+COS(RADIANS(A676*'First Approx.'!$D$19))))</f>
        <v>#N/A</v>
      </c>
    </row>
    <row r="677" spans="1:4" x14ac:dyDescent="0.25">
      <c r="A677">
        <v>337.5</v>
      </c>
      <c r="B677" t="str">
        <f>IF(A677&lt;='First Approx.'!$D$20,A677,"")</f>
        <v/>
      </c>
      <c r="C677" s="1" t="e">
        <f>IF(B677="",#N/A,0.5*(SIN(RADIANS(A677*'First Approx.'!$D$18))+SIN(RADIANS(A677*'First Approx.'!$D$19))))</f>
        <v>#N/A</v>
      </c>
      <c r="D677" s="1" t="e">
        <f>IF(B677="",#N/A,0.5*(COS(RADIANS(A677*'First Approx.'!$D$18))+COS(RADIANS(A677*'First Approx.'!$D$19))))</f>
        <v>#N/A</v>
      </c>
    </row>
    <row r="678" spans="1:4" x14ac:dyDescent="0.25">
      <c r="A678">
        <v>338</v>
      </c>
      <c r="B678" t="str">
        <f>IF(A678&lt;='First Approx.'!$D$20,A678,"")</f>
        <v/>
      </c>
      <c r="C678" s="1" t="e">
        <f>IF(B678="",#N/A,0.5*(SIN(RADIANS(A678*'First Approx.'!$D$18))+SIN(RADIANS(A678*'First Approx.'!$D$19))))</f>
        <v>#N/A</v>
      </c>
      <c r="D678" s="1" t="e">
        <f>IF(B678="",#N/A,0.5*(COS(RADIANS(A678*'First Approx.'!$D$18))+COS(RADIANS(A678*'First Approx.'!$D$19))))</f>
        <v>#N/A</v>
      </c>
    </row>
    <row r="679" spans="1:4" x14ac:dyDescent="0.25">
      <c r="A679">
        <v>338.5</v>
      </c>
      <c r="B679" t="str">
        <f>IF(A679&lt;='First Approx.'!$D$20,A679,"")</f>
        <v/>
      </c>
      <c r="C679" s="1" t="e">
        <f>IF(B679="",#N/A,0.5*(SIN(RADIANS(A679*'First Approx.'!$D$18))+SIN(RADIANS(A679*'First Approx.'!$D$19))))</f>
        <v>#N/A</v>
      </c>
      <c r="D679" s="1" t="e">
        <f>IF(B679="",#N/A,0.5*(COS(RADIANS(A679*'First Approx.'!$D$18))+COS(RADIANS(A679*'First Approx.'!$D$19))))</f>
        <v>#N/A</v>
      </c>
    </row>
    <row r="680" spans="1:4" x14ac:dyDescent="0.25">
      <c r="A680">
        <v>339</v>
      </c>
      <c r="B680" t="str">
        <f>IF(A680&lt;='First Approx.'!$D$20,A680,"")</f>
        <v/>
      </c>
      <c r="C680" s="1" t="e">
        <f>IF(B680="",#N/A,0.5*(SIN(RADIANS(A680*'First Approx.'!$D$18))+SIN(RADIANS(A680*'First Approx.'!$D$19))))</f>
        <v>#N/A</v>
      </c>
      <c r="D680" s="1" t="e">
        <f>IF(B680="",#N/A,0.5*(COS(RADIANS(A680*'First Approx.'!$D$18))+COS(RADIANS(A680*'First Approx.'!$D$19))))</f>
        <v>#N/A</v>
      </c>
    </row>
    <row r="681" spans="1:4" x14ac:dyDescent="0.25">
      <c r="A681">
        <v>339.5</v>
      </c>
      <c r="B681" t="str">
        <f>IF(A681&lt;='First Approx.'!$D$20,A681,"")</f>
        <v/>
      </c>
      <c r="C681" s="1" t="e">
        <f>IF(B681="",#N/A,0.5*(SIN(RADIANS(A681*'First Approx.'!$D$18))+SIN(RADIANS(A681*'First Approx.'!$D$19))))</f>
        <v>#N/A</v>
      </c>
      <c r="D681" s="1" t="e">
        <f>IF(B681="",#N/A,0.5*(COS(RADIANS(A681*'First Approx.'!$D$18))+COS(RADIANS(A681*'First Approx.'!$D$19))))</f>
        <v>#N/A</v>
      </c>
    </row>
    <row r="682" spans="1:4" x14ac:dyDescent="0.25">
      <c r="A682">
        <v>340</v>
      </c>
      <c r="B682" t="str">
        <f>IF(A682&lt;='First Approx.'!$D$20,A682,"")</f>
        <v/>
      </c>
      <c r="C682" s="1" t="e">
        <f>IF(B682="",#N/A,0.5*(SIN(RADIANS(A682*'First Approx.'!$D$18))+SIN(RADIANS(A682*'First Approx.'!$D$19))))</f>
        <v>#N/A</v>
      </c>
      <c r="D682" s="1" t="e">
        <f>IF(B682="",#N/A,0.5*(COS(RADIANS(A682*'First Approx.'!$D$18))+COS(RADIANS(A682*'First Approx.'!$D$19))))</f>
        <v>#N/A</v>
      </c>
    </row>
    <row r="683" spans="1:4" x14ac:dyDescent="0.25">
      <c r="A683">
        <v>340.5</v>
      </c>
      <c r="B683" t="str">
        <f>IF(A683&lt;='First Approx.'!$D$20,A683,"")</f>
        <v/>
      </c>
      <c r="C683" s="1" t="e">
        <f>IF(B683="",#N/A,0.5*(SIN(RADIANS(A683*'First Approx.'!$D$18))+SIN(RADIANS(A683*'First Approx.'!$D$19))))</f>
        <v>#N/A</v>
      </c>
      <c r="D683" s="1" t="e">
        <f>IF(B683="",#N/A,0.5*(COS(RADIANS(A683*'First Approx.'!$D$18))+COS(RADIANS(A683*'First Approx.'!$D$19))))</f>
        <v>#N/A</v>
      </c>
    </row>
    <row r="684" spans="1:4" x14ac:dyDescent="0.25">
      <c r="A684">
        <v>341</v>
      </c>
      <c r="B684" t="str">
        <f>IF(A684&lt;='First Approx.'!$D$20,A684,"")</f>
        <v/>
      </c>
      <c r="C684" s="1" t="e">
        <f>IF(B684="",#N/A,0.5*(SIN(RADIANS(A684*'First Approx.'!$D$18))+SIN(RADIANS(A684*'First Approx.'!$D$19))))</f>
        <v>#N/A</v>
      </c>
      <c r="D684" s="1" t="e">
        <f>IF(B684="",#N/A,0.5*(COS(RADIANS(A684*'First Approx.'!$D$18))+COS(RADIANS(A684*'First Approx.'!$D$19))))</f>
        <v>#N/A</v>
      </c>
    </row>
    <row r="685" spans="1:4" x14ac:dyDescent="0.25">
      <c r="A685">
        <v>341.5</v>
      </c>
      <c r="B685" t="str">
        <f>IF(A685&lt;='First Approx.'!$D$20,A685,"")</f>
        <v/>
      </c>
      <c r="C685" s="1" t="e">
        <f>IF(B685="",#N/A,0.5*(SIN(RADIANS(A685*'First Approx.'!$D$18))+SIN(RADIANS(A685*'First Approx.'!$D$19))))</f>
        <v>#N/A</v>
      </c>
      <c r="D685" s="1" t="e">
        <f>IF(B685="",#N/A,0.5*(COS(RADIANS(A685*'First Approx.'!$D$18))+COS(RADIANS(A685*'First Approx.'!$D$19))))</f>
        <v>#N/A</v>
      </c>
    </row>
    <row r="686" spans="1:4" x14ac:dyDescent="0.25">
      <c r="A686">
        <v>342</v>
      </c>
      <c r="B686" t="str">
        <f>IF(A686&lt;='First Approx.'!$D$20,A686,"")</f>
        <v/>
      </c>
      <c r="C686" s="1" t="e">
        <f>IF(B686="",#N/A,0.5*(SIN(RADIANS(A686*'First Approx.'!$D$18))+SIN(RADIANS(A686*'First Approx.'!$D$19))))</f>
        <v>#N/A</v>
      </c>
      <c r="D686" s="1" t="e">
        <f>IF(B686="",#N/A,0.5*(COS(RADIANS(A686*'First Approx.'!$D$18))+COS(RADIANS(A686*'First Approx.'!$D$19))))</f>
        <v>#N/A</v>
      </c>
    </row>
    <row r="687" spans="1:4" x14ac:dyDescent="0.25">
      <c r="A687">
        <v>342.5</v>
      </c>
      <c r="B687" t="str">
        <f>IF(A687&lt;='First Approx.'!$D$20,A687,"")</f>
        <v/>
      </c>
      <c r="C687" s="1" t="e">
        <f>IF(B687="",#N/A,0.5*(SIN(RADIANS(A687*'First Approx.'!$D$18))+SIN(RADIANS(A687*'First Approx.'!$D$19))))</f>
        <v>#N/A</v>
      </c>
      <c r="D687" s="1" t="e">
        <f>IF(B687="",#N/A,0.5*(COS(RADIANS(A687*'First Approx.'!$D$18))+COS(RADIANS(A687*'First Approx.'!$D$19))))</f>
        <v>#N/A</v>
      </c>
    </row>
    <row r="688" spans="1:4" x14ac:dyDescent="0.25">
      <c r="A688">
        <v>343</v>
      </c>
      <c r="B688" t="str">
        <f>IF(A688&lt;='First Approx.'!$D$20,A688,"")</f>
        <v/>
      </c>
      <c r="C688" s="1" t="e">
        <f>IF(B688="",#N/A,0.5*(SIN(RADIANS(A688*'First Approx.'!$D$18))+SIN(RADIANS(A688*'First Approx.'!$D$19))))</f>
        <v>#N/A</v>
      </c>
      <c r="D688" s="1" t="e">
        <f>IF(B688="",#N/A,0.5*(COS(RADIANS(A688*'First Approx.'!$D$18))+COS(RADIANS(A688*'First Approx.'!$D$19))))</f>
        <v>#N/A</v>
      </c>
    </row>
    <row r="689" spans="1:4" x14ac:dyDescent="0.25">
      <c r="A689">
        <v>343.5</v>
      </c>
      <c r="B689" t="str">
        <f>IF(A689&lt;='First Approx.'!$D$20,A689,"")</f>
        <v/>
      </c>
      <c r="C689" s="1" t="e">
        <f>IF(B689="",#N/A,0.5*(SIN(RADIANS(A689*'First Approx.'!$D$18))+SIN(RADIANS(A689*'First Approx.'!$D$19))))</f>
        <v>#N/A</v>
      </c>
      <c r="D689" s="1" t="e">
        <f>IF(B689="",#N/A,0.5*(COS(RADIANS(A689*'First Approx.'!$D$18))+COS(RADIANS(A689*'First Approx.'!$D$19))))</f>
        <v>#N/A</v>
      </c>
    </row>
    <row r="690" spans="1:4" x14ac:dyDescent="0.25">
      <c r="A690">
        <v>344</v>
      </c>
      <c r="B690" t="str">
        <f>IF(A690&lt;='First Approx.'!$D$20,A690,"")</f>
        <v/>
      </c>
      <c r="C690" s="1" t="e">
        <f>IF(B690="",#N/A,0.5*(SIN(RADIANS(A690*'First Approx.'!$D$18))+SIN(RADIANS(A690*'First Approx.'!$D$19))))</f>
        <v>#N/A</v>
      </c>
      <c r="D690" s="1" t="e">
        <f>IF(B690="",#N/A,0.5*(COS(RADIANS(A690*'First Approx.'!$D$18))+COS(RADIANS(A690*'First Approx.'!$D$19))))</f>
        <v>#N/A</v>
      </c>
    </row>
    <row r="691" spans="1:4" x14ac:dyDescent="0.25">
      <c r="A691">
        <v>344.5</v>
      </c>
      <c r="B691" t="str">
        <f>IF(A691&lt;='First Approx.'!$D$20,A691,"")</f>
        <v/>
      </c>
      <c r="C691" s="1" t="e">
        <f>IF(B691="",#N/A,0.5*(SIN(RADIANS(A691*'First Approx.'!$D$18))+SIN(RADIANS(A691*'First Approx.'!$D$19))))</f>
        <v>#N/A</v>
      </c>
      <c r="D691" s="1" t="e">
        <f>IF(B691="",#N/A,0.5*(COS(RADIANS(A691*'First Approx.'!$D$18))+COS(RADIANS(A691*'First Approx.'!$D$19))))</f>
        <v>#N/A</v>
      </c>
    </row>
    <row r="692" spans="1:4" x14ac:dyDescent="0.25">
      <c r="A692">
        <v>345</v>
      </c>
      <c r="B692" t="str">
        <f>IF(A692&lt;='First Approx.'!$D$20,A692,"")</f>
        <v/>
      </c>
      <c r="C692" s="1" t="e">
        <f>IF(B692="",#N/A,0.5*(SIN(RADIANS(A692*'First Approx.'!$D$18))+SIN(RADIANS(A692*'First Approx.'!$D$19))))</f>
        <v>#N/A</v>
      </c>
      <c r="D692" s="1" t="e">
        <f>IF(B692="",#N/A,0.5*(COS(RADIANS(A692*'First Approx.'!$D$18))+COS(RADIANS(A692*'First Approx.'!$D$19))))</f>
        <v>#N/A</v>
      </c>
    </row>
    <row r="693" spans="1:4" x14ac:dyDescent="0.25">
      <c r="A693">
        <v>345.5</v>
      </c>
      <c r="B693" t="str">
        <f>IF(A693&lt;='First Approx.'!$D$20,A693,"")</f>
        <v/>
      </c>
      <c r="C693" s="1" t="e">
        <f>IF(B693="",#N/A,0.5*(SIN(RADIANS(A693*'First Approx.'!$D$18))+SIN(RADIANS(A693*'First Approx.'!$D$19))))</f>
        <v>#N/A</v>
      </c>
      <c r="D693" s="1" t="e">
        <f>IF(B693="",#N/A,0.5*(COS(RADIANS(A693*'First Approx.'!$D$18))+COS(RADIANS(A693*'First Approx.'!$D$19))))</f>
        <v>#N/A</v>
      </c>
    </row>
    <row r="694" spans="1:4" x14ac:dyDescent="0.25">
      <c r="A694">
        <v>346</v>
      </c>
      <c r="B694" t="str">
        <f>IF(A694&lt;='First Approx.'!$D$20,A694,"")</f>
        <v/>
      </c>
      <c r="C694" s="1" t="e">
        <f>IF(B694="",#N/A,0.5*(SIN(RADIANS(A694*'First Approx.'!$D$18))+SIN(RADIANS(A694*'First Approx.'!$D$19))))</f>
        <v>#N/A</v>
      </c>
      <c r="D694" s="1" t="e">
        <f>IF(B694="",#N/A,0.5*(COS(RADIANS(A694*'First Approx.'!$D$18))+COS(RADIANS(A694*'First Approx.'!$D$19))))</f>
        <v>#N/A</v>
      </c>
    </row>
    <row r="695" spans="1:4" x14ac:dyDescent="0.25">
      <c r="A695">
        <v>346.5</v>
      </c>
      <c r="B695" t="str">
        <f>IF(A695&lt;='First Approx.'!$D$20,A695,"")</f>
        <v/>
      </c>
      <c r="C695" s="1" t="e">
        <f>IF(B695="",#N/A,0.5*(SIN(RADIANS(A695*'First Approx.'!$D$18))+SIN(RADIANS(A695*'First Approx.'!$D$19))))</f>
        <v>#N/A</v>
      </c>
      <c r="D695" s="1" t="e">
        <f>IF(B695="",#N/A,0.5*(COS(RADIANS(A695*'First Approx.'!$D$18))+COS(RADIANS(A695*'First Approx.'!$D$19))))</f>
        <v>#N/A</v>
      </c>
    </row>
    <row r="696" spans="1:4" x14ac:dyDescent="0.25">
      <c r="A696">
        <v>347</v>
      </c>
      <c r="B696" t="str">
        <f>IF(A696&lt;='First Approx.'!$D$20,A696,"")</f>
        <v/>
      </c>
      <c r="C696" s="1" t="e">
        <f>IF(B696="",#N/A,0.5*(SIN(RADIANS(A696*'First Approx.'!$D$18))+SIN(RADIANS(A696*'First Approx.'!$D$19))))</f>
        <v>#N/A</v>
      </c>
      <c r="D696" s="1" t="e">
        <f>IF(B696="",#N/A,0.5*(COS(RADIANS(A696*'First Approx.'!$D$18))+COS(RADIANS(A696*'First Approx.'!$D$19))))</f>
        <v>#N/A</v>
      </c>
    </row>
    <row r="697" spans="1:4" x14ac:dyDescent="0.25">
      <c r="A697">
        <v>347.5</v>
      </c>
      <c r="B697" t="str">
        <f>IF(A697&lt;='First Approx.'!$D$20,A697,"")</f>
        <v/>
      </c>
      <c r="C697" s="1" t="e">
        <f>IF(B697="",#N/A,0.5*(SIN(RADIANS(A697*'First Approx.'!$D$18))+SIN(RADIANS(A697*'First Approx.'!$D$19))))</f>
        <v>#N/A</v>
      </c>
      <c r="D697" s="1" t="e">
        <f>IF(B697="",#N/A,0.5*(COS(RADIANS(A697*'First Approx.'!$D$18))+COS(RADIANS(A697*'First Approx.'!$D$19))))</f>
        <v>#N/A</v>
      </c>
    </row>
    <row r="698" spans="1:4" x14ac:dyDescent="0.25">
      <c r="A698">
        <v>348</v>
      </c>
      <c r="B698" t="str">
        <f>IF(A698&lt;='First Approx.'!$D$20,A698,"")</f>
        <v/>
      </c>
      <c r="C698" s="1" t="e">
        <f>IF(B698="",#N/A,0.5*(SIN(RADIANS(A698*'First Approx.'!$D$18))+SIN(RADIANS(A698*'First Approx.'!$D$19))))</f>
        <v>#N/A</v>
      </c>
      <c r="D698" s="1" t="e">
        <f>IF(B698="",#N/A,0.5*(COS(RADIANS(A698*'First Approx.'!$D$18))+COS(RADIANS(A698*'First Approx.'!$D$19))))</f>
        <v>#N/A</v>
      </c>
    </row>
    <row r="699" spans="1:4" x14ac:dyDescent="0.25">
      <c r="A699">
        <v>348.5</v>
      </c>
      <c r="B699" t="str">
        <f>IF(A699&lt;='First Approx.'!$D$20,A699,"")</f>
        <v/>
      </c>
      <c r="C699" s="1" t="e">
        <f>IF(B699="",#N/A,0.5*(SIN(RADIANS(A699*'First Approx.'!$D$18))+SIN(RADIANS(A699*'First Approx.'!$D$19))))</f>
        <v>#N/A</v>
      </c>
      <c r="D699" s="1" t="e">
        <f>IF(B699="",#N/A,0.5*(COS(RADIANS(A699*'First Approx.'!$D$18))+COS(RADIANS(A699*'First Approx.'!$D$19))))</f>
        <v>#N/A</v>
      </c>
    </row>
    <row r="700" spans="1:4" x14ac:dyDescent="0.25">
      <c r="A700">
        <v>349</v>
      </c>
      <c r="B700" t="str">
        <f>IF(A700&lt;='First Approx.'!$D$20,A700,"")</f>
        <v/>
      </c>
      <c r="C700" s="1" t="e">
        <f>IF(B700="",#N/A,0.5*(SIN(RADIANS(A700*'First Approx.'!$D$18))+SIN(RADIANS(A700*'First Approx.'!$D$19))))</f>
        <v>#N/A</v>
      </c>
      <c r="D700" s="1" t="e">
        <f>IF(B700="",#N/A,0.5*(COS(RADIANS(A700*'First Approx.'!$D$18))+COS(RADIANS(A700*'First Approx.'!$D$19))))</f>
        <v>#N/A</v>
      </c>
    </row>
    <row r="701" spans="1:4" x14ac:dyDescent="0.25">
      <c r="A701">
        <v>349.5</v>
      </c>
      <c r="B701" t="str">
        <f>IF(A701&lt;='First Approx.'!$D$20,A701,"")</f>
        <v/>
      </c>
      <c r="C701" s="1" t="e">
        <f>IF(B701="",#N/A,0.5*(SIN(RADIANS(A701*'First Approx.'!$D$18))+SIN(RADIANS(A701*'First Approx.'!$D$19))))</f>
        <v>#N/A</v>
      </c>
      <c r="D701" s="1" t="e">
        <f>IF(B701="",#N/A,0.5*(COS(RADIANS(A701*'First Approx.'!$D$18))+COS(RADIANS(A701*'First Approx.'!$D$19))))</f>
        <v>#N/A</v>
      </c>
    </row>
    <row r="702" spans="1:4" x14ac:dyDescent="0.25">
      <c r="A702">
        <v>350</v>
      </c>
      <c r="B702" t="str">
        <f>IF(A702&lt;='First Approx.'!$D$20,A702,"")</f>
        <v/>
      </c>
      <c r="C702" s="1" t="e">
        <f>IF(B702="",#N/A,0.5*(SIN(RADIANS(A702*'First Approx.'!$D$18))+SIN(RADIANS(A702*'First Approx.'!$D$19))))</f>
        <v>#N/A</v>
      </c>
      <c r="D702" s="1" t="e">
        <f>IF(B702="",#N/A,0.5*(COS(RADIANS(A702*'First Approx.'!$D$18))+COS(RADIANS(A702*'First Approx.'!$D$19))))</f>
        <v>#N/A</v>
      </c>
    </row>
    <row r="703" spans="1:4" x14ac:dyDescent="0.25">
      <c r="A703">
        <v>350.5</v>
      </c>
      <c r="B703" t="str">
        <f>IF(A703&lt;='First Approx.'!$D$20,A703,"")</f>
        <v/>
      </c>
      <c r="C703" s="1" t="e">
        <f>IF(B703="",#N/A,0.5*(SIN(RADIANS(A703*'First Approx.'!$D$18))+SIN(RADIANS(A703*'First Approx.'!$D$19))))</f>
        <v>#N/A</v>
      </c>
      <c r="D703" s="1" t="e">
        <f>IF(B703="",#N/A,0.5*(COS(RADIANS(A703*'First Approx.'!$D$18))+COS(RADIANS(A703*'First Approx.'!$D$19))))</f>
        <v>#N/A</v>
      </c>
    </row>
    <row r="704" spans="1:4" x14ac:dyDescent="0.25">
      <c r="A704">
        <v>351</v>
      </c>
      <c r="B704" t="str">
        <f>IF(A704&lt;='First Approx.'!$D$20,A704,"")</f>
        <v/>
      </c>
      <c r="C704" s="1" t="e">
        <f>IF(B704="",#N/A,0.5*(SIN(RADIANS(A704*'First Approx.'!$D$18))+SIN(RADIANS(A704*'First Approx.'!$D$19))))</f>
        <v>#N/A</v>
      </c>
      <c r="D704" s="1" t="e">
        <f>IF(B704="",#N/A,0.5*(COS(RADIANS(A704*'First Approx.'!$D$18))+COS(RADIANS(A704*'First Approx.'!$D$19))))</f>
        <v>#N/A</v>
      </c>
    </row>
    <row r="705" spans="1:4" x14ac:dyDescent="0.25">
      <c r="A705">
        <v>351.5</v>
      </c>
      <c r="B705" t="str">
        <f>IF(A705&lt;='First Approx.'!$D$20,A705,"")</f>
        <v/>
      </c>
      <c r="C705" s="1" t="e">
        <f>IF(B705="",#N/A,0.5*(SIN(RADIANS(A705*'First Approx.'!$D$18))+SIN(RADIANS(A705*'First Approx.'!$D$19))))</f>
        <v>#N/A</v>
      </c>
      <c r="D705" s="1" t="e">
        <f>IF(B705="",#N/A,0.5*(COS(RADIANS(A705*'First Approx.'!$D$18))+COS(RADIANS(A705*'First Approx.'!$D$19))))</f>
        <v>#N/A</v>
      </c>
    </row>
    <row r="706" spans="1:4" x14ac:dyDescent="0.25">
      <c r="A706">
        <v>352</v>
      </c>
      <c r="B706" t="str">
        <f>IF(A706&lt;='First Approx.'!$D$20,A706,"")</f>
        <v/>
      </c>
      <c r="C706" s="1" t="e">
        <f>IF(B706="",#N/A,0.5*(SIN(RADIANS(A706*'First Approx.'!$D$18))+SIN(RADIANS(A706*'First Approx.'!$D$19))))</f>
        <v>#N/A</v>
      </c>
      <c r="D706" s="1" t="e">
        <f>IF(B706="",#N/A,0.5*(COS(RADIANS(A706*'First Approx.'!$D$18))+COS(RADIANS(A706*'First Approx.'!$D$19))))</f>
        <v>#N/A</v>
      </c>
    </row>
    <row r="707" spans="1:4" x14ac:dyDescent="0.25">
      <c r="A707">
        <v>352.5</v>
      </c>
      <c r="B707" t="str">
        <f>IF(A707&lt;='First Approx.'!$D$20,A707,"")</f>
        <v/>
      </c>
      <c r="C707" s="1" t="e">
        <f>IF(B707="",#N/A,0.5*(SIN(RADIANS(A707*'First Approx.'!$D$18))+SIN(RADIANS(A707*'First Approx.'!$D$19))))</f>
        <v>#N/A</v>
      </c>
      <c r="D707" s="1" t="e">
        <f>IF(B707="",#N/A,0.5*(COS(RADIANS(A707*'First Approx.'!$D$18))+COS(RADIANS(A707*'First Approx.'!$D$19))))</f>
        <v>#N/A</v>
      </c>
    </row>
    <row r="708" spans="1:4" x14ac:dyDescent="0.25">
      <c r="A708">
        <v>353</v>
      </c>
      <c r="B708" t="str">
        <f>IF(A708&lt;='First Approx.'!$D$20,A708,"")</f>
        <v/>
      </c>
      <c r="C708" s="1" t="e">
        <f>IF(B708="",#N/A,0.5*(SIN(RADIANS(A708*'First Approx.'!$D$18))+SIN(RADIANS(A708*'First Approx.'!$D$19))))</f>
        <v>#N/A</v>
      </c>
      <c r="D708" s="1" t="e">
        <f>IF(B708="",#N/A,0.5*(COS(RADIANS(A708*'First Approx.'!$D$18))+COS(RADIANS(A708*'First Approx.'!$D$19))))</f>
        <v>#N/A</v>
      </c>
    </row>
    <row r="709" spans="1:4" x14ac:dyDescent="0.25">
      <c r="A709">
        <v>353.5</v>
      </c>
      <c r="B709" t="str">
        <f>IF(A709&lt;='First Approx.'!$D$20,A709,"")</f>
        <v/>
      </c>
      <c r="C709" s="1" t="e">
        <f>IF(B709="",#N/A,0.5*(SIN(RADIANS(A709*'First Approx.'!$D$18))+SIN(RADIANS(A709*'First Approx.'!$D$19))))</f>
        <v>#N/A</v>
      </c>
      <c r="D709" s="1" t="e">
        <f>IF(B709="",#N/A,0.5*(COS(RADIANS(A709*'First Approx.'!$D$18))+COS(RADIANS(A709*'First Approx.'!$D$19))))</f>
        <v>#N/A</v>
      </c>
    </row>
    <row r="710" spans="1:4" x14ac:dyDescent="0.25">
      <c r="A710">
        <v>354</v>
      </c>
      <c r="B710" t="str">
        <f>IF(A710&lt;='First Approx.'!$D$20,A710,"")</f>
        <v/>
      </c>
      <c r="C710" s="1" t="e">
        <f>IF(B710="",#N/A,0.5*(SIN(RADIANS(A710*'First Approx.'!$D$18))+SIN(RADIANS(A710*'First Approx.'!$D$19))))</f>
        <v>#N/A</v>
      </c>
      <c r="D710" s="1" t="e">
        <f>IF(B710="",#N/A,0.5*(COS(RADIANS(A710*'First Approx.'!$D$18))+COS(RADIANS(A710*'First Approx.'!$D$19))))</f>
        <v>#N/A</v>
      </c>
    </row>
    <row r="711" spans="1:4" x14ac:dyDescent="0.25">
      <c r="A711">
        <v>354.5</v>
      </c>
      <c r="B711" t="str">
        <f>IF(A711&lt;='First Approx.'!$D$20,A711,"")</f>
        <v/>
      </c>
      <c r="C711" s="1" t="e">
        <f>IF(B711="",#N/A,0.5*(SIN(RADIANS(A711*'First Approx.'!$D$18))+SIN(RADIANS(A711*'First Approx.'!$D$19))))</f>
        <v>#N/A</v>
      </c>
      <c r="D711" s="1" t="e">
        <f>IF(B711="",#N/A,0.5*(COS(RADIANS(A711*'First Approx.'!$D$18))+COS(RADIANS(A711*'First Approx.'!$D$19))))</f>
        <v>#N/A</v>
      </c>
    </row>
    <row r="712" spans="1:4" x14ac:dyDescent="0.25">
      <c r="A712">
        <v>355</v>
      </c>
      <c r="B712" t="str">
        <f>IF(A712&lt;='First Approx.'!$D$20,A712,"")</f>
        <v/>
      </c>
      <c r="C712" s="1" t="e">
        <f>IF(B712="",#N/A,0.5*(SIN(RADIANS(A712*'First Approx.'!$D$18))+SIN(RADIANS(A712*'First Approx.'!$D$19))))</f>
        <v>#N/A</v>
      </c>
      <c r="D712" s="1" t="e">
        <f>IF(B712="",#N/A,0.5*(COS(RADIANS(A712*'First Approx.'!$D$18))+COS(RADIANS(A712*'First Approx.'!$D$19))))</f>
        <v>#N/A</v>
      </c>
    </row>
    <row r="713" spans="1:4" x14ac:dyDescent="0.25">
      <c r="A713">
        <v>355.5</v>
      </c>
      <c r="B713" t="str">
        <f>IF(A713&lt;='First Approx.'!$D$20,A713,"")</f>
        <v/>
      </c>
      <c r="C713" s="1" t="e">
        <f>IF(B713="",#N/A,0.5*(SIN(RADIANS(A713*'First Approx.'!$D$18))+SIN(RADIANS(A713*'First Approx.'!$D$19))))</f>
        <v>#N/A</v>
      </c>
      <c r="D713" s="1" t="e">
        <f>IF(B713="",#N/A,0.5*(COS(RADIANS(A713*'First Approx.'!$D$18))+COS(RADIANS(A713*'First Approx.'!$D$19))))</f>
        <v>#N/A</v>
      </c>
    </row>
    <row r="714" spans="1:4" x14ac:dyDescent="0.25">
      <c r="A714">
        <v>356</v>
      </c>
      <c r="B714" t="str">
        <f>IF(A714&lt;='First Approx.'!$D$20,A714,"")</f>
        <v/>
      </c>
      <c r="C714" s="1" t="e">
        <f>IF(B714="",#N/A,0.5*(SIN(RADIANS(A714*'First Approx.'!$D$18))+SIN(RADIANS(A714*'First Approx.'!$D$19))))</f>
        <v>#N/A</v>
      </c>
      <c r="D714" s="1" t="e">
        <f>IF(B714="",#N/A,0.5*(COS(RADIANS(A714*'First Approx.'!$D$18))+COS(RADIANS(A714*'First Approx.'!$D$19))))</f>
        <v>#N/A</v>
      </c>
    </row>
    <row r="715" spans="1:4" x14ac:dyDescent="0.25">
      <c r="A715">
        <v>356.5</v>
      </c>
      <c r="B715" t="str">
        <f>IF(A715&lt;='First Approx.'!$D$20,A715,"")</f>
        <v/>
      </c>
      <c r="C715" s="1" t="e">
        <f>IF(B715="",#N/A,0.5*(SIN(RADIANS(A715*'First Approx.'!$D$18))+SIN(RADIANS(A715*'First Approx.'!$D$19))))</f>
        <v>#N/A</v>
      </c>
      <c r="D715" s="1" t="e">
        <f>IF(B715="",#N/A,0.5*(COS(RADIANS(A715*'First Approx.'!$D$18))+COS(RADIANS(A715*'First Approx.'!$D$19))))</f>
        <v>#N/A</v>
      </c>
    </row>
    <row r="716" spans="1:4" x14ac:dyDescent="0.25">
      <c r="A716">
        <v>357</v>
      </c>
      <c r="B716" t="str">
        <f>IF(A716&lt;='First Approx.'!$D$20,A716,"")</f>
        <v/>
      </c>
      <c r="C716" s="1" t="e">
        <f>IF(B716="",#N/A,0.5*(SIN(RADIANS(A716*'First Approx.'!$D$18))+SIN(RADIANS(A716*'First Approx.'!$D$19))))</f>
        <v>#N/A</v>
      </c>
      <c r="D716" s="1" t="e">
        <f>IF(B716="",#N/A,0.5*(COS(RADIANS(A716*'First Approx.'!$D$18))+COS(RADIANS(A716*'First Approx.'!$D$19))))</f>
        <v>#N/A</v>
      </c>
    </row>
    <row r="717" spans="1:4" x14ac:dyDescent="0.25">
      <c r="A717">
        <v>357.5</v>
      </c>
      <c r="B717" t="str">
        <f>IF(A717&lt;='First Approx.'!$D$20,A717,"")</f>
        <v/>
      </c>
      <c r="C717" s="1" t="e">
        <f>IF(B717="",#N/A,0.5*(SIN(RADIANS(A717*'First Approx.'!$D$18))+SIN(RADIANS(A717*'First Approx.'!$D$19))))</f>
        <v>#N/A</v>
      </c>
      <c r="D717" s="1" t="e">
        <f>IF(B717="",#N/A,0.5*(COS(RADIANS(A717*'First Approx.'!$D$18))+COS(RADIANS(A717*'First Approx.'!$D$19))))</f>
        <v>#N/A</v>
      </c>
    </row>
    <row r="718" spans="1:4" x14ac:dyDescent="0.25">
      <c r="A718">
        <v>358</v>
      </c>
      <c r="B718" t="str">
        <f>IF(A718&lt;='First Approx.'!$D$20,A718,"")</f>
        <v/>
      </c>
      <c r="C718" s="1" t="e">
        <f>IF(B718="",#N/A,0.5*(SIN(RADIANS(A718*'First Approx.'!$D$18))+SIN(RADIANS(A718*'First Approx.'!$D$19))))</f>
        <v>#N/A</v>
      </c>
      <c r="D718" s="1" t="e">
        <f>IF(B718="",#N/A,0.5*(COS(RADIANS(A718*'First Approx.'!$D$18))+COS(RADIANS(A718*'First Approx.'!$D$19))))</f>
        <v>#N/A</v>
      </c>
    </row>
    <row r="719" spans="1:4" x14ac:dyDescent="0.25">
      <c r="A719">
        <v>358.5</v>
      </c>
      <c r="B719" t="str">
        <f>IF(A719&lt;='First Approx.'!$D$20,A719,"")</f>
        <v/>
      </c>
      <c r="C719" s="1" t="e">
        <f>IF(B719="",#N/A,0.5*(SIN(RADIANS(A719*'First Approx.'!$D$18))+SIN(RADIANS(A719*'First Approx.'!$D$19))))</f>
        <v>#N/A</v>
      </c>
      <c r="D719" s="1" t="e">
        <f>IF(B719="",#N/A,0.5*(COS(RADIANS(A719*'First Approx.'!$D$18))+COS(RADIANS(A719*'First Approx.'!$D$19))))</f>
        <v>#N/A</v>
      </c>
    </row>
    <row r="720" spans="1:4" x14ac:dyDescent="0.25">
      <c r="A720">
        <v>359</v>
      </c>
      <c r="B720" t="str">
        <f>IF(A720&lt;='First Approx.'!$D$20,A720,"")</f>
        <v/>
      </c>
      <c r="C720" s="1" t="e">
        <f>IF(B720="",#N/A,0.5*(SIN(RADIANS(A720*'First Approx.'!$D$18))+SIN(RADIANS(A720*'First Approx.'!$D$19))))</f>
        <v>#N/A</v>
      </c>
      <c r="D720" s="1" t="e">
        <f>IF(B720="",#N/A,0.5*(COS(RADIANS(A720*'First Approx.'!$D$18))+COS(RADIANS(A720*'First Approx.'!$D$19))))</f>
        <v>#N/A</v>
      </c>
    </row>
    <row r="721" spans="1:4" x14ac:dyDescent="0.25">
      <c r="A721">
        <v>359.5</v>
      </c>
      <c r="B721" t="str">
        <f>IF(A721&lt;='First Approx.'!$D$20,A721,"")</f>
        <v/>
      </c>
      <c r="C721" s="1" t="e">
        <f>IF(B721="",#N/A,0.5*(SIN(RADIANS(A721*'First Approx.'!$D$18))+SIN(RADIANS(A721*'First Approx.'!$D$19))))</f>
        <v>#N/A</v>
      </c>
      <c r="D721" s="1" t="e">
        <f>IF(B721="",#N/A,0.5*(COS(RADIANS(A721*'First Approx.'!$D$18))+COS(RADIANS(A721*'First Approx.'!$D$19))))</f>
        <v>#N/A</v>
      </c>
    </row>
    <row r="722" spans="1:4" x14ac:dyDescent="0.25">
      <c r="A722">
        <v>360</v>
      </c>
      <c r="B722" t="str">
        <f>IF(A722&lt;='First Approx.'!$D$20,A722,"")</f>
        <v/>
      </c>
      <c r="C722" s="1" t="e">
        <f>IF(B722="",#N/A,0.5*(SIN(RADIANS(A722*'First Approx.'!$D$18))+SIN(RADIANS(A722*'First Approx.'!$D$19))))</f>
        <v>#N/A</v>
      </c>
      <c r="D722" s="1" t="e">
        <f>IF(B722="",#N/A,0.5*(COS(RADIANS(A722*'First Approx.'!$D$18))+COS(RADIANS(A722*'First Approx.'!$D$19))))</f>
        <v>#N/A</v>
      </c>
    </row>
    <row r="723" spans="1:4" x14ac:dyDescent="0.25">
      <c r="A723">
        <v>360.5</v>
      </c>
      <c r="B723" t="str">
        <f>IF(A723&lt;='First Approx.'!$D$20,A723,"")</f>
        <v/>
      </c>
      <c r="C723" s="1" t="e">
        <f>IF(B723="",#N/A,0.5*(SIN(RADIANS(A723*'First Approx.'!$D$18))+SIN(RADIANS(A723*'First Approx.'!$D$19))))</f>
        <v>#N/A</v>
      </c>
      <c r="D723" s="1" t="e">
        <f>IF(B723="",#N/A,0.5*(COS(RADIANS(A723*'First Approx.'!$D$18))+COS(RADIANS(A723*'First Approx.'!$D$19))))</f>
        <v>#N/A</v>
      </c>
    </row>
    <row r="724" spans="1:4" x14ac:dyDescent="0.25">
      <c r="A724">
        <v>361</v>
      </c>
      <c r="B724" t="str">
        <f>IF(A724&lt;='First Approx.'!$D$20,A724,"")</f>
        <v/>
      </c>
      <c r="C724" s="1" t="e">
        <f>IF(B724="",#N/A,0.5*(SIN(RADIANS(A724*'First Approx.'!$D$18))+SIN(RADIANS(A724*'First Approx.'!$D$19))))</f>
        <v>#N/A</v>
      </c>
      <c r="D724" s="1" t="e">
        <f>IF(B724="",#N/A,0.5*(COS(RADIANS(A724*'First Approx.'!$D$18))+COS(RADIANS(A724*'First Approx.'!$D$19))))</f>
        <v>#N/A</v>
      </c>
    </row>
    <row r="725" spans="1:4" x14ac:dyDescent="0.25">
      <c r="A725">
        <v>361.5</v>
      </c>
      <c r="B725" t="str">
        <f>IF(A725&lt;='First Approx.'!$D$20,A725,"")</f>
        <v/>
      </c>
      <c r="C725" s="1" t="e">
        <f>IF(B725="",#N/A,0.5*(SIN(RADIANS(A725*'First Approx.'!$D$18))+SIN(RADIANS(A725*'First Approx.'!$D$19))))</f>
        <v>#N/A</v>
      </c>
      <c r="D725" s="1" t="e">
        <f>IF(B725="",#N/A,0.5*(COS(RADIANS(A725*'First Approx.'!$D$18))+COS(RADIANS(A725*'First Approx.'!$D$19))))</f>
        <v>#N/A</v>
      </c>
    </row>
    <row r="726" spans="1:4" x14ac:dyDescent="0.25">
      <c r="A726">
        <v>362</v>
      </c>
      <c r="B726" t="str">
        <f>IF(A726&lt;='First Approx.'!$D$20,A726,"")</f>
        <v/>
      </c>
      <c r="C726" s="1" t="e">
        <f>IF(B726="",#N/A,0.5*(SIN(RADIANS(A726*'First Approx.'!$D$18))+SIN(RADIANS(A726*'First Approx.'!$D$19))))</f>
        <v>#N/A</v>
      </c>
      <c r="D726" s="1" t="e">
        <f>IF(B726="",#N/A,0.5*(COS(RADIANS(A726*'First Approx.'!$D$18))+COS(RADIANS(A726*'First Approx.'!$D$19))))</f>
        <v>#N/A</v>
      </c>
    </row>
    <row r="727" spans="1:4" x14ac:dyDescent="0.25">
      <c r="A727">
        <v>362.5</v>
      </c>
      <c r="B727" t="str">
        <f>IF(A727&lt;='First Approx.'!$D$20,A727,"")</f>
        <v/>
      </c>
      <c r="C727" s="1" t="e">
        <f>IF(B727="",#N/A,0.5*(SIN(RADIANS(A727*'First Approx.'!$D$18))+SIN(RADIANS(A727*'First Approx.'!$D$19))))</f>
        <v>#N/A</v>
      </c>
      <c r="D727" s="1" t="e">
        <f>IF(B727="",#N/A,0.5*(COS(RADIANS(A727*'First Approx.'!$D$18))+COS(RADIANS(A727*'First Approx.'!$D$19))))</f>
        <v>#N/A</v>
      </c>
    </row>
    <row r="728" spans="1:4" x14ac:dyDescent="0.25">
      <c r="A728">
        <v>363</v>
      </c>
      <c r="B728" t="str">
        <f>IF(A728&lt;='First Approx.'!$D$20,A728,"")</f>
        <v/>
      </c>
      <c r="C728" s="1" t="e">
        <f>IF(B728="",#N/A,0.5*(SIN(RADIANS(A728*'First Approx.'!$D$18))+SIN(RADIANS(A728*'First Approx.'!$D$19))))</f>
        <v>#N/A</v>
      </c>
      <c r="D728" s="1" t="e">
        <f>IF(B728="",#N/A,0.5*(COS(RADIANS(A728*'First Approx.'!$D$18))+COS(RADIANS(A728*'First Approx.'!$D$19))))</f>
        <v>#N/A</v>
      </c>
    </row>
    <row r="729" spans="1:4" x14ac:dyDescent="0.25">
      <c r="A729">
        <v>363.5</v>
      </c>
      <c r="B729" t="str">
        <f>IF(A729&lt;='First Approx.'!$D$20,A729,"")</f>
        <v/>
      </c>
      <c r="C729" s="1" t="e">
        <f>IF(B729="",#N/A,0.5*(SIN(RADIANS(A729*'First Approx.'!$D$18))+SIN(RADIANS(A729*'First Approx.'!$D$19))))</f>
        <v>#N/A</v>
      </c>
      <c r="D729" s="1" t="e">
        <f>IF(B729="",#N/A,0.5*(COS(RADIANS(A729*'First Approx.'!$D$18))+COS(RADIANS(A729*'First Approx.'!$D$19))))</f>
        <v>#N/A</v>
      </c>
    </row>
    <row r="730" spans="1:4" x14ac:dyDescent="0.25">
      <c r="A730">
        <v>364</v>
      </c>
      <c r="B730" t="str">
        <f>IF(A730&lt;='First Approx.'!$D$20,A730,"")</f>
        <v/>
      </c>
      <c r="C730" s="1" t="e">
        <f>IF(B730="",#N/A,0.5*(SIN(RADIANS(A730*'First Approx.'!$D$18))+SIN(RADIANS(A730*'First Approx.'!$D$19))))</f>
        <v>#N/A</v>
      </c>
      <c r="D730" s="1" t="e">
        <f>IF(B730="",#N/A,0.5*(COS(RADIANS(A730*'First Approx.'!$D$18))+COS(RADIANS(A730*'First Approx.'!$D$19))))</f>
        <v>#N/A</v>
      </c>
    </row>
    <row r="731" spans="1:4" x14ac:dyDescent="0.25">
      <c r="A731">
        <v>364.5</v>
      </c>
      <c r="B731" t="str">
        <f>IF(A731&lt;='First Approx.'!$D$20,A731,"")</f>
        <v/>
      </c>
      <c r="C731" s="1" t="e">
        <f>IF(B731="",#N/A,0.5*(SIN(RADIANS(A731*'First Approx.'!$D$18))+SIN(RADIANS(A731*'First Approx.'!$D$19))))</f>
        <v>#N/A</v>
      </c>
      <c r="D731" s="1" t="e">
        <f>IF(B731="",#N/A,0.5*(COS(RADIANS(A731*'First Approx.'!$D$18))+COS(RADIANS(A731*'First Approx.'!$D$19))))</f>
        <v>#N/A</v>
      </c>
    </row>
    <row r="732" spans="1:4" x14ac:dyDescent="0.25">
      <c r="A732">
        <v>365</v>
      </c>
      <c r="B732" t="str">
        <f>IF(A732&lt;='First Approx.'!$D$20,A732,"")</f>
        <v/>
      </c>
      <c r="C732" s="1" t="e">
        <f>IF(B732="",#N/A,0.5*(SIN(RADIANS(A732*'First Approx.'!$D$18))+SIN(RADIANS(A732*'First Approx.'!$D$19))))</f>
        <v>#N/A</v>
      </c>
      <c r="D732" s="1" t="e">
        <f>IF(B732="",#N/A,0.5*(COS(RADIANS(A732*'First Approx.'!$D$18))+COS(RADIANS(A732*'First Approx.'!$D$19))))</f>
        <v>#N/A</v>
      </c>
    </row>
    <row r="733" spans="1:4" x14ac:dyDescent="0.25">
      <c r="A733">
        <v>365.5</v>
      </c>
      <c r="B733" t="str">
        <f>IF(A733&lt;='First Approx.'!$D$20,A733,"")</f>
        <v/>
      </c>
      <c r="C733" s="1" t="e">
        <f>IF(B733="",#N/A,0.5*(SIN(RADIANS(A733*'First Approx.'!$D$18))+SIN(RADIANS(A733*'First Approx.'!$D$19))))</f>
        <v>#N/A</v>
      </c>
      <c r="D733" s="1" t="e">
        <f>IF(B733="",#N/A,0.5*(COS(RADIANS(A733*'First Approx.'!$D$18))+COS(RADIANS(A733*'First Approx.'!$D$19))))</f>
        <v>#N/A</v>
      </c>
    </row>
    <row r="734" spans="1:4" x14ac:dyDescent="0.25">
      <c r="A734">
        <v>366</v>
      </c>
      <c r="B734" t="str">
        <f>IF(A734&lt;='First Approx.'!$D$20,A734,"")</f>
        <v/>
      </c>
      <c r="C734" s="1" t="e">
        <f>IF(B734="",#N/A,0.5*(SIN(RADIANS(A734*'First Approx.'!$D$18))+SIN(RADIANS(A734*'First Approx.'!$D$19))))</f>
        <v>#N/A</v>
      </c>
      <c r="D734" s="1" t="e">
        <f>IF(B734="",#N/A,0.5*(COS(RADIANS(A734*'First Approx.'!$D$18))+COS(RADIANS(A734*'First Approx.'!$D$19))))</f>
        <v>#N/A</v>
      </c>
    </row>
    <row r="735" spans="1:4" x14ac:dyDescent="0.25">
      <c r="A735">
        <v>366.5</v>
      </c>
      <c r="B735" t="str">
        <f>IF(A735&lt;='First Approx.'!$D$20,A735,"")</f>
        <v/>
      </c>
      <c r="C735" s="1" t="e">
        <f>IF(B735="",#N/A,0.5*(SIN(RADIANS(A735*'First Approx.'!$D$18))+SIN(RADIANS(A735*'First Approx.'!$D$19))))</f>
        <v>#N/A</v>
      </c>
      <c r="D735" s="1" t="e">
        <f>IF(B735="",#N/A,0.5*(COS(RADIANS(A735*'First Approx.'!$D$18))+COS(RADIANS(A735*'First Approx.'!$D$19))))</f>
        <v>#N/A</v>
      </c>
    </row>
    <row r="736" spans="1:4" x14ac:dyDescent="0.25">
      <c r="A736">
        <v>367</v>
      </c>
      <c r="B736" t="str">
        <f>IF(A736&lt;='First Approx.'!$D$20,A736,"")</f>
        <v/>
      </c>
      <c r="C736" s="1" t="e">
        <f>IF(B736="",#N/A,0.5*(SIN(RADIANS(A736*'First Approx.'!$D$18))+SIN(RADIANS(A736*'First Approx.'!$D$19))))</f>
        <v>#N/A</v>
      </c>
      <c r="D736" s="1" t="e">
        <f>IF(B736="",#N/A,0.5*(COS(RADIANS(A736*'First Approx.'!$D$18))+COS(RADIANS(A736*'First Approx.'!$D$19))))</f>
        <v>#N/A</v>
      </c>
    </row>
    <row r="737" spans="1:4" x14ac:dyDescent="0.25">
      <c r="A737">
        <v>367.5</v>
      </c>
      <c r="B737" t="str">
        <f>IF(A737&lt;='First Approx.'!$D$20,A737,"")</f>
        <v/>
      </c>
      <c r="C737" s="1" t="e">
        <f>IF(B737="",#N/A,0.5*(SIN(RADIANS(A737*'First Approx.'!$D$18))+SIN(RADIANS(A737*'First Approx.'!$D$19))))</f>
        <v>#N/A</v>
      </c>
      <c r="D737" s="1" t="e">
        <f>IF(B737="",#N/A,0.5*(COS(RADIANS(A737*'First Approx.'!$D$18))+COS(RADIANS(A737*'First Approx.'!$D$19))))</f>
        <v>#N/A</v>
      </c>
    </row>
    <row r="738" spans="1:4" x14ac:dyDescent="0.25">
      <c r="A738">
        <v>368</v>
      </c>
      <c r="B738" t="str">
        <f>IF(A738&lt;='First Approx.'!$D$20,A738,"")</f>
        <v/>
      </c>
      <c r="C738" s="1" t="e">
        <f>IF(B738="",#N/A,0.5*(SIN(RADIANS(A738*'First Approx.'!$D$18))+SIN(RADIANS(A738*'First Approx.'!$D$19))))</f>
        <v>#N/A</v>
      </c>
      <c r="D738" s="1" t="e">
        <f>IF(B738="",#N/A,0.5*(COS(RADIANS(A738*'First Approx.'!$D$18))+COS(RADIANS(A738*'First Approx.'!$D$19))))</f>
        <v>#N/A</v>
      </c>
    </row>
    <row r="739" spans="1:4" x14ac:dyDescent="0.25">
      <c r="A739">
        <v>368.5</v>
      </c>
      <c r="B739" t="str">
        <f>IF(A739&lt;='First Approx.'!$D$20,A739,"")</f>
        <v/>
      </c>
      <c r="C739" s="1" t="e">
        <f>IF(B739="",#N/A,0.5*(SIN(RADIANS(A739*'First Approx.'!$D$18))+SIN(RADIANS(A739*'First Approx.'!$D$19))))</f>
        <v>#N/A</v>
      </c>
      <c r="D739" s="1" t="e">
        <f>IF(B739="",#N/A,0.5*(COS(RADIANS(A739*'First Approx.'!$D$18))+COS(RADIANS(A739*'First Approx.'!$D$19))))</f>
        <v>#N/A</v>
      </c>
    </row>
    <row r="740" spans="1:4" x14ac:dyDescent="0.25">
      <c r="A740">
        <v>369</v>
      </c>
      <c r="B740" t="str">
        <f>IF(A740&lt;='First Approx.'!$D$20,A740,"")</f>
        <v/>
      </c>
      <c r="C740" s="1" t="e">
        <f>IF(B740="",#N/A,0.5*(SIN(RADIANS(A740*'First Approx.'!$D$18))+SIN(RADIANS(A740*'First Approx.'!$D$19))))</f>
        <v>#N/A</v>
      </c>
      <c r="D740" s="1" t="e">
        <f>IF(B740="",#N/A,0.5*(COS(RADIANS(A740*'First Approx.'!$D$18))+COS(RADIANS(A740*'First Approx.'!$D$19))))</f>
        <v>#N/A</v>
      </c>
    </row>
    <row r="741" spans="1:4" x14ac:dyDescent="0.25">
      <c r="A741">
        <v>369.5</v>
      </c>
      <c r="B741" t="str">
        <f>IF(A741&lt;='First Approx.'!$D$20,A741,"")</f>
        <v/>
      </c>
      <c r="C741" s="1" t="e">
        <f>IF(B741="",#N/A,0.5*(SIN(RADIANS(A741*'First Approx.'!$D$18))+SIN(RADIANS(A741*'First Approx.'!$D$19))))</f>
        <v>#N/A</v>
      </c>
      <c r="D741" s="1" t="e">
        <f>IF(B741="",#N/A,0.5*(COS(RADIANS(A741*'First Approx.'!$D$18))+COS(RADIANS(A741*'First Approx.'!$D$19))))</f>
        <v>#N/A</v>
      </c>
    </row>
    <row r="742" spans="1:4" x14ac:dyDescent="0.25">
      <c r="A742">
        <v>370</v>
      </c>
      <c r="B742" t="str">
        <f>IF(A742&lt;='First Approx.'!$D$20,A742,"")</f>
        <v/>
      </c>
      <c r="C742" s="1" t="e">
        <f>IF(B742="",#N/A,0.5*(SIN(RADIANS(A742*'First Approx.'!$D$18))+SIN(RADIANS(A742*'First Approx.'!$D$19))))</f>
        <v>#N/A</v>
      </c>
      <c r="D742" s="1" t="e">
        <f>IF(B742="",#N/A,0.5*(COS(RADIANS(A742*'First Approx.'!$D$18))+COS(RADIANS(A742*'First Approx.'!$D$19))))</f>
        <v>#N/A</v>
      </c>
    </row>
    <row r="743" spans="1:4" x14ac:dyDescent="0.25">
      <c r="A743">
        <v>370.5</v>
      </c>
      <c r="B743" t="str">
        <f>IF(A743&lt;='First Approx.'!$D$20,A743,"")</f>
        <v/>
      </c>
      <c r="C743" s="1" t="e">
        <f>IF(B743="",#N/A,0.5*(SIN(RADIANS(A743*'First Approx.'!$D$18))+SIN(RADIANS(A743*'First Approx.'!$D$19))))</f>
        <v>#N/A</v>
      </c>
      <c r="D743" s="1" t="e">
        <f>IF(B743="",#N/A,0.5*(COS(RADIANS(A743*'First Approx.'!$D$18))+COS(RADIANS(A743*'First Approx.'!$D$19))))</f>
        <v>#N/A</v>
      </c>
    </row>
    <row r="744" spans="1:4" x14ac:dyDescent="0.25">
      <c r="A744">
        <v>371</v>
      </c>
      <c r="B744" t="str">
        <f>IF(A744&lt;='First Approx.'!$D$20,A744,"")</f>
        <v/>
      </c>
      <c r="C744" s="1" t="e">
        <f>IF(B744="",#N/A,0.5*(SIN(RADIANS(A744*'First Approx.'!$D$18))+SIN(RADIANS(A744*'First Approx.'!$D$19))))</f>
        <v>#N/A</v>
      </c>
      <c r="D744" s="1" t="e">
        <f>IF(B744="",#N/A,0.5*(COS(RADIANS(A744*'First Approx.'!$D$18))+COS(RADIANS(A744*'First Approx.'!$D$19))))</f>
        <v>#N/A</v>
      </c>
    </row>
    <row r="745" spans="1:4" x14ac:dyDescent="0.25">
      <c r="A745">
        <v>371.5</v>
      </c>
      <c r="B745" t="str">
        <f>IF(A745&lt;='First Approx.'!$D$20,A745,"")</f>
        <v/>
      </c>
      <c r="C745" s="1" t="e">
        <f>IF(B745="",#N/A,0.5*(SIN(RADIANS(A745*'First Approx.'!$D$18))+SIN(RADIANS(A745*'First Approx.'!$D$19))))</f>
        <v>#N/A</v>
      </c>
      <c r="D745" s="1" t="e">
        <f>IF(B745="",#N/A,0.5*(COS(RADIANS(A745*'First Approx.'!$D$18))+COS(RADIANS(A745*'First Approx.'!$D$19))))</f>
        <v>#N/A</v>
      </c>
    </row>
    <row r="746" spans="1:4" x14ac:dyDescent="0.25">
      <c r="A746">
        <v>372</v>
      </c>
      <c r="B746" t="str">
        <f>IF(A746&lt;='First Approx.'!$D$20,A746,"")</f>
        <v/>
      </c>
      <c r="C746" s="1" t="e">
        <f>IF(B746="",#N/A,0.5*(SIN(RADIANS(A746*'First Approx.'!$D$18))+SIN(RADIANS(A746*'First Approx.'!$D$19))))</f>
        <v>#N/A</v>
      </c>
      <c r="D746" s="1" t="e">
        <f>IF(B746="",#N/A,0.5*(COS(RADIANS(A746*'First Approx.'!$D$18))+COS(RADIANS(A746*'First Approx.'!$D$19))))</f>
        <v>#N/A</v>
      </c>
    </row>
    <row r="747" spans="1:4" x14ac:dyDescent="0.25">
      <c r="A747">
        <v>372.5</v>
      </c>
      <c r="B747" t="str">
        <f>IF(A747&lt;='First Approx.'!$D$20,A747,"")</f>
        <v/>
      </c>
      <c r="C747" s="1" t="e">
        <f>IF(B747="",#N/A,0.5*(SIN(RADIANS(A747*'First Approx.'!$D$18))+SIN(RADIANS(A747*'First Approx.'!$D$19))))</f>
        <v>#N/A</v>
      </c>
      <c r="D747" s="1" t="e">
        <f>IF(B747="",#N/A,0.5*(COS(RADIANS(A747*'First Approx.'!$D$18))+COS(RADIANS(A747*'First Approx.'!$D$19))))</f>
        <v>#N/A</v>
      </c>
    </row>
    <row r="748" spans="1:4" x14ac:dyDescent="0.25">
      <c r="A748">
        <v>373</v>
      </c>
      <c r="B748" t="str">
        <f>IF(A748&lt;='First Approx.'!$D$20,A748,"")</f>
        <v/>
      </c>
      <c r="C748" s="1" t="e">
        <f>IF(B748="",#N/A,0.5*(SIN(RADIANS(A748*'First Approx.'!$D$18))+SIN(RADIANS(A748*'First Approx.'!$D$19))))</f>
        <v>#N/A</v>
      </c>
      <c r="D748" s="1" t="e">
        <f>IF(B748="",#N/A,0.5*(COS(RADIANS(A748*'First Approx.'!$D$18))+COS(RADIANS(A748*'First Approx.'!$D$19))))</f>
        <v>#N/A</v>
      </c>
    </row>
    <row r="749" spans="1:4" x14ac:dyDescent="0.25">
      <c r="A749">
        <v>373.5</v>
      </c>
      <c r="B749" t="str">
        <f>IF(A749&lt;='First Approx.'!$D$20,A749,"")</f>
        <v/>
      </c>
      <c r="C749" s="1" t="e">
        <f>IF(B749="",#N/A,0.5*(SIN(RADIANS(A749*'First Approx.'!$D$18))+SIN(RADIANS(A749*'First Approx.'!$D$19))))</f>
        <v>#N/A</v>
      </c>
      <c r="D749" s="1" t="e">
        <f>IF(B749="",#N/A,0.5*(COS(RADIANS(A749*'First Approx.'!$D$18))+COS(RADIANS(A749*'First Approx.'!$D$19))))</f>
        <v>#N/A</v>
      </c>
    </row>
    <row r="750" spans="1:4" x14ac:dyDescent="0.25">
      <c r="A750">
        <v>374</v>
      </c>
      <c r="B750" t="str">
        <f>IF(A750&lt;='First Approx.'!$D$20,A750,"")</f>
        <v/>
      </c>
      <c r="C750" s="1" t="e">
        <f>IF(B750="",#N/A,0.5*(SIN(RADIANS(A750*'First Approx.'!$D$18))+SIN(RADIANS(A750*'First Approx.'!$D$19))))</f>
        <v>#N/A</v>
      </c>
      <c r="D750" s="1" t="e">
        <f>IF(B750="",#N/A,0.5*(COS(RADIANS(A750*'First Approx.'!$D$18))+COS(RADIANS(A750*'First Approx.'!$D$19))))</f>
        <v>#N/A</v>
      </c>
    </row>
    <row r="751" spans="1:4" x14ac:dyDescent="0.25">
      <c r="A751">
        <v>374.5</v>
      </c>
      <c r="B751" t="str">
        <f>IF(A751&lt;='First Approx.'!$D$20,A751,"")</f>
        <v/>
      </c>
      <c r="C751" s="1" t="e">
        <f>IF(B751="",#N/A,0.5*(SIN(RADIANS(A751*'First Approx.'!$D$18))+SIN(RADIANS(A751*'First Approx.'!$D$19))))</f>
        <v>#N/A</v>
      </c>
      <c r="D751" s="1" t="e">
        <f>IF(B751="",#N/A,0.5*(COS(RADIANS(A751*'First Approx.'!$D$18))+COS(RADIANS(A751*'First Approx.'!$D$19))))</f>
        <v>#N/A</v>
      </c>
    </row>
    <row r="752" spans="1:4" x14ac:dyDescent="0.25">
      <c r="A752">
        <v>375</v>
      </c>
      <c r="B752" t="str">
        <f>IF(A752&lt;='First Approx.'!$D$20,A752,"")</f>
        <v/>
      </c>
      <c r="C752" s="1" t="e">
        <f>IF(B752="",#N/A,0.5*(SIN(RADIANS(A752*'First Approx.'!$D$18))+SIN(RADIANS(A752*'First Approx.'!$D$19))))</f>
        <v>#N/A</v>
      </c>
      <c r="D752" s="1" t="e">
        <f>IF(B752="",#N/A,0.5*(COS(RADIANS(A752*'First Approx.'!$D$18))+COS(RADIANS(A752*'First Approx.'!$D$19))))</f>
        <v>#N/A</v>
      </c>
    </row>
    <row r="753" spans="1:4" x14ac:dyDescent="0.25">
      <c r="A753">
        <v>375.5</v>
      </c>
      <c r="B753" t="str">
        <f>IF(A753&lt;='First Approx.'!$D$20,A753,"")</f>
        <v/>
      </c>
      <c r="C753" s="1" t="e">
        <f>IF(B753="",#N/A,0.5*(SIN(RADIANS(A753*'First Approx.'!$D$18))+SIN(RADIANS(A753*'First Approx.'!$D$19))))</f>
        <v>#N/A</v>
      </c>
      <c r="D753" s="1" t="e">
        <f>IF(B753="",#N/A,0.5*(COS(RADIANS(A753*'First Approx.'!$D$18))+COS(RADIANS(A753*'First Approx.'!$D$19))))</f>
        <v>#N/A</v>
      </c>
    </row>
    <row r="754" spans="1:4" x14ac:dyDescent="0.25">
      <c r="A754">
        <v>376</v>
      </c>
      <c r="B754" t="str">
        <f>IF(A754&lt;='First Approx.'!$D$20,A754,"")</f>
        <v/>
      </c>
      <c r="C754" s="1" t="e">
        <f>IF(B754="",#N/A,0.5*(SIN(RADIANS(A754*'First Approx.'!$D$18))+SIN(RADIANS(A754*'First Approx.'!$D$19))))</f>
        <v>#N/A</v>
      </c>
      <c r="D754" s="1" t="e">
        <f>IF(B754="",#N/A,0.5*(COS(RADIANS(A754*'First Approx.'!$D$18))+COS(RADIANS(A754*'First Approx.'!$D$19))))</f>
        <v>#N/A</v>
      </c>
    </row>
    <row r="755" spans="1:4" x14ac:dyDescent="0.25">
      <c r="A755">
        <v>376.5</v>
      </c>
      <c r="B755" t="str">
        <f>IF(A755&lt;='First Approx.'!$D$20,A755,"")</f>
        <v/>
      </c>
      <c r="C755" s="1" t="e">
        <f>IF(B755="",#N/A,0.5*(SIN(RADIANS(A755*'First Approx.'!$D$18))+SIN(RADIANS(A755*'First Approx.'!$D$19))))</f>
        <v>#N/A</v>
      </c>
      <c r="D755" s="1" t="e">
        <f>IF(B755="",#N/A,0.5*(COS(RADIANS(A755*'First Approx.'!$D$18))+COS(RADIANS(A755*'First Approx.'!$D$19))))</f>
        <v>#N/A</v>
      </c>
    </row>
    <row r="756" spans="1:4" x14ac:dyDescent="0.25">
      <c r="A756">
        <v>377</v>
      </c>
      <c r="B756" t="str">
        <f>IF(A756&lt;='First Approx.'!$D$20,A756,"")</f>
        <v/>
      </c>
      <c r="C756" s="1" t="e">
        <f>IF(B756="",#N/A,0.5*(SIN(RADIANS(A756*'First Approx.'!$D$18))+SIN(RADIANS(A756*'First Approx.'!$D$19))))</f>
        <v>#N/A</v>
      </c>
      <c r="D756" s="1" t="e">
        <f>IF(B756="",#N/A,0.5*(COS(RADIANS(A756*'First Approx.'!$D$18))+COS(RADIANS(A756*'First Approx.'!$D$19))))</f>
        <v>#N/A</v>
      </c>
    </row>
    <row r="757" spans="1:4" x14ac:dyDescent="0.25">
      <c r="A757">
        <v>377.5</v>
      </c>
      <c r="B757" t="str">
        <f>IF(A757&lt;='First Approx.'!$D$20,A757,"")</f>
        <v/>
      </c>
      <c r="C757" s="1" t="e">
        <f>IF(B757="",#N/A,0.5*(SIN(RADIANS(A757*'First Approx.'!$D$18))+SIN(RADIANS(A757*'First Approx.'!$D$19))))</f>
        <v>#N/A</v>
      </c>
      <c r="D757" s="1" t="e">
        <f>IF(B757="",#N/A,0.5*(COS(RADIANS(A757*'First Approx.'!$D$18))+COS(RADIANS(A757*'First Approx.'!$D$19))))</f>
        <v>#N/A</v>
      </c>
    </row>
    <row r="758" spans="1:4" x14ac:dyDescent="0.25">
      <c r="A758">
        <v>378</v>
      </c>
      <c r="B758" t="str">
        <f>IF(A758&lt;='First Approx.'!$D$20,A758,"")</f>
        <v/>
      </c>
      <c r="C758" s="1" t="e">
        <f>IF(B758="",#N/A,0.5*(SIN(RADIANS(A758*'First Approx.'!$D$18))+SIN(RADIANS(A758*'First Approx.'!$D$19))))</f>
        <v>#N/A</v>
      </c>
      <c r="D758" s="1" t="e">
        <f>IF(B758="",#N/A,0.5*(COS(RADIANS(A758*'First Approx.'!$D$18))+COS(RADIANS(A758*'First Approx.'!$D$19))))</f>
        <v>#N/A</v>
      </c>
    </row>
    <row r="759" spans="1:4" x14ac:dyDescent="0.25">
      <c r="A759">
        <v>378.5</v>
      </c>
      <c r="B759" t="str">
        <f>IF(A759&lt;='First Approx.'!$D$20,A759,"")</f>
        <v/>
      </c>
      <c r="C759" s="1" t="e">
        <f>IF(B759="",#N/A,0.5*(SIN(RADIANS(A759*'First Approx.'!$D$18))+SIN(RADIANS(A759*'First Approx.'!$D$19))))</f>
        <v>#N/A</v>
      </c>
      <c r="D759" s="1" t="e">
        <f>IF(B759="",#N/A,0.5*(COS(RADIANS(A759*'First Approx.'!$D$18))+COS(RADIANS(A759*'First Approx.'!$D$19))))</f>
        <v>#N/A</v>
      </c>
    </row>
    <row r="760" spans="1:4" x14ac:dyDescent="0.25">
      <c r="A760">
        <v>379</v>
      </c>
      <c r="B760" t="str">
        <f>IF(A760&lt;='First Approx.'!$D$20,A760,"")</f>
        <v/>
      </c>
      <c r="C760" s="1" t="e">
        <f>IF(B760="",#N/A,0.5*(SIN(RADIANS(A760*'First Approx.'!$D$18))+SIN(RADIANS(A760*'First Approx.'!$D$19))))</f>
        <v>#N/A</v>
      </c>
      <c r="D760" s="1" t="e">
        <f>IF(B760="",#N/A,0.5*(COS(RADIANS(A760*'First Approx.'!$D$18))+COS(RADIANS(A760*'First Approx.'!$D$19))))</f>
        <v>#N/A</v>
      </c>
    </row>
    <row r="761" spans="1:4" x14ac:dyDescent="0.25">
      <c r="A761">
        <v>379.5</v>
      </c>
      <c r="B761" t="str">
        <f>IF(A761&lt;='First Approx.'!$D$20,A761,"")</f>
        <v/>
      </c>
      <c r="C761" s="1" t="e">
        <f>IF(B761="",#N/A,0.5*(SIN(RADIANS(A761*'First Approx.'!$D$18))+SIN(RADIANS(A761*'First Approx.'!$D$19))))</f>
        <v>#N/A</v>
      </c>
      <c r="D761" s="1" t="e">
        <f>IF(B761="",#N/A,0.5*(COS(RADIANS(A761*'First Approx.'!$D$18))+COS(RADIANS(A761*'First Approx.'!$D$19))))</f>
        <v>#N/A</v>
      </c>
    </row>
    <row r="762" spans="1:4" x14ac:dyDescent="0.25">
      <c r="A762">
        <v>380</v>
      </c>
      <c r="B762" t="str">
        <f>IF(A762&lt;='First Approx.'!$D$20,A762,"")</f>
        <v/>
      </c>
      <c r="C762" s="1" t="e">
        <f>IF(B762="",#N/A,0.5*(SIN(RADIANS(A762*'First Approx.'!$D$18))+SIN(RADIANS(A762*'First Approx.'!$D$19))))</f>
        <v>#N/A</v>
      </c>
      <c r="D762" s="1" t="e">
        <f>IF(B762="",#N/A,0.5*(COS(RADIANS(A762*'First Approx.'!$D$18))+COS(RADIANS(A762*'First Approx.'!$D$19))))</f>
        <v>#N/A</v>
      </c>
    </row>
    <row r="763" spans="1:4" x14ac:dyDescent="0.25">
      <c r="A763">
        <v>380.5</v>
      </c>
      <c r="B763" t="str">
        <f>IF(A763&lt;='First Approx.'!$D$20,A763,"")</f>
        <v/>
      </c>
      <c r="C763" s="1" t="e">
        <f>IF(B763="",#N/A,0.5*(SIN(RADIANS(A763*'First Approx.'!$D$18))+SIN(RADIANS(A763*'First Approx.'!$D$19))))</f>
        <v>#N/A</v>
      </c>
      <c r="D763" s="1" t="e">
        <f>IF(B763="",#N/A,0.5*(COS(RADIANS(A763*'First Approx.'!$D$18))+COS(RADIANS(A763*'First Approx.'!$D$19))))</f>
        <v>#N/A</v>
      </c>
    </row>
    <row r="764" spans="1:4" x14ac:dyDescent="0.25">
      <c r="A764">
        <v>381</v>
      </c>
      <c r="B764" t="str">
        <f>IF(A764&lt;='First Approx.'!$D$20,A764,"")</f>
        <v/>
      </c>
      <c r="C764" s="1" t="e">
        <f>IF(B764="",#N/A,0.5*(SIN(RADIANS(A764*'First Approx.'!$D$18))+SIN(RADIANS(A764*'First Approx.'!$D$19))))</f>
        <v>#N/A</v>
      </c>
      <c r="D764" s="1" t="e">
        <f>IF(B764="",#N/A,0.5*(COS(RADIANS(A764*'First Approx.'!$D$18))+COS(RADIANS(A764*'First Approx.'!$D$19))))</f>
        <v>#N/A</v>
      </c>
    </row>
    <row r="765" spans="1:4" x14ac:dyDescent="0.25">
      <c r="A765">
        <v>381.5</v>
      </c>
      <c r="B765" t="str">
        <f>IF(A765&lt;='First Approx.'!$D$20,A765,"")</f>
        <v/>
      </c>
      <c r="C765" s="1" t="e">
        <f>IF(B765="",#N/A,0.5*(SIN(RADIANS(A765*'First Approx.'!$D$18))+SIN(RADIANS(A765*'First Approx.'!$D$19))))</f>
        <v>#N/A</v>
      </c>
      <c r="D765" s="1" t="e">
        <f>IF(B765="",#N/A,0.5*(COS(RADIANS(A765*'First Approx.'!$D$18))+COS(RADIANS(A765*'First Approx.'!$D$19))))</f>
        <v>#N/A</v>
      </c>
    </row>
    <row r="766" spans="1:4" x14ac:dyDescent="0.25">
      <c r="A766">
        <v>382</v>
      </c>
      <c r="B766" t="str">
        <f>IF(A766&lt;='First Approx.'!$D$20,A766,"")</f>
        <v/>
      </c>
      <c r="C766" s="1" t="e">
        <f>IF(B766="",#N/A,0.5*(SIN(RADIANS(A766*'First Approx.'!$D$18))+SIN(RADIANS(A766*'First Approx.'!$D$19))))</f>
        <v>#N/A</v>
      </c>
      <c r="D766" s="1" t="e">
        <f>IF(B766="",#N/A,0.5*(COS(RADIANS(A766*'First Approx.'!$D$18))+COS(RADIANS(A766*'First Approx.'!$D$19))))</f>
        <v>#N/A</v>
      </c>
    </row>
    <row r="767" spans="1:4" x14ac:dyDescent="0.25">
      <c r="A767">
        <v>382.5</v>
      </c>
      <c r="B767" t="str">
        <f>IF(A767&lt;='First Approx.'!$D$20,A767,"")</f>
        <v/>
      </c>
      <c r="C767" s="1" t="e">
        <f>IF(B767="",#N/A,0.5*(SIN(RADIANS(A767*'First Approx.'!$D$18))+SIN(RADIANS(A767*'First Approx.'!$D$19))))</f>
        <v>#N/A</v>
      </c>
      <c r="D767" s="1" t="e">
        <f>IF(B767="",#N/A,0.5*(COS(RADIANS(A767*'First Approx.'!$D$18))+COS(RADIANS(A767*'First Approx.'!$D$19))))</f>
        <v>#N/A</v>
      </c>
    </row>
    <row r="768" spans="1:4" x14ac:dyDescent="0.25">
      <c r="A768">
        <v>383</v>
      </c>
      <c r="B768" t="str">
        <f>IF(A768&lt;='First Approx.'!$D$20,A768,"")</f>
        <v/>
      </c>
      <c r="C768" s="1" t="e">
        <f>IF(B768="",#N/A,0.5*(SIN(RADIANS(A768*'First Approx.'!$D$18))+SIN(RADIANS(A768*'First Approx.'!$D$19))))</f>
        <v>#N/A</v>
      </c>
      <c r="D768" s="1" t="e">
        <f>IF(B768="",#N/A,0.5*(COS(RADIANS(A768*'First Approx.'!$D$18))+COS(RADIANS(A768*'First Approx.'!$D$19))))</f>
        <v>#N/A</v>
      </c>
    </row>
    <row r="769" spans="1:4" x14ac:dyDescent="0.25">
      <c r="A769">
        <v>383.5</v>
      </c>
      <c r="B769" t="str">
        <f>IF(A769&lt;='First Approx.'!$D$20,A769,"")</f>
        <v/>
      </c>
      <c r="C769" s="1" t="e">
        <f>IF(B769="",#N/A,0.5*(SIN(RADIANS(A769*'First Approx.'!$D$18))+SIN(RADIANS(A769*'First Approx.'!$D$19))))</f>
        <v>#N/A</v>
      </c>
      <c r="D769" s="1" t="e">
        <f>IF(B769="",#N/A,0.5*(COS(RADIANS(A769*'First Approx.'!$D$18))+COS(RADIANS(A769*'First Approx.'!$D$19))))</f>
        <v>#N/A</v>
      </c>
    </row>
    <row r="770" spans="1:4" x14ac:dyDescent="0.25">
      <c r="A770">
        <v>384</v>
      </c>
      <c r="B770" t="str">
        <f>IF(A770&lt;='First Approx.'!$D$20,A770,"")</f>
        <v/>
      </c>
      <c r="C770" s="1" t="e">
        <f>IF(B770="",#N/A,0.5*(SIN(RADIANS(A770*'First Approx.'!$D$18))+SIN(RADIANS(A770*'First Approx.'!$D$19))))</f>
        <v>#N/A</v>
      </c>
      <c r="D770" s="1" t="e">
        <f>IF(B770="",#N/A,0.5*(COS(RADIANS(A770*'First Approx.'!$D$18))+COS(RADIANS(A770*'First Approx.'!$D$19))))</f>
        <v>#N/A</v>
      </c>
    </row>
    <row r="771" spans="1:4" x14ac:dyDescent="0.25">
      <c r="A771">
        <v>384.5</v>
      </c>
      <c r="B771" t="str">
        <f>IF(A771&lt;='First Approx.'!$D$20,A771,"")</f>
        <v/>
      </c>
      <c r="C771" s="1" t="e">
        <f>IF(B771="",#N/A,0.5*(SIN(RADIANS(A771*'First Approx.'!$D$18))+SIN(RADIANS(A771*'First Approx.'!$D$19))))</f>
        <v>#N/A</v>
      </c>
      <c r="D771" s="1" t="e">
        <f>IF(B771="",#N/A,0.5*(COS(RADIANS(A771*'First Approx.'!$D$18))+COS(RADIANS(A771*'First Approx.'!$D$19))))</f>
        <v>#N/A</v>
      </c>
    </row>
    <row r="772" spans="1:4" x14ac:dyDescent="0.25">
      <c r="A772">
        <v>385</v>
      </c>
      <c r="B772" t="str">
        <f>IF(A772&lt;='First Approx.'!$D$20,A772,"")</f>
        <v/>
      </c>
      <c r="C772" s="1" t="e">
        <f>IF(B772="",#N/A,0.5*(SIN(RADIANS(A772*'First Approx.'!$D$18))+SIN(RADIANS(A772*'First Approx.'!$D$19))))</f>
        <v>#N/A</v>
      </c>
      <c r="D772" s="1" t="e">
        <f>IF(B772="",#N/A,0.5*(COS(RADIANS(A772*'First Approx.'!$D$18))+COS(RADIANS(A772*'First Approx.'!$D$19))))</f>
        <v>#N/A</v>
      </c>
    </row>
    <row r="773" spans="1:4" x14ac:dyDescent="0.25">
      <c r="A773">
        <v>385.5</v>
      </c>
      <c r="B773" t="str">
        <f>IF(A773&lt;='First Approx.'!$D$20,A773,"")</f>
        <v/>
      </c>
      <c r="C773" s="1" t="e">
        <f>IF(B773="",#N/A,0.5*(SIN(RADIANS(A773*'First Approx.'!$D$18))+SIN(RADIANS(A773*'First Approx.'!$D$19))))</f>
        <v>#N/A</v>
      </c>
      <c r="D773" s="1" t="e">
        <f>IF(B773="",#N/A,0.5*(COS(RADIANS(A773*'First Approx.'!$D$18))+COS(RADIANS(A773*'First Approx.'!$D$19))))</f>
        <v>#N/A</v>
      </c>
    </row>
    <row r="774" spans="1:4" x14ac:dyDescent="0.25">
      <c r="A774">
        <v>386</v>
      </c>
      <c r="B774" t="str">
        <f>IF(A774&lt;='First Approx.'!$D$20,A774,"")</f>
        <v/>
      </c>
      <c r="C774" s="1" t="e">
        <f>IF(B774="",#N/A,0.5*(SIN(RADIANS(A774*'First Approx.'!$D$18))+SIN(RADIANS(A774*'First Approx.'!$D$19))))</f>
        <v>#N/A</v>
      </c>
      <c r="D774" s="1" t="e">
        <f>IF(B774="",#N/A,0.5*(COS(RADIANS(A774*'First Approx.'!$D$18))+COS(RADIANS(A774*'First Approx.'!$D$19))))</f>
        <v>#N/A</v>
      </c>
    </row>
    <row r="775" spans="1:4" x14ac:dyDescent="0.25">
      <c r="A775">
        <v>386.5</v>
      </c>
      <c r="B775" t="str">
        <f>IF(A775&lt;='First Approx.'!$D$20,A775,"")</f>
        <v/>
      </c>
      <c r="C775" s="1" t="e">
        <f>IF(B775="",#N/A,0.5*(SIN(RADIANS(A775*'First Approx.'!$D$18))+SIN(RADIANS(A775*'First Approx.'!$D$19))))</f>
        <v>#N/A</v>
      </c>
      <c r="D775" s="1" t="e">
        <f>IF(B775="",#N/A,0.5*(COS(RADIANS(A775*'First Approx.'!$D$18))+COS(RADIANS(A775*'First Approx.'!$D$19))))</f>
        <v>#N/A</v>
      </c>
    </row>
    <row r="776" spans="1:4" x14ac:dyDescent="0.25">
      <c r="A776">
        <v>387</v>
      </c>
      <c r="B776" t="str">
        <f>IF(A776&lt;='First Approx.'!$D$20,A776,"")</f>
        <v/>
      </c>
      <c r="C776" s="1" t="e">
        <f>IF(B776="",#N/A,0.5*(SIN(RADIANS(A776*'First Approx.'!$D$18))+SIN(RADIANS(A776*'First Approx.'!$D$19))))</f>
        <v>#N/A</v>
      </c>
      <c r="D776" s="1" t="e">
        <f>IF(B776="",#N/A,0.5*(COS(RADIANS(A776*'First Approx.'!$D$18))+COS(RADIANS(A776*'First Approx.'!$D$19))))</f>
        <v>#N/A</v>
      </c>
    </row>
    <row r="777" spans="1:4" x14ac:dyDescent="0.25">
      <c r="A777">
        <v>387.5</v>
      </c>
      <c r="B777" t="str">
        <f>IF(A777&lt;='First Approx.'!$D$20,A777,"")</f>
        <v/>
      </c>
      <c r="C777" s="1" t="e">
        <f>IF(B777="",#N/A,0.5*(SIN(RADIANS(A777*'First Approx.'!$D$18))+SIN(RADIANS(A777*'First Approx.'!$D$19))))</f>
        <v>#N/A</v>
      </c>
      <c r="D777" s="1" t="e">
        <f>IF(B777="",#N/A,0.5*(COS(RADIANS(A777*'First Approx.'!$D$18))+COS(RADIANS(A777*'First Approx.'!$D$19))))</f>
        <v>#N/A</v>
      </c>
    </row>
    <row r="778" spans="1:4" x14ac:dyDescent="0.25">
      <c r="A778">
        <v>388</v>
      </c>
      <c r="B778" t="str">
        <f>IF(A778&lt;='First Approx.'!$D$20,A778,"")</f>
        <v/>
      </c>
      <c r="C778" s="1" t="e">
        <f>IF(B778="",#N/A,0.5*(SIN(RADIANS(A778*'First Approx.'!$D$18))+SIN(RADIANS(A778*'First Approx.'!$D$19))))</f>
        <v>#N/A</v>
      </c>
      <c r="D778" s="1" t="e">
        <f>IF(B778="",#N/A,0.5*(COS(RADIANS(A778*'First Approx.'!$D$18))+COS(RADIANS(A778*'First Approx.'!$D$19))))</f>
        <v>#N/A</v>
      </c>
    </row>
    <row r="779" spans="1:4" x14ac:dyDescent="0.25">
      <c r="A779">
        <v>388.5</v>
      </c>
      <c r="B779" t="str">
        <f>IF(A779&lt;='First Approx.'!$D$20,A779,"")</f>
        <v/>
      </c>
      <c r="C779" s="1" t="e">
        <f>IF(B779="",#N/A,0.5*(SIN(RADIANS(A779*'First Approx.'!$D$18))+SIN(RADIANS(A779*'First Approx.'!$D$19))))</f>
        <v>#N/A</v>
      </c>
      <c r="D779" s="1" t="e">
        <f>IF(B779="",#N/A,0.5*(COS(RADIANS(A779*'First Approx.'!$D$18))+COS(RADIANS(A779*'First Approx.'!$D$19))))</f>
        <v>#N/A</v>
      </c>
    </row>
    <row r="780" spans="1:4" x14ac:dyDescent="0.25">
      <c r="A780">
        <v>389</v>
      </c>
      <c r="B780" t="str">
        <f>IF(A780&lt;='First Approx.'!$D$20,A780,"")</f>
        <v/>
      </c>
      <c r="C780" s="1" t="e">
        <f>IF(B780="",#N/A,0.5*(SIN(RADIANS(A780*'First Approx.'!$D$18))+SIN(RADIANS(A780*'First Approx.'!$D$19))))</f>
        <v>#N/A</v>
      </c>
      <c r="D780" s="1" t="e">
        <f>IF(B780="",#N/A,0.5*(COS(RADIANS(A780*'First Approx.'!$D$18))+COS(RADIANS(A780*'First Approx.'!$D$19))))</f>
        <v>#N/A</v>
      </c>
    </row>
    <row r="781" spans="1:4" x14ac:dyDescent="0.25">
      <c r="A781">
        <v>389.5</v>
      </c>
      <c r="B781" t="str">
        <f>IF(A781&lt;='First Approx.'!$D$20,A781,"")</f>
        <v/>
      </c>
      <c r="C781" s="1" t="e">
        <f>IF(B781="",#N/A,0.5*(SIN(RADIANS(A781*'First Approx.'!$D$18))+SIN(RADIANS(A781*'First Approx.'!$D$19))))</f>
        <v>#N/A</v>
      </c>
      <c r="D781" s="1" t="e">
        <f>IF(B781="",#N/A,0.5*(COS(RADIANS(A781*'First Approx.'!$D$18))+COS(RADIANS(A781*'First Approx.'!$D$19))))</f>
        <v>#N/A</v>
      </c>
    </row>
    <row r="782" spans="1:4" x14ac:dyDescent="0.25">
      <c r="A782">
        <v>390</v>
      </c>
      <c r="B782" t="str">
        <f>IF(A782&lt;='First Approx.'!$D$20,A782,"")</f>
        <v/>
      </c>
      <c r="C782" s="1" t="e">
        <f>IF(B782="",#N/A,0.5*(SIN(RADIANS(A782*'First Approx.'!$D$18))+SIN(RADIANS(A782*'First Approx.'!$D$19))))</f>
        <v>#N/A</v>
      </c>
      <c r="D782" s="1" t="e">
        <f>IF(B782="",#N/A,0.5*(COS(RADIANS(A782*'First Approx.'!$D$18))+COS(RADIANS(A782*'First Approx.'!$D$19))))</f>
        <v>#N/A</v>
      </c>
    </row>
    <row r="783" spans="1:4" x14ac:dyDescent="0.25">
      <c r="A783">
        <v>390.5</v>
      </c>
      <c r="B783" t="str">
        <f>IF(A783&lt;='First Approx.'!$D$20,A783,"")</f>
        <v/>
      </c>
      <c r="C783" s="1" t="e">
        <f>IF(B783="",#N/A,0.5*(SIN(RADIANS(A783*'First Approx.'!$D$18))+SIN(RADIANS(A783*'First Approx.'!$D$19))))</f>
        <v>#N/A</v>
      </c>
      <c r="D783" s="1" t="e">
        <f>IF(B783="",#N/A,0.5*(COS(RADIANS(A783*'First Approx.'!$D$18))+COS(RADIANS(A783*'First Approx.'!$D$19))))</f>
        <v>#N/A</v>
      </c>
    </row>
    <row r="784" spans="1:4" x14ac:dyDescent="0.25">
      <c r="A784">
        <v>391</v>
      </c>
      <c r="B784" t="str">
        <f>IF(A784&lt;='First Approx.'!$D$20,A784,"")</f>
        <v/>
      </c>
      <c r="C784" s="1" t="e">
        <f>IF(B784="",#N/A,0.5*(SIN(RADIANS(A784*'First Approx.'!$D$18))+SIN(RADIANS(A784*'First Approx.'!$D$19))))</f>
        <v>#N/A</v>
      </c>
      <c r="D784" s="1" t="e">
        <f>IF(B784="",#N/A,0.5*(COS(RADIANS(A784*'First Approx.'!$D$18))+COS(RADIANS(A784*'First Approx.'!$D$19))))</f>
        <v>#N/A</v>
      </c>
    </row>
    <row r="785" spans="1:4" x14ac:dyDescent="0.25">
      <c r="A785">
        <v>391.5</v>
      </c>
      <c r="B785" t="str">
        <f>IF(A785&lt;='First Approx.'!$D$20,A785,"")</f>
        <v/>
      </c>
      <c r="C785" s="1" t="e">
        <f>IF(B785="",#N/A,0.5*(SIN(RADIANS(A785*'First Approx.'!$D$18))+SIN(RADIANS(A785*'First Approx.'!$D$19))))</f>
        <v>#N/A</v>
      </c>
      <c r="D785" s="1" t="e">
        <f>IF(B785="",#N/A,0.5*(COS(RADIANS(A785*'First Approx.'!$D$18))+COS(RADIANS(A785*'First Approx.'!$D$19))))</f>
        <v>#N/A</v>
      </c>
    </row>
    <row r="786" spans="1:4" x14ac:dyDescent="0.25">
      <c r="A786">
        <v>392</v>
      </c>
      <c r="B786" t="str">
        <f>IF(A786&lt;='First Approx.'!$D$20,A786,"")</f>
        <v/>
      </c>
      <c r="C786" s="1" t="e">
        <f>IF(B786="",#N/A,0.5*(SIN(RADIANS(A786*'First Approx.'!$D$18))+SIN(RADIANS(A786*'First Approx.'!$D$19))))</f>
        <v>#N/A</v>
      </c>
      <c r="D786" s="1" t="e">
        <f>IF(B786="",#N/A,0.5*(COS(RADIANS(A786*'First Approx.'!$D$18))+COS(RADIANS(A786*'First Approx.'!$D$19))))</f>
        <v>#N/A</v>
      </c>
    </row>
    <row r="787" spans="1:4" x14ac:dyDescent="0.25">
      <c r="A787">
        <v>392.5</v>
      </c>
      <c r="B787" t="str">
        <f>IF(A787&lt;='First Approx.'!$D$20,A787,"")</f>
        <v/>
      </c>
      <c r="C787" s="1" t="e">
        <f>IF(B787="",#N/A,0.5*(SIN(RADIANS(A787*'First Approx.'!$D$18))+SIN(RADIANS(A787*'First Approx.'!$D$19))))</f>
        <v>#N/A</v>
      </c>
      <c r="D787" s="1" t="e">
        <f>IF(B787="",#N/A,0.5*(COS(RADIANS(A787*'First Approx.'!$D$18))+COS(RADIANS(A787*'First Approx.'!$D$19))))</f>
        <v>#N/A</v>
      </c>
    </row>
    <row r="788" spans="1:4" x14ac:dyDescent="0.25">
      <c r="A788">
        <v>393</v>
      </c>
      <c r="B788" t="str">
        <f>IF(A788&lt;='First Approx.'!$D$20,A788,"")</f>
        <v/>
      </c>
      <c r="C788" s="1" t="e">
        <f>IF(B788="",#N/A,0.5*(SIN(RADIANS(A788*'First Approx.'!$D$18))+SIN(RADIANS(A788*'First Approx.'!$D$19))))</f>
        <v>#N/A</v>
      </c>
      <c r="D788" s="1" t="e">
        <f>IF(B788="",#N/A,0.5*(COS(RADIANS(A788*'First Approx.'!$D$18))+COS(RADIANS(A788*'First Approx.'!$D$19))))</f>
        <v>#N/A</v>
      </c>
    </row>
    <row r="789" spans="1:4" x14ac:dyDescent="0.25">
      <c r="A789">
        <v>393.5</v>
      </c>
      <c r="B789" t="str">
        <f>IF(A789&lt;='First Approx.'!$D$20,A789,"")</f>
        <v/>
      </c>
      <c r="C789" s="1" t="e">
        <f>IF(B789="",#N/A,0.5*(SIN(RADIANS(A789*'First Approx.'!$D$18))+SIN(RADIANS(A789*'First Approx.'!$D$19))))</f>
        <v>#N/A</v>
      </c>
      <c r="D789" s="1" t="e">
        <f>IF(B789="",#N/A,0.5*(COS(RADIANS(A789*'First Approx.'!$D$18))+COS(RADIANS(A789*'First Approx.'!$D$19))))</f>
        <v>#N/A</v>
      </c>
    </row>
    <row r="790" spans="1:4" x14ac:dyDescent="0.25">
      <c r="A790">
        <v>394</v>
      </c>
      <c r="B790" t="str">
        <f>IF(A790&lt;='First Approx.'!$D$20,A790,"")</f>
        <v/>
      </c>
      <c r="C790" s="1" t="e">
        <f>IF(B790="",#N/A,0.5*(SIN(RADIANS(A790*'First Approx.'!$D$18))+SIN(RADIANS(A790*'First Approx.'!$D$19))))</f>
        <v>#N/A</v>
      </c>
      <c r="D790" s="1" t="e">
        <f>IF(B790="",#N/A,0.5*(COS(RADIANS(A790*'First Approx.'!$D$18))+COS(RADIANS(A790*'First Approx.'!$D$19))))</f>
        <v>#N/A</v>
      </c>
    </row>
    <row r="791" spans="1:4" x14ac:dyDescent="0.25">
      <c r="A791">
        <v>394.5</v>
      </c>
      <c r="B791" t="str">
        <f>IF(A791&lt;='First Approx.'!$D$20,A791,"")</f>
        <v/>
      </c>
      <c r="C791" s="1" t="e">
        <f>IF(B791="",#N/A,0.5*(SIN(RADIANS(A791*'First Approx.'!$D$18))+SIN(RADIANS(A791*'First Approx.'!$D$19))))</f>
        <v>#N/A</v>
      </c>
      <c r="D791" s="1" t="e">
        <f>IF(B791="",#N/A,0.5*(COS(RADIANS(A791*'First Approx.'!$D$18))+COS(RADIANS(A791*'First Approx.'!$D$19))))</f>
        <v>#N/A</v>
      </c>
    </row>
    <row r="792" spans="1:4" x14ac:dyDescent="0.25">
      <c r="A792">
        <v>395</v>
      </c>
      <c r="B792" t="str">
        <f>IF(A792&lt;='First Approx.'!$D$20,A792,"")</f>
        <v/>
      </c>
      <c r="C792" s="1" t="e">
        <f>IF(B792="",#N/A,0.5*(SIN(RADIANS(A792*'First Approx.'!$D$18))+SIN(RADIANS(A792*'First Approx.'!$D$19))))</f>
        <v>#N/A</v>
      </c>
      <c r="D792" s="1" t="e">
        <f>IF(B792="",#N/A,0.5*(COS(RADIANS(A792*'First Approx.'!$D$18))+COS(RADIANS(A792*'First Approx.'!$D$19))))</f>
        <v>#N/A</v>
      </c>
    </row>
    <row r="793" spans="1:4" x14ac:dyDescent="0.25">
      <c r="A793">
        <v>395.5</v>
      </c>
      <c r="B793" t="str">
        <f>IF(A793&lt;='First Approx.'!$D$20,A793,"")</f>
        <v/>
      </c>
      <c r="C793" s="1" t="e">
        <f>IF(B793="",#N/A,0.5*(SIN(RADIANS(A793*'First Approx.'!$D$18))+SIN(RADIANS(A793*'First Approx.'!$D$19))))</f>
        <v>#N/A</v>
      </c>
      <c r="D793" s="1" t="e">
        <f>IF(B793="",#N/A,0.5*(COS(RADIANS(A793*'First Approx.'!$D$18))+COS(RADIANS(A793*'First Approx.'!$D$19))))</f>
        <v>#N/A</v>
      </c>
    </row>
    <row r="794" spans="1:4" x14ac:dyDescent="0.25">
      <c r="A794">
        <v>396</v>
      </c>
      <c r="B794" t="str">
        <f>IF(A794&lt;='First Approx.'!$D$20,A794,"")</f>
        <v/>
      </c>
      <c r="C794" s="1" t="e">
        <f>IF(B794="",#N/A,0.5*(SIN(RADIANS(A794*'First Approx.'!$D$18))+SIN(RADIANS(A794*'First Approx.'!$D$19))))</f>
        <v>#N/A</v>
      </c>
      <c r="D794" s="1" t="e">
        <f>IF(B794="",#N/A,0.5*(COS(RADIANS(A794*'First Approx.'!$D$18))+COS(RADIANS(A794*'First Approx.'!$D$19))))</f>
        <v>#N/A</v>
      </c>
    </row>
    <row r="795" spans="1:4" x14ac:dyDescent="0.25">
      <c r="A795">
        <v>396.5</v>
      </c>
      <c r="B795" t="str">
        <f>IF(A795&lt;='First Approx.'!$D$20,A795,"")</f>
        <v/>
      </c>
      <c r="C795" s="1" t="e">
        <f>IF(B795="",#N/A,0.5*(SIN(RADIANS(A795*'First Approx.'!$D$18))+SIN(RADIANS(A795*'First Approx.'!$D$19))))</f>
        <v>#N/A</v>
      </c>
      <c r="D795" s="1" t="e">
        <f>IF(B795="",#N/A,0.5*(COS(RADIANS(A795*'First Approx.'!$D$18))+COS(RADIANS(A795*'First Approx.'!$D$19))))</f>
        <v>#N/A</v>
      </c>
    </row>
    <row r="796" spans="1:4" x14ac:dyDescent="0.25">
      <c r="A796">
        <v>397</v>
      </c>
      <c r="B796" t="str">
        <f>IF(A796&lt;='First Approx.'!$D$20,A796,"")</f>
        <v/>
      </c>
      <c r="C796" s="1" t="e">
        <f>IF(B796="",#N/A,0.5*(SIN(RADIANS(A796*'First Approx.'!$D$18))+SIN(RADIANS(A796*'First Approx.'!$D$19))))</f>
        <v>#N/A</v>
      </c>
      <c r="D796" s="1" t="e">
        <f>IF(B796="",#N/A,0.5*(COS(RADIANS(A796*'First Approx.'!$D$18))+COS(RADIANS(A796*'First Approx.'!$D$19))))</f>
        <v>#N/A</v>
      </c>
    </row>
    <row r="797" spans="1:4" x14ac:dyDescent="0.25">
      <c r="A797">
        <v>397.5</v>
      </c>
      <c r="B797" t="str">
        <f>IF(A797&lt;='First Approx.'!$D$20,A797,"")</f>
        <v/>
      </c>
      <c r="C797" s="1" t="e">
        <f>IF(B797="",#N/A,0.5*(SIN(RADIANS(A797*'First Approx.'!$D$18))+SIN(RADIANS(A797*'First Approx.'!$D$19))))</f>
        <v>#N/A</v>
      </c>
      <c r="D797" s="1" t="e">
        <f>IF(B797="",#N/A,0.5*(COS(RADIANS(A797*'First Approx.'!$D$18))+COS(RADIANS(A797*'First Approx.'!$D$19))))</f>
        <v>#N/A</v>
      </c>
    </row>
    <row r="798" spans="1:4" x14ac:dyDescent="0.25">
      <c r="A798">
        <v>398</v>
      </c>
      <c r="B798" t="str">
        <f>IF(A798&lt;='First Approx.'!$D$20,A798,"")</f>
        <v/>
      </c>
      <c r="C798" s="1" t="e">
        <f>IF(B798="",#N/A,0.5*(SIN(RADIANS(A798*'First Approx.'!$D$18))+SIN(RADIANS(A798*'First Approx.'!$D$19))))</f>
        <v>#N/A</v>
      </c>
      <c r="D798" s="1" t="e">
        <f>IF(B798="",#N/A,0.5*(COS(RADIANS(A798*'First Approx.'!$D$18))+COS(RADIANS(A798*'First Approx.'!$D$19))))</f>
        <v>#N/A</v>
      </c>
    </row>
    <row r="799" spans="1:4" x14ac:dyDescent="0.25">
      <c r="A799">
        <v>398.5</v>
      </c>
      <c r="B799" t="str">
        <f>IF(A799&lt;='First Approx.'!$D$20,A799,"")</f>
        <v/>
      </c>
      <c r="C799" s="1" t="e">
        <f>IF(B799="",#N/A,0.5*(SIN(RADIANS(A799*'First Approx.'!$D$18))+SIN(RADIANS(A799*'First Approx.'!$D$19))))</f>
        <v>#N/A</v>
      </c>
      <c r="D799" s="1" t="e">
        <f>IF(B799="",#N/A,0.5*(COS(RADIANS(A799*'First Approx.'!$D$18))+COS(RADIANS(A799*'First Approx.'!$D$19))))</f>
        <v>#N/A</v>
      </c>
    </row>
    <row r="800" spans="1:4" x14ac:dyDescent="0.25">
      <c r="A800">
        <v>399</v>
      </c>
      <c r="B800" t="str">
        <f>IF(A800&lt;='First Approx.'!$D$20,A800,"")</f>
        <v/>
      </c>
      <c r="C800" s="1" t="e">
        <f>IF(B800="",#N/A,0.5*(SIN(RADIANS(A800*'First Approx.'!$D$18))+SIN(RADIANS(A800*'First Approx.'!$D$19))))</f>
        <v>#N/A</v>
      </c>
      <c r="D800" s="1" t="e">
        <f>IF(B800="",#N/A,0.5*(COS(RADIANS(A800*'First Approx.'!$D$18))+COS(RADIANS(A800*'First Approx.'!$D$19))))</f>
        <v>#N/A</v>
      </c>
    </row>
    <row r="801" spans="1:4" x14ac:dyDescent="0.25">
      <c r="A801">
        <v>399.5</v>
      </c>
      <c r="B801" t="str">
        <f>IF(A801&lt;='First Approx.'!$D$20,A801,"")</f>
        <v/>
      </c>
      <c r="C801" s="1" t="e">
        <f>IF(B801="",#N/A,0.5*(SIN(RADIANS(A801*'First Approx.'!$D$18))+SIN(RADIANS(A801*'First Approx.'!$D$19))))</f>
        <v>#N/A</v>
      </c>
      <c r="D801" s="1" t="e">
        <f>IF(B801="",#N/A,0.5*(COS(RADIANS(A801*'First Approx.'!$D$18))+COS(RADIANS(A801*'First Approx.'!$D$19))))</f>
        <v>#N/A</v>
      </c>
    </row>
    <row r="802" spans="1:4" x14ac:dyDescent="0.25">
      <c r="A802">
        <v>400</v>
      </c>
      <c r="B802" t="str">
        <f>IF(A802&lt;='First Approx.'!$D$20,A802,"")</f>
        <v/>
      </c>
      <c r="C802" s="1" t="e">
        <f>IF(B802="",#N/A,0.5*(SIN(RADIANS(A802*'First Approx.'!$D$18))+SIN(RADIANS(A802*'First Approx.'!$D$19))))</f>
        <v>#N/A</v>
      </c>
      <c r="D802" s="1" t="e">
        <f>IF(B802="",#N/A,0.5*(COS(RADIANS(A802*'First Approx.'!$D$18))+COS(RADIANS(A802*'First Approx.'!$D$19))))</f>
        <v>#N/A</v>
      </c>
    </row>
    <row r="803" spans="1:4" x14ac:dyDescent="0.25">
      <c r="A803">
        <v>400.5</v>
      </c>
      <c r="B803" t="str">
        <f>IF(A803&lt;='First Approx.'!$D$20,A803,"")</f>
        <v/>
      </c>
      <c r="C803" s="1" t="e">
        <f>IF(B803="",#N/A,0.5*(SIN(RADIANS(A803*'First Approx.'!$D$18))+SIN(RADIANS(A803*'First Approx.'!$D$19))))</f>
        <v>#N/A</v>
      </c>
      <c r="D803" s="1" t="e">
        <f>IF(B803="",#N/A,0.5*(COS(RADIANS(A803*'First Approx.'!$D$18))+COS(RADIANS(A803*'First Approx.'!$D$19))))</f>
        <v>#N/A</v>
      </c>
    </row>
    <row r="804" spans="1:4" x14ac:dyDescent="0.25">
      <c r="A804">
        <v>401</v>
      </c>
      <c r="B804" t="str">
        <f>IF(A804&lt;='First Approx.'!$D$20,A804,"")</f>
        <v/>
      </c>
      <c r="C804" s="1" t="e">
        <f>IF(B804="",#N/A,0.5*(SIN(RADIANS(A804*'First Approx.'!$D$18))+SIN(RADIANS(A804*'First Approx.'!$D$19))))</f>
        <v>#N/A</v>
      </c>
      <c r="D804" s="1" t="e">
        <f>IF(B804="",#N/A,0.5*(COS(RADIANS(A804*'First Approx.'!$D$18))+COS(RADIANS(A804*'First Approx.'!$D$19))))</f>
        <v>#N/A</v>
      </c>
    </row>
    <row r="805" spans="1:4" x14ac:dyDescent="0.25">
      <c r="A805">
        <v>401.5</v>
      </c>
      <c r="B805" t="str">
        <f>IF(A805&lt;='First Approx.'!$D$20,A805,"")</f>
        <v/>
      </c>
      <c r="C805" s="1" t="e">
        <f>IF(B805="",#N/A,0.5*(SIN(RADIANS(A805*'First Approx.'!$D$18))+SIN(RADIANS(A805*'First Approx.'!$D$19))))</f>
        <v>#N/A</v>
      </c>
      <c r="D805" s="1" t="e">
        <f>IF(B805="",#N/A,0.5*(COS(RADIANS(A805*'First Approx.'!$D$18))+COS(RADIANS(A805*'First Approx.'!$D$19))))</f>
        <v>#N/A</v>
      </c>
    </row>
    <row r="806" spans="1:4" x14ac:dyDescent="0.25">
      <c r="A806">
        <v>402</v>
      </c>
      <c r="B806" t="str">
        <f>IF(A806&lt;='First Approx.'!$D$20,A806,"")</f>
        <v/>
      </c>
      <c r="C806" s="1" t="e">
        <f>IF(B806="",#N/A,0.5*(SIN(RADIANS(A806*'First Approx.'!$D$18))+SIN(RADIANS(A806*'First Approx.'!$D$19))))</f>
        <v>#N/A</v>
      </c>
      <c r="D806" s="1" t="e">
        <f>IF(B806="",#N/A,0.5*(COS(RADIANS(A806*'First Approx.'!$D$18))+COS(RADIANS(A806*'First Approx.'!$D$19))))</f>
        <v>#N/A</v>
      </c>
    </row>
    <row r="807" spans="1:4" x14ac:dyDescent="0.25">
      <c r="A807">
        <v>402.5</v>
      </c>
      <c r="B807" t="str">
        <f>IF(A807&lt;='First Approx.'!$D$20,A807,"")</f>
        <v/>
      </c>
      <c r="C807" s="1" t="e">
        <f>IF(B807="",#N/A,0.5*(SIN(RADIANS(A807*'First Approx.'!$D$18))+SIN(RADIANS(A807*'First Approx.'!$D$19))))</f>
        <v>#N/A</v>
      </c>
      <c r="D807" s="1" t="e">
        <f>IF(B807="",#N/A,0.5*(COS(RADIANS(A807*'First Approx.'!$D$18))+COS(RADIANS(A807*'First Approx.'!$D$19))))</f>
        <v>#N/A</v>
      </c>
    </row>
    <row r="808" spans="1:4" x14ac:dyDescent="0.25">
      <c r="A808">
        <v>403</v>
      </c>
      <c r="B808" t="str">
        <f>IF(A808&lt;='First Approx.'!$D$20,A808,"")</f>
        <v/>
      </c>
      <c r="C808" s="1" t="e">
        <f>IF(B808="",#N/A,0.5*(SIN(RADIANS(A808*'First Approx.'!$D$18))+SIN(RADIANS(A808*'First Approx.'!$D$19))))</f>
        <v>#N/A</v>
      </c>
      <c r="D808" s="1" t="e">
        <f>IF(B808="",#N/A,0.5*(COS(RADIANS(A808*'First Approx.'!$D$18))+COS(RADIANS(A808*'First Approx.'!$D$19))))</f>
        <v>#N/A</v>
      </c>
    </row>
    <row r="809" spans="1:4" x14ac:dyDescent="0.25">
      <c r="A809">
        <v>403.5</v>
      </c>
      <c r="B809" t="str">
        <f>IF(A809&lt;='First Approx.'!$D$20,A809,"")</f>
        <v/>
      </c>
      <c r="C809" s="1" t="e">
        <f>IF(B809="",#N/A,0.5*(SIN(RADIANS(A809*'First Approx.'!$D$18))+SIN(RADIANS(A809*'First Approx.'!$D$19))))</f>
        <v>#N/A</v>
      </c>
      <c r="D809" s="1" t="e">
        <f>IF(B809="",#N/A,0.5*(COS(RADIANS(A809*'First Approx.'!$D$18))+COS(RADIANS(A809*'First Approx.'!$D$19))))</f>
        <v>#N/A</v>
      </c>
    </row>
    <row r="810" spans="1:4" x14ac:dyDescent="0.25">
      <c r="A810">
        <v>404</v>
      </c>
      <c r="B810" t="str">
        <f>IF(A810&lt;='First Approx.'!$D$20,A810,"")</f>
        <v/>
      </c>
      <c r="C810" s="1" t="e">
        <f>IF(B810="",#N/A,0.5*(SIN(RADIANS(A810*'First Approx.'!$D$18))+SIN(RADIANS(A810*'First Approx.'!$D$19))))</f>
        <v>#N/A</v>
      </c>
      <c r="D810" s="1" t="e">
        <f>IF(B810="",#N/A,0.5*(COS(RADIANS(A810*'First Approx.'!$D$18))+COS(RADIANS(A810*'First Approx.'!$D$19))))</f>
        <v>#N/A</v>
      </c>
    </row>
    <row r="811" spans="1:4" x14ac:dyDescent="0.25">
      <c r="A811">
        <v>404.5</v>
      </c>
      <c r="B811" t="str">
        <f>IF(A811&lt;='First Approx.'!$D$20,A811,"")</f>
        <v/>
      </c>
      <c r="C811" s="1" t="e">
        <f>IF(B811="",#N/A,0.5*(SIN(RADIANS(A811*'First Approx.'!$D$18))+SIN(RADIANS(A811*'First Approx.'!$D$19))))</f>
        <v>#N/A</v>
      </c>
      <c r="D811" s="1" t="e">
        <f>IF(B811="",#N/A,0.5*(COS(RADIANS(A811*'First Approx.'!$D$18))+COS(RADIANS(A811*'First Approx.'!$D$19))))</f>
        <v>#N/A</v>
      </c>
    </row>
    <row r="812" spans="1:4" x14ac:dyDescent="0.25">
      <c r="A812">
        <v>405</v>
      </c>
      <c r="B812" t="str">
        <f>IF(A812&lt;='First Approx.'!$D$20,A812,"")</f>
        <v/>
      </c>
      <c r="C812" s="1" t="e">
        <f>IF(B812="",#N/A,0.5*(SIN(RADIANS(A812*'First Approx.'!$D$18))+SIN(RADIANS(A812*'First Approx.'!$D$19))))</f>
        <v>#N/A</v>
      </c>
      <c r="D812" s="1" t="e">
        <f>IF(B812="",#N/A,0.5*(COS(RADIANS(A812*'First Approx.'!$D$18))+COS(RADIANS(A812*'First Approx.'!$D$19))))</f>
        <v>#N/A</v>
      </c>
    </row>
    <row r="813" spans="1:4" x14ac:dyDescent="0.25">
      <c r="A813">
        <v>405.5</v>
      </c>
      <c r="B813" t="str">
        <f>IF(A813&lt;='First Approx.'!$D$20,A813,"")</f>
        <v/>
      </c>
      <c r="C813" s="1" t="e">
        <f>IF(B813="",#N/A,0.5*(SIN(RADIANS(A813*'First Approx.'!$D$18))+SIN(RADIANS(A813*'First Approx.'!$D$19))))</f>
        <v>#N/A</v>
      </c>
      <c r="D813" s="1" t="e">
        <f>IF(B813="",#N/A,0.5*(COS(RADIANS(A813*'First Approx.'!$D$18))+COS(RADIANS(A813*'First Approx.'!$D$19))))</f>
        <v>#N/A</v>
      </c>
    </row>
    <row r="814" spans="1:4" x14ac:dyDescent="0.25">
      <c r="A814">
        <v>406</v>
      </c>
      <c r="B814" t="str">
        <f>IF(A814&lt;='First Approx.'!$D$20,A814,"")</f>
        <v/>
      </c>
      <c r="C814" s="1" t="e">
        <f>IF(B814="",#N/A,0.5*(SIN(RADIANS(A814*'First Approx.'!$D$18))+SIN(RADIANS(A814*'First Approx.'!$D$19))))</f>
        <v>#N/A</v>
      </c>
      <c r="D814" s="1" t="e">
        <f>IF(B814="",#N/A,0.5*(COS(RADIANS(A814*'First Approx.'!$D$18))+COS(RADIANS(A814*'First Approx.'!$D$19))))</f>
        <v>#N/A</v>
      </c>
    </row>
    <row r="815" spans="1:4" x14ac:dyDescent="0.25">
      <c r="A815">
        <v>406.5</v>
      </c>
      <c r="B815" t="str">
        <f>IF(A815&lt;='First Approx.'!$D$20,A815,"")</f>
        <v/>
      </c>
      <c r="C815" s="1" t="e">
        <f>IF(B815="",#N/A,0.5*(SIN(RADIANS(A815*'First Approx.'!$D$18))+SIN(RADIANS(A815*'First Approx.'!$D$19))))</f>
        <v>#N/A</v>
      </c>
      <c r="D815" s="1" t="e">
        <f>IF(B815="",#N/A,0.5*(COS(RADIANS(A815*'First Approx.'!$D$18))+COS(RADIANS(A815*'First Approx.'!$D$19))))</f>
        <v>#N/A</v>
      </c>
    </row>
    <row r="816" spans="1:4" x14ac:dyDescent="0.25">
      <c r="A816">
        <v>407</v>
      </c>
      <c r="B816" t="str">
        <f>IF(A816&lt;='First Approx.'!$D$20,A816,"")</f>
        <v/>
      </c>
      <c r="C816" s="1" t="e">
        <f>IF(B816="",#N/A,0.5*(SIN(RADIANS(A816*'First Approx.'!$D$18))+SIN(RADIANS(A816*'First Approx.'!$D$19))))</f>
        <v>#N/A</v>
      </c>
      <c r="D816" s="1" t="e">
        <f>IF(B816="",#N/A,0.5*(COS(RADIANS(A816*'First Approx.'!$D$18))+COS(RADIANS(A816*'First Approx.'!$D$19))))</f>
        <v>#N/A</v>
      </c>
    </row>
    <row r="817" spans="1:4" x14ac:dyDescent="0.25">
      <c r="A817">
        <v>407.5</v>
      </c>
      <c r="B817" t="str">
        <f>IF(A817&lt;='First Approx.'!$D$20,A817,"")</f>
        <v/>
      </c>
      <c r="C817" s="1" t="e">
        <f>IF(B817="",#N/A,0.5*(SIN(RADIANS(A817*'First Approx.'!$D$18))+SIN(RADIANS(A817*'First Approx.'!$D$19))))</f>
        <v>#N/A</v>
      </c>
      <c r="D817" s="1" t="e">
        <f>IF(B817="",#N/A,0.5*(COS(RADIANS(A817*'First Approx.'!$D$18))+COS(RADIANS(A817*'First Approx.'!$D$19))))</f>
        <v>#N/A</v>
      </c>
    </row>
    <row r="818" spans="1:4" x14ac:dyDescent="0.25">
      <c r="A818">
        <v>408</v>
      </c>
      <c r="B818" t="str">
        <f>IF(A818&lt;='First Approx.'!$D$20,A818,"")</f>
        <v/>
      </c>
      <c r="C818" s="1" t="e">
        <f>IF(B818="",#N/A,0.5*(SIN(RADIANS(A818*'First Approx.'!$D$18))+SIN(RADIANS(A818*'First Approx.'!$D$19))))</f>
        <v>#N/A</v>
      </c>
      <c r="D818" s="1" t="e">
        <f>IF(B818="",#N/A,0.5*(COS(RADIANS(A818*'First Approx.'!$D$18))+COS(RADIANS(A818*'First Approx.'!$D$19))))</f>
        <v>#N/A</v>
      </c>
    </row>
    <row r="819" spans="1:4" x14ac:dyDescent="0.25">
      <c r="A819">
        <v>408.5</v>
      </c>
      <c r="B819" t="str">
        <f>IF(A819&lt;='First Approx.'!$D$20,A819,"")</f>
        <v/>
      </c>
      <c r="C819" s="1" t="e">
        <f>IF(B819="",#N/A,0.5*(SIN(RADIANS(A819*'First Approx.'!$D$18))+SIN(RADIANS(A819*'First Approx.'!$D$19))))</f>
        <v>#N/A</v>
      </c>
      <c r="D819" s="1" t="e">
        <f>IF(B819="",#N/A,0.5*(COS(RADIANS(A819*'First Approx.'!$D$18))+COS(RADIANS(A819*'First Approx.'!$D$19))))</f>
        <v>#N/A</v>
      </c>
    </row>
    <row r="820" spans="1:4" x14ac:dyDescent="0.25">
      <c r="A820">
        <v>409</v>
      </c>
      <c r="B820" t="str">
        <f>IF(A820&lt;='First Approx.'!$D$20,A820,"")</f>
        <v/>
      </c>
      <c r="C820" s="1" t="e">
        <f>IF(B820="",#N/A,0.5*(SIN(RADIANS(A820*'First Approx.'!$D$18))+SIN(RADIANS(A820*'First Approx.'!$D$19))))</f>
        <v>#N/A</v>
      </c>
      <c r="D820" s="1" t="e">
        <f>IF(B820="",#N/A,0.5*(COS(RADIANS(A820*'First Approx.'!$D$18))+COS(RADIANS(A820*'First Approx.'!$D$19))))</f>
        <v>#N/A</v>
      </c>
    </row>
    <row r="821" spans="1:4" x14ac:dyDescent="0.25">
      <c r="A821">
        <v>409.5</v>
      </c>
      <c r="B821" t="str">
        <f>IF(A821&lt;='First Approx.'!$D$20,A821,"")</f>
        <v/>
      </c>
      <c r="C821" s="1" t="e">
        <f>IF(B821="",#N/A,0.5*(SIN(RADIANS(A821*'First Approx.'!$D$18))+SIN(RADIANS(A821*'First Approx.'!$D$19))))</f>
        <v>#N/A</v>
      </c>
      <c r="D821" s="1" t="e">
        <f>IF(B821="",#N/A,0.5*(COS(RADIANS(A821*'First Approx.'!$D$18))+COS(RADIANS(A821*'First Approx.'!$D$19))))</f>
        <v>#N/A</v>
      </c>
    </row>
    <row r="822" spans="1:4" x14ac:dyDescent="0.25">
      <c r="A822">
        <v>410</v>
      </c>
      <c r="B822" t="str">
        <f>IF(A822&lt;='First Approx.'!$D$20,A822,"")</f>
        <v/>
      </c>
      <c r="C822" s="1" t="e">
        <f>IF(B822="",#N/A,0.5*(SIN(RADIANS(A822*'First Approx.'!$D$18))+SIN(RADIANS(A822*'First Approx.'!$D$19))))</f>
        <v>#N/A</v>
      </c>
      <c r="D822" s="1" t="e">
        <f>IF(B822="",#N/A,0.5*(COS(RADIANS(A822*'First Approx.'!$D$18))+COS(RADIANS(A822*'First Approx.'!$D$19))))</f>
        <v>#N/A</v>
      </c>
    </row>
    <row r="823" spans="1:4" x14ac:dyDescent="0.25">
      <c r="A823">
        <v>410.5</v>
      </c>
      <c r="B823" t="str">
        <f>IF(A823&lt;='First Approx.'!$D$20,A823,"")</f>
        <v/>
      </c>
      <c r="C823" s="1" t="e">
        <f>IF(B823="",#N/A,0.5*(SIN(RADIANS(A823*'First Approx.'!$D$18))+SIN(RADIANS(A823*'First Approx.'!$D$19))))</f>
        <v>#N/A</v>
      </c>
      <c r="D823" s="1" t="e">
        <f>IF(B823="",#N/A,0.5*(COS(RADIANS(A823*'First Approx.'!$D$18))+COS(RADIANS(A823*'First Approx.'!$D$19))))</f>
        <v>#N/A</v>
      </c>
    </row>
    <row r="824" spans="1:4" x14ac:dyDescent="0.25">
      <c r="A824">
        <v>411</v>
      </c>
      <c r="B824" t="str">
        <f>IF(A824&lt;='First Approx.'!$D$20,A824,"")</f>
        <v/>
      </c>
      <c r="C824" s="1" t="e">
        <f>IF(B824="",#N/A,0.5*(SIN(RADIANS(A824*'First Approx.'!$D$18))+SIN(RADIANS(A824*'First Approx.'!$D$19))))</f>
        <v>#N/A</v>
      </c>
      <c r="D824" s="1" t="e">
        <f>IF(B824="",#N/A,0.5*(COS(RADIANS(A824*'First Approx.'!$D$18))+COS(RADIANS(A824*'First Approx.'!$D$19))))</f>
        <v>#N/A</v>
      </c>
    </row>
    <row r="825" spans="1:4" x14ac:dyDescent="0.25">
      <c r="A825">
        <v>411.5</v>
      </c>
      <c r="B825" t="str">
        <f>IF(A825&lt;='First Approx.'!$D$20,A825,"")</f>
        <v/>
      </c>
      <c r="C825" s="1" t="e">
        <f>IF(B825="",#N/A,0.5*(SIN(RADIANS(A825*'First Approx.'!$D$18))+SIN(RADIANS(A825*'First Approx.'!$D$19))))</f>
        <v>#N/A</v>
      </c>
      <c r="D825" s="1" t="e">
        <f>IF(B825="",#N/A,0.5*(COS(RADIANS(A825*'First Approx.'!$D$18))+COS(RADIANS(A825*'First Approx.'!$D$19))))</f>
        <v>#N/A</v>
      </c>
    </row>
    <row r="826" spans="1:4" x14ac:dyDescent="0.25">
      <c r="A826">
        <v>412</v>
      </c>
      <c r="B826" t="str">
        <f>IF(A826&lt;='First Approx.'!$D$20,A826,"")</f>
        <v/>
      </c>
      <c r="C826" s="1" t="e">
        <f>IF(B826="",#N/A,0.5*(SIN(RADIANS(A826*'First Approx.'!$D$18))+SIN(RADIANS(A826*'First Approx.'!$D$19))))</f>
        <v>#N/A</v>
      </c>
      <c r="D826" s="1" t="e">
        <f>IF(B826="",#N/A,0.5*(COS(RADIANS(A826*'First Approx.'!$D$18))+COS(RADIANS(A826*'First Approx.'!$D$19))))</f>
        <v>#N/A</v>
      </c>
    </row>
    <row r="827" spans="1:4" x14ac:dyDescent="0.25">
      <c r="A827">
        <v>412.5</v>
      </c>
      <c r="B827" t="str">
        <f>IF(A827&lt;='First Approx.'!$D$20,A827,"")</f>
        <v/>
      </c>
      <c r="C827" s="1" t="e">
        <f>IF(B827="",#N/A,0.5*(SIN(RADIANS(A827*'First Approx.'!$D$18))+SIN(RADIANS(A827*'First Approx.'!$D$19))))</f>
        <v>#N/A</v>
      </c>
      <c r="D827" s="1" t="e">
        <f>IF(B827="",#N/A,0.5*(COS(RADIANS(A827*'First Approx.'!$D$18))+COS(RADIANS(A827*'First Approx.'!$D$19))))</f>
        <v>#N/A</v>
      </c>
    </row>
    <row r="828" spans="1:4" x14ac:dyDescent="0.25">
      <c r="A828">
        <v>413</v>
      </c>
      <c r="B828" t="str">
        <f>IF(A828&lt;='First Approx.'!$D$20,A828,"")</f>
        <v/>
      </c>
      <c r="C828" s="1" t="e">
        <f>IF(B828="",#N/A,0.5*(SIN(RADIANS(A828*'First Approx.'!$D$18))+SIN(RADIANS(A828*'First Approx.'!$D$19))))</f>
        <v>#N/A</v>
      </c>
      <c r="D828" s="1" t="e">
        <f>IF(B828="",#N/A,0.5*(COS(RADIANS(A828*'First Approx.'!$D$18))+COS(RADIANS(A828*'First Approx.'!$D$19))))</f>
        <v>#N/A</v>
      </c>
    </row>
    <row r="829" spans="1:4" x14ac:dyDescent="0.25">
      <c r="A829">
        <v>413.5</v>
      </c>
      <c r="B829" t="str">
        <f>IF(A829&lt;='First Approx.'!$D$20,A829,"")</f>
        <v/>
      </c>
      <c r="C829" s="1" t="e">
        <f>IF(B829="",#N/A,0.5*(SIN(RADIANS(A829*'First Approx.'!$D$18))+SIN(RADIANS(A829*'First Approx.'!$D$19))))</f>
        <v>#N/A</v>
      </c>
      <c r="D829" s="1" t="e">
        <f>IF(B829="",#N/A,0.5*(COS(RADIANS(A829*'First Approx.'!$D$18))+COS(RADIANS(A829*'First Approx.'!$D$19))))</f>
        <v>#N/A</v>
      </c>
    </row>
    <row r="830" spans="1:4" x14ac:dyDescent="0.25">
      <c r="A830">
        <v>414</v>
      </c>
      <c r="B830" t="str">
        <f>IF(A830&lt;='First Approx.'!$D$20,A830,"")</f>
        <v/>
      </c>
      <c r="C830" s="1" t="e">
        <f>IF(B830="",#N/A,0.5*(SIN(RADIANS(A830*'First Approx.'!$D$18))+SIN(RADIANS(A830*'First Approx.'!$D$19))))</f>
        <v>#N/A</v>
      </c>
      <c r="D830" s="1" t="e">
        <f>IF(B830="",#N/A,0.5*(COS(RADIANS(A830*'First Approx.'!$D$18))+COS(RADIANS(A830*'First Approx.'!$D$19))))</f>
        <v>#N/A</v>
      </c>
    </row>
    <row r="831" spans="1:4" x14ac:dyDescent="0.25">
      <c r="A831">
        <v>414.5</v>
      </c>
      <c r="B831" t="str">
        <f>IF(A831&lt;='First Approx.'!$D$20,A831,"")</f>
        <v/>
      </c>
      <c r="C831" s="1" t="e">
        <f>IF(B831="",#N/A,0.5*(SIN(RADIANS(A831*'First Approx.'!$D$18))+SIN(RADIANS(A831*'First Approx.'!$D$19))))</f>
        <v>#N/A</v>
      </c>
      <c r="D831" s="1" t="e">
        <f>IF(B831="",#N/A,0.5*(COS(RADIANS(A831*'First Approx.'!$D$18))+COS(RADIANS(A831*'First Approx.'!$D$19))))</f>
        <v>#N/A</v>
      </c>
    </row>
    <row r="832" spans="1:4" x14ac:dyDescent="0.25">
      <c r="A832">
        <v>415</v>
      </c>
      <c r="B832" t="str">
        <f>IF(A832&lt;='First Approx.'!$D$20,A832,"")</f>
        <v/>
      </c>
      <c r="C832" s="1" t="e">
        <f>IF(B832="",#N/A,0.5*(SIN(RADIANS(A832*'First Approx.'!$D$18))+SIN(RADIANS(A832*'First Approx.'!$D$19))))</f>
        <v>#N/A</v>
      </c>
      <c r="D832" s="1" t="e">
        <f>IF(B832="",#N/A,0.5*(COS(RADIANS(A832*'First Approx.'!$D$18))+COS(RADIANS(A832*'First Approx.'!$D$19))))</f>
        <v>#N/A</v>
      </c>
    </row>
    <row r="833" spans="1:4" x14ac:dyDescent="0.25">
      <c r="A833">
        <v>415.5</v>
      </c>
      <c r="B833" t="str">
        <f>IF(A833&lt;='First Approx.'!$D$20,A833,"")</f>
        <v/>
      </c>
      <c r="C833" s="1" t="e">
        <f>IF(B833="",#N/A,0.5*(SIN(RADIANS(A833*'First Approx.'!$D$18))+SIN(RADIANS(A833*'First Approx.'!$D$19))))</f>
        <v>#N/A</v>
      </c>
      <c r="D833" s="1" t="e">
        <f>IF(B833="",#N/A,0.5*(COS(RADIANS(A833*'First Approx.'!$D$18))+COS(RADIANS(A833*'First Approx.'!$D$19))))</f>
        <v>#N/A</v>
      </c>
    </row>
    <row r="834" spans="1:4" x14ac:dyDescent="0.25">
      <c r="A834">
        <v>416</v>
      </c>
      <c r="B834" t="str">
        <f>IF(A834&lt;='First Approx.'!$D$20,A834,"")</f>
        <v/>
      </c>
      <c r="C834" s="1" t="e">
        <f>IF(B834="",#N/A,0.5*(SIN(RADIANS(A834*'First Approx.'!$D$18))+SIN(RADIANS(A834*'First Approx.'!$D$19))))</f>
        <v>#N/A</v>
      </c>
      <c r="D834" s="1" t="e">
        <f>IF(B834="",#N/A,0.5*(COS(RADIANS(A834*'First Approx.'!$D$18))+COS(RADIANS(A834*'First Approx.'!$D$19))))</f>
        <v>#N/A</v>
      </c>
    </row>
    <row r="835" spans="1:4" x14ac:dyDescent="0.25">
      <c r="A835">
        <v>416.5</v>
      </c>
      <c r="B835" t="str">
        <f>IF(A835&lt;='First Approx.'!$D$20,A835,"")</f>
        <v/>
      </c>
      <c r="C835" s="1" t="e">
        <f>IF(B835="",#N/A,0.5*(SIN(RADIANS(A835*'First Approx.'!$D$18))+SIN(RADIANS(A835*'First Approx.'!$D$19))))</f>
        <v>#N/A</v>
      </c>
      <c r="D835" s="1" t="e">
        <f>IF(B835="",#N/A,0.5*(COS(RADIANS(A835*'First Approx.'!$D$18))+COS(RADIANS(A835*'First Approx.'!$D$19))))</f>
        <v>#N/A</v>
      </c>
    </row>
    <row r="836" spans="1:4" x14ac:dyDescent="0.25">
      <c r="A836">
        <v>417</v>
      </c>
      <c r="B836" t="str">
        <f>IF(A836&lt;='First Approx.'!$D$20,A836,"")</f>
        <v/>
      </c>
      <c r="C836" s="1" t="e">
        <f>IF(B836="",#N/A,0.5*(SIN(RADIANS(A836*'First Approx.'!$D$18))+SIN(RADIANS(A836*'First Approx.'!$D$19))))</f>
        <v>#N/A</v>
      </c>
      <c r="D836" s="1" t="e">
        <f>IF(B836="",#N/A,0.5*(COS(RADIANS(A836*'First Approx.'!$D$18))+COS(RADIANS(A836*'First Approx.'!$D$19))))</f>
        <v>#N/A</v>
      </c>
    </row>
    <row r="837" spans="1:4" x14ac:dyDescent="0.25">
      <c r="A837">
        <v>417.5</v>
      </c>
      <c r="B837" t="str">
        <f>IF(A837&lt;='First Approx.'!$D$20,A837,"")</f>
        <v/>
      </c>
      <c r="C837" s="1" t="e">
        <f>IF(B837="",#N/A,0.5*(SIN(RADIANS(A837*'First Approx.'!$D$18))+SIN(RADIANS(A837*'First Approx.'!$D$19))))</f>
        <v>#N/A</v>
      </c>
      <c r="D837" s="1" t="e">
        <f>IF(B837="",#N/A,0.5*(COS(RADIANS(A837*'First Approx.'!$D$18))+COS(RADIANS(A837*'First Approx.'!$D$19))))</f>
        <v>#N/A</v>
      </c>
    </row>
    <row r="838" spans="1:4" x14ac:dyDescent="0.25">
      <c r="A838">
        <v>418</v>
      </c>
      <c r="B838" t="str">
        <f>IF(A838&lt;='First Approx.'!$D$20,A838,"")</f>
        <v/>
      </c>
      <c r="C838" s="1" t="e">
        <f>IF(B838="",#N/A,0.5*(SIN(RADIANS(A838*'First Approx.'!$D$18))+SIN(RADIANS(A838*'First Approx.'!$D$19))))</f>
        <v>#N/A</v>
      </c>
      <c r="D838" s="1" t="e">
        <f>IF(B838="",#N/A,0.5*(COS(RADIANS(A838*'First Approx.'!$D$18))+COS(RADIANS(A838*'First Approx.'!$D$19))))</f>
        <v>#N/A</v>
      </c>
    </row>
    <row r="839" spans="1:4" x14ac:dyDescent="0.25">
      <c r="A839">
        <v>418.5</v>
      </c>
      <c r="B839" t="str">
        <f>IF(A839&lt;='First Approx.'!$D$20,A839,"")</f>
        <v/>
      </c>
      <c r="C839" s="1" t="e">
        <f>IF(B839="",#N/A,0.5*(SIN(RADIANS(A839*'First Approx.'!$D$18))+SIN(RADIANS(A839*'First Approx.'!$D$19))))</f>
        <v>#N/A</v>
      </c>
      <c r="D839" s="1" t="e">
        <f>IF(B839="",#N/A,0.5*(COS(RADIANS(A839*'First Approx.'!$D$18))+COS(RADIANS(A839*'First Approx.'!$D$19))))</f>
        <v>#N/A</v>
      </c>
    </row>
    <row r="840" spans="1:4" x14ac:dyDescent="0.25">
      <c r="A840">
        <v>419</v>
      </c>
      <c r="B840" t="str">
        <f>IF(A840&lt;='First Approx.'!$D$20,A840,"")</f>
        <v/>
      </c>
      <c r="C840" s="1" t="e">
        <f>IF(B840="",#N/A,0.5*(SIN(RADIANS(A840*'First Approx.'!$D$18))+SIN(RADIANS(A840*'First Approx.'!$D$19))))</f>
        <v>#N/A</v>
      </c>
      <c r="D840" s="1" t="e">
        <f>IF(B840="",#N/A,0.5*(COS(RADIANS(A840*'First Approx.'!$D$18))+COS(RADIANS(A840*'First Approx.'!$D$19))))</f>
        <v>#N/A</v>
      </c>
    </row>
    <row r="841" spans="1:4" x14ac:dyDescent="0.25">
      <c r="A841">
        <v>419.5</v>
      </c>
      <c r="B841" t="str">
        <f>IF(A841&lt;='First Approx.'!$D$20,A841,"")</f>
        <v/>
      </c>
      <c r="C841" s="1" t="e">
        <f>IF(B841="",#N/A,0.5*(SIN(RADIANS(A841*'First Approx.'!$D$18))+SIN(RADIANS(A841*'First Approx.'!$D$19))))</f>
        <v>#N/A</v>
      </c>
      <c r="D841" s="1" t="e">
        <f>IF(B841="",#N/A,0.5*(COS(RADIANS(A841*'First Approx.'!$D$18))+COS(RADIANS(A841*'First Approx.'!$D$19))))</f>
        <v>#N/A</v>
      </c>
    </row>
    <row r="842" spans="1:4" x14ac:dyDescent="0.25">
      <c r="A842">
        <v>420</v>
      </c>
      <c r="B842" t="str">
        <f>IF(A842&lt;='First Approx.'!$D$20,A842,"")</f>
        <v/>
      </c>
      <c r="C842" s="1" t="e">
        <f>IF(B842="",#N/A,0.5*(SIN(RADIANS(A842*'First Approx.'!$D$18))+SIN(RADIANS(A842*'First Approx.'!$D$19))))</f>
        <v>#N/A</v>
      </c>
      <c r="D842" s="1" t="e">
        <f>IF(B842="",#N/A,0.5*(COS(RADIANS(A842*'First Approx.'!$D$18))+COS(RADIANS(A842*'First Approx.'!$D$19))))</f>
        <v>#N/A</v>
      </c>
    </row>
    <row r="843" spans="1:4" x14ac:dyDescent="0.25">
      <c r="A843">
        <v>420.5</v>
      </c>
      <c r="B843" t="str">
        <f>IF(A843&lt;='First Approx.'!$D$20,A843,"")</f>
        <v/>
      </c>
      <c r="C843" s="1" t="e">
        <f>IF(B843="",#N/A,0.5*(SIN(RADIANS(A843*'First Approx.'!$D$18))+SIN(RADIANS(A843*'First Approx.'!$D$19))))</f>
        <v>#N/A</v>
      </c>
      <c r="D843" s="1" t="e">
        <f>IF(B843="",#N/A,0.5*(COS(RADIANS(A843*'First Approx.'!$D$18))+COS(RADIANS(A843*'First Approx.'!$D$19))))</f>
        <v>#N/A</v>
      </c>
    </row>
    <row r="844" spans="1:4" x14ac:dyDescent="0.25">
      <c r="A844">
        <v>421</v>
      </c>
      <c r="B844" t="str">
        <f>IF(A844&lt;='First Approx.'!$D$20,A844,"")</f>
        <v/>
      </c>
      <c r="C844" s="1" t="e">
        <f>IF(B844="",#N/A,0.5*(SIN(RADIANS(A844*'First Approx.'!$D$18))+SIN(RADIANS(A844*'First Approx.'!$D$19))))</f>
        <v>#N/A</v>
      </c>
      <c r="D844" s="1" t="e">
        <f>IF(B844="",#N/A,0.5*(COS(RADIANS(A844*'First Approx.'!$D$18))+COS(RADIANS(A844*'First Approx.'!$D$19))))</f>
        <v>#N/A</v>
      </c>
    </row>
    <row r="845" spans="1:4" x14ac:dyDescent="0.25">
      <c r="A845">
        <v>421.5</v>
      </c>
      <c r="B845" t="str">
        <f>IF(A845&lt;='First Approx.'!$D$20,A845,"")</f>
        <v/>
      </c>
      <c r="C845" s="1" t="e">
        <f>IF(B845="",#N/A,0.5*(SIN(RADIANS(A845*'First Approx.'!$D$18))+SIN(RADIANS(A845*'First Approx.'!$D$19))))</f>
        <v>#N/A</v>
      </c>
      <c r="D845" s="1" t="e">
        <f>IF(B845="",#N/A,0.5*(COS(RADIANS(A845*'First Approx.'!$D$18))+COS(RADIANS(A845*'First Approx.'!$D$19))))</f>
        <v>#N/A</v>
      </c>
    </row>
    <row r="846" spans="1:4" x14ac:dyDescent="0.25">
      <c r="A846">
        <v>422</v>
      </c>
      <c r="B846" t="str">
        <f>IF(A846&lt;='First Approx.'!$D$20,A846,"")</f>
        <v/>
      </c>
      <c r="C846" s="1" t="e">
        <f>IF(B846="",#N/A,0.5*(SIN(RADIANS(A846*'First Approx.'!$D$18))+SIN(RADIANS(A846*'First Approx.'!$D$19))))</f>
        <v>#N/A</v>
      </c>
      <c r="D846" s="1" t="e">
        <f>IF(B846="",#N/A,0.5*(COS(RADIANS(A846*'First Approx.'!$D$18))+COS(RADIANS(A846*'First Approx.'!$D$19))))</f>
        <v>#N/A</v>
      </c>
    </row>
    <row r="847" spans="1:4" x14ac:dyDescent="0.25">
      <c r="A847">
        <v>422.5</v>
      </c>
      <c r="B847" t="str">
        <f>IF(A847&lt;='First Approx.'!$D$20,A847,"")</f>
        <v/>
      </c>
      <c r="C847" s="1" t="e">
        <f>IF(B847="",#N/A,0.5*(SIN(RADIANS(A847*'First Approx.'!$D$18))+SIN(RADIANS(A847*'First Approx.'!$D$19))))</f>
        <v>#N/A</v>
      </c>
      <c r="D847" s="1" t="e">
        <f>IF(B847="",#N/A,0.5*(COS(RADIANS(A847*'First Approx.'!$D$18))+COS(RADIANS(A847*'First Approx.'!$D$19))))</f>
        <v>#N/A</v>
      </c>
    </row>
    <row r="848" spans="1:4" x14ac:dyDescent="0.25">
      <c r="A848">
        <v>423</v>
      </c>
      <c r="B848" t="str">
        <f>IF(A848&lt;='First Approx.'!$D$20,A848,"")</f>
        <v/>
      </c>
      <c r="C848" s="1" t="e">
        <f>IF(B848="",#N/A,0.5*(SIN(RADIANS(A848*'First Approx.'!$D$18))+SIN(RADIANS(A848*'First Approx.'!$D$19))))</f>
        <v>#N/A</v>
      </c>
      <c r="D848" s="1" t="e">
        <f>IF(B848="",#N/A,0.5*(COS(RADIANS(A848*'First Approx.'!$D$18))+COS(RADIANS(A848*'First Approx.'!$D$19))))</f>
        <v>#N/A</v>
      </c>
    </row>
    <row r="849" spans="1:4" x14ac:dyDescent="0.25">
      <c r="A849">
        <v>423.5</v>
      </c>
      <c r="B849" t="str">
        <f>IF(A849&lt;='First Approx.'!$D$20,A849,"")</f>
        <v/>
      </c>
      <c r="C849" s="1" t="e">
        <f>IF(B849="",#N/A,0.5*(SIN(RADIANS(A849*'First Approx.'!$D$18))+SIN(RADIANS(A849*'First Approx.'!$D$19))))</f>
        <v>#N/A</v>
      </c>
      <c r="D849" s="1" t="e">
        <f>IF(B849="",#N/A,0.5*(COS(RADIANS(A849*'First Approx.'!$D$18))+COS(RADIANS(A849*'First Approx.'!$D$19))))</f>
        <v>#N/A</v>
      </c>
    </row>
    <row r="850" spans="1:4" x14ac:dyDescent="0.25">
      <c r="A850">
        <v>424</v>
      </c>
      <c r="B850" t="str">
        <f>IF(A850&lt;='First Approx.'!$D$20,A850,"")</f>
        <v/>
      </c>
      <c r="C850" s="1" t="e">
        <f>IF(B850="",#N/A,0.5*(SIN(RADIANS(A850*'First Approx.'!$D$18))+SIN(RADIANS(A850*'First Approx.'!$D$19))))</f>
        <v>#N/A</v>
      </c>
      <c r="D850" s="1" t="e">
        <f>IF(B850="",#N/A,0.5*(COS(RADIANS(A850*'First Approx.'!$D$18))+COS(RADIANS(A850*'First Approx.'!$D$19))))</f>
        <v>#N/A</v>
      </c>
    </row>
    <row r="851" spans="1:4" x14ac:dyDescent="0.25">
      <c r="A851">
        <v>424.5</v>
      </c>
      <c r="B851" t="str">
        <f>IF(A851&lt;='First Approx.'!$D$20,A851,"")</f>
        <v/>
      </c>
      <c r="C851" s="1" t="e">
        <f>IF(B851="",#N/A,0.5*(SIN(RADIANS(A851*'First Approx.'!$D$18))+SIN(RADIANS(A851*'First Approx.'!$D$19))))</f>
        <v>#N/A</v>
      </c>
      <c r="D851" s="1" t="e">
        <f>IF(B851="",#N/A,0.5*(COS(RADIANS(A851*'First Approx.'!$D$18))+COS(RADIANS(A851*'First Approx.'!$D$19))))</f>
        <v>#N/A</v>
      </c>
    </row>
    <row r="852" spans="1:4" x14ac:dyDescent="0.25">
      <c r="A852">
        <v>425</v>
      </c>
      <c r="B852" t="str">
        <f>IF(A852&lt;='First Approx.'!$D$20,A852,"")</f>
        <v/>
      </c>
      <c r="C852" s="1" t="e">
        <f>IF(B852="",#N/A,0.5*(SIN(RADIANS(A852*'First Approx.'!$D$18))+SIN(RADIANS(A852*'First Approx.'!$D$19))))</f>
        <v>#N/A</v>
      </c>
      <c r="D852" s="1" t="e">
        <f>IF(B852="",#N/A,0.5*(COS(RADIANS(A852*'First Approx.'!$D$18))+COS(RADIANS(A852*'First Approx.'!$D$19))))</f>
        <v>#N/A</v>
      </c>
    </row>
    <row r="853" spans="1:4" x14ac:dyDescent="0.25">
      <c r="A853">
        <v>425.5</v>
      </c>
      <c r="B853" t="str">
        <f>IF(A853&lt;='First Approx.'!$D$20,A853,"")</f>
        <v/>
      </c>
      <c r="C853" s="1" t="e">
        <f>IF(B853="",#N/A,0.5*(SIN(RADIANS(A853*'First Approx.'!$D$18))+SIN(RADIANS(A853*'First Approx.'!$D$19))))</f>
        <v>#N/A</v>
      </c>
      <c r="D853" s="1" t="e">
        <f>IF(B853="",#N/A,0.5*(COS(RADIANS(A853*'First Approx.'!$D$18))+COS(RADIANS(A853*'First Approx.'!$D$19))))</f>
        <v>#N/A</v>
      </c>
    </row>
    <row r="854" spans="1:4" x14ac:dyDescent="0.25">
      <c r="A854">
        <v>426</v>
      </c>
      <c r="B854" t="str">
        <f>IF(A854&lt;='First Approx.'!$D$20,A854,"")</f>
        <v/>
      </c>
      <c r="C854" s="1" t="e">
        <f>IF(B854="",#N/A,0.5*(SIN(RADIANS(A854*'First Approx.'!$D$18))+SIN(RADIANS(A854*'First Approx.'!$D$19))))</f>
        <v>#N/A</v>
      </c>
      <c r="D854" s="1" t="e">
        <f>IF(B854="",#N/A,0.5*(COS(RADIANS(A854*'First Approx.'!$D$18))+COS(RADIANS(A854*'First Approx.'!$D$19))))</f>
        <v>#N/A</v>
      </c>
    </row>
    <row r="855" spans="1:4" x14ac:dyDescent="0.25">
      <c r="A855">
        <v>426.5</v>
      </c>
      <c r="B855" t="str">
        <f>IF(A855&lt;='First Approx.'!$D$20,A855,"")</f>
        <v/>
      </c>
      <c r="C855" s="1" t="e">
        <f>IF(B855="",#N/A,0.5*(SIN(RADIANS(A855*'First Approx.'!$D$18))+SIN(RADIANS(A855*'First Approx.'!$D$19))))</f>
        <v>#N/A</v>
      </c>
      <c r="D855" s="1" t="e">
        <f>IF(B855="",#N/A,0.5*(COS(RADIANS(A855*'First Approx.'!$D$18))+COS(RADIANS(A855*'First Approx.'!$D$19))))</f>
        <v>#N/A</v>
      </c>
    </row>
    <row r="856" spans="1:4" x14ac:dyDescent="0.25">
      <c r="A856">
        <v>427</v>
      </c>
      <c r="B856" t="str">
        <f>IF(A856&lt;='First Approx.'!$D$20,A856,"")</f>
        <v/>
      </c>
      <c r="C856" s="1" t="e">
        <f>IF(B856="",#N/A,0.5*(SIN(RADIANS(A856*'First Approx.'!$D$18))+SIN(RADIANS(A856*'First Approx.'!$D$19))))</f>
        <v>#N/A</v>
      </c>
      <c r="D856" s="1" t="e">
        <f>IF(B856="",#N/A,0.5*(COS(RADIANS(A856*'First Approx.'!$D$18))+COS(RADIANS(A856*'First Approx.'!$D$19))))</f>
        <v>#N/A</v>
      </c>
    </row>
    <row r="857" spans="1:4" x14ac:dyDescent="0.25">
      <c r="A857">
        <v>427.5</v>
      </c>
      <c r="B857" t="str">
        <f>IF(A857&lt;='First Approx.'!$D$20,A857,"")</f>
        <v/>
      </c>
      <c r="C857" s="1" t="e">
        <f>IF(B857="",#N/A,0.5*(SIN(RADIANS(A857*'First Approx.'!$D$18))+SIN(RADIANS(A857*'First Approx.'!$D$19))))</f>
        <v>#N/A</v>
      </c>
      <c r="D857" s="1" t="e">
        <f>IF(B857="",#N/A,0.5*(COS(RADIANS(A857*'First Approx.'!$D$18))+COS(RADIANS(A857*'First Approx.'!$D$19))))</f>
        <v>#N/A</v>
      </c>
    </row>
    <row r="858" spans="1:4" x14ac:dyDescent="0.25">
      <c r="A858">
        <v>428</v>
      </c>
      <c r="B858" t="str">
        <f>IF(A858&lt;='First Approx.'!$D$20,A858,"")</f>
        <v/>
      </c>
      <c r="C858" s="1" t="e">
        <f>IF(B858="",#N/A,0.5*(SIN(RADIANS(A858*'First Approx.'!$D$18))+SIN(RADIANS(A858*'First Approx.'!$D$19))))</f>
        <v>#N/A</v>
      </c>
      <c r="D858" s="1" t="e">
        <f>IF(B858="",#N/A,0.5*(COS(RADIANS(A858*'First Approx.'!$D$18))+COS(RADIANS(A858*'First Approx.'!$D$19))))</f>
        <v>#N/A</v>
      </c>
    </row>
    <row r="859" spans="1:4" x14ac:dyDescent="0.25">
      <c r="A859">
        <v>428.5</v>
      </c>
      <c r="B859" t="str">
        <f>IF(A859&lt;='First Approx.'!$D$20,A859,"")</f>
        <v/>
      </c>
      <c r="C859" s="1" t="e">
        <f>IF(B859="",#N/A,0.5*(SIN(RADIANS(A859*'First Approx.'!$D$18))+SIN(RADIANS(A859*'First Approx.'!$D$19))))</f>
        <v>#N/A</v>
      </c>
      <c r="D859" s="1" t="e">
        <f>IF(B859="",#N/A,0.5*(COS(RADIANS(A859*'First Approx.'!$D$18))+COS(RADIANS(A859*'First Approx.'!$D$19))))</f>
        <v>#N/A</v>
      </c>
    </row>
    <row r="860" spans="1:4" x14ac:dyDescent="0.25">
      <c r="A860">
        <v>429</v>
      </c>
      <c r="B860" t="str">
        <f>IF(A860&lt;='First Approx.'!$D$20,A860,"")</f>
        <v/>
      </c>
      <c r="C860" s="1" t="e">
        <f>IF(B860="",#N/A,0.5*(SIN(RADIANS(A860*'First Approx.'!$D$18))+SIN(RADIANS(A860*'First Approx.'!$D$19))))</f>
        <v>#N/A</v>
      </c>
      <c r="D860" s="1" t="e">
        <f>IF(B860="",#N/A,0.5*(COS(RADIANS(A860*'First Approx.'!$D$18))+COS(RADIANS(A860*'First Approx.'!$D$19))))</f>
        <v>#N/A</v>
      </c>
    </row>
    <row r="861" spans="1:4" x14ac:dyDescent="0.25">
      <c r="A861">
        <v>429.5</v>
      </c>
      <c r="B861" t="str">
        <f>IF(A861&lt;='First Approx.'!$D$20,A861,"")</f>
        <v/>
      </c>
      <c r="C861" s="1" t="e">
        <f>IF(B861="",#N/A,0.5*(SIN(RADIANS(A861*'First Approx.'!$D$18))+SIN(RADIANS(A861*'First Approx.'!$D$19))))</f>
        <v>#N/A</v>
      </c>
      <c r="D861" s="1" t="e">
        <f>IF(B861="",#N/A,0.5*(COS(RADIANS(A861*'First Approx.'!$D$18))+COS(RADIANS(A861*'First Approx.'!$D$19))))</f>
        <v>#N/A</v>
      </c>
    </row>
    <row r="862" spans="1:4" x14ac:dyDescent="0.25">
      <c r="A862">
        <v>430</v>
      </c>
      <c r="B862" t="str">
        <f>IF(A862&lt;='First Approx.'!$D$20,A862,"")</f>
        <v/>
      </c>
      <c r="C862" s="1" t="e">
        <f>IF(B862="",#N/A,0.5*(SIN(RADIANS(A862*'First Approx.'!$D$18))+SIN(RADIANS(A862*'First Approx.'!$D$19))))</f>
        <v>#N/A</v>
      </c>
      <c r="D862" s="1" t="e">
        <f>IF(B862="",#N/A,0.5*(COS(RADIANS(A862*'First Approx.'!$D$18))+COS(RADIANS(A862*'First Approx.'!$D$19))))</f>
        <v>#N/A</v>
      </c>
    </row>
    <row r="863" spans="1:4" x14ac:dyDescent="0.25">
      <c r="A863">
        <v>430.5</v>
      </c>
      <c r="B863" t="str">
        <f>IF(A863&lt;='First Approx.'!$D$20,A863,"")</f>
        <v/>
      </c>
      <c r="C863" s="1" t="e">
        <f>IF(B863="",#N/A,0.5*(SIN(RADIANS(A863*'First Approx.'!$D$18))+SIN(RADIANS(A863*'First Approx.'!$D$19))))</f>
        <v>#N/A</v>
      </c>
      <c r="D863" s="1" t="e">
        <f>IF(B863="",#N/A,0.5*(COS(RADIANS(A863*'First Approx.'!$D$18))+COS(RADIANS(A863*'First Approx.'!$D$19))))</f>
        <v>#N/A</v>
      </c>
    </row>
    <row r="864" spans="1:4" x14ac:dyDescent="0.25">
      <c r="A864">
        <v>431</v>
      </c>
      <c r="B864" t="str">
        <f>IF(A864&lt;='First Approx.'!$D$20,A864,"")</f>
        <v/>
      </c>
      <c r="C864" s="1" t="e">
        <f>IF(B864="",#N/A,0.5*(SIN(RADIANS(A864*'First Approx.'!$D$18))+SIN(RADIANS(A864*'First Approx.'!$D$19))))</f>
        <v>#N/A</v>
      </c>
      <c r="D864" s="1" t="e">
        <f>IF(B864="",#N/A,0.5*(COS(RADIANS(A864*'First Approx.'!$D$18))+COS(RADIANS(A864*'First Approx.'!$D$19))))</f>
        <v>#N/A</v>
      </c>
    </row>
    <row r="865" spans="1:4" x14ac:dyDescent="0.25">
      <c r="A865">
        <v>431.5</v>
      </c>
      <c r="B865" t="str">
        <f>IF(A865&lt;='First Approx.'!$D$20,A865,"")</f>
        <v/>
      </c>
      <c r="C865" s="1" t="e">
        <f>IF(B865="",#N/A,0.5*(SIN(RADIANS(A865*'First Approx.'!$D$18))+SIN(RADIANS(A865*'First Approx.'!$D$19))))</f>
        <v>#N/A</v>
      </c>
      <c r="D865" s="1" t="e">
        <f>IF(B865="",#N/A,0.5*(COS(RADIANS(A865*'First Approx.'!$D$18))+COS(RADIANS(A865*'First Approx.'!$D$19))))</f>
        <v>#N/A</v>
      </c>
    </row>
    <row r="866" spans="1:4" x14ac:dyDescent="0.25">
      <c r="A866">
        <v>432</v>
      </c>
      <c r="B866" t="str">
        <f>IF(A866&lt;='First Approx.'!$D$20,A866,"")</f>
        <v/>
      </c>
      <c r="C866" s="1" t="e">
        <f>IF(B866="",#N/A,0.5*(SIN(RADIANS(A866*'First Approx.'!$D$18))+SIN(RADIANS(A866*'First Approx.'!$D$19))))</f>
        <v>#N/A</v>
      </c>
      <c r="D866" s="1" t="e">
        <f>IF(B866="",#N/A,0.5*(COS(RADIANS(A866*'First Approx.'!$D$18))+COS(RADIANS(A866*'First Approx.'!$D$19))))</f>
        <v>#N/A</v>
      </c>
    </row>
    <row r="867" spans="1:4" x14ac:dyDescent="0.25">
      <c r="A867">
        <v>432.5</v>
      </c>
      <c r="B867" t="str">
        <f>IF(A867&lt;='First Approx.'!$D$20,A867,"")</f>
        <v/>
      </c>
      <c r="C867" s="1" t="e">
        <f>IF(B867="",#N/A,0.5*(SIN(RADIANS(A867*'First Approx.'!$D$18))+SIN(RADIANS(A867*'First Approx.'!$D$19))))</f>
        <v>#N/A</v>
      </c>
      <c r="D867" s="1" t="e">
        <f>IF(B867="",#N/A,0.5*(COS(RADIANS(A867*'First Approx.'!$D$18))+COS(RADIANS(A867*'First Approx.'!$D$19))))</f>
        <v>#N/A</v>
      </c>
    </row>
    <row r="868" spans="1:4" x14ac:dyDescent="0.25">
      <c r="A868">
        <v>433</v>
      </c>
      <c r="B868" t="str">
        <f>IF(A868&lt;='First Approx.'!$D$20,A868,"")</f>
        <v/>
      </c>
      <c r="C868" s="1" t="e">
        <f>IF(B868="",#N/A,0.5*(SIN(RADIANS(A868*'First Approx.'!$D$18))+SIN(RADIANS(A868*'First Approx.'!$D$19))))</f>
        <v>#N/A</v>
      </c>
      <c r="D868" s="1" t="e">
        <f>IF(B868="",#N/A,0.5*(COS(RADIANS(A868*'First Approx.'!$D$18))+COS(RADIANS(A868*'First Approx.'!$D$19))))</f>
        <v>#N/A</v>
      </c>
    </row>
    <row r="869" spans="1:4" x14ac:dyDescent="0.25">
      <c r="A869">
        <v>433.5</v>
      </c>
      <c r="B869" t="str">
        <f>IF(A869&lt;='First Approx.'!$D$20,A869,"")</f>
        <v/>
      </c>
      <c r="C869" s="1" t="e">
        <f>IF(B869="",#N/A,0.5*(SIN(RADIANS(A869*'First Approx.'!$D$18))+SIN(RADIANS(A869*'First Approx.'!$D$19))))</f>
        <v>#N/A</v>
      </c>
      <c r="D869" s="1" t="e">
        <f>IF(B869="",#N/A,0.5*(COS(RADIANS(A869*'First Approx.'!$D$18))+COS(RADIANS(A869*'First Approx.'!$D$19))))</f>
        <v>#N/A</v>
      </c>
    </row>
    <row r="870" spans="1:4" x14ac:dyDescent="0.25">
      <c r="A870">
        <v>434</v>
      </c>
      <c r="B870" t="str">
        <f>IF(A870&lt;='First Approx.'!$D$20,A870,"")</f>
        <v/>
      </c>
      <c r="C870" s="1" t="e">
        <f>IF(B870="",#N/A,0.5*(SIN(RADIANS(A870*'First Approx.'!$D$18))+SIN(RADIANS(A870*'First Approx.'!$D$19))))</f>
        <v>#N/A</v>
      </c>
      <c r="D870" s="1" t="e">
        <f>IF(B870="",#N/A,0.5*(COS(RADIANS(A870*'First Approx.'!$D$18))+COS(RADIANS(A870*'First Approx.'!$D$19))))</f>
        <v>#N/A</v>
      </c>
    </row>
    <row r="871" spans="1:4" x14ac:dyDescent="0.25">
      <c r="A871">
        <v>434.5</v>
      </c>
      <c r="B871" t="str">
        <f>IF(A871&lt;='First Approx.'!$D$20,A871,"")</f>
        <v/>
      </c>
      <c r="C871" s="1" t="e">
        <f>IF(B871="",#N/A,0.5*(SIN(RADIANS(A871*'First Approx.'!$D$18))+SIN(RADIANS(A871*'First Approx.'!$D$19))))</f>
        <v>#N/A</v>
      </c>
      <c r="D871" s="1" t="e">
        <f>IF(B871="",#N/A,0.5*(COS(RADIANS(A871*'First Approx.'!$D$18))+COS(RADIANS(A871*'First Approx.'!$D$19))))</f>
        <v>#N/A</v>
      </c>
    </row>
    <row r="872" spans="1:4" x14ac:dyDescent="0.25">
      <c r="A872">
        <v>435</v>
      </c>
      <c r="B872" t="str">
        <f>IF(A872&lt;='First Approx.'!$D$20,A872,"")</f>
        <v/>
      </c>
      <c r="C872" s="1" t="e">
        <f>IF(B872="",#N/A,0.5*(SIN(RADIANS(A872*'First Approx.'!$D$18))+SIN(RADIANS(A872*'First Approx.'!$D$19))))</f>
        <v>#N/A</v>
      </c>
      <c r="D872" s="1" t="e">
        <f>IF(B872="",#N/A,0.5*(COS(RADIANS(A872*'First Approx.'!$D$18))+COS(RADIANS(A872*'First Approx.'!$D$19))))</f>
        <v>#N/A</v>
      </c>
    </row>
    <row r="873" spans="1:4" x14ac:dyDescent="0.25">
      <c r="A873">
        <v>435.5</v>
      </c>
      <c r="B873" t="str">
        <f>IF(A873&lt;='First Approx.'!$D$20,A873,"")</f>
        <v/>
      </c>
      <c r="C873" s="1" t="e">
        <f>IF(B873="",#N/A,0.5*(SIN(RADIANS(A873*'First Approx.'!$D$18))+SIN(RADIANS(A873*'First Approx.'!$D$19))))</f>
        <v>#N/A</v>
      </c>
      <c r="D873" s="1" t="e">
        <f>IF(B873="",#N/A,0.5*(COS(RADIANS(A873*'First Approx.'!$D$18))+COS(RADIANS(A873*'First Approx.'!$D$19))))</f>
        <v>#N/A</v>
      </c>
    </row>
    <row r="874" spans="1:4" x14ac:dyDescent="0.25">
      <c r="A874">
        <v>436</v>
      </c>
      <c r="B874" t="str">
        <f>IF(A874&lt;='First Approx.'!$D$20,A874,"")</f>
        <v/>
      </c>
      <c r="C874" s="1" t="e">
        <f>IF(B874="",#N/A,0.5*(SIN(RADIANS(A874*'First Approx.'!$D$18))+SIN(RADIANS(A874*'First Approx.'!$D$19))))</f>
        <v>#N/A</v>
      </c>
      <c r="D874" s="1" t="e">
        <f>IF(B874="",#N/A,0.5*(COS(RADIANS(A874*'First Approx.'!$D$18))+COS(RADIANS(A874*'First Approx.'!$D$19))))</f>
        <v>#N/A</v>
      </c>
    </row>
    <row r="875" spans="1:4" x14ac:dyDescent="0.25">
      <c r="A875">
        <v>436.5</v>
      </c>
      <c r="B875" t="str">
        <f>IF(A875&lt;='First Approx.'!$D$20,A875,"")</f>
        <v/>
      </c>
      <c r="C875" s="1" t="e">
        <f>IF(B875="",#N/A,0.5*(SIN(RADIANS(A875*'First Approx.'!$D$18))+SIN(RADIANS(A875*'First Approx.'!$D$19))))</f>
        <v>#N/A</v>
      </c>
      <c r="D875" s="1" t="e">
        <f>IF(B875="",#N/A,0.5*(COS(RADIANS(A875*'First Approx.'!$D$18))+COS(RADIANS(A875*'First Approx.'!$D$19))))</f>
        <v>#N/A</v>
      </c>
    </row>
    <row r="876" spans="1:4" x14ac:dyDescent="0.25">
      <c r="A876">
        <v>437</v>
      </c>
      <c r="B876" t="str">
        <f>IF(A876&lt;='First Approx.'!$D$20,A876,"")</f>
        <v/>
      </c>
      <c r="C876" s="1" t="e">
        <f>IF(B876="",#N/A,0.5*(SIN(RADIANS(A876*'First Approx.'!$D$18))+SIN(RADIANS(A876*'First Approx.'!$D$19))))</f>
        <v>#N/A</v>
      </c>
      <c r="D876" s="1" t="e">
        <f>IF(B876="",#N/A,0.5*(COS(RADIANS(A876*'First Approx.'!$D$18))+COS(RADIANS(A876*'First Approx.'!$D$19))))</f>
        <v>#N/A</v>
      </c>
    </row>
    <row r="877" spans="1:4" x14ac:dyDescent="0.25">
      <c r="A877">
        <v>437.5</v>
      </c>
      <c r="B877" t="str">
        <f>IF(A877&lt;='First Approx.'!$D$20,A877,"")</f>
        <v/>
      </c>
      <c r="C877" s="1" t="e">
        <f>IF(B877="",#N/A,0.5*(SIN(RADIANS(A877*'First Approx.'!$D$18))+SIN(RADIANS(A877*'First Approx.'!$D$19))))</f>
        <v>#N/A</v>
      </c>
      <c r="D877" s="1" t="e">
        <f>IF(B877="",#N/A,0.5*(COS(RADIANS(A877*'First Approx.'!$D$18))+COS(RADIANS(A877*'First Approx.'!$D$19))))</f>
        <v>#N/A</v>
      </c>
    </row>
    <row r="878" spans="1:4" x14ac:dyDescent="0.25">
      <c r="A878">
        <v>438</v>
      </c>
      <c r="B878" t="str">
        <f>IF(A878&lt;='First Approx.'!$D$20,A878,"")</f>
        <v/>
      </c>
      <c r="C878" s="1" t="e">
        <f>IF(B878="",#N/A,0.5*(SIN(RADIANS(A878*'First Approx.'!$D$18))+SIN(RADIANS(A878*'First Approx.'!$D$19))))</f>
        <v>#N/A</v>
      </c>
      <c r="D878" s="1" t="e">
        <f>IF(B878="",#N/A,0.5*(COS(RADIANS(A878*'First Approx.'!$D$18))+COS(RADIANS(A878*'First Approx.'!$D$19))))</f>
        <v>#N/A</v>
      </c>
    </row>
    <row r="879" spans="1:4" x14ac:dyDescent="0.25">
      <c r="A879">
        <v>438.5</v>
      </c>
      <c r="B879" t="str">
        <f>IF(A879&lt;='First Approx.'!$D$20,A879,"")</f>
        <v/>
      </c>
      <c r="C879" s="1" t="e">
        <f>IF(B879="",#N/A,0.5*(SIN(RADIANS(A879*'First Approx.'!$D$18))+SIN(RADIANS(A879*'First Approx.'!$D$19))))</f>
        <v>#N/A</v>
      </c>
      <c r="D879" s="1" t="e">
        <f>IF(B879="",#N/A,0.5*(COS(RADIANS(A879*'First Approx.'!$D$18))+COS(RADIANS(A879*'First Approx.'!$D$19))))</f>
        <v>#N/A</v>
      </c>
    </row>
    <row r="880" spans="1:4" x14ac:dyDescent="0.25">
      <c r="A880">
        <v>439</v>
      </c>
      <c r="B880" t="str">
        <f>IF(A880&lt;='First Approx.'!$D$20,A880,"")</f>
        <v/>
      </c>
      <c r="C880" s="1" t="e">
        <f>IF(B880="",#N/A,0.5*(SIN(RADIANS(A880*'First Approx.'!$D$18))+SIN(RADIANS(A880*'First Approx.'!$D$19))))</f>
        <v>#N/A</v>
      </c>
      <c r="D880" s="1" t="e">
        <f>IF(B880="",#N/A,0.5*(COS(RADIANS(A880*'First Approx.'!$D$18))+COS(RADIANS(A880*'First Approx.'!$D$19))))</f>
        <v>#N/A</v>
      </c>
    </row>
    <row r="881" spans="1:4" x14ac:dyDescent="0.25">
      <c r="A881">
        <v>439.5</v>
      </c>
      <c r="B881" t="str">
        <f>IF(A881&lt;='First Approx.'!$D$20,A881,"")</f>
        <v/>
      </c>
      <c r="C881" s="1" t="e">
        <f>IF(B881="",#N/A,0.5*(SIN(RADIANS(A881*'First Approx.'!$D$18))+SIN(RADIANS(A881*'First Approx.'!$D$19))))</f>
        <v>#N/A</v>
      </c>
      <c r="D881" s="1" t="e">
        <f>IF(B881="",#N/A,0.5*(COS(RADIANS(A881*'First Approx.'!$D$18))+COS(RADIANS(A881*'First Approx.'!$D$19))))</f>
        <v>#N/A</v>
      </c>
    </row>
    <row r="882" spans="1:4" x14ac:dyDescent="0.25">
      <c r="A882">
        <v>440</v>
      </c>
      <c r="B882" t="str">
        <f>IF(A882&lt;='First Approx.'!$D$20,A882,"")</f>
        <v/>
      </c>
      <c r="C882" s="1" t="e">
        <f>IF(B882="",#N/A,0.5*(SIN(RADIANS(A882*'First Approx.'!$D$18))+SIN(RADIANS(A882*'First Approx.'!$D$19))))</f>
        <v>#N/A</v>
      </c>
      <c r="D882" s="1" t="e">
        <f>IF(B882="",#N/A,0.5*(COS(RADIANS(A882*'First Approx.'!$D$18))+COS(RADIANS(A882*'First Approx.'!$D$19))))</f>
        <v>#N/A</v>
      </c>
    </row>
    <row r="883" spans="1:4" x14ac:dyDescent="0.25">
      <c r="A883">
        <v>440.5</v>
      </c>
      <c r="B883" t="str">
        <f>IF(A883&lt;='First Approx.'!$D$20,A883,"")</f>
        <v/>
      </c>
      <c r="C883" s="1" t="e">
        <f>IF(B883="",#N/A,0.5*(SIN(RADIANS(A883*'First Approx.'!$D$18))+SIN(RADIANS(A883*'First Approx.'!$D$19))))</f>
        <v>#N/A</v>
      </c>
      <c r="D883" s="1" t="e">
        <f>IF(B883="",#N/A,0.5*(COS(RADIANS(A883*'First Approx.'!$D$18))+COS(RADIANS(A883*'First Approx.'!$D$19))))</f>
        <v>#N/A</v>
      </c>
    </row>
    <row r="884" spans="1:4" x14ac:dyDescent="0.25">
      <c r="A884">
        <v>441</v>
      </c>
      <c r="B884" t="str">
        <f>IF(A884&lt;='First Approx.'!$D$20,A884,"")</f>
        <v/>
      </c>
      <c r="C884" s="1" t="e">
        <f>IF(B884="",#N/A,0.5*(SIN(RADIANS(A884*'First Approx.'!$D$18))+SIN(RADIANS(A884*'First Approx.'!$D$19))))</f>
        <v>#N/A</v>
      </c>
      <c r="D884" s="1" t="e">
        <f>IF(B884="",#N/A,0.5*(COS(RADIANS(A884*'First Approx.'!$D$18))+COS(RADIANS(A884*'First Approx.'!$D$19))))</f>
        <v>#N/A</v>
      </c>
    </row>
    <row r="885" spans="1:4" x14ac:dyDescent="0.25">
      <c r="A885">
        <v>441.5</v>
      </c>
      <c r="B885" t="str">
        <f>IF(A885&lt;='First Approx.'!$D$20,A885,"")</f>
        <v/>
      </c>
      <c r="C885" s="1" t="e">
        <f>IF(B885="",#N/A,0.5*(SIN(RADIANS(A885*'First Approx.'!$D$18))+SIN(RADIANS(A885*'First Approx.'!$D$19))))</f>
        <v>#N/A</v>
      </c>
      <c r="D885" s="1" t="e">
        <f>IF(B885="",#N/A,0.5*(COS(RADIANS(A885*'First Approx.'!$D$18))+COS(RADIANS(A885*'First Approx.'!$D$19))))</f>
        <v>#N/A</v>
      </c>
    </row>
    <row r="886" spans="1:4" x14ac:dyDescent="0.25">
      <c r="A886">
        <v>442</v>
      </c>
      <c r="B886" t="str">
        <f>IF(A886&lt;='First Approx.'!$D$20,A886,"")</f>
        <v/>
      </c>
      <c r="C886" s="1" t="e">
        <f>IF(B886="",#N/A,0.5*(SIN(RADIANS(A886*'First Approx.'!$D$18))+SIN(RADIANS(A886*'First Approx.'!$D$19))))</f>
        <v>#N/A</v>
      </c>
      <c r="D886" s="1" t="e">
        <f>IF(B886="",#N/A,0.5*(COS(RADIANS(A886*'First Approx.'!$D$18))+COS(RADIANS(A886*'First Approx.'!$D$19))))</f>
        <v>#N/A</v>
      </c>
    </row>
    <row r="887" spans="1:4" x14ac:dyDescent="0.25">
      <c r="A887">
        <v>442.5</v>
      </c>
      <c r="B887" t="str">
        <f>IF(A887&lt;='First Approx.'!$D$20,A887,"")</f>
        <v/>
      </c>
      <c r="C887" s="1" t="e">
        <f>IF(B887="",#N/A,0.5*(SIN(RADIANS(A887*'First Approx.'!$D$18))+SIN(RADIANS(A887*'First Approx.'!$D$19))))</f>
        <v>#N/A</v>
      </c>
      <c r="D887" s="1" t="e">
        <f>IF(B887="",#N/A,0.5*(COS(RADIANS(A887*'First Approx.'!$D$18))+COS(RADIANS(A887*'First Approx.'!$D$19))))</f>
        <v>#N/A</v>
      </c>
    </row>
    <row r="888" spans="1:4" x14ac:dyDescent="0.25">
      <c r="A888">
        <v>443</v>
      </c>
      <c r="B888" t="str">
        <f>IF(A888&lt;='First Approx.'!$D$20,A888,"")</f>
        <v/>
      </c>
      <c r="C888" s="1" t="e">
        <f>IF(B888="",#N/A,0.5*(SIN(RADIANS(A888*'First Approx.'!$D$18))+SIN(RADIANS(A888*'First Approx.'!$D$19))))</f>
        <v>#N/A</v>
      </c>
      <c r="D888" s="1" t="e">
        <f>IF(B888="",#N/A,0.5*(COS(RADIANS(A888*'First Approx.'!$D$18))+COS(RADIANS(A888*'First Approx.'!$D$19))))</f>
        <v>#N/A</v>
      </c>
    </row>
    <row r="889" spans="1:4" x14ac:dyDescent="0.25">
      <c r="A889">
        <v>443.5</v>
      </c>
      <c r="B889" t="str">
        <f>IF(A889&lt;='First Approx.'!$D$20,A889,"")</f>
        <v/>
      </c>
      <c r="C889" s="1" t="e">
        <f>IF(B889="",#N/A,0.5*(SIN(RADIANS(A889*'First Approx.'!$D$18))+SIN(RADIANS(A889*'First Approx.'!$D$19))))</f>
        <v>#N/A</v>
      </c>
      <c r="D889" s="1" t="e">
        <f>IF(B889="",#N/A,0.5*(COS(RADIANS(A889*'First Approx.'!$D$18))+COS(RADIANS(A889*'First Approx.'!$D$19))))</f>
        <v>#N/A</v>
      </c>
    </row>
    <row r="890" spans="1:4" x14ac:dyDescent="0.25">
      <c r="A890">
        <v>444</v>
      </c>
      <c r="B890" t="str">
        <f>IF(A890&lt;='First Approx.'!$D$20,A890,"")</f>
        <v/>
      </c>
      <c r="C890" s="1" t="e">
        <f>IF(B890="",#N/A,0.5*(SIN(RADIANS(A890*'First Approx.'!$D$18))+SIN(RADIANS(A890*'First Approx.'!$D$19))))</f>
        <v>#N/A</v>
      </c>
      <c r="D890" s="1" t="e">
        <f>IF(B890="",#N/A,0.5*(COS(RADIANS(A890*'First Approx.'!$D$18))+COS(RADIANS(A890*'First Approx.'!$D$19))))</f>
        <v>#N/A</v>
      </c>
    </row>
    <row r="891" spans="1:4" x14ac:dyDescent="0.25">
      <c r="A891">
        <v>444.5</v>
      </c>
      <c r="B891" t="str">
        <f>IF(A891&lt;='First Approx.'!$D$20,A891,"")</f>
        <v/>
      </c>
      <c r="C891" s="1" t="e">
        <f>IF(B891="",#N/A,0.5*(SIN(RADIANS(A891*'First Approx.'!$D$18))+SIN(RADIANS(A891*'First Approx.'!$D$19))))</f>
        <v>#N/A</v>
      </c>
      <c r="D891" s="1" t="e">
        <f>IF(B891="",#N/A,0.5*(COS(RADIANS(A891*'First Approx.'!$D$18))+COS(RADIANS(A891*'First Approx.'!$D$19))))</f>
        <v>#N/A</v>
      </c>
    </row>
    <row r="892" spans="1:4" x14ac:dyDescent="0.25">
      <c r="A892">
        <v>445</v>
      </c>
      <c r="B892" t="str">
        <f>IF(A892&lt;='First Approx.'!$D$20,A892,"")</f>
        <v/>
      </c>
      <c r="C892" s="1" t="e">
        <f>IF(B892="",#N/A,0.5*(SIN(RADIANS(A892*'First Approx.'!$D$18))+SIN(RADIANS(A892*'First Approx.'!$D$19))))</f>
        <v>#N/A</v>
      </c>
      <c r="D892" s="1" t="e">
        <f>IF(B892="",#N/A,0.5*(COS(RADIANS(A892*'First Approx.'!$D$18))+COS(RADIANS(A892*'First Approx.'!$D$19))))</f>
        <v>#N/A</v>
      </c>
    </row>
    <row r="893" spans="1:4" x14ac:dyDescent="0.25">
      <c r="A893">
        <v>445.5</v>
      </c>
      <c r="B893" t="str">
        <f>IF(A893&lt;='First Approx.'!$D$20,A893,"")</f>
        <v/>
      </c>
      <c r="C893" s="1" t="e">
        <f>IF(B893="",#N/A,0.5*(SIN(RADIANS(A893*'First Approx.'!$D$18))+SIN(RADIANS(A893*'First Approx.'!$D$19))))</f>
        <v>#N/A</v>
      </c>
      <c r="D893" s="1" t="e">
        <f>IF(B893="",#N/A,0.5*(COS(RADIANS(A893*'First Approx.'!$D$18))+COS(RADIANS(A893*'First Approx.'!$D$19))))</f>
        <v>#N/A</v>
      </c>
    </row>
    <row r="894" spans="1:4" x14ac:dyDescent="0.25">
      <c r="A894">
        <v>446</v>
      </c>
      <c r="B894" t="str">
        <f>IF(A894&lt;='First Approx.'!$D$20,A894,"")</f>
        <v/>
      </c>
      <c r="C894" s="1" t="e">
        <f>IF(B894="",#N/A,0.5*(SIN(RADIANS(A894*'First Approx.'!$D$18))+SIN(RADIANS(A894*'First Approx.'!$D$19))))</f>
        <v>#N/A</v>
      </c>
      <c r="D894" s="1" t="e">
        <f>IF(B894="",#N/A,0.5*(COS(RADIANS(A894*'First Approx.'!$D$18))+COS(RADIANS(A894*'First Approx.'!$D$19))))</f>
        <v>#N/A</v>
      </c>
    </row>
    <row r="895" spans="1:4" x14ac:dyDescent="0.25">
      <c r="A895">
        <v>446.5</v>
      </c>
      <c r="B895" t="str">
        <f>IF(A895&lt;='First Approx.'!$D$20,A895,"")</f>
        <v/>
      </c>
      <c r="C895" s="1" t="e">
        <f>IF(B895="",#N/A,0.5*(SIN(RADIANS(A895*'First Approx.'!$D$18))+SIN(RADIANS(A895*'First Approx.'!$D$19))))</f>
        <v>#N/A</v>
      </c>
      <c r="D895" s="1" t="e">
        <f>IF(B895="",#N/A,0.5*(COS(RADIANS(A895*'First Approx.'!$D$18))+COS(RADIANS(A895*'First Approx.'!$D$19))))</f>
        <v>#N/A</v>
      </c>
    </row>
    <row r="896" spans="1:4" x14ac:dyDescent="0.25">
      <c r="A896">
        <v>447</v>
      </c>
      <c r="B896" t="str">
        <f>IF(A896&lt;='First Approx.'!$D$20,A896,"")</f>
        <v/>
      </c>
      <c r="C896" s="1" t="e">
        <f>IF(B896="",#N/A,0.5*(SIN(RADIANS(A896*'First Approx.'!$D$18))+SIN(RADIANS(A896*'First Approx.'!$D$19))))</f>
        <v>#N/A</v>
      </c>
      <c r="D896" s="1" t="e">
        <f>IF(B896="",#N/A,0.5*(COS(RADIANS(A896*'First Approx.'!$D$18))+COS(RADIANS(A896*'First Approx.'!$D$19))))</f>
        <v>#N/A</v>
      </c>
    </row>
    <row r="897" spans="1:4" x14ac:dyDescent="0.25">
      <c r="A897">
        <v>447.5</v>
      </c>
      <c r="B897" t="str">
        <f>IF(A897&lt;='First Approx.'!$D$20,A897,"")</f>
        <v/>
      </c>
      <c r="C897" s="1" t="e">
        <f>IF(B897="",#N/A,0.5*(SIN(RADIANS(A897*'First Approx.'!$D$18))+SIN(RADIANS(A897*'First Approx.'!$D$19))))</f>
        <v>#N/A</v>
      </c>
      <c r="D897" s="1" t="e">
        <f>IF(B897="",#N/A,0.5*(COS(RADIANS(A897*'First Approx.'!$D$18))+COS(RADIANS(A897*'First Approx.'!$D$19))))</f>
        <v>#N/A</v>
      </c>
    </row>
    <row r="898" spans="1:4" x14ac:dyDescent="0.25">
      <c r="A898">
        <v>448</v>
      </c>
      <c r="B898" t="str">
        <f>IF(A898&lt;='First Approx.'!$D$20,A898,"")</f>
        <v/>
      </c>
      <c r="C898" s="1" t="e">
        <f>IF(B898="",#N/A,0.5*(SIN(RADIANS(A898*'First Approx.'!$D$18))+SIN(RADIANS(A898*'First Approx.'!$D$19))))</f>
        <v>#N/A</v>
      </c>
      <c r="D898" s="1" t="e">
        <f>IF(B898="",#N/A,0.5*(COS(RADIANS(A898*'First Approx.'!$D$18))+COS(RADIANS(A898*'First Approx.'!$D$19))))</f>
        <v>#N/A</v>
      </c>
    </row>
    <row r="899" spans="1:4" x14ac:dyDescent="0.25">
      <c r="A899">
        <v>448.5</v>
      </c>
      <c r="B899" t="str">
        <f>IF(A899&lt;='First Approx.'!$D$20,A899,"")</f>
        <v/>
      </c>
      <c r="C899" s="1" t="e">
        <f>IF(B899="",#N/A,0.5*(SIN(RADIANS(A899*'First Approx.'!$D$18))+SIN(RADIANS(A899*'First Approx.'!$D$19))))</f>
        <v>#N/A</v>
      </c>
      <c r="D899" s="1" t="e">
        <f>IF(B899="",#N/A,0.5*(COS(RADIANS(A899*'First Approx.'!$D$18))+COS(RADIANS(A899*'First Approx.'!$D$19))))</f>
        <v>#N/A</v>
      </c>
    </row>
    <row r="900" spans="1:4" x14ac:dyDescent="0.25">
      <c r="A900">
        <v>449</v>
      </c>
      <c r="B900" t="str">
        <f>IF(A900&lt;='First Approx.'!$D$20,A900,"")</f>
        <v/>
      </c>
      <c r="C900" s="1" t="e">
        <f>IF(B900="",#N/A,0.5*(SIN(RADIANS(A900*'First Approx.'!$D$18))+SIN(RADIANS(A900*'First Approx.'!$D$19))))</f>
        <v>#N/A</v>
      </c>
      <c r="D900" s="1" t="e">
        <f>IF(B900="",#N/A,0.5*(COS(RADIANS(A900*'First Approx.'!$D$18))+COS(RADIANS(A900*'First Approx.'!$D$19))))</f>
        <v>#N/A</v>
      </c>
    </row>
    <row r="901" spans="1:4" x14ac:dyDescent="0.25">
      <c r="A901">
        <v>449.5</v>
      </c>
      <c r="B901" t="str">
        <f>IF(A901&lt;='First Approx.'!$D$20,A901,"")</f>
        <v/>
      </c>
      <c r="C901" s="1" t="e">
        <f>IF(B901="",#N/A,0.5*(SIN(RADIANS(A901*'First Approx.'!$D$18))+SIN(RADIANS(A901*'First Approx.'!$D$19))))</f>
        <v>#N/A</v>
      </c>
      <c r="D901" s="1" t="e">
        <f>IF(B901="",#N/A,0.5*(COS(RADIANS(A901*'First Approx.'!$D$18))+COS(RADIANS(A901*'First Approx.'!$D$19))))</f>
        <v>#N/A</v>
      </c>
    </row>
    <row r="902" spans="1:4" x14ac:dyDescent="0.25">
      <c r="A902">
        <v>450</v>
      </c>
      <c r="B902" t="str">
        <f>IF(A902&lt;='First Approx.'!$D$20,A902,"")</f>
        <v/>
      </c>
      <c r="C902" s="1" t="e">
        <f>IF(B902="",#N/A,0.5*(SIN(RADIANS(A902*'First Approx.'!$D$18))+SIN(RADIANS(A902*'First Approx.'!$D$19))))</f>
        <v>#N/A</v>
      </c>
      <c r="D902" s="1" t="e">
        <f>IF(B902="",#N/A,0.5*(COS(RADIANS(A902*'First Approx.'!$D$18))+COS(RADIANS(A902*'First Approx.'!$D$19))))</f>
        <v>#N/A</v>
      </c>
    </row>
    <row r="903" spans="1:4" x14ac:dyDescent="0.25">
      <c r="A903">
        <v>450.5</v>
      </c>
      <c r="B903" t="str">
        <f>IF(A903&lt;='First Approx.'!$D$20,A903,"")</f>
        <v/>
      </c>
      <c r="C903" s="1" t="e">
        <f>IF(B903="",#N/A,0.5*(SIN(RADIANS(A903*'First Approx.'!$D$18))+SIN(RADIANS(A903*'First Approx.'!$D$19))))</f>
        <v>#N/A</v>
      </c>
      <c r="D903" s="1" t="e">
        <f>IF(B903="",#N/A,0.5*(COS(RADIANS(A903*'First Approx.'!$D$18))+COS(RADIANS(A903*'First Approx.'!$D$19))))</f>
        <v>#N/A</v>
      </c>
    </row>
    <row r="904" spans="1:4" x14ac:dyDescent="0.25">
      <c r="A904">
        <v>451</v>
      </c>
      <c r="B904" t="str">
        <f>IF(A904&lt;='First Approx.'!$D$20,A904,"")</f>
        <v/>
      </c>
      <c r="C904" s="1" t="e">
        <f>IF(B904="",#N/A,0.5*(SIN(RADIANS(A904*'First Approx.'!$D$18))+SIN(RADIANS(A904*'First Approx.'!$D$19))))</f>
        <v>#N/A</v>
      </c>
      <c r="D904" s="1" t="e">
        <f>IF(B904="",#N/A,0.5*(COS(RADIANS(A904*'First Approx.'!$D$18))+COS(RADIANS(A904*'First Approx.'!$D$19))))</f>
        <v>#N/A</v>
      </c>
    </row>
    <row r="905" spans="1:4" x14ac:dyDescent="0.25">
      <c r="A905">
        <v>451.5</v>
      </c>
      <c r="B905" t="str">
        <f>IF(A905&lt;='First Approx.'!$D$20,A905,"")</f>
        <v/>
      </c>
      <c r="C905" s="1" t="e">
        <f>IF(B905="",#N/A,0.5*(SIN(RADIANS(A905*'First Approx.'!$D$18))+SIN(RADIANS(A905*'First Approx.'!$D$19))))</f>
        <v>#N/A</v>
      </c>
      <c r="D905" s="1" t="e">
        <f>IF(B905="",#N/A,0.5*(COS(RADIANS(A905*'First Approx.'!$D$18))+COS(RADIANS(A905*'First Approx.'!$D$19))))</f>
        <v>#N/A</v>
      </c>
    </row>
    <row r="906" spans="1:4" x14ac:dyDescent="0.25">
      <c r="A906">
        <v>452</v>
      </c>
      <c r="B906" t="str">
        <f>IF(A906&lt;='First Approx.'!$D$20,A906,"")</f>
        <v/>
      </c>
      <c r="C906" s="1" t="e">
        <f>IF(B906="",#N/A,0.5*(SIN(RADIANS(A906*'First Approx.'!$D$18))+SIN(RADIANS(A906*'First Approx.'!$D$19))))</f>
        <v>#N/A</v>
      </c>
      <c r="D906" s="1" t="e">
        <f>IF(B906="",#N/A,0.5*(COS(RADIANS(A906*'First Approx.'!$D$18))+COS(RADIANS(A906*'First Approx.'!$D$19))))</f>
        <v>#N/A</v>
      </c>
    </row>
    <row r="907" spans="1:4" x14ac:dyDescent="0.25">
      <c r="A907">
        <v>452.5</v>
      </c>
      <c r="B907" t="str">
        <f>IF(A907&lt;='First Approx.'!$D$20,A907,"")</f>
        <v/>
      </c>
      <c r="C907" s="1" t="e">
        <f>IF(B907="",#N/A,0.5*(SIN(RADIANS(A907*'First Approx.'!$D$18))+SIN(RADIANS(A907*'First Approx.'!$D$19))))</f>
        <v>#N/A</v>
      </c>
      <c r="D907" s="1" t="e">
        <f>IF(B907="",#N/A,0.5*(COS(RADIANS(A907*'First Approx.'!$D$18))+COS(RADIANS(A907*'First Approx.'!$D$19))))</f>
        <v>#N/A</v>
      </c>
    </row>
    <row r="908" spans="1:4" x14ac:dyDescent="0.25">
      <c r="A908">
        <v>453</v>
      </c>
      <c r="B908" t="str">
        <f>IF(A908&lt;='First Approx.'!$D$20,A908,"")</f>
        <v/>
      </c>
      <c r="C908" s="1" t="e">
        <f>IF(B908="",#N/A,0.5*(SIN(RADIANS(A908*'First Approx.'!$D$18))+SIN(RADIANS(A908*'First Approx.'!$D$19))))</f>
        <v>#N/A</v>
      </c>
      <c r="D908" s="1" t="e">
        <f>IF(B908="",#N/A,0.5*(COS(RADIANS(A908*'First Approx.'!$D$18))+COS(RADIANS(A908*'First Approx.'!$D$19))))</f>
        <v>#N/A</v>
      </c>
    </row>
    <row r="909" spans="1:4" x14ac:dyDescent="0.25">
      <c r="A909">
        <v>453.5</v>
      </c>
      <c r="B909" t="str">
        <f>IF(A909&lt;='First Approx.'!$D$20,A909,"")</f>
        <v/>
      </c>
      <c r="C909" s="1" t="e">
        <f>IF(B909="",#N/A,0.5*(SIN(RADIANS(A909*'First Approx.'!$D$18))+SIN(RADIANS(A909*'First Approx.'!$D$19))))</f>
        <v>#N/A</v>
      </c>
      <c r="D909" s="1" t="e">
        <f>IF(B909="",#N/A,0.5*(COS(RADIANS(A909*'First Approx.'!$D$18))+COS(RADIANS(A909*'First Approx.'!$D$19))))</f>
        <v>#N/A</v>
      </c>
    </row>
    <row r="910" spans="1:4" x14ac:dyDescent="0.25">
      <c r="A910">
        <v>454</v>
      </c>
      <c r="B910" t="str">
        <f>IF(A910&lt;='First Approx.'!$D$20,A910,"")</f>
        <v/>
      </c>
      <c r="C910" s="1" t="e">
        <f>IF(B910="",#N/A,0.5*(SIN(RADIANS(A910*'First Approx.'!$D$18))+SIN(RADIANS(A910*'First Approx.'!$D$19))))</f>
        <v>#N/A</v>
      </c>
      <c r="D910" s="1" t="e">
        <f>IF(B910="",#N/A,0.5*(COS(RADIANS(A910*'First Approx.'!$D$18))+COS(RADIANS(A910*'First Approx.'!$D$19))))</f>
        <v>#N/A</v>
      </c>
    </row>
    <row r="911" spans="1:4" x14ac:dyDescent="0.25">
      <c r="A911">
        <v>454.5</v>
      </c>
      <c r="B911" t="str">
        <f>IF(A911&lt;='First Approx.'!$D$20,A911,"")</f>
        <v/>
      </c>
      <c r="C911" s="1" t="e">
        <f>IF(B911="",#N/A,0.5*(SIN(RADIANS(A911*'First Approx.'!$D$18))+SIN(RADIANS(A911*'First Approx.'!$D$19))))</f>
        <v>#N/A</v>
      </c>
      <c r="D911" s="1" t="e">
        <f>IF(B911="",#N/A,0.5*(COS(RADIANS(A911*'First Approx.'!$D$18))+COS(RADIANS(A911*'First Approx.'!$D$19))))</f>
        <v>#N/A</v>
      </c>
    </row>
    <row r="912" spans="1:4" x14ac:dyDescent="0.25">
      <c r="A912">
        <v>455</v>
      </c>
      <c r="B912" t="str">
        <f>IF(A912&lt;='First Approx.'!$D$20,A912,"")</f>
        <v/>
      </c>
      <c r="C912" s="1" t="e">
        <f>IF(B912="",#N/A,0.5*(SIN(RADIANS(A912*'First Approx.'!$D$18))+SIN(RADIANS(A912*'First Approx.'!$D$19))))</f>
        <v>#N/A</v>
      </c>
      <c r="D912" s="1" t="e">
        <f>IF(B912="",#N/A,0.5*(COS(RADIANS(A912*'First Approx.'!$D$18))+COS(RADIANS(A912*'First Approx.'!$D$19))))</f>
        <v>#N/A</v>
      </c>
    </row>
    <row r="913" spans="1:4" x14ac:dyDescent="0.25">
      <c r="A913">
        <v>455.5</v>
      </c>
      <c r="B913" t="str">
        <f>IF(A913&lt;='First Approx.'!$D$20,A913,"")</f>
        <v/>
      </c>
      <c r="C913" s="1" t="e">
        <f>IF(B913="",#N/A,0.5*(SIN(RADIANS(A913*'First Approx.'!$D$18))+SIN(RADIANS(A913*'First Approx.'!$D$19))))</f>
        <v>#N/A</v>
      </c>
      <c r="D913" s="1" t="e">
        <f>IF(B913="",#N/A,0.5*(COS(RADIANS(A913*'First Approx.'!$D$18))+COS(RADIANS(A913*'First Approx.'!$D$19))))</f>
        <v>#N/A</v>
      </c>
    </row>
    <row r="914" spans="1:4" x14ac:dyDescent="0.25">
      <c r="A914">
        <v>456</v>
      </c>
      <c r="B914" t="str">
        <f>IF(A914&lt;='First Approx.'!$D$20,A914,"")</f>
        <v/>
      </c>
      <c r="C914" s="1" t="e">
        <f>IF(B914="",#N/A,0.5*(SIN(RADIANS(A914*'First Approx.'!$D$18))+SIN(RADIANS(A914*'First Approx.'!$D$19))))</f>
        <v>#N/A</v>
      </c>
      <c r="D914" s="1" t="e">
        <f>IF(B914="",#N/A,0.5*(COS(RADIANS(A914*'First Approx.'!$D$18))+COS(RADIANS(A914*'First Approx.'!$D$19))))</f>
        <v>#N/A</v>
      </c>
    </row>
    <row r="915" spans="1:4" x14ac:dyDescent="0.25">
      <c r="A915">
        <v>456.5</v>
      </c>
      <c r="B915" t="str">
        <f>IF(A915&lt;='First Approx.'!$D$20,A915,"")</f>
        <v/>
      </c>
      <c r="C915" s="1" t="e">
        <f>IF(B915="",#N/A,0.5*(SIN(RADIANS(A915*'First Approx.'!$D$18))+SIN(RADIANS(A915*'First Approx.'!$D$19))))</f>
        <v>#N/A</v>
      </c>
      <c r="D915" s="1" t="e">
        <f>IF(B915="",#N/A,0.5*(COS(RADIANS(A915*'First Approx.'!$D$18))+COS(RADIANS(A915*'First Approx.'!$D$19))))</f>
        <v>#N/A</v>
      </c>
    </row>
    <row r="916" spans="1:4" x14ac:dyDescent="0.25">
      <c r="A916">
        <v>457</v>
      </c>
      <c r="B916" t="str">
        <f>IF(A916&lt;='First Approx.'!$D$20,A916,"")</f>
        <v/>
      </c>
      <c r="C916" s="1" t="e">
        <f>IF(B916="",#N/A,0.5*(SIN(RADIANS(A916*'First Approx.'!$D$18))+SIN(RADIANS(A916*'First Approx.'!$D$19))))</f>
        <v>#N/A</v>
      </c>
      <c r="D916" s="1" t="e">
        <f>IF(B916="",#N/A,0.5*(COS(RADIANS(A916*'First Approx.'!$D$18))+COS(RADIANS(A916*'First Approx.'!$D$19))))</f>
        <v>#N/A</v>
      </c>
    </row>
    <row r="917" spans="1:4" x14ac:dyDescent="0.25">
      <c r="A917">
        <v>457.5</v>
      </c>
      <c r="B917" t="str">
        <f>IF(A917&lt;='First Approx.'!$D$20,A917,"")</f>
        <v/>
      </c>
      <c r="C917" s="1" t="e">
        <f>IF(B917="",#N/A,0.5*(SIN(RADIANS(A917*'First Approx.'!$D$18))+SIN(RADIANS(A917*'First Approx.'!$D$19))))</f>
        <v>#N/A</v>
      </c>
      <c r="D917" s="1" t="e">
        <f>IF(B917="",#N/A,0.5*(COS(RADIANS(A917*'First Approx.'!$D$18))+COS(RADIANS(A917*'First Approx.'!$D$19))))</f>
        <v>#N/A</v>
      </c>
    </row>
    <row r="918" spans="1:4" x14ac:dyDescent="0.25">
      <c r="A918">
        <v>458</v>
      </c>
      <c r="B918" t="str">
        <f>IF(A918&lt;='First Approx.'!$D$20,A918,"")</f>
        <v/>
      </c>
      <c r="C918" s="1" t="e">
        <f>IF(B918="",#N/A,0.5*(SIN(RADIANS(A918*'First Approx.'!$D$18))+SIN(RADIANS(A918*'First Approx.'!$D$19))))</f>
        <v>#N/A</v>
      </c>
      <c r="D918" s="1" t="e">
        <f>IF(B918="",#N/A,0.5*(COS(RADIANS(A918*'First Approx.'!$D$18))+COS(RADIANS(A918*'First Approx.'!$D$19))))</f>
        <v>#N/A</v>
      </c>
    </row>
    <row r="919" spans="1:4" x14ac:dyDescent="0.25">
      <c r="A919">
        <v>458.5</v>
      </c>
      <c r="B919" t="str">
        <f>IF(A919&lt;='First Approx.'!$D$20,A919,"")</f>
        <v/>
      </c>
      <c r="C919" s="1" t="e">
        <f>IF(B919="",#N/A,0.5*(SIN(RADIANS(A919*'First Approx.'!$D$18))+SIN(RADIANS(A919*'First Approx.'!$D$19))))</f>
        <v>#N/A</v>
      </c>
      <c r="D919" s="1" t="e">
        <f>IF(B919="",#N/A,0.5*(COS(RADIANS(A919*'First Approx.'!$D$18))+COS(RADIANS(A919*'First Approx.'!$D$19))))</f>
        <v>#N/A</v>
      </c>
    </row>
    <row r="920" spans="1:4" x14ac:dyDescent="0.25">
      <c r="A920">
        <v>459</v>
      </c>
      <c r="B920" t="str">
        <f>IF(A920&lt;='First Approx.'!$D$20,A920,"")</f>
        <v/>
      </c>
      <c r="C920" s="1" t="e">
        <f>IF(B920="",#N/A,0.5*(SIN(RADIANS(A920*'First Approx.'!$D$18))+SIN(RADIANS(A920*'First Approx.'!$D$19))))</f>
        <v>#N/A</v>
      </c>
      <c r="D920" s="1" t="e">
        <f>IF(B920="",#N/A,0.5*(COS(RADIANS(A920*'First Approx.'!$D$18))+COS(RADIANS(A920*'First Approx.'!$D$19))))</f>
        <v>#N/A</v>
      </c>
    </row>
    <row r="921" spans="1:4" x14ac:dyDescent="0.25">
      <c r="A921">
        <v>459.5</v>
      </c>
      <c r="B921" t="str">
        <f>IF(A921&lt;='First Approx.'!$D$20,A921,"")</f>
        <v/>
      </c>
      <c r="C921" s="1" t="e">
        <f>IF(B921="",#N/A,0.5*(SIN(RADIANS(A921*'First Approx.'!$D$18))+SIN(RADIANS(A921*'First Approx.'!$D$19))))</f>
        <v>#N/A</v>
      </c>
      <c r="D921" s="1" t="e">
        <f>IF(B921="",#N/A,0.5*(COS(RADIANS(A921*'First Approx.'!$D$18))+COS(RADIANS(A921*'First Approx.'!$D$19))))</f>
        <v>#N/A</v>
      </c>
    </row>
    <row r="922" spans="1:4" x14ac:dyDescent="0.25">
      <c r="A922">
        <v>460</v>
      </c>
      <c r="B922" t="str">
        <f>IF(A922&lt;='First Approx.'!$D$20,A922,"")</f>
        <v/>
      </c>
      <c r="C922" s="1" t="e">
        <f>IF(B922="",#N/A,0.5*(SIN(RADIANS(A922*'First Approx.'!$D$18))+SIN(RADIANS(A922*'First Approx.'!$D$19))))</f>
        <v>#N/A</v>
      </c>
      <c r="D922" s="1" t="e">
        <f>IF(B922="",#N/A,0.5*(COS(RADIANS(A922*'First Approx.'!$D$18))+COS(RADIANS(A922*'First Approx.'!$D$19))))</f>
        <v>#N/A</v>
      </c>
    </row>
    <row r="923" spans="1:4" x14ac:dyDescent="0.25">
      <c r="A923">
        <v>460.5</v>
      </c>
      <c r="B923" t="str">
        <f>IF(A923&lt;='First Approx.'!$D$20,A923,"")</f>
        <v/>
      </c>
      <c r="C923" s="1" t="e">
        <f>IF(B923="",#N/A,0.5*(SIN(RADIANS(A923*'First Approx.'!$D$18))+SIN(RADIANS(A923*'First Approx.'!$D$19))))</f>
        <v>#N/A</v>
      </c>
      <c r="D923" s="1" t="e">
        <f>IF(B923="",#N/A,0.5*(COS(RADIANS(A923*'First Approx.'!$D$18))+COS(RADIANS(A923*'First Approx.'!$D$19))))</f>
        <v>#N/A</v>
      </c>
    </row>
    <row r="924" spans="1:4" x14ac:dyDescent="0.25">
      <c r="A924">
        <v>461</v>
      </c>
      <c r="B924" t="str">
        <f>IF(A924&lt;='First Approx.'!$D$20,A924,"")</f>
        <v/>
      </c>
      <c r="C924" s="1" t="e">
        <f>IF(B924="",#N/A,0.5*(SIN(RADIANS(A924*'First Approx.'!$D$18))+SIN(RADIANS(A924*'First Approx.'!$D$19))))</f>
        <v>#N/A</v>
      </c>
      <c r="D924" s="1" t="e">
        <f>IF(B924="",#N/A,0.5*(COS(RADIANS(A924*'First Approx.'!$D$18))+COS(RADIANS(A924*'First Approx.'!$D$19))))</f>
        <v>#N/A</v>
      </c>
    </row>
    <row r="925" spans="1:4" x14ac:dyDescent="0.25">
      <c r="A925">
        <v>461.5</v>
      </c>
      <c r="B925" t="str">
        <f>IF(A925&lt;='First Approx.'!$D$20,A925,"")</f>
        <v/>
      </c>
      <c r="C925" s="1" t="e">
        <f>IF(B925="",#N/A,0.5*(SIN(RADIANS(A925*'First Approx.'!$D$18))+SIN(RADIANS(A925*'First Approx.'!$D$19))))</f>
        <v>#N/A</v>
      </c>
      <c r="D925" s="1" t="e">
        <f>IF(B925="",#N/A,0.5*(COS(RADIANS(A925*'First Approx.'!$D$18))+COS(RADIANS(A925*'First Approx.'!$D$19))))</f>
        <v>#N/A</v>
      </c>
    </row>
    <row r="926" spans="1:4" x14ac:dyDescent="0.25">
      <c r="A926">
        <v>462</v>
      </c>
      <c r="B926" t="str">
        <f>IF(A926&lt;='First Approx.'!$D$20,A926,"")</f>
        <v/>
      </c>
      <c r="C926" s="1" t="e">
        <f>IF(B926="",#N/A,0.5*(SIN(RADIANS(A926*'First Approx.'!$D$18))+SIN(RADIANS(A926*'First Approx.'!$D$19))))</f>
        <v>#N/A</v>
      </c>
      <c r="D926" s="1" t="e">
        <f>IF(B926="",#N/A,0.5*(COS(RADIANS(A926*'First Approx.'!$D$18))+COS(RADIANS(A926*'First Approx.'!$D$19))))</f>
        <v>#N/A</v>
      </c>
    </row>
    <row r="927" spans="1:4" x14ac:dyDescent="0.25">
      <c r="A927">
        <v>462.5</v>
      </c>
      <c r="B927" t="str">
        <f>IF(A927&lt;='First Approx.'!$D$20,A927,"")</f>
        <v/>
      </c>
      <c r="C927" s="1" t="e">
        <f>IF(B927="",#N/A,0.5*(SIN(RADIANS(A927*'First Approx.'!$D$18))+SIN(RADIANS(A927*'First Approx.'!$D$19))))</f>
        <v>#N/A</v>
      </c>
      <c r="D927" s="1" t="e">
        <f>IF(B927="",#N/A,0.5*(COS(RADIANS(A927*'First Approx.'!$D$18))+COS(RADIANS(A927*'First Approx.'!$D$19))))</f>
        <v>#N/A</v>
      </c>
    </row>
    <row r="928" spans="1:4" x14ac:dyDescent="0.25">
      <c r="A928">
        <v>463</v>
      </c>
      <c r="B928" t="str">
        <f>IF(A928&lt;='First Approx.'!$D$20,A928,"")</f>
        <v/>
      </c>
      <c r="C928" s="1" t="e">
        <f>IF(B928="",#N/A,0.5*(SIN(RADIANS(A928*'First Approx.'!$D$18))+SIN(RADIANS(A928*'First Approx.'!$D$19))))</f>
        <v>#N/A</v>
      </c>
      <c r="D928" s="1" t="e">
        <f>IF(B928="",#N/A,0.5*(COS(RADIANS(A928*'First Approx.'!$D$18))+COS(RADIANS(A928*'First Approx.'!$D$19))))</f>
        <v>#N/A</v>
      </c>
    </row>
    <row r="929" spans="1:4" x14ac:dyDescent="0.25">
      <c r="A929">
        <v>463.5</v>
      </c>
      <c r="B929" t="str">
        <f>IF(A929&lt;='First Approx.'!$D$20,A929,"")</f>
        <v/>
      </c>
      <c r="C929" s="1" t="e">
        <f>IF(B929="",#N/A,0.5*(SIN(RADIANS(A929*'First Approx.'!$D$18))+SIN(RADIANS(A929*'First Approx.'!$D$19))))</f>
        <v>#N/A</v>
      </c>
      <c r="D929" s="1" t="e">
        <f>IF(B929="",#N/A,0.5*(COS(RADIANS(A929*'First Approx.'!$D$18))+COS(RADIANS(A929*'First Approx.'!$D$19))))</f>
        <v>#N/A</v>
      </c>
    </row>
    <row r="930" spans="1:4" x14ac:dyDescent="0.25">
      <c r="A930">
        <v>464</v>
      </c>
      <c r="B930" t="str">
        <f>IF(A930&lt;='First Approx.'!$D$20,A930,"")</f>
        <v/>
      </c>
      <c r="C930" s="1" t="e">
        <f>IF(B930="",#N/A,0.5*(SIN(RADIANS(A930*'First Approx.'!$D$18))+SIN(RADIANS(A930*'First Approx.'!$D$19))))</f>
        <v>#N/A</v>
      </c>
      <c r="D930" s="1" t="e">
        <f>IF(B930="",#N/A,0.5*(COS(RADIANS(A930*'First Approx.'!$D$18))+COS(RADIANS(A930*'First Approx.'!$D$19))))</f>
        <v>#N/A</v>
      </c>
    </row>
    <row r="931" spans="1:4" x14ac:dyDescent="0.25">
      <c r="A931">
        <v>464.5</v>
      </c>
      <c r="B931" t="str">
        <f>IF(A931&lt;='First Approx.'!$D$20,A931,"")</f>
        <v/>
      </c>
      <c r="C931" s="1" t="e">
        <f>IF(B931="",#N/A,0.5*(SIN(RADIANS(A931*'First Approx.'!$D$18))+SIN(RADIANS(A931*'First Approx.'!$D$19))))</f>
        <v>#N/A</v>
      </c>
      <c r="D931" s="1" t="e">
        <f>IF(B931="",#N/A,0.5*(COS(RADIANS(A931*'First Approx.'!$D$18))+COS(RADIANS(A931*'First Approx.'!$D$19))))</f>
        <v>#N/A</v>
      </c>
    </row>
    <row r="932" spans="1:4" x14ac:dyDescent="0.25">
      <c r="A932">
        <v>465</v>
      </c>
      <c r="B932" t="str">
        <f>IF(A932&lt;='First Approx.'!$D$20,A932,"")</f>
        <v/>
      </c>
      <c r="C932" s="1" t="e">
        <f>IF(B932="",#N/A,0.5*(SIN(RADIANS(A932*'First Approx.'!$D$18))+SIN(RADIANS(A932*'First Approx.'!$D$19))))</f>
        <v>#N/A</v>
      </c>
      <c r="D932" s="1" t="e">
        <f>IF(B932="",#N/A,0.5*(COS(RADIANS(A932*'First Approx.'!$D$18))+COS(RADIANS(A932*'First Approx.'!$D$19))))</f>
        <v>#N/A</v>
      </c>
    </row>
    <row r="933" spans="1:4" x14ac:dyDescent="0.25">
      <c r="A933">
        <v>465.5</v>
      </c>
      <c r="B933" t="str">
        <f>IF(A933&lt;='First Approx.'!$D$20,A933,"")</f>
        <v/>
      </c>
      <c r="C933" s="1" t="e">
        <f>IF(B933="",#N/A,0.5*(SIN(RADIANS(A933*'First Approx.'!$D$18))+SIN(RADIANS(A933*'First Approx.'!$D$19))))</f>
        <v>#N/A</v>
      </c>
      <c r="D933" s="1" t="e">
        <f>IF(B933="",#N/A,0.5*(COS(RADIANS(A933*'First Approx.'!$D$18))+COS(RADIANS(A933*'First Approx.'!$D$19))))</f>
        <v>#N/A</v>
      </c>
    </row>
    <row r="934" spans="1:4" x14ac:dyDescent="0.25">
      <c r="A934">
        <v>466</v>
      </c>
      <c r="B934" t="str">
        <f>IF(A934&lt;='First Approx.'!$D$20,A934,"")</f>
        <v/>
      </c>
      <c r="C934" s="1" t="e">
        <f>IF(B934="",#N/A,0.5*(SIN(RADIANS(A934*'First Approx.'!$D$18))+SIN(RADIANS(A934*'First Approx.'!$D$19))))</f>
        <v>#N/A</v>
      </c>
      <c r="D934" s="1" t="e">
        <f>IF(B934="",#N/A,0.5*(COS(RADIANS(A934*'First Approx.'!$D$18))+COS(RADIANS(A934*'First Approx.'!$D$19))))</f>
        <v>#N/A</v>
      </c>
    </row>
    <row r="935" spans="1:4" x14ac:dyDescent="0.25">
      <c r="A935">
        <v>466.5</v>
      </c>
      <c r="B935" t="str">
        <f>IF(A935&lt;='First Approx.'!$D$20,A935,"")</f>
        <v/>
      </c>
      <c r="C935" s="1" t="e">
        <f>IF(B935="",#N/A,0.5*(SIN(RADIANS(A935*'First Approx.'!$D$18))+SIN(RADIANS(A935*'First Approx.'!$D$19))))</f>
        <v>#N/A</v>
      </c>
      <c r="D935" s="1" t="e">
        <f>IF(B935="",#N/A,0.5*(COS(RADIANS(A935*'First Approx.'!$D$18))+COS(RADIANS(A935*'First Approx.'!$D$19))))</f>
        <v>#N/A</v>
      </c>
    </row>
    <row r="936" spans="1:4" x14ac:dyDescent="0.25">
      <c r="A936">
        <v>467</v>
      </c>
      <c r="B936" t="str">
        <f>IF(A936&lt;='First Approx.'!$D$20,A936,"")</f>
        <v/>
      </c>
      <c r="C936" s="1" t="e">
        <f>IF(B936="",#N/A,0.5*(SIN(RADIANS(A936*'First Approx.'!$D$18))+SIN(RADIANS(A936*'First Approx.'!$D$19))))</f>
        <v>#N/A</v>
      </c>
      <c r="D936" s="1" t="e">
        <f>IF(B936="",#N/A,0.5*(COS(RADIANS(A936*'First Approx.'!$D$18))+COS(RADIANS(A936*'First Approx.'!$D$19))))</f>
        <v>#N/A</v>
      </c>
    </row>
    <row r="937" spans="1:4" x14ac:dyDescent="0.25">
      <c r="A937">
        <v>467.5</v>
      </c>
      <c r="B937" t="str">
        <f>IF(A937&lt;='First Approx.'!$D$20,A937,"")</f>
        <v/>
      </c>
      <c r="C937" s="1" t="e">
        <f>IF(B937="",#N/A,0.5*(SIN(RADIANS(A937*'First Approx.'!$D$18))+SIN(RADIANS(A937*'First Approx.'!$D$19))))</f>
        <v>#N/A</v>
      </c>
      <c r="D937" s="1" t="e">
        <f>IF(B937="",#N/A,0.5*(COS(RADIANS(A937*'First Approx.'!$D$18))+COS(RADIANS(A937*'First Approx.'!$D$19))))</f>
        <v>#N/A</v>
      </c>
    </row>
    <row r="938" spans="1:4" x14ac:dyDescent="0.25">
      <c r="A938">
        <v>468</v>
      </c>
      <c r="B938" t="str">
        <f>IF(A938&lt;='First Approx.'!$D$20,A938,"")</f>
        <v/>
      </c>
      <c r="C938" s="1" t="e">
        <f>IF(B938="",#N/A,0.5*(SIN(RADIANS(A938*'First Approx.'!$D$18))+SIN(RADIANS(A938*'First Approx.'!$D$19))))</f>
        <v>#N/A</v>
      </c>
      <c r="D938" s="1" t="e">
        <f>IF(B938="",#N/A,0.5*(COS(RADIANS(A938*'First Approx.'!$D$18))+COS(RADIANS(A938*'First Approx.'!$D$19))))</f>
        <v>#N/A</v>
      </c>
    </row>
    <row r="939" spans="1:4" x14ac:dyDescent="0.25">
      <c r="A939">
        <v>468.5</v>
      </c>
      <c r="B939" t="str">
        <f>IF(A939&lt;='First Approx.'!$D$20,A939,"")</f>
        <v/>
      </c>
      <c r="C939" s="1" t="e">
        <f>IF(B939="",#N/A,0.5*(SIN(RADIANS(A939*'First Approx.'!$D$18))+SIN(RADIANS(A939*'First Approx.'!$D$19))))</f>
        <v>#N/A</v>
      </c>
      <c r="D939" s="1" t="e">
        <f>IF(B939="",#N/A,0.5*(COS(RADIANS(A939*'First Approx.'!$D$18))+COS(RADIANS(A939*'First Approx.'!$D$19))))</f>
        <v>#N/A</v>
      </c>
    </row>
    <row r="940" spans="1:4" x14ac:dyDescent="0.25">
      <c r="A940">
        <v>469</v>
      </c>
      <c r="B940" t="str">
        <f>IF(A940&lt;='First Approx.'!$D$20,A940,"")</f>
        <v/>
      </c>
      <c r="C940" s="1" t="e">
        <f>IF(B940="",#N/A,0.5*(SIN(RADIANS(A940*'First Approx.'!$D$18))+SIN(RADIANS(A940*'First Approx.'!$D$19))))</f>
        <v>#N/A</v>
      </c>
      <c r="D940" s="1" t="e">
        <f>IF(B940="",#N/A,0.5*(COS(RADIANS(A940*'First Approx.'!$D$18))+COS(RADIANS(A940*'First Approx.'!$D$19))))</f>
        <v>#N/A</v>
      </c>
    </row>
    <row r="941" spans="1:4" x14ac:dyDescent="0.25">
      <c r="A941">
        <v>469.5</v>
      </c>
      <c r="B941" t="str">
        <f>IF(A941&lt;='First Approx.'!$D$20,A941,"")</f>
        <v/>
      </c>
      <c r="C941" s="1" t="e">
        <f>IF(B941="",#N/A,0.5*(SIN(RADIANS(A941*'First Approx.'!$D$18))+SIN(RADIANS(A941*'First Approx.'!$D$19))))</f>
        <v>#N/A</v>
      </c>
      <c r="D941" s="1" t="e">
        <f>IF(B941="",#N/A,0.5*(COS(RADIANS(A941*'First Approx.'!$D$18))+COS(RADIANS(A941*'First Approx.'!$D$19))))</f>
        <v>#N/A</v>
      </c>
    </row>
    <row r="942" spans="1:4" x14ac:dyDescent="0.25">
      <c r="A942">
        <v>470</v>
      </c>
      <c r="B942" t="str">
        <f>IF(A942&lt;='First Approx.'!$D$20,A942,"")</f>
        <v/>
      </c>
      <c r="C942" s="1" t="e">
        <f>IF(B942="",#N/A,0.5*(SIN(RADIANS(A942*'First Approx.'!$D$18))+SIN(RADIANS(A942*'First Approx.'!$D$19))))</f>
        <v>#N/A</v>
      </c>
      <c r="D942" s="1" t="e">
        <f>IF(B942="",#N/A,0.5*(COS(RADIANS(A942*'First Approx.'!$D$18))+COS(RADIANS(A942*'First Approx.'!$D$19))))</f>
        <v>#N/A</v>
      </c>
    </row>
    <row r="943" spans="1:4" x14ac:dyDescent="0.25">
      <c r="A943">
        <v>470.5</v>
      </c>
      <c r="B943" t="str">
        <f>IF(A943&lt;='First Approx.'!$D$20,A943,"")</f>
        <v/>
      </c>
      <c r="C943" s="1" t="e">
        <f>IF(B943="",#N/A,0.5*(SIN(RADIANS(A943*'First Approx.'!$D$18))+SIN(RADIANS(A943*'First Approx.'!$D$19))))</f>
        <v>#N/A</v>
      </c>
      <c r="D943" s="1" t="e">
        <f>IF(B943="",#N/A,0.5*(COS(RADIANS(A943*'First Approx.'!$D$18))+COS(RADIANS(A943*'First Approx.'!$D$19))))</f>
        <v>#N/A</v>
      </c>
    </row>
    <row r="944" spans="1:4" x14ac:dyDescent="0.25">
      <c r="A944">
        <v>471</v>
      </c>
      <c r="B944" t="str">
        <f>IF(A944&lt;='First Approx.'!$D$20,A944,"")</f>
        <v/>
      </c>
      <c r="C944" s="1" t="e">
        <f>IF(B944="",#N/A,0.5*(SIN(RADIANS(A944*'First Approx.'!$D$18))+SIN(RADIANS(A944*'First Approx.'!$D$19))))</f>
        <v>#N/A</v>
      </c>
      <c r="D944" s="1" t="e">
        <f>IF(B944="",#N/A,0.5*(COS(RADIANS(A944*'First Approx.'!$D$18))+COS(RADIANS(A944*'First Approx.'!$D$19))))</f>
        <v>#N/A</v>
      </c>
    </row>
    <row r="945" spans="1:4" x14ac:dyDescent="0.25">
      <c r="A945">
        <v>471.5</v>
      </c>
      <c r="B945" t="str">
        <f>IF(A945&lt;='First Approx.'!$D$20,A945,"")</f>
        <v/>
      </c>
      <c r="C945" s="1" t="e">
        <f>IF(B945="",#N/A,0.5*(SIN(RADIANS(A945*'First Approx.'!$D$18))+SIN(RADIANS(A945*'First Approx.'!$D$19))))</f>
        <v>#N/A</v>
      </c>
      <c r="D945" s="1" t="e">
        <f>IF(B945="",#N/A,0.5*(COS(RADIANS(A945*'First Approx.'!$D$18))+COS(RADIANS(A945*'First Approx.'!$D$19))))</f>
        <v>#N/A</v>
      </c>
    </row>
    <row r="946" spans="1:4" x14ac:dyDescent="0.25">
      <c r="A946">
        <v>472</v>
      </c>
      <c r="B946" t="str">
        <f>IF(A946&lt;='First Approx.'!$D$20,A946,"")</f>
        <v/>
      </c>
      <c r="C946" s="1" t="e">
        <f>IF(B946="",#N/A,0.5*(SIN(RADIANS(A946*'First Approx.'!$D$18))+SIN(RADIANS(A946*'First Approx.'!$D$19))))</f>
        <v>#N/A</v>
      </c>
      <c r="D946" s="1" t="e">
        <f>IF(B946="",#N/A,0.5*(COS(RADIANS(A946*'First Approx.'!$D$18))+COS(RADIANS(A946*'First Approx.'!$D$19))))</f>
        <v>#N/A</v>
      </c>
    </row>
    <row r="947" spans="1:4" x14ac:dyDescent="0.25">
      <c r="A947">
        <v>472.5</v>
      </c>
      <c r="B947" t="str">
        <f>IF(A947&lt;='First Approx.'!$D$20,A947,"")</f>
        <v/>
      </c>
      <c r="C947" s="1" t="e">
        <f>IF(B947="",#N/A,0.5*(SIN(RADIANS(A947*'First Approx.'!$D$18))+SIN(RADIANS(A947*'First Approx.'!$D$19))))</f>
        <v>#N/A</v>
      </c>
      <c r="D947" s="1" t="e">
        <f>IF(B947="",#N/A,0.5*(COS(RADIANS(A947*'First Approx.'!$D$18))+COS(RADIANS(A947*'First Approx.'!$D$19))))</f>
        <v>#N/A</v>
      </c>
    </row>
    <row r="948" spans="1:4" x14ac:dyDescent="0.25">
      <c r="A948">
        <v>473</v>
      </c>
      <c r="B948" t="str">
        <f>IF(A948&lt;='First Approx.'!$D$20,A948,"")</f>
        <v/>
      </c>
      <c r="C948" s="1" t="e">
        <f>IF(B948="",#N/A,0.5*(SIN(RADIANS(A948*'First Approx.'!$D$18))+SIN(RADIANS(A948*'First Approx.'!$D$19))))</f>
        <v>#N/A</v>
      </c>
      <c r="D948" s="1" t="e">
        <f>IF(B948="",#N/A,0.5*(COS(RADIANS(A948*'First Approx.'!$D$18))+COS(RADIANS(A948*'First Approx.'!$D$19))))</f>
        <v>#N/A</v>
      </c>
    </row>
    <row r="949" spans="1:4" x14ac:dyDescent="0.25">
      <c r="A949">
        <v>473.5</v>
      </c>
      <c r="B949" t="str">
        <f>IF(A949&lt;='First Approx.'!$D$20,A949,"")</f>
        <v/>
      </c>
      <c r="C949" s="1" t="e">
        <f>IF(B949="",#N/A,0.5*(SIN(RADIANS(A949*'First Approx.'!$D$18))+SIN(RADIANS(A949*'First Approx.'!$D$19))))</f>
        <v>#N/A</v>
      </c>
      <c r="D949" s="1" t="e">
        <f>IF(B949="",#N/A,0.5*(COS(RADIANS(A949*'First Approx.'!$D$18))+COS(RADIANS(A949*'First Approx.'!$D$19))))</f>
        <v>#N/A</v>
      </c>
    </row>
    <row r="950" spans="1:4" x14ac:dyDescent="0.25">
      <c r="A950">
        <v>474</v>
      </c>
      <c r="B950" t="str">
        <f>IF(A950&lt;='First Approx.'!$D$20,A950,"")</f>
        <v/>
      </c>
      <c r="C950" s="1" t="e">
        <f>IF(B950="",#N/A,0.5*(SIN(RADIANS(A950*'First Approx.'!$D$18))+SIN(RADIANS(A950*'First Approx.'!$D$19))))</f>
        <v>#N/A</v>
      </c>
      <c r="D950" s="1" t="e">
        <f>IF(B950="",#N/A,0.5*(COS(RADIANS(A950*'First Approx.'!$D$18))+COS(RADIANS(A950*'First Approx.'!$D$19))))</f>
        <v>#N/A</v>
      </c>
    </row>
    <row r="951" spans="1:4" x14ac:dyDescent="0.25">
      <c r="A951">
        <v>474.5</v>
      </c>
      <c r="B951" t="str">
        <f>IF(A951&lt;='First Approx.'!$D$20,A951,"")</f>
        <v/>
      </c>
      <c r="C951" s="1" t="e">
        <f>IF(B951="",#N/A,0.5*(SIN(RADIANS(A951*'First Approx.'!$D$18))+SIN(RADIANS(A951*'First Approx.'!$D$19))))</f>
        <v>#N/A</v>
      </c>
      <c r="D951" s="1" t="e">
        <f>IF(B951="",#N/A,0.5*(COS(RADIANS(A951*'First Approx.'!$D$18))+COS(RADIANS(A951*'First Approx.'!$D$19))))</f>
        <v>#N/A</v>
      </c>
    </row>
    <row r="952" spans="1:4" x14ac:dyDescent="0.25">
      <c r="A952">
        <v>475</v>
      </c>
      <c r="B952" t="str">
        <f>IF(A952&lt;='First Approx.'!$D$20,A952,"")</f>
        <v/>
      </c>
      <c r="C952" s="1" t="e">
        <f>IF(B952="",#N/A,0.5*(SIN(RADIANS(A952*'First Approx.'!$D$18))+SIN(RADIANS(A952*'First Approx.'!$D$19))))</f>
        <v>#N/A</v>
      </c>
      <c r="D952" s="1" t="e">
        <f>IF(B952="",#N/A,0.5*(COS(RADIANS(A952*'First Approx.'!$D$18))+COS(RADIANS(A952*'First Approx.'!$D$19))))</f>
        <v>#N/A</v>
      </c>
    </row>
    <row r="953" spans="1:4" x14ac:dyDescent="0.25">
      <c r="A953">
        <v>475.5</v>
      </c>
      <c r="B953" t="str">
        <f>IF(A953&lt;='First Approx.'!$D$20,A953,"")</f>
        <v/>
      </c>
      <c r="C953" s="1" t="e">
        <f>IF(B953="",#N/A,0.5*(SIN(RADIANS(A953*'First Approx.'!$D$18))+SIN(RADIANS(A953*'First Approx.'!$D$19))))</f>
        <v>#N/A</v>
      </c>
      <c r="D953" s="1" t="e">
        <f>IF(B953="",#N/A,0.5*(COS(RADIANS(A953*'First Approx.'!$D$18))+COS(RADIANS(A953*'First Approx.'!$D$19))))</f>
        <v>#N/A</v>
      </c>
    </row>
    <row r="954" spans="1:4" x14ac:dyDescent="0.25">
      <c r="A954">
        <v>476</v>
      </c>
      <c r="B954" t="str">
        <f>IF(A954&lt;='First Approx.'!$D$20,A954,"")</f>
        <v/>
      </c>
      <c r="C954" s="1" t="e">
        <f>IF(B954="",#N/A,0.5*(SIN(RADIANS(A954*'First Approx.'!$D$18))+SIN(RADIANS(A954*'First Approx.'!$D$19))))</f>
        <v>#N/A</v>
      </c>
      <c r="D954" s="1" t="e">
        <f>IF(B954="",#N/A,0.5*(COS(RADIANS(A954*'First Approx.'!$D$18))+COS(RADIANS(A954*'First Approx.'!$D$19))))</f>
        <v>#N/A</v>
      </c>
    </row>
    <row r="955" spans="1:4" x14ac:dyDescent="0.25">
      <c r="A955">
        <v>476.5</v>
      </c>
      <c r="B955" t="str">
        <f>IF(A955&lt;='First Approx.'!$D$20,A955,"")</f>
        <v/>
      </c>
      <c r="C955" s="1" t="e">
        <f>IF(B955="",#N/A,0.5*(SIN(RADIANS(A955*'First Approx.'!$D$18))+SIN(RADIANS(A955*'First Approx.'!$D$19))))</f>
        <v>#N/A</v>
      </c>
      <c r="D955" s="1" t="e">
        <f>IF(B955="",#N/A,0.5*(COS(RADIANS(A955*'First Approx.'!$D$18))+COS(RADIANS(A955*'First Approx.'!$D$19))))</f>
        <v>#N/A</v>
      </c>
    </row>
    <row r="956" spans="1:4" x14ac:dyDescent="0.25">
      <c r="A956">
        <v>477</v>
      </c>
      <c r="B956" t="str">
        <f>IF(A956&lt;='First Approx.'!$D$20,A956,"")</f>
        <v/>
      </c>
      <c r="C956" s="1" t="e">
        <f>IF(B956="",#N/A,0.5*(SIN(RADIANS(A956*'First Approx.'!$D$18))+SIN(RADIANS(A956*'First Approx.'!$D$19))))</f>
        <v>#N/A</v>
      </c>
      <c r="D956" s="1" t="e">
        <f>IF(B956="",#N/A,0.5*(COS(RADIANS(A956*'First Approx.'!$D$18))+COS(RADIANS(A956*'First Approx.'!$D$19))))</f>
        <v>#N/A</v>
      </c>
    </row>
    <row r="957" spans="1:4" x14ac:dyDescent="0.25">
      <c r="A957">
        <v>477.5</v>
      </c>
      <c r="B957" t="str">
        <f>IF(A957&lt;='First Approx.'!$D$20,A957,"")</f>
        <v/>
      </c>
      <c r="C957" s="1" t="e">
        <f>IF(B957="",#N/A,0.5*(SIN(RADIANS(A957*'First Approx.'!$D$18))+SIN(RADIANS(A957*'First Approx.'!$D$19))))</f>
        <v>#N/A</v>
      </c>
      <c r="D957" s="1" t="e">
        <f>IF(B957="",#N/A,0.5*(COS(RADIANS(A957*'First Approx.'!$D$18))+COS(RADIANS(A957*'First Approx.'!$D$19))))</f>
        <v>#N/A</v>
      </c>
    </row>
    <row r="958" spans="1:4" x14ac:dyDescent="0.25">
      <c r="A958">
        <v>478</v>
      </c>
      <c r="B958" t="str">
        <f>IF(A958&lt;='First Approx.'!$D$20,A958,"")</f>
        <v/>
      </c>
      <c r="C958" s="1" t="e">
        <f>IF(B958="",#N/A,0.5*(SIN(RADIANS(A958*'First Approx.'!$D$18))+SIN(RADIANS(A958*'First Approx.'!$D$19))))</f>
        <v>#N/A</v>
      </c>
      <c r="D958" s="1" t="e">
        <f>IF(B958="",#N/A,0.5*(COS(RADIANS(A958*'First Approx.'!$D$18))+COS(RADIANS(A958*'First Approx.'!$D$19))))</f>
        <v>#N/A</v>
      </c>
    </row>
    <row r="959" spans="1:4" x14ac:dyDescent="0.25">
      <c r="A959">
        <v>478.5</v>
      </c>
      <c r="B959" t="str">
        <f>IF(A959&lt;='First Approx.'!$D$20,A959,"")</f>
        <v/>
      </c>
      <c r="C959" s="1" t="e">
        <f>IF(B959="",#N/A,0.5*(SIN(RADIANS(A959*'First Approx.'!$D$18))+SIN(RADIANS(A959*'First Approx.'!$D$19))))</f>
        <v>#N/A</v>
      </c>
      <c r="D959" s="1" t="e">
        <f>IF(B959="",#N/A,0.5*(COS(RADIANS(A959*'First Approx.'!$D$18))+COS(RADIANS(A959*'First Approx.'!$D$19))))</f>
        <v>#N/A</v>
      </c>
    </row>
    <row r="960" spans="1:4" x14ac:dyDescent="0.25">
      <c r="A960">
        <v>479</v>
      </c>
      <c r="B960" t="str">
        <f>IF(A960&lt;='First Approx.'!$D$20,A960,"")</f>
        <v/>
      </c>
      <c r="C960" s="1" t="e">
        <f>IF(B960="",#N/A,0.5*(SIN(RADIANS(A960*'First Approx.'!$D$18))+SIN(RADIANS(A960*'First Approx.'!$D$19))))</f>
        <v>#N/A</v>
      </c>
      <c r="D960" s="1" t="e">
        <f>IF(B960="",#N/A,0.5*(COS(RADIANS(A960*'First Approx.'!$D$18))+COS(RADIANS(A960*'First Approx.'!$D$19))))</f>
        <v>#N/A</v>
      </c>
    </row>
    <row r="961" spans="1:4" x14ac:dyDescent="0.25">
      <c r="A961">
        <v>479.5</v>
      </c>
      <c r="B961" t="str">
        <f>IF(A961&lt;='First Approx.'!$D$20,A961,"")</f>
        <v/>
      </c>
      <c r="C961" s="1" t="e">
        <f>IF(B961="",#N/A,0.5*(SIN(RADIANS(A961*'First Approx.'!$D$18))+SIN(RADIANS(A961*'First Approx.'!$D$19))))</f>
        <v>#N/A</v>
      </c>
      <c r="D961" s="1" t="e">
        <f>IF(B961="",#N/A,0.5*(COS(RADIANS(A961*'First Approx.'!$D$18))+COS(RADIANS(A961*'First Approx.'!$D$19))))</f>
        <v>#N/A</v>
      </c>
    </row>
    <row r="962" spans="1:4" x14ac:dyDescent="0.25">
      <c r="A962">
        <v>480</v>
      </c>
      <c r="B962" t="str">
        <f>IF(A962&lt;='First Approx.'!$D$20,A962,"")</f>
        <v/>
      </c>
      <c r="C962" s="1" t="e">
        <f>IF(B962="",#N/A,0.5*(SIN(RADIANS(A962*'First Approx.'!$D$18))+SIN(RADIANS(A962*'First Approx.'!$D$19))))</f>
        <v>#N/A</v>
      </c>
      <c r="D962" s="1" t="e">
        <f>IF(B962="",#N/A,0.5*(COS(RADIANS(A962*'First Approx.'!$D$18))+COS(RADIANS(A962*'First Approx.'!$D$19))))</f>
        <v>#N/A</v>
      </c>
    </row>
    <row r="963" spans="1:4" x14ac:dyDescent="0.25">
      <c r="A963">
        <v>480.5</v>
      </c>
      <c r="B963" t="str">
        <f>IF(A963&lt;='First Approx.'!$D$20,A963,"")</f>
        <v/>
      </c>
      <c r="C963" s="1" t="e">
        <f>IF(B963="",#N/A,0.5*(SIN(RADIANS(A963*'First Approx.'!$D$18))+SIN(RADIANS(A963*'First Approx.'!$D$19))))</f>
        <v>#N/A</v>
      </c>
      <c r="D963" s="1" t="e">
        <f>IF(B963="",#N/A,0.5*(COS(RADIANS(A963*'First Approx.'!$D$18))+COS(RADIANS(A963*'First Approx.'!$D$19))))</f>
        <v>#N/A</v>
      </c>
    </row>
    <row r="964" spans="1:4" x14ac:dyDescent="0.25">
      <c r="A964">
        <v>481</v>
      </c>
      <c r="B964" t="str">
        <f>IF(A964&lt;='First Approx.'!$D$20,A964,"")</f>
        <v/>
      </c>
      <c r="C964" s="1" t="e">
        <f>IF(B964="",#N/A,0.5*(SIN(RADIANS(A964*'First Approx.'!$D$18))+SIN(RADIANS(A964*'First Approx.'!$D$19))))</f>
        <v>#N/A</v>
      </c>
      <c r="D964" s="1" t="e">
        <f>IF(B964="",#N/A,0.5*(COS(RADIANS(A964*'First Approx.'!$D$18))+COS(RADIANS(A964*'First Approx.'!$D$19))))</f>
        <v>#N/A</v>
      </c>
    </row>
    <row r="965" spans="1:4" x14ac:dyDescent="0.25">
      <c r="A965">
        <v>481.5</v>
      </c>
      <c r="B965" t="str">
        <f>IF(A965&lt;='First Approx.'!$D$20,A965,"")</f>
        <v/>
      </c>
      <c r="C965" s="1" t="e">
        <f>IF(B965="",#N/A,0.5*(SIN(RADIANS(A965*'First Approx.'!$D$18))+SIN(RADIANS(A965*'First Approx.'!$D$19))))</f>
        <v>#N/A</v>
      </c>
      <c r="D965" s="1" t="e">
        <f>IF(B965="",#N/A,0.5*(COS(RADIANS(A965*'First Approx.'!$D$18))+COS(RADIANS(A965*'First Approx.'!$D$19))))</f>
        <v>#N/A</v>
      </c>
    </row>
    <row r="966" spans="1:4" x14ac:dyDescent="0.25">
      <c r="A966">
        <v>482</v>
      </c>
      <c r="B966" t="str">
        <f>IF(A966&lt;='First Approx.'!$D$20,A966,"")</f>
        <v/>
      </c>
      <c r="C966" s="1" t="e">
        <f>IF(B966="",#N/A,0.5*(SIN(RADIANS(A966*'First Approx.'!$D$18))+SIN(RADIANS(A966*'First Approx.'!$D$19))))</f>
        <v>#N/A</v>
      </c>
      <c r="D966" s="1" t="e">
        <f>IF(B966="",#N/A,0.5*(COS(RADIANS(A966*'First Approx.'!$D$18))+COS(RADIANS(A966*'First Approx.'!$D$19))))</f>
        <v>#N/A</v>
      </c>
    </row>
    <row r="967" spans="1:4" x14ac:dyDescent="0.25">
      <c r="A967">
        <v>482.5</v>
      </c>
      <c r="B967" t="str">
        <f>IF(A967&lt;='First Approx.'!$D$20,A967,"")</f>
        <v/>
      </c>
      <c r="C967" s="1" t="e">
        <f>IF(B967="",#N/A,0.5*(SIN(RADIANS(A967*'First Approx.'!$D$18))+SIN(RADIANS(A967*'First Approx.'!$D$19))))</f>
        <v>#N/A</v>
      </c>
      <c r="D967" s="1" t="e">
        <f>IF(B967="",#N/A,0.5*(COS(RADIANS(A967*'First Approx.'!$D$18))+COS(RADIANS(A967*'First Approx.'!$D$19))))</f>
        <v>#N/A</v>
      </c>
    </row>
    <row r="968" spans="1:4" x14ac:dyDescent="0.25">
      <c r="A968">
        <v>483</v>
      </c>
      <c r="B968" t="str">
        <f>IF(A968&lt;='First Approx.'!$D$20,A968,"")</f>
        <v/>
      </c>
      <c r="C968" s="1" t="e">
        <f>IF(B968="",#N/A,0.5*(SIN(RADIANS(A968*'First Approx.'!$D$18))+SIN(RADIANS(A968*'First Approx.'!$D$19))))</f>
        <v>#N/A</v>
      </c>
      <c r="D968" s="1" t="e">
        <f>IF(B968="",#N/A,0.5*(COS(RADIANS(A968*'First Approx.'!$D$18))+COS(RADIANS(A968*'First Approx.'!$D$19))))</f>
        <v>#N/A</v>
      </c>
    </row>
    <row r="969" spans="1:4" x14ac:dyDescent="0.25">
      <c r="A969">
        <v>483.5</v>
      </c>
      <c r="B969" t="str">
        <f>IF(A969&lt;='First Approx.'!$D$20,A969,"")</f>
        <v/>
      </c>
      <c r="C969" s="1" t="e">
        <f>IF(B969="",#N/A,0.5*(SIN(RADIANS(A969*'First Approx.'!$D$18))+SIN(RADIANS(A969*'First Approx.'!$D$19))))</f>
        <v>#N/A</v>
      </c>
      <c r="D969" s="1" t="e">
        <f>IF(B969="",#N/A,0.5*(COS(RADIANS(A969*'First Approx.'!$D$18))+COS(RADIANS(A969*'First Approx.'!$D$19))))</f>
        <v>#N/A</v>
      </c>
    </row>
    <row r="970" spans="1:4" x14ac:dyDescent="0.25">
      <c r="A970">
        <v>484</v>
      </c>
      <c r="B970" t="str">
        <f>IF(A970&lt;='First Approx.'!$D$20,A970,"")</f>
        <v/>
      </c>
      <c r="C970" s="1" t="e">
        <f>IF(B970="",#N/A,0.5*(SIN(RADIANS(A970*'First Approx.'!$D$18))+SIN(RADIANS(A970*'First Approx.'!$D$19))))</f>
        <v>#N/A</v>
      </c>
      <c r="D970" s="1" t="e">
        <f>IF(B970="",#N/A,0.5*(COS(RADIANS(A970*'First Approx.'!$D$18))+COS(RADIANS(A970*'First Approx.'!$D$19))))</f>
        <v>#N/A</v>
      </c>
    </row>
    <row r="971" spans="1:4" x14ac:dyDescent="0.25">
      <c r="A971">
        <v>484.5</v>
      </c>
      <c r="B971" t="str">
        <f>IF(A971&lt;='First Approx.'!$D$20,A971,"")</f>
        <v/>
      </c>
      <c r="C971" s="1" t="e">
        <f>IF(B971="",#N/A,0.5*(SIN(RADIANS(A971*'First Approx.'!$D$18))+SIN(RADIANS(A971*'First Approx.'!$D$19))))</f>
        <v>#N/A</v>
      </c>
      <c r="D971" s="1" t="e">
        <f>IF(B971="",#N/A,0.5*(COS(RADIANS(A971*'First Approx.'!$D$18))+COS(RADIANS(A971*'First Approx.'!$D$19))))</f>
        <v>#N/A</v>
      </c>
    </row>
    <row r="972" spans="1:4" x14ac:dyDescent="0.25">
      <c r="A972">
        <v>485</v>
      </c>
      <c r="B972" t="str">
        <f>IF(A972&lt;='First Approx.'!$D$20,A972,"")</f>
        <v/>
      </c>
      <c r="C972" s="1" t="e">
        <f>IF(B972="",#N/A,0.5*(SIN(RADIANS(A972*'First Approx.'!$D$18))+SIN(RADIANS(A972*'First Approx.'!$D$19))))</f>
        <v>#N/A</v>
      </c>
      <c r="D972" s="1" t="e">
        <f>IF(B972="",#N/A,0.5*(COS(RADIANS(A972*'First Approx.'!$D$18))+COS(RADIANS(A972*'First Approx.'!$D$19))))</f>
        <v>#N/A</v>
      </c>
    </row>
    <row r="973" spans="1:4" x14ac:dyDescent="0.25">
      <c r="A973">
        <v>485.5</v>
      </c>
      <c r="B973" t="str">
        <f>IF(A973&lt;='First Approx.'!$D$20,A973,"")</f>
        <v/>
      </c>
      <c r="C973" s="1" t="e">
        <f>IF(B973="",#N/A,0.5*(SIN(RADIANS(A973*'First Approx.'!$D$18))+SIN(RADIANS(A973*'First Approx.'!$D$19))))</f>
        <v>#N/A</v>
      </c>
      <c r="D973" s="1" t="e">
        <f>IF(B973="",#N/A,0.5*(COS(RADIANS(A973*'First Approx.'!$D$18))+COS(RADIANS(A973*'First Approx.'!$D$19))))</f>
        <v>#N/A</v>
      </c>
    </row>
    <row r="974" spans="1:4" x14ac:dyDescent="0.25">
      <c r="A974">
        <v>486</v>
      </c>
      <c r="B974" t="str">
        <f>IF(A974&lt;='First Approx.'!$D$20,A974,"")</f>
        <v/>
      </c>
      <c r="C974" s="1" t="e">
        <f>IF(B974="",#N/A,0.5*(SIN(RADIANS(A974*'First Approx.'!$D$18))+SIN(RADIANS(A974*'First Approx.'!$D$19))))</f>
        <v>#N/A</v>
      </c>
      <c r="D974" s="1" t="e">
        <f>IF(B974="",#N/A,0.5*(COS(RADIANS(A974*'First Approx.'!$D$18))+COS(RADIANS(A974*'First Approx.'!$D$19))))</f>
        <v>#N/A</v>
      </c>
    </row>
    <row r="975" spans="1:4" x14ac:dyDescent="0.25">
      <c r="A975">
        <v>486.5</v>
      </c>
      <c r="B975" t="str">
        <f>IF(A975&lt;='First Approx.'!$D$20,A975,"")</f>
        <v/>
      </c>
      <c r="C975" s="1" t="e">
        <f>IF(B975="",#N/A,0.5*(SIN(RADIANS(A975*'First Approx.'!$D$18))+SIN(RADIANS(A975*'First Approx.'!$D$19))))</f>
        <v>#N/A</v>
      </c>
      <c r="D975" s="1" t="e">
        <f>IF(B975="",#N/A,0.5*(COS(RADIANS(A975*'First Approx.'!$D$18))+COS(RADIANS(A975*'First Approx.'!$D$19))))</f>
        <v>#N/A</v>
      </c>
    </row>
    <row r="976" spans="1:4" x14ac:dyDescent="0.25">
      <c r="A976">
        <v>487</v>
      </c>
      <c r="B976" t="str">
        <f>IF(A976&lt;='First Approx.'!$D$20,A976,"")</f>
        <v/>
      </c>
      <c r="C976" s="1" t="e">
        <f>IF(B976="",#N/A,0.5*(SIN(RADIANS(A976*'First Approx.'!$D$18))+SIN(RADIANS(A976*'First Approx.'!$D$19))))</f>
        <v>#N/A</v>
      </c>
      <c r="D976" s="1" t="e">
        <f>IF(B976="",#N/A,0.5*(COS(RADIANS(A976*'First Approx.'!$D$18))+COS(RADIANS(A976*'First Approx.'!$D$19))))</f>
        <v>#N/A</v>
      </c>
    </row>
    <row r="977" spans="1:4" x14ac:dyDescent="0.25">
      <c r="A977">
        <v>487.5</v>
      </c>
      <c r="B977" t="str">
        <f>IF(A977&lt;='First Approx.'!$D$20,A977,"")</f>
        <v/>
      </c>
      <c r="C977" s="1" t="e">
        <f>IF(B977="",#N/A,0.5*(SIN(RADIANS(A977*'First Approx.'!$D$18))+SIN(RADIANS(A977*'First Approx.'!$D$19))))</f>
        <v>#N/A</v>
      </c>
      <c r="D977" s="1" t="e">
        <f>IF(B977="",#N/A,0.5*(COS(RADIANS(A977*'First Approx.'!$D$18))+COS(RADIANS(A977*'First Approx.'!$D$19))))</f>
        <v>#N/A</v>
      </c>
    </row>
    <row r="978" spans="1:4" x14ac:dyDescent="0.25">
      <c r="A978">
        <v>488</v>
      </c>
      <c r="B978" t="str">
        <f>IF(A978&lt;='First Approx.'!$D$20,A978,"")</f>
        <v/>
      </c>
      <c r="C978" s="1" t="e">
        <f>IF(B978="",#N/A,0.5*(SIN(RADIANS(A978*'First Approx.'!$D$18))+SIN(RADIANS(A978*'First Approx.'!$D$19))))</f>
        <v>#N/A</v>
      </c>
      <c r="D978" s="1" t="e">
        <f>IF(B978="",#N/A,0.5*(COS(RADIANS(A978*'First Approx.'!$D$18))+COS(RADIANS(A978*'First Approx.'!$D$19))))</f>
        <v>#N/A</v>
      </c>
    </row>
    <row r="979" spans="1:4" x14ac:dyDescent="0.25">
      <c r="A979">
        <v>488.5</v>
      </c>
      <c r="B979" t="str">
        <f>IF(A979&lt;='First Approx.'!$D$20,A979,"")</f>
        <v/>
      </c>
      <c r="C979" s="1" t="e">
        <f>IF(B979="",#N/A,0.5*(SIN(RADIANS(A979*'First Approx.'!$D$18))+SIN(RADIANS(A979*'First Approx.'!$D$19))))</f>
        <v>#N/A</v>
      </c>
      <c r="D979" s="1" t="e">
        <f>IF(B979="",#N/A,0.5*(COS(RADIANS(A979*'First Approx.'!$D$18))+COS(RADIANS(A979*'First Approx.'!$D$19))))</f>
        <v>#N/A</v>
      </c>
    </row>
    <row r="980" spans="1:4" x14ac:dyDescent="0.25">
      <c r="A980">
        <v>489</v>
      </c>
      <c r="B980" t="str">
        <f>IF(A980&lt;='First Approx.'!$D$20,A980,"")</f>
        <v/>
      </c>
      <c r="C980" s="1" t="e">
        <f>IF(B980="",#N/A,0.5*(SIN(RADIANS(A980*'First Approx.'!$D$18))+SIN(RADIANS(A980*'First Approx.'!$D$19))))</f>
        <v>#N/A</v>
      </c>
      <c r="D980" s="1" t="e">
        <f>IF(B980="",#N/A,0.5*(COS(RADIANS(A980*'First Approx.'!$D$18))+COS(RADIANS(A980*'First Approx.'!$D$19))))</f>
        <v>#N/A</v>
      </c>
    </row>
    <row r="981" spans="1:4" x14ac:dyDescent="0.25">
      <c r="A981">
        <v>489.5</v>
      </c>
      <c r="B981" t="str">
        <f>IF(A981&lt;='First Approx.'!$D$20,A981,"")</f>
        <v/>
      </c>
      <c r="C981" s="1" t="e">
        <f>IF(B981="",#N/A,0.5*(SIN(RADIANS(A981*'First Approx.'!$D$18))+SIN(RADIANS(A981*'First Approx.'!$D$19))))</f>
        <v>#N/A</v>
      </c>
      <c r="D981" s="1" t="e">
        <f>IF(B981="",#N/A,0.5*(COS(RADIANS(A981*'First Approx.'!$D$18))+COS(RADIANS(A981*'First Approx.'!$D$19))))</f>
        <v>#N/A</v>
      </c>
    </row>
    <row r="982" spans="1:4" x14ac:dyDescent="0.25">
      <c r="A982">
        <v>490</v>
      </c>
      <c r="B982" t="str">
        <f>IF(A982&lt;='First Approx.'!$D$20,A982,"")</f>
        <v/>
      </c>
      <c r="C982" s="1" t="e">
        <f>IF(B982="",#N/A,0.5*(SIN(RADIANS(A982*'First Approx.'!$D$18))+SIN(RADIANS(A982*'First Approx.'!$D$19))))</f>
        <v>#N/A</v>
      </c>
      <c r="D982" s="1" t="e">
        <f>IF(B982="",#N/A,0.5*(COS(RADIANS(A982*'First Approx.'!$D$18))+COS(RADIANS(A982*'First Approx.'!$D$19))))</f>
        <v>#N/A</v>
      </c>
    </row>
    <row r="983" spans="1:4" x14ac:dyDescent="0.25">
      <c r="A983">
        <v>490.5</v>
      </c>
      <c r="B983" t="str">
        <f>IF(A983&lt;='First Approx.'!$D$20,A983,"")</f>
        <v/>
      </c>
      <c r="C983" s="1" t="e">
        <f>IF(B983="",#N/A,0.5*(SIN(RADIANS(A983*'First Approx.'!$D$18))+SIN(RADIANS(A983*'First Approx.'!$D$19))))</f>
        <v>#N/A</v>
      </c>
      <c r="D983" s="1" t="e">
        <f>IF(B983="",#N/A,0.5*(COS(RADIANS(A983*'First Approx.'!$D$18))+COS(RADIANS(A983*'First Approx.'!$D$19))))</f>
        <v>#N/A</v>
      </c>
    </row>
    <row r="984" spans="1:4" x14ac:dyDescent="0.25">
      <c r="A984">
        <v>491</v>
      </c>
      <c r="B984" t="str">
        <f>IF(A984&lt;='First Approx.'!$D$20,A984,"")</f>
        <v/>
      </c>
      <c r="C984" s="1" t="e">
        <f>IF(B984="",#N/A,0.5*(SIN(RADIANS(A984*'First Approx.'!$D$18))+SIN(RADIANS(A984*'First Approx.'!$D$19))))</f>
        <v>#N/A</v>
      </c>
      <c r="D984" s="1" t="e">
        <f>IF(B984="",#N/A,0.5*(COS(RADIANS(A984*'First Approx.'!$D$18))+COS(RADIANS(A984*'First Approx.'!$D$19))))</f>
        <v>#N/A</v>
      </c>
    </row>
    <row r="985" spans="1:4" x14ac:dyDescent="0.25">
      <c r="A985">
        <v>491.5</v>
      </c>
      <c r="B985" t="str">
        <f>IF(A985&lt;='First Approx.'!$D$20,A985,"")</f>
        <v/>
      </c>
      <c r="C985" s="1" t="e">
        <f>IF(B985="",#N/A,0.5*(SIN(RADIANS(A985*'First Approx.'!$D$18))+SIN(RADIANS(A985*'First Approx.'!$D$19))))</f>
        <v>#N/A</v>
      </c>
      <c r="D985" s="1" t="e">
        <f>IF(B985="",#N/A,0.5*(COS(RADIANS(A985*'First Approx.'!$D$18))+COS(RADIANS(A985*'First Approx.'!$D$19))))</f>
        <v>#N/A</v>
      </c>
    </row>
    <row r="986" spans="1:4" x14ac:dyDescent="0.25">
      <c r="A986">
        <v>492</v>
      </c>
      <c r="B986" t="str">
        <f>IF(A986&lt;='First Approx.'!$D$20,A986,"")</f>
        <v/>
      </c>
      <c r="C986" s="1" t="e">
        <f>IF(B986="",#N/A,0.5*(SIN(RADIANS(A986*'First Approx.'!$D$18))+SIN(RADIANS(A986*'First Approx.'!$D$19))))</f>
        <v>#N/A</v>
      </c>
      <c r="D986" s="1" t="e">
        <f>IF(B986="",#N/A,0.5*(COS(RADIANS(A986*'First Approx.'!$D$18))+COS(RADIANS(A986*'First Approx.'!$D$19))))</f>
        <v>#N/A</v>
      </c>
    </row>
    <row r="987" spans="1:4" x14ac:dyDescent="0.25">
      <c r="A987">
        <v>492.5</v>
      </c>
      <c r="B987" t="str">
        <f>IF(A987&lt;='First Approx.'!$D$20,A987,"")</f>
        <v/>
      </c>
      <c r="C987" s="1" t="e">
        <f>IF(B987="",#N/A,0.5*(SIN(RADIANS(A987*'First Approx.'!$D$18))+SIN(RADIANS(A987*'First Approx.'!$D$19))))</f>
        <v>#N/A</v>
      </c>
      <c r="D987" s="1" t="e">
        <f>IF(B987="",#N/A,0.5*(COS(RADIANS(A987*'First Approx.'!$D$18))+COS(RADIANS(A987*'First Approx.'!$D$19))))</f>
        <v>#N/A</v>
      </c>
    </row>
    <row r="988" spans="1:4" x14ac:dyDescent="0.25">
      <c r="A988">
        <v>493</v>
      </c>
      <c r="B988" t="str">
        <f>IF(A988&lt;='First Approx.'!$D$20,A988,"")</f>
        <v/>
      </c>
      <c r="C988" s="1" t="e">
        <f>IF(B988="",#N/A,0.5*(SIN(RADIANS(A988*'First Approx.'!$D$18))+SIN(RADIANS(A988*'First Approx.'!$D$19))))</f>
        <v>#N/A</v>
      </c>
      <c r="D988" s="1" t="e">
        <f>IF(B988="",#N/A,0.5*(COS(RADIANS(A988*'First Approx.'!$D$18))+COS(RADIANS(A988*'First Approx.'!$D$19))))</f>
        <v>#N/A</v>
      </c>
    </row>
    <row r="989" spans="1:4" x14ac:dyDescent="0.25">
      <c r="A989">
        <v>493.5</v>
      </c>
      <c r="B989" t="str">
        <f>IF(A989&lt;='First Approx.'!$D$20,A989,"")</f>
        <v/>
      </c>
      <c r="C989" s="1" t="e">
        <f>IF(B989="",#N/A,0.5*(SIN(RADIANS(A989*'First Approx.'!$D$18))+SIN(RADIANS(A989*'First Approx.'!$D$19))))</f>
        <v>#N/A</v>
      </c>
      <c r="D989" s="1" t="e">
        <f>IF(B989="",#N/A,0.5*(COS(RADIANS(A989*'First Approx.'!$D$18))+COS(RADIANS(A989*'First Approx.'!$D$19))))</f>
        <v>#N/A</v>
      </c>
    </row>
    <row r="990" spans="1:4" x14ac:dyDescent="0.25">
      <c r="A990">
        <v>494</v>
      </c>
      <c r="B990" t="str">
        <f>IF(A990&lt;='First Approx.'!$D$20,A990,"")</f>
        <v/>
      </c>
      <c r="C990" s="1" t="e">
        <f>IF(B990="",#N/A,0.5*(SIN(RADIANS(A990*'First Approx.'!$D$18))+SIN(RADIANS(A990*'First Approx.'!$D$19))))</f>
        <v>#N/A</v>
      </c>
      <c r="D990" s="1" t="e">
        <f>IF(B990="",#N/A,0.5*(COS(RADIANS(A990*'First Approx.'!$D$18))+COS(RADIANS(A990*'First Approx.'!$D$19))))</f>
        <v>#N/A</v>
      </c>
    </row>
    <row r="991" spans="1:4" x14ac:dyDescent="0.25">
      <c r="A991">
        <v>494.5</v>
      </c>
      <c r="B991" t="str">
        <f>IF(A991&lt;='First Approx.'!$D$20,A991,"")</f>
        <v/>
      </c>
      <c r="C991" s="1" t="e">
        <f>IF(B991="",#N/A,0.5*(SIN(RADIANS(A991*'First Approx.'!$D$18))+SIN(RADIANS(A991*'First Approx.'!$D$19))))</f>
        <v>#N/A</v>
      </c>
      <c r="D991" s="1" t="e">
        <f>IF(B991="",#N/A,0.5*(COS(RADIANS(A991*'First Approx.'!$D$18))+COS(RADIANS(A991*'First Approx.'!$D$19))))</f>
        <v>#N/A</v>
      </c>
    </row>
    <row r="992" spans="1:4" x14ac:dyDescent="0.25">
      <c r="A992">
        <v>495</v>
      </c>
      <c r="B992" t="str">
        <f>IF(A992&lt;='First Approx.'!$D$20,A992,"")</f>
        <v/>
      </c>
      <c r="C992" s="1" t="e">
        <f>IF(B992="",#N/A,0.5*(SIN(RADIANS(A992*'First Approx.'!$D$18))+SIN(RADIANS(A992*'First Approx.'!$D$19))))</f>
        <v>#N/A</v>
      </c>
      <c r="D992" s="1" t="e">
        <f>IF(B992="",#N/A,0.5*(COS(RADIANS(A992*'First Approx.'!$D$18))+COS(RADIANS(A992*'First Approx.'!$D$19))))</f>
        <v>#N/A</v>
      </c>
    </row>
    <row r="993" spans="1:4" x14ac:dyDescent="0.25">
      <c r="A993">
        <v>495.5</v>
      </c>
      <c r="B993" t="str">
        <f>IF(A993&lt;='First Approx.'!$D$20,A993,"")</f>
        <v/>
      </c>
      <c r="C993" s="1" t="e">
        <f>IF(B993="",#N/A,0.5*(SIN(RADIANS(A993*'First Approx.'!$D$18))+SIN(RADIANS(A993*'First Approx.'!$D$19))))</f>
        <v>#N/A</v>
      </c>
      <c r="D993" s="1" t="e">
        <f>IF(B993="",#N/A,0.5*(COS(RADIANS(A993*'First Approx.'!$D$18))+COS(RADIANS(A993*'First Approx.'!$D$19))))</f>
        <v>#N/A</v>
      </c>
    </row>
    <row r="994" spans="1:4" x14ac:dyDescent="0.25">
      <c r="A994">
        <v>496</v>
      </c>
      <c r="B994" t="str">
        <f>IF(A994&lt;='First Approx.'!$D$20,A994,"")</f>
        <v/>
      </c>
      <c r="C994" s="1" t="e">
        <f>IF(B994="",#N/A,0.5*(SIN(RADIANS(A994*'First Approx.'!$D$18))+SIN(RADIANS(A994*'First Approx.'!$D$19))))</f>
        <v>#N/A</v>
      </c>
      <c r="D994" s="1" t="e">
        <f>IF(B994="",#N/A,0.5*(COS(RADIANS(A994*'First Approx.'!$D$18))+COS(RADIANS(A994*'First Approx.'!$D$19))))</f>
        <v>#N/A</v>
      </c>
    </row>
    <row r="995" spans="1:4" x14ac:dyDescent="0.25">
      <c r="A995">
        <v>496.5</v>
      </c>
      <c r="B995" t="str">
        <f>IF(A995&lt;='First Approx.'!$D$20,A995,"")</f>
        <v/>
      </c>
      <c r="C995" s="1" t="e">
        <f>IF(B995="",#N/A,0.5*(SIN(RADIANS(A995*'First Approx.'!$D$18))+SIN(RADIANS(A995*'First Approx.'!$D$19))))</f>
        <v>#N/A</v>
      </c>
      <c r="D995" s="1" t="e">
        <f>IF(B995="",#N/A,0.5*(COS(RADIANS(A995*'First Approx.'!$D$18))+COS(RADIANS(A995*'First Approx.'!$D$19))))</f>
        <v>#N/A</v>
      </c>
    </row>
    <row r="996" spans="1:4" x14ac:dyDescent="0.25">
      <c r="A996">
        <v>497</v>
      </c>
      <c r="B996" t="str">
        <f>IF(A996&lt;='First Approx.'!$D$20,A996,"")</f>
        <v/>
      </c>
      <c r="C996" s="1" t="e">
        <f>IF(B996="",#N/A,0.5*(SIN(RADIANS(A996*'First Approx.'!$D$18))+SIN(RADIANS(A996*'First Approx.'!$D$19))))</f>
        <v>#N/A</v>
      </c>
      <c r="D996" s="1" t="e">
        <f>IF(B996="",#N/A,0.5*(COS(RADIANS(A996*'First Approx.'!$D$18))+COS(RADIANS(A996*'First Approx.'!$D$19))))</f>
        <v>#N/A</v>
      </c>
    </row>
    <row r="997" spans="1:4" x14ac:dyDescent="0.25">
      <c r="A997">
        <v>497.5</v>
      </c>
      <c r="B997" t="str">
        <f>IF(A997&lt;='First Approx.'!$D$20,A997,"")</f>
        <v/>
      </c>
      <c r="C997" s="1" t="e">
        <f>IF(B997="",#N/A,0.5*(SIN(RADIANS(A997*'First Approx.'!$D$18))+SIN(RADIANS(A997*'First Approx.'!$D$19))))</f>
        <v>#N/A</v>
      </c>
      <c r="D997" s="1" t="e">
        <f>IF(B997="",#N/A,0.5*(COS(RADIANS(A997*'First Approx.'!$D$18))+COS(RADIANS(A997*'First Approx.'!$D$19))))</f>
        <v>#N/A</v>
      </c>
    </row>
    <row r="998" spans="1:4" x14ac:dyDescent="0.25">
      <c r="A998">
        <v>498</v>
      </c>
      <c r="B998" t="str">
        <f>IF(A998&lt;='First Approx.'!$D$20,A998,"")</f>
        <v/>
      </c>
      <c r="C998" s="1" t="e">
        <f>IF(B998="",#N/A,0.5*(SIN(RADIANS(A998*'First Approx.'!$D$18))+SIN(RADIANS(A998*'First Approx.'!$D$19))))</f>
        <v>#N/A</v>
      </c>
      <c r="D998" s="1" t="e">
        <f>IF(B998="",#N/A,0.5*(COS(RADIANS(A998*'First Approx.'!$D$18))+COS(RADIANS(A998*'First Approx.'!$D$19))))</f>
        <v>#N/A</v>
      </c>
    </row>
    <row r="999" spans="1:4" x14ac:dyDescent="0.25">
      <c r="A999">
        <v>498.5</v>
      </c>
      <c r="B999" t="str">
        <f>IF(A999&lt;='First Approx.'!$D$20,A999,"")</f>
        <v/>
      </c>
      <c r="C999" s="1" t="e">
        <f>IF(B999="",#N/A,0.5*(SIN(RADIANS(A999*'First Approx.'!$D$18))+SIN(RADIANS(A999*'First Approx.'!$D$19))))</f>
        <v>#N/A</v>
      </c>
      <c r="D999" s="1" t="e">
        <f>IF(B999="",#N/A,0.5*(COS(RADIANS(A999*'First Approx.'!$D$18))+COS(RADIANS(A999*'First Approx.'!$D$19))))</f>
        <v>#N/A</v>
      </c>
    </row>
    <row r="1000" spans="1:4" x14ac:dyDescent="0.25">
      <c r="A1000">
        <v>499</v>
      </c>
      <c r="B1000" t="str">
        <f>IF(A1000&lt;='First Approx.'!$D$20,A1000,"")</f>
        <v/>
      </c>
      <c r="C1000" s="1" t="e">
        <f>IF(B1000="",#N/A,0.5*(SIN(RADIANS(A1000*'First Approx.'!$D$18))+SIN(RADIANS(A1000*'First Approx.'!$D$19))))</f>
        <v>#N/A</v>
      </c>
      <c r="D1000" s="1" t="e">
        <f>IF(B1000="",#N/A,0.5*(COS(RADIANS(A1000*'First Approx.'!$D$18))+COS(RADIANS(A1000*'First Approx.'!$D$19))))</f>
        <v>#N/A</v>
      </c>
    </row>
    <row r="1001" spans="1:4" x14ac:dyDescent="0.25">
      <c r="A1001">
        <v>499.5</v>
      </c>
      <c r="B1001" t="str">
        <f>IF(A1001&lt;='First Approx.'!$D$20,A1001,"")</f>
        <v/>
      </c>
      <c r="C1001" s="1" t="e">
        <f>IF(B1001="",#N/A,0.5*(SIN(RADIANS(A1001*'First Approx.'!$D$18))+SIN(RADIANS(A1001*'First Approx.'!$D$19))))</f>
        <v>#N/A</v>
      </c>
      <c r="D1001" s="1" t="e">
        <f>IF(B1001="",#N/A,0.5*(COS(RADIANS(A1001*'First Approx.'!$D$18))+COS(RADIANS(A1001*'First Approx.'!$D$19))))</f>
        <v>#N/A</v>
      </c>
    </row>
    <row r="1002" spans="1:4" x14ac:dyDescent="0.25">
      <c r="A1002">
        <v>500</v>
      </c>
      <c r="B1002" t="str">
        <f>IF(A1002&lt;='First Approx.'!$D$20,A1002,"")</f>
        <v/>
      </c>
      <c r="C1002" s="1" t="e">
        <f>IF(B1002="",#N/A,0.5*(SIN(RADIANS(A1002*'First Approx.'!$D$18))+SIN(RADIANS(A1002*'First Approx.'!$D$19))))</f>
        <v>#N/A</v>
      </c>
      <c r="D1002" s="1" t="e">
        <f>IF(B1002="",#N/A,0.5*(COS(RADIANS(A1002*'First Approx.'!$D$18))+COS(RADIANS(A1002*'First Approx.'!$D$19))))</f>
        <v>#N/A</v>
      </c>
    </row>
    <row r="1003" spans="1:4" x14ac:dyDescent="0.25">
      <c r="A1003">
        <v>500.5</v>
      </c>
      <c r="B1003" t="str">
        <f>IF(A1003&lt;='First Approx.'!$D$20,A1003,"")</f>
        <v/>
      </c>
      <c r="C1003" s="1" t="e">
        <f>IF(B1003="",#N/A,0.5*(SIN(RADIANS(A1003*'First Approx.'!$D$18))+SIN(RADIANS(A1003*'First Approx.'!$D$19))))</f>
        <v>#N/A</v>
      </c>
      <c r="D1003" s="1" t="e">
        <f>IF(B1003="",#N/A,0.5*(COS(RADIANS(A1003*'First Approx.'!$D$18))+COS(RADIANS(A1003*'First Approx.'!$D$19))))</f>
        <v>#N/A</v>
      </c>
    </row>
    <row r="1004" spans="1:4" x14ac:dyDescent="0.25">
      <c r="A1004">
        <v>501</v>
      </c>
      <c r="B1004" t="str">
        <f>IF(A1004&lt;='First Approx.'!$D$20,A1004,"")</f>
        <v/>
      </c>
      <c r="C1004" s="1" t="e">
        <f>IF(B1004="",#N/A,0.5*(SIN(RADIANS(A1004*'First Approx.'!$D$18))+SIN(RADIANS(A1004*'First Approx.'!$D$19))))</f>
        <v>#N/A</v>
      </c>
      <c r="D1004" s="1" t="e">
        <f>IF(B1004="",#N/A,0.5*(COS(RADIANS(A1004*'First Approx.'!$D$18))+COS(RADIANS(A1004*'First Approx.'!$D$19))))</f>
        <v>#N/A</v>
      </c>
    </row>
    <row r="1005" spans="1:4" x14ac:dyDescent="0.25">
      <c r="A1005">
        <v>501.5</v>
      </c>
      <c r="B1005" t="str">
        <f>IF(A1005&lt;='First Approx.'!$D$20,A1005,"")</f>
        <v/>
      </c>
      <c r="C1005" s="1" t="e">
        <f>IF(B1005="",#N/A,0.5*(SIN(RADIANS(A1005*'First Approx.'!$D$18))+SIN(RADIANS(A1005*'First Approx.'!$D$19))))</f>
        <v>#N/A</v>
      </c>
      <c r="D1005" s="1" t="e">
        <f>IF(B1005="",#N/A,0.5*(COS(RADIANS(A1005*'First Approx.'!$D$18))+COS(RADIANS(A1005*'First Approx.'!$D$19))))</f>
        <v>#N/A</v>
      </c>
    </row>
    <row r="1006" spans="1:4" x14ac:dyDescent="0.25">
      <c r="A1006">
        <v>502</v>
      </c>
      <c r="B1006" t="str">
        <f>IF(A1006&lt;='First Approx.'!$D$20,A1006,"")</f>
        <v/>
      </c>
      <c r="C1006" s="1" t="e">
        <f>IF(B1006="",#N/A,0.5*(SIN(RADIANS(A1006*'First Approx.'!$D$18))+SIN(RADIANS(A1006*'First Approx.'!$D$19))))</f>
        <v>#N/A</v>
      </c>
      <c r="D1006" s="1" t="e">
        <f>IF(B1006="",#N/A,0.5*(COS(RADIANS(A1006*'First Approx.'!$D$18))+COS(RADIANS(A1006*'First Approx.'!$D$19))))</f>
        <v>#N/A</v>
      </c>
    </row>
    <row r="1007" spans="1:4" x14ac:dyDescent="0.25">
      <c r="A1007">
        <v>502.5</v>
      </c>
      <c r="B1007" t="str">
        <f>IF(A1007&lt;='First Approx.'!$D$20,A1007,"")</f>
        <v/>
      </c>
      <c r="C1007" s="1" t="e">
        <f>IF(B1007="",#N/A,0.5*(SIN(RADIANS(A1007*'First Approx.'!$D$18))+SIN(RADIANS(A1007*'First Approx.'!$D$19))))</f>
        <v>#N/A</v>
      </c>
      <c r="D1007" s="1" t="e">
        <f>IF(B1007="",#N/A,0.5*(COS(RADIANS(A1007*'First Approx.'!$D$18))+COS(RADIANS(A1007*'First Approx.'!$D$19))))</f>
        <v>#N/A</v>
      </c>
    </row>
    <row r="1008" spans="1:4" x14ac:dyDescent="0.25">
      <c r="A1008">
        <v>503</v>
      </c>
      <c r="B1008" t="str">
        <f>IF(A1008&lt;='First Approx.'!$D$20,A1008,"")</f>
        <v/>
      </c>
      <c r="C1008" s="1" t="e">
        <f>IF(B1008="",#N/A,0.5*(SIN(RADIANS(A1008*'First Approx.'!$D$18))+SIN(RADIANS(A1008*'First Approx.'!$D$19))))</f>
        <v>#N/A</v>
      </c>
      <c r="D1008" s="1" t="e">
        <f>IF(B1008="",#N/A,0.5*(COS(RADIANS(A1008*'First Approx.'!$D$18))+COS(RADIANS(A1008*'First Approx.'!$D$19))))</f>
        <v>#N/A</v>
      </c>
    </row>
    <row r="1009" spans="1:4" x14ac:dyDescent="0.25">
      <c r="A1009">
        <v>503.5</v>
      </c>
      <c r="B1009" t="str">
        <f>IF(A1009&lt;='First Approx.'!$D$20,A1009,"")</f>
        <v/>
      </c>
      <c r="C1009" s="1" t="e">
        <f>IF(B1009="",#N/A,0.5*(SIN(RADIANS(A1009*'First Approx.'!$D$18))+SIN(RADIANS(A1009*'First Approx.'!$D$19))))</f>
        <v>#N/A</v>
      </c>
      <c r="D1009" s="1" t="e">
        <f>IF(B1009="",#N/A,0.5*(COS(RADIANS(A1009*'First Approx.'!$D$18))+COS(RADIANS(A1009*'First Approx.'!$D$19))))</f>
        <v>#N/A</v>
      </c>
    </row>
    <row r="1010" spans="1:4" x14ac:dyDescent="0.25">
      <c r="A1010">
        <v>504</v>
      </c>
      <c r="B1010" t="str">
        <f>IF(A1010&lt;='First Approx.'!$D$20,A1010,"")</f>
        <v/>
      </c>
      <c r="C1010" s="1" t="e">
        <f>IF(B1010="",#N/A,0.5*(SIN(RADIANS(A1010*'First Approx.'!$D$18))+SIN(RADIANS(A1010*'First Approx.'!$D$19))))</f>
        <v>#N/A</v>
      </c>
      <c r="D1010" s="1" t="e">
        <f>IF(B1010="",#N/A,0.5*(COS(RADIANS(A1010*'First Approx.'!$D$18))+COS(RADIANS(A1010*'First Approx.'!$D$19))))</f>
        <v>#N/A</v>
      </c>
    </row>
    <row r="1011" spans="1:4" x14ac:dyDescent="0.25">
      <c r="A1011">
        <v>504.5</v>
      </c>
      <c r="B1011" t="str">
        <f>IF(A1011&lt;='First Approx.'!$D$20,A1011,"")</f>
        <v/>
      </c>
      <c r="C1011" s="1" t="e">
        <f>IF(B1011="",#N/A,0.5*(SIN(RADIANS(A1011*'First Approx.'!$D$18))+SIN(RADIANS(A1011*'First Approx.'!$D$19))))</f>
        <v>#N/A</v>
      </c>
      <c r="D1011" s="1" t="e">
        <f>IF(B1011="",#N/A,0.5*(COS(RADIANS(A1011*'First Approx.'!$D$18))+COS(RADIANS(A1011*'First Approx.'!$D$19))))</f>
        <v>#N/A</v>
      </c>
    </row>
    <row r="1012" spans="1:4" x14ac:dyDescent="0.25">
      <c r="A1012">
        <v>505</v>
      </c>
      <c r="B1012" t="str">
        <f>IF(A1012&lt;='First Approx.'!$D$20,A1012,"")</f>
        <v/>
      </c>
      <c r="C1012" s="1" t="e">
        <f>IF(B1012="",#N/A,0.5*(SIN(RADIANS(A1012*'First Approx.'!$D$18))+SIN(RADIANS(A1012*'First Approx.'!$D$19))))</f>
        <v>#N/A</v>
      </c>
      <c r="D1012" s="1" t="e">
        <f>IF(B1012="",#N/A,0.5*(COS(RADIANS(A1012*'First Approx.'!$D$18))+COS(RADIANS(A1012*'First Approx.'!$D$19))))</f>
        <v>#N/A</v>
      </c>
    </row>
    <row r="1013" spans="1:4" x14ac:dyDescent="0.25">
      <c r="A1013">
        <v>505.5</v>
      </c>
      <c r="B1013" t="str">
        <f>IF(A1013&lt;='First Approx.'!$D$20,A1013,"")</f>
        <v/>
      </c>
      <c r="C1013" s="1" t="e">
        <f>IF(B1013="",#N/A,0.5*(SIN(RADIANS(A1013*'First Approx.'!$D$18))+SIN(RADIANS(A1013*'First Approx.'!$D$19))))</f>
        <v>#N/A</v>
      </c>
      <c r="D1013" s="1" t="e">
        <f>IF(B1013="",#N/A,0.5*(COS(RADIANS(A1013*'First Approx.'!$D$18))+COS(RADIANS(A1013*'First Approx.'!$D$19))))</f>
        <v>#N/A</v>
      </c>
    </row>
    <row r="1014" spans="1:4" x14ac:dyDescent="0.25">
      <c r="A1014">
        <v>506</v>
      </c>
      <c r="B1014" t="str">
        <f>IF(A1014&lt;='First Approx.'!$D$20,A1014,"")</f>
        <v/>
      </c>
      <c r="C1014" s="1" t="e">
        <f>IF(B1014="",#N/A,0.5*(SIN(RADIANS(A1014*'First Approx.'!$D$18))+SIN(RADIANS(A1014*'First Approx.'!$D$19))))</f>
        <v>#N/A</v>
      </c>
      <c r="D1014" s="1" t="e">
        <f>IF(B1014="",#N/A,0.5*(COS(RADIANS(A1014*'First Approx.'!$D$18))+COS(RADIANS(A1014*'First Approx.'!$D$19))))</f>
        <v>#N/A</v>
      </c>
    </row>
    <row r="1015" spans="1:4" x14ac:dyDescent="0.25">
      <c r="A1015">
        <v>506.5</v>
      </c>
      <c r="B1015" t="str">
        <f>IF(A1015&lt;='First Approx.'!$D$20,A1015,"")</f>
        <v/>
      </c>
      <c r="C1015" s="1" t="e">
        <f>IF(B1015="",#N/A,0.5*(SIN(RADIANS(A1015*'First Approx.'!$D$18))+SIN(RADIANS(A1015*'First Approx.'!$D$19))))</f>
        <v>#N/A</v>
      </c>
      <c r="D1015" s="1" t="e">
        <f>IF(B1015="",#N/A,0.5*(COS(RADIANS(A1015*'First Approx.'!$D$18))+COS(RADIANS(A1015*'First Approx.'!$D$19))))</f>
        <v>#N/A</v>
      </c>
    </row>
    <row r="1016" spans="1:4" x14ac:dyDescent="0.25">
      <c r="A1016">
        <v>507</v>
      </c>
      <c r="B1016" t="str">
        <f>IF(A1016&lt;='First Approx.'!$D$20,A1016,"")</f>
        <v/>
      </c>
      <c r="C1016" s="1" t="e">
        <f>IF(B1016="",#N/A,0.5*(SIN(RADIANS(A1016*'First Approx.'!$D$18))+SIN(RADIANS(A1016*'First Approx.'!$D$19))))</f>
        <v>#N/A</v>
      </c>
      <c r="D1016" s="1" t="e">
        <f>IF(B1016="",#N/A,0.5*(COS(RADIANS(A1016*'First Approx.'!$D$18))+COS(RADIANS(A1016*'First Approx.'!$D$19))))</f>
        <v>#N/A</v>
      </c>
    </row>
    <row r="1017" spans="1:4" x14ac:dyDescent="0.25">
      <c r="A1017">
        <v>507.5</v>
      </c>
      <c r="B1017" t="str">
        <f>IF(A1017&lt;='First Approx.'!$D$20,A1017,"")</f>
        <v/>
      </c>
      <c r="C1017" s="1" t="e">
        <f>IF(B1017="",#N/A,0.5*(SIN(RADIANS(A1017*'First Approx.'!$D$18))+SIN(RADIANS(A1017*'First Approx.'!$D$19))))</f>
        <v>#N/A</v>
      </c>
      <c r="D1017" s="1" t="e">
        <f>IF(B1017="",#N/A,0.5*(COS(RADIANS(A1017*'First Approx.'!$D$18))+COS(RADIANS(A1017*'First Approx.'!$D$19))))</f>
        <v>#N/A</v>
      </c>
    </row>
    <row r="1018" spans="1:4" x14ac:dyDescent="0.25">
      <c r="A1018">
        <v>508</v>
      </c>
      <c r="B1018" t="str">
        <f>IF(A1018&lt;='First Approx.'!$D$20,A1018,"")</f>
        <v/>
      </c>
      <c r="C1018" s="1" t="e">
        <f>IF(B1018="",#N/A,0.5*(SIN(RADIANS(A1018*'First Approx.'!$D$18))+SIN(RADIANS(A1018*'First Approx.'!$D$19))))</f>
        <v>#N/A</v>
      </c>
      <c r="D1018" s="1" t="e">
        <f>IF(B1018="",#N/A,0.5*(COS(RADIANS(A1018*'First Approx.'!$D$18))+COS(RADIANS(A1018*'First Approx.'!$D$19))))</f>
        <v>#N/A</v>
      </c>
    </row>
    <row r="1019" spans="1:4" x14ac:dyDescent="0.25">
      <c r="A1019">
        <v>508.5</v>
      </c>
      <c r="B1019" t="str">
        <f>IF(A1019&lt;='First Approx.'!$D$20,A1019,"")</f>
        <v/>
      </c>
      <c r="C1019" s="1" t="e">
        <f>IF(B1019="",#N/A,0.5*(SIN(RADIANS(A1019*'First Approx.'!$D$18))+SIN(RADIANS(A1019*'First Approx.'!$D$19))))</f>
        <v>#N/A</v>
      </c>
      <c r="D1019" s="1" t="e">
        <f>IF(B1019="",#N/A,0.5*(COS(RADIANS(A1019*'First Approx.'!$D$18))+COS(RADIANS(A1019*'First Approx.'!$D$19))))</f>
        <v>#N/A</v>
      </c>
    </row>
    <row r="1020" spans="1:4" x14ac:dyDescent="0.25">
      <c r="A1020">
        <v>509</v>
      </c>
      <c r="B1020" t="str">
        <f>IF(A1020&lt;='First Approx.'!$D$20,A1020,"")</f>
        <v/>
      </c>
      <c r="C1020" s="1" t="e">
        <f>IF(B1020="",#N/A,0.5*(SIN(RADIANS(A1020*'First Approx.'!$D$18))+SIN(RADIANS(A1020*'First Approx.'!$D$19))))</f>
        <v>#N/A</v>
      </c>
      <c r="D1020" s="1" t="e">
        <f>IF(B1020="",#N/A,0.5*(COS(RADIANS(A1020*'First Approx.'!$D$18))+COS(RADIANS(A1020*'First Approx.'!$D$19))))</f>
        <v>#N/A</v>
      </c>
    </row>
    <row r="1021" spans="1:4" x14ac:dyDescent="0.25">
      <c r="A1021">
        <v>509.5</v>
      </c>
      <c r="B1021" t="str">
        <f>IF(A1021&lt;='First Approx.'!$D$20,A1021,"")</f>
        <v/>
      </c>
      <c r="C1021" s="1" t="e">
        <f>IF(B1021="",#N/A,0.5*(SIN(RADIANS(A1021*'First Approx.'!$D$18))+SIN(RADIANS(A1021*'First Approx.'!$D$19))))</f>
        <v>#N/A</v>
      </c>
      <c r="D1021" s="1" t="e">
        <f>IF(B1021="",#N/A,0.5*(COS(RADIANS(A1021*'First Approx.'!$D$18))+COS(RADIANS(A1021*'First Approx.'!$D$19))))</f>
        <v>#N/A</v>
      </c>
    </row>
    <row r="1022" spans="1:4" x14ac:dyDescent="0.25">
      <c r="A1022">
        <v>510</v>
      </c>
      <c r="B1022" t="str">
        <f>IF(A1022&lt;='First Approx.'!$D$20,A1022,"")</f>
        <v/>
      </c>
      <c r="C1022" s="1" t="e">
        <f>IF(B1022="",#N/A,0.5*(SIN(RADIANS(A1022*'First Approx.'!$D$18))+SIN(RADIANS(A1022*'First Approx.'!$D$19))))</f>
        <v>#N/A</v>
      </c>
      <c r="D1022" s="1" t="e">
        <f>IF(B1022="",#N/A,0.5*(COS(RADIANS(A1022*'First Approx.'!$D$18))+COS(RADIANS(A1022*'First Approx.'!$D$19))))</f>
        <v>#N/A</v>
      </c>
    </row>
    <row r="1023" spans="1:4" x14ac:dyDescent="0.25">
      <c r="A1023">
        <v>510.5</v>
      </c>
      <c r="B1023" t="str">
        <f>IF(A1023&lt;='First Approx.'!$D$20,A1023,"")</f>
        <v/>
      </c>
      <c r="C1023" s="1" t="e">
        <f>IF(B1023="",#N/A,0.5*(SIN(RADIANS(A1023*'First Approx.'!$D$18))+SIN(RADIANS(A1023*'First Approx.'!$D$19))))</f>
        <v>#N/A</v>
      </c>
      <c r="D1023" s="1" t="e">
        <f>IF(B1023="",#N/A,0.5*(COS(RADIANS(A1023*'First Approx.'!$D$18))+COS(RADIANS(A1023*'First Approx.'!$D$19))))</f>
        <v>#N/A</v>
      </c>
    </row>
    <row r="1024" spans="1:4" x14ac:dyDescent="0.25">
      <c r="A1024">
        <v>511</v>
      </c>
      <c r="B1024" t="str">
        <f>IF(A1024&lt;='First Approx.'!$D$20,A1024,"")</f>
        <v/>
      </c>
      <c r="C1024" s="1" t="e">
        <f>IF(B1024="",#N/A,0.5*(SIN(RADIANS(A1024*'First Approx.'!$D$18))+SIN(RADIANS(A1024*'First Approx.'!$D$19))))</f>
        <v>#N/A</v>
      </c>
      <c r="D1024" s="1" t="e">
        <f>IF(B1024="",#N/A,0.5*(COS(RADIANS(A1024*'First Approx.'!$D$18))+COS(RADIANS(A1024*'First Approx.'!$D$19))))</f>
        <v>#N/A</v>
      </c>
    </row>
    <row r="1025" spans="1:4" x14ac:dyDescent="0.25">
      <c r="A1025">
        <v>511.5</v>
      </c>
      <c r="B1025" t="str">
        <f>IF(A1025&lt;='First Approx.'!$D$20,A1025,"")</f>
        <v/>
      </c>
      <c r="C1025" s="1" t="e">
        <f>IF(B1025="",#N/A,0.5*(SIN(RADIANS(A1025*'First Approx.'!$D$18))+SIN(RADIANS(A1025*'First Approx.'!$D$19))))</f>
        <v>#N/A</v>
      </c>
      <c r="D1025" s="1" t="e">
        <f>IF(B1025="",#N/A,0.5*(COS(RADIANS(A1025*'First Approx.'!$D$18))+COS(RADIANS(A1025*'First Approx.'!$D$19))))</f>
        <v>#N/A</v>
      </c>
    </row>
    <row r="1026" spans="1:4" x14ac:dyDescent="0.25">
      <c r="A1026">
        <v>512</v>
      </c>
      <c r="B1026" t="str">
        <f>IF(A1026&lt;='First Approx.'!$D$20,A1026,"")</f>
        <v/>
      </c>
      <c r="C1026" s="1" t="e">
        <f>IF(B1026="",#N/A,0.5*(SIN(RADIANS(A1026*'First Approx.'!$D$18))+SIN(RADIANS(A1026*'First Approx.'!$D$19))))</f>
        <v>#N/A</v>
      </c>
      <c r="D1026" s="1" t="e">
        <f>IF(B1026="",#N/A,0.5*(COS(RADIANS(A1026*'First Approx.'!$D$18))+COS(RADIANS(A1026*'First Approx.'!$D$19))))</f>
        <v>#N/A</v>
      </c>
    </row>
    <row r="1027" spans="1:4" x14ac:dyDescent="0.25">
      <c r="A1027">
        <v>512.5</v>
      </c>
      <c r="B1027" t="str">
        <f>IF(A1027&lt;='First Approx.'!$D$20,A1027,"")</f>
        <v/>
      </c>
      <c r="C1027" s="1" t="e">
        <f>IF(B1027="",#N/A,0.5*(SIN(RADIANS(A1027*'First Approx.'!$D$18))+SIN(RADIANS(A1027*'First Approx.'!$D$19))))</f>
        <v>#N/A</v>
      </c>
      <c r="D1027" s="1" t="e">
        <f>IF(B1027="",#N/A,0.5*(COS(RADIANS(A1027*'First Approx.'!$D$18))+COS(RADIANS(A1027*'First Approx.'!$D$19))))</f>
        <v>#N/A</v>
      </c>
    </row>
    <row r="1028" spans="1:4" x14ac:dyDescent="0.25">
      <c r="A1028">
        <v>513</v>
      </c>
      <c r="B1028" t="str">
        <f>IF(A1028&lt;='First Approx.'!$D$20,A1028,"")</f>
        <v/>
      </c>
      <c r="C1028" s="1" t="e">
        <f>IF(B1028="",#N/A,0.5*(SIN(RADIANS(A1028*'First Approx.'!$D$18))+SIN(RADIANS(A1028*'First Approx.'!$D$19))))</f>
        <v>#N/A</v>
      </c>
      <c r="D1028" s="1" t="e">
        <f>IF(B1028="",#N/A,0.5*(COS(RADIANS(A1028*'First Approx.'!$D$18))+COS(RADIANS(A1028*'First Approx.'!$D$19))))</f>
        <v>#N/A</v>
      </c>
    </row>
    <row r="1029" spans="1:4" x14ac:dyDescent="0.25">
      <c r="A1029">
        <v>513.5</v>
      </c>
      <c r="B1029" t="str">
        <f>IF(A1029&lt;='First Approx.'!$D$20,A1029,"")</f>
        <v/>
      </c>
      <c r="C1029" s="1" t="e">
        <f>IF(B1029="",#N/A,0.5*(SIN(RADIANS(A1029*'First Approx.'!$D$18))+SIN(RADIANS(A1029*'First Approx.'!$D$19))))</f>
        <v>#N/A</v>
      </c>
      <c r="D1029" s="1" t="e">
        <f>IF(B1029="",#N/A,0.5*(COS(RADIANS(A1029*'First Approx.'!$D$18))+COS(RADIANS(A1029*'First Approx.'!$D$19))))</f>
        <v>#N/A</v>
      </c>
    </row>
    <row r="1030" spans="1:4" x14ac:dyDescent="0.25">
      <c r="A1030">
        <v>514</v>
      </c>
      <c r="B1030" t="str">
        <f>IF(A1030&lt;='First Approx.'!$D$20,A1030,"")</f>
        <v/>
      </c>
      <c r="C1030" s="1" t="e">
        <f>IF(B1030="",#N/A,0.5*(SIN(RADIANS(A1030*'First Approx.'!$D$18))+SIN(RADIANS(A1030*'First Approx.'!$D$19))))</f>
        <v>#N/A</v>
      </c>
      <c r="D1030" s="1" t="e">
        <f>IF(B1030="",#N/A,0.5*(COS(RADIANS(A1030*'First Approx.'!$D$18))+COS(RADIANS(A1030*'First Approx.'!$D$19))))</f>
        <v>#N/A</v>
      </c>
    </row>
    <row r="1031" spans="1:4" x14ac:dyDescent="0.25">
      <c r="A1031">
        <v>514.5</v>
      </c>
      <c r="B1031" t="str">
        <f>IF(A1031&lt;='First Approx.'!$D$20,A1031,"")</f>
        <v/>
      </c>
      <c r="C1031" s="1" t="e">
        <f>IF(B1031="",#N/A,0.5*(SIN(RADIANS(A1031*'First Approx.'!$D$18))+SIN(RADIANS(A1031*'First Approx.'!$D$19))))</f>
        <v>#N/A</v>
      </c>
      <c r="D1031" s="1" t="e">
        <f>IF(B1031="",#N/A,0.5*(COS(RADIANS(A1031*'First Approx.'!$D$18))+COS(RADIANS(A1031*'First Approx.'!$D$19))))</f>
        <v>#N/A</v>
      </c>
    </row>
    <row r="1032" spans="1:4" x14ac:dyDescent="0.25">
      <c r="A1032">
        <v>515</v>
      </c>
      <c r="B1032" t="str">
        <f>IF(A1032&lt;='First Approx.'!$D$20,A1032,"")</f>
        <v/>
      </c>
      <c r="C1032" s="1" t="e">
        <f>IF(B1032="",#N/A,0.5*(SIN(RADIANS(A1032*'First Approx.'!$D$18))+SIN(RADIANS(A1032*'First Approx.'!$D$19))))</f>
        <v>#N/A</v>
      </c>
      <c r="D1032" s="1" t="e">
        <f>IF(B1032="",#N/A,0.5*(COS(RADIANS(A1032*'First Approx.'!$D$18))+COS(RADIANS(A1032*'First Approx.'!$D$19))))</f>
        <v>#N/A</v>
      </c>
    </row>
    <row r="1033" spans="1:4" x14ac:dyDescent="0.25">
      <c r="A1033">
        <v>515.5</v>
      </c>
      <c r="B1033" t="str">
        <f>IF(A1033&lt;='First Approx.'!$D$20,A1033,"")</f>
        <v/>
      </c>
      <c r="C1033" s="1" t="e">
        <f>IF(B1033="",#N/A,0.5*(SIN(RADIANS(A1033*'First Approx.'!$D$18))+SIN(RADIANS(A1033*'First Approx.'!$D$19))))</f>
        <v>#N/A</v>
      </c>
      <c r="D1033" s="1" t="e">
        <f>IF(B1033="",#N/A,0.5*(COS(RADIANS(A1033*'First Approx.'!$D$18))+COS(RADIANS(A1033*'First Approx.'!$D$19))))</f>
        <v>#N/A</v>
      </c>
    </row>
    <row r="1034" spans="1:4" x14ac:dyDescent="0.25">
      <c r="A1034">
        <v>516</v>
      </c>
      <c r="B1034" t="str">
        <f>IF(A1034&lt;='First Approx.'!$D$20,A1034,"")</f>
        <v/>
      </c>
      <c r="C1034" s="1" t="e">
        <f>IF(B1034="",#N/A,0.5*(SIN(RADIANS(A1034*'First Approx.'!$D$18))+SIN(RADIANS(A1034*'First Approx.'!$D$19))))</f>
        <v>#N/A</v>
      </c>
      <c r="D1034" s="1" t="e">
        <f>IF(B1034="",#N/A,0.5*(COS(RADIANS(A1034*'First Approx.'!$D$18))+COS(RADIANS(A1034*'First Approx.'!$D$19))))</f>
        <v>#N/A</v>
      </c>
    </row>
    <row r="1035" spans="1:4" x14ac:dyDescent="0.25">
      <c r="A1035">
        <v>516.5</v>
      </c>
      <c r="B1035" t="str">
        <f>IF(A1035&lt;='First Approx.'!$D$20,A1035,"")</f>
        <v/>
      </c>
      <c r="C1035" s="1" t="e">
        <f>IF(B1035="",#N/A,0.5*(SIN(RADIANS(A1035*'First Approx.'!$D$18))+SIN(RADIANS(A1035*'First Approx.'!$D$19))))</f>
        <v>#N/A</v>
      </c>
      <c r="D1035" s="1" t="e">
        <f>IF(B1035="",#N/A,0.5*(COS(RADIANS(A1035*'First Approx.'!$D$18))+COS(RADIANS(A1035*'First Approx.'!$D$19))))</f>
        <v>#N/A</v>
      </c>
    </row>
    <row r="1036" spans="1:4" x14ac:dyDescent="0.25">
      <c r="A1036">
        <v>517</v>
      </c>
      <c r="B1036" t="str">
        <f>IF(A1036&lt;='First Approx.'!$D$20,A1036,"")</f>
        <v/>
      </c>
      <c r="C1036" s="1" t="e">
        <f>IF(B1036="",#N/A,0.5*(SIN(RADIANS(A1036*'First Approx.'!$D$18))+SIN(RADIANS(A1036*'First Approx.'!$D$19))))</f>
        <v>#N/A</v>
      </c>
      <c r="D1036" s="1" t="e">
        <f>IF(B1036="",#N/A,0.5*(COS(RADIANS(A1036*'First Approx.'!$D$18))+COS(RADIANS(A1036*'First Approx.'!$D$19))))</f>
        <v>#N/A</v>
      </c>
    </row>
    <row r="1037" spans="1:4" x14ac:dyDescent="0.25">
      <c r="A1037">
        <v>517.5</v>
      </c>
      <c r="B1037" t="str">
        <f>IF(A1037&lt;='First Approx.'!$D$20,A1037,"")</f>
        <v/>
      </c>
      <c r="C1037" s="1" t="e">
        <f>IF(B1037="",#N/A,0.5*(SIN(RADIANS(A1037*'First Approx.'!$D$18))+SIN(RADIANS(A1037*'First Approx.'!$D$19))))</f>
        <v>#N/A</v>
      </c>
      <c r="D1037" s="1" t="e">
        <f>IF(B1037="",#N/A,0.5*(COS(RADIANS(A1037*'First Approx.'!$D$18))+COS(RADIANS(A1037*'First Approx.'!$D$19))))</f>
        <v>#N/A</v>
      </c>
    </row>
    <row r="1038" spans="1:4" x14ac:dyDescent="0.25">
      <c r="A1038">
        <v>518</v>
      </c>
      <c r="B1038" t="str">
        <f>IF(A1038&lt;='First Approx.'!$D$20,A1038,"")</f>
        <v/>
      </c>
      <c r="C1038" s="1" t="e">
        <f>IF(B1038="",#N/A,0.5*(SIN(RADIANS(A1038*'First Approx.'!$D$18))+SIN(RADIANS(A1038*'First Approx.'!$D$19))))</f>
        <v>#N/A</v>
      </c>
      <c r="D1038" s="1" t="e">
        <f>IF(B1038="",#N/A,0.5*(COS(RADIANS(A1038*'First Approx.'!$D$18))+COS(RADIANS(A1038*'First Approx.'!$D$19))))</f>
        <v>#N/A</v>
      </c>
    </row>
    <row r="1039" spans="1:4" x14ac:dyDescent="0.25">
      <c r="A1039">
        <v>518.5</v>
      </c>
      <c r="B1039" t="str">
        <f>IF(A1039&lt;='First Approx.'!$D$20,A1039,"")</f>
        <v/>
      </c>
      <c r="C1039" s="1" t="e">
        <f>IF(B1039="",#N/A,0.5*(SIN(RADIANS(A1039*'First Approx.'!$D$18))+SIN(RADIANS(A1039*'First Approx.'!$D$19))))</f>
        <v>#N/A</v>
      </c>
      <c r="D1039" s="1" t="e">
        <f>IF(B1039="",#N/A,0.5*(COS(RADIANS(A1039*'First Approx.'!$D$18))+COS(RADIANS(A1039*'First Approx.'!$D$19))))</f>
        <v>#N/A</v>
      </c>
    </row>
    <row r="1040" spans="1:4" x14ac:dyDescent="0.25">
      <c r="A1040">
        <v>519</v>
      </c>
      <c r="B1040" t="str">
        <f>IF(A1040&lt;='First Approx.'!$D$20,A1040,"")</f>
        <v/>
      </c>
      <c r="C1040" s="1" t="e">
        <f>IF(B1040="",#N/A,0.5*(SIN(RADIANS(A1040*'First Approx.'!$D$18))+SIN(RADIANS(A1040*'First Approx.'!$D$19))))</f>
        <v>#N/A</v>
      </c>
      <c r="D1040" s="1" t="e">
        <f>IF(B1040="",#N/A,0.5*(COS(RADIANS(A1040*'First Approx.'!$D$18))+COS(RADIANS(A1040*'First Approx.'!$D$19))))</f>
        <v>#N/A</v>
      </c>
    </row>
    <row r="1041" spans="1:4" x14ac:dyDescent="0.25">
      <c r="A1041">
        <v>519.5</v>
      </c>
      <c r="B1041" t="str">
        <f>IF(A1041&lt;='First Approx.'!$D$20,A1041,"")</f>
        <v/>
      </c>
      <c r="C1041" s="1" t="e">
        <f>IF(B1041="",#N/A,0.5*(SIN(RADIANS(A1041*'First Approx.'!$D$18))+SIN(RADIANS(A1041*'First Approx.'!$D$19))))</f>
        <v>#N/A</v>
      </c>
      <c r="D1041" s="1" t="e">
        <f>IF(B1041="",#N/A,0.5*(COS(RADIANS(A1041*'First Approx.'!$D$18))+COS(RADIANS(A1041*'First Approx.'!$D$19))))</f>
        <v>#N/A</v>
      </c>
    </row>
    <row r="1042" spans="1:4" x14ac:dyDescent="0.25">
      <c r="A1042">
        <v>520</v>
      </c>
      <c r="B1042" t="str">
        <f>IF(A1042&lt;='First Approx.'!$D$20,A1042,"")</f>
        <v/>
      </c>
      <c r="C1042" s="1" t="e">
        <f>IF(B1042="",#N/A,0.5*(SIN(RADIANS(A1042*'First Approx.'!$D$18))+SIN(RADIANS(A1042*'First Approx.'!$D$19))))</f>
        <v>#N/A</v>
      </c>
      <c r="D1042" s="1" t="e">
        <f>IF(B1042="",#N/A,0.5*(COS(RADIANS(A1042*'First Approx.'!$D$18))+COS(RADIANS(A1042*'First Approx.'!$D$19))))</f>
        <v>#N/A</v>
      </c>
    </row>
    <row r="1043" spans="1:4" x14ac:dyDescent="0.25">
      <c r="A1043">
        <v>520.5</v>
      </c>
      <c r="B1043" t="str">
        <f>IF(A1043&lt;='First Approx.'!$D$20,A1043,"")</f>
        <v/>
      </c>
      <c r="C1043" s="1" t="e">
        <f>IF(B1043="",#N/A,0.5*(SIN(RADIANS(A1043*'First Approx.'!$D$18))+SIN(RADIANS(A1043*'First Approx.'!$D$19))))</f>
        <v>#N/A</v>
      </c>
      <c r="D1043" s="1" t="e">
        <f>IF(B1043="",#N/A,0.5*(COS(RADIANS(A1043*'First Approx.'!$D$18))+COS(RADIANS(A1043*'First Approx.'!$D$19))))</f>
        <v>#N/A</v>
      </c>
    </row>
    <row r="1044" spans="1:4" x14ac:dyDescent="0.25">
      <c r="A1044">
        <v>521</v>
      </c>
      <c r="B1044" t="str">
        <f>IF(A1044&lt;='First Approx.'!$D$20,A1044,"")</f>
        <v/>
      </c>
      <c r="C1044" s="1" t="e">
        <f>IF(B1044="",#N/A,0.5*(SIN(RADIANS(A1044*'First Approx.'!$D$18))+SIN(RADIANS(A1044*'First Approx.'!$D$19))))</f>
        <v>#N/A</v>
      </c>
      <c r="D1044" s="1" t="e">
        <f>IF(B1044="",#N/A,0.5*(COS(RADIANS(A1044*'First Approx.'!$D$18))+COS(RADIANS(A1044*'First Approx.'!$D$19))))</f>
        <v>#N/A</v>
      </c>
    </row>
    <row r="1045" spans="1:4" x14ac:dyDescent="0.25">
      <c r="A1045">
        <v>521.5</v>
      </c>
      <c r="B1045" t="str">
        <f>IF(A1045&lt;='First Approx.'!$D$20,A1045,"")</f>
        <v/>
      </c>
      <c r="C1045" s="1" t="e">
        <f>IF(B1045="",#N/A,0.5*(SIN(RADIANS(A1045*'First Approx.'!$D$18))+SIN(RADIANS(A1045*'First Approx.'!$D$19))))</f>
        <v>#N/A</v>
      </c>
      <c r="D1045" s="1" t="e">
        <f>IF(B1045="",#N/A,0.5*(COS(RADIANS(A1045*'First Approx.'!$D$18))+COS(RADIANS(A1045*'First Approx.'!$D$19))))</f>
        <v>#N/A</v>
      </c>
    </row>
    <row r="1046" spans="1:4" x14ac:dyDescent="0.25">
      <c r="A1046">
        <v>522</v>
      </c>
      <c r="B1046" t="str">
        <f>IF(A1046&lt;='First Approx.'!$D$20,A1046,"")</f>
        <v/>
      </c>
      <c r="C1046" s="1" t="e">
        <f>IF(B1046="",#N/A,0.5*(SIN(RADIANS(A1046*'First Approx.'!$D$18))+SIN(RADIANS(A1046*'First Approx.'!$D$19))))</f>
        <v>#N/A</v>
      </c>
      <c r="D1046" s="1" t="e">
        <f>IF(B1046="",#N/A,0.5*(COS(RADIANS(A1046*'First Approx.'!$D$18))+COS(RADIANS(A1046*'First Approx.'!$D$19))))</f>
        <v>#N/A</v>
      </c>
    </row>
    <row r="1047" spans="1:4" x14ac:dyDescent="0.25">
      <c r="A1047">
        <v>522.5</v>
      </c>
      <c r="B1047" t="str">
        <f>IF(A1047&lt;='First Approx.'!$D$20,A1047,"")</f>
        <v/>
      </c>
      <c r="C1047" s="1" t="e">
        <f>IF(B1047="",#N/A,0.5*(SIN(RADIANS(A1047*'First Approx.'!$D$18))+SIN(RADIANS(A1047*'First Approx.'!$D$19))))</f>
        <v>#N/A</v>
      </c>
      <c r="D1047" s="1" t="e">
        <f>IF(B1047="",#N/A,0.5*(COS(RADIANS(A1047*'First Approx.'!$D$18))+COS(RADIANS(A1047*'First Approx.'!$D$19))))</f>
        <v>#N/A</v>
      </c>
    </row>
    <row r="1048" spans="1:4" x14ac:dyDescent="0.25">
      <c r="A1048">
        <v>523</v>
      </c>
      <c r="B1048" t="str">
        <f>IF(A1048&lt;='First Approx.'!$D$20,A1048,"")</f>
        <v/>
      </c>
      <c r="C1048" s="1" t="e">
        <f>IF(B1048="",#N/A,0.5*(SIN(RADIANS(A1048*'First Approx.'!$D$18))+SIN(RADIANS(A1048*'First Approx.'!$D$19))))</f>
        <v>#N/A</v>
      </c>
      <c r="D1048" s="1" t="e">
        <f>IF(B1048="",#N/A,0.5*(COS(RADIANS(A1048*'First Approx.'!$D$18))+COS(RADIANS(A1048*'First Approx.'!$D$19))))</f>
        <v>#N/A</v>
      </c>
    </row>
    <row r="1049" spans="1:4" x14ac:dyDescent="0.25">
      <c r="A1049">
        <v>523.5</v>
      </c>
      <c r="B1049" t="str">
        <f>IF(A1049&lt;='First Approx.'!$D$20,A1049,"")</f>
        <v/>
      </c>
      <c r="C1049" s="1" t="e">
        <f>IF(B1049="",#N/A,0.5*(SIN(RADIANS(A1049*'First Approx.'!$D$18))+SIN(RADIANS(A1049*'First Approx.'!$D$19))))</f>
        <v>#N/A</v>
      </c>
      <c r="D1049" s="1" t="e">
        <f>IF(B1049="",#N/A,0.5*(COS(RADIANS(A1049*'First Approx.'!$D$18))+COS(RADIANS(A1049*'First Approx.'!$D$19))))</f>
        <v>#N/A</v>
      </c>
    </row>
    <row r="1050" spans="1:4" x14ac:dyDescent="0.25">
      <c r="A1050">
        <v>524</v>
      </c>
      <c r="B1050" t="str">
        <f>IF(A1050&lt;='First Approx.'!$D$20,A1050,"")</f>
        <v/>
      </c>
      <c r="C1050" s="1" t="e">
        <f>IF(B1050="",#N/A,0.5*(SIN(RADIANS(A1050*'First Approx.'!$D$18))+SIN(RADIANS(A1050*'First Approx.'!$D$19))))</f>
        <v>#N/A</v>
      </c>
      <c r="D1050" s="1" t="e">
        <f>IF(B1050="",#N/A,0.5*(COS(RADIANS(A1050*'First Approx.'!$D$18))+COS(RADIANS(A1050*'First Approx.'!$D$19))))</f>
        <v>#N/A</v>
      </c>
    </row>
    <row r="1051" spans="1:4" x14ac:dyDescent="0.25">
      <c r="A1051">
        <v>524.5</v>
      </c>
      <c r="B1051" t="str">
        <f>IF(A1051&lt;='First Approx.'!$D$20,A1051,"")</f>
        <v/>
      </c>
      <c r="C1051" s="1" t="e">
        <f>IF(B1051="",#N/A,0.5*(SIN(RADIANS(A1051*'First Approx.'!$D$18))+SIN(RADIANS(A1051*'First Approx.'!$D$19))))</f>
        <v>#N/A</v>
      </c>
      <c r="D1051" s="1" t="e">
        <f>IF(B1051="",#N/A,0.5*(COS(RADIANS(A1051*'First Approx.'!$D$18))+COS(RADIANS(A1051*'First Approx.'!$D$19))))</f>
        <v>#N/A</v>
      </c>
    </row>
    <row r="1052" spans="1:4" x14ac:dyDescent="0.25">
      <c r="A1052">
        <v>525</v>
      </c>
      <c r="B1052" t="str">
        <f>IF(A1052&lt;='First Approx.'!$D$20,A1052,"")</f>
        <v/>
      </c>
      <c r="C1052" s="1" t="e">
        <f>IF(B1052="",#N/A,0.5*(SIN(RADIANS(A1052*'First Approx.'!$D$18))+SIN(RADIANS(A1052*'First Approx.'!$D$19))))</f>
        <v>#N/A</v>
      </c>
      <c r="D1052" s="1" t="e">
        <f>IF(B1052="",#N/A,0.5*(COS(RADIANS(A1052*'First Approx.'!$D$18))+COS(RADIANS(A1052*'First Approx.'!$D$19))))</f>
        <v>#N/A</v>
      </c>
    </row>
    <row r="1053" spans="1:4" x14ac:dyDescent="0.25">
      <c r="A1053">
        <v>525.5</v>
      </c>
      <c r="B1053" t="str">
        <f>IF(A1053&lt;='First Approx.'!$D$20,A1053,"")</f>
        <v/>
      </c>
      <c r="C1053" s="1" t="e">
        <f>IF(B1053="",#N/A,0.5*(SIN(RADIANS(A1053*'First Approx.'!$D$18))+SIN(RADIANS(A1053*'First Approx.'!$D$19))))</f>
        <v>#N/A</v>
      </c>
      <c r="D1053" s="1" t="e">
        <f>IF(B1053="",#N/A,0.5*(COS(RADIANS(A1053*'First Approx.'!$D$18))+COS(RADIANS(A1053*'First Approx.'!$D$19))))</f>
        <v>#N/A</v>
      </c>
    </row>
    <row r="1054" spans="1:4" x14ac:dyDescent="0.25">
      <c r="A1054">
        <v>526</v>
      </c>
      <c r="B1054" t="str">
        <f>IF(A1054&lt;='First Approx.'!$D$20,A1054,"")</f>
        <v/>
      </c>
      <c r="C1054" s="1" t="e">
        <f>IF(B1054="",#N/A,0.5*(SIN(RADIANS(A1054*'First Approx.'!$D$18))+SIN(RADIANS(A1054*'First Approx.'!$D$19))))</f>
        <v>#N/A</v>
      </c>
      <c r="D1054" s="1" t="e">
        <f>IF(B1054="",#N/A,0.5*(COS(RADIANS(A1054*'First Approx.'!$D$18))+COS(RADIANS(A1054*'First Approx.'!$D$19))))</f>
        <v>#N/A</v>
      </c>
    </row>
    <row r="1055" spans="1:4" x14ac:dyDescent="0.25">
      <c r="A1055">
        <v>526.5</v>
      </c>
      <c r="B1055" t="str">
        <f>IF(A1055&lt;='First Approx.'!$D$20,A1055,"")</f>
        <v/>
      </c>
      <c r="C1055" s="1" t="e">
        <f>IF(B1055="",#N/A,0.5*(SIN(RADIANS(A1055*'First Approx.'!$D$18))+SIN(RADIANS(A1055*'First Approx.'!$D$19))))</f>
        <v>#N/A</v>
      </c>
      <c r="D1055" s="1" t="e">
        <f>IF(B1055="",#N/A,0.5*(COS(RADIANS(A1055*'First Approx.'!$D$18))+COS(RADIANS(A1055*'First Approx.'!$D$19))))</f>
        <v>#N/A</v>
      </c>
    </row>
    <row r="1056" spans="1:4" x14ac:dyDescent="0.25">
      <c r="A1056">
        <v>527</v>
      </c>
      <c r="B1056" t="str">
        <f>IF(A1056&lt;='First Approx.'!$D$20,A1056,"")</f>
        <v/>
      </c>
      <c r="C1056" s="1" t="e">
        <f>IF(B1056="",#N/A,0.5*(SIN(RADIANS(A1056*'First Approx.'!$D$18))+SIN(RADIANS(A1056*'First Approx.'!$D$19))))</f>
        <v>#N/A</v>
      </c>
      <c r="D1056" s="1" t="e">
        <f>IF(B1056="",#N/A,0.5*(COS(RADIANS(A1056*'First Approx.'!$D$18))+COS(RADIANS(A1056*'First Approx.'!$D$19))))</f>
        <v>#N/A</v>
      </c>
    </row>
    <row r="1057" spans="1:4" x14ac:dyDescent="0.25">
      <c r="A1057">
        <v>527.5</v>
      </c>
      <c r="B1057" t="str">
        <f>IF(A1057&lt;='First Approx.'!$D$20,A1057,"")</f>
        <v/>
      </c>
      <c r="C1057" s="1" t="e">
        <f>IF(B1057="",#N/A,0.5*(SIN(RADIANS(A1057*'First Approx.'!$D$18))+SIN(RADIANS(A1057*'First Approx.'!$D$19))))</f>
        <v>#N/A</v>
      </c>
      <c r="D1057" s="1" t="e">
        <f>IF(B1057="",#N/A,0.5*(COS(RADIANS(A1057*'First Approx.'!$D$18))+COS(RADIANS(A1057*'First Approx.'!$D$19))))</f>
        <v>#N/A</v>
      </c>
    </row>
    <row r="1058" spans="1:4" x14ac:dyDescent="0.25">
      <c r="A1058">
        <v>528</v>
      </c>
      <c r="B1058" t="str">
        <f>IF(A1058&lt;='First Approx.'!$D$20,A1058,"")</f>
        <v/>
      </c>
      <c r="C1058" s="1" t="e">
        <f>IF(B1058="",#N/A,0.5*(SIN(RADIANS(A1058*'First Approx.'!$D$18))+SIN(RADIANS(A1058*'First Approx.'!$D$19))))</f>
        <v>#N/A</v>
      </c>
      <c r="D1058" s="1" t="e">
        <f>IF(B1058="",#N/A,0.5*(COS(RADIANS(A1058*'First Approx.'!$D$18))+COS(RADIANS(A1058*'First Approx.'!$D$19))))</f>
        <v>#N/A</v>
      </c>
    </row>
    <row r="1059" spans="1:4" x14ac:dyDescent="0.25">
      <c r="A1059">
        <v>528.5</v>
      </c>
      <c r="B1059" t="str">
        <f>IF(A1059&lt;='First Approx.'!$D$20,A1059,"")</f>
        <v/>
      </c>
      <c r="C1059" s="1" t="e">
        <f>IF(B1059="",#N/A,0.5*(SIN(RADIANS(A1059*'First Approx.'!$D$18))+SIN(RADIANS(A1059*'First Approx.'!$D$19))))</f>
        <v>#N/A</v>
      </c>
      <c r="D1059" s="1" t="e">
        <f>IF(B1059="",#N/A,0.5*(COS(RADIANS(A1059*'First Approx.'!$D$18))+COS(RADIANS(A1059*'First Approx.'!$D$19))))</f>
        <v>#N/A</v>
      </c>
    </row>
    <row r="1060" spans="1:4" x14ac:dyDescent="0.25">
      <c r="A1060">
        <v>529</v>
      </c>
      <c r="B1060" t="str">
        <f>IF(A1060&lt;='First Approx.'!$D$20,A1060,"")</f>
        <v/>
      </c>
      <c r="C1060" s="1" t="e">
        <f>IF(B1060="",#N/A,0.5*(SIN(RADIANS(A1060*'First Approx.'!$D$18))+SIN(RADIANS(A1060*'First Approx.'!$D$19))))</f>
        <v>#N/A</v>
      </c>
      <c r="D1060" s="1" t="e">
        <f>IF(B1060="",#N/A,0.5*(COS(RADIANS(A1060*'First Approx.'!$D$18))+COS(RADIANS(A1060*'First Approx.'!$D$19))))</f>
        <v>#N/A</v>
      </c>
    </row>
    <row r="1061" spans="1:4" x14ac:dyDescent="0.25">
      <c r="A1061">
        <v>529.5</v>
      </c>
      <c r="B1061" t="str">
        <f>IF(A1061&lt;='First Approx.'!$D$20,A1061,"")</f>
        <v/>
      </c>
      <c r="C1061" s="1" t="e">
        <f>IF(B1061="",#N/A,0.5*(SIN(RADIANS(A1061*'First Approx.'!$D$18))+SIN(RADIANS(A1061*'First Approx.'!$D$19))))</f>
        <v>#N/A</v>
      </c>
      <c r="D1061" s="1" t="e">
        <f>IF(B1061="",#N/A,0.5*(COS(RADIANS(A1061*'First Approx.'!$D$18))+COS(RADIANS(A1061*'First Approx.'!$D$19))))</f>
        <v>#N/A</v>
      </c>
    </row>
    <row r="1062" spans="1:4" x14ac:dyDescent="0.25">
      <c r="A1062">
        <v>530</v>
      </c>
      <c r="B1062" t="str">
        <f>IF(A1062&lt;='First Approx.'!$D$20,A1062,"")</f>
        <v/>
      </c>
      <c r="C1062" s="1" t="e">
        <f>IF(B1062="",#N/A,0.5*(SIN(RADIANS(A1062*'First Approx.'!$D$18))+SIN(RADIANS(A1062*'First Approx.'!$D$19))))</f>
        <v>#N/A</v>
      </c>
      <c r="D1062" s="1" t="e">
        <f>IF(B1062="",#N/A,0.5*(COS(RADIANS(A1062*'First Approx.'!$D$18))+COS(RADIANS(A1062*'First Approx.'!$D$19))))</f>
        <v>#N/A</v>
      </c>
    </row>
    <row r="1063" spans="1:4" x14ac:dyDescent="0.25">
      <c r="A1063">
        <v>530.5</v>
      </c>
      <c r="B1063" t="str">
        <f>IF(A1063&lt;='First Approx.'!$D$20,A1063,"")</f>
        <v/>
      </c>
      <c r="C1063" s="1" t="e">
        <f>IF(B1063="",#N/A,0.5*(SIN(RADIANS(A1063*'First Approx.'!$D$18))+SIN(RADIANS(A1063*'First Approx.'!$D$19))))</f>
        <v>#N/A</v>
      </c>
      <c r="D1063" s="1" t="e">
        <f>IF(B1063="",#N/A,0.5*(COS(RADIANS(A1063*'First Approx.'!$D$18))+COS(RADIANS(A1063*'First Approx.'!$D$19))))</f>
        <v>#N/A</v>
      </c>
    </row>
    <row r="1064" spans="1:4" x14ac:dyDescent="0.25">
      <c r="A1064">
        <v>531</v>
      </c>
      <c r="B1064" t="str">
        <f>IF(A1064&lt;='First Approx.'!$D$20,A1064,"")</f>
        <v/>
      </c>
      <c r="C1064" s="1" t="e">
        <f>IF(B1064="",#N/A,0.5*(SIN(RADIANS(A1064*'First Approx.'!$D$18))+SIN(RADIANS(A1064*'First Approx.'!$D$19))))</f>
        <v>#N/A</v>
      </c>
      <c r="D1064" s="1" t="e">
        <f>IF(B1064="",#N/A,0.5*(COS(RADIANS(A1064*'First Approx.'!$D$18))+COS(RADIANS(A1064*'First Approx.'!$D$19))))</f>
        <v>#N/A</v>
      </c>
    </row>
    <row r="1065" spans="1:4" x14ac:dyDescent="0.25">
      <c r="A1065">
        <v>531.5</v>
      </c>
      <c r="B1065" t="str">
        <f>IF(A1065&lt;='First Approx.'!$D$20,A1065,"")</f>
        <v/>
      </c>
      <c r="C1065" s="1" t="e">
        <f>IF(B1065="",#N/A,0.5*(SIN(RADIANS(A1065*'First Approx.'!$D$18))+SIN(RADIANS(A1065*'First Approx.'!$D$19))))</f>
        <v>#N/A</v>
      </c>
      <c r="D1065" s="1" t="e">
        <f>IF(B1065="",#N/A,0.5*(COS(RADIANS(A1065*'First Approx.'!$D$18))+COS(RADIANS(A1065*'First Approx.'!$D$19))))</f>
        <v>#N/A</v>
      </c>
    </row>
    <row r="1066" spans="1:4" x14ac:dyDescent="0.25">
      <c r="A1066">
        <v>532</v>
      </c>
      <c r="B1066" t="str">
        <f>IF(A1066&lt;='First Approx.'!$D$20,A1066,"")</f>
        <v/>
      </c>
      <c r="C1066" s="1" t="e">
        <f>IF(B1066="",#N/A,0.5*(SIN(RADIANS(A1066*'First Approx.'!$D$18))+SIN(RADIANS(A1066*'First Approx.'!$D$19))))</f>
        <v>#N/A</v>
      </c>
      <c r="D1066" s="1" t="e">
        <f>IF(B1066="",#N/A,0.5*(COS(RADIANS(A1066*'First Approx.'!$D$18))+COS(RADIANS(A1066*'First Approx.'!$D$19))))</f>
        <v>#N/A</v>
      </c>
    </row>
    <row r="1067" spans="1:4" x14ac:dyDescent="0.25">
      <c r="A1067">
        <v>532.5</v>
      </c>
      <c r="B1067" t="str">
        <f>IF(A1067&lt;='First Approx.'!$D$20,A1067,"")</f>
        <v/>
      </c>
      <c r="C1067" s="1" t="e">
        <f>IF(B1067="",#N/A,0.5*(SIN(RADIANS(A1067*'First Approx.'!$D$18))+SIN(RADIANS(A1067*'First Approx.'!$D$19))))</f>
        <v>#N/A</v>
      </c>
      <c r="D1067" s="1" t="e">
        <f>IF(B1067="",#N/A,0.5*(COS(RADIANS(A1067*'First Approx.'!$D$18))+COS(RADIANS(A1067*'First Approx.'!$D$19))))</f>
        <v>#N/A</v>
      </c>
    </row>
    <row r="1068" spans="1:4" x14ac:dyDescent="0.25">
      <c r="A1068">
        <v>533</v>
      </c>
      <c r="B1068" t="str">
        <f>IF(A1068&lt;='First Approx.'!$D$20,A1068,"")</f>
        <v/>
      </c>
      <c r="C1068" s="1" t="e">
        <f>IF(B1068="",#N/A,0.5*(SIN(RADIANS(A1068*'First Approx.'!$D$18))+SIN(RADIANS(A1068*'First Approx.'!$D$19))))</f>
        <v>#N/A</v>
      </c>
      <c r="D1068" s="1" t="e">
        <f>IF(B1068="",#N/A,0.5*(COS(RADIANS(A1068*'First Approx.'!$D$18))+COS(RADIANS(A1068*'First Approx.'!$D$19))))</f>
        <v>#N/A</v>
      </c>
    </row>
    <row r="1069" spans="1:4" x14ac:dyDescent="0.25">
      <c r="A1069">
        <v>533.5</v>
      </c>
      <c r="B1069" t="str">
        <f>IF(A1069&lt;='First Approx.'!$D$20,A1069,"")</f>
        <v/>
      </c>
      <c r="C1069" s="1" t="e">
        <f>IF(B1069="",#N/A,0.5*(SIN(RADIANS(A1069*'First Approx.'!$D$18))+SIN(RADIANS(A1069*'First Approx.'!$D$19))))</f>
        <v>#N/A</v>
      </c>
      <c r="D1069" s="1" t="e">
        <f>IF(B1069="",#N/A,0.5*(COS(RADIANS(A1069*'First Approx.'!$D$18))+COS(RADIANS(A1069*'First Approx.'!$D$19))))</f>
        <v>#N/A</v>
      </c>
    </row>
    <row r="1070" spans="1:4" x14ac:dyDescent="0.25">
      <c r="A1070">
        <v>534</v>
      </c>
      <c r="B1070" t="str">
        <f>IF(A1070&lt;='First Approx.'!$D$20,A1070,"")</f>
        <v/>
      </c>
      <c r="C1070" s="1" t="e">
        <f>IF(B1070="",#N/A,0.5*(SIN(RADIANS(A1070*'First Approx.'!$D$18))+SIN(RADIANS(A1070*'First Approx.'!$D$19))))</f>
        <v>#N/A</v>
      </c>
      <c r="D1070" s="1" t="e">
        <f>IF(B1070="",#N/A,0.5*(COS(RADIANS(A1070*'First Approx.'!$D$18))+COS(RADIANS(A1070*'First Approx.'!$D$19))))</f>
        <v>#N/A</v>
      </c>
    </row>
    <row r="1071" spans="1:4" x14ac:dyDescent="0.25">
      <c r="A1071">
        <v>534.5</v>
      </c>
      <c r="B1071" t="str">
        <f>IF(A1071&lt;='First Approx.'!$D$20,A1071,"")</f>
        <v/>
      </c>
      <c r="C1071" s="1" t="e">
        <f>IF(B1071="",#N/A,0.5*(SIN(RADIANS(A1071*'First Approx.'!$D$18))+SIN(RADIANS(A1071*'First Approx.'!$D$19))))</f>
        <v>#N/A</v>
      </c>
      <c r="D1071" s="1" t="e">
        <f>IF(B1071="",#N/A,0.5*(COS(RADIANS(A1071*'First Approx.'!$D$18))+COS(RADIANS(A1071*'First Approx.'!$D$19))))</f>
        <v>#N/A</v>
      </c>
    </row>
    <row r="1072" spans="1:4" x14ac:dyDescent="0.25">
      <c r="A1072">
        <v>535</v>
      </c>
      <c r="B1072" t="str">
        <f>IF(A1072&lt;='First Approx.'!$D$20,A1072,"")</f>
        <v/>
      </c>
      <c r="C1072" s="1" t="e">
        <f>IF(B1072="",#N/A,0.5*(SIN(RADIANS(A1072*'First Approx.'!$D$18))+SIN(RADIANS(A1072*'First Approx.'!$D$19))))</f>
        <v>#N/A</v>
      </c>
      <c r="D1072" s="1" t="e">
        <f>IF(B1072="",#N/A,0.5*(COS(RADIANS(A1072*'First Approx.'!$D$18))+COS(RADIANS(A1072*'First Approx.'!$D$19))))</f>
        <v>#N/A</v>
      </c>
    </row>
    <row r="1073" spans="1:4" x14ac:dyDescent="0.25">
      <c r="A1073">
        <v>535.5</v>
      </c>
      <c r="B1073" t="str">
        <f>IF(A1073&lt;='First Approx.'!$D$20,A1073,"")</f>
        <v/>
      </c>
      <c r="C1073" s="1" t="e">
        <f>IF(B1073="",#N/A,0.5*(SIN(RADIANS(A1073*'First Approx.'!$D$18))+SIN(RADIANS(A1073*'First Approx.'!$D$19))))</f>
        <v>#N/A</v>
      </c>
      <c r="D1073" s="1" t="e">
        <f>IF(B1073="",#N/A,0.5*(COS(RADIANS(A1073*'First Approx.'!$D$18))+COS(RADIANS(A1073*'First Approx.'!$D$19))))</f>
        <v>#N/A</v>
      </c>
    </row>
    <row r="1074" spans="1:4" x14ac:dyDescent="0.25">
      <c r="A1074">
        <v>536</v>
      </c>
      <c r="B1074" t="str">
        <f>IF(A1074&lt;='First Approx.'!$D$20,A1074,"")</f>
        <v/>
      </c>
      <c r="C1074" s="1" t="e">
        <f>IF(B1074="",#N/A,0.5*(SIN(RADIANS(A1074*'First Approx.'!$D$18))+SIN(RADIANS(A1074*'First Approx.'!$D$19))))</f>
        <v>#N/A</v>
      </c>
      <c r="D1074" s="1" t="e">
        <f>IF(B1074="",#N/A,0.5*(COS(RADIANS(A1074*'First Approx.'!$D$18))+COS(RADIANS(A1074*'First Approx.'!$D$19))))</f>
        <v>#N/A</v>
      </c>
    </row>
    <row r="1075" spans="1:4" x14ac:dyDescent="0.25">
      <c r="A1075">
        <v>536.5</v>
      </c>
      <c r="B1075" t="str">
        <f>IF(A1075&lt;='First Approx.'!$D$20,A1075,"")</f>
        <v/>
      </c>
      <c r="C1075" s="1" t="e">
        <f>IF(B1075="",#N/A,0.5*(SIN(RADIANS(A1075*'First Approx.'!$D$18))+SIN(RADIANS(A1075*'First Approx.'!$D$19))))</f>
        <v>#N/A</v>
      </c>
      <c r="D1075" s="1" t="e">
        <f>IF(B1075="",#N/A,0.5*(COS(RADIANS(A1075*'First Approx.'!$D$18))+COS(RADIANS(A1075*'First Approx.'!$D$19))))</f>
        <v>#N/A</v>
      </c>
    </row>
    <row r="1076" spans="1:4" x14ac:dyDescent="0.25">
      <c r="A1076">
        <v>537</v>
      </c>
      <c r="B1076" t="str">
        <f>IF(A1076&lt;='First Approx.'!$D$20,A1076,"")</f>
        <v/>
      </c>
      <c r="C1076" s="1" t="e">
        <f>IF(B1076="",#N/A,0.5*(SIN(RADIANS(A1076*'First Approx.'!$D$18))+SIN(RADIANS(A1076*'First Approx.'!$D$19))))</f>
        <v>#N/A</v>
      </c>
      <c r="D1076" s="1" t="e">
        <f>IF(B1076="",#N/A,0.5*(COS(RADIANS(A1076*'First Approx.'!$D$18))+COS(RADIANS(A1076*'First Approx.'!$D$19))))</f>
        <v>#N/A</v>
      </c>
    </row>
    <row r="1077" spans="1:4" x14ac:dyDescent="0.25">
      <c r="A1077">
        <v>537.5</v>
      </c>
      <c r="B1077" t="str">
        <f>IF(A1077&lt;='First Approx.'!$D$20,A1077,"")</f>
        <v/>
      </c>
      <c r="C1077" s="1" t="e">
        <f>IF(B1077="",#N/A,0.5*(SIN(RADIANS(A1077*'First Approx.'!$D$18))+SIN(RADIANS(A1077*'First Approx.'!$D$19))))</f>
        <v>#N/A</v>
      </c>
      <c r="D1077" s="1" t="e">
        <f>IF(B1077="",#N/A,0.5*(COS(RADIANS(A1077*'First Approx.'!$D$18))+COS(RADIANS(A1077*'First Approx.'!$D$19))))</f>
        <v>#N/A</v>
      </c>
    </row>
    <row r="1078" spans="1:4" x14ac:dyDescent="0.25">
      <c r="A1078">
        <v>538</v>
      </c>
      <c r="B1078" t="str">
        <f>IF(A1078&lt;='First Approx.'!$D$20,A1078,"")</f>
        <v/>
      </c>
      <c r="C1078" s="1" t="e">
        <f>IF(B1078="",#N/A,0.5*(SIN(RADIANS(A1078*'First Approx.'!$D$18))+SIN(RADIANS(A1078*'First Approx.'!$D$19))))</f>
        <v>#N/A</v>
      </c>
      <c r="D1078" s="1" t="e">
        <f>IF(B1078="",#N/A,0.5*(COS(RADIANS(A1078*'First Approx.'!$D$18))+COS(RADIANS(A1078*'First Approx.'!$D$19))))</f>
        <v>#N/A</v>
      </c>
    </row>
    <row r="1079" spans="1:4" x14ac:dyDescent="0.25">
      <c r="A1079">
        <v>538.5</v>
      </c>
      <c r="B1079" t="str">
        <f>IF(A1079&lt;='First Approx.'!$D$20,A1079,"")</f>
        <v/>
      </c>
      <c r="C1079" s="1" t="e">
        <f>IF(B1079="",#N/A,0.5*(SIN(RADIANS(A1079*'First Approx.'!$D$18))+SIN(RADIANS(A1079*'First Approx.'!$D$19))))</f>
        <v>#N/A</v>
      </c>
      <c r="D1079" s="1" t="e">
        <f>IF(B1079="",#N/A,0.5*(COS(RADIANS(A1079*'First Approx.'!$D$18))+COS(RADIANS(A1079*'First Approx.'!$D$19))))</f>
        <v>#N/A</v>
      </c>
    </row>
    <row r="1080" spans="1:4" x14ac:dyDescent="0.25">
      <c r="A1080">
        <v>539</v>
      </c>
      <c r="B1080" t="str">
        <f>IF(A1080&lt;='First Approx.'!$D$20,A1080,"")</f>
        <v/>
      </c>
      <c r="C1080" s="1" t="e">
        <f>IF(B1080="",#N/A,0.5*(SIN(RADIANS(A1080*'First Approx.'!$D$18))+SIN(RADIANS(A1080*'First Approx.'!$D$19))))</f>
        <v>#N/A</v>
      </c>
      <c r="D1080" s="1" t="e">
        <f>IF(B1080="",#N/A,0.5*(COS(RADIANS(A1080*'First Approx.'!$D$18))+COS(RADIANS(A1080*'First Approx.'!$D$19))))</f>
        <v>#N/A</v>
      </c>
    </row>
    <row r="1081" spans="1:4" x14ac:dyDescent="0.25">
      <c r="A1081">
        <v>539.5</v>
      </c>
      <c r="B1081" t="str">
        <f>IF(A1081&lt;='First Approx.'!$D$20,A1081,"")</f>
        <v/>
      </c>
      <c r="C1081" s="1" t="e">
        <f>IF(B1081="",#N/A,0.5*(SIN(RADIANS(A1081*'First Approx.'!$D$18))+SIN(RADIANS(A1081*'First Approx.'!$D$19))))</f>
        <v>#N/A</v>
      </c>
      <c r="D1081" s="1" t="e">
        <f>IF(B1081="",#N/A,0.5*(COS(RADIANS(A1081*'First Approx.'!$D$18))+COS(RADIANS(A1081*'First Approx.'!$D$19))))</f>
        <v>#N/A</v>
      </c>
    </row>
    <row r="1082" spans="1:4" x14ac:dyDescent="0.25">
      <c r="A1082">
        <v>540</v>
      </c>
      <c r="B1082" t="str">
        <f>IF(A1082&lt;='First Approx.'!$D$20,A1082,"")</f>
        <v/>
      </c>
      <c r="C1082" s="1" t="e">
        <f>IF(B1082="",#N/A,0.5*(SIN(RADIANS(A1082*'First Approx.'!$D$18))+SIN(RADIANS(A1082*'First Approx.'!$D$19))))</f>
        <v>#N/A</v>
      </c>
      <c r="D1082" s="1" t="e">
        <f>IF(B1082="",#N/A,0.5*(COS(RADIANS(A1082*'First Approx.'!$D$18))+COS(RADIANS(A1082*'First Approx.'!$D$19))))</f>
        <v>#N/A</v>
      </c>
    </row>
    <row r="1083" spans="1:4" x14ac:dyDescent="0.25">
      <c r="A1083">
        <v>540.5</v>
      </c>
      <c r="B1083" t="str">
        <f>IF(A1083&lt;='First Approx.'!$D$20,A1083,"")</f>
        <v/>
      </c>
      <c r="C1083" s="1" t="e">
        <f>IF(B1083="",#N/A,0.5*(SIN(RADIANS(A1083*'First Approx.'!$D$18))+SIN(RADIANS(A1083*'First Approx.'!$D$19))))</f>
        <v>#N/A</v>
      </c>
      <c r="D1083" s="1" t="e">
        <f>IF(B1083="",#N/A,0.5*(COS(RADIANS(A1083*'First Approx.'!$D$18))+COS(RADIANS(A1083*'First Approx.'!$D$19))))</f>
        <v>#N/A</v>
      </c>
    </row>
    <row r="1084" spans="1:4" x14ac:dyDescent="0.25">
      <c r="A1084">
        <v>541</v>
      </c>
      <c r="B1084" t="str">
        <f>IF(A1084&lt;='First Approx.'!$D$20,A1084,"")</f>
        <v/>
      </c>
      <c r="C1084" s="1" t="e">
        <f>IF(B1084="",#N/A,0.5*(SIN(RADIANS(A1084*'First Approx.'!$D$18))+SIN(RADIANS(A1084*'First Approx.'!$D$19))))</f>
        <v>#N/A</v>
      </c>
      <c r="D1084" s="1" t="e">
        <f>IF(B1084="",#N/A,0.5*(COS(RADIANS(A1084*'First Approx.'!$D$18))+COS(RADIANS(A1084*'First Approx.'!$D$19))))</f>
        <v>#N/A</v>
      </c>
    </row>
    <row r="1085" spans="1:4" x14ac:dyDescent="0.25">
      <c r="A1085">
        <v>541.5</v>
      </c>
      <c r="B1085" t="str">
        <f>IF(A1085&lt;='First Approx.'!$D$20,A1085,"")</f>
        <v/>
      </c>
      <c r="C1085" s="1" t="e">
        <f>IF(B1085="",#N/A,0.5*(SIN(RADIANS(A1085*'First Approx.'!$D$18))+SIN(RADIANS(A1085*'First Approx.'!$D$19))))</f>
        <v>#N/A</v>
      </c>
      <c r="D1085" s="1" t="e">
        <f>IF(B1085="",#N/A,0.5*(COS(RADIANS(A1085*'First Approx.'!$D$18))+COS(RADIANS(A1085*'First Approx.'!$D$19))))</f>
        <v>#N/A</v>
      </c>
    </row>
    <row r="1086" spans="1:4" x14ac:dyDescent="0.25">
      <c r="A1086">
        <v>542</v>
      </c>
      <c r="B1086" t="str">
        <f>IF(A1086&lt;='First Approx.'!$D$20,A1086,"")</f>
        <v/>
      </c>
      <c r="C1086" s="1" t="e">
        <f>IF(B1086="",#N/A,0.5*(SIN(RADIANS(A1086*'First Approx.'!$D$18))+SIN(RADIANS(A1086*'First Approx.'!$D$19))))</f>
        <v>#N/A</v>
      </c>
      <c r="D1086" s="1" t="e">
        <f>IF(B1086="",#N/A,0.5*(COS(RADIANS(A1086*'First Approx.'!$D$18))+COS(RADIANS(A1086*'First Approx.'!$D$19))))</f>
        <v>#N/A</v>
      </c>
    </row>
    <row r="1087" spans="1:4" x14ac:dyDescent="0.25">
      <c r="A1087">
        <v>542.5</v>
      </c>
      <c r="B1087" t="str">
        <f>IF(A1087&lt;='First Approx.'!$D$20,A1087,"")</f>
        <v/>
      </c>
      <c r="C1087" s="1" t="e">
        <f>IF(B1087="",#N/A,0.5*(SIN(RADIANS(A1087*'First Approx.'!$D$18))+SIN(RADIANS(A1087*'First Approx.'!$D$19))))</f>
        <v>#N/A</v>
      </c>
      <c r="D1087" s="1" t="e">
        <f>IF(B1087="",#N/A,0.5*(COS(RADIANS(A1087*'First Approx.'!$D$18))+COS(RADIANS(A1087*'First Approx.'!$D$19))))</f>
        <v>#N/A</v>
      </c>
    </row>
    <row r="1088" spans="1:4" x14ac:dyDescent="0.25">
      <c r="A1088">
        <v>543</v>
      </c>
      <c r="B1088" t="str">
        <f>IF(A1088&lt;='First Approx.'!$D$20,A1088,"")</f>
        <v/>
      </c>
      <c r="C1088" s="1" t="e">
        <f>IF(B1088="",#N/A,0.5*(SIN(RADIANS(A1088*'First Approx.'!$D$18))+SIN(RADIANS(A1088*'First Approx.'!$D$19))))</f>
        <v>#N/A</v>
      </c>
      <c r="D1088" s="1" t="e">
        <f>IF(B1088="",#N/A,0.5*(COS(RADIANS(A1088*'First Approx.'!$D$18))+COS(RADIANS(A1088*'First Approx.'!$D$19))))</f>
        <v>#N/A</v>
      </c>
    </row>
    <row r="1089" spans="1:4" x14ac:dyDescent="0.25">
      <c r="A1089">
        <v>543.5</v>
      </c>
      <c r="B1089" t="str">
        <f>IF(A1089&lt;='First Approx.'!$D$20,A1089,"")</f>
        <v/>
      </c>
      <c r="C1089" s="1" t="e">
        <f>IF(B1089="",#N/A,0.5*(SIN(RADIANS(A1089*'First Approx.'!$D$18))+SIN(RADIANS(A1089*'First Approx.'!$D$19))))</f>
        <v>#N/A</v>
      </c>
      <c r="D1089" s="1" t="e">
        <f>IF(B1089="",#N/A,0.5*(COS(RADIANS(A1089*'First Approx.'!$D$18))+COS(RADIANS(A1089*'First Approx.'!$D$19))))</f>
        <v>#N/A</v>
      </c>
    </row>
    <row r="1090" spans="1:4" x14ac:dyDescent="0.25">
      <c r="A1090">
        <v>544</v>
      </c>
      <c r="B1090" t="str">
        <f>IF(A1090&lt;='First Approx.'!$D$20,A1090,"")</f>
        <v/>
      </c>
      <c r="C1090" s="1" t="e">
        <f>IF(B1090="",#N/A,0.5*(SIN(RADIANS(A1090*'First Approx.'!$D$18))+SIN(RADIANS(A1090*'First Approx.'!$D$19))))</f>
        <v>#N/A</v>
      </c>
      <c r="D1090" s="1" t="e">
        <f>IF(B1090="",#N/A,0.5*(COS(RADIANS(A1090*'First Approx.'!$D$18))+COS(RADIANS(A1090*'First Approx.'!$D$19))))</f>
        <v>#N/A</v>
      </c>
    </row>
    <row r="1091" spans="1:4" x14ac:dyDescent="0.25">
      <c r="A1091">
        <v>544.5</v>
      </c>
      <c r="B1091" t="str">
        <f>IF(A1091&lt;='First Approx.'!$D$20,A1091,"")</f>
        <v/>
      </c>
      <c r="C1091" s="1" t="e">
        <f>IF(B1091="",#N/A,0.5*(SIN(RADIANS(A1091*'First Approx.'!$D$18))+SIN(RADIANS(A1091*'First Approx.'!$D$19))))</f>
        <v>#N/A</v>
      </c>
      <c r="D1091" s="1" t="e">
        <f>IF(B1091="",#N/A,0.5*(COS(RADIANS(A1091*'First Approx.'!$D$18))+COS(RADIANS(A1091*'First Approx.'!$D$19))))</f>
        <v>#N/A</v>
      </c>
    </row>
    <row r="1092" spans="1:4" x14ac:dyDescent="0.25">
      <c r="A1092">
        <v>545</v>
      </c>
      <c r="B1092" t="str">
        <f>IF(A1092&lt;='First Approx.'!$D$20,A1092,"")</f>
        <v/>
      </c>
      <c r="C1092" s="1" t="e">
        <f>IF(B1092="",#N/A,0.5*(SIN(RADIANS(A1092*'First Approx.'!$D$18))+SIN(RADIANS(A1092*'First Approx.'!$D$19))))</f>
        <v>#N/A</v>
      </c>
      <c r="D1092" s="1" t="e">
        <f>IF(B1092="",#N/A,0.5*(COS(RADIANS(A1092*'First Approx.'!$D$18))+COS(RADIANS(A1092*'First Approx.'!$D$19))))</f>
        <v>#N/A</v>
      </c>
    </row>
    <row r="1093" spans="1:4" x14ac:dyDescent="0.25">
      <c r="A1093">
        <v>545.5</v>
      </c>
      <c r="B1093" t="str">
        <f>IF(A1093&lt;='First Approx.'!$D$20,A1093,"")</f>
        <v/>
      </c>
      <c r="C1093" s="1" t="e">
        <f>IF(B1093="",#N/A,0.5*(SIN(RADIANS(A1093*'First Approx.'!$D$18))+SIN(RADIANS(A1093*'First Approx.'!$D$19))))</f>
        <v>#N/A</v>
      </c>
      <c r="D1093" s="1" t="e">
        <f>IF(B1093="",#N/A,0.5*(COS(RADIANS(A1093*'First Approx.'!$D$18))+COS(RADIANS(A1093*'First Approx.'!$D$19))))</f>
        <v>#N/A</v>
      </c>
    </row>
    <row r="1094" spans="1:4" x14ac:dyDescent="0.25">
      <c r="A1094">
        <v>546</v>
      </c>
      <c r="B1094" t="str">
        <f>IF(A1094&lt;='First Approx.'!$D$20,A1094,"")</f>
        <v/>
      </c>
      <c r="C1094" s="1" t="e">
        <f>IF(B1094="",#N/A,0.5*(SIN(RADIANS(A1094*'First Approx.'!$D$18))+SIN(RADIANS(A1094*'First Approx.'!$D$19))))</f>
        <v>#N/A</v>
      </c>
      <c r="D1094" s="1" t="e">
        <f>IF(B1094="",#N/A,0.5*(COS(RADIANS(A1094*'First Approx.'!$D$18))+COS(RADIANS(A1094*'First Approx.'!$D$19))))</f>
        <v>#N/A</v>
      </c>
    </row>
    <row r="1095" spans="1:4" x14ac:dyDescent="0.25">
      <c r="A1095">
        <v>546.5</v>
      </c>
      <c r="B1095" t="str">
        <f>IF(A1095&lt;='First Approx.'!$D$20,A1095,"")</f>
        <v/>
      </c>
      <c r="C1095" s="1" t="e">
        <f>IF(B1095="",#N/A,0.5*(SIN(RADIANS(A1095*'First Approx.'!$D$18))+SIN(RADIANS(A1095*'First Approx.'!$D$19))))</f>
        <v>#N/A</v>
      </c>
      <c r="D1095" s="1" t="e">
        <f>IF(B1095="",#N/A,0.5*(COS(RADIANS(A1095*'First Approx.'!$D$18))+COS(RADIANS(A1095*'First Approx.'!$D$19))))</f>
        <v>#N/A</v>
      </c>
    </row>
    <row r="1096" spans="1:4" x14ac:dyDescent="0.25">
      <c r="A1096">
        <v>547</v>
      </c>
      <c r="B1096" t="str">
        <f>IF(A1096&lt;='First Approx.'!$D$20,A1096,"")</f>
        <v/>
      </c>
      <c r="C1096" s="1" t="e">
        <f>IF(B1096="",#N/A,0.5*(SIN(RADIANS(A1096*'First Approx.'!$D$18))+SIN(RADIANS(A1096*'First Approx.'!$D$19))))</f>
        <v>#N/A</v>
      </c>
      <c r="D1096" s="1" t="e">
        <f>IF(B1096="",#N/A,0.5*(COS(RADIANS(A1096*'First Approx.'!$D$18))+COS(RADIANS(A1096*'First Approx.'!$D$19))))</f>
        <v>#N/A</v>
      </c>
    </row>
    <row r="1097" spans="1:4" x14ac:dyDescent="0.25">
      <c r="A1097">
        <v>547.5</v>
      </c>
      <c r="B1097" t="str">
        <f>IF(A1097&lt;='First Approx.'!$D$20,A1097,"")</f>
        <v/>
      </c>
      <c r="C1097" s="1" t="e">
        <f>IF(B1097="",#N/A,0.5*(SIN(RADIANS(A1097*'First Approx.'!$D$18))+SIN(RADIANS(A1097*'First Approx.'!$D$19))))</f>
        <v>#N/A</v>
      </c>
      <c r="D1097" s="1" t="e">
        <f>IF(B1097="",#N/A,0.5*(COS(RADIANS(A1097*'First Approx.'!$D$18))+COS(RADIANS(A1097*'First Approx.'!$D$19))))</f>
        <v>#N/A</v>
      </c>
    </row>
    <row r="1098" spans="1:4" x14ac:dyDescent="0.25">
      <c r="A1098">
        <v>548</v>
      </c>
      <c r="B1098" t="str">
        <f>IF(A1098&lt;='First Approx.'!$D$20,A1098,"")</f>
        <v/>
      </c>
      <c r="C1098" s="1" t="e">
        <f>IF(B1098="",#N/A,0.5*(SIN(RADIANS(A1098*'First Approx.'!$D$18))+SIN(RADIANS(A1098*'First Approx.'!$D$19))))</f>
        <v>#N/A</v>
      </c>
      <c r="D1098" s="1" t="e">
        <f>IF(B1098="",#N/A,0.5*(COS(RADIANS(A1098*'First Approx.'!$D$18))+COS(RADIANS(A1098*'First Approx.'!$D$19))))</f>
        <v>#N/A</v>
      </c>
    </row>
    <row r="1099" spans="1:4" x14ac:dyDescent="0.25">
      <c r="A1099">
        <v>548.5</v>
      </c>
      <c r="B1099" t="str">
        <f>IF(A1099&lt;='First Approx.'!$D$20,A1099,"")</f>
        <v/>
      </c>
      <c r="C1099" s="1" t="e">
        <f>IF(B1099="",#N/A,0.5*(SIN(RADIANS(A1099*'First Approx.'!$D$18))+SIN(RADIANS(A1099*'First Approx.'!$D$19))))</f>
        <v>#N/A</v>
      </c>
      <c r="D1099" s="1" t="e">
        <f>IF(B1099="",#N/A,0.5*(COS(RADIANS(A1099*'First Approx.'!$D$18))+COS(RADIANS(A1099*'First Approx.'!$D$19))))</f>
        <v>#N/A</v>
      </c>
    </row>
    <row r="1100" spans="1:4" x14ac:dyDescent="0.25">
      <c r="A1100">
        <v>549</v>
      </c>
      <c r="B1100" t="str">
        <f>IF(A1100&lt;='First Approx.'!$D$20,A1100,"")</f>
        <v/>
      </c>
      <c r="C1100" s="1" t="e">
        <f>IF(B1100="",#N/A,0.5*(SIN(RADIANS(A1100*'First Approx.'!$D$18))+SIN(RADIANS(A1100*'First Approx.'!$D$19))))</f>
        <v>#N/A</v>
      </c>
      <c r="D1100" s="1" t="e">
        <f>IF(B1100="",#N/A,0.5*(COS(RADIANS(A1100*'First Approx.'!$D$18))+COS(RADIANS(A1100*'First Approx.'!$D$19))))</f>
        <v>#N/A</v>
      </c>
    </row>
    <row r="1101" spans="1:4" x14ac:dyDescent="0.25">
      <c r="A1101">
        <v>549.5</v>
      </c>
      <c r="B1101" t="str">
        <f>IF(A1101&lt;='First Approx.'!$D$20,A1101,"")</f>
        <v/>
      </c>
      <c r="C1101" s="1" t="e">
        <f>IF(B1101="",#N/A,0.5*(SIN(RADIANS(A1101*'First Approx.'!$D$18))+SIN(RADIANS(A1101*'First Approx.'!$D$19))))</f>
        <v>#N/A</v>
      </c>
      <c r="D1101" s="1" t="e">
        <f>IF(B1101="",#N/A,0.5*(COS(RADIANS(A1101*'First Approx.'!$D$18))+COS(RADIANS(A1101*'First Approx.'!$D$19))))</f>
        <v>#N/A</v>
      </c>
    </row>
    <row r="1102" spans="1:4" x14ac:dyDescent="0.25">
      <c r="A1102">
        <v>550</v>
      </c>
      <c r="B1102" t="str">
        <f>IF(A1102&lt;='First Approx.'!$D$20,A1102,"")</f>
        <v/>
      </c>
      <c r="C1102" s="1" t="e">
        <f>IF(B1102="",#N/A,0.5*(SIN(RADIANS(A1102*'First Approx.'!$D$18))+SIN(RADIANS(A1102*'First Approx.'!$D$19))))</f>
        <v>#N/A</v>
      </c>
      <c r="D1102" s="1" t="e">
        <f>IF(B1102="",#N/A,0.5*(COS(RADIANS(A1102*'First Approx.'!$D$18))+COS(RADIANS(A1102*'First Approx.'!$D$19))))</f>
        <v>#N/A</v>
      </c>
    </row>
    <row r="1103" spans="1:4" x14ac:dyDescent="0.25">
      <c r="A1103">
        <v>550.5</v>
      </c>
      <c r="B1103" t="str">
        <f>IF(A1103&lt;='First Approx.'!$D$20,A1103,"")</f>
        <v/>
      </c>
      <c r="C1103" s="1" t="e">
        <f>IF(B1103="",#N/A,0.5*(SIN(RADIANS(A1103*'First Approx.'!$D$18))+SIN(RADIANS(A1103*'First Approx.'!$D$19))))</f>
        <v>#N/A</v>
      </c>
      <c r="D1103" s="1" t="e">
        <f>IF(B1103="",#N/A,0.5*(COS(RADIANS(A1103*'First Approx.'!$D$18))+COS(RADIANS(A1103*'First Approx.'!$D$19))))</f>
        <v>#N/A</v>
      </c>
    </row>
    <row r="1104" spans="1:4" x14ac:dyDescent="0.25">
      <c r="A1104">
        <v>551</v>
      </c>
      <c r="B1104" t="str">
        <f>IF(A1104&lt;='First Approx.'!$D$20,A1104,"")</f>
        <v/>
      </c>
      <c r="C1104" s="1" t="e">
        <f>IF(B1104="",#N/A,0.5*(SIN(RADIANS(A1104*'First Approx.'!$D$18))+SIN(RADIANS(A1104*'First Approx.'!$D$19))))</f>
        <v>#N/A</v>
      </c>
      <c r="D1104" s="1" t="e">
        <f>IF(B1104="",#N/A,0.5*(COS(RADIANS(A1104*'First Approx.'!$D$18))+COS(RADIANS(A1104*'First Approx.'!$D$19))))</f>
        <v>#N/A</v>
      </c>
    </row>
    <row r="1105" spans="1:4" x14ac:dyDescent="0.25">
      <c r="A1105">
        <v>551.5</v>
      </c>
      <c r="B1105" t="str">
        <f>IF(A1105&lt;='First Approx.'!$D$20,A1105,"")</f>
        <v/>
      </c>
      <c r="C1105" s="1" t="e">
        <f>IF(B1105="",#N/A,0.5*(SIN(RADIANS(A1105*'First Approx.'!$D$18))+SIN(RADIANS(A1105*'First Approx.'!$D$19))))</f>
        <v>#N/A</v>
      </c>
      <c r="D1105" s="1" t="e">
        <f>IF(B1105="",#N/A,0.5*(COS(RADIANS(A1105*'First Approx.'!$D$18))+COS(RADIANS(A1105*'First Approx.'!$D$19))))</f>
        <v>#N/A</v>
      </c>
    </row>
    <row r="1106" spans="1:4" x14ac:dyDescent="0.25">
      <c r="A1106">
        <v>552</v>
      </c>
      <c r="B1106" t="str">
        <f>IF(A1106&lt;='First Approx.'!$D$20,A1106,"")</f>
        <v/>
      </c>
      <c r="C1106" s="1" t="e">
        <f>IF(B1106="",#N/A,0.5*(SIN(RADIANS(A1106*'First Approx.'!$D$18))+SIN(RADIANS(A1106*'First Approx.'!$D$19))))</f>
        <v>#N/A</v>
      </c>
      <c r="D1106" s="1" t="e">
        <f>IF(B1106="",#N/A,0.5*(COS(RADIANS(A1106*'First Approx.'!$D$18))+COS(RADIANS(A1106*'First Approx.'!$D$19))))</f>
        <v>#N/A</v>
      </c>
    </row>
    <row r="1107" spans="1:4" x14ac:dyDescent="0.25">
      <c r="A1107">
        <v>552.5</v>
      </c>
      <c r="B1107" t="str">
        <f>IF(A1107&lt;='First Approx.'!$D$20,A1107,"")</f>
        <v/>
      </c>
      <c r="C1107" s="1" t="e">
        <f>IF(B1107="",#N/A,0.5*(SIN(RADIANS(A1107*'First Approx.'!$D$18))+SIN(RADIANS(A1107*'First Approx.'!$D$19))))</f>
        <v>#N/A</v>
      </c>
      <c r="D1107" s="1" t="e">
        <f>IF(B1107="",#N/A,0.5*(COS(RADIANS(A1107*'First Approx.'!$D$18))+COS(RADIANS(A1107*'First Approx.'!$D$19))))</f>
        <v>#N/A</v>
      </c>
    </row>
    <row r="1108" spans="1:4" x14ac:dyDescent="0.25">
      <c r="A1108">
        <v>553</v>
      </c>
      <c r="B1108" t="str">
        <f>IF(A1108&lt;='First Approx.'!$D$20,A1108,"")</f>
        <v/>
      </c>
      <c r="C1108" s="1" t="e">
        <f>IF(B1108="",#N/A,0.5*(SIN(RADIANS(A1108*'First Approx.'!$D$18))+SIN(RADIANS(A1108*'First Approx.'!$D$19))))</f>
        <v>#N/A</v>
      </c>
      <c r="D1108" s="1" t="e">
        <f>IF(B1108="",#N/A,0.5*(COS(RADIANS(A1108*'First Approx.'!$D$18))+COS(RADIANS(A1108*'First Approx.'!$D$19))))</f>
        <v>#N/A</v>
      </c>
    </row>
    <row r="1109" spans="1:4" x14ac:dyDescent="0.25">
      <c r="A1109">
        <v>553.5</v>
      </c>
      <c r="B1109" t="str">
        <f>IF(A1109&lt;='First Approx.'!$D$20,A1109,"")</f>
        <v/>
      </c>
      <c r="C1109" s="1" t="e">
        <f>IF(B1109="",#N/A,0.5*(SIN(RADIANS(A1109*'First Approx.'!$D$18))+SIN(RADIANS(A1109*'First Approx.'!$D$19))))</f>
        <v>#N/A</v>
      </c>
      <c r="D1109" s="1" t="e">
        <f>IF(B1109="",#N/A,0.5*(COS(RADIANS(A1109*'First Approx.'!$D$18))+COS(RADIANS(A1109*'First Approx.'!$D$19))))</f>
        <v>#N/A</v>
      </c>
    </row>
    <row r="1110" spans="1:4" x14ac:dyDescent="0.25">
      <c r="A1110">
        <v>554</v>
      </c>
      <c r="B1110" t="str">
        <f>IF(A1110&lt;='First Approx.'!$D$20,A1110,"")</f>
        <v/>
      </c>
      <c r="C1110" s="1" t="e">
        <f>IF(B1110="",#N/A,0.5*(SIN(RADIANS(A1110*'First Approx.'!$D$18))+SIN(RADIANS(A1110*'First Approx.'!$D$19))))</f>
        <v>#N/A</v>
      </c>
      <c r="D1110" s="1" t="e">
        <f>IF(B1110="",#N/A,0.5*(COS(RADIANS(A1110*'First Approx.'!$D$18))+COS(RADIANS(A1110*'First Approx.'!$D$19))))</f>
        <v>#N/A</v>
      </c>
    </row>
    <row r="1111" spans="1:4" x14ac:dyDescent="0.25">
      <c r="A1111">
        <v>554.5</v>
      </c>
      <c r="B1111" t="str">
        <f>IF(A1111&lt;='First Approx.'!$D$20,A1111,"")</f>
        <v/>
      </c>
      <c r="C1111" s="1" t="e">
        <f>IF(B1111="",#N/A,0.5*(SIN(RADIANS(A1111*'First Approx.'!$D$18))+SIN(RADIANS(A1111*'First Approx.'!$D$19))))</f>
        <v>#N/A</v>
      </c>
      <c r="D1111" s="1" t="e">
        <f>IF(B1111="",#N/A,0.5*(COS(RADIANS(A1111*'First Approx.'!$D$18))+COS(RADIANS(A1111*'First Approx.'!$D$19))))</f>
        <v>#N/A</v>
      </c>
    </row>
    <row r="1112" spans="1:4" x14ac:dyDescent="0.25">
      <c r="A1112">
        <v>555</v>
      </c>
      <c r="B1112" t="str">
        <f>IF(A1112&lt;='First Approx.'!$D$20,A1112,"")</f>
        <v/>
      </c>
      <c r="C1112" s="1" t="e">
        <f>IF(B1112="",#N/A,0.5*(SIN(RADIANS(A1112*'First Approx.'!$D$18))+SIN(RADIANS(A1112*'First Approx.'!$D$19))))</f>
        <v>#N/A</v>
      </c>
      <c r="D1112" s="1" t="e">
        <f>IF(B1112="",#N/A,0.5*(COS(RADIANS(A1112*'First Approx.'!$D$18))+COS(RADIANS(A1112*'First Approx.'!$D$19))))</f>
        <v>#N/A</v>
      </c>
    </row>
    <row r="1113" spans="1:4" x14ac:dyDescent="0.25">
      <c r="A1113">
        <v>555.5</v>
      </c>
      <c r="B1113" t="str">
        <f>IF(A1113&lt;='First Approx.'!$D$20,A1113,"")</f>
        <v/>
      </c>
      <c r="C1113" s="1" t="e">
        <f>IF(B1113="",#N/A,0.5*(SIN(RADIANS(A1113*'First Approx.'!$D$18))+SIN(RADIANS(A1113*'First Approx.'!$D$19))))</f>
        <v>#N/A</v>
      </c>
      <c r="D1113" s="1" t="e">
        <f>IF(B1113="",#N/A,0.5*(COS(RADIANS(A1113*'First Approx.'!$D$18))+COS(RADIANS(A1113*'First Approx.'!$D$19))))</f>
        <v>#N/A</v>
      </c>
    </row>
    <row r="1114" spans="1:4" x14ac:dyDescent="0.25">
      <c r="A1114">
        <v>556</v>
      </c>
      <c r="B1114" t="str">
        <f>IF(A1114&lt;='First Approx.'!$D$20,A1114,"")</f>
        <v/>
      </c>
      <c r="C1114" s="1" t="e">
        <f>IF(B1114="",#N/A,0.5*(SIN(RADIANS(A1114*'First Approx.'!$D$18))+SIN(RADIANS(A1114*'First Approx.'!$D$19))))</f>
        <v>#N/A</v>
      </c>
      <c r="D1114" s="1" t="e">
        <f>IF(B1114="",#N/A,0.5*(COS(RADIANS(A1114*'First Approx.'!$D$18))+COS(RADIANS(A1114*'First Approx.'!$D$19))))</f>
        <v>#N/A</v>
      </c>
    </row>
    <row r="1115" spans="1:4" x14ac:dyDescent="0.25">
      <c r="A1115">
        <v>556.5</v>
      </c>
      <c r="B1115" t="str">
        <f>IF(A1115&lt;='First Approx.'!$D$20,A1115,"")</f>
        <v/>
      </c>
      <c r="C1115" s="1" t="e">
        <f>IF(B1115="",#N/A,0.5*(SIN(RADIANS(A1115*'First Approx.'!$D$18))+SIN(RADIANS(A1115*'First Approx.'!$D$19))))</f>
        <v>#N/A</v>
      </c>
      <c r="D1115" s="1" t="e">
        <f>IF(B1115="",#N/A,0.5*(COS(RADIANS(A1115*'First Approx.'!$D$18))+COS(RADIANS(A1115*'First Approx.'!$D$19))))</f>
        <v>#N/A</v>
      </c>
    </row>
    <row r="1116" spans="1:4" x14ac:dyDescent="0.25">
      <c r="A1116">
        <v>557</v>
      </c>
      <c r="B1116" t="str">
        <f>IF(A1116&lt;='First Approx.'!$D$20,A1116,"")</f>
        <v/>
      </c>
      <c r="C1116" s="1" t="e">
        <f>IF(B1116="",#N/A,0.5*(SIN(RADIANS(A1116*'First Approx.'!$D$18))+SIN(RADIANS(A1116*'First Approx.'!$D$19))))</f>
        <v>#N/A</v>
      </c>
      <c r="D1116" s="1" t="e">
        <f>IF(B1116="",#N/A,0.5*(COS(RADIANS(A1116*'First Approx.'!$D$18))+COS(RADIANS(A1116*'First Approx.'!$D$19))))</f>
        <v>#N/A</v>
      </c>
    </row>
    <row r="1117" spans="1:4" x14ac:dyDescent="0.25">
      <c r="A1117">
        <v>557.5</v>
      </c>
      <c r="B1117" t="str">
        <f>IF(A1117&lt;='First Approx.'!$D$20,A1117,"")</f>
        <v/>
      </c>
      <c r="C1117" s="1" t="e">
        <f>IF(B1117="",#N/A,0.5*(SIN(RADIANS(A1117*'First Approx.'!$D$18))+SIN(RADIANS(A1117*'First Approx.'!$D$19))))</f>
        <v>#N/A</v>
      </c>
      <c r="D1117" s="1" t="e">
        <f>IF(B1117="",#N/A,0.5*(COS(RADIANS(A1117*'First Approx.'!$D$18))+COS(RADIANS(A1117*'First Approx.'!$D$19))))</f>
        <v>#N/A</v>
      </c>
    </row>
    <row r="1118" spans="1:4" x14ac:dyDescent="0.25">
      <c r="A1118">
        <v>558</v>
      </c>
      <c r="B1118" t="str">
        <f>IF(A1118&lt;='First Approx.'!$D$20,A1118,"")</f>
        <v/>
      </c>
      <c r="C1118" s="1" t="e">
        <f>IF(B1118="",#N/A,0.5*(SIN(RADIANS(A1118*'First Approx.'!$D$18))+SIN(RADIANS(A1118*'First Approx.'!$D$19))))</f>
        <v>#N/A</v>
      </c>
      <c r="D1118" s="1" t="e">
        <f>IF(B1118="",#N/A,0.5*(COS(RADIANS(A1118*'First Approx.'!$D$18))+COS(RADIANS(A1118*'First Approx.'!$D$19))))</f>
        <v>#N/A</v>
      </c>
    </row>
    <row r="1119" spans="1:4" x14ac:dyDescent="0.25">
      <c r="A1119">
        <v>558.5</v>
      </c>
      <c r="B1119" t="str">
        <f>IF(A1119&lt;='First Approx.'!$D$20,A1119,"")</f>
        <v/>
      </c>
      <c r="C1119" s="1" t="e">
        <f>IF(B1119="",#N/A,0.5*(SIN(RADIANS(A1119*'First Approx.'!$D$18))+SIN(RADIANS(A1119*'First Approx.'!$D$19))))</f>
        <v>#N/A</v>
      </c>
      <c r="D1119" s="1" t="e">
        <f>IF(B1119="",#N/A,0.5*(COS(RADIANS(A1119*'First Approx.'!$D$18))+COS(RADIANS(A1119*'First Approx.'!$D$19))))</f>
        <v>#N/A</v>
      </c>
    </row>
    <row r="1120" spans="1:4" x14ac:dyDescent="0.25">
      <c r="A1120">
        <v>559</v>
      </c>
      <c r="B1120" t="str">
        <f>IF(A1120&lt;='First Approx.'!$D$20,A1120,"")</f>
        <v/>
      </c>
      <c r="C1120" s="1" t="e">
        <f>IF(B1120="",#N/A,0.5*(SIN(RADIANS(A1120*'First Approx.'!$D$18))+SIN(RADIANS(A1120*'First Approx.'!$D$19))))</f>
        <v>#N/A</v>
      </c>
      <c r="D1120" s="1" t="e">
        <f>IF(B1120="",#N/A,0.5*(COS(RADIANS(A1120*'First Approx.'!$D$18))+COS(RADIANS(A1120*'First Approx.'!$D$19))))</f>
        <v>#N/A</v>
      </c>
    </row>
    <row r="1121" spans="1:4" x14ac:dyDescent="0.25">
      <c r="A1121">
        <v>559.5</v>
      </c>
      <c r="B1121" t="str">
        <f>IF(A1121&lt;='First Approx.'!$D$20,A1121,"")</f>
        <v/>
      </c>
      <c r="C1121" s="1" t="e">
        <f>IF(B1121="",#N/A,0.5*(SIN(RADIANS(A1121*'First Approx.'!$D$18))+SIN(RADIANS(A1121*'First Approx.'!$D$19))))</f>
        <v>#N/A</v>
      </c>
      <c r="D1121" s="1" t="e">
        <f>IF(B1121="",#N/A,0.5*(COS(RADIANS(A1121*'First Approx.'!$D$18))+COS(RADIANS(A1121*'First Approx.'!$D$19))))</f>
        <v>#N/A</v>
      </c>
    </row>
    <row r="1122" spans="1:4" x14ac:dyDescent="0.25">
      <c r="A1122">
        <v>560</v>
      </c>
      <c r="B1122" t="str">
        <f>IF(A1122&lt;='First Approx.'!$D$20,A1122,"")</f>
        <v/>
      </c>
      <c r="C1122" s="1" t="e">
        <f>IF(B1122="",#N/A,0.5*(SIN(RADIANS(A1122*'First Approx.'!$D$18))+SIN(RADIANS(A1122*'First Approx.'!$D$19))))</f>
        <v>#N/A</v>
      </c>
      <c r="D1122" s="1" t="e">
        <f>IF(B1122="",#N/A,0.5*(COS(RADIANS(A1122*'First Approx.'!$D$18))+COS(RADIANS(A1122*'First Approx.'!$D$19))))</f>
        <v>#N/A</v>
      </c>
    </row>
    <row r="1123" spans="1:4" x14ac:dyDescent="0.25">
      <c r="A1123">
        <v>560.5</v>
      </c>
      <c r="B1123" t="str">
        <f>IF(A1123&lt;='First Approx.'!$D$20,A1123,"")</f>
        <v/>
      </c>
      <c r="C1123" s="1" t="e">
        <f>IF(B1123="",#N/A,0.5*(SIN(RADIANS(A1123*'First Approx.'!$D$18))+SIN(RADIANS(A1123*'First Approx.'!$D$19))))</f>
        <v>#N/A</v>
      </c>
      <c r="D1123" s="1" t="e">
        <f>IF(B1123="",#N/A,0.5*(COS(RADIANS(A1123*'First Approx.'!$D$18))+COS(RADIANS(A1123*'First Approx.'!$D$19))))</f>
        <v>#N/A</v>
      </c>
    </row>
    <row r="1124" spans="1:4" x14ac:dyDescent="0.25">
      <c r="A1124">
        <v>561</v>
      </c>
      <c r="B1124" t="str">
        <f>IF(A1124&lt;='First Approx.'!$D$20,A1124,"")</f>
        <v/>
      </c>
      <c r="C1124" s="1" t="e">
        <f>IF(B1124="",#N/A,0.5*(SIN(RADIANS(A1124*'First Approx.'!$D$18))+SIN(RADIANS(A1124*'First Approx.'!$D$19))))</f>
        <v>#N/A</v>
      </c>
      <c r="D1124" s="1" t="e">
        <f>IF(B1124="",#N/A,0.5*(COS(RADIANS(A1124*'First Approx.'!$D$18))+COS(RADIANS(A1124*'First Approx.'!$D$19))))</f>
        <v>#N/A</v>
      </c>
    </row>
    <row r="1125" spans="1:4" x14ac:dyDescent="0.25">
      <c r="A1125">
        <v>561.5</v>
      </c>
      <c r="B1125" t="str">
        <f>IF(A1125&lt;='First Approx.'!$D$20,A1125,"")</f>
        <v/>
      </c>
      <c r="C1125" s="1" t="e">
        <f>IF(B1125="",#N/A,0.5*(SIN(RADIANS(A1125*'First Approx.'!$D$18))+SIN(RADIANS(A1125*'First Approx.'!$D$19))))</f>
        <v>#N/A</v>
      </c>
      <c r="D1125" s="1" t="e">
        <f>IF(B1125="",#N/A,0.5*(COS(RADIANS(A1125*'First Approx.'!$D$18))+COS(RADIANS(A1125*'First Approx.'!$D$19))))</f>
        <v>#N/A</v>
      </c>
    </row>
    <row r="1126" spans="1:4" x14ac:dyDescent="0.25">
      <c r="A1126">
        <v>562</v>
      </c>
      <c r="B1126" t="str">
        <f>IF(A1126&lt;='First Approx.'!$D$20,A1126,"")</f>
        <v/>
      </c>
      <c r="C1126" s="1" t="e">
        <f>IF(B1126="",#N/A,0.5*(SIN(RADIANS(A1126*'First Approx.'!$D$18))+SIN(RADIANS(A1126*'First Approx.'!$D$19))))</f>
        <v>#N/A</v>
      </c>
      <c r="D1126" s="1" t="e">
        <f>IF(B1126="",#N/A,0.5*(COS(RADIANS(A1126*'First Approx.'!$D$18))+COS(RADIANS(A1126*'First Approx.'!$D$19))))</f>
        <v>#N/A</v>
      </c>
    </row>
    <row r="1127" spans="1:4" x14ac:dyDescent="0.25">
      <c r="A1127">
        <v>562.5</v>
      </c>
      <c r="B1127" t="str">
        <f>IF(A1127&lt;='First Approx.'!$D$20,A1127,"")</f>
        <v/>
      </c>
      <c r="C1127" s="1" t="e">
        <f>IF(B1127="",#N/A,0.5*(SIN(RADIANS(A1127*'First Approx.'!$D$18))+SIN(RADIANS(A1127*'First Approx.'!$D$19))))</f>
        <v>#N/A</v>
      </c>
      <c r="D1127" s="1" t="e">
        <f>IF(B1127="",#N/A,0.5*(COS(RADIANS(A1127*'First Approx.'!$D$18))+COS(RADIANS(A1127*'First Approx.'!$D$19))))</f>
        <v>#N/A</v>
      </c>
    </row>
    <row r="1128" spans="1:4" x14ac:dyDescent="0.25">
      <c r="A1128">
        <v>563</v>
      </c>
      <c r="B1128" t="str">
        <f>IF(A1128&lt;='First Approx.'!$D$20,A1128,"")</f>
        <v/>
      </c>
      <c r="C1128" s="1" t="e">
        <f>IF(B1128="",#N/A,0.5*(SIN(RADIANS(A1128*'First Approx.'!$D$18))+SIN(RADIANS(A1128*'First Approx.'!$D$19))))</f>
        <v>#N/A</v>
      </c>
      <c r="D1128" s="1" t="e">
        <f>IF(B1128="",#N/A,0.5*(COS(RADIANS(A1128*'First Approx.'!$D$18))+COS(RADIANS(A1128*'First Approx.'!$D$19))))</f>
        <v>#N/A</v>
      </c>
    </row>
    <row r="1129" spans="1:4" x14ac:dyDescent="0.25">
      <c r="A1129">
        <v>563.5</v>
      </c>
      <c r="B1129" t="str">
        <f>IF(A1129&lt;='First Approx.'!$D$20,A1129,"")</f>
        <v/>
      </c>
      <c r="C1129" s="1" t="e">
        <f>IF(B1129="",#N/A,0.5*(SIN(RADIANS(A1129*'First Approx.'!$D$18))+SIN(RADIANS(A1129*'First Approx.'!$D$19))))</f>
        <v>#N/A</v>
      </c>
      <c r="D1129" s="1" t="e">
        <f>IF(B1129="",#N/A,0.5*(COS(RADIANS(A1129*'First Approx.'!$D$18))+COS(RADIANS(A1129*'First Approx.'!$D$19))))</f>
        <v>#N/A</v>
      </c>
    </row>
    <row r="1130" spans="1:4" x14ac:dyDescent="0.25">
      <c r="A1130">
        <v>564</v>
      </c>
      <c r="B1130" t="str">
        <f>IF(A1130&lt;='First Approx.'!$D$20,A1130,"")</f>
        <v/>
      </c>
      <c r="C1130" s="1" t="e">
        <f>IF(B1130="",#N/A,0.5*(SIN(RADIANS(A1130*'First Approx.'!$D$18))+SIN(RADIANS(A1130*'First Approx.'!$D$19))))</f>
        <v>#N/A</v>
      </c>
      <c r="D1130" s="1" t="e">
        <f>IF(B1130="",#N/A,0.5*(COS(RADIANS(A1130*'First Approx.'!$D$18))+COS(RADIANS(A1130*'First Approx.'!$D$19))))</f>
        <v>#N/A</v>
      </c>
    </row>
    <row r="1131" spans="1:4" x14ac:dyDescent="0.25">
      <c r="A1131">
        <v>564.5</v>
      </c>
      <c r="B1131" t="str">
        <f>IF(A1131&lt;='First Approx.'!$D$20,A1131,"")</f>
        <v/>
      </c>
      <c r="C1131" s="1" t="e">
        <f>IF(B1131="",#N/A,0.5*(SIN(RADIANS(A1131*'First Approx.'!$D$18))+SIN(RADIANS(A1131*'First Approx.'!$D$19))))</f>
        <v>#N/A</v>
      </c>
      <c r="D1131" s="1" t="e">
        <f>IF(B1131="",#N/A,0.5*(COS(RADIANS(A1131*'First Approx.'!$D$18))+COS(RADIANS(A1131*'First Approx.'!$D$19))))</f>
        <v>#N/A</v>
      </c>
    </row>
    <row r="1132" spans="1:4" x14ac:dyDescent="0.25">
      <c r="A1132">
        <v>565</v>
      </c>
      <c r="B1132" t="str">
        <f>IF(A1132&lt;='First Approx.'!$D$20,A1132,"")</f>
        <v/>
      </c>
      <c r="C1132" s="1" t="e">
        <f>IF(B1132="",#N/A,0.5*(SIN(RADIANS(A1132*'First Approx.'!$D$18))+SIN(RADIANS(A1132*'First Approx.'!$D$19))))</f>
        <v>#N/A</v>
      </c>
      <c r="D1132" s="1" t="e">
        <f>IF(B1132="",#N/A,0.5*(COS(RADIANS(A1132*'First Approx.'!$D$18))+COS(RADIANS(A1132*'First Approx.'!$D$19))))</f>
        <v>#N/A</v>
      </c>
    </row>
    <row r="1133" spans="1:4" x14ac:dyDescent="0.25">
      <c r="A1133">
        <v>565.5</v>
      </c>
      <c r="B1133" t="str">
        <f>IF(A1133&lt;='First Approx.'!$D$20,A1133,"")</f>
        <v/>
      </c>
      <c r="C1133" s="1" t="e">
        <f>IF(B1133="",#N/A,0.5*(SIN(RADIANS(A1133*'First Approx.'!$D$18))+SIN(RADIANS(A1133*'First Approx.'!$D$19))))</f>
        <v>#N/A</v>
      </c>
      <c r="D1133" s="1" t="e">
        <f>IF(B1133="",#N/A,0.5*(COS(RADIANS(A1133*'First Approx.'!$D$18))+COS(RADIANS(A1133*'First Approx.'!$D$19))))</f>
        <v>#N/A</v>
      </c>
    </row>
    <row r="1134" spans="1:4" x14ac:dyDescent="0.25">
      <c r="A1134">
        <v>566</v>
      </c>
      <c r="B1134" t="str">
        <f>IF(A1134&lt;='First Approx.'!$D$20,A1134,"")</f>
        <v/>
      </c>
      <c r="C1134" s="1" t="e">
        <f>IF(B1134="",#N/A,0.5*(SIN(RADIANS(A1134*'First Approx.'!$D$18))+SIN(RADIANS(A1134*'First Approx.'!$D$19))))</f>
        <v>#N/A</v>
      </c>
      <c r="D1134" s="1" t="e">
        <f>IF(B1134="",#N/A,0.5*(COS(RADIANS(A1134*'First Approx.'!$D$18))+COS(RADIANS(A1134*'First Approx.'!$D$19))))</f>
        <v>#N/A</v>
      </c>
    </row>
    <row r="1135" spans="1:4" x14ac:dyDescent="0.25">
      <c r="A1135">
        <v>566.5</v>
      </c>
      <c r="B1135" t="str">
        <f>IF(A1135&lt;='First Approx.'!$D$20,A1135,"")</f>
        <v/>
      </c>
      <c r="C1135" s="1" t="e">
        <f>IF(B1135="",#N/A,0.5*(SIN(RADIANS(A1135*'First Approx.'!$D$18))+SIN(RADIANS(A1135*'First Approx.'!$D$19))))</f>
        <v>#N/A</v>
      </c>
      <c r="D1135" s="1" t="e">
        <f>IF(B1135="",#N/A,0.5*(COS(RADIANS(A1135*'First Approx.'!$D$18))+COS(RADIANS(A1135*'First Approx.'!$D$19))))</f>
        <v>#N/A</v>
      </c>
    </row>
    <row r="1136" spans="1:4" x14ac:dyDescent="0.25">
      <c r="A1136">
        <v>567</v>
      </c>
      <c r="B1136" t="str">
        <f>IF(A1136&lt;='First Approx.'!$D$20,A1136,"")</f>
        <v/>
      </c>
      <c r="C1136" s="1" t="e">
        <f>IF(B1136="",#N/A,0.5*(SIN(RADIANS(A1136*'First Approx.'!$D$18))+SIN(RADIANS(A1136*'First Approx.'!$D$19))))</f>
        <v>#N/A</v>
      </c>
      <c r="D1136" s="1" t="e">
        <f>IF(B1136="",#N/A,0.5*(COS(RADIANS(A1136*'First Approx.'!$D$18))+COS(RADIANS(A1136*'First Approx.'!$D$19))))</f>
        <v>#N/A</v>
      </c>
    </row>
    <row r="1137" spans="1:4" x14ac:dyDescent="0.25">
      <c r="A1137">
        <v>567.5</v>
      </c>
      <c r="B1137" t="str">
        <f>IF(A1137&lt;='First Approx.'!$D$20,A1137,"")</f>
        <v/>
      </c>
      <c r="C1137" s="1" t="e">
        <f>IF(B1137="",#N/A,0.5*(SIN(RADIANS(A1137*'First Approx.'!$D$18))+SIN(RADIANS(A1137*'First Approx.'!$D$19))))</f>
        <v>#N/A</v>
      </c>
      <c r="D1137" s="1" t="e">
        <f>IF(B1137="",#N/A,0.5*(COS(RADIANS(A1137*'First Approx.'!$D$18))+COS(RADIANS(A1137*'First Approx.'!$D$19))))</f>
        <v>#N/A</v>
      </c>
    </row>
    <row r="1138" spans="1:4" x14ac:dyDescent="0.25">
      <c r="A1138">
        <v>568</v>
      </c>
      <c r="B1138" t="str">
        <f>IF(A1138&lt;='First Approx.'!$D$20,A1138,"")</f>
        <v/>
      </c>
      <c r="C1138" s="1" t="e">
        <f>IF(B1138="",#N/A,0.5*(SIN(RADIANS(A1138*'First Approx.'!$D$18))+SIN(RADIANS(A1138*'First Approx.'!$D$19))))</f>
        <v>#N/A</v>
      </c>
      <c r="D1138" s="1" t="e">
        <f>IF(B1138="",#N/A,0.5*(COS(RADIANS(A1138*'First Approx.'!$D$18))+COS(RADIANS(A1138*'First Approx.'!$D$19))))</f>
        <v>#N/A</v>
      </c>
    </row>
    <row r="1139" spans="1:4" x14ac:dyDescent="0.25">
      <c r="A1139">
        <v>568.5</v>
      </c>
      <c r="B1139" t="str">
        <f>IF(A1139&lt;='First Approx.'!$D$20,A1139,"")</f>
        <v/>
      </c>
      <c r="C1139" s="1" t="e">
        <f>IF(B1139="",#N/A,0.5*(SIN(RADIANS(A1139*'First Approx.'!$D$18))+SIN(RADIANS(A1139*'First Approx.'!$D$19))))</f>
        <v>#N/A</v>
      </c>
      <c r="D1139" s="1" t="e">
        <f>IF(B1139="",#N/A,0.5*(COS(RADIANS(A1139*'First Approx.'!$D$18))+COS(RADIANS(A1139*'First Approx.'!$D$19))))</f>
        <v>#N/A</v>
      </c>
    </row>
    <row r="1140" spans="1:4" x14ac:dyDescent="0.25">
      <c r="A1140">
        <v>569</v>
      </c>
      <c r="B1140" t="str">
        <f>IF(A1140&lt;='First Approx.'!$D$20,A1140,"")</f>
        <v/>
      </c>
      <c r="C1140" s="1" t="e">
        <f>IF(B1140="",#N/A,0.5*(SIN(RADIANS(A1140*'First Approx.'!$D$18))+SIN(RADIANS(A1140*'First Approx.'!$D$19))))</f>
        <v>#N/A</v>
      </c>
      <c r="D1140" s="1" t="e">
        <f>IF(B1140="",#N/A,0.5*(COS(RADIANS(A1140*'First Approx.'!$D$18))+COS(RADIANS(A1140*'First Approx.'!$D$19))))</f>
        <v>#N/A</v>
      </c>
    </row>
    <row r="1141" spans="1:4" x14ac:dyDescent="0.25">
      <c r="A1141">
        <v>569.5</v>
      </c>
      <c r="B1141" t="str">
        <f>IF(A1141&lt;='First Approx.'!$D$20,A1141,"")</f>
        <v/>
      </c>
      <c r="C1141" s="1" t="e">
        <f>IF(B1141="",#N/A,0.5*(SIN(RADIANS(A1141*'First Approx.'!$D$18))+SIN(RADIANS(A1141*'First Approx.'!$D$19))))</f>
        <v>#N/A</v>
      </c>
      <c r="D1141" s="1" t="e">
        <f>IF(B1141="",#N/A,0.5*(COS(RADIANS(A1141*'First Approx.'!$D$18))+COS(RADIANS(A1141*'First Approx.'!$D$19))))</f>
        <v>#N/A</v>
      </c>
    </row>
    <row r="1142" spans="1:4" x14ac:dyDescent="0.25">
      <c r="A1142">
        <v>570</v>
      </c>
      <c r="B1142" t="str">
        <f>IF(A1142&lt;='First Approx.'!$D$20,A1142,"")</f>
        <v/>
      </c>
      <c r="C1142" s="1" t="e">
        <f>IF(B1142="",#N/A,0.5*(SIN(RADIANS(A1142*'First Approx.'!$D$18))+SIN(RADIANS(A1142*'First Approx.'!$D$19))))</f>
        <v>#N/A</v>
      </c>
      <c r="D1142" s="1" t="e">
        <f>IF(B1142="",#N/A,0.5*(COS(RADIANS(A1142*'First Approx.'!$D$18))+COS(RADIANS(A1142*'First Approx.'!$D$19))))</f>
        <v>#N/A</v>
      </c>
    </row>
    <row r="1143" spans="1:4" x14ac:dyDescent="0.25">
      <c r="A1143">
        <v>570.5</v>
      </c>
      <c r="B1143" t="str">
        <f>IF(A1143&lt;='First Approx.'!$D$20,A1143,"")</f>
        <v/>
      </c>
      <c r="C1143" s="1" t="e">
        <f>IF(B1143="",#N/A,0.5*(SIN(RADIANS(A1143*'First Approx.'!$D$18))+SIN(RADIANS(A1143*'First Approx.'!$D$19))))</f>
        <v>#N/A</v>
      </c>
      <c r="D1143" s="1" t="e">
        <f>IF(B1143="",#N/A,0.5*(COS(RADIANS(A1143*'First Approx.'!$D$18))+COS(RADIANS(A1143*'First Approx.'!$D$19))))</f>
        <v>#N/A</v>
      </c>
    </row>
    <row r="1144" spans="1:4" x14ac:dyDescent="0.25">
      <c r="A1144">
        <v>571</v>
      </c>
      <c r="B1144" t="str">
        <f>IF(A1144&lt;='First Approx.'!$D$20,A1144,"")</f>
        <v/>
      </c>
      <c r="C1144" s="1" t="e">
        <f>IF(B1144="",#N/A,0.5*(SIN(RADIANS(A1144*'First Approx.'!$D$18))+SIN(RADIANS(A1144*'First Approx.'!$D$19))))</f>
        <v>#N/A</v>
      </c>
      <c r="D1144" s="1" t="e">
        <f>IF(B1144="",#N/A,0.5*(COS(RADIANS(A1144*'First Approx.'!$D$18))+COS(RADIANS(A1144*'First Approx.'!$D$19))))</f>
        <v>#N/A</v>
      </c>
    </row>
    <row r="1145" spans="1:4" x14ac:dyDescent="0.25">
      <c r="A1145">
        <v>571.5</v>
      </c>
      <c r="B1145" t="str">
        <f>IF(A1145&lt;='First Approx.'!$D$20,A1145,"")</f>
        <v/>
      </c>
      <c r="C1145" s="1" t="e">
        <f>IF(B1145="",#N/A,0.5*(SIN(RADIANS(A1145*'First Approx.'!$D$18))+SIN(RADIANS(A1145*'First Approx.'!$D$19))))</f>
        <v>#N/A</v>
      </c>
      <c r="D1145" s="1" t="e">
        <f>IF(B1145="",#N/A,0.5*(COS(RADIANS(A1145*'First Approx.'!$D$18))+COS(RADIANS(A1145*'First Approx.'!$D$19))))</f>
        <v>#N/A</v>
      </c>
    </row>
    <row r="1146" spans="1:4" x14ac:dyDescent="0.25">
      <c r="A1146">
        <v>572</v>
      </c>
      <c r="B1146" t="str">
        <f>IF(A1146&lt;='First Approx.'!$D$20,A1146,"")</f>
        <v/>
      </c>
      <c r="C1146" s="1" t="e">
        <f>IF(B1146="",#N/A,0.5*(SIN(RADIANS(A1146*'First Approx.'!$D$18))+SIN(RADIANS(A1146*'First Approx.'!$D$19))))</f>
        <v>#N/A</v>
      </c>
      <c r="D1146" s="1" t="e">
        <f>IF(B1146="",#N/A,0.5*(COS(RADIANS(A1146*'First Approx.'!$D$18))+COS(RADIANS(A1146*'First Approx.'!$D$19))))</f>
        <v>#N/A</v>
      </c>
    </row>
    <row r="1147" spans="1:4" x14ac:dyDescent="0.25">
      <c r="A1147">
        <v>572.5</v>
      </c>
      <c r="B1147" t="str">
        <f>IF(A1147&lt;='First Approx.'!$D$20,A1147,"")</f>
        <v/>
      </c>
      <c r="C1147" s="1" t="e">
        <f>IF(B1147="",#N/A,0.5*(SIN(RADIANS(A1147*'First Approx.'!$D$18))+SIN(RADIANS(A1147*'First Approx.'!$D$19))))</f>
        <v>#N/A</v>
      </c>
      <c r="D1147" s="1" t="e">
        <f>IF(B1147="",#N/A,0.5*(COS(RADIANS(A1147*'First Approx.'!$D$18))+COS(RADIANS(A1147*'First Approx.'!$D$19))))</f>
        <v>#N/A</v>
      </c>
    </row>
    <row r="1148" spans="1:4" x14ac:dyDescent="0.25">
      <c r="A1148">
        <v>573</v>
      </c>
      <c r="B1148" t="str">
        <f>IF(A1148&lt;='First Approx.'!$D$20,A1148,"")</f>
        <v/>
      </c>
      <c r="C1148" s="1" t="e">
        <f>IF(B1148="",#N/A,0.5*(SIN(RADIANS(A1148*'First Approx.'!$D$18))+SIN(RADIANS(A1148*'First Approx.'!$D$19))))</f>
        <v>#N/A</v>
      </c>
      <c r="D1148" s="1" t="e">
        <f>IF(B1148="",#N/A,0.5*(COS(RADIANS(A1148*'First Approx.'!$D$18))+COS(RADIANS(A1148*'First Approx.'!$D$19))))</f>
        <v>#N/A</v>
      </c>
    </row>
    <row r="1149" spans="1:4" x14ac:dyDescent="0.25">
      <c r="A1149">
        <v>573.5</v>
      </c>
      <c r="B1149" t="str">
        <f>IF(A1149&lt;='First Approx.'!$D$20,A1149,"")</f>
        <v/>
      </c>
      <c r="C1149" s="1" t="e">
        <f>IF(B1149="",#N/A,0.5*(SIN(RADIANS(A1149*'First Approx.'!$D$18))+SIN(RADIANS(A1149*'First Approx.'!$D$19))))</f>
        <v>#N/A</v>
      </c>
      <c r="D1149" s="1" t="e">
        <f>IF(B1149="",#N/A,0.5*(COS(RADIANS(A1149*'First Approx.'!$D$18))+COS(RADIANS(A1149*'First Approx.'!$D$19))))</f>
        <v>#N/A</v>
      </c>
    </row>
    <row r="1150" spans="1:4" x14ac:dyDescent="0.25">
      <c r="A1150">
        <v>574</v>
      </c>
      <c r="B1150" t="str">
        <f>IF(A1150&lt;='First Approx.'!$D$20,A1150,"")</f>
        <v/>
      </c>
      <c r="C1150" s="1" t="e">
        <f>IF(B1150="",#N/A,0.5*(SIN(RADIANS(A1150*'First Approx.'!$D$18))+SIN(RADIANS(A1150*'First Approx.'!$D$19))))</f>
        <v>#N/A</v>
      </c>
      <c r="D1150" s="1" t="e">
        <f>IF(B1150="",#N/A,0.5*(COS(RADIANS(A1150*'First Approx.'!$D$18))+COS(RADIANS(A1150*'First Approx.'!$D$19))))</f>
        <v>#N/A</v>
      </c>
    </row>
    <row r="1151" spans="1:4" x14ac:dyDescent="0.25">
      <c r="A1151">
        <v>574.5</v>
      </c>
      <c r="B1151" t="str">
        <f>IF(A1151&lt;='First Approx.'!$D$20,A1151,"")</f>
        <v/>
      </c>
      <c r="C1151" s="1" t="e">
        <f>IF(B1151="",#N/A,0.5*(SIN(RADIANS(A1151*'First Approx.'!$D$18))+SIN(RADIANS(A1151*'First Approx.'!$D$19))))</f>
        <v>#N/A</v>
      </c>
      <c r="D1151" s="1" t="e">
        <f>IF(B1151="",#N/A,0.5*(COS(RADIANS(A1151*'First Approx.'!$D$18))+COS(RADIANS(A1151*'First Approx.'!$D$19))))</f>
        <v>#N/A</v>
      </c>
    </row>
    <row r="1152" spans="1:4" x14ac:dyDescent="0.25">
      <c r="A1152">
        <v>575</v>
      </c>
      <c r="B1152" t="str">
        <f>IF(A1152&lt;='First Approx.'!$D$20,A1152,"")</f>
        <v/>
      </c>
      <c r="C1152" s="1" t="e">
        <f>IF(B1152="",#N/A,0.5*(SIN(RADIANS(A1152*'First Approx.'!$D$18))+SIN(RADIANS(A1152*'First Approx.'!$D$19))))</f>
        <v>#N/A</v>
      </c>
      <c r="D1152" s="1" t="e">
        <f>IF(B1152="",#N/A,0.5*(COS(RADIANS(A1152*'First Approx.'!$D$18))+COS(RADIANS(A1152*'First Approx.'!$D$19))))</f>
        <v>#N/A</v>
      </c>
    </row>
    <row r="1153" spans="1:4" x14ac:dyDescent="0.25">
      <c r="A1153">
        <v>575.5</v>
      </c>
      <c r="B1153" t="str">
        <f>IF(A1153&lt;='First Approx.'!$D$20,A1153,"")</f>
        <v/>
      </c>
      <c r="C1153" s="1" t="e">
        <f>IF(B1153="",#N/A,0.5*(SIN(RADIANS(A1153*'First Approx.'!$D$18))+SIN(RADIANS(A1153*'First Approx.'!$D$19))))</f>
        <v>#N/A</v>
      </c>
      <c r="D1153" s="1" t="e">
        <f>IF(B1153="",#N/A,0.5*(COS(RADIANS(A1153*'First Approx.'!$D$18))+COS(RADIANS(A1153*'First Approx.'!$D$19))))</f>
        <v>#N/A</v>
      </c>
    </row>
    <row r="1154" spans="1:4" x14ac:dyDescent="0.25">
      <c r="A1154">
        <v>576</v>
      </c>
      <c r="B1154" t="str">
        <f>IF(A1154&lt;='First Approx.'!$D$20,A1154,"")</f>
        <v/>
      </c>
      <c r="C1154" s="1" t="e">
        <f>IF(B1154="",#N/A,0.5*(SIN(RADIANS(A1154*'First Approx.'!$D$18))+SIN(RADIANS(A1154*'First Approx.'!$D$19))))</f>
        <v>#N/A</v>
      </c>
      <c r="D1154" s="1" t="e">
        <f>IF(B1154="",#N/A,0.5*(COS(RADIANS(A1154*'First Approx.'!$D$18))+COS(RADIANS(A1154*'First Approx.'!$D$19))))</f>
        <v>#N/A</v>
      </c>
    </row>
    <row r="1155" spans="1:4" x14ac:dyDescent="0.25">
      <c r="A1155">
        <v>576.5</v>
      </c>
      <c r="B1155" t="str">
        <f>IF(A1155&lt;='First Approx.'!$D$20,A1155,"")</f>
        <v/>
      </c>
      <c r="C1155" s="1" t="e">
        <f>IF(B1155="",#N/A,0.5*(SIN(RADIANS(A1155*'First Approx.'!$D$18))+SIN(RADIANS(A1155*'First Approx.'!$D$19))))</f>
        <v>#N/A</v>
      </c>
      <c r="D1155" s="1" t="e">
        <f>IF(B1155="",#N/A,0.5*(COS(RADIANS(A1155*'First Approx.'!$D$18))+COS(RADIANS(A1155*'First Approx.'!$D$19))))</f>
        <v>#N/A</v>
      </c>
    </row>
    <row r="1156" spans="1:4" x14ac:dyDescent="0.25">
      <c r="A1156">
        <v>577</v>
      </c>
      <c r="B1156" t="str">
        <f>IF(A1156&lt;='First Approx.'!$D$20,A1156,"")</f>
        <v/>
      </c>
      <c r="C1156" s="1" t="e">
        <f>IF(B1156="",#N/A,0.5*(SIN(RADIANS(A1156*'First Approx.'!$D$18))+SIN(RADIANS(A1156*'First Approx.'!$D$19))))</f>
        <v>#N/A</v>
      </c>
      <c r="D1156" s="1" t="e">
        <f>IF(B1156="",#N/A,0.5*(COS(RADIANS(A1156*'First Approx.'!$D$18))+COS(RADIANS(A1156*'First Approx.'!$D$19))))</f>
        <v>#N/A</v>
      </c>
    </row>
    <row r="1157" spans="1:4" x14ac:dyDescent="0.25">
      <c r="A1157">
        <v>577.5</v>
      </c>
      <c r="B1157" t="str">
        <f>IF(A1157&lt;='First Approx.'!$D$20,A1157,"")</f>
        <v/>
      </c>
      <c r="C1157" s="1" t="e">
        <f>IF(B1157="",#N/A,0.5*(SIN(RADIANS(A1157*'First Approx.'!$D$18))+SIN(RADIANS(A1157*'First Approx.'!$D$19))))</f>
        <v>#N/A</v>
      </c>
      <c r="D1157" s="1" t="e">
        <f>IF(B1157="",#N/A,0.5*(COS(RADIANS(A1157*'First Approx.'!$D$18))+COS(RADIANS(A1157*'First Approx.'!$D$19))))</f>
        <v>#N/A</v>
      </c>
    </row>
    <row r="1158" spans="1:4" x14ac:dyDescent="0.25">
      <c r="A1158">
        <v>578</v>
      </c>
      <c r="B1158" t="str">
        <f>IF(A1158&lt;='First Approx.'!$D$20,A1158,"")</f>
        <v/>
      </c>
      <c r="C1158" s="1" t="e">
        <f>IF(B1158="",#N/A,0.5*(SIN(RADIANS(A1158*'First Approx.'!$D$18))+SIN(RADIANS(A1158*'First Approx.'!$D$19))))</f>
        <v>#N/A</v>
      </c>
      <c r="D1158" s="1" t="e">
        <f>IF(B1158="",#N/A,0.5*(COS(RADIANS(A1158*'First Approx.'!$D$18))+COS(RADIANS(A1158*'First Approx.'!$D$19))))</f>
        <v>#N/A</v>
      </c>
    </row>
    <row r="1159" spans="1:4" x14ac:dyDescent="0.25">
      <c r="A1159">
        <v>578.5</v>
      </c>
      <c r="B1159" t="str">
        <f>IF(A1159&lt;='First Approx.'!$D$20,A1159,"")</f>
        <v/>
      </c>
      <c r="C1159" s="1" t="e">
        <f>IF(B1159="",#N/A,0.5*(SIN(RADIANS(A1159*'First Approx.'!$D$18))+SIN(RADIANS(A1159*'First Approx.'!$D$19))))</f>
        <v>#N/A</v>
      </c>
      <c r="D1159" s="1" t="e">
        <f>IF(B1159="",#N/A,0.5*(COS(RADIANS(A1159*'First Approx.'!$D$18))+COS(RADIANS(A1159*'First Approx.'!$D$19))))</f>
        <v>#N/A</v>
      </c>
    </row>
    <row r="1160" spans="1:4" x14ac:dyDescent="0.25">
      <c r="A1160">
        <v>579</v>
      </c>
      <c r="B1160" t="str">
        <f>IF(A1160&lt;='First Approx.'!$D$20,A1160,"")</f>
        <v/>
      </c>
      <c r="C1160" s="1" t="e">
        <f>IF(B1160="",#N/A,0.5*(SIN(RADIANS(A1160*'First Approx.'!$D$18))+SIN(RADIANS(A1160*'First Approx.'!$D$19))))</f>
        <v>#N/A</v>
      </c>
      <c r="D1160" s="1" t="e">
        <f>IF(B1160="",#N/A,0.5*(COS(RADIANS(A1160*'First Approx.'!$D$18))+COS(RADIANS(A1160*'First Approx.'!$D$19))))</f>
        <v>#N/A</v>
      </c>
    </row>
    <row r="1161" spans="1:4" x14ac:dyDescent="0.25">
      <c r="A1161">
        <v>579.5</v>
      </c>
      <c r="B1161" t="str">
        <f>IF(A1161&lt;='First Approx.'!$D$20,A1161,"")</f>
        <v/>
      </c>
      <c r="C1161" s="1" t="e">
        <f>IF(B1161="",#N/A,0.5*(SIN(RADIANS(A1161*'First Approx.'!$D$18))+SIN(RADIANS(A1161*'First Approx.'!$D$19))))</f>
        <v>#N/A</v>
      </c>
      <c r="D1161" s="1" t="e">
        <f>IF(B1161="",#N/A,0.5*(COS(RADIANS(A1161*'First Approx.'!$D$18))+COS(RADIANS(A1161*'First Approx.'!$D$19))))</f>
        <v>#N/A</v>
      </c>
    </row>
    <row r="1162" spans="1:4" x14ac:dyDescent="0.25">
      <c r="A1162">
        <v>580</v>
      </c>
      <c r="B1162" t="str">
        <f>IF(A1162&lt;='First Approx.'!$D$20,A1162,"")</f>
        <v/>
      </c>
      <c r="C1162" s="1" t="e">
        <f>IF(B1162="",#N/A,0.5*(SIN(RADIANS(A1162*'First Approx.'!$D$18))+SIN(RADIANS(A1162*'First Approx.'!$D$19))))</f>
        <v>#N/A</v>
      </c>
      <c r="D1162" s="1" t="e">
        <f>IF(B1162="",#N/A,0.5*(COS(RADIANS(A1162*'First Approx.'!$D$18))+COS(RADIANS(A1162*'First Approx.'!$D$19))))</f>
        <v>#N/A</v>
      </c>
    </row>
    <row r="1163" spans="1:4" x14ac:dyDescent="0.25">
      <c r="A1163">
        <v>580.5</v>
      </c>
      <c r="B1163" t="str">
        <f>IF(A1163&lt;='First Approx.'!$D$20,A1163,"")</f>
        <v/>
      </c>
      <c r="C1163" s="1" t="e">
        <f>IF(B1163="",#N/A,0.5*(SIN(RADIANS(A1163*'First Approx.'!$D$18))+SIN(RADIANS(A1163*'First Approx.'!$D$19))))</f>
        <v>#N/A</v>
      </c>
      <c r="D1163" s="1" t="e">
        <f>IF(B1163="",#N/A,0.5*(COS(RADIANS(A1163*'First Approx.'!$D$18))+COS(RADIANS(A1163*'First Approx.'!$D$19))))</f>
        <v>#N/A</v>
      </c>
    </row>
    <row r="1164" spans="1:4" x14ac:dyDescent="0.25">
      <c r="A1164">
        <v>581</v>
      </c>
      <c r="B1164" t="str">
        <f>IF(A1164&lt;='First Approx.'!$D$20,A1164,"")</f>
        <v/>
      </c>
      <c r="C1164" s="1" t="e">
        <f>IF(B1164="",#N/A,0.5*(SIN(RADIANS(A1164*'First Approx.'!$D$18))+SIN(RADIANS(A1164*'First Approx.'!$D$19))))</f>
        <v>#N/A</v>
      </c>
      <c r="D1164" s="1" t="e">
        <f>IF(B1164="",#N/A,0.5*(COS(RADIANS(A1164*'First Approx.'!$D$18))+COS(RADIANS(A1164*'First Approx.'!$D$19))))</f>
        <v>#N/A</v>
      </c>
    </row>
    <row r="1165" spans="1:4" x14ac:dyDescent="0.25">
      <c r="A1165">
        <v>581.5</v>
      </c>
      <c r="B1165" t="str">
        <f>IF(A1165&lt;='First Approx.'!$D$20,A1165,"")</f>
        <v/>
      </c>
      <c r="C1165" s="1" t="e">
        <f>IF(B1165="",#N/A,0.5*(SIN(RADIANS(A1165*'First Approx.'!$D$18))+SIN(RADIANS(A1165*'First Approx.'!$D$19))))</f>
        <v>#N/A</v>
      </c>
      <c r="D1165" s="1" t="e">
        <f>IF(B1165="",#N/A,0.5*(COS(RADIANS(A1165*'First Approx.'!$D$18))+COS(RADIANS(A1165*'First Approx.'!$D$19))))</f>
        <v>#N/A</v>
      </c>
    </row>
    <row r="1166" spans="1:4" x14ac:dyDescent="0.25">
      <c r="A1166">
        <v>582</v>
      </c>
      <c r="B1166" t="str">
        <f>IF(A1166&lt;='First Approx.'!$D$20,A1166,"")</f>
        <v/>
      </c>
      <c r="C1166" s="1" t="e">
        <f>IF(B1166="",#N/A,0.5*(SIN(RADIANS(A1166*'First Approx.'!$D$18))+SIN(RADIANS(A1166*'First Approx.'!$D$19))))</f>
        <v>#N/A</v>
      </c>
      <c r="D1166" s="1" t="e">
        <f>IF(B1166="",#N/A,0.5*(COS(RADIANS(A1166*'First Approx.'!$D$18))+COS(RADIANS(A1166*'First Approx.'!$D$19))))</f>
        <v>#N/A</v>
      </c>
    </row>
    <row r="1167" spans="1:4" x14ac:dyDescent="0.25">
      <c r="A1167">
        <v>582.5</v>
      </c>
      <c r="B1167" t="str">
        <f>IF(A1167&lt;='First Approx.'!$D$20,A1167,"")</f>
        <v/>
      </c>
      <c r="C1167" s="1" t="e">
        <f>IF(B1167="",#N/A,0.5*(SIN(RADIANS(A1167*'First Approx.'!$D$18))+SIN(RADIANS(A1167*'First Approx.'!$D$19))))</f>
        <v>#N/A</v>
      </c>
      <c r="D1167" s="1" t="e">
        <f>IF(B1167="",#N/A,0.5*(COS(RADIANS(A1167*'First Approx.'!$D$18))+COS(RADIANS(A1167*'First Approx.'!$D$19))))</f>
        <v>#N/A</v>
      </c>
    </row>
    <row r="1168" spans="1:4" x14ac:dyDescent="0.25">
      <c r="A1168">
        <v>583</v>
      </c>
      <c r="B1168" t="str">
        <f>IF(A1168&lt;='First Approx.'!$D$20,A1168,"")</f>
        <v/>
      </c>
      <c r="C1168" s="1" t="e">
        <f>IF(B1168="",#N/A,0.5*(SIN(RADIANS(A1168*'First Approx.'!$D$18))+SIN(RADIANS(A1168*'First Approx.'!$D$19))))</f>
        <v>#N/A</v>
      </c>
      <c r="D1168" s="1" t="e">
        <f>IF(B1168="",#N/A,0.5*(COS(RADIANS(A1168*'First Approx.'!$D$18))+COS(RADIANS(A1168*'First Approx.'!$D$19))))</f>
        <v>#N/A</v>
      </c>
    </row>
    <row r="1169" spans="1:4" x14ac:dyDescent="0.25">
      <c r="A1169">
        <v>583.5</v>
      </c>
      <c r="B1169" t="str">
        <f>IF(A1169&lt;='First Approx.'!$D$20,A1169,"")</f>
        <v/>
      </c>
      <c r="C1169" s="1" t="e">
        <f>IF(B1169="",#N/A,0.5*(SIN(RADIANS(A1169*'First Approx.'!$D$18))+SIN(RADIANS(A1169*'First Approx.'!$D$19))))</f>
        <v>#N/A</v>
      </c>
      <c r="D1169" s="1" t="e">
        <f>IF(B1169="",#N/A,0.5*(COS(RADIANS(A1169*'First Approx.'!$D$18))+COS(RADIANS(A1169*'First Approx.'!$D$19))))</f>
        <v>#N/A</v>
      </c>
    </row>
    <row r="1170" spans="1:4" x14ac:dyDescent="0.25">
      <c r="A1170">
        <v>584</v>
      </c>
      <c r="B1170" t="str">
        <f>IF(A1170&lt;='First Approx.'!$D$20,A1170,"")</f>
        <v/>
      </c>
      <c r="C1170" s="1" t="e">
        <f>IF(B1170="",#N/A,0.5*(SIN(RADIANS(A1170*'First Approx.'!$D$18))+SIN(RADIANS(A1170*'First Approx.'!$D$19))))</f>
        <v>#N/A</v>
      </c>
      <c r="D1170" s="1" t="e">
        <f>IF(B1170="",#N/A,0.5*(COS(RADIANS(A1170*'First Approx.'!$D$18))+COS(RADIANS(A1170*'First Approx.'!$D$19))))</f>
        <v>#N/A</v>
      </c>
    </row>
    <row r="1171" spans="1:4" x14ac:dyDescent="0.25">
      <c r="A1171">
        <v>584.5</v>
      </c>
      <c r="B1171" t="str">
        <f>IF(A1171&lt;='First Approx.'!$D$20,A1171,"")</f>
        <v/>
      </c>
      <c r="C1171" s="1" t="e">
        <f>IF(B1171="",#N/A,0.5*(SIN(RADIANS(A1171*'First Approx.'!$D$18))+SIN(RADIANS(A1171*'First Approx.'!$D$19))))</f>
        <v>#N/A</v>
      </c>
      <c r="D1171" s="1" t="e">
        <f>IF(B1171="",#N/A,0.5*(COS(RADIANS(A1171*'First Approx.'!$D$18))+COS(RADIANS(A1171*'First Approx.'!$D$19))))</f>
        <v>#N/A</v>
      </c>
    </row>
    <row r="1172" spans="1:4" x14ac:dyDescent="0.25">
      <c r="A1172">
        <v>585</v>
      </c>
      <c r="B1172" t="str">
        <f>IF(A1172&lt;='First Approx.'!$D$20,A1172,"")</f>
        <v/>
      </c>
      <c r="C1172" s="1" t="e">
        <f>IF(B1172="",#N/A,0.5*(SIN(RADIANS(A1172*'First Approx.'!$D$18))+SIN(RADIANS(A1172*'First Approx.'!$D$19))))</f>
        <v>#N/A</v>
      </c>
      <c r="D1172" s="1" t="e">
        <f>IF(B1172="",#N/A,0.5*(COS(RADIANS(A1172*'First Approx.'!$D$18))+COS(RADIANS(A1172*'First Approx.'!$D$19))))</f>
        <v>#N/A</v>
      </c>
    </row>
    <row r="1173" spans="1:4" x14ac:dyDescent="0.25">
      <c r="A1173">
        <v>585.5</v>
      </c>
      <c r="B1173" t="str">
        <f>IF(A1173&lt;='First Approx.'!$D$20,A1173,"")</f>
        <v/>
      </c>
      <c r="C1173" s="1" t="e">
        <f>IF(B1173="",#N/A,0.5*(SIN(RADIANS(A1173*'First Approx.'!$D$18))+SIN(RADIANS(A1173*'First Approx.'!$D$19))))</f>
        <v>#N/A</v>
      </c>
      <c r="D1173" s="1" t="e">
        <f>IF(B1173="",#N/A,0.5*(COS(RADIANS(A1173*'First Approx.'!$D$18))+COS(RADIANS(A1173*'First Approx.'!$D$19))))</f>
        <v>#N/A</v>
      </c>
    </row>
    <row r="1174" spans="1:4" x14ac:dyDescent="0.25">
      <c r="A1174">
        <v>586</v>
      </c>
      <c r="B1174" t="str">
        <f>IF(A1174&lt;='First Approx.'!$D$20,A1174,"")</f>
        <v/>
      </c>
      <c r="C1174" s="1" t="e">
        <f>IF(B1174="",#N/A,0.5*(SIN(RADIANS(A1174*'First Approx.'!$D$18))+SIN(RADIANS(A1174*'First Approx.'!$D$19))))</f>
        <v>#N/A</v>
      </c>
      <c r="D1174" s="1" t="e">
        <f>IF(B1174="",#N/A,0.5*(COS(RADIANS(A1174*'First Approx.'!$D$18))+COS(RADIANS(A1174*'First Approx.'!$D$19))))</f>
        <v>#N/A</v>
      </c>
    </row>
    <row r="1175" spans="1:4" x14ac:dyDescent="0.25">
      <c r="A1175">
        <v>586.5</v>
      </c>
      <c r="B1175" t="str">
        <f>IF(A1175&lt;='First Approx.'!$D$20,A1175,"")</f>
        <v/>
      </c>
      <c r="C1175" s="1" t="e">
        <f>IF(B1175="",#N/A,0.5*(SIN(RADIANS(A1175*'First Approx.'!$D$18))+SIN(RADIANS(A1175*'First Approx.'!$D$19))))</f>
        <v>#N/A</v>
      </c>
      <c r="D1175" s="1" t="e">
        <f>IF(B1175="",#N/A,0.5*(COS(RADIANS(A1175*'First Approx.'!$D$18))+COS(RADIANS(A1175*'First Approx.'!$D$19))))</f>
        <v>#N/A</v>
      </c>
    </row>
    <row r="1176" spans="1:4" x14ac:dyDescent="0.25">
      <c r="A1176">
        <v>587</v>
      </c>
      <c r="B1176" t="str">
        <f>IF(A1176&lt;='First Approx.'!$D$20,A1176,"")</f>
        <v/>
      </c>
      <c r="C1176" s="1" t="e">
        <f>IF(B1176="",#N/A,0.5*(SIN(RADIANS(A1176*'First Approx.'!$D$18))+SIN(RADIANS(A1176*'First Approx.'!$D$19))))</f>
        <v>#N/A</v>
      </c>
      <c r="D1176" s="1" t="e">
        <f>IF(B1176="",#N/A,0.5*(COS(RADIANS(A1176*'First Approx.'!$D$18))+COS(RADIANS(A1176*'First Approx.'!$D$19))))</f>
        <v>#N/A</v>
      </c>
    </row>
    <row r="1177" spans="1:4" x14ac:dyDescent="0.25">
      <c r="A1177">
        <v>587.5</v>
      </c>
      <c r="B1177" t="str">
        <f>IF(A1177&lt;='First Approx.'!$D$20,A1177,"")</f>
        <v/>
      </c>
      <c r="C1177" s="1" t="e">
        <f>IF(B1177="",#N/A,0.5*(SIN(RADIANS(A1177*'First Approx.'!$D$18))+SIN(RADIANS(A1177*'First Approx.'!$D$19))))</f>
        <v>#N/A</v>
      </c>
      <c r="D1177" s="1" t="e">
        <f>IF(B1177="",#N/A,0.5*(COS(RADIANS(A1177*'First Approx.'!$D$18))+COS(RADIANS(A1177*'First Approx.'!$D$19))))</f>
        <v>#N/A</v>
      </c>
    </row>
    <row r="1178" spans="1:4" x14ac:dyDescent="0.25">
      <c r="A1178">
        <v>588</v>
      </c>
      <c r="B1178" t="str">
        <f>IF(A1178&lt;='First Approx.'!$D$20,A1178,"")</f>
        <v/>
      </c>
      <c r="C1178" s="1" t="e">
        <f>IF(B1178="",#N/A,0.5*(SIN(RADIANS(A1178*'First Approx.'!$D$18))+SIN(RADIANS(A1178*'First Approx.'!$D$19))))</f>
        <v>#N/A</v>
      </c>
      <c r="D1178" s="1" t="e">
        <f>IF(B1178="",#N/A,0.5*(COS(RADIANS(A1178*'First Approx.'!$D$18))+COS(RADIANS(A1178*'First Approx.'!$D$19))))</f>
        <v>#N/A</v>
      </c>
    </row>
    <row r="1179" spans="1:4" x14ac:dyDescent="0.25">
      <c r="A1179">
        <v>588.5</v>
      </c>
      <c r="B1179" t="str">
        <f>IF(A1179&lt;='First Approx.'!$D$20,A1179,"")</f>
        <v/>
      </c>
      <c r="C1179" s="1" t="e">
        <f>IF(B1179="",#N/A,0.5*(SIN(RADIANS(A1179*'First Approx.'!$D$18))+SIN(RADIANS(A1179*'First Approx.'!$D$19))))</f>
        <v>#N/A</v>
      </c>
      <c r="D1179" s="1" t="e">
        <f>IF(B1179="",#N/A,0.5*(COS(RADIANS(A1179*'First Approx.'!$D$18))+COS(RADIANS(A1179*'First Approx.'!$D$19))))</f>
        <v>#N/A</v>
      </c>
    </row>
    <row r="1180" spans="1:4" x14ac:dyDescent="0.25">
      <c r="A1180">
        <v>589</v>
      </c>
      <c r="B1180" t="str">
        <f>IF(A1180&lt;='First Approx.'!$D$20,A1180,"")</f>
        <v/>
      </c>
      <c r="C1180" s="1" t="e">
        <f>IF(B1180="",#N/A,0.5*(SIN(RADIANS(A1180*'First Approx.'!$D$18))+SIN(RADIANS(A1180*'First Approx.'!$D$19))))</f>
        <v>#N/A</v>
      </c>
      <c r="D1180" s="1" t="e">
        <f>IF(B1180="",#N/A,0.5*(COS(RADIANS(A1180*'First Approx.'!$D$18))+COS(RADIANS(A1180*'First Approx.'!$D$19))))</f>
        <v>#N/A</v>
      </c>
    </row>
    <row r="1181" spans="1:4" x14ac:dyDescent="0.25">
      <c r="A1181">
        <v>589.5</v>
      </c>
      <c r="B1181" t="str">
        <f>IF(A1181&lt;='First Approx.'!$D$20,A1181,"")</f>
        <v/>
      </c>
      <c r="C1181" s="1" t="e">
        <f>IF(B1181="",#N/A,0.5*(SIN(RADIANS(A1181*'First Approx.'!$D$18))+SIN(RADIANS(A1181*'First Approx.'!$D$19))))</f>
        <v>#N/A</v>
      </c>
      <c r="D1181" s="1" t="e">
        <f>IF(B1181="",#N/A,0.5*(COS(RADIANS(A1181*'First Approx.'!$D$18))+COS(RADIANS(A1181*'First Approx.'!$D$19))))</f>
        <v>#N/A</v>
      </c>
    </row>
    <row r="1182" spans="1:4" x14ac:dyDescent="0.25">
      <c r="A1182">
        <v>590</v>
      </c>
      <c r="B1182" t="str">
        <f>IF(A1182&lt;='First Approx.'!$D$20,A1182,"")</f>
        <v/>
      </c>
      <c r="C1182" s="1" t="e">
        <f>IF(B1182="",#N/A,0.5*(SIN(RADIANS(A1182*'First Approx.'!$D$18))+SIN(RADIANS(A1182*'First Approx.'!$D$19))))</f>
        <v>#N/A</v>
      </c>
      <c r="D1182" s="1" t="e">
        <f>IF(B1182="",#N/A,0.5*(COS(RADIANS(A1182*'First Approx.'!$D$18))+COS(RADIANS(A1182*'First Approx.'!$D$19))))</f>
        <v>#N/A</v>
      </c>
    </row>
    <row r="1183" spans="1:4" x14ac:dyDescent="0.25">
      <c r="A1183">
        <v>590.5</v>
      </c>
      <c r="B1183" t="str">
        <f>IF(A1183&lt;='First Approx.'!$D$20,A1183,"")</f>
        <v/>
      </c>
      <c r="C1183" s="1" t="e">
        <f>IF(B1183="",#N/A,0.5*(SIN(RADIANS(A1183*'First Approx.'!$D$18))+SIN(RADIANS(A1183*'First Approx.'!$D$19))))</f>
        <v>#N/A</v>
      </c>
      <c r="D1183" s="1" t="e">
        <f>IF(B1183="",#N/A,0.5*(COS(RADIANS(A1183*'First Approx.'!$D$18))+COS(RADIANS(A1183*'First Approx.'!$D$19))))</f>
        <v>#N/A</v>
      </c>
    </row>
    <row r="1184" spans="1:4" x14ac:dyDescent="0.25">
      <c r="A1184">
        <v>591</v>
      </c>
      <c r="B1184" t="str">
        <f>IF(A1184&lt;='First Approx.'!$D$20,A1184,"")</f>
        <v/>
      </c>
      <c r="C1184" s="1" t="e">
        <f>IF(B1184="",#N/A,0.5*(SIN(RADIANS(A1184*'First Approx.'!$D$18))+SIN(RADIANS(A1184*'First Approx.'!$D$19))))</f>
        <v>#N/A</v>
      </c>
      <c r="D1184" s="1" t="e">
        <f>IF(B1184="",#N/A,0.5*(COS(RADIANS(A1184*'First Approx.'!$D$18))+COS(RADIANS(A1184*'First Approx.'!$D$19))))</f>
        <v>#N/A</v>
      </c>
    </row>
    <row r="1185" spans="1:4" x14ac:dyDescent="0.25">
      <c r="A1185">
        <v>591.5</v>
      </c>
      <c r="B1185" t="str">
        <f>IF(A1185&lt;='First Approx.'!$D$20,A1185,"")</f>
        <v/>
      </c>
      <c r="C1185" s="1" t="e">
        <f>IF(B1185="",#N/A,0.5*(SIN(RADIANS(A1185*'First Approx.'!$D$18))+SIN(RADIANS(A1185*'First Approx.'!$D$19))))</f>
        <v>#N/A</v>
      </c>
      <c r="D1185" s="1" t="e">
        <f>IF(B1185="",#N/A,0.5*(COS(RADIANS(A1185*'First Approx.'!$D$18))+COS(RADIANS(A1185*'First Approx.'!$D$19))))</f>
        <v>#N/A</v>
      </c>
    </row>
    <row r="1186" spans="1:4" x14ac:dyDescent="0.25">
      <c r="A1186">
        <v>592</v>
      </c>
      <c r="B1186" t="str">
        <f>IF(A1186&lt;='First Approx.'!$D$20,A1186,"")</f>
        <v/>
      </c>
      <c r="C1186" s="1" t="e">
        <f>IF(B1186="",#N/A,0.5*(SIN(RADIANS(A1186*'First Approx.'!$D$18))+SIN(RADIANS(A1186*'First Approx.'!$D$19))))</f>
        <v>#N/A</v>
      </c>
      <c r="D1186" s="1" t="e">
        <f>IF(B1186="",#N/A,0.5*(COS(RADIANS(A1186*'First Approx.'!$D$18))+COS(RADIANS(A1186*'First Approx.'!$D$19))))</f>
        <v>#N/A</v>
      </c>
    </row>
    <row r="1187" spans="1:4" x14ac:dyDescent="0.25">
      <c r="A1187">
        <v>592.5</v>
      </c>
      <c r="B1187" t="str">
        <f>IF(A1187&lt;='First Approx.'!$D$20,A1187,"")</f>
        <v/>
      </c>
      <c r="C1187" s="1" t="e">
        <f>IF(B1187="",#N/A,0.5*(SIN(RADIANS(A1187*'First Approx.'!$D$18))+SIN(RADIANS(A1187*'First Approx.'!$D$19))))</f>
        <v>#N/A</v>
      </c>
      <c r="D1187" s="1" t="e">
        <f>IF(B1187="",#N/A,0.5*(COS(RADIANS(A1187*'First Approx.'!$D$18))+COS(RADIANS(A1187*'First Approx.'!$D$19))))</f>
        <v>#N/A</v>
      </c>
    </row>
    <row r="1188" spans="1:4" x14ac:dyDescent="0.25">
      <c r="A1188">
        <v>593</v>
      </c>
      <c r="B1188" t="str">
        <f>IF(A1188&lt;='First Approx.'!$D$20,A1188,"")</f>
        <v/>
      </c>
      <c r="C1188" s="1" t="e">
        <f>IF(B1188="",#N/A,0.5*(SIN(RADIANS(A1188*'First Approx.'!$D$18))+SIN(RADIANS(A1188*'First Approx.'!$D$19))))</f>
        <v>#N/A</v>
      </c>
      <c r="D1188" s="1" t="e">
        <f>IF(B1188="",#N/A,0.5*(COS(RADIANS(A1188*'First Approx.'!$D$18))+COS(RADIANS(A1188*'First Approx.'!$D$19))))</f>
        <v>#N/A</v>
      </c>
    </row>
    <row r="1189" spans="1:4" x14ac:dyDescent="0.25">
      <c r="A1189">
        <v>593.5</v>
      </c>
      <c r="B1189" t="str">
        <f>IF(A1189&lt;='First Approx.'!$D$20,A1189,"")</f>
        <v/>
      </c>
      <c r="C1189" s="1" t="e">
        <f>IF(B1189="",#N/A,0.5*(SIN(RADIANS(A1189*'First Approx.'!$D$18))+SIN(RADIANS(A1189*'First Approx.'!$D$19))))</f>
        <v>#N/A</v>
      </c>
      <c r="D1189" s="1" t="e">
        <f>IF(B1189="",#N/A,0.5*(COS(RADIANS(A1189*'First Approx.'!$D$18))+COS(RADIANS(A1189*'First Approx.'!$D$19))))</f>
        <v>#N/A</v>
      </c>
    </row>
    <row r="1190" spans="1:4" x14ac:dyDescent="0.25">
      <c r="A1190">
        <v>594</v>
      </c>
      <c r="B1190" t="str">
        <f>IF(A1190&lt;='First Approx.'!$D$20,A1190,"")</f>
        <v/>
      </c>
      <c r="C1190" s="1" t="e">
        <f>IF(B1190="",#N/A,0.5*(SIN(RADIANS(A1190*'First Approx.'!$D$18))+SIN(RADIANS(A1190*'First Approx.'!$D$19))))</f>
        <v>#N/A</v>
      </c>
      <c r="D1190" s="1" t="e">
        <f>IF(B1190="",#N/A,0.5*(COS(RADIANS(A1190*'First Approx.'!$D$18))+COS(RADIANS(A1190*'First Approx.'!$D$19))))</f>
        <v>#N/A</v>
      </c>
    </row>
    <row r="1191" spans="1:4" x14ac:dyDescent="0.25">
      <c r="A1191">
        <v>594.5</v>
      </c>
      <c r="B1191" t="str">
        <f>IF(A1191&lt;='First Approx.'!$D$20,A1191,"")</f>
        <v/>
      </c>
      <c r="C1191" s="1" t="e">
        <f>IF(B1191="",#N/A,0.5*(SIN(RADIANS(A1191*'First Approx.'!$D$18))+SIN(RADIANS(A1191*'First Approx.'!$D$19))))</f>
        <v>#N/A</v>
      </c>
      <c r="D1191" s="1" t="e">
        <f>IF(B1191="",#N/A,0.5*(COS(RADIANS(A1191*'First Approx.'!$D$18))+COS(RADIANS(A1191*'First Approx.'!$D$19))))</f>
        <v>#N/A</v>
      </c>
    </row>
    <row r="1192" spans="1:4" x14ac:dyDescent="0.25">
      <c r="A1192">
        <v>595</v>
      </c>
      <c r="B1192" t="str">
        <f>IF(A1192&lt;='First Approx.'!$D$20,A1192,"")</f>
        <v/>
      </c>
      <c r="C1192" s="1" t="e">
        <f>IF(B1192="",#N/A,0.5*(SIN(RADIANS(A1192*'First Approx.'!$D$18))+SIN(RADIANS(A1192*'First Approx.'!$D$19))))</f>
        <v>#N/A</v>
      </c>
      <c r="D1192" s="1" t="e">
        <f>IF(B1192="",#N/A,0.5*(COS(RADIANS(A1192*'First Approx.'!$D$18))+COS(RADIANS(A1192*'First Approx.'!$D$19))))</f>
        <v>#N/A</v>
      </c>
    </row>
    <row r="1193" spans="1:4" x14ac:dyDescent="0.25">
      <c r="A1193">
        <v>595.5</v>
      </c>
      <c r="B1193" t="str">
        <f>IF(A1193&lt;='First Approx.'!$D$20,A1193,"")</f>
        <v/>
      </c>
      <c r="C1193" s="1" t="e">
        <f>IF(B1193="",#N/A,0.5*(SIN(RADIANS(A1193*'First Approx.'!$D$18))+SIN(RADIANS(A1193*'First Approx.'!$D$19))))</f>
        <v>#N/A</v>
      </c>
      <c r="D1193" s="1" t="e">
        <f>IF(B1193="",#N/A,0.5*(COS(RADIANS(A1193*'First Approx.'!$D$18))+COS(RADIANS(A1193*'First Approx.'!$D$19))))</f>
        <v>#N/A</v>
      </c>
    </row>
    <row r="1194" spans="1:4" x14ac:dyDescent="0.25">
      <c r="A1194">
        <v>596</v>
      </c>
      <c r="B1194" t="str">
        <f>IF(A1194&lt;='First Approx.'!$D$20,A1194,"")</f>
        <v/>
      </c>
      <c r="C1194" s="1" t="e">
        <f>IF(B1194="",#N/A,0.5*(SIN(RADIANS(A1194*'First Approx.'!$D$18))+SIN(RADIANS(A1194*'First Approx.'!$D$19))))</f>
        <v>#N/A</v>
      </c>
      <c r="D1194" s="1" t="e">
        <f>IF(B1194="",#N/A,0.5*(COS(RADIANS(A1194*'First Approx.'!$D$18))+COS(RADIANS(A1194*'First Approx.'!$D$19))))</f>
        <v>#N/A</v>
      </c>
    </row>
    <row r="1195" spans="1:4" x14ac:dyDescent="0.25">
      <c r="A1195">
        <v>596.5</v>
      </c>
      <c r="B1195" t="str">
        <f>IF(A1195&lt;='First Approx.'!$D$20,A1195,"")</f>
        <v/>
      </c>
      <c r="C1195" s="1" t="e">
        <f>IF(B1195="",#N/A,0.5*(SIN(RADIANS(A1195*'First Approx.'!$D$18))+SIN(RADIANS(A1195*'First Approx.'!$D$19))))</f>
        <v>#N/A</v>
      </c>
      <c r="D1195" s="1" t="e">
        <f>IF(B1195="",#N/A,0.5*(COS(RADIANS(A1195*'First Approx.'!$D$18))+COS(RADIANS(A1195*'First Approx.'!$D$19))))</f>
        <v>#N/A</v>
      </c>
    </row>
    <row r="1196" spans="1:4" x14ac:dyDescent="0.25">
      <c r="A1196">
        <v>597</v>
      </c>
      <c r="B1196" t="str">
        <f>IF(A1196&lt;='First Approx.'!$D$20,A1196,"")</f>
        <v/>
      </c>
      <c r="C1196" s="1" t="e">
        <f>IF(B1196="",#N/A,0.5*(SIN(RADIANS(A1196*'First Approx.'!$D$18))+SIN(RADIANS(A1196*'First Approx.'!$D$19))))</f>
        <v>#N/A</v>
      </c>
      <c r="D1196" s="1" t="e">
        <f>IF(B1196="",#N/A,0.5*(COS(RADIANS(A1196*'First Approx.'!$D$18))+COS(RADIANS(A1196*'First Approx.'!$D$19))))</f>
        <v>#N/A</v>
      </c>
    </row>
    <row r="1197" spans="1:4" x14ac:dyDescent="0.25">
      <c r="A1197">
        <v>597.5</v>
      </c>
      <c r="B1197" t="str">
        <f>IF(A1197&lt;='First Approx.'!$D$20,A1197,"")</f>
        <v/>
      </c>
      <c r="C1197" s="1" t="e">
        <f>IF(B1197="",#N/A,0.5*(SIN(RADIANS(A1197*'First Approx.'!$D$18))+SIN(RADIANS(A1197*'First Approx.'!$D$19))))</f>
        <v>#N/A</v>
      </c>
      <c r="D1197" s="1" t="e">
        <f>IF(B1197="",#N/A,0.5*(COS(RADIANS(A1197*'First Approx.'!$D$18))+COS(RADIANS(A1197*'First Approx.'!$D$19))))</f>
        <v>#N/A</v>
      </c>
    </row>
    <row r="1198" spans="1:4" x14ac:dyDescent="0.25">
      <c r="A1198">
        <v>598</v>
      </c>
      <c r="B1198" t="str">
        <f>IF(A1198&lt;='First Approx.'!$D$20,A1198,"")</f>
        <v/>
      </c>
      <c r="C1198" s="1" t="e">
        <f>IF(B1198="",#N/A,0.5*(SIN(RADIANS(A1198*'First Approx.'!$D$18))+SIN(RADIANS(A1198*'First Approx.'!$D$19))))</f>
        <v>#N/A</v>
      </c>
      <c r="D1198" s="1" t="e">
        <f>IF(B1198="",#N/A,0.5*(COS(RADIANS(A1198*'First Approx.'!$D$18))+COS(RADIANS(A1198*'First Approx.'!$D$19))))</f>
        <v>#N/A</v>
      </c>
    </row>
    <row r="1199" spans="1:4" x14ac:dyDescent="0.25">
      <c r="A1199">
        <v>598.5</v>
      </c>
      <c r="B1199" t="str">
        <f>IF(A1199&lt;='First Approx.'!$D$20,A1199,"")</f>
        <v/>
      </c>
      <c r="C1199" s="1" t="e">
        <f>IF(B1199="",#N/A,0.5*(SIN(RADIANS(A1199*'First Approx.'!$D$18))+SIN(RADIANS(A1199*'First Approx.'!$D$19))))</f>
        <v>#N/A</v>
      </c>
      <c r="D1199" s="1" t="e">
        <f>IF(B1199="",#N/A,0.5*(COS(RADIANS(A1199*'First Approx.'!$D$18))+COS(RADIANS(A1199*'First Approx.'!$D$19))))</f>
        <v>#N/A</v>
      </c>
    </row>
    <row r="1200" spans="1:4" x14ac:dyDescent="0.25">
      <c r="A1200">
        <v>599</v>
      </c>
      <c r="B1200" t="str">
        <f>IF(A1200&lt;='First Approx.'!$D$20,A1200,"")</f>
        <v/>
      </c>
      <c r="C1200" s="1" t="e">
        <f>IF(B1200="",#N/A,0.5*(SIN(RADIANS(A1200*'First Approx.'!$D$18))+SIN(RADIANS(A1200*'First Approx.'!$D$19))))</f>
        <v>#N/A</v>
      </c>
      <c r="D1200" s="1" t="e">
        <f>IF(B1200="",#N/A,0.5*(COS(RADIANS(A1200*'First Approx.'!$D$18))+COS(RADIANS(A1200*'First Approx.'!$D$19))))</f>
        <v>#N/A</v>
      </c>
    </row>
    <row r="1201" spans="1:4" x14ac:dyDescent="0.25">
      <c r="A1201">
        <v>599.5</v>
      </c>
      <c r="B1201" t="str">
        <f>IF(A1201&lt;='First Approx.'!$D$20,A1201,"")</f>
        <v/>
      </c>
      <c r="C1201" s="1" t="e">
        <f>IF(B1201="",#N/A,0.5*(SIN(RADIANS(A1201*'First Approx.'!$D$18))+SIN(RADIANS(A1201*'First Approx.'!$D$19))))</f>
        <v>#N/A</v>
      </c>
      <c r="D1201" s="1" t="e">
        <f>IF(B1201="",#N/A,0.5*(COS(RADIANS(A1201*'First Approx.'!$D$18))+COS(RADIANS(A1201*'First Approx.'!$D$19))))</f>
        <v>#N/A</v>
      </c>
    </row>
    <row r="1202" spans="1:4" x14ac:dyDescent="0.25">
      <c r="A1202">
        <v>600</v>
      </c>
      <c r="B1202" t="str">
        <f>IF(A1202&lt;='First Approx.'!$D$20,A1202,"")</f>
        <v/>
      </c>
      <c r="C1202" s="1" t="e">
        <f>IF(B1202="",#N/A,0.5*(SIN(RADIANS(A1202*'First Approx.'!$D$18))+SIN(RADIANS(A1202*'First Approx.'!$D$19))))</f>
        <v>#N/A</v>
      </c>
      <c r="D1202" s="1" t="e">
        <f>IF(B1202="",#N/A,0.5*(COS(RADIANS(A1202*'First Approx.'!$D$18))+COS(RADIANS(A1202*'First Approx.'!$D$19))))</f>
        <v>#N/A</v>
      </c>
    </row>
    <row r="1203" spans="1:4" x14ac:dyDescent="0.25">
      <c r="A1203">
        <v>600.5</v>
      </c>
      <c r="B1203" t="str">
        <f>IF(A1203&lt;='First Approx.'!$D$20,A1203,"")</f>
        <v/>
      </c>
      <c r="C1203" s="1" t="e">
        <f>IF(B1203="",#N/A,0.5*(SIN(RADIANS(A1203*'First Approx.'!$D$18))+SIN(RADIANS(A1203*'First Approx.'!$D$19))))</f>
        <v>#N/A</v>
      </c>
      <c r="D1203" s="1" t="e">
        <f>IF(B1203="",#N/A,0.5*(COS(RADIANS(A1203*'First Approx.'!$D$18))+COS(RADIANS(A1203*'First Approx.'!$D$19))))</f>
        <v>#N/A</v>
      </c>
    </row>
    <row r="1204" spans="1:4" x14ac:dyDescent="0.25">
      <c r="A1204">
        <v>601</v>
      </c>
      <c r="B1204" t="str">
        <f>IF(A1204&lt;='First Approx.'!$D$20,A1204,"")</f>
        <v/>
      </c>
      <c r="C1204" s="1" t="e">
        <f>IF(B1204="",#N/A,0.5*(SIN(RADIANS(A1204*'First Approx.'!$D$18))+SIN(RADIANS(A1204*'First Approx.'!$D$19))))</f>
        <v>#N/A</v>
      </c>
      <c r="D1204" s="1" t="e">
        <f>IF(B1204="",#N/A,0.5*(COS(RADIANS(A1204*'First Approx.'!$D$18))+COS(RADIANS(A1204*'First Approx.'!$D$19))))</f>
        <v>#N/A</v>
      </c>
    </row>
    <row r="1205" spans="1:4" x14ac:dyDescent="0.25">
      <c r="A1205">
        <v>601.5</v>
      </c>
      <c r="B1205" t="str">
        <f>IF(A1205&lt;='First Approx.'!$D$20,A1205,"")</f>
        <v/>
      </c>
      <c r="C1205" s="1" t="e">
        <f>IF(B1205="",#N/A,0.5*(SIN(RADIANS(A1205*'First Approx.'!$D$18))+SIN(RADIANS(A1205*'First Approx.'!$D$19))))</f>
        <v>#N/A</v>
      </c>
      <c r="D1205" s="1" t="e">
        <f>IF(B1205="",#N/A,0.5*(COS(RADIANS(A1205*'First Approx.'!$D$18))+COS(RADIANS(A1205*'First Approx.'!$D$19))))</f>
        <v>#N/A</v>
      </c>
    </row>
    <row r="1206" spans="1:4" x14ac:dyDescent="0.25">
      <c r="A1206">
        <v>602</v>
      </c>
      <c r="B1206" t="str">
        <f>IF(A1206&lt;='First Approx.'!$D$20,A1206,"")</f>
        <v/>
      </c>
      <c r="C1206" s="1" t="e">
        <f>IF(B1206="",#N/A,0.5*(SIN(RADIANS(A1206*'First Approx.'!$D$18))+SIN(RADIANS(A1206*'First Approx.'!$D$19))))</f>
        <v>#N/A</v>
      </c>
      <c r="D1206" s="1" t="e">
        <f>IF(B1206="",#N/A,0.5*(COS(RADIANS(A1206*'First Approx.'!$D$18))+COS(RADIANS(A1206*'First Approx.'!$D$19))))</f>
        <v>#N/A</v>
      </c>
    </row>
    <row r="1207" spans="1:4" x14ac:dyDescent="0.25">
      <c r="A1207">
        <v>602.5</v>
      </c>
      <c r="B1207" t="str">
        <f>IF(A1207&lt;='First Approx.'!$D$20,A1207,"")</f>
        <v/>
      </c>
      <c r="C1207" s="1" t="e">
        <f>IF(B1207="",#N/A,0.5*(SIN(RADIANS(A1207*'First Approx.'!$D$18))+SIN(RADIANS(A1207*'First Approx.'!$D$19))))</f>
        <v>#N/A</v>
      </c>
      <c r="D1207" s="1" t="e">
        <f>IF(B1207="",#N/A,0.5*(COS(RADIANS(A1207*'First Approx.'!$D$18))+COS(RADIANS(A1207*'First Approx.'!$D$19))))</f>
        <v>#N/A</v>
      </c>
    </row>
    <row r="1208" spans="1:4" x14ac:dyDescent="0.25">
      <c r="A1208">
        <v>603</v>
      </c>
      <c r="B1208" t="str">
        <f>IF(A1208&lt;='First Approx.'!$D$20,A1208,"")</f>
        <v/>
      </c>
      <c r="C1208" s="1" t="e">
        <f>IF(B1208="",#N/A,0.5*(SIN(RADIANS(A1208*'First Approx.'!$D$18))+SIN(RADIANS(A1208*'First Approx.'!$D$19))))</f>
        <v>#N/A</v>
      </c>
      <c r="D1208" s="1" t="e">
        <f>IF(B1208="",#N/A,0.5*(COS(RADIANS(A1208*'First Approx.'!$D$18))+COS(RADIANS(A1208*'First Approx.'!$D$19))))</f>
        <v>#N/A</v>
      </c>
    </row>
    <row r="1209" spans="1:4" x14ac:dyDescent="0.25">
      <c r="A1209">
        <v>603.5</v>
      </c>
      <c r="B1209" t="str">
        <f>IF(A1209&lt;='First Approx.'!$D$20,A1209,"")</f>
        <v/>
      </c>
      <c r="C1209" s="1" t="e">
        <f>IF(B1209="",#N/A,0.5*(SIN(RADIANS(A1209*'First Approx.'!$D$18))+SIN(RADIANS(A1209*'First Approx.'!$D$19))))</f>
        <v>#N/A</v>
      </c>
      <c r="D1209" s="1" t="e">
        <f>IF(B1209="",#N/A,0.5*(COS(RADIANS(A1209*'First Approx.'!$D$18))+COS(RADIANS(A1209*'First Approx.'!$D$19))))</f>
        <v>#N/A</v>
      </c>
    </row>
    <row r="1210" spans="1:4" x14ac:dyDescent="0.25">
      <c r="A1210">
        <v>604</v>
      </c>
      <c r="B1210" t="str">
        <f>IF(A1210&lt;='First Approx.'!$D$20,A1210,"")</f>
        <v/>
      </c>
      <c r="C1210" s="1" t="e">
        <f>IF(B1210="",#N/A,0.5*(SIN(RADIANS(A1210*'First Approx.'!$D$18))+SIN(RADIANS(A1210*'First Approx.'!$D$19))))</f>
        <v>#N/A</v>
      </c>
      <c r="D1210" s="1" t="e">
        <f>IF(B1210="",#N/A,0.5*(COS(RADIANS(A1210*'First Approx.'!$D$18))+COS(RADIANS(A1210*'First Approx.'!$D$19))))</f>
        <v>#N/A</v>
      </c>
    </row>
    <row r="1211" spans="1:4" x14ac:dyDescent="0.25">
      <c r="A1211">
        <v>604.5</v>
      </c>
      <c r="B1211" t="str">
        <f>IF(A1211&lt;='First Approx.'!$D$20,A1211,"")</f>
        <v/>
      </c>
      <c r="C1211" s="1" t="e">
        <f>IF(B1211="",#N/A,0.5*(SIN(RADIANS(A1211*'First Approx.'!$D$18))+SIN(RADIANS(A1211*'First Approx.'!$D$19))))</f>
        <v>#N/A</v>
      </c>
      <c r="D1211" s="1" t="e">
        <f>IF(B1211="",#N/A,0.5*(COS(RADIANS(A1211*'First Approx.'!$D$18))+COS(RADIANS(A1211*'First Approx.'!$D$19))))</f>
        <v>#N/A</v>
      </c>
    </row>
    <row r="1212" spans="1:4" x14ac:dyDescent="0.25">
      <c r="A1212">
        <v>605</v>
      </c>
      <c r="B1212" t="str">
        <f>IF(A1212&lt;='First Approx.'!$D$20,A1212,"")</f>
        <v/>
      </c>
      <c r="C1212" s="1" t="e">
        <f>IF(B1212="",#N/A,0.5*(SIN(RADIANS(A1212*'First Approx.'!$D$18))+SIN(RADIANS(A1212*'First Approx.'!$D$19))))</f>
        <v>#N/A</v>
      </c>
      <c r="D1212" s="1" t="e">
        <f>IF(B1212="",#N/A,0.5*(COS(RADIANS(A1212*'First Approx.'!$D$18))+COS(RADIANS(A1212*'First Approx.'!$D$19))))</f>
        <v>#N/A</v>
      </c>
    </row>
    <row r="1213" spans="1:4" x14ac:dyDescent="0.25">
      <c r="A1213">
        <v>605.5</v>
      </c>
      <c r="B1213" t="str">
        <f>IF(A1213&lt;='First Approx.'!$D$20,A1213,"")</f>
        <v/>
      </c>
      <c r="C1213" s="1" t="e">
        <f>IF(B1213="",#N/A,0.5*(SIN(RADIANS(A1213*'First Approx.'!$D$18))+SIN(RADIANS(A1213*'First Approx.'!$D$19))))</f>
        <v>#N/A</v>
      </c>
      <c r="D1213" s="1" t="e">
        <f>IF(B1213="",#N/A,0.5*(COS(RADIANS(A1213*'First Approx.'!$D$18))+COS(RADIANS(A1213*'First Approx.'!$D$19))))</f>
        <v>#N/A</v>
      </c>
    </row>
    <row r="1214" spans="1:4" x14ac:dyDescent="0.25">
      <c r="A1214">
        <v>606</v>
      </c>
      <c r="B1214" t="str">
        <f>IF(A1214&lt;='First Approx.'!$D$20,A1214,"")</f>
        <v/>
      </c>
      <c r="C1214" s="1" t="e">
        <f>IF(B1214="",#N/A,0.5*(SIN(RADIANS(A1214*'First Approx.'!$D$18))+SIN(RADIANS(A1214*'First Approx.'!$D$19))))</f>
        <v>#N/A</v>
      </c>
      <c r="D1214" s="1" t="e">
        <f>IF(B1214="",#N/A,0.5*(COS(RADIANS(A1214*'First Approx.'!$D$18))+COS(RADIANS(A1214*'First Approx.'!$D$19))))</f>
        <v>#N/A</v>
      </c>
    </row>
    <row r="1215" spans="1:4" x14ac:dyDescent="0.25">
      <c r="A1215">
        <v>606.5</v>
      </c>
      <c r="B1215" t="str">
        <f>IF(A1215&lt;='First Approx.'!$D$20,A1215,"")</f>
        <v/>
      </c>
      <c r="C1215" s="1" t="e">
        <f>IF(B1215="",#N/A,0.5*(SIN(RADIANS(A1215*'First Approx.'!$D$18))+SIN(RADIANS(A1215*'First Approx.'!$D$19))))</f>
        <v>#N/A</v>
      </c>
      <c r="D1215" s="1" t="e">
        <f>IF(B1215="",#N/A,0.5*(COS(RADIANS(A1215*'First Approx.'!$D$18))+COS(RADIANS(A1215*'First Approx.'!$D$19))))</f>
        <v>#N/A</v>
      </c>
    </row>
    <row r="1216" spans="1:4" x14ac:dyDescent="0.25">
      <c r="A1216">
        <v>607</v>
      </c>
      <c r="B1216" t="str">
        <f>IF(A1216&lt;='First Approx.'!$D$20,A1216,"")</f>
        <v/>
      </c>
      <c r="C1216" s="1" t="e">
        <f>IF(B1216="",#N/A,0.5*(SIN(RADIANS(A1216*'First Approx.'!$D$18))+SIN(RADIANS(A1216*'First Approx.'!$D$19))))</f>
        <v>#N/A</v>
      </c>
      <c r="D1216" s="1" t="e">
        <f>IF(B1216="",#N/A,0.5*(COS(RADIANS(A1216*'First Approx.'!$D$18))+COS(RADIANS(A1216*'First Approx.'!$D$19))))</f>
        <v>#N/A</v>
      </c>
    </row>
    <row r="1217" spans="1:4" x14ac:dyDescent="0.25">
      <c r="A1217">
        <v>607.5</v>
      </c>
      <c r="B1217" t="str">
        <f>IF(A1217&lt;='First Approx.'!$D$20,A1217,"")</f>
        <v/>
      </c>
      <c r="C1217" s="1" t="e">
        <f>IF(B1217="",#N/A,0.5*(SIN(RADIANS(A1217*'First Approx.'!$D$18))+SIN(RADIANS(A1217*'First Approx.'!$D$19))))</f>
        <v>#N/A</v>
      </c>
      <c r="D1217" s="1" t="e">
        <f>IF(B1217="",#N/A,0.5*(COS(RADIANS(A1217*'First Approx.'!$D$18))+COS(RADIANS(A1217*'First Approx.'!$D$19))))</f>
        <v>#N/A</v>
      </c>
    </row>
    <row r="1218" spans="1:4" x14ac:dyDescent="0.25">
      <c r="A1218">
        <v>608</v>
      </c>
      <c r="B1218" t="str">
        <f>IF(A1218&lt;='First Approx.'!$D$20,A1218,"")</f>
        <v/>
      </c>
      <c r="C1218" s="1" t="e">
        <f>IF(B1218="",#N/A,0.5*(SIN(RADIANS(A1218*'First Approx.'!$D$18))+SIN(RADIANS(A1218*'First Approx.'!$D$19))))</f>
        <v>#N/A</v>
      </c>
      <c r="D1218" s="1" t="e">
        <f>IF(B1218="",#N/A,0.5*(COS(RADIANS(A1218*'First Approx.'!$D$18))+COS(RADIANS(A1218*'First Approx.'!$D$19))))</f>
        <v>#N/A</v>
      </c>
    </row>
    <row r="1219" spans="1:4" x14ac:dyDescent="0.25">
      <c r="A1219">
        <v>608.5</v>
      </c>
      <c r="B1219" t="str">
        <f>IF(A1219&lt;='First Approx.'!$D$20,A1219,"")</f>
        <v/>
      </c>
      <c r="C1219" s="1" t="e">
        <f>IF(B1219="",#N/A,0.5*(SIN(RADIANS(A1219*'First Approx.'!$D$18))+SIN(RADIANS(A1219*'First Approx.'!$D$19))))</f>
        <v>#N/A</v>
      </c>
      <c r="D1219" s="1" t="e">
        <f>IF(B1219="",#N/A,0.5*(COS(RADIANS(A1219*'First Approx.'!$D$18))+COS(RADIANS(A1219*'First Approx.'!$D$19))))</f>
        <v>#N/A</v>
      </c>
    </row>
    <row r="1220" spans="1:4" x14ac:dyDescent="0.25">
      <c r="A1220">
        <v>609</v>
      </c>
      <c r="B1220" t="str">
        <f>IF(A1220&lt;='First Approx.'!$D$20,A1220,"")</f>
        <v/>
      </c>
      <c r="C1220" s="1" t="e">
        <f>IF(B1220="",#N/A,0.5*(SIN(RADIANS(A1220*'First Approx.'!$D$18))+SIN(RADIANS(A1220*'First Approx.'!$D$19))))</f>
        <v>#N/A</v>
      </c>
      <c r="D1220" s="1" t="e">
        <f>IF(B1220="",#N/A,0.5*(COS(RADIANS(A1220*'First Approx.'!$D$18))+COS(RADIANS(A1220*'First Approx.'!$D$19))))</f>
        <v>#N/A</v>
      </c>
    </row>
    <row r="1221" spans="1:4" x14ac:dyDescent="0.25">
      <c r="A1221">
        <v>609.5</v>
      </c>
      <c r="B1221" t="str">
        <f>IF(A1221&lt;='First Approx.'!$D$20,A1221,"")</f>
        <v/>
      </c>
      <c r="C1221" s="1" t="e">
        <f>IF(B1221="",#N/A,0.5*(SIN(RADIANS(A1221*'First Approx.'!$D$18))+SIN(RADIANS(A1221*'First Approx.'!$D$19))))</f>
        <v>#N/A</v>
      </c>
      <c r="D1221" s="1" t="e">
        <f>IF(B1221="",#N/A,0.5*(COS(RADIANS(A1221*'First Approx.'!$D$18))+COS(RADIANS(A1221*'First Approx.'!$D$19))))</f>
        <v>#N/A</v>
      </c>
    </row>
    <row r="1222" spans="1:4" x14ac:dyDescent="0.25">
      <c r="A1222">
        <v>610</v>
      </c>
      <c r="B1222" t="str">
        <f>IF(A1222&lt;='First Approx.'!$D$20,A1222,"")</f>
        <v/>
      </c>
      <c r="C1222" s="1" t="e">
        <f>IF(B1222="",#N/A,0.5*(SIN(RADIANS(A1222*'First Approx.'!$D$18))+SIN(RADIANS(A1222*'First Approx.'!$D$19))))</f>
        <v>#N/A</v>
      </c>
      <c r="D1222" s="1" t="e">
        <f>IF(B1222="",#N/A,0.5*(COS(RADIANS(A1222*'First Approx.'!$D$18))+COS(RADIANS(A1222*'First Approx.'!$D$19))))</f>
        <v>#N/A</v>
      </c>
    </row>
    <row r="1223" spans="1:4" x14ac:dyDescent="0.25">
      <c r="A1223">
        <v>610.5</v>
      </c>
      <c r="B1223" t="str">
        <f>IF(A1223&lt;='First Approx.'!$D$20,A1223,"")</f>
        <v/>
      </c>
      <c r="C1223" s="1" t="e">
        <f>IF(B1223="",#N/A,0.5*(SIN(RADIANS(A1223*'First Approx.'!$D$18))+SIN(RADIANS(A1223*'First Approx.'!$D$19))))</f>
        <v>#N/A</v>
      </c>
      <c r="D1223" s="1" t="e">
        <f>IF(B1223="",#N/A,0.5*(COS(RADIANS(A1223*'First Approx.'!$D$18))+COS(RADIANS(A1223*'First Approx.'!$D$19))))</f>
        <v>#N/A</v>
      </c>
    </row>
    <row r="1224" spans="1:4" x14ac:dyDescent="0.25">
      <c r="A1224">
        <v>611</v>
      </c>
      <c r="B1224" t="str">
        <f>IF(A1224&lt;='First Approx.'!$D$20,A1224,"")</f>
        <v/>
      </c>
      <c r="C1224" s="1" t="e">
        <f>IF(B1224="",#N/A,0.5*(SIN(RADIANS(A1224*'First Approx.'!$D$18))+SIN(RADIANS(A1224*'First Approx.'!$D$19))))</f>
        <v>#N/A</v>
      </c>
      <c r="D1224" s="1" t="e">
        <f>IF(B1224="",#N/A,0.5*(COS(RADIANS(A1224*'First Approx.'!$D$18))+COS(RADIANS(A1224*'First Approx.'!$D$19))))</f>
        <v>#N/A</v>
      </c>
    </row>
    <row r="1225" spans="1:4" x14ac:dyDescent="0.25">
      <c r="A1225">
        <v>611.5</v>
      </c>
      <c r="B1225" t="str">
        <f>IF(A1225&lt;='First Approx.'!$D$20,A1225,"")</f>
        <v/>
      </c>
      <c r="C1225" s="1" t="e">
        <f>IF(B1225="",#N/A,0.5*(SIN(RADIANS(A1225*'First Approx.'!$D$18))+SIN(RADIANS(A1225*'First Approx.'!$D$19))))</f>
        <v>#N/A</v>
      </c>
      <c r="D1225" s="1" t="e">
        <f>IF(B1225="",#N/A,0.5*(COS(RADIANS(A1225*'First Approx.'!$D$18))+COS(RADIANS(A1225*'First Approx.'!$D$19))))</f>
        <v>#N/A</v>
      </c>
    </row>
    <row r="1226" spans="1:4" x14ac:dyDescent="0.25">
      <c r="A1226">
        <v>612</v>
      </c>
      <c r="B1226" t="str">
        <f>IF(A1226&lt;='First Approx.'!$D$20,A1226,"")</f>
        <v/>
      </c>
      <c r="C1226" s="1" t="e">
        <f>IF(B1226="",#N/A,0.5*(SIN(RADIANS(A1226*'First Approx.'!$D$18))+SIN(RADIANS(A1226*'First Approx.'!$D$19))))</f>
        <v>#N/A</v>
      </c>
      <c r="D1226" s="1" t="e">
        <f>IF(B1226="",#N/A,0.5*(COS(RADIANS(A1226*'First Approx.'!$D$18))+COS(RADIANS(A1226*'First Approx.'!$D$19))))</f>
        <v>#N/A</v>
      </c>
    </row>
    <row r="1227" spans="1:4" x14ac:dyDescent="0.25">
      <c r="A1227">
        <v>612.5</v>
      </c>
      <c r="B1227" t="str">
        <f>IF(A1227&lt;='First Approx.'!$D$20,A1227,"")</f>
        <v/>
      </c>
      <c r="C1227" s="1" t="e">
        <f>IF(B1227="",#N/A,0.5*(SIN(RADIANS(A1227*'First Approx.'!$D$18))+SIN(RADIANS(A1227*'First Approx.'!$D$19))))</f>
        <v>#N/A</v>
      </c>
      <c r="D1227" s="1" t="e">
        <f>IF(B1227="",#N/A,0.5*(COS(RADIANS(A1227*'First Approx.'!$D$18))+COS(RADIANS(A1227*'First Approx.'!$D$19))))</f>
        <v>#N/A</v>
      </c>
    </row>
    <row r="1228" spans="1:4" x14ac:dyDescent="0.25">
      <c r="A1228">
        <v>613</v>
      </c>
      <c r="B1228" t="str">
        <f>IF(A1228&lt;='First Approx.'!$D$20,A1228,"")</f>
        <v/>
      </c>
      <c r="C1228" s="1" t="e">
        <f>IF(B1228="",#N/A,0.5*(SIN(RADIANS(A1228*'First Approx.'!$D$18))+SIN(RADIANS(A1228*'First Approx.'!$D$19))))</f>
        <v>#N/A</v>
      </c>
      <c r="D1228" s="1" t="e">
        <f>IF(B1228="",#N/A,0.5*(COS(RADIANS(A1228*'First Approx.'!$D$18))+COS(RADIANS(A1228*'First Approx.'!$D$19))))</f>
        <v>#N/A</v>
      </c>
    </row>
    <row r="1229" spans="1:4" x14ac:dyDescent="0.25">
      <c r="A1229">
        <v>613.5</v>
      </c>
      <c r="B1229" t="str">
        <f>IF(A1229&lt;='First Approx.'!$D$20,A1229,"")</f>
        <v/>
      </c>
      <c r="C1229" s="1" t="e">
        <f>IF(B1229="",#N/A,0.5*(SIN(RADIANS(A1229*'First Approx.'!$D$18))+SIN(RADIANS(A1229*'First Approx.'!$D$19))))</f>
        <v>#N/A</v>
      </c>
      <c r="D1229" s="1" t="e">
        <f>IF(B1229="",#N/A,0.5*(COS(RADIANS(A1229*'First Approx.'!$D$18))+COS(RADIANS(A1229*'First Approx.'!$D$19))))</f>
        <v>#N/A</v>
      </c>
    </row>
    <row r="1230" spans="1:4" x14ac:dyDescent="0.25">
      <c r="A1230">
        <v>614</v>
      </c>
      <c r="B1230" t="str">
        <f>IF(A1230&lt;='First Approx.'!$D$20,A1230,"")</f>
        <v/>
      </c>
      <c r="C1230" s="1" t="e">
        <f>IF(B1230="",#N/A,0.5*(SIN(RADIANS(A1230*'First Approx.'!$D$18))+SIN(RADIANS(A1230*'First Approx.'!$D$19))))</f>
        <v>#N/A</v>
      </c>
      <c r="D1230" s="1" t="e">
        <f>IF(B1230="",#N/A,0.5*(COS(RADIANS(A1230*'First Approx.'!$D$18))+COS(RADIANS(A1230*'First Approx.'!$D$19))))</f>
        <v>#N/A</v>
      </c>
    </row>
    <row r="1231" spans="1:4" x14ac:dyDescent="0.25">
      <c r="A1231">
        <v>614.5</v>
      </c>
      <c r="B1231" t="str">
        <f>IF(A1231&lt;='First Approx.'!$D$20,A1231,"")</f>
        <v/>
      </c>
      <c r="C1231" s="1" t="e">
        <f>IF(B1231="",#N/A,0.5*(SIN(RADIANS(A1231*'First Approx.'!$D$18))+SIN(RADIANS(A1231*'First Approx.'!$D$19))))</f>
        <v>#N/A</v>
      </c>
      <c r="D1231" s="1" t="e">
        <f>IF(B1231="",#N/A,0.5*(COS(RADIANS(A1231*'First Approx.'!$D$18))+COS(RADIANS(A1231*'First Approx.'!$D$19))))</f>
        <v>#N/A</v>
      </c>
    </row>
    <row r="1232" spans="1:4" x14ac:dyDescent="0.25">
      <c r="A1232">
        <v>615</v>
      </c>
      <c r="B1232" t="str">
        <f>IF(A1232&lt;='First Approx.'!$D$20,A1232,"")</f>
        <v/>
      </c>
      <c r="C1232" s="1" t="e">
        <f>IF(B1232="",#N/A,0.5*(SIN(RADIANS(A1232*'First Approx.'!$D$18))+SIN(RADIANS(A1232*'First Approx.'!$D$19))))</f>
        <v>#N/A</v>
      </c>
      <c r="D1232" s="1" t="e">
        <f>IF(B1232="",#N/A,0.5*(COS(RADIANS(A1232*'First Approx.'!$D$18))+COS(RADIANS(A1232*'First Approx.'!$D$19))))</f>
        <v>#N/A</v>
      </c>
    </row>
    <row r="1233" spans="1:4" x14ac:dyDescent="0.25">
      <c r="A1233">
        <v>615.5</v>
      </c>
      <c r="B1233" t="str">
        <f>IF(A1233&lt;='First Approx.'!$D$20,A1233,"")</f>
        <v/>
      </c>
      <c r="C1233" s="1" t="e">
        <f>IF(B1233="",#N/A,0.5*(SIN(RADIANS(A1233*'First Approx.'!$D$18))+SIN(RADIANS(A1233*'First Approx.'!$D$19))))</f>
        <v>#N/A</v>
      </c>
      <c r="D1233" s="1" t="e">
        <f>IF(B1233="",#N/A,0.5*(COS(RADIANS(A1233*'First Approx.'!$D$18))+COS(RADIANS(A1233*'First Approx.'!$D$19))))</f>
        <v>#N/A</v>
      </c>
    </row>
    <row r="1234" spans="1:4" x14ac:dyDescent="0.25">
      <c r="A1234">
        <v>616</v>
      </c>
      <c r="B1234" t="str">
        <f>IF(A1234&lt;='First Approx.'!$D$20,A1234,"")</f>
        <v/>
      </c>
      <c r="C1234" s="1" t="e">
        <f>IF(B1234="",#N/A,0.5*(SIN(RADIANS(A1234*'First Approx.'!$D$18))+SIN(RADIANS(A1234*'First Approx.'!$D$19))))</f>
        <v>#N/A</v>
      </c>
      <c r="D1234" s="1" t="e">
        <f>IF(B1234="",#N/A,0.5*(COS(RADIANS(A1234*'First Approx.'!$D$18))+COS(RADIANS(A1234*'First Approx.'!$D$19))))</f>
        <v>#N/A</v>
      </c>
    </row>
    <row r="1235" spans="1:4" x14ac:dyDescent="0.25">
      <c r="A1235">
        <v>616.5</v>
      </c>
      <c r="B1235" t="str">
        <f>IF(A1235&lt;='First Approx.'!$D$20,A1235,"")</f>
        <v/>
      </c>
      <c r="C1235" s="1" t="e">
        <f>IF(B1235="",#N/A,0.5*(SIN(RADIANS(A1235*'First Approx.'!$D$18))+SIN(RADIANS(A1235*'First Approx.'!$D$19))))</f>
        <v>#N/A</v>
      </c>
      <c r="D1235" s="1" t="e">
        <f>IF(B1235="",#N/A,0.5*(COS(RADIANS(A1235*'First Approx.'!$D$18))+COS(RADIANS(A1235*'First Approx.'!$D$19))))</f>
        <v>#N/A</v>
      </c>
    </row>
    <row r="1236" spans="1:4" x14ac:dyDescent="0.25">
      <c r="A1236">
        <v>617</v>
      </c>
      <c r="B1236" t="str">
        <f>IF(A1236&lt;='First Approx.'!$D$20,A1236,"")</f>
        <v/>
      </c>
      <c r="C1236" s="1" t="e">
        <f>IF(B1236="",#N/A,0.5*(SIN(RADIANS(A1236*'First Approx.'!$D$18))+SIN(RADIANS(A1236*'First Approx.'!$D$19))))</f>
        <v>#N/A</v>
      </c>
      <c r="D1236" s="1" t="e">
        <f>IF(B1236="",#N/A,0.5*(COS(RADIANS(A1236*'First Approx.'!$D$18))+COS(RADIANS(A1236*'First Approx.'!$D$19))))</f>
        <v>#N/A</v>
      </c>
    </row>
    <row r="1237" spans="1:4" x14ac:dyDescent="0.25">
      <c r="A1237">
        <v>617.5</v>
      </c>
      <c r="B1237" t="str">
        <f>IF(A1237&lt;='First Approx.'!$D$20,A1237,"")</f>
        <v/>
      </c>
      <c r="C1237" s="1" t="e">
        <f>IF(B1237="",#N/A,0.5*(SIN(RADIANS(A1237*'First Approx.'!$D$18))+SIN(RADIANS(A1237*'First Approx.'!$D$19))))</f>
        <v>#N/A</v>
      </c>
      <c r="D1237" s="1" t="e">
        <f>IF(B1237="",#N/A,0.5*(COS(RADIANS(A1237*'First Approx.'!$D$18))+COS(RADIANS(A1237*'First Approx.'!$D$19))))</f>
        <v>#N/A</v>
      </c>
    </row>
    <row r="1238" spans="1:4" x14ac:dyDescent="0.25">
      <c r="A1238">
        <v>618</v>
      </c>
      <c r="B1238" t="str">
        <f>IF(A1238&lt;='First Approx.'!$D$20,A1238,"")</f>
        <v/>
      </c>
      <c r="C1238" s="1" t="e">
        <f>IF(B1238="",#N/A,0.5*(SIN(RADIANS(A1238*'First Approx.'!$D$18))+SIN(RADIANS(A1238*'First Approx.'!$D$19))))</f>
        <v>#N/A</v>
      </c>
      <c r="D1238" s="1" t="e">
        <f>IF(B1238="",#N/A,0.5*(COS(RADIANS(A1238*'First Approx.'!$D$18))+COS(RADIANS(A1238*'First Approx.'!$D$19))))</f>
        <v>#N/A</v>
      </c>
    </row>
    <row r="1239" spans="1:4" x14ac:dyDescent="0.25">
      <c r="A1239">
        <v>618.5</v>
      </c>
      <c r="B1239" t="str">
        <f>IF(A1239&lt;='First Approx.'!$D$20,A1239,"")</f>
        <v/>
      </c>
      <c r="C1239" s="1" t="e">
        <f>IF(B1239="",#N/A,0.5*(SIN(RADIANS(A1239*'First Approx.'!$D$18))+SIN(RADIANS(A1239*'First Approx.'!$D$19))))</f>
        <v>#N/A</v>
      </c>
      <c r="D1239" s="1" t="e">
        <f>IF(B1239="",#N/A,0.5*(COS(RADIANS(A1239*'First Approx.'!$D$18))+COS(RADIANS(A1239*'First Approx.'!$D$19))))</f>
        <v>#N/A</v>
      </c>
    </row>
    <row r="1240" spans="1:4" x14ac:dyDescent="0.25">
      <c r="A1240">
        <v>619</v>
      </c>
      <c r="B1240" t="str">
        <f>IF(A1240&lt;='First Approx.'!$D$20,A1240,"")</f>
        <v/>
      </c>
      <c r="C1240" s="1" t="e">
        <f>IF(B1240="",#N/A,0.5*(SIN(RADIANS(A1240*'First Approx.'!$D$18))+SIN(RADIANS(A1240*'First Approx.'!$D$19))))</f>
        <v>#N/A</v>
      </c>
      <c r="D1240" s="1" t="e">
        <f>IF(B1240="",#N/A,0.5*(COS(RADIANS(A1240*'First Approx.'!$D$18))+COS(RADIANS(A1240*'First Approx.'!$D$19))))</f>
        <v>#N/A</v>
      </c>
    </row>
    <row r="1241" spans="1:4" x14ac:dyDescent="0.25">
      <c r="A1241">
        <v>619.5</v>
      </c>
      <c r="B1241" t="str">
        <f>IF(A1241&lt;='First Approx.'!$D$20,A1241,"")</f>
        <v/>
      </c>
      <c r="C1241" s="1" t="e">
        <f>IF(B1241="",#N/A,0.5*(SIN(RADIANS(A1241*'First Approx.'!$D$18))+SIN(RADIANS(A1241*'First Approx.'!$D$19))))</f>
        <v>#N/A</v>
      </c>
      <c r="D1241" s="1" t="e">
        <f>IF(B1241="",#N/A,0.5*(COS(RADIANS(A1241*'First Approx.'!$D$18))+COS(RADIANS(A1241*'First Approx.'!$D$19))))</f>
        <v>#N/A</v>
      </c>
    </row>
    <row r="1242" spans="1:4" x14ac:dyDescent="0.25">
      <c r="A1242">
        <v>620</v>
      </c>
      <c r="B1242" t="str">
        <f>IF(A1242&lt;='First Approx.'!$D$20,A1242,"")</f>
        <v/>
      </c>
      <c r="C1242" s="1" t="e">
        <f>IF(B1242="",#N/A,0.5*(SIN(RADIANS(A1242*'First Approx.'!$D$18))+SIN(RADIANS(A1242*'First Approx.'!$D$19))))</f>
        <v>#N/A</v>
      </c>
      <c r="D1242" s="1" t="e">
        <f>IF(B1242="",#N/A,0.5*(COS(RADIANS(A1242*'First Approx.'!$D$18))+COS(RADIANS(A1242*'First Approx.'!$D$19))))</f>
        <v>#N/A</v>
      </c>
    </row>
    <row r="1243" spans="1:4" x14ac:dyDescent="0.25">
      <c r="A1243">
        <v>620.5</v>
      </c>
      <c r="B1243" t="str">
        <f>IF(A1243&lt;='First Approx.'!$D$20,A1243,"")</f>
        <v/>
      </c>
      <c r="C1243" s="1" t="e">
        <f>IF(B1243="",#N/A,0.5*(SIN(RADIANS(A1243*'First Approx.'!$D$18))+SIN(RADIANS(A1243*'First Approx.'!$D$19))))</f>
        <v>#N/A</v>
      </c>
      <c r="D1243" s="1" t="e">
        <f>IF(B1243="",#N/A,0.5*(COS(RADIANS(A1243*'First Approx.'!$D$18))+COS(RADIANS(A1243*'First Approx.'!$D$19))))</f>
        <v>#N/A</v>
      </c>
    </row>
    <row r="1244" spans="1:4" x14ac:dyDescent="0.25">
      <c r="A1244">
        <v>621</v>
      </c>
      <c r="B1244" t="str">
        <f>IF(A1244&lt;='First Approx.'!$D$20,A1244,"")</f>
        <v/>
      </c>
      <c r="C1244" s="1" t="e">
        <f>IF(B1244="",#N/A,0.5*(SIN(RADIANS(A1244*'First Approx.'!$D$18))+SIN(RADIANS(A1244*'First Approx.'!$D$19))))</f>
        <v>#N/A</v>
      </c>
      <c r="D1244" s="1" t="e">
        <f>IF(B1244="",#N/A,0.5*(COS(RADIANS(A1244*'First Approx.'!$D$18))+COS(RADIANS(A1244*'First Approx.'!$D$19))))</f>
        <v>#N/A</v>
      </c>
    </row>
    <row r="1245" spans="1:4" x14ac:dyDescent="0.25">
      <c r="A1245">
        <v>621.5</v>
      </c>
      <c r="B1245" t="str">
        <f>IF(A1245&lt;='First Approx.'!$D$20,A1245,"")</f>
        <v/>
      </c>
      <c r="C1245" s="1" t="e">
        <f>IF(B1245="",#N/A,0.5*(SIN(RADIANS(A1245*'First Approx.'!$D$18))+SIN(RADIANS(A1245*'First Approx.'!$D$19))))</f>
        <v>#N/A</v>
      </c>
      <c r="D1245" s="1" t="e">
        <f>IF(B1245="",#N/A,0.5*(COS(RADIANS(A1245*'First Approx.'!$D$18))+COS(RADIANS(A1245*'First Approx.'!$D$19))))</f>
        <v>#N/A</v>
      </c>
    </row>
    <row r="1246" spans="1:4" x14ac:dyDescent="0.25">
      <c r="A1246">
        <v>622</v>
      </c>
      <c r="B1246" t="str">
        <f>IF(A1246&lt;='First Approx.'!$D$20,A1246,"")</f>
        <v/>
      </c>
      <c r="C1246" s="1" t="e">
        <f>IF(B1246="",#N/A,0.5*(SIN(RADIANS(A1246*'First Approx.'!$D$18))+SIN(RADIANS(A1246*'First Approx.'!$D$19))))</f>
        <v>#N/A</v>
      </c>
      <c r="D1246" s="1" t="e">
        <f>IF(B1246="",#N/A,0.5*(COS(RADIANS(A1246*'First Approx.'!$D$18))+COS(RADIANS(A1246*'First Approx.'!$D$19))))</f>
        <v>#N/A</v>
      </c>
    </row>
    <row r="1247" spans="1:4" x14ac:dyDescent="0.25">
      <c r="A1247">
        <v>622.5</v>
      </c>
      <c r="B1247" t="str">
        <f>IF(A1247&lt;='First Approx.'!$D$20,A1247,"")</f>
        <v/>
      </c>
      <c r="C1247" s="1" t="e">
        <f>IF(B1247="",#N/A,0.5*(SIN(RADIANS(A1247*'First Approx.'!$D$18))+SIN(RADIANS(A1247*'First Approx.'!$D$19))))</f>
        <v>#N/A</v>
      </c>
      <c r="D1247" s="1" t="e">
        <f>IF(B1247="",#N/A,0.5*(COS(RADIANS(A1247*'First Approx.'!$D$18))+COS(RADIANS(A1247*'First Approx.'!$D$19))))</f>
        <v>#N/A</v>
      </c>
    </row>
    <row r="1248" spans="1:4" x14ac:dyDescent="0.25">
      <c r="A1248">
        <v>623</v>
      </c>
      <c r="B1248" t="str">
        <f>IF(A1248&lt;='First Approx.'!$D$20,A1248,"")</f>
        <v/>
      </c>
      <c r="C1248" s="1" t="e">
        <f>IF(B1248="",#N/A,0.5*(SIN(RADIANS(A1248*'First Approx.'!$D$18))+SIN(RADIANS(A1248*'First Approx.'!$D$19))))</f>
        <v>#N/A</v>
      </c>
      <c r="D1248" s="1" t="e">
        <f>IF(B1248="",#N/A,0.5*(COS(RADIANS(A1248*'First Approx.'!$D$18))+COS(RADIANS(A1248*'First Approx.'!$D$19))))</f>
        <v>#N/A</v>
      </c>
    </row>
    <row r="1249" spans="1:4" x14ac:dyDescent="0.25">
      <c r="A1249">
        <v>623.5</v>
      </c>
      <c r="B1249" t="str">
        <f>IF(A1249&lt;='First Approx.'!$D$20,A1249,"")</f>
        <v/>
      </c>
      <c r="C1249" s="1" t="e">
        <f>IF(B1249="",#N/A,0.5*(SIN(RADIANS(A1249*'First Approx.'!$D$18))+SIN(RADIANS(A1249*'First Approx.'!$D$19))))</f>
        <v>#N/A</v>
      </c>
      <c r="D1249" s="1" t="e">
        <f>IF(B1249="",#N/A,0.5*(COS(RADIANS(A1249*'First Approx.'!$D$18))+COS(RADIANS(A1249*'First Approx.'!$D$19))))</f>
        <v>#N/A</v>
      </c>
    </row>
    <row r="1250" spans="1:4" x14ac:dyDescent="0.25">
      <c r="A1250">
        <v>624</v>
      </c>
      <c r="B1250" t="str">
        <f>IF(A1250&lt;='First Approx.'!$D$20,A1250,"")</f>
        <v/>
      </c>
      <c r="C1250" s="1" t="e">
        <f>IF(B1250="",#N/A,0.5*(SIN(RADIANS(A1250*'First Approx.'!$D$18))+SIN(RADIANS(A1250*'First Approx.'!$D$19))))</f>
        <v>#N/A</v>
      </c>
      <c r="D1250" s="1" t="e">
        <f>IF(B1250="",#N/A,0.5*(COS(RADIANS(A1250*'First Approx.'!$D$18))+COS(RADIANS(A1250*'First Approx.'!$D$19))))</f>
        <v>#N/A</v>
      </c>
    </row>
    <row r="1251" spans="1:4" x14ac:dyDescent="0.25">
      <c r="A1251">
        <v>624.5</v>
      </c>
      <c r="B1251" t="str">
        <f>IF(A1251&lt;='First Approx.'!$D$20,A1251,"")</f>
        <v/>
      </c>
      <c r="C1251" s="1" t="e">
        <f>IF(B1251="",#N/A,0.5*(SIN(RADIANS(A1251*'First Approx.'!$D$18))+SIN(RADIANS(A1251*'First Approx.'!$D$19))))</f>
        <v>#N/A</v>
      </c>
      <c r="D1251" s="1" t="e">
        <f>IF(B1251="",#N/A,0.5*(COS(RADIANS(A1251*'First Approx.'!$D$18))+COS(RADIANS(A1251*'First Approx.'!$D$19))))</f>
        <v>#N/A</v>
      </c>
    </row>
    <row r="1252" spans="1:4" x14ac:dyDescent="0.25">
      <c r="A1252">
        <v>625</v>
      </c>
      <c r="B1252" t="str">
        <f>IF(A1252&lt;='First Approx.'!$D$20,A1252,"")</f>
        <v/>
      </c>
      <c r="C1252" s="1" t="e">
        <f>IF(B1252="",#N/A,0.5*(SIN(RADIANS(A1252*'First Approx.'!$D$18))+SIN(RADIANS(A1252*'First Approx.'!$D$19))))</f>
        <v>#N/A</v>
      </c>
      <c r="D1252" s="1" t="e">
        <f>IF(B1252="",#N/A,0.5*(COS(RADIANS(A1252*'First Approx.'!$D$18))+COS(RADIANS(A1252*'First Approx.'!$D$19))))</f>
        <v>#N/A</v>
      </c>
    </row>
    <row r="1253" spans="1:4" x14ac:dyDescent="0.25">
      <c r="A1253">
        <v>625.5</v>
      </c>
      <c r="B1253" t="str">
        <f>IF(A1253&lt;='First Approx.'!$D$20,A1253,"")</f>
        <v/>
      </c>
      <c r="C1253" s="1" t="e">
        <f>IF(B1253="",#N/A,0.5*(SIN(RADIANS(A1253*'First Approx.'!$D$18))+SIN(RADIANS(A1253*'First Approx.'!$D$19))))</f>
        <v>#N/A</v>
      </c>
      <c r="D1253" s="1" t="e">
        <f>IF(B1253="",#N/A,0.5*(COS(RADIANS(A1253*'First Approx.'!$D$18))+COS(RADIANS(A1253*'First Approx.'!$D$19))))</f>
        <v>#N/A</v>
      </c>
    </row>
    <row r="1254" spans="1:4" x14ac:dyDescent="0.25">
      <c r="A1254">
        <v>626</v>
      </c>
      <c r="B1254" t="str">
        <f>IF(A1254&lt;='First Approx.'!$D$20,A1254,"")</f>
        <v/>
      </c>
      <c r="C1254" s="1" t="e">
        <f>IF(B1254="",#N/A,0.5*(SIN(RADIANS(A1254*'First Approx.'!$D$18))+SIN(RADIANS(A1254*'First Approx.'!$D$19))))</f>
        <v>#N/A</v>
      </c>
      <c r="D1254" s="1" t="e">
        <f>IF(B1254="",#N/A,0.5*(COS(RADIANS(A1254*'First Approx.'!$D$18))+COS(RADIANS(A1254*'First Approx.'!$D$19))))</f>
        <v>#N/A</v>
      </c>
    </row>
    <row r="1255" spans="1:4" x14ac:dyDescent="0.25">
      <c r="A1255">
        <v>626.5</v>
      </c>
      <c r="B1255" t="str">
        <f>IF(A1255&lt;='First Approx.'!$D$20,A1255,"")</f>
        <v/>
      </c>
      <c r="C1255" s="1" t="e">
        <f>IF(B1255="",#N/A,0.5*(SIN(RADIANS(A1255*'First Approx.'!$D$18))+SIN(RADIANS(A1255*'First Approx.'!$D$19))))</f>
        <v>#N/A</v>
      </c>
      <c r="D1255" s="1" t="e">
        <f>IF(B1255="",#N/A,0.5*(COS(RADIANS(A1255*'First Approx.'!$D$18))+COS(RADIANS(A1255*'First Approx.'!$D$19))))</f>
        <v>#N/A</v>
      </c>
    </row>
    <row r="1256" spans="1:4" x14ac:dyDescent="0.25">
      <c r="A1256">
        <v>627</v>
      </c>
      <c r="B1256" t="str">
        <f>IF(A1256&lt;='First Approx.'!$D$20,A1256,"")</f>
        <v/>
      </c>
      <c r="C1256" s="1" t="e">
        <f>IF(B1256="",#N/A,0.5*(SIN(RADIANS(A1256*'First Approx.'!$D$18))+SIN(RADIANS(A1256*'First Approx.'!$D$19))))</f>
        <v>#N/A</v>
      </c>
      <c r="D1256" s="1" t="e">
        <f>IF(B1256="",#N/A,0.5*(COS(RADIANS(A1256*'First Approx.'!$D$18))+COS(RADIANS(A1256*'First Approx.'!$D$19))))</f>
        <v>#N/A</v>
      </c>
    </row>
    <row r="1257" spans="1:4" x14ac:dyDescent="0.25">
      <c r="A1257">
        <v>627.5</v>
      </c>
      <c r="B1257" t="str">
        <f>IF(A1257&lt;='First Approx.'!$D$20,A1257,"")</f>
        <v/>
      </c>
      <c r="C1257" s="1" t="e">
        <f>IF(B1257="",#N/A,0.5*(SIN(RADIANS(A1257*'First Approx.'!$D$18))+SIN(RADIANS(A1257*'First Approx.'!$D$19))))</f>
        <v>#N/A</v>
      </c>
      <c r="D1257" s="1" t="e">
        <f>IF(B1257="",#N/A,0.5*(COS(RADIANS(A1257*'First Approx.'!$D$18))+COS(RADIANS(A1257*'First Approx.'!$D$19))))</f>
        <v>#N/A</v>
      </c>
    </row>
    <row r="1258" spans="1:4" x14ac:dyDescent="0.25">
      <c r="A1258">
        <v>628</v>
      </c>
      <c r="B1258" t="str">
        <f>IF(A1258&lt;='First Approx.'!$D$20,A1258,"")</f>
        <v/>
      </c>
      <c r="C1258" s="1" t="e">
        <f>IF(B1258="",#N/A,0.5*(SIN(RADIANS(A1258*'First Approx.'!$D$18))+SIN(RADIANS(A1258*'First Approx.'!$D$19))))</f>
        <v>#N/A</v>
      </c>
      <c r="D1258" s="1" t="e">
        <f>IF(B1258="",#N/A,0.5*(COS(RADIANS(A1258*'First Approx.'!$D$18))+COS(RADIANS(A1258*'First Approx.'!$D$19))))</f>
        <v>#N/A</v>
      </c>
    </row>
    <row r="1259" spans="1:4" x14ac:dyDescent="0.25">
      <c r="A1259">
        <v>628.5</v>
      </c>
      <c r="B1259" t="str">
        <f>IF(A1259&lt;='First Approx.'!$D$20,A1259,"")</f>
        <v/>
      </c>
      <c r="C1259" s="1" t="e">
        <f>IF(B1259="",#N/A,0.5*(SIN(RADIANS(A1259*'First Approx.'!$D$18))+SIN(RADIANS(A1259*'First Approx.'!$D$19))))</f>
        <v>#N/A</v>
      </c>
      <c r="D1259" s="1" t="e">
        <f>IF(B1259="",#N/A,0.5*(COS(RADIANS(A1259*'First Approx.'!$D$18))+COS(RADIANS(A1259*'First Approx.'!$D$19))))</f>
        <v>#N/A</v>
      </c>
    </row>
    <row r="1260" spans="1:4" x14ac:dyDescent="0.25">
      <c r="A1260">
        <v>629</v>
      </c>
      <c r="B1260" t="str">
        <f>IF(A1260&lt;='First Approx.'!$D$20,A1260,"")</f>
        <v/>
      </c>
      <c r="C1260" s="1" t="e">
        <f>IF(B1260="",#N/A,0.5*(SIN(RADIANS(A1260*'First Approx.'!$D$18))+SIN(RADIANS(A1260*'First Approx.'!$D$19))))</f>
        <v>#N/A</v>
      </c>
      <c r="D1260" s="1" t="e">
        <f>IF(B1260="",#N/A,0.5*(COS(RADIANS(A1260*'First Approx.'!$D$18))+COS(RADIANS(A1260*'First Approx.'!$D$19))))</f>
        <v>#N/A</v>
      </c>
    </row>
    <row r="1261" spans="1:4" x14ac:dyDescent="0.25">
      <c r="A1261">
        <v>629.5</v>
      </c>
      <c r="B1261" t="str">
        <f>IF(A1261&lt;='First Approx.'!$D$20,A1261,"")</f>
        <v/>
      </c>
      <c r="C1261" s="1" t="e">
        <f>IF(B1261="",#N/A,0.5*(SIN(RADIANS(A1261*'First Approx.'!$D$18))+SIN(RADIANS(A1261*'First Approx.'!$D$19))))</f>
        <v>#N/A</v>
      </c>
      <c r="D1261" s="1" t="e">
        <f>IF(B1261="",#N/A,0.5*(COS(RADIANS(A1261*'First Approx.'!$D$18))+COS(RADIANS(A1261*'First Approx.'!$D$19))))</f>
        <v>#N/A</v>
      </c>
    </row>
    <row r="1262" spans="1:4" x14ac:dyDescent="0.25">
      <c r="A1262">
        <v>630</v>
      </c>
      <c r="B1262" t="str">
        <f>IF(A1262&lt;='First Approx.'!$D$20,A1262,"")</f>
        <v/>
      </c>
      <c r="C1262" s="1" t="e">
        <f>IF(B1262="",#N/A,0.5*(SIN(RADIANS(A1262*'First Approx.'!$D$18))+SIN(RADIANS(A1262*'First Approx.'!$D$19))))</f>
        <v>#N/A</v>
      </c>
      <c r="D1262" s="1" t="e">
        <f>IF(B1262="",#N/A,0.5*(COS(RADIANS(A1262*'First Approx.'!$D$18))+COS(RADIANS(A1262*'First Approx.'!$D$19))))</f>
        <v>#N/A</v>
      </c>
    </row>
    <row r="1263" spans="1:4" x14ac:dyDescent="0.25">
      <c r="A1263">
        <v>630.5</v>
      </c>
      <c r="B1263" t="str">
        <f>IF(A1263&lt;='First Approx.'!$D$20,A1263,"")</f>
        <v/>
      </c>
      <c r="C1263" s="1" t="e">
        <f>IF(B1263="",#N/A,0.5*(SIN(RADIANS(A1263*'First Approx.'!$D$18))+SIN(RADIANS(A1263*'First Approx.'!$D$19))))</f>
        <v>#N/A</v>
      </c>
      <c r="D1263" s="1" t="e">
        <f>IF(B1263="",#N/A,0.5*(COS(RADIANS(A1263*'First Approx.'!$D$18))+COS(RADIANS(A1263*'First Approx.'!$D$19))))</f>
        <v>#N/A</v>
      </c>
    </row>
    <row r="1264" spans="1:4" x14ac:dyDescent="0.25">
      <c r="A1264">
        <v>631</v>
      </c>
      <c r="B1264" t="str">
        <f>IF(A1264&lt;='First Approx.'!$D$20,A1264,"")</f>
        <v/>
      </c>
      <c r="C1264" s="1" t="e">
        <f>IF(B1264="",#N/A,0.5*(SIN(RADIANS(A1264*'First Approx.'!$D$18))+SIN(RADIANS(A1264*'First Approx.'!$D$19))))</f>
        <v>#N/A</v>
      </c>
      <c r="D1264" s="1" t="e">
        <f>IF(B1264="",#N/A,0.5*(COS(RADIANS(A1264*'First Approx.'!$D$18))+COS(RADIANS(A1264*'First Approx.'!$D$19))))</f>
        <v>#N/A</v>
      </c>
    </row>
    <row r="1265" spans="1:4" x14ac:dyDescent="0.25">
      <c r="A1265">
        <v>631.5</v>
      </c>
      <c r="B1265" t="str">
        <f>IF(A1265&lt;='First Approx.'!$D$20,A1265,"")</f>
        <v/>
      </c>
      <c r="C1265" s="1" t="e">
        <f>IF(B1265="",#N/A,0.5*(SIN(RADIANS(A1265*'First Approx.'!$D$18))+SIN(RADIANS(A1265*'First Approx.'!$D$19))))</f>
        <v>#N/A</v>
      </c>
      <c r="D1265" s="1" t="e">
        <f>IF(B1265="",#N/A,0.5*(COS(RADIANS(A1265*'First Approx.'!$D$18))+COS(RADIANS(A1265*'First Approx.'!$D$19))))</f>
        <v>#N/A</v>
      </c>
    </row>
    <row r="1266" spans="1:4" x14ac:dyDescent="0.25">
      <c r="A1266">
        <v>632</v>
      </c>
      <c r="B1266" t="str">
        <f>IF(A1266&lt;='First Approx.'!$D$20,A1266,"")</f>
        <v/>
      </c>
      <c r="C1266" s="1" t="e">
        <f>IF(B1266="",#N/A,0.5*(SIN(RADIANS(A1266*'First Approx.'!$D$18))+SIN(RADIANS(A1266*'First Approx.'!$D$19))))</f>
        <v>#N/A</v>
      </c>
      <c r="D1266" s="1" t="e">
        <f>IF(B1266="",#N/A,0.5*(COS(RADIANS(A1266*'First Approx.'!$D$18))+COS(RADIANS(A1266*'First Approx.'!$D$19))))</f>
        <v>#N/A</v>
      </c>
    </row>
    <row r="1267" spans="1:4" x14ac:dyDescent="0.25">
      <c r="A1267">
        <v>632.5</v>
      </c>
      <c r="B1267" t="str">
        <f>IF(A1267&lt;='First Approx.'!$D$20,A1267,"")</f>
        <v/>
      </c>
      <c r="C1267" s="1" t="e">
        <f>IF(B1267="",#N/A,0.5*(SIN(RADIANS(A1267*'First Approx.'!$D$18))+SIN(RADIANS(A1267*'First Approx.'!$D$19))))</f>
        <v>#N/A</v>
      </c>
      <c r="D1267" s="1" t="e">
        <f>IF(B1267="",#N/A,0.5*(COS(RADIANS(A1267*'First Approx.'!$D$18))+COS(RADIANS(A1267*'First Approx.'!$D$19))))</f>
        <v>#N/A</v>
      </c>
    </row>
    <row r="1268" spans="1:4" x14ac:dyDescent="0.25">
      <c r="A1268">
        <v>633</v>
      </c>
      <c r="B1268" t="str">
        <f>IF(A1268&lt;='First Approx.'!$D$20,A1268,"")</f>
        <v/>
      </c>
      <c r="C1268" s="1" t="e">
        <f>IF(B1268="",#N/A,0.5*(SIN(RADIANS(A1268*'First Approx.'!$D$18))+SIN(RADIANS(A1268*'First Approx.'!$D$19))))</f>
        <v>#N/A</v>
      </c>
      <c r="D1268" s="1" t="e">
        <f>IF(B1268="",#N/A,0.5*(COS(RADIANS(A1268*'First Approx.'!$D$18))+COS(RADIANS(A1268*'First Approx.'!$D$19))))</f>
        <v>#N/A</v>
      </c>
    </row>
    <row r="1269" spans="1:4" x14ac:dyDescent="0.25">
      <c r="A1269">
        <v>633.5</v>
      </c>
      <c r="B1269" t="str">
        <f>IF(A1269&lt;='First Approx.'!$D$20,A1269,"")</f>
        <v/>
      </c>
      <c r="C1269" s="1" t="e">
        <f>IF(B1269="",#N/A,0.5*(SIN(RADIANS(A1269*'First Approx.'!$D$18))+SIN(RADIANS(A1269*'First Approx.'!$D$19))))</f>
        <v>#N/A</v>
      </c>
      <c r="D1269" s="1" t="e">
        <f>IF(B1269="",#N/A,0.5*(COS(RADIANS(A1269*'First Approx.'!$D$18))+COS(RADIANS(A1269*'First Approx.'!$D$19))))</f>
        <v>#N/A</v>
      </c>
    </row>
    <row r="1270" spans="1:4" x14ac:dyDescent="0.25">
      <c r="A1270">
        <v>634</v>
      </c>
      <c r="B1270" t="str">
        <f>IF(A1270&lt;='First Approx.'!$D$20,A1270,"")</f>
        <v/>
      </c>
      <c r="C1270" s="1" t="e">
        <f>IF(B1270="",#N/A,0.5*(SIN(RADIANS(A1270*'First Approx.'!$D$18))+SIN(RADIANS(A1270*'First Approx.'!$D$19))))</f>
        <v>#N/A</v>
      </c>
      <c r="D1270" s="1" t="e">
        <f>IF(B1270="",#N/A,0.5*(COS(RADIANS(A1270*'First Approx.'!$D$18))+COS(RADIANS(A1270*'First Approx.'!$D$19))))</f>
        <v>#N/A</v>
      </c>
    </row>
    <row r="1271" spans="1:4" x14ac:dyDescent="0.25">
      <c r="A1271">
        <v>634.5</v>
      </c>
      <c r="B1271" t="str">
        <f>IF(A1271&lt;='First Approx.'!$D$20,A1271,"")</f>
        <v/>
      </c>
      <c r="C1271" s="1" t="e">
        <f>IF(B1271="",#N/A,0.5*(SIN(RADIANS(A1271*'First Approx.'!$D$18))+SIN(RADIANS(A1271*'First Approx.'!$D$19))))</f>
        <v>#N/A</v>
      </c>
      <c r="D1271" s="1" t="e">
        <f>IF(B1271="",#N/A,0.5*(COS(RADIANS(A1271*'First Approx.'!$D$18))+COS(RADIANS(A1271*'First Approx.'!$D$19))))</f>
        <v>#N/A</v>
      </c>
    </row>
    <row r="1272" spans="1:4" x14ac:dyDescent="0.25">
      <c r="A1272">
        <v>635</v>
      </c>
      <c r="B1272" t="str">
        <f>IF(A1272&lt;='First Approx.'!$D$20,A1272,"")</f>
        <v/>
      </c>
      <c r="C1272" s="1" t="e">
        <f>IF(B1272="",#N/A,0.5*(SIN(RADIANS(A1272*'First Approx.'!$D$18))+SIN(RADIANS(A1272*'First Approx.'!$D$19))))</f>
        <v>#N/A</v>
      </c>
      <c r="D1272" s="1" t="e">
        <f>IF(B1272="",#N/A,0.5*(COS(RADIANS(A1272*'First Approx.'!$D$18))+COS(RADIANS(A1272*'First Approx.'!$D$19))))</f>
        <v>#N/A</v>
      </c>
    </row>
    <row r="1273" spans="1:4" x14ac:dyDescent="0.25">
      <c r="A1273">
        <v>635.5</v>
      </c>
      <c r="B1273" t="str">
        <f>IF(A1273&lt;='First Approx.'!$D$20,A1273,"")</f>
        <v/>
      </c>
      <c r="C1273" s="1" t="e">
        <f>IF(B1273="",#N/A,0.5*(SIN(RADIANS(A1273*'First Approx.'!$D$18))+SIN(RADIANS(A1273*'First Approx.'!$D$19))))</f>
        <v>#N/A</v>
      </c>
      <c r="D1273" s="1" t="e">
        <f>IF(B1273="",#N/A,0.5*(COS(RADIANS(A1273*'First Approx.'!$D$18))+COS(RADIANS(A1273*'First Approx.'!$D$19))))</f>
        <v>#N/A</v>
      </c>
    </row>
    <row r="1274" spans="1:4" x14ac:dyDescent="0.25">
      <c r="A1274">
        <v>636</v>
      </c>
      <c r="B1274" t="str">
        <f>IF(A1274&lt;='First Approx.'!$D$20,A1274,"")</f>
        <v/>
      </c>
      <c r="C1274" s="1" t="e">
        <f>IF(B1274="",#N/A,0.5*(SIN(RADIANS(A1274*'First Approx.'!$D$18))+SIN(RADIANS(A1274*'First Approx.'!$D$19))))</f>
        <v>#N/A</v>
      </c>
      <c r="D1274" s="1" t="e">
        <f>IF(B1274="",#N/A,0.5*(COS(RADIANS(A1274*'First Approx.'!$D$18))+COS(RADIANS(A1274*'First Approx.'!$D$19))))</f>
        <v>#N/A</v>
      </c>
    </row>
    <row r="1275" spans="1:4" x14ac:dyDescent="0.25">
      <c r="A1275">
        <v>636.5</v>
      </c>
      <c r="B1275" t="str">
        <f>IF(A1275&lt;='First Approx.'!$D$20,A1275,"")</f>
        <v/>
      </c>
      <c r="C1275" s="1" t="e">
        <f>IF(B1275="",#N/A,0.5*(SIN(RADIANS(A1275*'First Approx.'!$D$18))+SIN(RADIANS(A1275*'First Approx.'!$D$19))))</f>
        <v>#N/A</v>
      </c>
      <c r="D1275" s="1" t="e">
        <f>IF(B1275="",#N/A,0.5*(COS(RADIANS(A1275*'First Approx.'!$D$18))+COS(RADIANS(A1275*'First Approx.'!$D$19))))</f>
        <v>#N/A</v>
      </c>
    </row>
    <row r="1276" spans="1:4" x14ac:dyDescent="0.25">
      <c r="A1276">
        <v>637</v>
      </c>
      <c r="B1276" t="str">
        <f>IF(A1276&lt;='First Approx.'!$D$20,A1276,"")</f>
        <v/>
      </c>
      <c r="C1276" s="1" t="e">
        <f>IF(B1276="",#N/A,0.5*(SIN(RADIANS(A1276*'First Approx.'!$D$18))+SIN(RADIANS(A1276*'First Approx.'!$D$19))))</f>
        <v>#N/A</v>
      </c>
      <c r="D1276" s="1" t="e">
        <f>IF(B1276="",#N/A,0.5*(COS(RADIANS(A1276*'First Approx.'!$D$18))+COS(RADIANS(A1276*'First Approx.'!$D$19))))</f>
        <v>#N/A</v>
      </c>
    </row>
    <row r="1277" spans="1:4" x14ac:dyDescent="0.25">
      <c r="A1277">
        <v>637.5</v>
      </c>
      <c r="B1277" t="str">
        <f>IF(A1277&lt;='First Approx.'!$D$20,A1277,"")</f>
        <v/>
      </c>
      <c r="C1277" s="1" t="e">
        <f>IF(B1277="",#N/A,0.5*(SIN(RADIANS(A1277*'First Approx.'!$D$18))+SIN(RADIANS(A1277*'First Approx.'!$D$19))))</f>
        <v>#N/A</v>
      </c>
      <c r="D1277" s="1" t="e">
        <f>IF(B1277="",#N/A,0.5*(COS(RADIANS(A1277*'First Approx.'!$D$18))+COS(RADIANS(A1277*'First Approx.'!$D$19))))</f>
        <v>#N/A</v>
      </c>
    </row>
    <row r="1278" spans="1:4" x14ac:dyDescent="0.25">
      <c r="A1278">
        <v>638</v>
      </c>
      <c r="B1278" t="str">
        <f>IF(A1278&lt;='First Approx.'!$D$20,A1278,"")</f>
        <v/>
      </c>
      <c r="C1278" s="1" t="e">
        <f>IF(B1278="",#N/A,0.5*(SIN(RADIANS(A1278*'First Approx.'!$D$18))+SIN(RADIANS(A1278*'First Approx.'!$D$19))))</f>
        <v>#N/A</v>
      </c>
      <c r="D1278" s="1" t="e">
        <f>IF(B1278="",#N/A,0.5*(COS(RADIANS(A1278*'First Approx.'!$D$18))+COS(RADIANS(A1278*'First Approx.'!$D$19))))</f>
        <v>#N/A</v>
      </c>
    </row>
    <row r="1279" spans="1:4" x14ac:dyDescent="0.25">
      <c r="A1279">
        <v>638.5</v>
      </c>
      <c r="B1279" t="str">
        <f>IF(A1279&lt;='First Approx.'!$D$20,A1279,"")</f>
        <v/>
      </c>
      <c r="C1279" s="1" t="e">
        <f>IF(B1279="",#N/A,0.5*(SIN(RADIANS(A1279*'First Approx.'!$D$18))+SIN(RADIANS(A1279*'First Approx.'!$D$19))))</f>
        <v>#N/A</v>
      </c>
      <c r="D1279" s="1" t="e">
        <f>IF(B1279="",#N/A,0.5*(COS(RADIANS(A1279*'First Approx.'!$D$18))+COS(RADIANS(A1279*'First Approx.'!$D$19))))</f>
        <v>#N/A</v>
      </c>
    </row>
    <row r="1280" spans="1:4" x14ac:dyDescent="0.25">
      <c r="A1280">
        <v>639</v>
      </c>
      <c r="B1280" t="str">
        <f>IF(A1280&lt;='First Approx.'!$D$20,A1280,"")</f>
        <v/>
      </c>
      <c r="C1280" s="1" t="e">
        <f>IF(B1280="",#N/A,0.5*(SIN(RADIANS(A1280*'First Approx.'!$D$18))+SIN(RADIANS(A1280*'First Approx.'!$D$19))))</f>
        <v>#N/A</v>
      </c>
      <c r="D1280" s="1" t="e">
        <f>IF(B1280="",#N/A,0.5*(COS(RADIANS(A1280*'First Approx.'!$D$18))+COS(RADIANS(A1280*'First Approx.'!$D$19))))</f>
        <v>#N/A</v>
      </c>
    </row>
    <row r="1281" spans="1:4" x14ac:dyDescent="0.25">
      <c r="A1281">
        <v>639.5</v>
      </c>
      <c r="B1281" t="str">
        <f>IF(A1281&lt;='First Approx.'!$D$20,A1281,"")</f>
        <v/>
      </c>
      <c r="C1281" s="1" t="e">
        <f>IF(B1281="",#N/A,0.5*(SIN(RADIANS(A1281*'First Approx.'!$D$18))+SIN(RADIANS(A1281*'First Approx.'!$D$19))))</f>
        <v>#N/A</v>
      </c>
      <c r="D1281" s="1" t="e">
        <f>IF(B1281="",#N/A,0.5*(COS(RADIANS(A1281*'First Approx.'!$D$18))+COS(RADIANS(A1281*'First Approx.'!$D$19))))</f>
        <v>#N/A</v>
      </c>
    </row>
    <row r="1282" spans="1:4" x14ac:dyDescent="0.25">
      <c r="A1282">
        <v>640</v>
      </c>
      <c r="B1282" t="str">
        <f>IF(A1282&lt;='First Approx.'!$D$20,A1282,"")</f>
        <v/>
      </c>
      <c r="C1282" s="1" t="e">
        <f>IF(B1282="",#N/A,0.5*(SIN(RADIANS(A1282*'First Approx.'!$D$18))+SIN(RADIANS(A1282*'First Approx.'!$D$19))))</f>
        <v>#N/A</v>
      </c>
      <c r="D1282" s="1" t="e">
        <f>IF(B1282="",#N/A,0.5*(COS(RADIANS(A1282*'First Approx.'!$D$18))+COS(RADIANS(A1282*'First Approx.'!$D$19))))</f>
        <v>#N/A</v>
      </c>
    </row>
    <row r="1283" spans="1:4" x14ac:dyDescent="0.25">
      <c r="A1283">
        <v>640.5</v>
      </c>
      <c r="B1283" t="str">
        <f>IF(A1283&lt;='First Approx.'!$D$20,A1283,"")</f>
        <v/>
      </c>
      <c r="C1283" s="1" t="e">
        <f>IF(B1283="",#N/A,0.5*(SIN(RADIANS(A1283*'First Approx.'!$D$18))+SIN(RADIANS(A1283*'First Approx.'!$D$19))))</f>
        <v>#N/A</v>
      </c>
      <c r="D1283" s="1" t="e">
        <f>IF(B1283="",#N/A,0.5*(COS(RADIANS(A1283*'First Approx.'!$D$18))+COS(RADIANS(A1283*'First Approx.'!$D$19))))</f>
        <v>#N/A</v>
      </c>
    </row>
    <row r="1284" spans="1:4" x14ac:dyDescent="0.25">
      <c r="A1284">
        <v>641</v>
      </c>
      <c r="B1284" t="str">
        <f>IF(A1284&lt;='First Approx.'!$D$20,A1284,"")</f>
        <v/>
      </c>
      <c r="C1284" s="1" t="e">
        <f>IF(B1284="",#N/A,0.5*(SIN(RADIANS(A1284*'First Approx.'!$D$18))+SIN(RADIANS(A1284*'First Approx.'!$D$19))))</f>
        <v>#N/A</v>
      </c>
      <c r="D1284" s="1" t="e">
        <f>IF(B1284="",#N/A,0.5*(COS(RADIANS(A1284*'First Approx.'!$D$18))+COS(RADIANS(A1284*'First Approx.'!$D$19))))</f>
        <v>#N/A</v>
      </c>
    </row>
    <row r="1285" spans="1:4" x14ac:dyDescent="0.25">
      <c r="A1285">
        <v>641.5</v>
      </c>
      <c r="B1285" t="str">
        <f>IF(A1285&lt;='First Approx.'!$D$20,A1285,"")</f>
        <v/>
      </c>
      <c r="C1285" s="1" t="e">
        <f>IF(B1285="",#N/A,0.5*(SIN(RADIANS(A1285*'First Approx.'!$D$18))+SIN(RADIANS(A1285*'First Approx.'!$D$19))))</f>
        <v>#N/A</v>
      </c>
      <c r="D1285" s="1" t="e">
        <f>IF(B1285="",#N/A,0.5*(COS(RADIANS(A1285*'First Approx.'!$D$18))+COS(RADIANS(A1285*'First Approx.'!$D$19))))</f>
        <v>#N/A</v>
      </c>
    </row>
    <row r="1286" spans="1:4" x14ac:dyDescent="0.25">
      <c r="A1286">
        <v>642</v>
      </c>
      <c r="B1286" t="str">
        <f>IF(A1286&lt;='First Approx.'!$D$20,A1286,"")</f>
        <v/>
      </c>
      <c r="C1286" s="1" t="e">
        <f>IF(B1286="",#N/A,0.5*(SIN(RADIANS(A1286*'First Approx.'!$D$18))+SIN(RADIANS(A1286*'First Approx.'!$D$19))))</f>
        <v>#N/A</v>
      </c>
      <c r="D1286" s="1" t="e">
        <f>IF(B1286="",#N/A,0.5*(COS(RADIANS(A1286*'First Approx.'!$D$18))+COS(RADIANS(A1286*'First Approx.'!$D$19))))</f>
        <v>#N/A</v>
      </c>
    </row>
    <row r="1287" spans="1:4" x14ac:dyDescent="0.25">
      <c r="A1287">
        <v>642.5</v>
      </c>
      <c r="B1287" t="str">
        <f>IF(A1287&lt;='First Approx.'!$D$20,A1287,"")</f>
        <v/>
      </c>
      <c r="C1287" s="1" t="e">
        <f>IF(B1287="",#N/A,0.5*(SIN(RADIANS(A1287*'First Approx.'!$D$18))+SIN(RADIANS(A1287*'First Approx.'!$D$19))))</f>
        <v>#N/A</v>
      </c>
      <c r="D1287" s="1" t="e">
        <f>IF(B1287="",#N/A,0.5*(COS(RADIANS(A1287*'First Approx.'!$D$18))+COS(RADIANS(A1287*'First Approx.'!$D$19))))</f>
        <v>#N/A</v>
      </c>
    </row>
    <row r="1288" spans="1:4" x14ac:dyDescent="0.25">
      <c r="A1288">
        <v>643</v>
      </c>
      <c r="B1288" t="str">
        <f>IF(A1288&lt;='First Approx.'!$D$20,A1288,"")</f>
        <v/>
      </c>
      <c r="C1288" s="1" t="e">
        <f>IF(B1288="",#N/A,0.5*(SIN(RADIANS(A1288*'First Approx.'!$D$18))+SIN(RADIANS(A1288*'First Approx.'!$D$19))))</f>
        <v>#N/A</v>
      </c>
      <c r="D1288" s="1" t="e">
        <f>IF(B1288="",#N/A,0.5*(COS(RADIANS(A1288*'First Approx.'!$D$18))+COS(RADIANS(A1288*'First Approx.'!$D$19))))</f>
        <v>#N/A</v>
      </c>
    </row>
    <row r="1289" spans="1:4" x14ac:dyDescent="0.25">
      <c r="A1289">
        <v>643.5</v>
      </c>
      <c r="B1289" t="str">
        <f>IF(A1289&lt;='First Approx.'!$D$20,A1289,"")</f>
        <v/>
      </c>
      <c r="C1289" s="1" t="e">
        <f>IF(B1289="",#N/A,0.5*(SIN(RADIANS(A1289*'First Approx.'!$D$18))+SIN(RADIANS(A1289*'First Approx.'!$D$19))))</f>
        <v>#N/A</v>
      </c>
      <c r="D1289" s="1" t="e">
        <f>IF(B1289="",#N/A,0.5*(COS(RADIANS(A1289*'First Approx.'!$D$18))+COS(RADIANS(A1289*'First Approx.'!$D$19))))</f>
        <v>#N/A</v>
      </c>
    </row>
    <row r="1290" spans="1:4" x14ac:dyDescent="0.25">
      <c r="A1290">
        <v>644</v>
      </c>
      <c r="B1290" t="str">
        <f>IF(A1290&lt;='First Approx.'!$D$20,A1290,"")</f>
        <v/>
      </c>
      <c r="C1290" s="1" t="e">
        <f>IF(B1290="",#N/A,0.5*(SIN(RADIANS(A1290*'First Approx.'!$D$18))+SIN(RADIANS(A1290*'First Approx.'!$D$19))))</f>
        <v>#N/A</v>
      </c>
      <c r="D1290" s="1" t="e">
        <f>IF(B1290="",#N/A,0.5*(COS(RADIANS(A1290*'First Approx.'!$D$18))+COS(RADIANS(A1290*'First Approx.'!$D$19))))</f>
        <v>#N/A</v>
      </c>
    </row>
    <row r="1291" spans="1:4" x14ac:dyDescent="0.25">
      <c r="A1291">
        <v>644.5</v>
      </c>
      <c r="B1291" t="str">
        <f>IF(A1291&lt;='First Approx.'!$D$20,A1291,"")</f>
        <v/>
      </c>
      <c r="C1291" s="1" t="e">
        <f>IF(B1291="",#N/A,0.5*(SIN(RADIANS(A1291*'First Approx.'!$D$18))+SIN(RADIANS(A1291*'First Approx.'!$D$19))))</f>
        <v>#N/A</v>
      </c>
      <c r="D1291" s="1" t="e">
        <f>IF(B1291="",#N/A,0.5*(COS(RADIANS(A1291*'First Approx.'!$D$18))+COS(RADIANS(A1291*'First Approx.'!$D$19))))</f>
        <v>#N/A</v>
      </c>
    </row>
    <row r="1292" spans="1:4" x14ac:dyDescent="0.25">
      <c r="A1292">
        <v>645</v>
      </c>
      <c r="B1292" t="str">
        <f>IF(A1292&lt;='First Approx.'!$D$20,A1292,"")</f>
        <v/>
      </c>
      <c r="C1292" s="1" t="e">
        <f>IF(B1292="",#N/A,0.5*(SIN(RADIANS(A1292*'First Approx.'!$D$18))+SIN(RADIANS(A1292*'First Approx.'!$D$19))))</f>
        <v>#N/A</v>
      </c>
      <c r="D1292" s="1" t="e">
        <f>IF(B1292="",#N/A,0.5*(COS(RADIANS(A1292*'First Approx.'!$D$18))+COS(RADIANS(A1292*'First Approx.'!$D$19))))</f>
        <v>#N/A</v>
      </c>
    </row>
    <row r="1293" spans="1:4" x14ac:dyDescent="0.25">
      <c r="A1293">
        <v>645.5</v>
      </c>
      <c r="B1293" t="str">
        <f>IF(A1293&lt;='First Approx.'!$D$20,A1293,"")</f>
        <v/>
      </c>
      <c r="C1293" s="1" t="e">
        <f>IF(B1293="",#N/A,0.5*(SIN(RADIANS(A1293*'First Approx.'!$D$18))+SIN(RADIANS(A1293*'First Approx.'!$D$19))))</f>
        <v>#N/A</v>
      </c>
      <c r="D1293" s="1" t="e">
        <f>IF(B1293="",#N/A,0.5*(COS(RADIANS(A1293*'First Approx.'!$D$18))+COS(RADIANS(A1293*'First Approx.'!$D$19))))</f>
        <v>#N/A</v>
      </c>
    </row>
    <row r="1294" spans="1:4" x14ac:dyDescent="0.25">
      <c r="A1294">
        <v>646</v>
      </c>
      <c r="B1294" t="str">
        <f>IF(A1294&lt;='First Approx.'!$D$20,A1294,"")</f>
        <v/>
      </c>
      <c r="C1294" s="1" t="e">
        <f>IF(B1294="",#N/A,0.5*(SIN(RADIANS(A1294*'First Approx.'!$D$18))+SIN(RADIANS(A1294*'First Approx.'!$D$19))))</f>
        <v>#N/A</v>
      </c>
      <c r="D1294" s="1" t="e">
        <f>IF(B1294="",#N/A,0.5*(COS(RADIANS(A1294*'First Approx.'!$D$18))+COS(RADIANS(A1294*'First Approx.'!$D$19))))</f>
        <v>#N/A</v>
      </c>
    </row>
    <row r="1295" spans="1:4" x14ac:dyDescent="0.25">
      <c r="A1295">
        <v>646.5</v>
      </c>
      <c r="B1295" t="str">
        <f>IF(A1295&lt;='First Approx.'!$D$20,A1295,"")</f>
        <v/>
      </c>
      <c r="C1295" s="1" t="e">
        <f>IF(B1295="",#N/A,0.5*(SIN(RADIANS(A1295*'First Approx.'!$D$18))+SIN(RADIANS(A1295*'First Approx.'!$D$19))))</f>
        <v>#N/A</v>
      </c>
      <c r="D1295" s="1" t="e">
        <f>IF(B1295="",#N/A,0.5*(COS(RADIANS(A1295*'First Approx.'!$D$18))+COS(RADIANS(A1295*'First Approx.'!$D$19))))</f>
        <v>#N/A</v>
      </c>
    </row>
    <row r="1296" spans="1:4" x14ac:dyDescent="0.25">
      <c r="A1296">
        <v>647</v>
      </c>
      <c r="B1296" t="str">
        <f>IF(A1296&lt;='First Approx.'!$D$20,A1296,"")</f>
        <v/>
      </c>
      <c r="C1296" s="1" t="e">
        <f>IF(B1296="",#N/A,0.5*(SIN(RADIANS(A1296*'First Approx.'!$D$18))+SIN(RADIANS(A1296*'First Approx.'!$D$19))))</f>
        <v>#N/A</v>
      </c>
      <c r="D1296" s="1" t="e">
        <f>IF(B1296="",#N/A,0.5*(COS(RADIANS(A1296*'First Approx.'!$D$18))+COS(RADIANS(A1296*'First Approx.'!$D$19))))</f>
        <v>#N/A</v>
      </c>
    </row>
    <row r="1297" spans="1:4" x14ac:dyDescent="0.25">
      <c r="A1297">
        <v>647.5</v>
      </c>
      <c r="B1297" t="str">
        <f>IF(A1297&lt;='First Approx.'!$D$20,A1297,"")</f>
        <v/>
      </c>
      <c r="C1297" s="1" t="e">
        <f>IF(B1297="",#N/A,0.5*(SIN(RADIANS(A1297*'First Approx.'!$D$18))+SIN(RADIANS(A1297*'First Approx.'!$D$19))))</f>
        <v>#N/A</v>
      </c>
      <c r="D1297" s="1" t="e">
        <f>IF(B1297="",#N/A,0.5*(COS(RADIANS(A1297*'First Approx.'!$D$18))+COS(RADIANS(A1297*'First Approx.'!$D$19))))</f>
        <v>#N/A</v>
      </c>
    </row>
    <row r="1298" spans="1:4" x14ac:dyDescent="0.25">
      <c r="A1298">
        <v>648</v>
      </c>
      <c r="B1298" t="str">
        <f>IF(A1298&lt;='First Approx.'!$D$20,A1298,"")</f>
        <v/>
      </c>
      <c r="C1298" s="1" t="e">
        <f>IF(B1298="",#N/A,0.5*(SIN(RADIANS(A1298*'First Approx.'!$D$18))+SIN(RADIANS(A1298*'First Approx.'!$D$19))))</f>
        <v>#N/A</v>
      </c>
      <c r="D1298" s="1" t="e">
        <f>IF(B1298="",#N/A,0.5*(COS(RADIANS(A1298*'First Approx.'!$D$18))+COS(RADIANS(A1298*'First Approx.'!$D$19))))</f>
        <v>#N/A</v>
      </c>
    </row>
    <row r="1299" spans="1:4" x14ac:dyDescent="0.25">
      <c r="A1299">
        <v>648.5</v>
      </c>
      <c r="B1299" t="str">
        <f>IF(A1299&lt;='First Approx.'!$D$20,A1299,"")</f>
        <v/>
      </c>
      <c r="C1299" s="1" t="e">
        <f>IF(B1299="",#N/A,0.5*(SIN(RADIANS(A1299*'First Approx.'!$D$18))+SIN(RADIANS(A1299*'First Approx.'!$D$19))))</f>
        <v>#N/A</v>
      </c>
      <c r="D1299" s="1" t="e">
        <f>IF(B1299="",#N/A,0.5*(COS(RADIANS(A1299*'First Approx.'!$D$18))+COS(RADIANS(A1299*'First Approx.'!$D$19))))</f>
        <v>#N/A</v>
      </c>
    </row>
    <row r="1300" spans="1:4" x14ac:dyDescent="0.25">
      <c r="A1300">
        <v>649</v>
      </c>
      <c r="B1300" t="str">
        <f>IF(A1300&lt;='First Approx.'!$D$20,A1300,"")</f>
        <v/>
      </c>
      <c r="C1300" s="1" t="e">
        <f>IF(B1300="",#N/A,0.5*(SIN(RADIANS(A1300*'First Approx.'!$D$18))+SIN(RADIANS(A1300*'First Approx.'!$D$19))))</f>
        <v>#N/A</v>
      </c>
      <c r="D1300" s="1" t="e">
        <f>IF(B1300="",#N/A,0.5*(COS(RADIANS(A1300*'First Approx.'!$D$18))+COS(RADIANS(A1300*'First Approx.'!$D$19))))</f>
        <v>#N/A</v>
      </c>
    </row>
    <row r="1301" spans="1:4" x14ac:dyDescent="0.25">
      <c r="A1301">
        <v>649.5</v>
      </c>
      <c r="B1301" t="str">
        <f>IF(A1301&lt;='First Approx.'!$D$20,A1301,"")</f>
        <v/>
      </c>
      <c r="C1301" s="1" t="e">
        <f>IF(B1301="",#N/A,0.5*(SIN(RADIANS(A1301*'First Approx.'!$D$18))+SIN(RADIANS(A1301*'First Approx.'!$D$19))))</f>
        <v>#N/A</v>
      </c>
      <c r="D1301" s="1" t="e">
        <f>IF(B1301="",#N/A,0.5*(COS(RADIANS(A1301*'First Approx.'!$D$18))+COS(RADIANS(A1301*'First Approx.'!$D$19))))</f>
        <v>#N/A</v>
      </c>
    </row>
    <row r="1302" spans="1:4" x14ac:dyDescent="0.25">
      <c r="A1302">
        <v>650</v>
      </c>
      <c r="B1302" t="str">
        <f>IF(A1302&lt;='First Approx.'!$D$20,A1302,"")</f>
        <v/>
      </c>
      <c r="C1302" s="1" t="e">
        <f>IF(B1302="",#N/A,0.5*(SIN(RADIANS(A1302*'First Approx.'!$D$18))+SIN(RADIANS(A1302*'First Approx.'!$D$19))))</f>
        <v>#N/A</v>
      </c>
      <c r="D1302" s="1" t="e">
        <f>IF(B1302="",#N/A,0.5*(COS(RADIANS(A1302*'First Approx.'!$D$18))+COS(RADIANS(A1302*'First Approx.'!$D$19))))</f>
        <v>#N/A</v>
      </c>
    </row>
    <row r="1303" spans="1:4" x14ac:dyDescent="0.25">
      <c r="A1303">
        <v>650.5</v>
      </c>
      <c r="B1303" t="str">
        <f>IF(A1303&lt;='First Approx.'!$D$20,A1303,"")</f>
        <v/>
      </c>
      <c r="C1303" s="1" t="e">
        <f>IF(B1303="",#N/A,0.5*(SIN(RADIANS(A1303*'First Approx.'!$D$18))+SIN(RADIANS(A1303*'First Approx.'!$D$19))))</f>
        <v>#N/A</v>
      </c>
      <c r="D1303" s="1" t="e">
        <f>IF(B1303="",#N/A,0.5*(COS(RADIANS(A1303*'First Approx.'!$D$18))+COS(RADIANS(A1303*'First Approx.'!$D$19))))</f>
        <v>#N/A</v>
      </c>
    </row>
    <row r="1304" spans="1:4" x14ac:dyDescent="0.25">
      <c r="A1304">
        <v>651</v>
      </c>
      <c r="B1304" t="str">
        <f>IF(A1304&lt;='First Approx.'!$D$20,A1304,"")</f>
        <v/>
      </c>
      <c r="C1304" s="1" t="e">
        <f>IF(B1304="",#N/A,0.5*(SIN(RADIANS(A1304*'First Approx.'!$D$18))+SIN(RADIANS(A1304*'First Approx.'!$D$19))))</f>
        <v>#N/A</v>
      </c>
      <c r="D1304" s="1" t="e">
        <f>IF(B1304="",#N/A,0.5*(COS(RADIANS(A1304*'First Approx.'!$D$18))+COS(RADIANS(A1304*'First Approx.'!$D$19))))</f>
        <v>#N/A</v>
      </c>
    </row>
    <row r="1305" spans="1:4" x14ac:dyDescent="0.25">
      <c r="A1305">
        <v>651.5</v>
      </c>
      <c r="B1305" t="str">
        <f>IF(A1305&lt;='First Approx.'!$D$20,A1305,"")</f>
        <v/>
      </c>
      <c r="C1305" s="1" t="e">
        <f>IF(B1305="",#N/A,0.5*(SIN(RADIANS(A1305*'First Approx.'!$D$18))+SIN(RADIANS(A1305*'First Approx.'!$D$19))))</f>
        <v>#N/A</v>
      </c>
      <c r="D1305" s="1" t="e">
        <f>IF(B1305="",#N/A,0.5*(COS(RADIANS(A1305*'First Approx.'!$D$18))+COS(RADIANS(A1305*'First Approx.'!$D$19))))</f>
        <v>#N/A</v>
      </c>
    </row>
    <row r="1306" spans="1:4" x14ac:dyDescent="0.25">
      <c r="A1306">
        <v>652</v>
      </c>
      <c r="B1306" t="str">
        <f>IF(A1306&lt;='First Approx.'!$D$20,A1306,"")</f>
        <v/>
      </c>
      <c r="C1306" s="1" t="e">
        <f>IF(B1306="",#N/A,0.5*(SIN(RADIANS(A1306*'First Approx.'!$D$18))+SIN(RADIANS(A1306*'First Approx.'!$D$19))))</f>
        <v>#N/A</v>
      </c>
      <c r="D1306" s="1" t="e">
        <f>IF(B1306="",#N/A,0.5*(COS(RADIANS(A1306*'First Approx.'!$D$18))+COS(RADIANS(A1306*'First Approx.'!$D$19))))</f>
        <v>#N/A</v>
      </c>
    </row>
    <row r="1307" spans="1:4" x14ac:dyDescent="0.25">
      <c r="A1307">
        <v>652.5</v>
      </c>
      <c r="B1307" t="str">
        <f>IF(A1307&lt;='First Approx.'!$D$20,A1307,"")</f>
        <v/>
      </c>
      <c r="C1307" s="1" t="e">
        <f>IF(B1307="",#N/A,0.5*(SIN(RADIANS(A1307*'First Approx.'!$D$18))+SIN(RADIANS(A1307*'First Approx.'!$D$19))))</f>
        <v>#N/A</v>
      </c>
      <c r="D1307" s="1" t="e">
        <f>IF(B1307="",#N/A,0.5*(COS(RADIANS(A1307*'First Approx.'!$D$18))+COS(RADIANS(A1307*'First Approx.'!$D$19))))</f>
        <v>#N/A</v>
      </c>
    </row>
    <row r="1308" spans="1:4" x14ac:dyDescent="0.25">
      <c r="A1308">
        <v>653</v>
      </c>
      <c r="B1308" t="str">
        <f>IF(A1308&lt;='First Approx.'!$D$20,A1308,"")</f>
        <v/>
      </c>
      <c r="C1308" s="1" t="e">
        <f>IF(B1308="",#N/A,0.5*(SIN(RADIANS(A1308*'First Approx.'!$D$18))+SIN(RADIANS(A1308*'First Approx.'!$D$19))))</f>
        <v>#N/A</v>
      </c>
      <c r="D1308" s="1" t="e">
        <f>IF(B1308="",#N/A,0.5*(COS(RADIANS(A1308*'First Approx.'!$D$18))+COS(RADIANS(A1308*'First Approx.'!$D$19))))</f>
        <v>#N/A</v>
      </c>
    </row>
    <row r="1309" spans="1:4" x14ac:dyDescent="0.25">
      <c r="A1309">
        <v>653.5</v>
      </c>
      <c r="B1309" t="str">
        <f>IF(A1309&lt;='First Approx.'!$D$20,A1309,"")</f>
        <v/>
      </c>
      <c r="C1309" s="1" t="e">
        <f>IF(B1309="",#N/A,0.5*(SIN(RADIANS(A1309*'First Approx.'!$D$18))+SIN(RADIANS(A1309*'First Approx.'!$D$19))))</f>
        <v>#N/A</v>
      </c>
      <c r="D1309" s="1" t="e">
        <f>IF(B1309="",#N/A,0.5*(COS(RADIANS(A1309*'First Approx.'!$D$18))+COS(RADIANS(A1309*'First Approx.'!$D$19))))</f>
        <v>#N/A</v>
      </c>
    </row>
    <row r="1310" spans="1:4" x14ac:dyDescent="0.25">
      <c r="A1310">
        <v>654</v>
      </c>
      <c r="B1310" t="str">
        <f>IF(A1310&lt;='First Approx.'!$D$20,A1310,"")</f>
        <v/>
      </c>
      <c r="C1310" s="1" t="e">
        <f>IF(B1310="",#N/A,0.5*(SIN(RADIANS(A1310*'First Approx.'!$D$18))+SIN(RADIANS(A1310*'First Approx.'!$D$19))))</f>
        <v>#N/A</v>
      </c>
      <c r="D1310" s="1" t="e">
        <f>IF(B1310="",#N/A,0.5*(COS(RADIANS(A1310*'First Approx.'!$D$18))+COS(RADIANS(A1310*'First Approx.'!$D$19))))</f>
        <v>#N/A</v>
      </c>
    </row>
    <row r="1311" spans="1:4" x14ac:dyDescent="0.25">
      <c r="A1311">
        <v>654.5</v>
      </c>
      <c r="B1311" t="str">
        <f>IF(A1311&lt;='First Approx.'!$D$20,A1311,"")</f>
        <v/>
      </c>
      <c r="C1311" s="1" t="e">
        <f>IF(B1311="",#N/A,0.5*(SIN(RADIANS(A1311*'First Approx.'!$D$18))+SIN(RADIANS(A1311*'First Approx.'!$D$19))))</f>
        <v>#N/A</v>
      </c>
      <c r="D1311" s="1" t="e">
        <f>IF(B1311="",#N/A,0.5*(COS(RADIANS(A1311*'First Approx.'!$D$18))+COS(RADIANS(A1311*'First Approx.'!$D$19))))</f>
        <v>#N/A</v>
      </c>
    </row>
    <row r="1312" spans="1:4" x14ac:dyDescent="0.25">
      <c r="A1312">
        <v>655</v>
      </c>
      <c r="B1312" t="str">
        <f>IF(A1312&lt;='First Approx.'!$D$20,A1312,"")</f>
        <v/>
      </c>
      <c r="C1312" s="1" t="e">
        <f>IF(B1312="",#N/A,0.5*(SIN(RADIANS(A1312*'First Approx.'!$D$18))+SIN(RADIANS(A1312*'First Approx.'!$D$19))))</f>
        <v>#N/A</v>
      </c>
      <c r="D1312" s="1" t="e">
        <f>IF(B1312="",#N/A,0.5*(COS(RADIANS(A1312*'First Approx.'!$D$18))+COS(RADIANS(A1312*'First Approx.'!$D$19))))</f>
        <v>#N/A</v>
      </c>
    </row>
    <row r="1313" spans="1:4" x14ac:dyDescent="0.25">
      <c r="A1313">
        <v>655.5</v>
      </c>
      <c r="B1313" t="str">
        <f>IF(A1313&lt;='First Approx.'!$D$20,A1313,"")</f>
        <v/>
      </c>
      <c r="C1313" s="1" t="e">
        <f>IF(B1313="",#N/A,0.5*(SIN(RADIANS(A1313*'First Approx.'!$D$18))+SIN(RADIANS(A1313*'First Approx.'!$D$19))))</f>
        <v>#N/A</v>
      </c>
      <c r="D1313" s="1" t="e">
        <f>IF(B1313="",#N/A,0.5*(COS(RADIANS(A1313*'First Approx.'!$D$18))+COS(RADIANS(A1313*'First Approx.'!$D$19))))</f>
        <v>#N/A</v>
      </c>
    </row>
    <row r="1314" spans="1:4" x14ac:dyDescent="0.25">
      <c r="A1314">
        <v>656</v>
      </c>
      <c r="B1314" t="str">
        <f>IF(A1314&lt;='First Approx.'!$D$20,A1314,"")</f>
        <v/>
      </c>
      <c r="C1314" s="1" t="e">
        <f>IF(B1314="",#N/A,0.5*(SIN(RADIANS(A1314*'First Approx.'!$D$18))+SIN(RADIANS(A1314*'First Approx.'!$D$19))))</f>
        <v>#N/A</v>
      </c>
      <c r="D1314" s="1" t="e">
        <f>IF(B1314="",#N/A,0.5*(COS(RADIANS(A1314*'First Approx.'!$D$18))+COS(RADIANS(A1314*'First Approx.'!$D$19))))</f>
        <v>#N/A</v>
      </c>
    </row>
    <row r="1315" spans="1:4" x14ac:dyDescent="0.25">
      <c r="A1315">
        <v>656.5</v>
      </c>
      <c r="B1315" t="str">
        <f>IF(A1315&lt;='First Approx.'!$D$20,A1315,"")</f>
        <v/>
      </c>
      <c r="C1315" s="1" t="e">
        <f>IF(B1315="",#N/A,0.5*(SIN(RADIANS(A1315*'First Approx.'!$D$18))+SIN(RADIANS(A1315*'First Approx.'!$D$19))))</f>
        <v>#N/A</v>
      </c>
      <c r="D1315" s="1" t="e">
        <f>IF(B1315="",#N/A,0.5*(COS(RADIANS(A1315*'First Approx.'!$D$18))+COS(RADIANS(A1315*'First Approx.'!$D$19))))</f>
        <v>#N/A</v>
      </c>
    </row>
    <row r="1316" spans="1:4" x14ac:dyDescent="0.25">
      <c r="A1316">
        <v>657</v>
      </c>
      <c r="B1316" t="str">
        <f>IF(A1316&lt;='First Approx.'!$D$20,A1316,"")</f>
        <v/>
      </c>
      <c r="C1316" s="1" t="e">
        <f>IF(B1316="",#N/A,0.5*(SIN(RADIANS(A1316*'First Approx.'!$D$18))+SIN(RADIANS(A1316*'First Approx.'!$D$19))))</f>
        <v>#N/A</v>
      </c>
      <c r="D1316" s="1" t="e">
        <f>IF(B1316="",#N/A,0.5*(COS(RADIANS(A1316*'First Approx.'!$D$18))+COS(RADIANS(A1316*'First Approx.'!$D$19))))</f>
        <v>#N/A</v>
      </c>
    </row>
    <row r="1317" spans="1:4" x14ac:dyDescent="0.25">
      <c r="A1317">
        <v>657.5</v>
      </c>
      <c r="B1317" t="str">
        <f>IF(A1317&lt;='First Approx.'!$D$20,A1317,"")</f>
        <v/>
      </c>
      <c r="C1317" s="1" t="e">
        <f>IF(B1317="",#N/A,0.5*(SIN(RADIANS(A1317*'First Approx.'!$D$18))+SIN(RADIANS(A1317*'First Approx.'!$D$19))))</f>
        <v>#N/A</v>
      </c>
      <c r="D1317" s="1" t="e">
        <f>IF(B1317="",#N/A,0.5*(COS(RADIANS(A1317*'First Approx.'!$D$18))+COS(RADIANS(A1317*'First Approx.'!$D$19))))</f>
        <v>#N/A</v>
      </c>
    </row>
    <row r="1318" spans="1:4" x14ac:dyDescent="0.25">
      <c r="A1318">
        <v>658</v>
      </c>
      <c r="B1318" t="str">
        <f>IF(A1318&lt;='First Approx.'!$D$20,A1318,"")</f>
        <v/>
      </c>
      <c r="C1318" s="1" t="e">
        <f>IF(B1318="",#N/A,0.5*(SIN(RADIANS(A1318*'First Approx.'!$D$18))+SIN(RADIANS(A1318*'First Approx.'!$D$19))))</f>
        <v>#N/A</v>
      </c>
      <c r="D1318" s="1" t="e">
        <f>IF(B1318="",#N/A,0.5*(COS(RADIANS(A1318*'First Approx.'!$D$18))+COS(RADIANS(A1318*'First Approx.'!$D$19))))</f>
        <v>#N/A</v>
      </c>
    </row>
    <row r="1319" spans="1:4" x14ac:dyDescent="0.25">
      <c r="A1319">
        <v>658.5</v>
      </c>
      <c r="B1319" t="str">
        <f>IF(A1319&lt;='First Approx.'!$D$20,A1319,"")</f>
        <v/>
      </c>
      <c r="C1319" s="1" t="e">
        <f>IF(B1319="",#N/A,0.5*(SIN(RADIANS(A1319*'First Approx.'!$D$18))+SIN(RADIANS(A1319*'First Approx.'!$D$19))))</f>
        <v>#N/A</v>
      </c>
      <c r="D1319" s="1" t="e">
        <f>IF(B1319="",#N/A,0.5*(COS(RADIANS(A1319*'First Approx.'!$D$18))+COS(RADIANS(A1319*'First Approx.'!$D$19))))</f>
        <v>#N/A</v>
      </c>
    </row>
    <row r="1320" spans="1:4" x14ac:dyDescent="0.25">
      <c r="A1320">
        <v>659</v>
      </c>
      <c r="B1320" t="str">
        <f>IF(A1320&lt;='First Approx.'!$D$20,A1320,"")</f>
        <v/>
      </c>
      <c r="C1320" s="1" t="e">
        <f>IF(B1320="",#N/A,0.5*(SIN(RADIANS(A1320*'First Approx.'!$D$18))+SIN(RADIANS(A1320*'First Approx.'!$D$19))))</f>
        <v>#N/A</v>
      </c>
      <c r="D1320" s="1" t="e">
        <f>IF(B1320="",#N/A,0.5*(COS(RADIANS(A1320*'First Approx.'!$D$18))+COS(RADIANS(A1320*'First Approx.'!$D$19))))</f>
        <v>#N/A</v>
      </c>
    </row>
    <row r="1321" spans="1:4" x14ac:dyDescent="0.25">
      <c r="A1321">
        <v>659.5</v>
      </c>
      <c r="B1321" t="str">
        <f>IF(A1321&lt;='First Approx.'!$D$20,A1321,"")</f>
        <v/>
      </c>
      <c r="C1321" s="1" t="e">
        <f>IF(B1321="",#N/A,0.5*(SIN(RADIANS(A1321*'First Approx.'!$D$18))+SIN(RADIANS(A1321*'First Approx.'!$D$19))))</f>
        <v>#N/A</v>
      </c>
      <c r="D1321" s="1" t="e">
        <f>IF(B1321="",#N/A,0.5*(COS(RADIANS(A1321*'First Approx.'!$D$18))+COS(RADIANS(A1321*'First Approx.'!$D$19))))</f>
        <v>#N/A</v>
      </c>
    </row>
    <row r="1322" spans="1:4" x14ac:dyDescent="0.25">
      <c r="A1322">
        <v>660</v>
      </c>
      <c r="B1322" t="str">
        <f>IF(A1322&lt;='First Approx.'!$D$20,A1322,"")</f>
        <v/>
      </c>
      <c r="C1322" s="1" t="e">
        <f>IF(B1322="",#N/A,0.5*(SIN(RADIANS(A1322*'First Approx.'!$D$18))+SIN(RADIANS(A1322*'First Approx.'!$D$19))))</f>
        <v>#N/A</v>
      </c>
      <c r="D1322" s="1" t="e">
        <f>IF(B1322="",#N/A,0.5*(COS(RADIANS(A1322*'First Approx.'!$D$18))+COS(RADIANS(A1322*'First Approx.'!$D$19))))</f>
        <v>#N/A</v>
      </c>
    </row>
    <row r="1323" spans="1:4" x14ac:dyDescent="0.25">
      <c r="A1323">
        <v>660.5</v>
      </c>
      <c r="B1323" t="str">
        <f>IF(A1323&lt;='First Approx.'!$D$20,A1323,"")</f>
        <v/>
      </c>
      <c r="C1323" s="1" t="e">
        <f>IF(B1323="",#N/A,0.5*(SIN(RADIANS(A1323*'First Approx.'!$D$18))+SIN(RADIANS(A1323*'First Approx.'!$D$19))))</f>
        <v>#N/A</v>
      </c>
      <c r="D1323" s="1" t="e">
        <f>IF(B1323="",#N/A,0.5*(COS(RADIANS(A1323*'First Approx.'!$D$18))+COS(RADIANS(A1323*'First Approx.'!$D$19))))</f>
        <v>#N/A</v>
      </c>
    </row>
    <row r="1324" spans="1:4" x14ac:dyDescent="0.25">
      <c r="A1324">
        <v>661</v>
      </c>
      <c r="B1324" t="str">
        <f>IF(A1324&lt;='First Approx.'!$D$20,A1324,"")</f>
        <v/>
      </c>
      <c r="C1324" s="1" t="e">
        <f>IF(B1324="",#N/A,0.5*(SIN(RADIANS(A1324*'First Approx.'!$D$18))+SIN(RADIANS(A1324*'First Approx.'!$D$19))))</f>
        <v>#N/A</v>
      </c>
      <c r="D1324" s="1" t="e">
        <f>IF(B1324="",#N/A,0.5*(COS(RADIANS(A1324*'First Approx.'!$D$18))+COS(RADIANS(A1324*'First Approx.'!$D$19))))</f>
        <v>#N/A</v>
      </c>
    </row>
    <row r="1325" spans="1:4" x14ac:dyDescent="0.25">
      <c r="A1325">
        <v>661.5</v>
      </c>
      <c r="B1325" t="str">
        <f>IF(A1325&lt;='First Approx.'!$D$20,A1325,"")</f>
        <v/>
      </c>
      <c r="C1325" s="1" t="e">
        <f>IF(B1325="",#N/A,0.5*(SIN(RADIANS(A1325*'First Approx.'!$D$18))+SIN(RADIANS(A1325*'First Approx.'!$D$19))))</f>
        <v>#N/A</v>
      </c>
      <c r="D1325" s="1" t="e">
        <f>IF(B1325="",#N/A,0.5*(COS(RADIANS(A1325*'First Approx.'!$D$18))+COS(RADIANS(A1325*'First Approx.'!$D$19))))</f>
        <v>#N/A</v>
      </c>
    </row>
    <row r="1326" spans="1:4" x14ac:dyDescent="0.25">
      <c r="A1326">
        <v>662</v>
      </c>
      <c r="B1326" t="str">
        <f>IF(A1326&lt;='First Approx.'!$D$20,A1326,"")</f>
        <v/>
      </c>
      <c r="C1326" s="1" t="e">
        <f>IF(B1326="",#N/A,0.5*(SIN(RADIANS(A1326*'First Approx.'!$D$18))+SIN(RADIANS(A1326*'First Approx.'!$D$19))))</f>
        <v>#N/A</v>
      </c>
      <c r="D1326" s="1" t="e">
        <f>IF(B1326="",#N/A,0.5*(COS(RADIANS(A1326*'First Approx.'!$D$18))+COS(RADIANS(A1326*'First Approx.'!$D$19))))</f>
        <v>#N/A</v>
      </c>
    </row>
    <row r="1327" spans="1:4" x14ac:dyDescent="0.25">
      <c r="A1327">
        <v>662.5</v>
      </c>
      <c r="B1327" t="str">
        <f>IF(A1327&lt;='First Approx.'!$D$20,A1327,"")</f>
        <v/>
      </c>
      <c r="C1327" s="1" t="e">
        <f>IF(B1327="",#N/A,0.5*(SIN(RADIANS(A1327*'First Approx.'!$D$18))+SIN(RADIANS(A1327*'First Approx.'!$D$19))))</f>
        <v>#N/A</v>
      </c>
      <c r="D1327" s="1" t="e">
        <f>IF(B1327="",#N/A,0.5*(COS(RADIANS(A1327*'First Approx.'!$D$18))+COS(RADIANS(A1327*'First Approx.'!$D$19))))</f>
        <v>#N/A</v>
      </c>
    </row>
    <row r="1328" spans="1:4" x14ac:dyDescent="0.25">
      <c r="A1328">
        <v>663</v>
      </c>
      <c r="B1328" t="str">
        <f>IF(A1328&lt;='First Approx.'!$D$20,A1328,"")</f>
        <v/>
      </c>
      <c r="C1328" s="1" t="e">
        <f>IF(B1328="",#N/A,0.5*(SIN(RADIANS(A1328*'First Approx.'!$D$18))+SIN(RADIANS(A1328*'First Approx.'!$D$19))))</f>
        <v>#N/A</v>
      </c>
      <c r="D1328" s="1" t="e">
        <f>IF(B1328="",#N/A,0.5*(COS(RADIANS(A1328*'First Approx.'!$D$18))+COS(RADIANS(A1328*'First Approx.'!$D$19))))</f>
        <v>#N/A</v>
      </c>
    </row>
    <row r="1329" spans="1:4" x14ac:dyDescent="0.25">
      <c r="A1329">
        <v>663.5</v>
      </c>
      <c r="B1329" t="str">
        <f>IF(A1329&lt;='First Approx.'!$D$20,A1329,"")</f>
        <v/>
      </c>
      <c r="C1329" s="1" t="e">
        <f>IF(B1329="",#N/A,0.5*(SIN(RADIANS(A1329*'First Approx.'!$D$18))+SIN(RADIANS(A1329*'First Approx.'!$D$19))))</f>
        <v>#N/A</v>
      </c>
      <c r="D1329" s="1" t="e">
        <f>IF(B1329="",#N/A,0.5*(COS(RADIANS(A1329*'First Approx.'!$D$18))+COS(RADIANS(A1329*'First Approx.'!$D$19))))</f>
        <v>#N/A</v>
      </c>
    </row>
    <row r="1330" spans="1:4" x14ac:dyDescent="0.25">
      <c r="A1330">
        <v>664</v>
      </c>
      <c r="B1330" t="str">
        <f>IF(A1330&lt;='First Approx.'!$D$20,A1330,"")</f>
        <v/>
      </c>
      <c r="C1330" s="1" t="e">
        <f>IF(B1330="",#N/A,0.5*(SIN(RADIANS(A1330*'First Approx.'!$D$18))+SIN(RADIANS(A1330*'First Approx.'!$D$19))))</f>
        <v>#N/A</v>
      </c>
      <c r="D1330" s="1" t="e">
        <f>IF(B1330="",#N/A,0.5*(COS(RADIANS(A1330*'First Approx.'!$D$18))+COS(RADIANS(A1330*'First Approx.'!$D$19))))</f>
        <v>#N/A</v>
      </c>
    </row>
    <row r="1331" spans="1:4" x14ac:dyDescent="0.25">
      <c r="A1331">
        <v>664.5</v>
      </c>
      <c r="B1331" t="str">
        <f>IF(A1331&lt;='First Approx.'!$D$20,A1331,"")</f>
        <v/>
      </c>
      <c r="C1331" s="1" t="e">
        <f>IF(B1331="",#N/A,0.5*(SIN(RADIANS(A1331*'First Approx.'!$D$18))+SIN(RADIANS(A1331*'First Approx.'!$D$19))))</f>
        <v>#N/A</v>
      </c>
      <c r="D1331" s="1" t="e">
        <f>IF(B1331="",#N/A,0.5*(COS(RADIANS(A1331*'First Approx.'!$D$18))+COS(RADIANS(A1331*'First Approx.'!$D$19))))</f>
        <v>#N/A</v>
      </c>
    </row>
    <row r="1332" spans="1:4" x14ac:dyDescent="0.25">
      <c r="A1332">
        <v>665</v>
      </c>
      <c r="B1332" t="str">
        <f>IF(A1332&lt;='First Approx.'!$D$20,A1332,"")</f>
        <v/>
      </c>
      <c r="C1332" s="1" t="e">
        <f>IF(B1332="",#N/A,0.5*(SIN(RADIANS(A1332*'First Approx.'!$D$18))+SIN(RADIANS(A1332*'First Approx.'!$D$19))))</f>
        <v>#N/A</v>
      </c>
      <c r="D1332" s="1" t="e">
        <f>IF(B1332="",#N/A,0.5*(COS(RADIANS(A1332*'First Approx.'!$D$18))+COS(RADIANS(A1332*'First Approx.'!$D$19))))</f>
        <v>#N/A</v>
      </c>
    </row>
    <row r="1333" spans="1:4" x14ac:dyDescent="0.25">
      <c r="A1333">
        <v>665.5</v>
      </c>
      <c r="B1333" t="str">
        <f>IF(A1333&lt;='First Approx.'!$D$20,A1333,"")</f>
        <v/>
      </c>
      <c r="C1333" s="1" t="e">
        <f>IF(B1333="",#N/A,0.5*(SIN(RADIANS(A1333*'First Approx.'!$D$18))+SIN(RADIANS(A1333*'First Approx.'!$D$19))))</f>
        <v>#N/A</v>
      </c>
      <c r="D1333" s="1" t="e">
        <f>IF(B1333="",#N/A,0.5*(COS(RADIANS(A1333*'First Approx.'!$D$18))+COS(RADIANS(A1333*'First Approx.'!$D$19))))</f>
        <v>#N/A</v>
      </c>
    </row>
    <row r="1334" spans="1:4" x14ac:dyDescent="0.25">
      <c r="A1334">
        <v>666</v>
      </c>
      <c r="B1334" t="str">
        <f>IF(A1334&lt;='First Approx.'!$D$20,A1334,"")</f>
        <v/>
      </c>
      <c r="C1334" s="1" t="e">
        <f>IF(B1334="",#N/A,0.5*(SIN(RADIANS(A1334*'First Approx.'!$D$18))+SIN(RADIANS(A1334*'First Approx.'!$D$19))))</f>
        <v>#N/A</v>
      </c>
      <c r="D1334" s="1" t="e">
        <f>IF(B1334="",#N/A,0.5*(COS(RADIANS(A1334*'First Approx.'!$D$18))+COS(RADIANS(A1334*'First Approx.'!$D$19))))</f>
        <v>#N/A</v>
      </c>
    </row>
    <row r="1335" spans="1:4" x14ac:dyDescent="0.25">
      <c r="A1335">
        <v>666.5</v>
      </c>
      <c r="B1335" t="str">
        <f>IF(A1335&lt;='First Approx.'!$D$20,A1335,"")</f>
        <v/>
      </c>
      <c r="C1335" s="1" t="e">
        <f>IF(B1335="",#N/A,0.5*(SIN(RADIANS(A1335*'First Approx.'!$D$18))+SIN(RADIANS(A1335*'First Approx.'!$D$19))))</f>
        <v>#N/A</v>
      </c>
      <c r="D1335" s="1" t="e">
        <f>IF(B1335="",#N/A,0.5*(COS(RADIANS(A1335*'First Approx.'!$D$18))+COS(RADIANS(A1335*'First Approx.'!$D$19))))</f>
        <v>#N/A</v>
      </c>
    </row>
    <row r="1336" spans="1:4" x14ac:dyDescent="0.25">
      <c r="A1336">
        <v>667</v>
      </c>
      <c r="B1336" t="str">
        <f>IF(A1336&lt;='First Approx.'!$D$20,A1336,"")</f>
        <v/>
      </c>
      <c r="C1336" s="1" t="e">
        <f>IF(B1336="",#N/A,0.5*(SIN(RADIANS(A1336*'First Approx.'!$D$18))+SIN(RADIANS(A1336*'First Approx.'!$D$19))))</f>
        <v>#N/A</v>
      </c>
      <c r="D1336" s="1" t="e">
        <f>IF(B1336="",#N/A,0.5*(COS(RADIANS(A1336*'First Approx.'!$D$18))+COS(RADIANS(A1336*'First Approx.'!$D$19))))</f>
        <v>#N/A</v>
      </c>
    </row>
    <row r="1337" spans="1:4" x14ac:dyDescent="0.25">
      <c r="A1337">
        <v>667.5</v>
      </c>
      <c r="B1337" t="str">
        <f>IF(A1337&lt;='First Approx.'!$D$20,A1337,"")</f>
        <v/>
      </c>
      <c r="C1337" s="1" t="e">
        <f>IF(B1337="",#N/A,0.5*(SIN(RADIANS(A1337*'First Approx.'!$D$18))+SIN(RADIANS(A1337*'First Approx.'!$D$19))))</f>
        <v>#N/A</v>
      </c>
      <c r="D1337" s="1" t="e">
        <f>IF(B1337="",#N/A,0.5*(COS(RADIANS(A1337*'First Approx.'!$D$18))+COS(RADIANS(A1337*'First Approx.'!$D$19))))</f>
        <v>#N/A</v>
      </c>
    </row>
    <row r="1338" spans="1:4" x14ac:dyDescent="0.25">
      <c r="A1338">
        <v>668</v>
      </c>
      <c r="B1338" t="str">
        <f>IF(A1338&lt;='First Approx.'!$D$20,A1338,"")</f>
        <v/>
      </c>
      <c r="C1338" s="1" t="e">
        <f>IF(B1338="",#N/A,0.5*(SIN(RADIANS(A1338*'First Approx.'!$D$18))+SIN(RADIANS(A1338*'First Approx.'!$D$19))))</f>
        <v>#N/A</v>
      </c>
      <c r="D1338" s="1" t="e">
        <f>IF(B1338="",#N/A,0.5*(COS(RADIANS(A1338*'First Approx.'!$D$18))+COS(RADIANS(A1338*'First Approx.'!$D$19))))</f>
        <v>#N/A</v>
      </c>
    </row>
    <row r="1339" spans="1:4" x14ac:dyDescent="0.25">
      <c r="A1339">
        <v>668.5</v>
      </c>
      <c r="B1339" t="str">
        <f>IF(A1339&lt;='First Approx.'!$D$20,A1339,"")</f>
        <v/>
      </c>
      <c r="C1339" s="1" t="e">
        <f>IF(B1339="",#N/A,0.5*(SIN(RADIANS(A1339*'First Approx.'!$D$18))+SIN(RADIANS(A1339*'First Approx.'!$D$19))))</f>
        <v>#N/A</v>
      </c>
      <c r="D1339" s="1" t="e">
        <f>IF(B1339="",#N/A,0.5*(COS(RADIANS(A1339*'First Approx.'!$D$18))+COS(RADIANS(A1339*'First Approx.'!$D$19))))</f>
        <v>#N/A</v>
      </c>
    </row>
    <row r="1340" spans="1:4" x14ac:dyDescent="0.25">
      <c r="A1340">
        <v>669</v>
      </c>
      <c r="B1340" t="str">
        <f>IF(A1340&lt;='First Approx.'!$D$20,A1340,"")</f>
        <v/>
      </c>
      <c r="C1340" s="1" t="e">
        <f>IF(B1340="",#N/A,0.5*(SIN(RADIANS(A1340*'First Approx.'!$D$18))+SIN(RADIANS(A1340*'First Approx.'!$D$19))))</f>
        <v>#N/A</v>
      </c>
      <c r="D1340" s="1" t="e">
        <f>IF(B1340="",#N/A,0.5*(COS(RADIANS(A1340*'First Approx.'!$D$18))+COS(RADIANS(A1340*'First Approx.'!$D$19))))</f>
        <v>#N/A</v>
      </c>
    </row>
    <row r="1341" spans="1:4" x14ac:dyDescent="0.25">
      <c r="A1341">
        <v>669.5</v>
      </c>
      <c r="B1341" t="str">
        <f>IF(A1341&lt;='First Approx.'!$D$20,A1341,"")</f>
        <v/>
      </c>
      <c r="C1341" s="1" t="e">
        <f>IF(B1341="",#N/A,0.5*(SIN(RADIANS(A1341*'First Approx.'!$D$18))+SIN(RADIANS(A1341*'First Approx.'!$D$19))))</f>
        <v>#N/A</v>
      </c>
      <c r="D1341" s="1" t="e">
        <f>IF(B1341="",#N/A,0.5*(COS(RADIANS(A1341*'First Approx.'!$D$18))+COS(RADIANS(A1341*'First Approx.'!$D$19))))</f>
        <v>#N/A</v>
      </c>
    </row>
    <row r="1342" spans="1:4" x14ac:dyDescent="0.25">
      <c r="A1342">
        <v>670</v>
      </c>
      <c r="B1342" t="str">
        <f>IF(A1342&lt;='First Approx.'!$D$20,A1342,"")</f>
        <v/>
      </c>
      <c r="C1342" s="1" t="e">
        <f>IF(B1342="",#N/A,0.5*(SIN(RADIANS(A1342*'First Approx.'!$D$18))+SIN(RADIANS(A1342*'First Approx.'!$D$19))))</f>
        <v>#N/A</v>
      </c>
      <c r="D1342" s="1" t="e">
        <f>IF(B1342="",#N/A,0.5*(COS(RADIANS(A1342*'First Approx.'!$D$18))+COS(RADIANS(A1342*'First Approx.'!$D$19))))</f>
        <v>#N/A</v>
      </c>
    </row>
    <row r="1343" spans="1:4" x14ac:dyDescent="0.25">
      <c r="A1343">
        <v>670.5</v>
      </c>
      <c r="B1343" t="str">
        <f>IF(A1343&lt;='First Approx.'!$D$20,A1343,"")</f>
        <v/>
      </c>
      <c r="C1343" s="1" t="e">
        <f>IF(B1343="",#N/A,0.5*(SIN(RADIANS(A1343*'First Approx.'!$D$18))+SIN(RADIANS(A1343*'First Approx.'!$D$19))))</f>
        <v>#N/A</v>
      </c>
      <c r="D1343" s="1" t="e">
        <f>IF(B1343="",#N/A,0.5*(COS(RADIANS(A1343*'First Approx.'!$D$18))+COS(RADIANS(A1343*'First Approx.'!$D$19))))</f>
        <v>#N/A</v>
      </c>
    </row>
    <row r="1344" spans="1:4" x14ac:dyDescent="0.25">
      <c r="A1344">
        <v>671</v>
      </c>
      <c r="B1344" t="str">
        <f>IF(A1344&lt;='First Approx.'!$D$20,A1344,"")</f>
        <v/>
      </c>
      <c r="C1344" s="1" t="e">
        <f>IF(B1344="",#N/A,0.5*(SIN(RADIANS(A1344*'First Approx.'!$D$18))+SIN(RADIANS(A1344*'First Approx.'!$D$19))))</f>
        <v>#N/A</v>
      </c>
      <c r="D1344" s="1" t="e">
        <f>IF(B1344="",#N/A,0.5*(COS(RADIANS(A1344*'First Approx.'!$D$18))+COS(RADIANS(A1344*'First Approx.'!$D$19))))</f>
        <v>#N/A</v>
      </c>
    </row>
    <row r="1345" spans="1:4" x14ac:dyDescent="0.25">
      <c r="A1345">
        <v>671.5</v>
      </c>
      <c r="B1345" t="str">
        <f>IF(A1345&lt;='First Approx.'!$D$20,A1345,"")</f>
        <v/>
      </c>
      <c r="C1345" s="1" t="e">
        <f>IF(B1345="",#N/A,0.5*(SIN(RADIANS(A1345*'First Approx.'!$D$18))+SIN(RADIANS(A1345*'First Approx.'!$D$19))))</f>
        <v>#N/A</v>
      </c>
      <c r="D1345" s="1" t="e">
        <f>IF(B1345="",#N/A,0.5*(COS(RADIANS(A1345*'First Approx.'!$D$18))+COS(RADIANS(A1345*'First Approx.'!$D$19))))</f>
        <v>#N/A</v>
      </c>
    </row>
    <row r="1346" spans="1:4" x14ac:dyDescent="0.25">
      <c r="A1346">
        <v>672</v>
      </c>
      <c r="B1346" t="str">
        <f>IF(A1346&lt;='First Approx.'!$D$20,A1346,"")</f>
        <v/>
      </c>
      <c r="C1346" s="1" t="e">
        <f>IF(B1346="",#N/A,0.5*(SIN(RADIANS(A1346*'First Approx.'!$D$18))+SIN(RADIANS(A1346*'First Approx.'!$D$19))))</f>
        <v>#N/A</v>
      </c>
      <c r="D1346" s="1" t="e">
        <f>IF(B1346="",#N/A,0.5*(COS(RADIANS(A1346*'First Approx.'!$D$18))+COS(RADIANS(A1346*'First Approx.'!$D$19))))</f>
        <v>#N/A</v>
      </c>
    </row>
    <row r="1347" spans="1:4" x14ac:dyDescent="0.25">
      <c r="A1347">
        <v>672.5</v>
      </c>
      <c r="B1347" t="str">
        <f>IF(A1347&lt;='First Approx.'!$D$20,A1347,"")</f>
        <v/>
      </c>
      <c r="C1347" s="1" t="e">
        <f>IF(B1347="",#N/A,0.5*(SIN(RADIANS(A1347*'First Approx.'!$D$18))+SIN(RADIANS(A1347*'First Approx.'!$D$19))))</f>
        <v>#N/A</v>
      </c>
      <c r="D1347" s="1" t="e">
        <f>IF(B1347="",#N/A,0.5*(COS(RADIANS(A1347*'First Approx.'!$D$18))+COS(RADIANS(A1347*'First Approx.'!$D$19))))</f>
        <v>#N/A</v>
      </c>
    </row>
    <row r="1348" spans="1:4" x14ac:dyDescent="0.25">
      <c r="A1348">
        <v>673</v>
      </c>
      <c r="B1348" t="str">
        <f>IF(A1348&lt;='First Approx.'!$D$20,A1348,"")</f>
        <v/>
      </c>
      <c r="C1348" s="1" t="e">
        <f>IF(B1348="",#N/A,0.5*(SIN(RADIANS(A1348*'First Approx.'!$D$18))+SIN(RADIANS(A1348*'First Approx.'!$D$19))))</f>
        <v>#N/A</v>
      </c>
      <c r="D1348" s="1" t="e">
        <f>IF(B1348="",#N/A,0.5*(COS(RADIANS(A1348*'First Approx.'!$D$18))+COS(RADIANS(A1348*'First Approx.'!$D$19))))</f>
        <v>#N/A</v>
      </c>
    </row>
    <row r="1349" spans="1:4" x14ac:dyDescent="0.25">
      <c r="A1349">
        <v>673.5</v>
      </c>
      <c r="B1349" t="str">
        <f>IF(A1349&lt;='First Approx.'!$D$20,A1349,"")</f>
        <v/>
      </c>
      <c r="C1349" s="1" t="e">
        <f>IF(B1349="",#N/A,0.5*(SIN(RADIANS(A1349*'First Approx.'!$D$18))+SIN(RADIANS(A1349*'First Approx.'!$D$19))))</f>
        <v>#N/A</v>
      </c>
      <c r="D1349" s="1" t="e">
        <f>IF(B1349="",#N/A,0.5*(COS(RADIANS(A1349*'First Approx.'!$D$18))+COS(RADIANS(A1349*'First Approx.'!$D$19))))</f>
        <v>#N/A</v>
      </c>
    </row>
    <row r="1350" spans="1:4" x14ac:dyDescent="0.25">
      <c r="A1350">
        <v>674</v>
      </c>
      <c r="B1350" t="str">
        <f>IF(A1350&lt;='First Approx.'!$D$20,A1350,"")</f>
        <v/>
      </c>
      <c r="C1350" s="1" t="e">
        <f>IF(B1350="",#N/A,0.5*(SIN(RADIANS(A1350*'First Approx.'!$D$18))+SIN(RADIANS(A1350*'First Approx.'!$D$19))))</f>
        <v>#N/A</v>
      </c>
      <c r="D1350" s="1" t="e">
        <f>IF(B1350="",#N/A,0.5*(COS(RADIANS(A1350*'First Approx.'!$D$18))+COS(RADIANS(A1350*'First Approx.'!$D$19))))</f>
        <v>#N/A</v>
      </c>
    </row>
    <row r="1351" spans="1:4" x14ac:dyDescent="0.25">
      <c r="A1351">
        <v>674.5</v>
      </c>
      <c r="B1351" t="str">
        <f>IF(A1351&lt;='First Approx.'!$D$20,A1351,"")</f>
        <v/>
      </c>
      <c r="C1351" s="1" t="e">
        <f>IF(B1351="",#N/A,0.5*(SIN(RADIANS(A1351*'First Approx.'!$D$18))+SIN(RADIANS(A1351*'First Approx.'!$D$19))))</f>
        <v>#N/A</v>
      </c>
      <c r="D1351" s="1" t="e">
        <f>IF(B1351="",#N/A,0.5*(COS(RADIANS(A1351*'First Approx.'!$D$18))+COS(RADIANS(A1351*'First Approx.'!$D$19))))</f>
        <v>#N/A</v>
      </c>
    </row>
    <row r="1352" spans="1:4" x14ac:dyDescent="0.25">
      <c r="A1352">
        <v>675</v>
      </c>
      <c r="B1352" t="str">
        <f>IF(A1352&lt;='First Approx.'!$D$20,A1352,"")</f>
        <v/>
      </c>
      <c r="C1352" s="1" t="e">
        <f>IF(B1352="",#N/A,0.5*(SIN(RADIANS(A1352*'First Approx.'!$D$18))+SIN(RADIANS(A1352*'First Approx.'!$D$19))))</f>
        <v>#N/A</v>
      </c>
      <c r="D1352" s="1" t="e">
        <f>IF(B1352="",#N/A,0.5*(COS(RADIANS(A1352*'First Approx.'!$D$18))+COS(RADIANS(A1352*'First Approx.'!$D$19))))</f>
        <v>#N/A</v>
      </c>
    </row>
    <row r="1353" spans="1:4" x14ac:dyDescent="0.25">
      <c r="A1353">
        <v>675.5</v>
      </c>
      <c r="B1353" t="str">
        <f>IF(A1353&lt;='First Approx.'!$D$20,A1353,"")</f>
        <v/>
      </c>
      <c r="C1353" s="1" t="e">
        <f>IF(B1353="",#N/A,0.5*(SIN(RADIANS(A1353*'First Approx.'!$D$18))+SIN(RADIANS(A1353*'First Approx.'!$D$19))))</f>
        <v>#N/A</v>
      </c>
      <c r="D1353" s="1" t="e">
        <f>IF(B1353="",#N/A,0.5*(COS(RADIANS(A1353*'First Approx.'!$D$18))+COS(RADIANS(A1353*'First Approx.'!$D$19))))</f>
        <v>#N/A</v>
      </c>
    </row>
    <row r="1354" spans="1:4" x14ac:dyDescent="0.25">
      <c r="A1354">
        <v>676</v>
      </c>
      <c r="B1354" t="str">
        <f>IF(A1354&lt;='First Approx.'!$D$20,A1354,"")</f>
        <v/>
      </c>
      <c r="C1354" s="1" t="e">
        <f>IF(B1354="",#N/A,0.5*(SIN(RADIANS(A1354*'First Approx.'!$D$18))+SIN(RADIANS(A1354*'First Approx.'!$D$19))))</f>
        <v>#N/A</v>
      </c>
      <c r="D1354" s="1" t="e">
        <f>IF(B1354="",#N/A,0.5*(COS(RADIANS(A1354*'First Approx.'!$D$18))+COS(RADIANS(A1354*'First Approx.'!$D$19))))</f>
        <v>#N/A</v>
      </c>
    </row>
    <row r="1355" spans="1:4" x14ac:dyDescent="0.25">
      <c r="A1355">
        <v>676.5</v>
      </c>
      <c r="B1355" t="str">
        <f>IF(A1355&lt;='First Approx.'!$D$20,A1355,"")</f>
        <v/>
      </c>
      <c r="C1355" s="1" t="e">
        <f>IF(B1355="",#N/A,0.5*(SIN(RADIANS(A1355*'First Approx.'!$D$18))+SIN(RADIANS(A1355*'First Approx.'!$D$19))))</f>
        <v>#N/A</v>
      </c>
      <c r="D1355" s="1" t="e">
        <f>IF(B1355="",#N/A,0.5*(COS(RADIANS(A1355*'First Approx.'!$D$18))+COS(RADIANS(A1355*'First Approx.'!$D$19))))</f>
        <v>#N/A</v>
      </c>
    </row>
    <row r="1356" spans="1:4" x14ac:dyDescent="0.25">
      <c r="A1356">
        <v>677</v>
      </c>
      <c r="B1356" t="str">
        <f>IF(A1356&lt;='First Approx.'!$D$20,A1356,"")</f>
        <v/>
      </c>
      <c r="C1356" s="1" t="e">
        <f>IF(B1356="",#N/A,0.5*(SIN(RADIANS(A1356*'First Approx.'!$D$18))+SIN(RADIANS(A1356*'First Approx.'!$D$19))))</f>
        <v>#N/A</v>
      </c>
      <c r="D1356" s="1" t="e">
        <f>IF(B1356="",#N/A,0.5*(COS(RADIANS(A1356*'First Approx.'!$D$18))+COS(RADIANS(A1356*'First Approx.'!$D$19))))</f>
        <v>#N/A</v>
      </c>
    </row>
    <row r="1357" spans="1:4" x14ac:dyDescent="0.25">
      <c r="A1357">
        <v>677.5</v>
      </c>
      <c r="B1357" t="str">
        <f>IF(A1357&lt;='First Approx.'!$D$20,A1357,"")</f>
        <v/>
      </c>
      <c r="C1357" s="1" t="e">
        <f>IF(B1357="",#N/A,0.5*(SIN(RADIANS(A1357*'First Approx.'!$D$18))+SIN(RADIANS(A1357*'First Approx.'!$D$19))))</f>
        <v>#N/A</v>
      </c>
      <c r="D1357" s="1" t="e">
        <f>IF(B1357="",#N/A,0.5*(COS(RADIANS(A1357*'First Approx.'!$D$18))+COS(RADIANS(A1357*'First Approx.'!$D$19))))</f>
        <v>#N/A</v>
      </c>
    </row>
    <row r="1358" spans="1:4" x14ac:dyDescent="0.25">
      <c r="A1358">
        <v>678</v>
      </c>
      <c r="B1358" t="str">
        <f>IF(A1358&lt;='First Approx.'!$D$20,A1358,"")</f>
        <v/>
      </c>
      <c r="C1358" s="1" t="e">
        <f>IF(B1358="",#N/A,0.5*(SIN(RADIANS(A1358*'First Approx.'!$D$18))+SIN(RADIANS(A1358*'First Approx.'!$D$19))))</f>
        <v>#N/A</v>
      </c>
      <c r="D1358" s="1" t="e">
        <f>IF(B1358="",#N/A,0.5*(COS(RADIANS(A1358*'First Approx.'!$D$18))+COS(RADIANS(A1358*'First Approx.'!$D$19))))</f>
        <v>#N/A</v>
      </c>
    </row>
    <row r="1359" spans="1:4" x14ac:dyDescent="0.25">
      <c r="A1359">
        <v>678.5</v>
      </c>
      <c r="B1359" t="str">
        <f>IF(A1359&lt;='First Approx.'!$D$20,A1359,"")</f>
        <v/>
      </c>
      <c r="C1359" s="1" t="e">
        <f>IF(B1359="",#N/A,0.5*(SIN(RADIANS(A1359*'First Approx.'!$D$18))+SIN(RADIANS(A1359*'First Approx.'!$D$19))))</f>
        <v>#N/A</v>
      </c>
      <c r="D1359" s="1" t="e">
        <f>IF(B1359="",#N/A,0.5*(COS(RADIANS(A1359*'First Approx.'!$D$18))+COS(RADIANS(A1359*'First Approx.'!$D$19))))</f>
        <v>#N/A</v>
      </c>
    </row>
    <row r="1360" spans="1:4" x14ac:dyDescent="0.25">
      <c r="A1360">
        <v>679</v>
      </c>
      <c r="B1360" t="str">
        <f>IF(A1360&lt;='First Approx.'!$D$20,A1360,"")</f>
        <v/>
      </c>
      <c r="C1360" s="1" t="e">
        <f>IF(B1360="",#N/A,0.5*(SIN(RADIANS(A1360*'First Approx.'!$D$18))+SIN(RADIANS(A1360*'First Approx.'!$D$19))))</f>
        <v>#N/A</v>
      </c>
      <c r="D1360" s="1" t="e">
        <f>IF(B1360="",#N/A,0.5*(COS(RADIANS(A1360*'First Approx.'!$D$18))+COS(RADIANS(A1360*'First Approx.'!$D$19))))</f>
        <v>#N/A</v>
      </c>
    </row>
    <row r="1361" spans="1:4" x14ac:dyDescent="0.25">
      <c r="A1361">
        <v>679.5</v>
      </c>
      <c r="B1361" t="str">
        <f>IF(A1361&lt;='First Approx.'!$D$20,A1361,"")</f>
        <v/>
      </c>
      <c r="C1361" s="1" t="e">
        <f>IF(B1361="",#N/A,0.5*(SIN(RADIANS(A1361*'First Approx.'!$D$18))+SIN(RADIANS(A1361*'First Approx.'!$D$19))))</f>
        <v>#N/A</v>
      </c>
      <c r="D1361" s="1" t="e">
        <f>IF(B1361="",#N/A,0.5*(COS(RADIANS(A1361*'First Approx.'!$D$18))+COS(RADIANS(A1361*'First Approx.'!$D$19))))</f>
        <v>#N/A</v>
      </c>
    </row>
    <row r="1362" spans="1:4" x14ac:dyDescent="0.25">
      <c r="A1362">
        <v>680</v>
      </c>
      <c r="B1362" t="str">
        <f>IF(A1362&lt;='First Approx.'!$D$20,A1362,"")</f>
        <v/>
      </c>
      <c r="C1362" s="1" t="e">
        <f>IF(B1362="",#N/A,0.5*(SIN(RADIANS(A1362*'First Approx.'!$D$18))+SIN(RADIANS(A1362*'First Approx.'!$D$19))))</f>
        <v>#N/A</v>
      </c>
      <c r="D1362" s="1" t="e">
        <f>IF(B1362="",#N/A,0.5*(COS(RADIANS(A1362*'First Approx.'!$D$18))+COS(RADIANS(A1362*'First Approx.'!$D$19))))</f>
        <v>#N/A</v>
      </c>
    </row>
    <row r="1363" spans="1:4" x14ac:dyDescent="0.25">
      <c r="A1363">
        <v>680.5</v>
      </c>
      <c r="B1363" t="str">
        <f>IF(A1363&lt;='First Approx.'!$D$20,A1363,"")</f>
        <v/>
      </c>
      <c r="C1363" s="1" t="e">
        <f>IF(B1363="",#N/A,0.5*(SIN(RADIANS(A1363*'First Approx.'!$D$18))+SIN(RADIANS(A1363*'First Approx.'!$D$19))))</f>
        <v>#N/A</v>
      </c>
      <c r="D1363" s="1" t="e">
        <f>IF(B1363="",#N/A,0.5*(COS(RADIANS(A1363*'First Approx.'!$D$18))+COS(RADIANS(A1363*'First Approx.'!$D$19))))</f>
        <v>#N/A</v>
      </c>
    </row>
    <row r="1364" spans="1:4" x14ac:dyDescent="0.25">
      <c r="A1364">
        <v>681</v>
      </c>
      <c r="B1364" t="str">
        <f>IF(A1364&lt;='First Approx.'!$D$20,A1364,"")</f>
        <v/>
      </c>
      <c r="C1364" s="1" t="e">
        <f>IF(B1364="",#N/A,0.5*(SIN(RADIANS(A1364*'First Approx.'!$D$18))+SIN(RADIANS(A1364*'First Approx.'!$D$19))))</f>
        <v>#N/A</v>
      </c>
      <c r="D1364" s="1" t="e">
        <f>IF(B1364="",#N/A,0.5*(COS(RADIANS(A1364*'First Approx.'!$D$18))+COS(RADIANS(A1364*'First Approx.'!$D$19))))</f>
        <v>#N/A</v>
      </c>
    </row>
    <row r="1365" spans="1:4" x14ac:dyDescent="0.25">
      <c r="A1365">
        <v>681.5</v>
      </c>
      <c r="B1365" t="str">
        <f>IF(A1365&lt;='First Approx.'!$D$20,A1365,"")</f>
        <v/>
      </c>
      <c r="C1365" s="1" t="e">
        <f>IF(B1365="",#N/A,0.5*(SIN(RADIANS(A1365*'First Approx.'!$D$18))+SIN(RADIANS(A1365*'First Approx.'!$D$19))))</f>
        <v>#N/A</v>
      </c>
      <c r="D1365" s="1" t="e">
        <f>IF(B1365="",#N/A,0.5*(COS(RADIANS(A1365*'First Approx.'!$D$18))+COS(RADIANS(A1365*'First Approx.'!$D$19))))</f>
        <v>#N/A</v>
      </c>
    </row>
    <row r="1366" spans="1:4" x14ac:dyDescent="0.25">
      <c r="A1366">
        <v>682</v>
      </c>
      <c r="B1366" t="str">
        <f>IF(A1366&lt;='First Approx.'!$D$20,A1366,"")</f>
        <v/>
      </c>
      <c r="C1366" s="1" t="e">
        <f>IF(B1366="",#N/A,0.5*(SIN(RADIANS(A1366*'First Approx.'!$D$18))+SIN(RADIANS(A1366*'First Approx.'!$D$19))))</f>
        <v>#N/A</v>
      </c>
      <c r="D1366" s="1" t="e">
        <f>IF(B1366="",#N/A,0.5*(COS(RADIANS(A1366*'First Approx.'!$D$18))+COS(RADIANS(A1366*'First Approx.'!$D$19))))</f>
        <v>#N/A</v>
      </c>
    </row>
    <row r="1367" spans="1:4" x14ac:dyDescent="0.25">
      <c r="A1367">
        <v>682.5</v>
      </c>
      <c r="B1367" t="str">
        <f>IF(A1367&lt;='First Approx.'!$D$20,A1367,"")</f>
        <v/>
      </c>
      <c r="C1367" s="1" t="e">
        <f>IF(B1367="",#N/A,0.5*(SIN(RADIANS(A1367*'First Approx.'!$D$18))+SIN(RADIANS(A1367*'First Approx.'!$D$19))))</f>
        <v>#N/A</v>
      </c>
      <c r="D1367" s="1" t="e">
        <f>IF(B1367="",#N/A,0.5*(COS(RADIANS(A1367*'First Approx.'!$D$18))+COS(RADIANS(A1367*'First Approx.'!$D$19))))</f>
        <v>#N/A</v>
      </c>
    </row>
    <row r="1368" spans="1:4" x14ac:dyDescent="0.25">
      <c r="A1368">
        <v>683</v>
      </c>
      <c r="B1368" t="str">
        <f>IF(A1368&lt;='First Approx.'!$D$20,A1368,"")</f>
        <v/>
      </c>
      <c r="C1368" s="1" t="e">
        <f>IF(B1368="",#N/A,0.5*(SIN(RADIANS(A1368*'First Approx.'!$D$18))+SIN(RADIANS(A1368*'First Approx.'!$D$19))))</f>
        <v>#N/A</v>
      </c>
      <c r="D1368" s="1" t="e">
        <f>IF(B1368="",#N/A,0.5*(COS(RADIANS(A1368*'First Approx.'!$D$18))+COS(RADIANS(A1368*'First Approx.'!$D$19))))</f>
        <v>#N/A</v>
      </c>
    </row>
    <row r="1369" spans="1:4" x14ac:dyDescent="0.25">
      <c r="A1369">
        <v>683.5</v>
      </c>
      <c r="B1369" t="str">
        <f>IF(A1369&lt;='First Approx.'!$D$20,A1369,"")</f>
        <v/>
      </c>
      <c r="C1369" s="1" t="e">
        <f>IF(B1369="",#N/A,0.5*(SIN(RADIANS(A1369*'First Approx.'!$D$18))+SIN(RADIANS(A1369*'First Approx.'!$D$19))))</f>
        <v>#N/A</v>
      </c>
      <c r="D1369" s="1" t="e">
        <f>IF(B1369="",#N/A,0.5*(COS(RADIANS(A1369*'First Approx.'!$D$18))+COS(RADIANS(A1369*'First Approx.'!$D$19))))</f>
        <v>#N/A</v>
      </c>
    </row>
    <row r="1370" spans="1:4" x14ac:dyDescent="0.25">
      <c r="A1370">
        <v>684</v>
      </c>
      <c r="B1370" t="str">
        <f>IF(A1370&lt;='First Approx.'!$D$20,A1370,"")</f>
        <v/>
      </c>
      <c r="C1370" s="1" t="e">
        <f>IF(B1370="",#N/A,0.5*(SIN(RADIANS(A1370*'First Approx.'!$D$18))+SIN(RADIANS(A1370*'First Approx.'!$D$19))))</f>
        <v>#N/A</v>
      </c>
      <c r="D1370" s="1" t="e">
        <f>IF(B1370="",#N/A,0.5*(COS(RADIANS(A1370*'First Approx.'!$D$18))+COS(RADIANS(A1370*'First Approx.'!$D$19))))</f>
        <v>#N/A</v>
      </c>
    </row>
    <row r="1371" spans="1:4" x14ac:dyDescent="0.25">
      <c r="A1371">
        <v>684.5</v>
      </c>
      <c r="B1371" t="str">
        <f>IF(A1371&lt;='First Approx.'!$D$20,A1371,"")</f>
        <v/>
      </c>
      <c r="C1371" s="1" t="e">
        <f>IF(B1371="",#N/A,0.5*(SIN(RADIANS(A1371*'First Approx.'!$D$18))+SIN(RADIANS(A1371*'First Approx.'!$D$19))))</f>
        <v>#N/A</v>
      </c>
      <c r="D1371" s="1" t="e">
        <f>IF(B1371="",#N/A,0.5*(COS(RADIANS(A1371*'First Approx.'!$D$18))+COS(RADIANS(A1371*'First Approx.'!$D$19))))</f>
        <v>#N/A</v>
      </c>
    </row>
    <row r="1372" spans="1:4" x14ac:dyDescent="0.25">
      <c r="A1372">
        <v>685</v>
      </c>
      <c r="B1372" t="str">
        <f>IF(A1372&lt;='First Approx.'!$D$20,A1372,"")</f>
        <v/>
      </c>
      <c r="C1372" s="1" t="e">
        <f>IF(B1372="",#N/A,0.5*(SIN(RADIANS(A1372*'First Approx.'!$D$18))+SIN(RADIANS(A1372*'First Approx.'!$D$19))))</f>
        <v>#N/A</v>
      </c>
      <c r="D1372" s="1" t="e">
        <f>IF(B1372="",#N/A,0.5*(COS(RADIANS(A1372*'First Approx.'!$D$18))+COS(RADIANS(A1372*'First Approx.'!$D$19))))</f>
        <v>#N/A</v>
      </c>
    </row>
    <row r="1373" spans="1:4" x14ac:dyDescent="0.25">
      <c r="A1373">
        <v>685.5</v>
      </c>
      <c r="B1373" t="str">
        <f>IF(A1373&lt;='First Approx.'!$D$20,A1373,"")</f>
        <v/>
      </c>
      <c r="C1373" s="1" t="e">
        <f>IF(B1373="",#N/A,0.5*(SIN(RADIANS(A1373*'First Approx.'!$D$18))+SIN(RADIANS(A1373*'First Approx.'!$D$19))))</f>
        <v>#N/A</v>
      </c>
      <c r="D1373" s="1" t="e">
        <f>IF(B1373="",#N/A,0.5*(COS(RADIANS(A1373*'First Approx.'!$D$18))+COS(RADIANS(A1373*'First Approx.'!$D$19))))</f>
        <v>#N/A</v>
      </c>
    </row>
    <row r="1374" spans="1:4" x14ac:dyDescent="0.25">
      <c r="A1374">
        <v>686</v>
      </c>
      <c r="B1374" t="str">
        <f>IF(A1374&lt;='First Approx.'!$D$20,A1374,"")</f>
        <v/>
      </c>
      <c r="C1374" s="1" t="e">
        <f>IF(B1374="",#N/A,0.5*(SIN(RADIANS(A1374*'First Approx.'!$D$18))+SIN(RADIANS(A1374*'First Approx.'!$D$19))))</f>
        <v>#N/A</v>
      </c>
      <c r="D1374" s="1" t="e">
        <f>IF(B1374="",#N/A,0.5*(COS(RADIANS(A1374*'First Approx.'!$D$18))+COS(RADIANS(A1374*'First Approx.'!$D$19))))</f>
        <v>#N/A</v>
      </c>
    </row>
    <row r="1375" spans="1:4" x14ac:dyDescent="0.25">
      <c r="A1375">
        <v>686.5</v>
      </c>
      <c r="B1375" t="str">
        <f>IF(A1375&lt;='First Approx.'!$D$20,A1375,"")</f>
        <v/>
      </c>
      <c r="C1375" s="1" t="e">
        <f>IF(B1375="",#N/A,0.5*(SIN(RADIANS(A1375*'First Approx.'!$D$18))+SIN(RADIANS(A1375*'First Approx.'!$D$19))))</f>
        <v>#N/A</v>
      </c>
      <c r="D1375" s="1" t="e">
        <f>IF(B1375="",#N/A,0.5*(COS(RADIANS(A1375*'First Approx.'!$D$18))+COS(RADIANS(A1375*'First Approx.'!$D$19))))</f>
        <v>#N/A</v>
      </c>
    </row>
    <row r="1376" spans="1:4" x14ac:dyDescent="0.25">
      <c r="A1376">
        <v>687</v>
      </c>
      <c r="B1376" t="str">
        <f>IF(A1376&lt;='First Approx.'!$D$20,A1376,"")</f>
        <v/>
      </c>
      <c r="C1376" s="1" t="e">
        <f>IF(B1376="",#N/A,0.5*(SIN(RADIANS(A1376*'First Approx.'!$D$18))+SIN(RADIANS(A1376*'First Approx.'!$D$19))))</f>
        <v>#N/A</v>
      </c>
      <c r="D1376" s="1" t="e">
        <f>IF(B1376="",#N/A,0.5*(COS(RADIANS(A1376*'First Approx.'!$D$18))+COS(RADIANS(A1376*'First Approx.'!$D$19))))</f>
        <v>#N/A</v>
      </c>
    </row>
    <row r="1377" spans="1:4" x14ac:dyDescent="0.25">
      <c r="A1377">
        <v>687.5</v>
      </c>
      <c r="B1377" t="str">
        <f>IF(A1377&lt;='First Approx.'!$D$20,A1377,"")</f>
        <v/>
      </c>
      <c r="C1377" s="1" t="e">
        <f>IF(B1377="",#N/A,0.5*(SIN(RADIANS(A1377*'First Approx.'!$D$18))+SIN(RADIANS(A1377*'First Approx.'!$D$19))))</f>
        <v>#N/A</v>
      </c>
      <c r="D1377" s="1" t="e">
        <f>IF(B1377="",#N/A,0.5*(COS(RADIANS(A1377*'First Approx.'!$D$18))+COS(RADIANS(A1377*'First Approx.'!$D$19))))</f>
        <v>#N/A</v>
      </c>
    </row>
    <row r="1378" spans="1:4" x14ac:dyDescent="0.25">
      <c r="A1378">
        <v>688</v>
      </c>
      <c r="B1378" t="str">
        <f>IF(A1378&lt;='First Approx.'!$D$20,A1378,"")</f>
        <v/>
      </c>
      <c r="C1378" s="1" t="e">
        <f>IF(B1378="",#N/A,0.5*(SIN(RADIANS(A1378*'First Approx.'!$D$18))+SIN(RADIANS(A1378*'First Approx.'!$D$19))))</f>
        <v>#N/A</v>
      </c>
      <c r="D1378" s="1" t="e">
        <f>IF(B1378="",#N/A,0.5*(COS(RADIANS(A1378*'First Approx.'!$D$18))+COS(RADIANS(A1378*'First Approx.'!$D$19))))</f>
        <v>#N/A</v>
      </c>
    </row>
    <row r="1379" spans="1:4" x14ac:dyDescent="0.25">
      <c r="A1379">
        <v>688.5</v>
      </c>
      <c r="B1379" t="str">
        <f>IF(A1379&lt;='First Approx.'!$D$20,A1379,"")</f>
        <v/>
      </c>
      <c r="C1379" s="1" t="e">
        <f>IF(B1379="",#N/A,0.5*(SIN(RADIANS(A1379*'First Approx.'!$D$18))+SIN(RADIANS(A1379*'First Approx.'!$D$19))))</f>
        <v>#N/A</v>
      </c>
      <c r="D1379" s="1" t="e">
        <f>IF(B1379="",#N/A,0.5*(COS(RADIANS(A1379*'First Approx.'!$D$18))+COS(RADIANS(A1379*'First Approx.'!$D$19))))</f>
        <v>#N/A</v>
      </c>
    </row>
    <row r="1380" spans="1:4" x14ac:dyDescent="0.25">
      <c r="A1380">
        <v>689</v>
      </c>
      <c r="B1380" t="str">
        <f>IF(A1380&lt;='First Approx.'!$D$20,A1380,"")</f>
        <v/>
      </c>
      <c r="C1380" s="1" t="e">
        <f>IF(B1380="",#N/A,0.5*(SIN(RADIANS(A1380*'First Approx.'!$D$18))+SIN(RADIANS(A1380*'First Approx.'!$D$19))))</f>
        <v>#N/A</v>
      </c>
      <c r="D1380" s="1" t="e">
        <f>IF(B1380="",#N/A,0.5*(COS(RADIANS(A1380*'First Approx.'!$D$18))+COS(RADIANS(A1380*'First Approx.'!$D$19))))</f>
        <v>#N/A</v>
      </c>
    </row>
    <row r="1381" spans="1:4" x14ac:dyDescent="0.25">
      <c r="A1381">
        <v>689.5</v>
      </c>
      <c r="B1381" t="str">
        <f>IF(A1381&lt;='First Approx.'!$D$20,A1381,"")</f>
        <v/>
      </c>
      <c r="C1381" s="1" t="e">
        <f>IF(B1381="",#N/A,0.5*(SIN(RADIANS(A1381*'First Approx.'!$D$18))+SIN(RADIANS(A1381*'First Approx.'!$D$19))))</f>
        <v>#N/A</v>
      </c>
      <c r="D1381" s="1" t="e">
        <f>IF(B1381="",#N/A,0.5*(COS(RADIANS(A1381*'First Approx.'!$D$18))+COS(RADIANS(A1381*'First Approx.'!$D$19))))</f>
        <v>#N/A</v>
      </c>
    </row>
    <row r="1382" spans="1:4" x14ac:dyDescent="0.25">
      <c r="A1382">
        <v>690</v>
      </c>
      <c r="B1382" t="str">
        <f>IF(A1382&lt;='First Approx.'!$D$20,A1382,"")</f>
        <v/>
      </c>
      <c r="C1382" s="1" t="e">
        <f>IF(B1382="",#N/A,0.5*(SIN(RADIANS(A1382*'First Approx.'!$D$18))+SIN(RADIANS(A1382*'First Approx.'!$D$19))))</f>
        <v>#N/A</v>
      </c>
      <c r="D1382" s="1" t="e">
        <f>IF(B1382="",#N/A,0.5*(COS(RADIANS(A1382*'First Approx.'!$D$18))+COS(RADIANS(A1382*'First Approx.'!$D$19))))</f>
        <v>#N/A</v>
      </c>
    </row>
    <row r="1383" spans="1:4" x14ac:dyDescent="0.25">
      <c r="A1383">
        <v>690.5</v>
      </c>
      <c r="B1383" t="str">
        <f>IF(A1383&lt;='First Approx.'!$D$20,A1383,"")</f>
        <v/>
      </c>
      <c r="C1383" s="1" t="e">
        <f>IF(B1383="",#N/A,0.5*(SIN(RADIANS(A1383*'First Approx.'!$D$18))+SIN(RADIANS(A1383*'First Approx.'!$D$19))))</f>
        <v>#N/A</v>
      </c>
      <c r="D1383" s="1" t="e">
        <f>IF(B1383="",#N/A,0.5*(COS(RADIANS(A1383*'First Approx.'!$D$18))+COS(RADIANS(A1383*'First Approx.'!$D$19))))</f>
        <v>#N/A</v>
      </c>
    </row>
    <row r="1384" spans="1:4" x14ac:dyDescent="0.25">
      <c r="A1384">
        <v>691</v>
      </c>
      <c r="B1384" t="str">
        <f>IF(A1384&lt;='First Approx.'!$D$20,A1384,"")</f>
        <v/>
      </c>
      <c r="C1384" s="1" t="e">
        <f>IF(B1384="",#N/A,0.5*(SIN(RADIANS(A1384*'First Approx.'!$D$18))+SIN(RADIANS(A1384*'First Approx.'!$D$19))))</f>
        <v>#N/A</v>
      </c>
      <c r="D1384" s="1" t="e">
        <f>IF(B1384="",#N/A,0.5*(COS(RADIANS(A1384*'First Approx.'!$D$18))+COS(RADIANS(A1384*'First Approx.'!$D$19))))</f>
        <v>#N/A</v>
      </c>
    </row>
    <row r="1385" spans="1:4" x14ac:dyDescent="0.25">
      <c r="A1385">
        <v>691.5</v>
      </c>
      <c r="B1385" t="str">
        <f>IF(A1385&lt;='First Approx.'!$D$20,A1385,"")</f>
        <v/>
      </c>
      <c r="C1385" s="1" t="e">
        <f>IF(B1385="",#N/A,0.5*(SIN(RADIANS(A1385*'First Approx.'!$D$18))+SIN(RADIANS(A1385*'First Approx.'!$D$19))))</f>
        <v>#N/A</v>
      </c>
      <c r="D1385" s="1" t="e">
        <f>IF(B1385="",#N/A,0.5*(COS(RADIANS(A1385*'First Approx.'!$D$18))+COS(RADIANS(A1385*'First Approx.'!$D$19))))</f>
        <v>#N/A</v>
      </c>
    </row>
    <row r="1386" spans="1:4" x14ac:dyDescent="0.25">
      <c r="A1386">
        <v>692</v>
      </c>
      <c r="B1386" t="str">
        <f>IF(A1386&lt;='First Approx.'!$D$20,A1386,"")</f>
        <v/>
      </c>
      <c r="C1386" s="1" t="e">
        <f>IF(B1386="",#N/A,0.5*(SIN(RADIANS(A1386*'First Approx.'!$D$18))+SIN(RADIANS(A1386*'First Approx.'!$D$19))))</f>
        <v>#N/A</v>
      </c>
      <c r="D1386" s="1" t="e">
        <f>IF(B1386="",#N/A,0.5*(COS(RADIANS(A1386*'First Approx.'!$D$18))+COS(RADIANS(A1386*'First Approx.'!$D$19))))</f>
        <v>#N/A</v>
      </c>
    </row>
    <row r="1387" spans="1:4" x14ac:dyDescent="0.25">
      <c r="A1387">
        <v>692.5</v>
      </c>
      <c r="B1387" t="str">
        <f>IF(A1387&lt;='First Approx.'!$D$20,A1387,"")</f>
        <v/>
      </c>
      <c r="C1387" s="1" t="e">
        <f>IF(B1387="",#N/A,0.5*(SIN(RADIANS(A1387*'First Approx.'!$D$18))+SIN(RADIANS(A1387*'First Approx.'!$D$19))))</f>
        <v>#N/A</v>
      </c>
      <c r="D1387" s="1" t="e">
        <f>IF(B1387="",#N/A,0.5*(COS(RADIANS(A1387*'First Approx.'!$D$18))+COS(RADIANS(A1387*'First Approx.'!$D$19))))</f>
        <v>#N/A</v>
      </c>
    </row>
    <row r="1388" spans="1:4" x14ac:dyDescent="0.25">
      <c r="A1388">
        <v>693</v>
      </c>
      <c r="B1388" t="str">
        <f>IF(A1388&lt;='First Approx.'!$D$20,A1388,"")</f>
        <v/>
      </c>
      <c r="C1388" s="1" t="e">
        <f>IF(B1388="",#N/A,0.5*(SIN(RADIANS(A1388*'First Approx.'!$D$18))+SIN(RADIANS(A1388*'First Approx.'!$D$19))))</f>
        <v>#N/A</v>
      </c>
      <c r="D1388" s="1" t="e">
        <f>IF(B1388="",#N/A,0.5*(COS(RADIANS(A1388*'First Approx.'!$D$18))+COS(RADIANS(A1388*'First Approx.'!$D$19))))</f>
        <v>#N/A</v>
      </c>
    </row>
    <row r="1389" spans="1:4" x14ac:dyDescent="0.25">
      <c r="A1389">
        <v>693.5</v>
      </c>
      <c r="B1389" t="str">
        <f>IF(A1389&lt;='First Approx.'!$D$20,A1389,"")</f>
        <v/>
      </c>
      <c r="C1389" s="1" t="e">
        <f>IF(B1389="",#N/A,0.5*(SIN(RADIANS(A1389*'First Approx.'!$D$18))+SIN(RADIANS(A1389*'First Approx.'!$D$19))))</f>
        <v>#N/A</v>
      </c>
      <c r="D1389" s="1" t="e">
        <f>IF(B1389="",#N/A,0.5*(COS(RADIANS(A1389*'First Approx.'!$D$18))+COS(RADIANS(A1389*'First Approx.'!$D$19))))</f>
        <v>#N/A</v>
      </c>
    </row>
    <row r="1390" spans="1:4" x14ac:dyDescent="0.25">
      <c r="A1390">
        <v>694</v>
      </c>
      <c r="B1390" t="str">
        <f>IF(A1390&lt;='First Approx.'!$D$20,A1390,"")</f>
        <v/>
      </c>
      <c r="C1390" s="1" t="e">
        <f>IF(B1390="",#N/A,0.5*(SIN(RADIANS(A1390*'First Approx.'!$D$18))+SIN(RADIANS(A1390*'First Approx.'!$D$19))))</f>
        <v>#N/A</v>
      </c>
      <c r="D1390" s="1" t="e">
        <f>IF(B1390="",#N/A,0.5*(COS(RADIANS(A1390*'First Approx.'!$D$18))+COS(RADIANS(A1390*'First Approx.'!$D$19))))</f>
        <v>#N/A</v>
      </c>
    </row>
    <row r="1391" spans="1:4" x14ac:dyDescent="0.25">
      <c r="A1391">
        <v>694.5</v>
      </c>
      <c r="B1391" t="str">
        <f>IF(A1391&lt;='First Approx.'!$D$20,A1391,"")</f>
        <v/>
      </c>
      <c r="C1391" s="1" t="e">
        <f>IF(B1391="",#N/A,0.5*(SIN(RADIANS(A1391*'First Approx.'!$D$18))+SIN(RADIANS(A1391*'First Approx.'!$D$19))))</f>
        <v>#N/A</v>
      </c>
      <c r="D1391" s="1" t="e">
        <f>IF(B1391="",#N/A,0.5*(COS(RADIANS(A1391*'First Approx.'!$D$18))+COS(RADIANS(A1391*'First Approx.'!$D$19))))</f>
        <v>#N/A</v>
      </c>
    </row>
    <row r="1392" spans="1:4" x14ac:dyDescent="0.25">
      <c r="A1392">
        <v>695</v>
      </c>
      <c r="B1392" t="str">
        <f>IF(A1392&lt;='First Approx.'!$D$20,A1392,"")</f>
        <v/>
      </c>
      <c r="C1392" s="1" t="e">
        <f>IF(B1392="",#N/A,0.5*(SIN(RADIANS(A1392*'First Approx.'!$D$18))+SIN(RADIANS(A1392*'First Approx.'!$D$19))))</f>
        <v>#N/A</v>
      </c>
      <c r="D1392" s="1" t="e">
        <f>IF(B1392="",#N/A,0.5*(COS(RADIANS(A1392*'First Approx.'!$D$18))+COS(RADIANS(A1392*'First Approx.'!$D$19))))</f>
        <v>#N/A</v>
      </c>
    </row>
    <row r="1393" spans="1:4" x14ac:dyDescent="0.25">
      <c r="A1393">
        <v>695.5</v>
      </c>
      <c r="B1393" t="str">
        <f>IF(A1393&lt;='First Approx.'!$D$20,A1393,"")</f>
        <v/>
      </c>
      <c r="C1393" s="1" t="e">
        <f>IF(B1393="",#N/A,0.5*(SIN(RADIANS(A1393*'First Approx.'!$D$18))+SIN(RADIANS(A1393*'First Approx.'!$D$19))))</f>
        <v>#N/A</v>
      </c>
      <c r="D1393" s="1" t="e">
        <f>IF(B1393="",#N/A,0.5*(COS(RADIANS(A1393*'First Approx.'!$D$18))+COS(RADIANS(A1393*'First Approx.'!$D$19))))</f>
        <v>#N/A</v>
      </c>
    </row>
    <row r="1394" spans="1:4" x14ac:dyDescent="0.25">
      <c r="A1394">
        <v>696</v>
      </c>
      <c r="B1394" t="str">
        <f>IF(A1394&lt;='First Approx.'!$D$20,A1394,"")</f>
        <v/>
      </c>
      <c r="C1394" s="1" t="e">
        <f>IF(B1394="",#N/A,0.5*(SIN(RADIANS(A1394*'First Approx.'!$D$18))+SIN(RADIANS(A1394*'First Approx.'!$D$19))))</f>
        <v>#N/A</v>
      </c>
      <c r="D1394" s="1" t="e">
        <f>IF(B1394="",#N/A,0.5*(COS(RADIANS(A1394*'First Approx.'!$D$18))+COS(RADIANS(A1394*'First Approx.'!$D$19))))</f>
        <v>#N/A</v>
      </c>
    </row>
    <row r="1395" spans="1:4" x14ac:dyDescent="0.25">
      <c r="A1395">
        <v>696.5</v>
      </c>
      <c r="B1395" t="str">
        <f>IF(A1395&lt;='First Approx.'!$D$20,A1395,"")</f>
        <v/>
      </c>
      <c r="C1395" s="1" t="e">
        <f>IF(B1395="",#N/A,0.5*(SIN(RADIANS(A1395*'First Approx.'!$D$18))+SIN(RADIANS(A1395*'First Approx.'!$D$19))))</f>
        <v>#N/A</v>
      </c>
      <c r="D1395" s="1" t="e">
        <f>IF(B1395="",#N/A,0.5*(COS(RADIANS(A1395*'First Approx.'!$D$18))+COS(RADIANS(A1395*'First Approx.'!$D$19))))</f>
        <v>#N/A</v>
      </c>
    </row>
    <row r="1396" spans="1:4" x14ac:dyDescent="0.25">
      <c r="A1396">
        <v>697</v>
      </c>
      <c r="B1396" t="str">
        <f>IF(A1396&lt;='First Approx.'!$D$20,A1396,"")</f>
        <v/>
      </c>
      <c r="C1396" s="1" t="e">
        <f>IF(B1396="",#N/A,0.5*(SIN(RADIANS(A1396*'First Approx.'!$D$18))+SIN(RADIANS(A1396*'First Approx.'!$D$19))))</f>
        <v>#N/A</v>
      </c>
      <c r="D1396" s="1" t="e">
        <f>IF(B1396="",#N/A,0.5*(COS(RADIANS(A1396*'First Approx.'!$D$18))+COS(RADIANS(A1396*'First Approx.'!$D$19))))</f>
        <v>#N/A</v>
      </c>
    </row>
    <row r="1397" spans="1:4" x14ac:dyDescent="0.25">
      <c r="A1397">
        <v>697.5</v>
      </c>
      <c r="B1397" t="str">
        <f>IF(A1397&lt;='First Approx.'!$D$20,A1397,"")</f>
        <v/>
      </c>
      <c r="C1397" s="1" t="e">
        <f>IF(B1397="",#N/A,0.5*(SIN(RADIANS(A1397*'First Approx.'!$D$18))+SIN(RADIANS(A1397*'First Approx.'!$D$19))))</f>
        <v>#N/A</v>
      </c>
      <c r="D1397" s="1" t="e">
        <f>IF(B1397="",#N/A,0.5*(COS(RADIANS(A1397*'First Approx.'!$D$18))+COS(RADIANS(A1397*'First Approx.'!$D$19))))</f>
        <v>#N/A</v>
      </c>
    </row>
    <row r="1398" spans="1:4" x14ac:dyDescent="0.25">
      <c r="A1398">
        <v>698</v>
      </c>
      <c r="B1398" t="str">
        <f>IF(A1398&lt;='First Approx.'!$D$20,A1398,"")</f>
        <v/>
      </c>
      <c r="C1398" s="1" t="e">
        <f>IF(B1398="",#N/A,0.5*(SIN(RADIANS(A1398*'First Approx.'!$D$18))+SIN(RADIANS(A1398*'First Approx.'!$D$19))))</f>
        <v>#N/A</v>
      </c>
      <c r="D1398" s="1" t="e">
        <f>IF(B1398="",#N/A,0.5*(COS(RADIANS(A1398*'First Approx.'!$D$18))+COS(RADIANS(A1398*'First Approx.'!$D$19))))</f>
        <v>#N/A</v>
      </c>
    </row>
    <row r="1399" spans="1:4" x14ac:dyDescent="0.25">
      <c r="A1399">
        <v>698.5</v>
      </c>
      <c r="B1399" t="str">
        <f>IF(A1399&lt;='First Approx.'!$D$20,A1399,"")</f>
        <v/>
      </c>
      <c r="C1399" s="1" t="e">
        <f>IF(B1399="",#N/A,0.5*(SIN(RADIANS(A1399*'First Approx.'!$D$18))+SIN(RADIANS(A1399*'First Approx.'!$D$19))))</f>
        <v>#N/A</v>
      </c>
      <c r="D1399" s="1" t="e">
        <f>IF(B1399="",#N/A,0.5*(COS(RADIANS(A1399*'First Approx.'!$D$18))+COS(RADIANS(A1399*'First Approx.'!$D$19))))</f>
        <v>#N/A</v>
      </c>
    </row>
    <row r="1400" spans="1:4" x14ac:dyDescent="0.25">
      <c r="A1400">
        <v>699</v>
      </c>
      <c r="B1400" t="str">
        <f>IF(A1400&lt;='First Approx.'!$D$20,A1400,"")</f>
        <v/>
      </c>
      <c r="C1400" s="1" t="e">
        <f>IF(B1400="",#N/A,0.5*(SIN(RADIANS(A1400*'First Approx.'!$D$18))+SIN(RADIANS(A1400*'First Approx.'!$D$19))))</f>
        <v>#N/A</v>
      </c>
      <c r="D1400" s="1" t="e">
        <f>IF(B1400="",#N/A,0.5*(COS(RADIANS(A1400*'First Approx.'!$D$18))+COS(RADIANS(A1400*'First Approx.'!$D$19))))</f>
        <v>#N/A</v>
      </c>
    </row>
    <row r="1401" spans="1:4" x14ac:dyDescent="0.25">
      <c r="A1401">
        <v>699.5</v>
      </c>
      <c r="B1401" t="str">
        <f>IF(A1401&lt;='First Approx.'!$D$20,A1401,"")</f>
        <v/>
      </c>
      <c r="C1401" s="1" t="e">
        <f>IF(B1401="",#N/A,0.5*(SIN(RADIANS(A1401*'First Approx.'!$D$18))+SIN(RADIANS(A1401*'First Approx.'!$D$19))))</f>
        <v>#N/A</v>
      </c>
      <c r="D1401" s="1" t="e">
        <f>IF(B1401="",#N/A,0.5*(COS(RADIANS(A1401*'First Approx.'!$D$18))+COS(RADIANS(A1401*'First Approx.'!$D$19))))</f>
        <v>#N/A</v>
      </c>
    </row>
    <row r="1402" spans="1:4" x14ac:dyDescent="0.25">
      <c r="A1402">
        <v>700</v>
      </c>
      <c r="B1402" t="str">
        <f>IF(A1402&lt;='First Approx.'!$D$20,A1402,"")</f>
        <v/>
      </c>
      <c r="C1402" s="1" t="e">
        <f>IF(B1402="",#N/A,0.5*(SIN(RADIANS(A1402*'First Approx.'!$D$18))+SIN(RADIANS(A1402*'First Approx.'!$D$19))))</f>
        <v>#N/A</v>
      </c>
      <c r="D1402" s="1" t="e">
        <f>IF(B1402="",#N/A,0.5*(COS(RADIANS(A1402*'First Approx.'!$D$18))+COS(RADIANS(A1402*'First Approx.'!$D$19))))</f>
        <v>#N/A</v>
      </c>
    </row>
    <row r="1403" spans="1:4" x14ac:dyDescent="0.25">
      <c r="A1403">
        <v>700.5</v>
      </c>
      <c r="B1403" t="str">
        <f>IF(A1403&lt;='First Approx.'!$D$20,A1403,"")</f>
        <v/>
      </c>
      <c r="C1403" s="1" t="e">
        <f>IF(B1403="",#N/A,0.5*(SIN(RADIANS(A1403*'First Approx.'!$D$18))+SIN(RADIANS(A1403*'First Approx.'!$D$19))))</f>
        <v>#N/A</v>
      </c>
      <c r="D1403" s="1" t="e">
        <f>IF(B1403="",#N/A,0.5*(COS(RADIANS(A1403*'First Approx.'!$D$18))+COS(RADIANS(A1403*'First Approx.'!$D$19))))</f>
        <v>#N/A</v>
      </c>
    </row>
    <row r="1404" spans="1:4" x14ac:dyDescent="0.25">
      <c r="A1404">
        <v>701</v>
      </c>
      <c r="B1404" t="str">
        <f>IF(A1404&lt;='First Approx.'!$D$20,A1404,"")</f>
        <v/>
      </c>
      <c r="C1404" s="1" t="e">
        <f>IF(B1404="",#N/A,0.5*(SIN(RADIANS(A1404*'First Approx.'!$D$18))+SIN(RADIANS(A1404*'First Approx.'!$D$19))))</f>
        <v>#N/A</v>
      </c>
      <c r="D1404" s="1" t="e">
        <f>IF(B1404="",#N/A,0.5*(COS(RADIANS(A1404*'First Approx.'!$D$18))+COS(RADIANS(A1404*'First Approx.'!$D$19))))</f>
        <v>#N/A</v>
      </c>
    </row>
    <row r="1405" spans="1:4" x14ac:dyDescent="0.25">
      <c r="A1405">
        <v>701.5</v>
      </c>
      <c r="B1405" t="str">
        <f>IF(A1405&lt;='First Approx.'!$D$20,A1405,"")</f>
        <v/>
      </c>
      <c r="C1405" s="1" t="e">
        <f>IF(B1405="",#N/A,0.5*(SIN(RADIANS(A1405*'First Approx.'!$D$18))+SIN(RADIANS(A1405*'First Approx.'!$D$19))))</f>
        <v>#N/A</v>
      </c>
      <c r="D1405" s="1" t="e">
        <f>IF(B1405="",#N/A,0.5*(COS(RADIANS(A1405*'First Approx.'!$D$18))+COS(RADIANS(A1405*'First Approx.'!$D$19))))</f>
        <v>#N/A</v>
      </c>
    </row>
    <row r="1406" spans="1:4" x14ac:dyDescent="0.25">
      <c r="A1406">
        <v>702</v>
      </c>
      <c r="B1406" t="str">
        <f>IF(A1406&lt;='First Approx.'!$D$20,A1406,"")</f>
        <v/>
      </c>
      <c r="C1406" s="1" t="e">
        <f>IF(B1406="",#N/A,0.5*(SIN(RADIANS(A1406*'First Approx.'!$D$18))+SIN(RADIANS(A1406*'First Approx.'!$D$19))))</f>
        <v>#N/A</v>
      </c>
      <c r="D1406" s="1" t="e">
        <f>IF(B1406="",#N/A,0.5*(COS(RADIANS(A1406*'First Approx.'!$D$18))+COS(RADIANS(A1406*'First Approx.'!$D$19))))</f>
        <v>#N/A</v>
      </c>
    </row>
    <row r="1407" spans="1:4" x14ac:dyDescent="0.25">
      <c r="A1407">
        <v>702.5</v>
      </c>
      <c r="B1407" t="str">
        <f>IF(A1407&lt;='First Approx.'!$D$20,A1407,"")</f>
        <v/>
      </c>
      <c r="C1407" s="1" t="e">
        <f>IF(B1407="",#N/A,0.5*(SIN(RADIANS(A1407*'First Approx.'!$D$18))+SIN(RADIANS(A1407*'First Approx.'!$D$19))))</f>
        <v>#N/A</v>
      </c>
      <c r="D1407" s="1" t="e">
        <f>IF(B1407="",#N/A,0.5*(COS(RADIANS(A1407*'First Approx.'!$D$18))+COS(RADIANS(A1407*'First Approx.'!$D$19))))</f>
        <v>#N/A</v>
      </c>
    </row>
    <row r="1408" spans="1:4" x14ac:dyDescent="0.25">
      <c r="A1408">
        <v>703</v>
      </c>
      <c r="B1408" t="str">
        <f>IF(A1408&lt;='First Approx.'!$D$20,A1408,"")</f>
        <v/>
      </c>
      <c r="C1408" s="1" t="e">
        <f>IF(B1408="",#N/A,0.5*(SIN(RADIANS(A1408*'First Approx.'!$D$18))+SIN(RADIANS(A1408*'First Approx.'!$D$19))))</f>
        <v>#N/A</v>
      </c>
      <c r="D1408" s="1" t="e">
        <f>IF(B1408="",#N/A,0.5*(COS(RADIANS(A1408*'First Approx.'!$D$18))+COS(RADIANS(A1408*'First Approx.'!$D$19))))</f>
        <v>#N/A</v>
      </c>
    </row>
    <row r="1409" spans="1:4" x14ac:dyDescent="0.25">
      <c r="A1409">
        <v>703.5</v>
      </c>
      <c r="B1409" t="str">
        <f>IF(A1409&lt;='First Approx.'!$D$20,A1409,"")</f>
        <v/>
      </c>
      <c r="C1409" s="1" t="e">
        <f>IF(B1409="",#N/A,0.5*(SIN(RADIANS(A1409*'First Approx.'!$D$18))+SIN(RADIANS(A1409*'First Approx.'!$D$19))))</f>
        <v>#N/A</v>
      </c>
      <c r="D1409" s="1" t="e">
        <f>IF(B1409="",#N/A,0.5*(COS(RADIANS(A1409*'First Approx.'!$D$18))+COS(RADIANS(A1409*'First Approx.'!$D$19))))</f>
        <v>#N/A</v>
      </c>
    </row>
    <row r="1410" spans="1:4" x14ac:dyDescent="0.25">
      <c r="A1410">
        <v>704</v>
      </c>
      <c r="B1410" t="str">
        <f>IF(A1410&lt;='First Approx.'!$D$20,A1410,"")</f>
        <v/>
      </c>
      <c r="C1410" s="1" t="e">
        <f>IF(B1410="",#N/A,0.5*(SIN(RADIANS(A1410*'First Approx.'!$D$18))+SIN(RADIANS(A1410*'First Approx.'!$D$19))))</f>
        <v>#N/A</v>
      </c>
      <c r="D1410" s="1" t="e">
        <f>IF(B1410="",#N/A,0.5*(COS(RADIANS(A1410*'First Approx.'!$D$18))+COS(RADIANS(A1410*'First Approx.'!$D$19))))</f>
        <v>#N/A</v>
      </c>
    </row>
    <row r="1411" spans="1:4" x14ac:dyDescent="0.25">
      <c r="A1411">
        <v>704.5</v>
      </c>
      <c r="B1411" t="str">
        <f>IF(A1411&lt;='First Approx.'!$D$20,A1411,"")</f>
        <v/>
      </c>
      <c r="C1411" s="1" t="e">
        <f>IF(B1411="",#N/A,0.5*(SIN(RADIANS(A1411*'First Approx.'!$D$18))+SIN(RADIANS(A1411*'First Approx.'!$D$19))))</f>
        <v>#N/A</v>
      </c>
      <c r="D1411" s="1" t="e">
        <f>IF(B1411="",#N/A,0.5*(COS(RADIANS(A1411*'First Approx.'!$D$18))+COS(RADIANS(A1411*'First Approx.'!$D$19))))</f>
        <v>#N/A</v>
      </c>
    </row>
    <row r="1412" spans="1:4" x14ac:dyDescent="0.25">
      <c r="A1412">
        <v>705</v>
      </c>
      <c r="B1412" t="str">
        <f>IF(A1412&lt;='First Approx.'!$D$20,A1412,"")</f>
        <v/>
      </c>
      <c r="C1412" s="1" t="e">
        <f>IF(B1412="",#N/A,0.5*(SIN(RADIANS(A1412*'First Approx.'!$D$18))+SIN(RADIANS(A1412*'First Approx.'!$D$19))))</f>
        <v>#N/A</v>
      </c>
      <c r="D1412" s="1" t="e">
        <f>IF(B1412="",#N/A,0.5*(COS(RADIANS(A1412*'First Approx.'!$D$18))+COS(RADIANS(A1412*'First Approx.'!$D$19))))</f>
        <v>#N/A</v>
      </c>
    </row>
    <row r="1413" spans="1:4" x14ac:dyDescent="0.25">
      <c r="A1413">
        <v>705.5</v>
      </c>
      <c r="B1413" t="str">
        <f>IF(A1413&lt;='First Approx.'!$D$20,A1413,"")</f>
        <v/>
      </c>
      <c r="C1413" s="1" t="e">
        <f>IF(B1413="",#N/A,0.5*(SIN(RADIANS(A1413*'First Approx.'!$D$18))+SIN(RADIANS(A1413*'First Approx.'!$D$19))))</f>
        <v>#N/A</v>
      </c>
      <c r="D1413" s="1" t="e">
        <f>IF(B1413="",#N/A,0.5*(COS(RADIANS(A1413*'First Approx.'!$D$18))+COS(RADIANS(A1413*'First Approx.'!$D$19))))</f>
        <v>#N/A</v>
      </c>
    </row>
    <row r="1414" spans="1:4" x14ac:dyDescent="0.25">
      <c r="A1414">
        <v>706</v>
      </c>
      <c r="B1414" t="str">
        <f>IF(A1414&lt;='First Approx.'!$D$20,A1414,"")</f>
        <v/>
      </c>
      <c r="C1414" s="1" t="e">
        <f>IF(B1414="",#N/A,0.5*(SIN(RADIANS(A1414*'First Approx.'!$D$18))+SIN(RADIANS(A1414*'First Approx.'!$D$19))))</f>
        <v>#N/A</v>
      </c>
      <c r="D1414" s="1" t="e">
        <f>IF(B1414="",#N/A,0.5*(COS(RADIANS(A1414*'First Approx.'!$D$18))+COS(RADIANS(A1414*'First Approx.'!$D$19))))</f>
        <v>#N/A</v>
      </c>
    </row>
    <row r="1415" spans="1:4" x14ac:dyDescent="0.25">
      <c r="A1415">
        <v>706.5</v>
      </c>
      <c r="B1415" t="str">
        <f>IF(A1415&lt;='First Approx.'!$D$20,A1415,"")</f>
        <v/>
      </c>
      <c r="C1415" s="1" t="e">
        <f>IF(B1415="",#N/A,0.5*(SIN(RADIANS(A1415*'First Approx.'!$D$18))+SIN(RADIANS(A1415*'First Approx.'!$D$19))))</f>
        <v>#N/A</v>
      </c>
      <c r="D1415" s="1" t="e">
        <f>IF(B1415="",#N/A,0.5*(COS(RADIANS(A1415*'First Approx.'!$D$18))+COS(RADIANS(A1415*'First Approx.'!$D$19))))</f>
        <v>#N/A</v>
      </c>
    </row>
    <row r="1416" spans="1:4" x14ac:dyDescent="0.25">
      <c r="A1416">
        <v>707</v>
      </c>
      <c r="B1416" t="str">
        <f>IF(A1416&lt;='First Approx.'!$D$20,A1416,"")</f>
        <v/>
      </c>
      <c r="C1416" s="1" t="e">
        <f>IF(B1416="",#N/A,0.5*(SIN(RADIANS(A1416*'First Approx.'!$D$18))+SIN(RADIANS(A1416*'First Approx.'!$D$19))))</f>
        <v>#N/A</v>
      </c>
      <c r="D1416" s="1" t="e">
        <f>IF(B1416="",#N/A,0.5*(COS(RADIANS(A1416*'First Approx.'!$D$18))+COS(RADIANS(A1416*'First Approx.'!$D$19))))</f>
        <v>#N/A</v>
      </c>
    </row>
    <row r="1417" spans="1:4" x14ac:dyDescent="0.25">
      <c r="A1417">
        <v>707.5</v>
      </c>
      <c r="B1417" t="str">
        <f>IF(A1417&lt;='First Approx.'!$D$20,A1417,"")</f>
        <v/>
      </c>
      <c r="C1417" s="1" t="e">
        <f>IF(B1417="",#N/A,0.5*(SIN(RADIANS(A1417*'First Approx.'!$D$18))+SIN(RADIANS(A1417*'First Approx.'!$D$19))))</f>
        <v>#N/A</v>
      </c>
      <c r="D1417" s="1" t="e">
        <f>IF(B1417="",#N/A,0.5*(COS(RADIANS(A1417*'First Approx.'!$D$18))+COS(RADIANS(A1417*'First Approx.'!$D$19))))</f>
        <v>#N/A</v>
      </c>
    </row>
    <row r="1418" spans="1:4" x14ac:dyDescent="0.25">
      <c r="A1418">
        <v>708</v>
      </c>
      <c r="B1418" t="str">
        <f>IF(A1418&lt;='First Approx.'!$D$20,A1418,"")</f>
        <v/>
      </c>
      <c r="C1418" s="1" t="e">
        <f>IF(B1418="",#N/A,0.5*(SIN(RADIANS(A1418*'First Approx.'!$D$18))+SIN(RADIANS(A1418*'First Approx.'!$D$19))))</f>
        <v>#N/A</v>
      </c>
      <c r="D1418" s="1" t="e">
        <f>IF(B1418="",#N/A,0.5*(COS(RADIANS(A1418*'First Approx.'!$D$18))+COS(RADIANS(A1418*'First Approx.'!$D$19))))</f>
        <v>#N/A</v>
      </c>
    </row>
    <row r="1419" spans="1:4" x14ac:dyDescent="0.25">
      <c r="A1419">
        <v>708.5</v>
      </c>
      <c r="B1419" t="str">
        <f>IF(A1419&lt;='First Approx.'!$D$20,A1419,"")</f>
        <v/>
      </c>
      <c r="C1419" s="1" t="e">
        <f>IF(B1419="",#N/A,0.5*(SIN(RADIANS(A1419*'First Approx.'!$D$18))+SIN(RADIANS(A1419*'First Approx.'!$D$19))))</f>
        <v>#N/A</v>
      </c>
      <c r="D1419" s="1" t="e">
        <f>IF(B1419="",#N/A,0.5*(COS(RADIANS(A1419*'First Approx.'!$D$18))+COS(RADIANS(A1419*'First Approx.'!$D$19))))</f>
        <v>#N/A</v>
      </c>
    </row>
    <row r="1420" spans="1:4" x14ac:dyDescent="0.25">
      <c r="A1420">
        <v>709</v>
      </c>
      <c r="B1420" t="str">
        <f>IF(A1420&lt;='First Approx.'!$D$20,A1420,"")</f>
        <v/>
      </c>
      <c r="C1420" s="1" t="e">
        <f>IF(B1420="",#N/A,0.5*(SIN(RADIANS(A1420*'First Approx.'!$D$18))+SIN(RADIANS(A1420*'First Approx.'!$D$19))))</f>
        <v>#N/A</v>
      </c>
      <c r="D1420" s="1" t="e">
        <f>IF(B1420="",#N/A,0.5*(COS(RADIANS(A1420*'First Approx.'!$D$18))+COS(RADIANS(A1420*'First Approx.'!$D$19))))</f>
        <v>#N/A</v>
      </c>
    </row>
    <row r="1421" spans="1:4" x14ac:dyDescent="0.25">
      <c r="A1421">
        <v>709.5</v>
      </c>
      <c r="B1421" t="str">
        <f>IF(A1421&lt;='First Approx.'!$D$20,A1421,"")</f>
        <v/>
      </c>
      <c r="C1421" s="1" t="e">
        <f>IF(B1421="",#N/A,0.5*(SIN(RADIANS(A1421*'First Approx.'!$D$18))+SIN(RADIANS(A1421*'First Approx.'!$D$19))))</f>
        <v>#N/A</v>
      </c>
      <c r="D1421" s="1" t="e">
        <f>IF(B1421="",#N/A,0.5*(COS(RADIANS(A1421*'First Approx.'!$D$18))+COS(RADIANS(A1421*'First Approx.'!$D$19))))</f>
        <v>#N/A</v>
      </c>
    </row>
    <row r="1422" spans="1:4" x14ac:dyDescent="0.25">
      <c r="A1422">
        <v>710</v>
      </c>
      <c r="B1422" t="str">
        <f>IF(A1422&lt;='First Approx.'!$D$20,A1422,"")</f>
        <v/>
      </c>
      <c r="C1422" s="1" t="e">
        <f>IF(B1422="",#N/A,0.5*(SIN(RADIANS(A1422*'First Approx.'!$D$18))+SIN(RADIANS(A1422*'First Approx.'!$D$19))))</f>
        <v>#N/A</v>
      </c>
      <c r="D1422" s="1" t="e">
        <f>IF(B1422="",#N/A,0.5*(COS(RADIANS(A1422*'First Approx.'!$D$18))+COS(RADIANS(A1422*'First Approx.'!$D$19))))</f>
        <v>#N/A</v>
      </c>
    </row>
    <row r="1423" spans="1:4" x14ac:dyDescent="0.25">
      <c r="A1423">
        <v>710.5</v>
      </c>
      <c r="B1423" t="str">
        <f>IF(A1423&lt;='First Approx.'!$D$20,A1423,"")</f>
        <v/>
      </c>
      <c r="C1423" s="1" t="e">
        <f>IF(B1423="",#N/A,0.5*(SIN(RADIANS(A1423*'First Approx.'!$D$18))+SIN(RADIANS(A1423*'First Approx.'!$D$19))))</f>
        <v>#N/A</v>
      </c>
      <c r="D1423" s="1" t="e">
        <f>IF(B1423="",#N/A,0.5*(COS(RADIANS(A1423*'First Approx.'!$D$18))+COS(RADIANS(A1423*'First Approx.'!$D$19))))</f>
        <v>#N/A</v>
      </c>
    </row>
    <row r="1424" spans="1:4" x14ac:dyDescent="0.25">
      <c r="A1424">
        <v>711</v>
      </c>
      <c r="B1424" t="str">
        <f>IF(A1424&lt;='First Approx.'!$D$20,A1424,"")</f>
        <v/>
      </c>
      <c r="C1424" s="1" t="e">
        <f>IF(B1424="",#N/A,0.5*(SIN(RADIANS(A1424*'First Approx.'!$D$18))+SIN(RADIANS(A1424*'First Approx.'!$D$19))))</f>
        <v>#N/A</v>
      </c>
      <c r="D1424" s="1" t="e">
        <f>IF(B1424="",#N/A,0.5*(COS(RADIANS(A1424*'First Approx.'!$D$18))+COS(RADIANS(A1424*'First Approx.'!$D$19))))</f>
        <v>#N/A</v>
      </c>
    </row>
    <row r="1425" spans="1:4" x14ac:dyDescent="0.25">
      <c r="A1425">
        <v>711.5</v>
      </c>
      <c r="B1425" t="str">
        <f>IF(A1425&lt;='First Approx.'!$D$20,A1425,"")</f>
        <v/>
      </c>
      <c r="C1425" s="1" t="e">
        <f>IF(B1425="",#N/A,0.5*(SIN(RADIANS(A1425*'First Approx.'!$D$18))+SIN(RADIANS(A1425*'First Approx.'!$D$19))))</f>
        <v>#N/A</v>
      </c>
      <c r="D1425" s="1" t="e">
        <f>IF(B1425="",#N/A,0.5*(COS(RADIANS(A1425*'First Approx.'!$D$18))+COS(RADIANS(A1425*'First Approx.'!$D$19))))</f>
        <v>#N/A</v>
      </c>
    </row>
    <row r="1426" spans="1:4" x14ac:dyDescent="0.25">
      <c r="A1426">
        <v>712</v>
      </c>
      <c r="B1426" t="str">
        <f>IF(A1426&lt;='First Approx.'!$D$20,A1426,"")</f>
        <v/>
      </c>
      <c r="C1426" s="1" t="e">
        <f>IF(B1426="",#N/A,0.5*(SIN(RADIANS(A1426*'First Approx.'!$D$18))+SIN(RADIANS(A1426*'First Approx.'!$D$19))))</f>
        <v>#N/A</v>
      </c>
      <c r="D1426" s="1" t="e">
        <f>IF(B1426="",#N/A,0.5*(COS(RADIANS(A1426*'First Approx.'!$D$18))+COS(RADIANS(A1426*'First Approx.'!$D$19))))</f>
        <v>#N/A</v>
      </c>
    </row>
    <row r="1427" spans="1:4" x14ac:dyDescent="0.25">
      <c r="A1427">
        <v>712.5</v>
      </c>
      <c r="B1427" t="str">
        <f>IF(A1427&lt;='First Approx.'!$D$20,A1427,"")</f>
        <v/>
      </c>
      <c r="C1427" s="1" t="e">
        <f>IF(B1427="",#N/A,0.5*(SIN(RADIANS(A1427*'First Approx.'!$D$18))+SIN(RADIANS(A1427*'First Approx.'!$D$19))))</f>
        <v>#N/A</v>
      </c>
      <c r="D1427" s="1" t="e">
        <f>IF(B1427="",#N/A,0.5*(COS(RADIANS(A1427*'First Approx.'!$D$18))+COS(RADIANS(A1427*'First Approx.'!$D$19))))</f>
        <v>#N/A</v>
      </c>
    </row>
    <row r="1428" spans="1:4" x14ac:dyDescent="0.25">
      <c r="A1428">
        <v>713</v>
      </c>
      <c r="B1428" t="str">
        <f>IF(A1428&lt;='First Approx.'!$D$20,A1428,"")</f>
        <v/>
      </c>
      <c r="C1428" s="1" t="e">
        <f>IF(B1428="",#N/A,0.5*(SIN(RADIANS(A1428*'First Approx.'!$D$18))+SIN(RADIANS(A1428*'First Approx.'!$D$19))))</f>
        <v>#N/A</v>
      </c>
      <c r="D1428" s="1" t="e">
        <f>IF(B1428="",#N/A,0.5*(COS(RADIANS(A1428*'First Approx.'!$D$18))+COS(RADIANS(A1428*'First Approx.'!$D$19))))</f>
        <v>#N/A</v>
      </c>
    </row>
    <row r="1429" spans="1:4" x14ac:dyDescent="0.25">
      <c r="A1429">
        <v>713.5</v>
      </c>
      <c r="B1429" t="str">
        <f>IF(A1429&lt;='First Approx.'!$D$20,A1429,"")</f>
        <v/>
      </c>
      <c r="C1429" s="1" t="e">
        <f>IF(B1429="",#N/A,0.5*(SIN(RADIANS(A1429*'First Approx.'!$D$18))+SIN(RADIANS(A1429*'First Approx.'!$D$19))))</f>
        <v>#N/A</v>
      </c>
      <c r="D1429" s="1" t="e">
        <f>IF(B1429="",#N/A,0.5*(COS(RADIANS(A1429*'First Approx.'!$D$18))+COS(RADIANS(A1429*'First Approx.'!$D$19))))</f>
        <v>#N/A</v>
      </c>
    </row>
    <row r="1430" spans="1:4" x14ac:dyDescent="0.25">
      <c r="A1430">
        <v>714</v>
      </c>
      <c r="B1430" t="str">
        <f>IF(A1430&lt;='First Approx.'!$D$20,A1430,"")</f>
        <v/>
      </c>
      <c r="C1430" s="1" t="e">
        <f>IF(B1430="",#N/A,0.5*(SIN(RADIANS(A1430*'First Approx.'!$D$18))+SIN(RADIANS(A1430*'First Approx.'!$D$19))))</f>
        <v>#N/A</v>
      </c>
      <c r="D1430" s="1" t="e">
        <f>IF(B1430="",#N/A,0.5*(COS(RADIANS(A1430*'First Approx.'!$D$18))+COS(RADIANS(A1430*'First Approx.'!$D$19))))</f>
        <v>#N/A</v>
      </c>
    </row>
    <row r="1431" spans="1:4" x14ac:dyDescent="0.25">
      <c r="A1431">
        <v>714.5</v>
      </c>
      <c r="B1431" t="str">
        <f>IF(A1431&lt;='First Approx.'!$D$20,A1431,"")</f>
        <v/>
      </c>
      <c r="C1431" s="1" t="e">
        <f>IF(B1431="",#N/A,0.5*(SIN(RADIANS(A1431*'First Approx.'!$D$18))+SIN(RADIANS(A1431*'First Approx.'!$D$19))))</f>
        <v>#N/A</v>
      </c>
      <c r="D1431" s="1" t="e">
        <f>IF(B1431="",#N/A,0.5*(COS(RADIANS(A1431*'First Approx.'!$D$18))+COS(RADIANS(A1431*'First Approx.'!$D$19))))</f>
        <v>#N/A</v>
      </c>
    </row>
    <row r="1432" spans="1:4" x14ac:dyDescent="0.25">
      <c r="A1432">
        <v>715</v>
      </c>
      <c r="B1432" t="str">
        <f>IF(A1432&lt;='First Approx.'!$D$20,A1432,"")</f>
        <v/>
      </c>
      <c r="C1432" s="1" t="e">
        <f>IF(B1432="",#N/A,0.5*(SIN(RADIANS(A1432*'First Approx.'!$D$18))+SIN(RADIANS(A1432*'First Approx.'!$D$19))))</f>
        <v>#N/A</v>
      </c>
      <c r="D1432" s="1" t="e">
        <f>IF(B1432="",#N/A,0.5*(COS(RADIANS(A1432*'First Approx.'!$D$18))+COS(RADIANS(A1432*'First Approx.'!$D$19))))</f>
        <v>#N/A</v>
      </c>
    </row>
    <row r="1433" spans="1:4" x14ac:dyDescent="0.25">
      <c r="A1433">
        <v>715.5</v>
      </c>
      <c r="B1433" t="str">
        <f>IF(A1433&lt;='First Approx.'!$D$20,A1433,"")</f>
        <v/>
      </c>
      <c r="C1433" s="1" t="e">
        <f>IF(B1433="",#N/A,0.5*(SIN(RADIANS(A1433*'First Approx.'!$D$18))+SIN(RADIANS(A1433*'First Approx.'!$D$19))))</f>
        <v>#N/A</v>
      </c>
      <c r="D1433" s="1" t="e">
        <f>IF(B1433="",#N/A,0.5*(COS(RADIANS(A1433*'First Approx.'!$D$18))+COS(RADIANS(A1433*'First Approx.'!$D$19))))</f>
        <v>#N/A</v>
      </c>
    </row>
    <row r="1434" spans="1:4" x14ac:dyDescent="0.25">
      <c r="A1434">
        <v>716</v>
      </c>
      <c r="B1434" t="str">
        <f>IF(A1434&lt;='First Approx.'!$D$20,A1434,"")</f>
        <v/>
      </c>
      <c r="C1434" s="1" t="e">
        <f>IF(B1434="",#N/A,0.5*(SIN(RADIANS(A1434*'First Approx.'!$D$18))+SIN(RADIANS(A1434*'First Approx.'!$D$19))))</f>
        <v>#N/A</v>
      </c>
      <c r="D1434" s="1" t="e">
        <f>IF(B1434="",#N/A,0.5*(COS(RADIANS(A1434*'First Approx.'!$D$18))+COS(RADIANS(A1434*'First Approx.'!$D$19))))</f>
        <v>#N/A</v>
      </c>
    </row>
    <row r="1435" spans="1:4" x14ac:dyDescent="0.25">
      <c r="A1435">
        <v>716.5</v>
      </c>
      <c r="B1435" t="str">
        <f>IF(A1435&lt;='First Approx.'!$D$20,A1435,"")</f>
        <v/>
      </c>
      <c r="C1435" s="1" t="e">
        <f>IF(B1435="",#N/A,0.5*(SIN(RADIANS(A1435*'First Approx.'!$D$18))+SIN(RADIANS(A1435*'First Approx.'!$D$19))))</f>
        <v>#N/A</v>
      </c>
      <c r="D1435" s="1" t="e">
        <f>IF(B1435="",#N/A,0.5*(COS(RADIANS(A1435*'First Approx.'!$D$18))+COS(RADIANS(A1435*'First Approx.'!$D$19))))</f>
        <v>#N/A</v>
      </c>
    </row>
    <row r="1436" spans="1:4" x14ac:dyDescent="0.25">
      <c r="A1436">
        <v>717</v>
      </c>
      <c r="B1436" t="str">
        <f>IF(A1436&lt;='First Approx.'!$D$20,A1436,"")</f>
        <v/>
      </c>
      <c r="C1436" s="1" t="e">
        <f>IF(B1436="",#N/A,0.5*(SIN(RADIANS(A1436*'First Approx.'!$D$18))+SIN(RADIANS(A1436*'First Approx.'!$D$19))))</f>
        <v>#N/A</v>
      </c>
      <c r="D1436" s="1" t="e">
        <f>IF(B1436="",#N/A,0.5*(COS(RADIANS(A1436*'First Approx.'!$D$18))+COS(RADIANS(A1436*'First Approx.'!$D$19))))</f>
        <v>#N/A</v>
      </c>
    </row>
    <row r="1437" spans="1:4" x14ac:dyDescent="0.25">
      <c r="A1437">
        <v>717.5</v>
      </c>
      <c r="B1437" t="str">
        <f>IF(A1437&lt;='First Approx.'!$D$20,A1437,"")</f>
        <v/>
      </c>
      <c r="C1437" s="1" t="e">
        <f>IF(B1437="",#N/A,0.5*(SIN(RADIANS(A1437*'First Approx.'!$D$18))+SIN(RADIANS(A1437*'First Approx.'!$D$19))))</f>
        <v>#N/A</v>
      </c>
      <c r="D1437" s="1" t="e">
        <f>IF(B1437="",#N/A,0.5*(COS(RADIANS(A1437*'First Approx.'!$D$18))+COS(RADIANS(A1437*'First Approx.'!$D$19))))</f>
        <v>#N/A</v>
      </c>
    </row>
    <row r="1438" spans="1:4" x14ac:dyDescent="0.25">
      <c r="A1438">
        <v>718</v>
      </c>
      <c r="B1438" t="str">
        <f>IF(A1438&lt;='First Approx.'!$D$20,A1438,"")</f>
        <v/>
      </c>
      <c r="C1438" s="1" t="e">
        <f>IF(B1438="",#N/A,0.5*(SIN(RADIANS(A1438*'First Approx.'!$D$18))+SIN(RADIANS(A1438*'First Approx.'!$D$19))))</f>
        <v>#N/A</v>
      </c>
      <c r="D1438" s="1" t="e">
        <f>IF(B1438="",#N/A,0.5*(COS(RADIANS(A1438*'First Approx.'!$D$18))+COS(RADIANS(A1438*'First Approx.'!$D$19))))</f>
        <v>#N/A</v>
      </c>
    </row>
    <row r="1439" spans="1:4" x14ac:dyDescent="0.25">
      <c r="A1439">
        <v>718.5</v>
      </c>
      <c r="B1439" t="str">
        <f>IF(A1439&lt;='First Approx.'!$D$20,A1439,"")</f>
        <v/>
      </c>
      <c r="C1439" s="1" t="e">
        <f>IF(B1439="",#N/A,0.5*(SIN(RADIANS(A1439*'First Approx.'!$D$18))+SIN(RADIANS(A1439*'First Approx.'!$D$19))))</f>
        <v>#N/A</v>
      </c>
      <c r="D1439" s="1" t="e">
        <f>IF(B1439="",#N/A,0.5*(COS(RADIANS(A1439*'First Approx.'!$D$18))+COS(RADIANS(A1439*'First Approx.'!$D$19))))</f>
        <v>#N/A</v>
      </c>
    </row>
    <row r="1440" spans="1:4" x14ac:dyDescent="0.25">
      <c r="A1440">
        <v>719</v>
      </c>
      <c r="B1440" t="str">
        <f>IF(A1440&lt;='First Approx.'!$D$20,A1440,"")</f>
        <v/>
      </c>
      <c r="C1440" s="1" t="e">
        <f>IF(B1440="",#N/A,0.5*(SIN(RADIANS(A1440*'First Approx.'!$D$18))+SIN(RADIANS(A1440*'First Approx.'!$D$19))))</f>
        <v>#N/A</v>
      </c>
      <c r="D1440" s="1" t="e">
        <f>IF(B1440="",#N/A,0.5*(COS(RADIANS(A1440*'First Approx.'!$D$18))+COS(RADIANS(A1440*'First Approx.'!$D$19))))</f>
        <v>#N/A</v>
      </c>
    </row>
    <row r="1441" spans="1:4" x14ac:dyDescent="0.25">
      <c r="A1441">
        <v>719.5</v>
      </c>
      <c r="B1441" t="str">
        <f>IF(A1441&lt;='First Approx.'!$D$20,A1441,"")</f>
        <v/>
      </c>
      <c r="C1441" s="1" t="e">
        <f>IF(B1441="",#N/A,0.5*(SIN(RADIANS(A1441*'First Approx.'!$D$18))+SIN(RADIANS(A1441*'First Approx.'!$D$19))))</f>
        <v>#N/A</v>
      </c>
      <c r="D1441" s="1" t="e">
        <f>IF(B1441="",#N/A,0.5*(COS(RADIANS(A1441*'First Approx.'!$D$18))+COS(RADIANS(A1441*'First Approx.'!$D$19))))</f>
        <v>#N/A</v>
      </c>
    </row>
    <row r="1442" spans="1:4" x14ac:dyDescent="0.25">
      <c r="A1442">
        <v>720</v>
      </c>
      <c r="B1442" t="str">
        <f>IF(A1442&lt;='First Approx.'!$D$20,A1442,"")</f>
        <v/>
      </c>
      <c r="C1442" s="1" t="e">
        <f>IF(B1442="",#N/A,0.5*(SIN(RADIANS(A1442*'First Approx.'!$D$18))+SIN(RADIANS(A1442*'First Approx.'!$D$19))))</f>
        <v>#N/A</v>
      </c>
      <c r="D1442" s="1" t="e">
        <f>IF(B1442="",#N/A,0.5*(COS(RADIANS(A1442*'First Approx.'!$D$18))+COS(RADIANS(A1442*'First Approx.'!$D$19))))</f>
        <v>#N/A</v>
      </c>
    </row>
    <row r="1443" spans="1:4" x14ac:dyDescent="0.25">
      <c r="A1443">
        <v>720.5</v>
      </c>
      <c r="B1443" t="str">
        <f>IF(A1443&lt;='First Approx.'!$D$20,A1443,"")</f>
        <v/>
      </c>
      <c r="C1443" s="1" t="e">
        <f>IF(B1443="",#N/A,0.5*(SIN(RADIANS(A1443*'First Approx.'!$D$18))+SIN(RADIANS(A1443*'First Approx.'!$D$19))))</f>
        <v>#N/A</v>
      </c>
      <c r="D1443" s="1" t="e">
        <f>IF(B1443="",#N/A,0.5*(COS(RADIANS(A1443*'First Approx.'!$D$18))+COS(RADIANS(A1443*'First Approx.'!$D$19))))</f>
        <v>#N/A</v>
      </c>
    </row>
    <row r="1444" spans="1:4" x14ac:dyDescent="0.25">
      <c r="A1444">
        <v>721</v>
      </c>
      <c r="B1444" t="str">
        <f>IF(A1444&lt;='First Approx.'!$D$20,A1444,"")</f>
        <v/>
      </c>
      <c r="C1444" s="1" t="e">
        <f>IF(B1444="",#N/A,0.5*(SIN(RADIANS(A1444*'First Approx.'!$D$18))+SIN(RADIANS(A1444*'First Approx.'!$D$19))))</f>
        <v>#N/A</v>
      </c>
      <c r="D1444" s="1" t="e">
        <f>IF(B1444="",#N/A,0.5*(COS(RADIANS(A1444*'First Approx.'!$D$18))+COS(RADIANS(A1444*'First Approx.'!$D$19))))</f>
        <v>#N/A</v>
      </c>
    </row>
    <row r="1445" spans="1:4" x14ac:dyDescent="0.25">
      <c r="A1445">
        <v>721.5</v>
      </c>
      <c r="B1445" t="str">
        <f>IF(A1445&lt;='First Approx.'!$D$20,A1445,"")</f>
        <v/>
      </c>
      <c r="C1445" s="1" t="e">
        <f>IF(B1445="",#N/A,0.5*(SIN(RADIANS(A1445*'First Approx.'!$D$18))+SIN(RADIANS(A1445*'First Approx.'!$D$19))))</f>
        <v>#N/A</v>
      </c>
      <c r="D1445" s="1" t="e">
        <f>IF(B1445="",#N/A,0.5*(COS(RADIANS(A1445*'First Approx.'!$D$18))+COS(RADIANS(A1445*'First Approx.'!$D$19))))</f>
        <v>#N/A</v>
      </c>
    </row>
    <row r="1446" spans="1:4" x14ac:dyDescent="0.25">
      <c r="A1446">
        <v>722</v>
      </c>
      <c r="B1446" t="str">
        <f>IF(A1446&lt;='First Approx.'!$D$20,A1446,"")</f>
        <v/>
      </c>
      <c r="C1446" s="1" t="e">
        <f>IF(B1446="",#N/A,0.5*(SIN(RADIANS(A1446*'First Approx.'!$D$18))+SIN(RADIANS(A1446*'First Approx.'!$D$19))))</f>
        <v>#N/A</v>
      </c>
      <c r="D1446" s="1" t="e">
        <f>IF(B1446="",#N/A,0.5*(COS(RADIANS(A1446*'First Approx.'!$D$18))+COS(RADIANS(A1446*'First Approx.'!$D$19))))</f>
        <v>#N/A</v>
      </c>
    </row>
    <row r="1447" spans="1:4" x14ac:dyDescent="0.25">
      <c r="A1447">
        <v>722.5</v>
      </c>
      <c r="B1447" t="str">
        <f>IF(A1447&lt;='First Approx.'!$D$20,A1447,"")</f>
        <v/>
      </c>
      <c r="C1447" s="1" t="e">
        <f>IF(B1447="",#N/A,0.5*(SIN(RADIANS(A1447*'First Approx.'!$D$18))+SIN(RADIANS(A1447*'First Approx.'!$D$19))))</f>
        <v>#N/A</v>
      </c>
      <c r="D1447" s="1" t="e">
        <f>IF(B1447="",#N/A,0.5*(COS(RADIANS(A1447*'First Approx.'!$D$18))+COS(RADIANS(A1447*'First Approx.'!$D$19))))</f>
        <v>#N/A</v>
      </c>
    </row>
    <row r="1448" spans="1:4" x14ac:dyDescent="0.25">
      <c r="A1448">
        <v>723</v>
      </c>
      <c r="B1448" t="str">
        <f>IF(A1448&lt;='First Approx.'!$D$20,A1448,"")</f>
        <v/>
      </c>
      <c r="C1448" s="1" t="e">
        <f>IF(B1448="",#N/A,0.5*(SIN(RADIANS(A1448*'First Approx.'!$D$18))+SIN(RADIANS(A1448*'First Approx.'!$D$19))))</f>
        <v>#N/A</v>
      </c>
      <c r="D1448" s="1" t="e">
        <f>IF(B1448="",#N/A,0.5*(COS(RADIANS(A1448*'First Approx.'!$D$18))+COS(RADIANS(A1448*'First Approx.'!$D$19))))</f>
        <v>#N/A</v>
      </c>
    </row>
    <row r="1449" spans="1:4" x14ac:dyDescent="0.25">
      <c r="A1449">
        <v>723.5</v>
      </c>
      <c r="B1449" t="str">
        <f>IF(A1449&lt;='First Approx.'!$D$20,A1449,"")</f>
        <v/>
      </c>
      <c r="C1449" s="1" t="e">
        <f>IF(B1449="",#N/A,0.5*(SIN(RADIANS(A1449*'First Approx.'!$D$18))+SIN(RADIANS(A1449*'First Approx.'!$D$19))))</f>
        <v>#N/A</v>
      </c>
      <c r="D1449" s="1" t="e">
        <f>IF(B1449="",#N/A,0.5*(COS(RADIANS(A1449*'First Approx.'!$D$18))+COS(RADIANS(A1449*'First Approx.'!$D$19))))</f>
        <v>#N/A</v>
      </c>
    </row>
    <row r="1450" spans="1:4" x14ac:dyDescent="0.25">
      <c r="A1450">
        <v>724</v>
      </c>
      <c r="B1450" t="str">
        <f>IF(A1450&lt;='First Approx.'!$D$20,A1450,"")</f>
        <v/>
      </c>
      <c r="C1450" s="1" t="e">
        <f>IF(B1450="",#N/A,0.5*(SIN(RADIANS(A1450*'First Approx.'!$D$18))+SIN(RADIANS(A1450*'First Approx.'!$D$19))))</f>
        <v>#N/A</v>
      </c>
      <c r="D1450" s="1" t="e">
        <f>IF(B1450="",#N/A,0.5*(COS(RADIANS(A1450*'First Approx.'!$D$18))+COS(RADIANS(A1450*'First Approx.'!$D$19))))</f>
        <v>#N/A</v>
      </c>
    </row>
    <row r="1451" spans="1:4" x14ac:dyDescent="0.25">
      <c r="A1451">
        <v>724.5</v>
      </c>
      <c r="B1451" t="str">
        <f>IF(A1451&lt;='First Approx.'!$D$20,A1451,"")</f>
        <v/>
      </c>
      <c r="C1451" s="1" t="e">
        <f>IF(B1451="",#N/A,0.5*(SIN(RADIANS(A1451*'First Approx.'!$D$18))+SIN(RADIANS(A1451*'First Approx.'!$D$19))))</f>
        <v>#N/A</v>
      </c>
      <c r="D1451" s="1" t="e">
        <f>IF(B1451="",#N/A,0.5*(COS(RADIANS(A1451*'First Approx.'!$D$18))+COS(RADIANS(A1451*'First Approx.'!$D$19))))</f>
        <v>#N/A</v>
      </c>
    </row>
    <row r="1452" spans="1:4" x14ac:dyDescent="0.25">
      <c r="A1452">
        <v>725</v>
      </c>
      <c r="B1452" t="str">
        <f>IF(A1452&lt;='First Approx.'!$D$20,A1452,"")</f>
        <v/>
      </c>
      <c r="C1452" s="1" t="e">
        <f>IF(B1452="",#N/A,0.5*(SIN(RADIANS(A1452*'First Approx.'!$D$18))+SIN(RADIANS(A1452*'First Approx.'!$D$19))))</f>
        <v>#N/A</v>
      </c>
      <c r="D1452" s="1" t="e">
        <f>IF(B1452="",#N/A,0.5*(COS(RADIANS(A1452*'First Approx.'!$D$18))+COS(RADIANS(A1452*'First Approx.'!$D$19))))</f>
        <v>#N/A</v>
      </c>
    </row>
    <row r="1453" spans="1:4" x14ac:dyDescent="0.25">
      <c r="A1453">
        <v>725.5</v>
      </c>
      <c r="B1453" t="str">
        <f>IF(A1453&lt;='First Approx.'!$D$20,A1453,"")</f>
        <v/>
      </c>
      <c r="C1453" s="1" t="e">
        <f>IF(B1453="",#N/A,0.5*(SIN(RADIANS(A1453*'First Approx.'!$D$18))+SIN(RADIANS(A1453*'First Approx.'!$D$19))))</f>
        <v>#N/A</v>
      </c>
      <c r="D1453" s="1" t="e">
        <f>IF(B1453="",#N/A,0.5*(COS(RADIANS(A1453*'First Approx.'!$D$18))+COS(RADIANS(A1453*'First Approx.'!$D$19))))</f>
        <v>#N/A</v>
      </c>
    </row>
    <row r="1454" spans="1:4" x14ac:dyDescent="0.25">
      <c r="A1454">
        <v>726</v>
      </c>
      <c r="B1454" t="str">
        <f>IF(A1454&lt;='First Approx.'!$D$20,A1454,"")</f>
        <v/>
      </c>
      <c r="C1454" s="1" t="e">
        <f>IF(B1454="",#N/A,0.5*(SIN(RADIANS(A1454*'First Approx.'!$D$18))+SIN(RADIANS(A1454*'First Approx.'!$D$19))))</f>
        <v>#N/A</v>
      </c>
      <c r="D1454" s="1" t="e">
        <f>IF(B1454="",#N/A,0.5*(COS(RADIANS(A1454*'First Approx.'!$D$18))+COS(RADIANS(A1454*'First Approx.'!$D$19))))</f>
        <v>#N/A</v>
      </c>
    </row>
    <row r="1455" spans="1:4" x14ac:dyDescent="0.25">
      <c r="A1455">
        <v>726.5</v>
      </c>
      <c r="B1455" t="str">
        <f>IF(A1455&lt;='First Approx.'!$D$20,A1455,"")</f>
        <v/>
      </c>
      <c r="C1455" s="1" t="e">
        <f>IF(B1455="",#N/A,0.5*(SIN(RADIANS(A1455*'First Approx.'!$D$18))+SIN(RADIANS(A1455*'First Approx.'!$D$19))))</f>
        <v>#N/A</v>
      </c>
      <c r="D1455" s="1" t="e">
        <f>IF(B1455="",#N/A,0.5*(COS(RADIANS(A1455*'First Approx.'!$D$18))+COS(RADIANS(A1455*'First Approx.'!$D$19))))</f>
        <v>#N/A</v>
      </c>
    </row>
    <row r="1456" spans="1:4" x14ac:dyDescent="0.25">
      <c r="A1456">
        <v>727</v>
      </c>
      <c r="B1456" t="str">
        <f>IF(A1456&lt;='First Approx.'!$D$20,A1456,"")</f>
        <v/>
      </c>
      <c r="C1456" s="1" t="e">
        <f>IF(B1456="",#N/A,0.5*(SIN(RADIANS(A1456*'First Approx.'!$D$18))+SIN(RADIANS(A1456*'First Approx.'!$D$19))))</f>
        <v>#N/A</v>
      </c>
      <c r="D1456" s="1" t="e">
        <f>IF(B1456="",#N/A,0.5*(COS(RADIANS(A1456*'First Approx.'!$D$18))+COS(RADIANS(A1456*'First Approx.'!$D$19))))</f>
        <v>#N/A</v>
      </c>
    </row>
    <row r="1457" spans="1:4" x14ac:dyDescent="0.25">
      <c r="A1457">
        <v>727.5</v>
      </c>
      <c r="B1457" t="str">
        <f>IF(A1457&lt;='First Approx.'!$D$20,A1457,"")</f>
        <v/>
      </c>
      <c r="C1457" s="1" t="e">
        <f>IF(B1457="",#N/A,0.5*(SIN(RADIANS(A1457*'First Approx.'!$D$18))+SIN(RADIANS(A1457*'First Approx.'!$D$19))))</f>
        <v>#N/A</v>
      </c>
      <c r="D1457" s="1" t="e">
        <f>IF(B1457="",#N/A,0.5*(COS(RADIANS(A1457*'First Approx.'!$D$18))+COS(RADIANS(A1457*'First Approx.'!$D$19))))</f>
        <v>#N/A</v>
      </c>
    </row>
    <row r="1458" spans="1:4" x14ac:dyDescent="0.25">
      <c r="A1458">
        <v>728</v>
      </c>
      <c r="B1458" t="str">
        <f>IF(A1458&lt;='First Approx.'!$D$20,A1458,"")</f>
        <v/>
      </c>
      <c r="C1458" s="1" t="e">
        <f>IF(B1458="",#N/A,0.5*(SIN(RADIANS(A1458*'First Approx.'!$D$18))+SIN(RADIANS(A1458*'First Approx.'!$D$19))))</f>
        <v>#N/A</v>
      </c>
      <c r="D1458" s="1" t="e">
        <f>IF(B1458="",#N/A,0.5*(COS(RADIANS(A1458*'First Approx.'!$D$18))+COS(RADIANS(A1458*'First Approx.'!$D$19))))</f>
        <v>#N/A</v>
      </c>
    </row>
    <row r="1459" spans="1:4" x14ac:dyDescent="0.25">
      <c r="A1459">
        <v>728.5</v>
      </c>
      <c r="B1459" t="str">
        <f>IF(A1459&lt;='First Approx.'!$D$20,A1459,"")</f>
        <v/>
      </c>
      <c r="C1459" s="1" t="e">
        <f>IF(B1459="",#N/A,0.5*(SIN(RADIANS(A1459*'First Approx.'!$D$18))+SIN(RADIANS(A1459*'First Approx.'!$D$19))))</f>
        <v>#N/A</v>
      </c>
      <c r="D1459" s="1" t="e">
        <f>IF(B1459="",#N/A,0.5*(COS(RADIANS(A1459*'First Approx.'!$D$18))+COS(RADIANS(A1459*'First Approx.'!$D$19))))</f>
        <v>#N/A</v>
      </c>
    </row>
    <row r="1460" spans="1:4" x14ac:dyDescent="0.25">
      <c r="A1460">
        <v>729</v>
      </c>
      <c r="B1460" t="str">
        <f>IF(A1460&lt;='First Approx.'!$D$20,A1460,"")</f>
        <v/>
      </c>
      <c r="C1460" s="1" t="e">
        <f>IF(B1460="",#N/A,0.5*(SIN(RADIANS(A1460*'First Approx.'!$D$18))+SIN(RADIANS(A1460*'First Approx.'!$D$19))))</f>
        <v>#N/A</v>
      </c>
      <c r="D1460" s="1" t="e">
        <f>IF(B1460="",#N/A,0.5*(COS(RADIANS(A1460*'First Approx.'!$D$18))+COS(RADIANS(A1460*'First Approx.'!$D$19))))</f>
        <v>#N/A</v>
      </c>
    </row>
    <row r="1461" spans="1:4" x14ac:dyDescent="0.25">
      <c r="A1461">
        <v>729.5</v>
      </c>
      <c r="B1461" t="str">
        <f>IF(A1461&lt;='First Approx.'!$D$20,A1461,"")</f>
        <v/>
      </c>
      <c r="C1461" s="1" t="e">
        <f>IF(B1461="",#N/A,0.5*(SIN(RADIANS(A1461*'First Approx.'!$D$18))+SIN(RADIANS(A1461*'First Approx.'!$D$19))))</f>
        <v>#N/A</v>
      </c>
      <c r="D1461" s="1" t="e">
        <f>IF(B1461="",#N/A,0.5*(COS(RADIANS(A1461*'First Approx.'!$D$18))+COS(RADIANS(A1461*'First Approx.'!$D$19))))</f>
        <v>#N/A</v>
      </c>
    </row>
    <row r="1462" spans="1:4" x14ac:dyDescent="0.25">
      <c r="A1462">
        <v>730</v>
      </c>
      <c r="B1462" t="str">
        <f>IF(A1462&lt;='First Approx.'!$D$20,A1462,"")</f>
        <v/>
      </c>
      <c r="C1462" s="1" t="e">
        <f>IF(B1462="",#N/A,0.5*(SIN(RADIANS(A1462*'First Approx.'!$D$18))+SIN(RADIANS(A1462*'First Approx.'!$D$19))))</f>
        <v>#N/A</v>
      </c>
      <c r="D1462" s="1" t="e">
        <f>IF(B1462="",#N/A,0.5*(COS(RADIANS(A1462*'First Approx.'!$D$18))+COS(RADIANS(A1462*'First Approx.'!$D$19))))</f>
        <v>#N/A</v>
      </c>
    </row>
    <row r="1463" spans="1:4" x14ac:dyDescent="0.25">
      <c r="A1463">
        <v>730.5</v>
      </c>
      <c r="B1463" t="str">
        <f>IF(A1463&lt;='First Approx.'!$D$20,A1463,"")</f>
        <v/>
      </c>
      <c r="C1463" s="1" t="e">
        <f>IF(B1463="",#N/A,0.5*(SIN(RADIANS(A1463*'First Approx.'!$D$18))+SIN(RADIANS(A1463*'First Approx.'!$D$19))))</f>
        <v>#N/A</v>
      </c>
      <c r="D1463" s="1" t="e">
        <f>IF(B1463="",#N/A,0.5*(COS(RADIANS(A1463*'First Approx.'!$D$18))+COS(RADIANS(A1463*'First Approx.'!$D$19))))</f>
        <v>#N/A</v>
      </c>
    </row>
    <row r="1464" spans="1:4" x14ac:dyDescent="0.25">
      <c r="A1464">
        <v>731</v>
      </c>
      <c r="B1464" t="str">
        <f>IF(A1464&lt;='First Approx.'!$D$20,A1464,"")</f>
        <v/>
      </c>
      <c r="C1464" s="1" t="e">
        <f>IF(B1464="",#N/A,0.5*(SIN(RADIANS(A1464*'First Approx.'!$D$18))+SIN(RADIANS(A1464*'First Approx.'!$D$19))))</f>
        <v>#N/A</v>
      </c>
      <c r="D1464" s="1" t="e">
        <f>IF(B1464="",#N/A,0.5*(COS(RADIANS(A1464*'First Approx.'!$D$18))+COS(RADIANS(A1464*'First Approx.'!$D$19))))</f>
        <v>#N/A</v>
      </c>
    </row>
    <row r="1465" spans="1:4" x14ac:dyDescent="0.25">
      <c r="A1465">
        <v>731.5</v>
      </c>
      <c r="B1465" t="str">
        <f>IF(A1465&lt;='First Approx.'!$D$20,A1465,"")</f>
        <v/>
      </c>
      <c r="C1465" s="1" t="e">
        <f>IF(B1465="",#N/A,0.5*(SIN(RADIANS(A1465*'First Approx.'!$D$18))+SIN(RADIANS(A1465*'First Approx.'!$D$19))))</f>
        <v>#N/A</v>
      </c>
      <c r="D1465" s="1" t="e">
        <f>IF(B1465="",#N/A,0.5*(COS(RADIANS(A1465*'First Approx.'!$D$18))+COS(RADIANS(A1465*'First Approx.'!$D$19))))</f>
        <v>#N/A</v>
      </c>
    </row>
    <row r="1466" spans="1:4" x14ac:dyDescent="0.25">
      <c r="A1466">
        <v>732</v>
      </c>
      <c r="B1466" t="str">
        <f>IF(A1466&lt;='First Approx.'!$D$20,A1466,"")</f>
        <v/>
      </c>
      <c r="C1466" s="1" t="e">
        <f>IF(B1466="",#N/A,0.5*(SIN(RADIANS(A1466*'First Approx.'!$D$18))+SIN(RADIANS(A1466*'First Approx.'!$D$19))))</f>
        <v>#N/A</v>
      </c>
      <c r="D1466" s="1" t="e">
        <f>IF(B1466="",#N/A,0.5*(COS(RADIANS(A1466*'First Approx.'!$D$18))+COS(RADIANS(A1466*'First Approx.'!$D$19))))</f>
        <v>#N/A</v>
      </c>
    </row>
    <row r="1467" spans="1:4" x14ac:dyDescent="0.25">
      <c r="A1467">
        <v>732.5</v>
      </c>
      <c r="B1467" t="str">
        <f>IF(A1467&lt;='First Approx.'!$D$20,A1467,"")</f>
        <v/>
      </c>
      <c r="C1467" s="1" t="e">
        <f>IF(B1467="",#N/A,0.5*(SIN(RADIANS(A1467*'First Approx.'!$D$18))+SIN(RADIANS(A1467*'First Approx.'!$D$19))))</f>
        <v>#N/A</v>
      </c>
      <c r="D1467" s="1" t="e">
        <f>IF(B1467="",#N/A,0.5*(COS(RADIANS(A1467*'First Approx.'!$D$18))+COS(RADIANS(A1467*'First Approx.'!$D$19))))</f>
        <v>#N/A</v>
      </c>
    </row>
    <row r="1468" spans="1:4" x14ac:dyDescent="0.25">
      <c r="A1468">
        <v>733</v>
      </c>
      <c r="B1468" t="str">
        <f>IF(A1468&lt;='First Approx.'!$D$20,A1468,"")</f>
        <v/>
      </c>
      <c r="C1468" s="1" t="e">
        <f>IF(B1468="",#N/A,0.5*(SIN(RADIANS(A1468*'First Approx.'!$D$18))+SIN(RADIANS(A1468*'First Approx.'!$D$19))))</f>
        <v>#N/A</v>
      </c>
      <c r="D1468" s="1" t="e">
        <f>IF(B1468="",#N/A,0.5*(COS(RADIANS(A1468*'First Approx.'!$D$18))+COS(RADIANS(A1468*'First Approx.'!$D$19))))</f>
        <v>#N/A</v>
      </c>
    </row>
    <row r="1469" spans="1:4" x14ac:dyDescent="0.25">
      <c r="A1469">
        <v>733.5</v>
      </c>
      <c r="B1469" t="str">
        <f>IF(A1469&lt;='First Approx.'!$D$20,A1469,"")</f>
        <v/>
      </c>
      <c r="C1469" s="1" t="e">
        <f>IF(B1469="",#N/A,0.5*(SIN(RADIANS(A1469*'First Approx.'!$D$18))+SIN(RADIANS(A1469*'First Approx.'!$D$19))))</f>
        <v>#N/A</v>
      </c>
      <c r="D1469" s="1" t="e">
        <f>IF(B1469="",#N/A,0.5*(COS(RADIANS(A1469*'First Approx.'!$D$18))+COS(RADIANS(A1469*'First Approx.'!$D$19))))</f>
        <v>#N/A</v>
      </c>
    </row>
    <row r="1470" spans="1:4" x14ac:dyDescent="0.25">
      <c r="A1470">
        <v>734</v>
      </c>
      <c r="B1470" t="str">
        <f>IF(A1470&lt;='First Approx.'!$D$20,A1470,"")</f>
        <v/>
      </c>
      <c r="C1470" s="1" t="e">
        <f>IF(B1470="",#N/A,0.5*(SIN(RADIANS(A1470*'First Approx.'!$D$18))+SIN(RADIANS(A1470*'First Approx.'!$D$19))))</f>
        <v>#N/A</v>
      </c>
      <c r="D1470" s="1" t="e">
        <f>IF(B1470="",#N/A,0.5*(COS(RADIANS(A1470*'First Approx.'!$D$18))+COS(RADIANS(A1470*'First Approx.'!$D$19))))</f>
        <v>#N/A</v>
      </c>
    </row>
    <row r="1471" spans="1:4" x14ac:dyDescent="0.25">
      <c r="A1471">
        <v>734.5</v>
      </c>
      <c r="B1471" t="str">
        <f>IF(A1471&lt;='First Approx.'!$D$20,A1471,"")</f>
        <v/>
      </c>
      <c r="C1471" s="1" t="e">
        <f>IF(B1471="",#N/A,0.5*(SIN(RADIANS(A1471*'First Approx.'!$D$18))+SIN(RADIANS(A1471*'First Approx.'!$D$19))))</f>
        <v>#N/A</v>
      </c>
      <c r="D1471" s="1" t="e">
        <f>IF(B1471="",#N/A,0.5*(COS(RADIANS(A1471*'First Approx.'!$D$18))+COS(RADIANS(A1471*'First Approx.'!$D$19))))</f>
        <v>#N/A</v>
      </c>
    </row>
    <row r="1472" spans="1:4" x14ac:dyDescent="0.25">
      <c r="A1472">
        <v>735</v>
      </c>
      <c r="B1472" t="str">
        <f>IF(A1472&lt;='First Approx.'!$D$20,A1472,"")</f>
        <v/>
      </c>
      <c r="C1472" s="1" t="e">
        <f>IF(B1472="",#N/A,0.5*(SIN(RADIANS(A1472*'First Approx.'!$D$18))+SIN(RADIANS(A1472*'First Approx.'!$D$19))))</f>
        <v>#N/A</v>
      </c>
      <c r="D1472" s="1" t="e">
        <f>IF(B1472="",#N/A,0.5*(COS(RADIANS(A1472*'First Approx.'!$D$18))+COS(RADIANS(A1472*'First Approx.'!$D$19))))</f>
        <v>#N/A</v>
      </c>
    </row>
    <row r="1473" spans="1:4" x14ac:dyDescent="0.25">
      <c r="A1473">
        <v>735.5</v>
      </c>
      <c r="B1473" t="str">
        <f>IF(A1473&lt;='First Approx.'!$D$20,A1473,"")</f>
        <v/>
      </c>
      <c r="C1473" s="1" t="e">
        <f>IF(B1473="",#N/A,0.5*(SIN(RADIANS(A1473*'First Approx.'!$D$18))+SIN(RADIANS(A1473*'First Approx.'!$D$19))))</f>
        <v>#N/A</v>
      </c>
      <c r="D1473" s="1" t="e">
        <f>IF(B1473="",#N/A,0.5*(COS(RADIANS(A1473*'First Approx.'!$D$18))+COS(RADIANS(A1473*'First Approx.'!$D$19))))</f>
        <v>#N/A</v>
      </c>
    </row>
    <row r="1474" spans="1:4" x14ac:dyDescent="0.25">
      <c r="A1474">
        <v>736</v>
      </c>
      <c r="B1474" t="str">
        <f>IF(A1474&lt;='First Approx.'!$D$20,A1474,"")</f>
        <v/>
      </c>
      <c r="C1474" s="1" t="e">
        <f>IF(B1474="",#N/A,0.5*(SIN(RADIANS(A1474*'First Approx.'!$D$18))+SIN(RADIANS(A1474*'First Approx.'!$D$19))))</f>
        <v>#N/A</v>
      </c>
      <c r="D1474" s="1" t="e">
        <f>IF(B1474="",#N/A,0.5*(COS(RADIANS(A1474*'First Approx.'!$D$18))+COS(RADIANS(A1474*'First Approx.'!$D$19))))</f>
        <v>#N/A</v>
      </c>
    </row>
    <row r="1475" spans="1:4" x14ac:dyDescent="0.25">
      <c r="A1475">
        <v>736.5</v>
      </c>
      <c r="B1475" t="str">
        <f>IF(A1475&lt;='First Approx.'!$D$20,A1475,"")</f>
        <v/>
      </c>
      <c r="C1475" s="1" t="e">
        <f>IF(B1475="",#N/A,0.5*(SIN(RADIANS(A1475*'First Approx.'!$D$18))+SIN(RADIANS(A1475*'First Approx.'!$D$19))))</f>
        <v>#N/A</v>
      </c>
      <c r="D1475" s="1" t="e">
        <f>IF(B1475="",#N/A,0.5*(COS(RADIANS(A1475*'First Approx.'!$D$18))+COS(RADIANS(A1475*'First Approx.'!$D$19))))</f>
        <v>#N/A</v>
      </c>
    </row>
    <row r="1476" spans="1:4" x14ac:dyDescent="0.25">
      <c r="A1476">
        <v>737</v>
      </c>
      <c r="B1476" t="str">
        <f>IF(A1476&lt;='First Approx.'!$D$20,A1476,"")</f>
        <v/>
      </c>
      <c r="C1476" s="1" t="e">
        <f>IF(B1476="",#N/A,0.5*(SIN(RADIANS(A1476*'First Approx.'!$D$18))+SIN(RADIANS(A1476*'First Approx.'!$D$19))))</f>
        <v>#N/A</v>
      </c>
      <c r="D1476" s="1" t="e">
        <f>IF(B1476="",#N/A,0.5*(COS(RADIANS(A1476*'First Approx.'!$D$18))+COS(RADIANS(A1476*'First Approx.'!$D$19))))</f>
        <v>#N/A</v>
      </c>
    </row>
    <row r="1477" spans="1:4" x14ac:dyDescent="0.25">
      <c r="A1477">
        <v>737.5</v>
      </c>
      <c r="B1477" t="str">
        <f>IF(A1477&lt;='First Approx.'!$D$20,A1477,"")</f>
        <v/>
      </c>
      <c r="C1477" s="1" t="e">
        <f>IF(B1477="",#N/A,0.5*(SIN(RADIANS(A1477*'First Approx.'!$D$18))+SIN(RADIANS(A1477*'First Approx.'!$D$19))))</f>
        <v>#N/A</v>
      </c>
      <c r="D1477" s="1" t="e">
        <f>IF(B1477="",#N/A,0.5*(COS(RADIANS(A1477*'First Approx.'!$D$18))+COS(RADIANS(A1477*'First Approx.'!$D$19))))</f>
        <v>#N/A</v>
      </c>
    </row>
    <row r="1478" spans="1:4" x14ac:dyDescent="0.25">
      <c r="A1478">
        <v>738</v>
      </c>
      <c r="B1478" t="str">
        <f>IF(A1478&lt;='First Approx.'!$D$20,A1478,"")</f>
        <v/>
      </c>
      <c r="C1478" s="1" t="e">
        <f>IF(B1478="",#N/A,0.5*(SIN(RADIANS(A1478*'First Approx.'!$D$18))+SIN(RADIANS(A1478*'First Approx.'!$D$19))))</f>
        <v>#N/A</v>
      </c>
      <c r="D1478" s="1" t="e">
        <f>IF(B1478="",#N/A,0.5*(COS(RADIANS(A1478*'First Approx.'!$D$18))+COS(RADIANS(A1478*'First Approx.'!$D$19))))</f>
        <v>#N/A</v>
      </c>
    </row>
    <row r="1479" spans="1:4" x14ac:dyDescent="0.25">
      <c r="A1479">
        <v>738.5</v>
      </c>
      <c r="B1479" t="str">
        <f>IF(A1479&lt;='First Approx.'!$D$20,A1479,"")</f>
        <v/>
      </c>
      <c r="C1479" s="1" t="e">
        <f>IF(B1479="",#N/A,0.5*(SIN(RADIANS(A1479*'First Approx.'!$D$18))+SIN(RADIANS(A1479*'First Approx.'!$D$19))))</f>
        <v>#N/A</v>
      </c>
      <c r="D1479" s="1" t="e">
        <f>IF(B1479="",#N/A,0.5*(COS(RADIANS(A1479*'First Approx.'!$D$18))+COS(RADIANS(A1479*'First Approx.'!$D$19))))</f>
        <v>#N/A</v>
      </c>
    </row>
    <row r="1480" spans="1:4" x14ac:dyDescent="0.25">
      <c r="A1480">
        <v>739</v>
      </c>
      <c r="B1480" t="str">
        <f>IF(A1480&lt;='First Approx.'!$D$20,A1480,"")</f>
        <v/>
      </c>
      <c r="C1480" s="1" t="e">
        <f>IF(B1480="",#N/A,0.5*(SIN(RADIANS(A1480*'First Approx.'!$D$18))+SIN(RADIANS(A1480*'First Approx.'!$D$19))))</f>
        <v>#N/A</v>
      </c>
      <c r="D1480" s="1" t="e">
        <f>IF(B1480="",#N/A,0.5*(COS(RADIANS(A1480*'First Approx.'!$D$18))+COS(RADIANS(A1480*'First Approx.'!$D$19))))</f>
        <v>#N/A</v>
      </c>
    </row>
    <row r="1481" spans="1:4" x14ac:dyDescent="0.25">
      <c r="A1481">
        <v>739.5</v>
      </c>
      <c r="B1481" t="str">
        <f>IF(A1481&lt;='First Approx.'!$D$20,A1481,"")</f>
        <v/>
      </c>
      <c r="C1481" s="1" t="e">
        <f>IF(B1481="",#N/A,0.5*(SIN(RADIANS(A1481*'First Approx.'!$D$18))+SIN(RADIANS(A1481*'First Approx.'!$D$19))))</f>
        <v>#N/A</v>
      </c>
      <c r="D1481" s="1" t="e">
        <f>IF(B1481="",#N/A,0.5*(COS(RADIANS(A1481*'First Approx.'!$D$18))+COS(RADIANS(A1481*'First Approx.'!$D$19))))</f>
        <v>#N/A</v>
      </c>
    </row>
    <row r="1482" spans="1:4" x14ac:dyDescent="0.25">
      <c r="A1482">
        <v>740</v>
      </c>
      <c r="B1482" t="str">
        <f>IF(A1482&lt;='First Approx.'!$D$20,A1482,"")</f>
        <v/>
      </c>
      <c r="C1482" s="1" t="e">
        <f>IF(B1482="",#N/A,0.5*(SIN(RADIANS(A1482*'First Approx.'!$D$18))+SIN(RADIANS(A1482*'First Approx.'!$D$19))))</f>
        <v>#N/A</v>
      </c>
      <c r="D1482" s="1" t="e">
        <f>IF(B1482="",#N/A,0.5*(COS(RADIANS(A1482*'First Approx.'!$D$18))+COS(RADIANS(A1482*'First Approx.'!$D$19))))</f>
        <v>#N/A</v>
      </c>
    </row>
    <row r="1483" spans="1:4" x14ac:dyDescent="0.25">
      <c r="A1483">
        <v>740.5</v>
      </c>
      <c r="B1483" t="str">
        <f>IF(A1483&lt;='First Approx.'!$D$20,A1483,"")</f>
        <v/>
      </c>
      <c r="C1483" s="1" t="e">
        <f>IF(B1483="",#N/A,0.5*(SIN(RADIANS(A1483*'First Approx.'!$D$18))+SIN(RADIANS(A1483*'First Approx.'!$D$19))))</f>
        <v>#N/A</v>
      </c>
      <c r="D1483" s="1" t="e">
        <f>IF(B1483="",#N/A,0.5*(COS(RADIANS(A1483*'First Approx.'!$D$18))+COS(RADIANS(A1483*'First Approx.'!$D$19))))</f>
        <v>#N/A</v>
      </c>
    </row>
    <row r="1484" spans="1:4" x14ac:dyDescent="0.25">
      <c r="A1484">
        <v>741</v>
      </c>
      <c r="B1484" t="str">
        <f>IF(A1484&lt;='First Approx.'!$D$20,A1484,"")</f>
        <v/>
      </c>
      <c r="C1484" s="1" t="e">
        <f>IF(B1484="",#N/A,0.5*(SIN(RADIANS(A1484*'First Approx.'!$D$18))+SIN(RADIANS(A1484*'First Approx.'!$D$19))))</f>
        <v>#N/A</v>
      </c>
      <c r="D1484" s="1" t="e">
        <f>IF(B1484="",#N/A,0.5*(COS(RADIANS(A1484*'First Approx.'!$D$18))+COS(RADIANS(A1484*'First Approx.'!$D$19))))</f>
        <v>#N/A</v>
      </c>
    </row>
    <row r="1485" spans="1:4" x14ac:dyDescent="0.25">
      <c r="A1485">
        <v>741.5</v>
      </c>
      <c r="B1485" t="str">
        <f>IF(A1485&lt;='First Approx.'!$D$20,A1485,"")</f>
        <v/>
      </c>
      <c r="C1485" s="1" t="e">
        <f>IF(B1485="",#N/A,0.5*(SIN(RADIANS(A1485*'First Approx.'!$D$18))+SIN(RADIANS(A1485*'First Approx.'!$D$19))))</f>
        <v>#N/A</v>
      </c>
      <c r="D1485" s="1" t="e">
        <f>IF(B1485="",#N/A,0.5*(COS(RADIANS(A1485*'First Approx.'!$D$18))+COS(RADIANS(A1485*'First Approx.'!$D$19))))</f>
        <v>#N/A</v>
      </c>
    </row>
    <row r="1486" spans="1:4" x14ac:dyDescent="0.25">
      <c r="A1486">
        <v>742</v>
      </c>
      <c r="B1486" t="str">
        <f>IF(A1486&lt;='First Approx.'!$D$20,A1486,"")</f>
        <v/>
      </c>
      <c r="C1486" s="1" t="e">
        <f>IF(B1486="",#N/A,0.5*(SIN(RADIANS(A1486*'First Approx.'!$D$18))+SIN(RADIANS(A1486*'First Approx.'!$D$19))))</f>
        <v>#N/A</v>
      </c>
      <c r="D1486" s="1" t="e">
        <f>IF(B1486="",#N/A,0.5*(COS(RADIANS(A1486*'First Approx.'!$D$18))+COS(RADIANS(A1486*'First Approx.'!$D$19))))</f>
        <v>#N/A</v>
      </c>
    </row>
    <row r="1487" spans="1:4" x14ac:dyDescent="0.25">
      <c r="A1487">
        <v>742.5</v>
      </c>
      <c r="B1487" t="str">
        <f>IF(A1487&lt;='First Approx.'!$D$20,A1487,"")</f>
        <v/>
      </c>
      <c r="C1487" s="1" t="e">
        <f>IF(B1487="",#N/A,0.5*(SIN(RADIANS(A1487*'First Approx.'!$D$18))+SIN(RADIANS(A1487*'First Approx.'!$D$19))))</f>
        <v>#N/A</v>
      </c>
      <c r="D1487" s="1" t="e">
        <f>IF(B1487="",#N/A,0.5*(COS(RADIANS(A1487*'First Approx.'!$D$18))+COS(RADIANS(A1487*'First Approx.'!$D$19))))</f>
        <v>#N/A</v>
      </c>
    </row>
    <row r="1488" spans="1:4" x14ac:dyDescent="0.25">
      <c r="A1488">
        <v>743</v>
      </c>
      <c r="B1488" t="str">
        <f>IF(A1488&lt;='First Approx.'!$D$20,A1488,"")</f>
        <v/>
      </c>
      <c r="C1488" s="1" t="e">
        <f>IF(B1488="",#N/A,0.5*(SIN(RADIANS(A1488*'First Approx.'!$D$18))+SIN(RADIANS(A1488*'First Approx.'!$D$19))))</f>
        <v>#N/A</v>
      </c>
      <c r="D1488" s="1" t="e">
        <f>IF(B1488="",#N/A,0.5*(COS(RADIANS(A1488*'First Approx.'!$D$18))+COS(RADIANS(A1488*'First Approx.'!$D$19))))</f>
        <v>#N/A</v>
      </c>
    </row>
    <row r="1489" spans="1:4" x14ac:dyDescent="0.25">
      <c r="A1489">
        <v>743.5</v>
      </c>
      <c r="B1489" t="str">
        <f>IF(A1489&lt;='First Approx.'!$D$20,A1489,"")</f>
        <v/>
      </c>
      <c r="C1489" s="1" t="e">
        <f>IF(B1489="",#N/A,0.5*(SIN(RADIANS(A1489*'First Approx.'!$D$18))+SIN(RADIANS(A1489*'First Approx.'!$D$19))))</f>
        <v>#N/A</v>
      </c>
      <c r="D1489" s="1" t="e">
        <f>IF(B1489="",#N/A,0.5*(COS(RADIANS(A1489*'First Approx.'!$D$18))+COS(RADIANS(A1489*'First Approx.'!$D$19))))</f>
        <v>#N/A</v>
      </c>
    </row>
    <row r="1490" spans="1:4" x14ac:dyDescent="0.25">
      <c r="A1490">
        <v>744</v>
      </c>
      <c r="B1490" t="str">
        <f>IF(A1490&lt;='First Approx.'!$D$20,A1490,"")</f>
        <v/>
      </c>
      <c r="C1490" s="1" t="e">
        <f>IF(B1490="",#N/A,0.5*(SIN(RADIANS(A1490*'First Approx.'!$D$18))+SIN(RADIANS(A1490*'First Approx.'!$D$19))))</f>
        <v>#N/A</v>
      </c>
      <c r="D1490" s="1" t="e">
        <f>IF(B1490="",#N/A,0.5*(COS(RADIANS(A1490*'First Approx.'!$D$18))+COS(RADIANS(A1490*'First Approx.'!$D$19))))</f>
        <v>#N/A</v>
      </c>
    </row>
    <row r="1491" spans="1:4" x14ac:dyDescent="0.25">
      <c r="A1491">
        <v>744.5</v>
      </c>
      <c r="B1491" t="str">
        <f>IF(A1491&lt;='First Approx.'!$D$20,A1491,"")</f>
        <v/>
      </c>
      <c r="C1491" s="1" t="e">
        <f>IF(B1491="",#N/A,0.5*(SIN(RADIANS(A1491*'First Approx.'!$D$18))+SIN(RADIANS(A1491*'First Approx.'!$D$19))))</f>
        <v>#N/A</v>
      </c>
      <c r="D1491" s="1" t="e">
        <f>IF(B1491="",#N/A,0.5*(COS(RADIANS(A1491*'First Approx.'!$D$18))+COS(RADIANS(A1491*'First Approx.'!$D$19))))</f>
        <v>#N/A</v>
      </c>
    </row>
    <row r="1492" spans="1:4" x14ac:dyDescent="0.25">
      <c r="A1492">
        <v>745</v>
      </c>
      <c r="B1492" t="str">
        <f>IF(A1492&lt;='First Approx.'!$D$20,A1492,"")</f>
        <v/>
      </c>
      <c r="C1492" s="1" t="e">
        <f>IF(B1492="",#N/A,0.5*(SIN(RADIANS(A1492*'First Approx.'!$D$18))+SIN(RADIANS(A1492*'First Approx.'!$D$19))))</f>
        <v>#N/A</v>
      </c>
      <c r="D1492" s="1" t="e">
        <f>IF(B1492="",#N/A,0.5*(COS(RADIANS(A1492*'First Approx.'!$D$18))+COS(RADIANS(A1492*'First Approx.'!$D$19))))</f>
        <v>#N/A</v>
      </c>
    </row>
    <row r="1493" spans="1:4" x14ac:dyDescent="0.25">
      <c r="A1493">
        <v>745.5</v>
      </c>
      <c r="B1493" t="str">
        <f>IF(A1493&lt;='First Approx.'!$D$20,A1493,"")</f>
        <v/>
      </c>
      <c r="C1493" s="1" t="e">
        <f>IF(B1493="",#N/A,0.5*(SIN(RADIANS(A1493*'First Approx.'!$D$18))+SIN(RADIANS(A1493*'First Approx.'!$D$19))))</f>
        <v>#N/A</v>
      </c>
      <c r="D1493" s="1" t="e">
        <f>IF(B1493="",#N/A,0.5*(COS(RADIANS(A1493*'First Approx.'!$D$18))+COS(RADIANS(A1493*'First Approx.'!$D$19))))</f>
        <v>#N/A</v>
      </c>
    </row>
    <row r="1494" spans="1:4" x14ac:dyDescent="0.25">
      <c r="A1494">
        <v>746</v>
      </c>
      <c r="B1494" t="str">
        <f>IF(A1494&lt;='First Approx.'!$D$20,A1494,"")</f>
        <v/>
      </c>
      <c r="C1494" s="1" t="e">
        <f>IF(B1494="",#N/A,0.5*(SIN(RADIANS(A1494*'First Approx.'!$D$18))+SIN(RADIANS(A1494*'First Approx.'!$D$19))))</f>
        <v>#N/A</v>
      </c>
      <c r="D1494" s="1" t="e">
        <f>IF(B1494="",#N/A,0.5*(COS(RADIANS(A1494*'First Approx.'!$D$18))+COS(RADIANS(A1494*'First Approx.'!$D$19))))</f>
        <v>#N/A</v>
      </c>
    </row>
    <row r="1495" spans="1:4" x14ac:dyDescent="0.25">
      <c r="A1495">
        <v>746.5</v>
      </c>
      <c r="B1495" t="str">
        <f>IF(A1495&lt;='First Approx.'!$D$20,A1495,"")</f>
        <v/>
      </c>
      <c r="C1495" s="1" t="e">
        <f>IF(B1495="",#N/A,0.5*(SIN(RADIANS(A1495*'First Approx.'!$D$18))+SIN(RADIANS(A1495*'First Approx.'!$D$19))))</f>
        <v>#N/A</v>
      </c>
      <c r="D1495" s="1" t="e">
        <f>IF(B1495="",#N/A,0.5*(COS(RADIANS(A1495*'First Approx.'!$D$18))+COS(RADIANS(A1495*'First Approx.'!$D$19))))</f>
        <v>#N/A</v>
      </c>
    </row>
    <row r="1496" spans="1:4" x14ac:dyDescent="0.25">
      <c r="A1496">
        <v>747</v>
      </c>
      <c r="B1496" t="str">
        <f>IF(A1496&lt;='First Approx.'!$D$20,A1496,"")</f>
        <v/>
      </c>
      <c r="C1496" s="1" t="e">
        <f>IF(B1496="",#N/A,0.5*(SIN(RADIANS(A1496*'First Approx.'!$D$18))+SIN(RADIANS(A1496*'First Approx.'!$D$19))))</f>
        <v>#N/A</v>
      </c>
      <c r="D1496" s="1" t="e">
        <f>IF(B1496="",#N/A,0.5*(COS(RADIANS(A1496*'First Approx.'!$D$18))+COS(RADIANS(A1496*'First Approx.'!$D$19))))</f>
        <v>#N/A</v>
      </c>
    </row>
    <row r="1497" spans="1:4" x14ac:dyDescent="0.25">
      <c r="A1497">
        <v>747.5</v>
      </c>
      <c r="B1497" t="str">
        <f>IF(A1497&lt;='First Approx.'!$D$20,A1497,"")</f>
        <v/>
      </c>
      <c r="C1497" s="1" t="e">
        <f>IF(B1497="",#N/A,0.5*(SIN(RADIANS(A1497*'First Approx.'!$D$18))+SIN(RADIANS(A1497*'First Approx.'!$D$19))))</f>
        <v>#N/A</v>
      </c>
      <c r="D1497" s="1" t="e">
        <f>IF(B1497="",#N/A,0.5*(COS(RADIANS(A1497*'First Approx.'!$D$18))+COS(RADIANS(A1497*'First Approx.'!$D$19))))</f>
        <v>#N/A</v>
      </c>
    </row>
    <row r="1498" spans="1:4" x14ac:dyDescent="0.25">
      <c r="A1498">
        <v>748</v>
      </c>
      <c r="B1498" t="str">
        <f>IF(A1498&lt;='First Approx.'!$D$20,A1498,"")</f>
        <v/>
      </c>
      <c r="C1498" s="1" t="e">
        <f>IF(B1498="",#N/A,0.5*(SIN(RADIANS(A1498*'First Approx.'!$D$18))+SIN(RADIANS(A1498*'First Approx.'!$D$19))))</f>
        <v>#N/A</v>
      </c>
      <c r="D1498" s="1" t="e">
        <f>IF(B1498="",#N/A,0.5*(COS(RADIANS(A1498*'First Approx.'!$D$18))+COS(RADIANS(A1498*'First Approx.'!$D$19))))</f>
        <v>#N/A</v>
      </c>
    </row>
    <row r="1499" spans="1:4" x14ac:dyDescent="0.25">
      <c r="A1499">
        <v>748.5</v>
      </c>
      <c r="B1499" t="str">
        <f>IF(A1499&lt;='First Approx.'!$D$20,A1499,"")</f>
        <v/>
      </c>
      <c r="C1499" s="1" t="e">
        <f>IF(B1499="",#N/A,0.5*(SIN(RADIANS(A1499*'First Approx.'!$D$18))+SIN(RADIANS(A1499*'First Approx.'!$D$19))))</f>
        <v>#N/A</v>
      </c>
      <c r="D1499" s="1" t="e">
        <f>IF(B1499="",#N/A,0.5*(COS(RADIANS(A1499*'First Approx.'!$D$18))+COS(RADIANS(A1499*'First Approx.'!$D$19))))</f>
        <v>#N/A</v>
      </c>
    </row>
    <row r="1500" spans="1:4" x14ac:dyDescent="0.25">
      <c r="A1500">
        <v>749</v>
      </c>
      <c r="B1500" t="str">
        <f>IF(A1500&lt;='First Approx.'!$D$20,A1500,"")</f>
        <v/>
      </c>
      <c r="C1500" s="1" t="e">
        <f>IF(B1500="",#N/A,0.5*(SIN(RADIANS(A1500*'First Approx.'!$D$18))+SIN(RADIANS(A1500*'First Approx.'!$D$19))))</f>
        <v>#N/A</v>
      </c>
      <c r="D1500" s="1" t="e">
        <f>IF(B1500="",#N/A,0.5*(COS(RADIANS(A1500*'First Approx.'!$D$18))+COS(RADIANS(A1500*'First Approx.'!$D$19))))</f>
        <v>#N/A</v>
      </c>
    </row>
    <row r="1501" spans="1:4" x14ac:dyDescent="0.25">
      <c r="A1501">
        <v>749.5</v>
      </c>
      <c r="B1501" t="str">
        <f>IF(A1501&lt;='First Approx.'!$D$20,A1501,"")</f>
        <v/>
      </c>
      <c r="C1501" s="1" t="e">
        <f>IF(B1501="",#N/A,0.5*(SIN(RADIANS(A1501*'First Approx.'!$D$18))+SIN(RADIANS(A1501*'First Approx.'!$D$19))))</f>
        <v>#N/A</v>
      </c>
      <c r="D1501" s="1" t="e">
        <f>IF(B1501="",#N/A,0.5*(COS(RADIANS(A1501*'First Approx.'!$D$18))+COS(RADIANS(A1501*'First Approx.'!$D$19))))</f>
        <v>#N/A</v>
      </c>
    </row>
    <row r="1502" spans="1:4" x14ac:dyDescent="0.25">
      <c r="A1502">
        <v>750</v>
      </c>
      <c r="B1502" t="str">
        <f>IF(A1502&lt;='First Approx.'!$D$20,A1502,"")</f>
        <v/>
      </c>
      <c r="C1502" s="1" t="e">
        <f>IF(B1502="",#N/A,0.5*(SIN(RADIANS(A1502*'First Approx.'!$D$18))+SIN(RADIANS(A1502*'First Approx.'!$D$19))))</f>
        <v>#N/A</v>
      </c>
      <c r="D1502" s="1" t="e">
        <f>IF(B1502="",#N/A,0.5*(COS(RADIANS(A1502*'First Approx.'!$D$18))+COS(RADIANS(A1502*'First Approx.'!$D$19))))</f>
        <v>#N/A</v>
      </c>
    </row>
    <row r="1503" spans="1:4" x14ac:dyDescent="0.25">
      <c r="A1503">
        <v>750.5</v>
      </c>
      <c r="B1503" t="str">
        <f>IF(A1503&lt;='First Approx.'!$D$20,A1503,"")</f>
        <v/>
      </c>
      <c r="C1503" s="1" t="e">
        <f>IF(B1503="",#N/A,0.5*(SIN(RADIANS(A1503*'First Approx.'!$D$18))+SIN(RADIANS(A1503*'First Approx.'!$D$19))))</f>
        <v>#N/A</v>
      </c>
      <c r="D1503" s="1" t="e">
        <f>IF(B1503="",#N/A,0.5*(COS(RADIANS(A1503*'First Approx.'!$D$18))+COS(RADIANS(A1503*'First Approx.'!$D$19))))</f>
        <v>#N/A</v>
      </c>
    </row>
    <row r="1504" spans="1:4" x14ac:dyDescent="0.25">
      <c r="A1504">
        <v>751</v>
      </c>
      <c r="B1504" t="str">
        <f>IF(A1504&lt;='First Approx.'!$D$20,A1504,"")</f>
        <v/>
      </c>
      <c r="C1504" s="1" t="e">
        <f>IF(B1504="",#N/A,0.5*(SIN(RADIANS(A1504*'First Approx.'!$D$18))+SIN(RADIANS(A1504*'First Approx.'!$D$19))))</f>
        <v>#N/A</v>
      </c>
      <c r="D1504" s="1" t="e">
        <f>IF(B1504="",#N/A,0.5*(COS(RADIANS(A1504*'First Approx.'!$D$18))+COS(RADIANS(A1504*'First Approx.'!$D$19))))</f>
        <v>#N/A</v>
      </c>
    </row>
    <row r="1505" spans="1:4" x14ac:dyDescent="0.25">
      <c r="A1505">
        <v>751.5</v>
      </c>
      <c r="B1505" t="str">
        <f>IF(A1505&lt;='First Approx.'!$D$20,A1505,"")</f>
        <v/>
      </c>
      <c r="C1505" s="1" t="e">
        <f>IF(B1505="",#N/A,0.5*(SIN(RADIANS(A1505*'First Approx.'!$D$18))+SIN(RADIANS(A1505*'First Approx.'!$D$19))))</f>
        <v>#N/A</v>
      </c>
      <c r="D1505" s="1" t="e">
        <f>IF(B1505="",#N/A,0.5*(COS(RADIANS(A1505*'First Approx.'!$D$18))+COS(RADIANS(A1505*'First Approx.'!$D$19))))</f>
        <v>#N/A</v>
      </c>
    </row>
    <row r="1506" spans="1:4" x14ac:dyDescent="0.25">
      <c r="A1506">
        <v>752</v>
      </c>
      <c r="B1506" t="str">
        <f>IF(A1506&lt;='First Approx.'!$D$20,A1506,"")</f>
        <v/>
      </c>
      <c r="C1506" s="1" t="e">
        <f>IF(B1506="",#N/A,0.5*(SIN(RADIANS(A1506*'First Approx.'!$D$18))+SIN(RADIANS(A1506*'First Approx.'!$D$19))))</f>
        <v>#N/A</v>
      </c>
      <c r="D1506" s="1" t="e">
        <f>IF(B1506="",#N/A,0.5*(COS(RADIANS(A1506*'First Approx.'!$D$18))+COS(RADIANS(A1506*'First Approx.'!$D$19))))</f>
        <v>#N/A</v>
      </c>
    </row>
    <row r="1507" spans="1:4" x14ac:dyDescent="0.25">
      <c r="A1507">
        <v>752.5</v>
      </c>
      <c r="B1507" t="str">
        <f>IF(A1507&lt;='First Approx.'!$D$20,A1507,"")</f>
        <v/>
      </c>
      <c r="C1507" s="1" t="e">
        <f>IF(B1507="",#N/A,0.5*(SIN(RADIANS(A1507*'First Approx.'!$D$18))+SIN(RADIANS(A1507*'First Approx.'!$D$19))))</f>
        <v>#N/A</v>
      </c>
      <c r="D1507" s="1" t="e">
        <f>IF(B1507="",#N/A,0.5*(COS(RADIANS(A1507*'First Approx.'!$D$18))+COS(RADIANS(A1507*'First Approx.'!$D$19))))</f>
        <v>#N/A</v>
      </c>
    </row>
    <row r="1508" spans="1:4" x14ac:dyDescent="0.25">
      <c r="A1508">
        <v>753</v>
      </c>
      <c r="B1508" t="str">
        <f>IF(A1508&lt;='First Approx.'!$D$20,A1508,"")</f>
        <v/>
      </c>
      <c r="C1508" s="1" t="e">
        <f>IF(B1508="",#N/A,0.5*(SIN(RADIANS(A1508*'First Approx.'!$D$18))+SIN(RADIANS(A1508*'First Approx.'!$D$19))))</f>
        <v>#N/A</v>
      </c>
      <c r="D1508" s="1" t="e">
        <f>IF(B1508="",#N/A,0.5*(COS(RADIANS(A1508*'First Approx.'!$D$18))+COS(RADIANS(A1508*'First Approx.'!$D$19))))</f>
        <v>#N/A</v>
      </c>
    </row>
    <row r="1509" spans="1:4" x14ac:dyDescent="0.25">
      <c r="A1509">
        <v>753.5</v>
      </c>
      <c r="B1509" t="str">
        <f>IF(A1509&lt;='First Approx.'!$D$20,A1509,"")</f>
        <v/>
      </c>
      <c r="C1509" s="1" t="e">
        <f>IF(B1509="",#N/A,0.5*(SIN(RADIANS(A1509*'First Approx.'!$D$18))+SIN(RADIANS(A1509*'First Approx.'!$D$19))))</f>
        <v>#N/A</v>
      </c>
      <c r="D1509" s="1" t="e">
        <f>IF(B1509="",#N/A,0.5*(COS(RADIANS(A1509*'First Approx.'!$D$18))+COS(RADIANS(A1509*'First Approx.'!$D$19))))</f>
        <v>#N/A</v>
      </c>
    </row>
    <row r="1510" spans="1:4" x14ac:dyDescent="0.25">
      <c r="A1510">
        <v>754</v>
      </c>
      <c r="B1510" t="str">
        <f>IF(A1510&lt;='First Approx.'!$D$20,A1510,"")</f>
        <v/>
      </c>
      <c r="C1510" s="1" t="e">
        <f>IF(B1510="",#N/A,0.5*(SIN(RADIANS(A1510*'First Approx.'!$D$18))+SIN(RADIANS(A1510*'First Approx.'!$D$19))))</f>
        <v>#N/A</v>
      </c>
      <c r="D1510" s="1" t="e">
        <f>IF(B1510="",#N/A,0.5*(COS(RADIANS(A1510*'First Approx.'!$D$18))+COS(RADIANS(A1510*'First Approx.'!$D$19))))</f>
        <v>#N/A</v>
      </c>
    </row>
    <row r="1511" spans="1:4" x14ac:dyDescent="0.25">
      <c r="A1511">
        <v>754.5</v>
      </c>
      <c r="B1511" t="str">
        <f>IF(A1511&lt;='First Approx.'!$D$20,A1511,"")</f>
        <v/>
      </c>
      <c r="C1511" s="1" t="e">
        <f>IF(B1511="",#N/A,0.5*(SIN(RADIANS(A1511*'First Approx.'!$D$18))+SIN(RADIANS(A1511*'First Approx.'!$D$19))))</f>
        <v>#N/A</v>
      </c>
      <c r="D1511" s="1" t="e">
        <f>IF(B1511="",#N/A,0.5*(COS(RADIANS(A1511*'First Approx.'!$D$18))+COS(RADIANS(A1511*'First Approx.'!$D$19))))</f>
        <v>#N/A</v>
      </c>
    </row>
    <row r="1512" spans="1:4" x14ac:dyDescent="0.25">
      <c r="A1512">
        <v>755</v>
      </c>
      <c r="B1512" t="str">
        <f>IF(A1512&lt;='First Approx.'!$D$20,A1512,"")</f>
        <v/>
      </c>
      <c r="C1512" s="1" t="e">
        <f>IF(B1512="",#N/A,0.5*(SIN(RADIANS(A1512*'First Approx.'!$D$18))+SIN(RADIANS(A1512*'First Approx.'!$D$19))))</f>
        <v>#N/A</v>
      </c>
      <c r="D1512" s="1" t="e">
        <f>IF(B1512="",#N/A,0.5*(COS(RADIANS(A1512*'First Approx.'!$D$18))+COS(RADIANS(A1512*'First Approx.'!$D$19))))</f>
        <v>#N/A</v>
      </c>
    </row>
    <row r="1513" spans="1:4" x14ac:dyDescent="0.25">
      <c r="A1513">
        <v>755.5</v>
      </c>
      <c r="B1513" t="str">
        <f>IF(A1513&lt;='First Approx.'!$D$20,A1513,"")</f>
        <v/>
      </c>
      <c r="C1513" s="1" t="e">
        <f>IF(B1513="",#N/A,0.5*(SIN(RADIANS(A1513*'First Approx.'!$D$18))+SIN(RADIANS(A1513*'First Approx.'!$D$19))))</f>
        <v>#N/A</v>
      </c>
      <c r="D1513" s="1" t="e">
        <f>IF(B1513="",#N/A,0.5*(COS(RADIANS(A1513*'First Approx.'!$D$18))+COS(RADIANS(A1513*'First Approx.'!$D$19))))</f>
        <v>#N/A</v>
      </c>
    </row>
    <row r="1514" spans="1:4" x14ac:dyDescent="0.25">
      <c r="A1514">
        <v>756</v>
      </c>
      <c r="B1514" t="str">
        <f>IF(A1514&lt;='First Approx.'!$D$20,A1514,"")</f>
        <v/>
      </c>
      <c r="C1514" s="1" t="e">
        <f>IF(B1514="",#N/A,0.5*(SIN(RADIANS(A1514*'First Approx.'!$D$18))+SIN(RADIANS(A1514*'First Approx.'!$D$19))))</f>
        <v>#N/A</v>
      </c>
      <c r="D1514" s="1" t="e">
        <f>IF(B1514="",#N/A,0.5*(COS(RADIANS(A1514*'First Approx.'!$D$18))+COS(RADIANS(A1514*'First Approx.'!$D$19))))</f>
        <v>#N/A</v>
      </c>
    </row>
    <row r="1515" spans="1:4" x14ac:dyDescent="0.25">
      <c r="A1515">
        <v>756.5</v>
      </c>
      <c r="B1515" t="str">
        <f>IF(A1515&lt;='First Approx.'!$D$20,A1515,"")</f>
        <v/>
      </c>
      <c r="C1515" s="1" t="e">
        <f>IF(B1515="",#N/A,0.5*(SIN(RADIANS(A1515*'First Approx.'!$D$18))+SIN(RADIANS(A1515*'First Approx.'!$D$19))))</f>
        <v>#N/A</v>
      </c>
      <c r="D1515" s="1" t="e">
        <f>IF(B1515="",#N/A,0.5*(COS(RADIANS(A1515*'First Approx.'!$D$18))+COS(RADIANS(A1515*'First Approx.'!$D$19))))</f>
        <v>#N/A</v>
      </c>
    </row>
    <row r="1516" spans="1:4" x14ac:dyDescent="0.25">
      <c r="A1516">
        <v>757</v>
      </c>
      <c r="B1516" t="str">
        <f>IF(A1516&lt;='First Approx.'!$D$20,A1516,"")</f>
        <v/>
      </c>
      <c r="C1516" s="1" t="e">
        <f>IF(B1516="",#N/A,0.5*(SIN(RADIANS(A1516*'First Approx.'!$D$18))+SIN(RADIANS(A1516*'First Approx.'!$D$19))))</f>
        <v>#N/A</v>
      </c>
      <c r="D1516" s="1" t="e">
        <f>IF(B1516="",#N/A,0.5*(COS(RADIANS(A1516*'First Approx.'!$D$18))+COS(RADIANS(A1516*'First Approx.'!$D$19))))</f>
        <v>#N/A</v>
      </c>
    </row>
    <row r="1517" spans="1:4" x14ac:dyDescent="0.25">
      <c r="A1517">
        <v>757.5</v>
      </c>
      <c r="B1517" t="str">
        <f>IF(A1517&lt;='First Approx.'!$D$20,A1517,"")</f>
        <v/>
      </c>
      <c r="C1517" s="1" t="e">
        <f>IF(B1517="",#N/A,0.5*(SIN(RADIANS(A1517*'First Approx.'!$D$18))+SIN(RADIANS(A1517*'First Approx.'!$D$19))))</f>
        <v>#N/A</v>
      </c>
      <c r="D1517" s="1" t="e">
        <f>IF(B1517="",#N/A,0.5*(COS(RADIANS(A1517*'First Approx.'!$D$18))+COS(RADIANS(A1517*'First Approx.'!$D$19))))</f>
        <v>#N/A</v>
      </c>
    </row>
    <row r="1518" spans="1:4" x14ac:dyDescent="0.25">
      <c r="A1518">
        <v>758</v>
      </c>
      <c r="B1518" t="str">
        <f>IF(A1518&lt;='First Approx.'!$D$20,A1518,"")</f>
        <v/>
      </c>
      <c r="C1518" s="1" t="e">
        <f>IF(B1518="",#N/A,0.5*(SIN(RADIANS(A1518*'First Approx.'!$D$18))+SIN(RADIANS(A1518*'First Approx.'!$D$19))))</f>
        <v>#N/A</v>
      </c>
      <c r="D1518" s="1" t="e">
        <f>IF(B1518="",#N/A,0.5*(COS(RADIANS(A1518*'First Approx.'!$D$18))+COS(RADIANS(A1518*'First Approx.'!$D$19))))</f>
        <v>#N/A</v>
      </c>
    </row>
    <row r="1519" spans="1:4" x14ac:dyDescent="0.25">
      <c r="A1519">
        <v>758.5</v>
      </c>
      <c r="B1519" t="str">
        <f>IF(A1519&lt;='First Approx.'!$D$20,A1519,"")</f>
        <v/>
      </c>
      <c r="C1519" s="1" t="e">
        <f>IF(B1519="",#N/A,0.5*(SIN(RADIANS(A1519*'First Approx.'!$D$18))+SIN(RADIANS(A1519*'First Approx.'!$D$19))))</f>
        <v>#N/A</v>
      </c>
      <c r="D1519" s="1" t="e">
        <f>IF(B1519="",#N/A,0.5*(COS(RADIANS(A1519*'First Approx.'!$D$18))+COS(RADIANS(A1519*'First Approx.'!$D$19))))</f>
        <v>#N/A</v>
      </c>
    </row>
    <row r="1520" spans="1:4" x14ac:dyDescent="0.25">
      <c r="A1520">
        <v>759</v>
      </c>
      <c r="B1520" t="str">
        <f>IF(A1520&lt;='First Approx.'!$D$20,A1520,"")</f>
        <v/>
      </c>
      <c r="C1520" s="1" t="e">
        <f>IF(B1520="",#N/A,0.5*(SIN(RADIANS(A1520*'First Approx.'!$D$18))+SIN(RADIANS(A1520*'First Approx.'!$D$19))))</f>
        <v>#N/A</v>
      </c>
      <c r="D1520" s="1" t="e">
        <f>IF(B1520="",#N/A,0.5*(COS(RADIANS(A1520*'First Approx.'!$D$18))+COS(RADIANS(A1520*'First Approx.'!$D$19))))</f>
        <v>#N/A</v>
      </c>
    </row>
    <row r="1521" spans="1:4" x14ac:dyDescent="0.25">
      <c r="A1521">
        <v>759.5</v>
      </c>
      <c r="B1521" t="str">
        <f>IF(A1521&lt;='First Approx.'!$D$20,A1521,"")</f>
        <v/>
      </c>
      <c r="C1521" s="1" t="e">
        <f>IF(B1521="",#N/A,0.5*(SIN(RADIANS(A1521*'First Approx.'!$D$18))+SIN(RADIANS(A1521*'First Approx.'!$D$19))))</f>
        <v>#N/A</v>
      </c>
      <c r="D1521" s="1" t="e">
        <f>IF(B1521="",#N/A,0.5*(COS(RADIANS(A1521*'First Approx.'!$D$18))+COS(RADIANS(A1521*'First Approx.'!$D$19))))</f>
        <v>#N/A</v>
      </c>
    </row>
    <row r="1522" spans="1:4" x14ac:dyDescent="0.25">
      <c r="A1522">
        <v>760</v>
      </c>
      <c r="B1522" t="str">
        <f>IF(A1522&lt;='First Approx.'!$D$20,A1522,"")</f>
        <v/>
      </c>
      <c r="C1522" s="1" t="e">
        <f>IF(B1522="",#N/A,0.5*(SIN(RADIANS(A1522*'First Approx.'!$D$18))+SIN(RADIANS(A1522*'First Approx.'!$D$19))))</f>
        <v>#N/A</v>
      </c>
      <c r="D1522" s="1" t="e">
        <f>IF(B1522="",#N/A,0.5*(COS(RADIANS(A1522*'First Approx.'!$D$18))+COS(RADIANS(A1522*'First Approx.'!$D$19))))</f>
        <v>#N/A</v>
      </c>
    </row>
    <row r="1523" spans="1:4" x14ac:dyDescent="0.25">
      <c r="A1523">
        <v>760.5</v>
      </c>
      <c r="B1523" t="str">
        <f>IF(A1523&lt;='First Approx.'!$D$20,A1523,"")</f>
        <v/>
      </c>
      <c r="C1523" s="1" t="e">
        <f>IF(B1523="",#N/A,0.5*(SIN(RADIANS(A1523*'First Approx.'!$D$18))+SIN(RADIANS(A1523*'First Approx.'!$D$19))))</f>
        <v>#N/A</v>
      </c>
      <c r="D1523" s="1" t="e">
        <f>IF(B1523="",#N/A,0.5*(COS(RADIANS(A1523*'First Approx.'!$D$18))+COS(RADIANS(A1523*'First Approx.'!$D$19))))</f>
        <v>#N/A</v>
      </c>
    </row>
    <row r="1524" spans="1:4" x14ac:dyDescent="0.25">
      <c r="A1524">
        <v>761</v>
      </c>
      <c r="B1524" t="str">
        <f>IF(A1524&lt;='First Approx.'!$D$20,A1524,"")</f>
        <v/>
      </c>
      <c r="C1524" s="1" t="e">
        <f>IF(B1524="",#N/A,0.5*(SIN(RADIANS(A1524*'First Approx.'!$D$18))+SIN(RADIANS(A1524*'First Approx.'!$D$19))))</f>
        <v>#N/A</v>
      </c>
      <c r="D1524" s="1" t="e">
        <f>IF(B1524="",#N/A,0.5*(COS(RADIANS(A1524*'First Approx.'!$D$18))+COS(RADIANS(A1524*'First Approx.'!$D$19))))</f>
        <v>#N/A</v>
      </c>
    </row>
    <row r="1525" spans="1:4" x14ac:dyDescent="0.25">
      <c r="A1525">
        <v>761.5</v>
      </c>
      <c r="B1525" t="str">
        <f>IF(A1525&lt;='First Approx.'!$D$20,A1525,"")</f>
        <v/>
      </c>
      <c r="C1525" s="1" t="e">
        <f>IF(B1525="",#N/A,0.5*(SIN(RADIANS(A1525*'First Approx.'!$D$18))+SIN(RADIANS(A1525*'First Approx.'!$D$19))))</f>
        <v>#N/A</v>
      </c>
      <c r="D1525" s="1" t="e">
        <f>IF(B1525="",#N/A,0.5*(COS(RADIANS(A1525*'First Approx.'!$D$18))+COS(RADIANS(A1525*'First Approx.'!$D$19))))</f>
        <v>#N/A</v>
      </c>
    </row>
    <row r="1526" spans="1:4" x14ac:dyDescent="0.25">
      <c r="A1526">
        <v>762</v>
      </c>
      <c r="B1526" t="str">
        <f>IF(A1526&lt;='First Approx.'!$D$20,A1526,"")</f>
        <v/>
      </c>
      <c r="C1526" s="1" t="e">
        <f>IF(B1526="",#N/A,0.5*(SIN(RADIANS(A1526*'First Approx.'!$D$18))+SIN(RADIANS(A1526*'First Approx.'!$D$19))))</f>
        <v>#N/A</v>
      </c>
      <c r="D1526" s="1" t="e">
        <f>IF(B1526="",#N/A,0.5*(COS(RADIANS(A1526*'First Approx.'!$D$18))+COS(RADIANS(A1526*'First Approx.'!$D$19))))</f>
        <v>#N/A</v>
      </c>
    </row>
    <row r="1527" spans="1:4" x14ac:dyDescent="0.25">
      <c r="A1527">
        <v>762.5</v>
      </c>
      <c r="B1527" t="str">
        <f>IF(A1527&lt;='First Approx.'!$D$20,A1527,"")</f>
        <v/>
      </c>
      <c r="C1527" s="1" t="e">
        <f>IF(B1527="",#N/A,0.5*(SIN(RADIANS(A1527*'First Approx.'!$D$18))+SIN(RADIANS(A1527*'First Approx.'!$D$19))))</f>
        <v>#N/A</v>
      </c>
      <c r="D1527" s="1" t="e">
        <f>IF(B1527="",#N/A,0.5*(COS(RADIANS(A1527*'First Approx.'!$D$18))+COS(RADIANS(A1527*'First Approx.'!$D$19))))</f>
        <v>#N/A</v>
      </c>
    </row>
    <row r="1528" spans="1:4" x14ac:dyDescent="0.25">
      <c r="A1528">
        <v>763</v>
      </c>
      <c r="B1528" t="str">
        <f>IF(A1528&lt;='First Approx.'!$D$20,A1528,"")</f>
        <v/>
      </c>
      <c r="C1528" s="1" t="e">
        <f>IF(B1528="",#N/A,0.5*(SIN(RADIANS(A1528*'First Approx.'!$D$18))+SIN(RADIANS(A1528*'First Approx.'!$D$19))))</f>
        <v>#N/A</v>
      </c>
      <c r="D1528" s="1" t="e">
        <f>IF(B1528="",#N/A,0.5*(COS(RADIANS(A1528*'First Approx.'!$D$18))+COS(RADIANS(A1528*'First Approx.'!$D$19))))</f>
        <v>#N/A</v>
      </c>
    </row>
    <row r="1529" spans="1:4" x14ac:dyDescent="0.25">
      <c r="A1529">
        <v>763.5</v>
      </c>
      <c r="B1529" t="str">
        <f>IF(A1529&lt;='First Approx.'!$D$20,A1529,"")</f>
        <v/>
      </c>
      <c r="C1529" s="1" t="e">
        <f>IF(B1529="",#N/A,0.5*(SIN(RADIANS(A1529*'First Approx.'!$D$18))+SIN(RADIANS(A1529*'First Approx.'!$D$19))))</f>
        <v>#N/A</v>
      </c>
      <c r="D1529" s="1" t="e">
        <f>IF(B1529="",#N/A,0.5*(COS(RADIANS(A1529*'First Approx.'!$D$18))+COS(RADIANS(A1529*'First Approx.'!$D$19))))</f>
        <v>#N/A</v>
      </c>
    </row>
    <row r="1530" spans="1:4" x14ac:dyDescent="0.25">
      <c r="A1530">
        <v>764</v>
      </c>
      <c r="B1530" t="str">
        <f>IF(A1530&lt;='First Approx.'!$D$20,A1530,"")</f>
        <v/>
      </c>
      <c r="C1530" s="1" t="e">
        <f>IF(B1530="",#N/A,0.5*(SIN(RADIANS(A1530*'First Approx.'!$D$18))+SIN(RADIANS(A1530*'First Approx.'!$D$19))))</f>
        <v>#N/A</v>
      </c>
      <c r="D1530" s="1" t="e">
        <f>IF(B1530="",#N/A,0.5*(COS(RADIANS(A1530*'First Approx.'!$D$18))+COS(RADIANS(A1530*'First Approx.'!$D$19))))</f>
        <v>#N/A</v>
      </c>
    </row>
    <row r="1531" spans="1:4" x14ac:dyDescent="0.25">
      <c r="A1531">
        <v>764.5</v>
      </c>
      <c r="B1531" t="str">
        <f>IF(A1531&lt;='First Approx.'!$D$20,A1531,"")</f>
        <v/>
      </c>
      <c r="C1531" s="1" t="e">
        <f>IF(B1531="",#N/A,0.5*(SIN(RADIANS(A1531*'First Approx.'!$D$18))+SIN(RADIANS(A1531*'First Approx.'!$D$19))))</f>
        <v>#N/A</v>
      </c>
      <c r="D1531" s="1" t="e">
        <f>IF(B1531="",#N/A,0.5*(COS(RADIANS(A1531*'First Approx.'!$D$18))+COS(RADIANS(A1531*'First Approx.'!$D$19))))</f>
        <v>#N/A</v>
      </c>
    </row>
    <row r="1532" spans="1:4" x14ac:dyDescent="0.25">
      <c r="A1532">
        <v>765</v>
      </c>
      <c r="B1532" t="str">
        <f>IF(A1532&lt;='First Approx.'!$D$20,A1532,"")</f>
        <v/>
      </c>
      <c r="C1532" s="1" t="e">
        <f>IF(B1532="",#N/A,0.5*(SIN(RADIANS(A1532*'First Approx.'!$D$18))+SIN(RADIANS(A1532*'First Approx.'!$D$19))))</f>
        <v>#N/A</v>
      </c>
      <c r="D1532" s="1" t="e">
        <f>IF(B1532="",#N/A,0.5*(COS(RADIANS(A1532*'First Approx.'!$D$18))+COS(RADIANS(A1532*'First Approx.'!$D$19))))</f>
        <v>#N/A</v>
      </c>
    </row>
    <row r="1533" spans="1:4" x14ac:dyDescent="0.25">
      <c r="A1533">
        <v>765.5</v>
      </c>
      <c r="B1533" t="str">
        <f>IF(A1533&lt;='First Approx.'!$D$20,A1533,"")</f>
        <v/>
      </c>
      <c r="C1533" s="1" t="e">
        <f>IF(B1533="",#N/A,0.5*(SIN(RADIANS(A1533*'First Approx.'!$D$18))+SIN(RADIANS(A1533*'First Approx.'!$D$19))))</f>
        <v>#N/A</v>
      </c>
      <c r="D1533" s="1" t="e">
        <f>IF(B1533="",#N/A,0.5*(COS(RADIANS(A1533*'First Approx.'!$D$18))+COS(RADIANS(A1533*'First Approx.'!$D$19))))</f>
        <v>#N/A</v>
      </c>
    </row>
    <row r="1534" spans="1:4" x14ac:dyDescent="0.25">
      <c r="A1534">
        <v>766</v>
      </c>
      <c r="B1534" t="str">
        <f>IF(A1534&lt;='First Approx.'!$D$20,A1534,"")</f>
        <v/>
      </c>
      <c r="C1534" s="1" t="e">
        <f>IF(B1534="",#N/A,0.5*(SIN(RADIANS(A1534*'First Approx.'!$D$18))+SIN(RADIANS(A1534*'First Approx.'!$D$19))))</f>
        <v>#N/A</v>
      </c>
      <c r="D1534" s="1" t="e">
        <f>IF(B1534="",#N/A,0.5*(COS(RADIANS(A1534*'First Approx.'!$D$18))+COS(RADIANS(A1534*'First Approx.'!$D$19))))</f>
        <v>#N/A</v>
      </c>
    </row>
    <row r="1535" spans="1:4" x14ac:dyDescent="0.25">
      <c r="A1535">
        <v>766.5</v>
      </c>
      <c r="B1535" t="str">
        <f>IF(A1535&lt;='First Approx.'!$D$20,A1535,"")</f>
        <v/>
      </c>
      <c r="C1535" s="1" t="e">
        <f>IF(B1535="",#N/A,0.5*(SIN(RADIANS(A1535*'First Approx.'!$D$18))+SIN(RADIANS(A1535*'First Approx.'!$D$19))))</f>
        <v>#N/A</v>
      </c>
      <c r="D1535" s="1" t="e">
        <f>IF(B1535="",#N/A,0.5*(COS(RADIANS(A1535*'First Approx.'!$D$18))+COS(RADIANS(A1535*'First Approx.'!$D$19))))</f>
        <v>#N/A</v>
      </c>
    </row>
    <row r="1536" spans="1:4" x14ac:dyDescent="0.25">
      <c r="A1536">
        <v>767</v>
      </c>
      <c r="B1536" t="str">
        <f>IF(A1536&lt;='First Approx.'!$D$20,A1536,"")</f>
        <v/>
      </c>
      <c r="C1536" s="1" t="e">
        <f>IF(B1536="",#N/A,0.5*(SIN(RADIANS(A1536*'First Approx.'!$D$18))+SIN(RADIANS(A1536*'First Approx.'!$D$19))))</f>
        <v>#N/A</v>
      </c>
      <c r="D1536" s="1" t="e">
        <f>IF(B1536="",#N/A,0.5*(COS(RADIANS(A1536*'First Approx.'!$D$18))+COS(RADIANS(A1536*'First Approx.'!$D$19))))</f>
        <v>#N/A</v>
      </c>
    </row>
    <row r="1537" spans="1:4" x14ac:dyDescent="0.25">
      <c r="A1537">
        <v>767.5</v>
      </c>
      <c r="B1537" t="str">
        <f>IF(A1537&lt;='First Approx.'!$D$20,A1537,"")</f>
        <v/>
      </c>
      <c r="C1537" s="1" t="e">
        <f>IF(B1537="",#N/A,0.5*(SIN(RADIANS(A1537*'First Approx.'!$D$18))+SIN(RADIANS(A1537*'First Approx.'!$D$19))))</f>
        <v>#N/A</v>
      </c>
      <c r="D1537" s="1" t="e">
        <f>IF(B1537="",#N/A,0.5*(COS(RADIANS(A1537*'First Approx.'!$D$18))+COS(RADIANS(A1537*'First Approx.'!$D$19))))</f>
        <v>#N/A</v>
      </c>
    </row>
    <row r="1538" spans="1:4" x14ac:dyDescent="0.25">
      <c r="A1538">
        <v>768</v>
      </c>
      <c r="B1538" t="str">
        <f>IF(A1538&lt;='First Approx.'!$D$20,A1538,"")</f>
        <v/>
      </c>
      <c r="C1538" s="1" t="e">
        <f>IF(B1538="",#N/A,0.5*(SIN(RADIANS(A1538*'First Approx.'!$D$18))+SIN(RADIANS(A1538*'First Approx.'!$D$19))))</f>
        <v>#N/A</v>
      </c>
      <c r="D1538" s="1" t="e">
        <f>IF(B1538="",#N/A,0.5*(COS(RADIANS(A1538*'First Approx.'!$D$18))+COS(RADIANS(A1538*'First Approx.'!$D$19))))</f>
        <v>#N/A</v>
      </c>
    </row>
    <row r="1539" spans="1:4" x14ac:dyDescent="0.25">
      <c r="A1539">
        <v>768.5</v>
      </c>
      <c r="B1539" t="str">
        <f>IF(A1539&lt;='First Approx.'!$D$20,A1539,"")</f>
        <v/>
      </c>
      <c r="C1539" s="1" t="e">
        <f>IF(B1539="",#N/A,0.5*(SIN(RADIANS(A1539*'First Approx.'!$D$18))+SIN(RADIANS(A1539*'First Approx.'!$D$19))))</f>
        <v>#N/A</v>
      </c>
      <c r="D1539" s="1" t="e">
        <f>IF(B1539="",#N/A,0.5*(COS(RADIANS(A1539*'First Approx.'!$D$18))+COS(RADIANS(A1539*'First Approx.'!$D$19))))</f>
        <v>#N/A</v>
      </c>
    </row>
    <row r="1540" spans="1:4" x14ac:dyDescent="0.25">
      <c r="A1540">
        <v>769</v>
      </c>
      <c r="B1540" t="str">
        <f>IF(A1540&lt;='First Approx.'!$D$20,A1540,"")</f>
        <v/>
      </c>
      <c r="C1540" s="1" t="e">
        <f>IF(B1540="",#N/A,0.5*(SIN(RADIANS(A1540*'First Approx.'!$D$18))+SIN(RADIANS(A1540*'First Approx.'!$D$19))))</f>
        <v>#N/A</v>
      </c>
      <c r="D1540" s="1" t="e">
        <f>IF(B1540="",#N/A,0.5*(COS(RADIANS(A1540*'First Approx.'!$D$18))+COS(RADIANS(A1540*'First Approx.'!$D$19))))</f>
        <v>#N/A</v>
      </c>
    </row>
    <row r="1541" spans="1:4" x14ac:dyDescent="0.25">
      <c r="A1541">
        <v>769.5</v>
      </c>
      <c r="B1541" t="str">
        <f>IF(A1541&lt;='First Approx.'!$D$20,A1541,"")</f>
        <v/>
      </c>
      <c r="C1541" s="1" t="e">
        <f>IF(B1541="",#N/A,0.5*(SIN(RADIANS(A1541*'First Approx.'!$D$18))+SIN(RADIANS(A1541*'First Approx.'!$D$19))))</f>
        <v>#N/A</v>
      </c>
      <c r="D1541" s="1" t="e">
        <f>IF(B1541="",#N/A,0.5*(COS(RADIANS(A1541*'First Approx.'!$D$18))+COS(RADIANS(A1541*'First Approx.'!$D$19))))</f>
        <v>#N/A</v>
      </c>
    </row>
    <row r="1542" spans="1:4" x14ac:dyDescent="0.25">
      <c r="A1542">
        <v>770</v>
      </c>
      <c r="B1542" t="str">
        <f>IF(A1542&lt;='First Approx.'!$D$20,A1542,"")</f>
        <v/>
      </c>
      <c r="C1542" s="1" t="e">
        <f>IF(B1542="",#N/A,0.5*(SIN(RADIANS(A1542*'First Approx.'!$D$18))+SIN(RADIANS(A1542*'First Approx.'!$D$19))))</f>
        <v>#N/A</v>
      </c>
      <c r="D1542" s="1" t="e">
        <f>IF(B1542="",#N/A,0.5*(COS(RADIANS(A1542*'First Approx.'!$D$18))+COS(RADIANS(A1542*'First Approx.'!$D$19))))</f>
        <v>#N/A</v>
      </c>
    </row>
    <row r="1543" spans="1:4" x14ac:dyDescent="0.25">
      <c r="A1543">
        <v>770.5</v>
      </c>
      <c r="B1543" t="str">
        <f>IF(A1543&lt;='First Approx.'!$D$20,A1543,"")</f>
        <v/>
      </c>
      <c r="C1543" s="1" t="e">
        <f>IF(B1543="",#N/A,0.5*(SIN(RADIANS(A1543*'First Approx.'!$D$18))+SIN(RADIANS(A1543*'First Approx.'!$D$19))))</f>
        <v>#N/A</v>
      </c>
      <c r="D1543" s="1" t="e">
        <f>IF(B1543="",#N/A,0.5*(COS(RADIANS(A1543*'First Approx.'!$D$18))+COS(RADIANS(A1543*'First Approx.'!$D$19))))</f>
        <v>#N/A</v>
      </c>
    </row>
    <row r="1544" spans="1:4" x14ac:dyDescent="0.25">
      <c r="A1544">
        <v>771</v>
      </c>
      <c r="B1544" t="str">
        <f>IF(A1544&lt;='First Approx.'!$D$20,A1544,"")</f>
        <v/>
      </c>
      <c r="C1544" s="1" t="e">
        <f>IF(B1544="",#N/A,0.5*(SIN(RADIANS(A1544*'First Approx.'!$D$18))+SIN(RADIANS(A1544*'First Approx.'!$D$19))))</f>
        <v>#N/A</v>
      </c>
      <c r="D1544" s="1" t="e">
        <f>IF(B1544="",#N/A,0.5*(COS(RADIANS(A1544*'First Approx.'!$D$18))+COS(RADIANS(A1544*'First Approx.'!$D$19))))</f>
        <v>#N/A</v>
      </c>
    </row>
    <row r="1545" spans="1:4" x14ac:dyDescent="0.25">
      <c r="A1545">
        <v>771.5</v>
      </c>
      <c r="B1545" t="str">
        <f>IF(A1545&lt;='First Approx.'!$D$20,A1545,"")</f>
        <v/>
      </c>
      <c r="C1545" s="1" t="e">
        <f>IF(B1545="",#N/A,0.5*(SIN(RADIANS(A1545*'First Approx.'!$D$18))+SIN(RADIANS(A1545*'First Approx.'!$D$19))))</f>
        <v>#N/A</v>
      </c>
      <c r="D1545" s="1" t="e">
        <f>IF(B1545="",#N/A,0.5*(COS(RADIANS(A1545*'First Approx.'!$D$18))+COS(RADIANS(A1545*'First Approx.'!$D$19))))</f>
        <v>#N/A</v>
      </c>
    </row>
    <row r="1546" spans="1:4" x14ac:dyDescent="0.25">
      <c r="A1546">
        <v>772</v>
      </c>
      <c r="B1546" t="str">
        <f>IF(A1546&lt;='First Approx.'!$D$20,A1546,"")</f>
        <v/>
      </c>
      <c r="C1546" s="1" t="e">
        <f>IF(B1546="",#N/A,0.5*(SIN(RADIANS(A1546*'First Approx.'!$D$18))+SIN(RADIANS(A1546*'First Approx.'!$D$19))))</f>
        <v>#N/A</v>
      </c>
      <c r="D1546" s="1" t="e">
        <f>IF(B1546="",#N/A,0.5*(COS(RADIANS(A1546*'First Approx.'!$D$18))+COS(RADIANS(A1546*'First Approx.'!$D$19))))</f>
        <v>#N/A</v>
      </c>
    </row>
    <row r="1547" spans="1:4" x14ac:dyDescent="0.25">
      <c r="A1547">
        <v>772.5</v>
      </c>
      <c r="B1547" t="str">
        <f>IF(A1547&lt;='First Approx.'!$D$20,A1547,"")</f>
        <v/>
      </c>
      <c r="C1547" s="1" t="e">
        <f>IF(B1547="",#N/A,0.5*(SIN(RADIANS(A1547*'First Approx.'!$D$18))+SIN(RADIANS(A1547*'First Approx.'!$D$19))))</f>
        <v>#N/A</v>
      </c>
      <c r="D1547" s="1" t="e">
        <f>IF(B1547="",#N/A,0.5*(COS(RADIANS(A1547*'First Approx.'!$D$18))+COS(RADIANS(A1547*'First Approx.'!$D$19))))</f>
        <v>#N/A</v>
      </c>
    </row>
    <row r="1548" spans="1:4" x14ac:dyDescent="0.25">
      <c r="A1548">
        <v>773</v>
      </c>
      <c r="B1548" t="str">
        <f>IF(A1548&lt;='First Approx.'!$D$20,A1548,"")</f>
        <v/>
      </c>
      <c r="C1548" s="1" t="e">
        <f>IF(B1548="",#N/A,0.5*(SIN(RADIANS(A1548*'First Approx.'!$D$18))+SIN(RADIANS(A1548*'First Approx.'!$D$19))))</f>
        <v>#N/A</v>
      </c>
      <c r="D1548" s="1" t="e">
        <f>IF(B1548="",#N/A,0.5*(COS(RADIANS(A1548*'First Approx.'!$D$18))+COS(RADIANS(A1548*'First Approx.'!$D$19))))</f>
        <v>#N/A</v>
      </c>
    </row>
    <row r="1549" spans="1:4" x14ac:dyDescent="0.25">
      <c r="A1549">
        <v>773.5</v>
      </c>
      <c r="B1549" t="str">
        <f>IF(A1549&lt;='First Approx.'!$D$20,A1549,"")</f>
        <v/>
      </c>
      <c r="C1549" s="1" t="e">
        <f>IF(B1549="",#N/A,0.5*(SIN(RADIANS(A1549*'First Approx.'!$D$18))+SIN(RADIANS(A1549*'First Approx.'!$D$19))))</f>
        <v>#N/A</v>
      </c>
      <c r="D1549" s="1" t="e">
        <f>IF(B1549="",#N/A,0.5*(COS(RADIANS(A1549*'First Approx.'!$D$18))+COS(RADIANS(A1549*'First Approx.'!$D$19))))</f>
        <v>#N/A</v>
      </c>
    </row>
    <row r="1550" spans="1:4" x14ac:dyDescent="0.25">
      <c r="A1550">
        <v>774</v>
      </c>
      <c r="B1550" t="str">
        <f>IF(A1550&lt;='First Approx.'!$D$20,A1550,"")</f>
        <v/>
      </c>
      <c r="C1550" s="1" t="e">
        <f>IF(B1550="",#N/A,0.5*(SIN(RADIANS(A1550*'First Approx.'!$D$18))+SIN(RADIANS(A1550*'First Approx.'!$D$19))))</f>
        <v>#N/A</v>
      </c>
      <c r="D1550" s="1" t="e">
        <f>IF(B1550="",#N/A,0.5*(COS(RADIANS(A1550*'First Approx.'!$D$18))+COS(RADIANS(A1550*'First Approx.'!$D$19))))</f>
        <v>#N/A</v>
      </c>
    </row>
    <row r="1551" spans="1:4" x14ac:dyDescent="0.25">
      <c r="A1551">
        <v>774.5</v>
      </c>
      <c r="B1551" t="str">
        <f>IF(A1551&lt;='First Approx.'!$D$20,A1551,"")</f>
        <v/>
      </c>
      <c r="C1551" s="1" t="e">
        <f>IF(B1551="",#N/A,0.5*(SIN(RADIANS(A1551*'First Approx.'!$D$18))+SIN(RADIANS(A1551*'First Approx.'!$D$19))))</f>
        <v>#N/A</v>
      </c>
      <c r="D1551" s="1" t="e">
        <f>IF(B1551="",#N/A,0.5*(COS(RADIANS(A1551*'First Approx.'!$D$18))+COS(RADIANS(A1551*'First Approx.'!$D$19))))</f>
        <v>#N/A</v>
      </c>
    </row>
    <row r="1552" spans="1:4" x14ac:dyDescent="0.25">
      <c r="A1552">
        <v>775</v>
      </c>
      <c r="B1552" t="str">
        <f>IF(A1552&lt;='First Approx.'!$D$20,A1552,"")</f>
        <v/>
      </c>
      <c r="C1552" s="1" t="e">
        <f>IF(B1552="",#N/A,0.5*(SIN(RADIANS(A1552*'First Approx.'!$D$18))+SIN(RADIANS(A1552*'First Approx.'!$D$19))))</f>
        <v>#N/A</v>
      </c>
      <c r="D1552" s="1" t="e">
        <f>IF(B1552="",#N/A,0.5*(COS(RADIANS(A1552*'First Approx.'!$D$18))+COS(RADIANS(A1552*'First Approx.'!$D$19))))</f>
        <v>#N/A</v>
      </c>
    </row>
    <row r="1553" spans="1:4" x14ac:dyDescent="0.25">
      <c r="A1553">
        <v>775.5</v>
      </c>
      <c r="B1553" t="str">
        <f>IF(A1553&lt;='First Approx.'!$D$20,A1553,"")</f>
        <v/>
      </c>
      <c r="C1553" s="1" t="e">
        <f>IF(B1553="",#N/A,0.5*(SIN(RADIANS(A1553*'First Approx.'!$D$18))+SIN(RADIANS(A1553*'First Approx.'!$D$19))))</f>
        <v>#N/A</v>
      </c>
      <c r="D1553" s="1" t="e">
        <f>IF(B1553="",#N/A,0.5*(COS(RADIANS(A1553*'First Approx.'!$D$18))+COS(RADIANS(A1553*'First Approx.'!$D$19))))</f>
        <v>#N/A</v>
      </c>
    </row>
    <row r="1554" spans="1:4" x14ac:dyDescent="0.25">
      <c r="A1554">
        <v>776</v>
      </c>
      <c r="B1554" t="str">
        <f>IF(A1554&lt;='First Approx.'!$D$20,A1554,"")</f>
        <v/>
      </c>
      <c r="C1554" s="1" t="e">
        <f>IF(B1554="",#N/A,0.5*(SIN(RADIANS(A1554*'First Approx.'!$D$18))+SIN(RADIANS(A1554*'First Approx.'!$D$19))))</f>
        <v>#N/A</v>
      </c>
      <c r="D1554" s="1" t="e">
        <f>IF(B1554="",#N/A,0.5*(COS(RADIANS(A1554*'First Approx.'!$D$18))+COS(RADIANS(A1554*'First Approx.'!$D$19))))</f>
        <v>#N/A</v>
      </c>
    </row>
    <row r="1555" spans="1:4" x14ac:dyDescent="0.25">
      <c r="A1555">
        <v>776.5</v>
      </c>
      <c r="B1555" t="str">
        <f>IF(A1555&lt;='First Approx.'!$D$20,A1555,"")</f>
        <v/>
      </c>
      <c r="C1555" s="1" t="e">
        <f>IF(B1555="",#N/A,0.5*(SIN(RADIANS(A1555*'First Approx.'!$D$18))+SIN(RADIANS(A1555*'First Approx.'!$D$19))))</f>
        <v>#N/A</v>
      </c>
      <c r="D1555" s="1" t="e">
        <f>IF(B1555="",#N/A,0.5*(COS(RADIANS(A1555*'First Approx.'!$D$18))+COS(RADIANS(A1555*'First Approx.'!$D$19))))</f>
        <v>#N/A</v>
      </c>
    </row>
    <row r="1556" spans="1:4" x14ac:dyDescent="0.25">
      <c r="A1556">
        <v>777</v>
      </c>
      <c r="B1556" t="str">
        <f>IF(A1556&lt;='First Approx.'!$D$20,A1556,"")</f>
        <v/>
      </c>
      <c r="C1556" s="1" t="e">
        <f>IF(B1556="",#N/A,0.5*(SIN(RADIANS(A1556*'First Approx.'!$D$18))+SIN(RADIANS(A1556*'First Approx.'!$D$19))))</f>
        <v>#N/A</v>
      </c>
      <c r="D1556" s="1" t="e">
        <f>IF(B1556="",#N/A,0.5*(COS(RADIANS(A1556*'First Approx.'!$D$18))+COS(RADIANS(A1556*'First Approx.'!$D$19))))</f>
        <v>#N/A</v>
      </c>
    </row>
    <row r="1557" spans="1:4" x14ac:dyDescent="0.25">
      <c r="A1557">
        <v>777.5</v>
      </c>
      <c r="B1557" t="str">
        <f>IF(A1557&lt;='First Approx.'!$D$20,A1557,"")</f>
        <v/>
      </c>
      <c r="C1557" s="1" t="e">
        <f>IF(B1557="",#N/A,0.5*(SIN(RADIANS(A1557*'First Approx.'!$D$18))+SIN(RADIANS(A1557*'First Approx.'!$D$19))))</f>
        <v>#N/A</v>
      </c>
      <c r="D1557" s="1" t="e">
        <f>IF(B1557="",#N/A,0.5*(COS(RADIANS(A1557*'First Approx.'!$D$18))+COS(RADIANS(A1557*'First Approx.'!$D$19))))</f>
        <v>#N/A</v>
      </c>
    </row>
    <row r="1558" spans="1:4" x14ac:dyDescent="0.25">
      <c r="A1558">
        <v>778</v>
      </c>
      <c r="B1558" t="str">
        <f>IF(A1558&lt;='First Approx.'!$D$20,A1558,"")</f>
        <v/>
      </c>
      <c r="C1558" s="1" t="e">
        <f>IF(B1558="",#N/A,0.5*(SIN(RADIANS(A1558*'First Approx.'!$D$18))+SIN(RADIANS(A1558*'First Approx.'!$D$19))))</f>
        <v>#N/A</v>
      </c>
      <c r="D1558" s="1" t="e">
        <f>IF(B1558="",#N/A,0.5*(COS(RADIANS(A1558*'First Approx.'!$D$18))+COS(RADIANS(A1558*'First Approx.'!$D$19))))</f>
        <v>#N/A</v>
      </c>
    </row>
    <row r="1559" spans="1:4" x14ac:dyDescent="0.25">
      <c r="A1559">
        <v>778.5</v>
      </c>
      <c r="B1559" t="str">
        <f>IF(A1559&lt;='First Approx.'!$D$20,A1559,"")</f>
        <v/>
      </c>
      <c r="C1559" s="1" t="e">
        <f>IF(B1559="",#N/A,0.5*(SIN(RADIANS(A1559*'First Approx.'!$D$18))+SIN(RADIANS(A1559*'First Approx.'!$D$19))))</f>
        <v>#N/A</v>
      </c>
      <c r="D1559" s="1" t="e">
        <f>IF(B1559="",#N/A,0.5*(COS(RADIANS(A1559*'First Approx.'!$D$18))+COS(RADIANS(A1559*'First Approx.'!$D$19))))</f>
        <v>#N/A</v>
      </c>
    </row>
    <row r="1560" spans="1:4" x14ac:dyDescent="0.25">
      <c r="A1560">
        <v>779</v>
      </c>
      <c r="B1560" t="str">
        <f>IF(A1560&lt;='First Approx.'!$D$20,A1560,"")</f>
        <v/>
      </c>
      <c r="C1560" s="1" t="e">
        <f>IF(B1560="",#N/A,0.5*(SIN(RADIANS(A1560*'First Approx.'!$D$18))+SIN(RADIANS(A1560*'First Approx.'!$D$19))))</f>
        <v>#N/A</v>
      </c>
      <c r="D1560" s="1" t="e">
        <f>IF(B1560="",#N/A,0.5*(COS(RADIANS(A1560*'First Approx.'!$D$18))+COS(RADIANS(A1560*'First Approx.'!$D$19))))</f>
        <v>#N/A</v>
      </c>
    </row>
    <row r="1561" spans="1:4" x14ac:dyDescent="0.25">
      <c r="A1561">
        <v>779.5</v>
      </c>
      <c r="B1561" t="str">
        <f>IF(A1561&lt;='First Approx.'!$D$20,A1561,"")</f>
        <v/>
      </c>
      <c r="C1561" s="1" t="e">
        <f>IF(B1561="",#N/A,0.5*(SIN(RADIANS(A1561*'First Approx.'!$D$18))+SIN(RADIANS(A1561*'First Approx.'!$D$19))))</f>
        <v>#N/A</v>
      </c>
      <c r="D1561" s="1" t="e">
        <f>IF(B1561="",#N/A,0.5*(COS(RADIANS(A1561*'First Approx.'!$D$18))+COS(RADIANS(A1561*'First Approx.'!$D$19))))</f>
        <v>#N/A</v>
      </c>
    </row>
    <row r="1562" spans="1:4" x14ac:dyDescent="0.25">
      <c r="A1562">
        <v>780</v>
      </c>
      <c r="B1562" t="str">
        <f>IF(A1562&lt;='First Approx.'!$D$20,A1562,"")</f>
        <v/>
      </c>
      <c r="C1562" s="1" t="e">
        <f>IF(B1562="",#N/A,0.5*(SIN(RADIANS(A1562*'First Approx.'!$D$18))+SIN(RADIANS(A1562*'First Approx.'!$D$19))))</f>
        <v>#N/A</v>
      </c>
      <c r="D1562" s="1" t="e">
        <f>IF(B1562="",#N/A,0.5*(COS(RADIANS(A1562*'First Approx.'!$D$18))+COS(RADIANS(A1562*'First Approx.'!$D$19))))</f>
        <v>#N/A</v>
      </c>
    </row>
    <row r="1563" spans="1:4" x14ac:dyDescent="0.25">
      <c r="A1563">
        <v>780.5</v>
      </c>
      <c r="B1563" t="str">
        <f>IF(A1563&lt;='First Approx.'!$D$20,A1563,"")</f>
        <v/>
      </c>
      <c r="C1563" s="1" t="e">
        <f>IF(B1563="",#N/A,0.5*(SIN(RADIANS(A1563*'First Approx.'!$D$18))+SIN(RADIANS(A1563*'First Approx.'!$D$19))))</f>
        <v>#N/A</v>
      </c>
      <c r="D1563" s="1" t="e">
        <f>IF(B1563="",#N/A,0.5*(COS(RADIANS(A1563*'First Approx.'!$D$18))+COS(RADIANS(A1563*'First Approx.'!$D$19))))</f>
        <v>#N/A</v>
      </c>
    </row>
    <row r="1564" spans="1:4" x14ac:dyDescent="0.25">
      <c r="A1564">
        <v>781</v>
      </c>
      <c r="B1564" t="str">
        <f>IF(A1564&lt;='First Approx.'!$D$20,A1564,"")</f>
        <v/>
      </c>
      <c r="C1564" s="1" t="e">
        <f>IF(B1564="",#N/A,0.5*(SIN(RADIANS(A1564*'First Approx.'!$D$18))+SIN(RADIANS(A1564*'First Approx.'!$D$19))))</f>
        <v>#N/A</v>
      </c>
      <c r="D1564" s="1" t="e">
        <f>IF(B1564="",#N/A,0.5*(COS(RADIANS(A1564*'First Approx.'!$D$18))+COS(RADIANS(A1564*'First Approx.'!$D$19))))</f>
        <v>#N/A</v>
      </c>
    </row>
    <row r="1565" spans="1:4" x14ac:dyDescent="0.25">
      <c r="A1565">
        <v>781.5</v>
      </c>
      <c r="B1565" t="str">
        <f>IF(A1565&lt;='First Approx.'!$D$20,A1565,"")</f>
        <v/>
      </c>
      <c r="C1565" s="1" t="e">
        <f>IF(B1565="",#N/A,0.5*(SIN(RADIANS(A1565*'First Approx.'!$D$18))+SIN(RADIANS(A1565*'First Approx.'!$D$19))))</f>
        <v>#N/A</v>
      </c>
      <c r="D1565" s="1" t="e">
        <f>IF(B1565="",#N/A,0.5*(COS(RADIANS(A1565*'First Approx.'!$D$18))+COS(RADIANS(A1565*'First Approx.'!$D$19))))</f>
        <v>#N/A</v>
      </c>
    </row>
    <row r="1566" spans="1:4" x14ac:dyDescent="0.25">
      <c r="A1566">
        <v>782</v>
      </c>
      <c r="B1566" t="str">
        <f>IF(A1566&lt;='First Approx.'!$D$20,A1566,"")</f>
        <v/>
      </c>
      <c r="C1566" s="1" t="e">
        <f>IF(B1566="",#N/A,0.5*(SIN(RADIANS(A1566*'First Approx.'!$D$18))+SIN(RADIANS(A1566*'First Approx.'!$D$19))))</f>
        <v>#N/A</v>
      </c>
      <c r="D1566" s="1" t="e">
        <f>IF(B1566="",#N/A,0.5*(COS(RADIANS(A1566*'First Approx.'!$D$18))+COS(RADIANS(A1566*'First Approx.'!$D$19))))</f>
        <v>#N/A</v>
      </c>
    </row>
    <row r="1567" spans="1:4" x14ac:dyDescent="0.25">
      <c r="A1567">
        <v>782.5</v>
      </c>
      <c r="B1567" t="str">
        <f>IF(A1567&lt;='First Approx.'!$D$20,A1567,"")</f>
        <v/>
      </c>
      <c r="C1567" s="1" t="e">
        <f>IF(B1567="",#N/A,0.5*(SIN(RADIANS(A1567*'First Approx.'!$D$18))+SIN(RADIANS(A1567*'First Approx.'!$D$19))))</f>
        <v>#N/A</v>
      </c>
      <c r="D1567" s="1" t="e">
        <f>IF(B1567="",#N/A,0.5*(COS(RADIANS(A1567*'First Approx.'!$D$18))+COS(RADIANS(A1567*'First Approx.'!$D$19))))</f>
        <v>#N/A</v>
      </c>
    </row>
    <row r="1568" spans="1:4" x14ac:dyDescent="0.25">
      <c r="A1568">
        <v>783</v>
      </c>
      <c r="B1568" t="str">
        <f>IF(A1568&lt;='First Approx.'!$D$20,A1568,"")</f>
        <v/>
      </c>
      <c r="C1568" s="1" t="e">
        <f>IF(B1568="",#N/A,0.5*(SIN(RADIANS(A1568*'First Approx.'!$D$18))+SIN(RADIANS(A1568*'First Approx.'!$D$19))))</f>
        <v>#N/A</v>
      </c>
      <c r="D1568" s="1" t="e">
        <f>IF(B1568="",#N/A,0.5*(COS(RADIANS(A1568*'First Approx.'!$D$18))+COS(RADIANS(A1568*'First Approx.'!$D$19))))</f>
        <v>#N/A</v>
      </c>
    </row>
    <row r="1569" spans="1:4" x14ac:dyDescent="0.25">
      <c r="A1569">
        <v>783.5</v>
      </c>
      <c r="B1569" t="str">
        <f>IF(A1569&lt;='First Approx.'!$D$20,A1569,"")</f>
        <v/>
      </c>
      <c r="C1569" s="1" t="e">
        <f>IF(B1569="",#N/A,0.5*(SIN(RADIANS(A1569*'First Approx.'!$D$18))+SIN(RADIANS(A1569*'First Approx.'!$D$19))))</f>
        <v>#N/A</v>
      </c>
      <c r="D1569" s="1" t="e">
        <f>IF(B1569="",#N/A,0.5*(COS(RADIANS(A1569*'First Approx.'!$D$18))+COS(RADIANS(A1569*'First Approx.'!$D$19))))</f>
        <v>#N/A</v>
      </c>
    </row>
    <row r="1570" spans="1:4" x14ac:dyDescent="0.25">
      <c r="A1570">
        <v>784</v>
      </c>
      <c r="B1570" t="str">
        <f>IF(A1570&lt;='First Approx.'!$D$20,A1570,"")</f>
        <v/>
      </c>
      <c r="C1570" s="1" t="e">
        <f>IF(B1570="",#N/A,0.5*(SIN(RADIANS(A1570*'First Approx.'!$D$18))+SIN(RADIANS(A1570*'First Approx.'!$D$19))))</f>
        <v>#N/A</v>
      </c>
      <c r="D1570" s="1" t="e">
        <f>IF(B1570="",#N/A,0.5*(COS(RADIANS(A1570*'First Approx.'!$D$18))+COS(RADIANS(A1570*'First Approx.'!$D$19))))</f>
        <v>#N/A</v>
      </c>
    </row>
    <row r="1571" spans="1:4" x14ac:dyDescent="0.25">
      <c r="A1571">
        <v>784.5</v>
      </c>
      <c r="B1571" t="str">
        <f>IF(A1571&lt;='First Approx.'!$D$20,A1571,"")</f>
        <v/>
      </c>
      <c r="C1571" s="1" t="e">
        <f>IF(B1571="",#N/A,0.5*(SIN(RADIANS(A1571*'First Approx.'!$D$18))+SIN(RADIANS(A1571*'First Approx.'!$D$19))))</f>
        <v>#N/A</v>
      </c>
      <c r="D1571" s="1" t="e">
        <f>IF(B1571="",#N/A,0.5*(COS(RADIANS(A1571*'First Approx.'!$D$18))+COS(RADIANS(A1571*'First Approx.'!$D$19))))</f>
        <v>#N/A</v>
      </c>
    </row>
    <row r="1572" spans="1:4" x14ac:dyDescent="0.25">
      <c r="A1572">
        <v>785</v>
      </c>
      <c r="B1572" t="str">
        <f>IF(A1572&lt;='First Approx.'!$D$20,A1572,"")</f>
        <v/>
      </c>
      <c r="C1572" s="1" t="e">
        <f>IF(B1572="",#N/A,0.5*(SIN(RADIANS(A1572*'First Approx.'!$D$18))+SIN(RADIANS(A1572*'First Approx.'!$D$19))))</f>
        <v>#N/A</v>
      </c>
      <c r="D1572" s="1" t="e">
        <f>IF(B1572="",#N/A,0.5*(COS(RADIANS(A1572*'First Approx.'!$D$18))+COS(RADIANS(A1572*'First Approx.'!$D$19))))</f>
        <v>#N/A</v>
      </c>
    </row>
    <row r="1573" spans="1:4" x14ac:dyDescent="0.25">
      <c r="A1573">
        <v>785.5</v>
      </c>
      <c r="B1573" t="str">
        <f>IF(A1573&lt;='First Approx.'!$D$20,A1573,"")</f>
        <v/>
      </c>
      <c r="C1573" s="1" t="e">
        <f>IF(B1573="",#N/A,0.5*(SIN(RADIANS(A1573*'First Approx.'!$D$18))+SIN(RADIANS(A1573*'First Approx.'!$D$19))))</f>
        <v>#N/A</v>
      </c>
      <c r="D1573" s="1" t="e">
        <f>IF(B1573="",#N/A,0.5*(COS(RADIANS(A1573*'First Approx.'!$D$18))+COS(RADIANS(A1573*'First Approx.'!$D$19))))</f>
        <v>#N/A</v>
      </c>
    </row>
    <row r="1574" spans="1:4" x14ac:dyDescent="0.25">
      <c r="A1574">
        <v>786</v>
      </c>
      <c r="B1574" t="str">
        <f>IF(A1574&lt;='First Approx.'!$D$20,A1574,"")</f>
        <v/>
      </c>
      <c r="C1574" s="1" t="e">
        <f>IF(B1574="",#N/A,0.5*(SIN(RADIANS(A1574*'First Approx.'!$D$18))+SIN(RADIANS(A1574*'First Approx.'!$D$19))))</f>
        <v>#N/A</v>
      </c>
      <c r="D1574" s="1" t="e">
        <f>IF(B1574="",#N/A,0.5*(COS(RADIANS(A1574*'First Approx.'!$D$18))+COS(RADIANS(A1574*'First Approx.'!$D$19))))</f>
        <v>#N/A</v>
      </c>
    </row>
    <row r="1575" spans="1:4" x14ac:dyDescent="0.25">
      <c r="A1575">
        <v>786.5</v>
      </c>
      <c r="B1575" t="str">
        <f>IF(A1575&lt;='First Approx.'!$D$20,A1575,"")</f>
        <v/>
      </c>
      <c r="C1575" s="1" t="e">
        <f>IF(B1575="",#N/A,0.5*(SIN(RADIANS(A1575*'First Approx.'!$D$18))+SIN(RADIANS(A1575*'First Approx.'!$D$19))))</f>
        <v>#N/A</v>
      </c>
      <c r="D1575" s="1" t="e">
        <f>IF(B1575="",#N/A,0.5*(COS(RADIANS(A1575*'First Approx.'!$D$18))+COS(RADIANS(A1575*'First Approx.'!$D$19))))</f>
        <v>#N/A</v>
      </c>
    </row>
    <row r="1576" spans="1:4" x14ac:dyDescent="0.25">
      <c r="A1576">
        <v>787</v>
      </c>
      <c r="B1576" t="str">
        <f>IF(A1576&lt;='First Approx.'!$D$20,A1576,"")</f>
        <v/>
      </c>
      <c r="C1576" s="1" t="e">
        <f>IF(B1576="",#N/A,0.5*(SIN(RADIANS(A1576*'First Approx.'!$D$18))+SIN(RADIANS(A1576*'First Approx.'!$D$19))))</f>
        <v>#N/A</v>
      </c>
      <c r="D1576" s="1" t="e">
        <f>IF(B1576="",#N/A,0.5*(COS(RADIANS(A1576*'First Approx.'!$D$18))+COS(RADIANS(A1576*'First Approx.'!$D$19))))</f>
        <v>#N/A</v>
      </c>
    </row>
    <row r="1577" spans="1:4" x14ac:dyDescent="0.25">
      <c r="A1577">
        <v>787.5</v>
      </c>
      <c r="B1577" t="str">
        <f>IF(A1577&lt;='First Approx.'!$D$20,A1577,"")</f>
        <v/>
      </c>
      <c r="C1577" s="1" t="e">
        <f>IF(B1577="",#N/A,0.5*(SIN(RADIANS(A1577*'First Approx.'!$D$18))+SIN(RADIANS(A1577*'First Approx.'!$D$19))))</f>
        <v>#N/A</v>
      </c>
      <c r="D1577" s="1" t="e">
        <f>IF(B1577="",#N/A,0.5*(COS(RADIANS(A1577*'First Approx.'!$D$18))+COS(RADIANS(A1577*'First Approx.'!$D$19))))</f>
        <v>#N/A</v>
      </c>
    </row>
    <row r="1578" spans="1:4" x14ac:dyDescent="0.25">
      <c r="A1578">
        <v>788</v>
      </c>
      <c r="B1578" t="str">
        <f>IF(A1578&lt;='First Approx.'!$D$20,A1578,"")</f>
        <v/>
      </c>
      <c r="C1578" s="1" t="e">
        <f>IF(B1578="",#N/A,0.5*(SIN(RADIANS(A1578*'First Approx.'!$D$18))+SIN(RADIANS(A1578*'First Approx.'!$D$19))))</f>
        <v>#N/A</v>
      </c>
      <c r="D1578" s="1" t="e">
        <f>IF(B1578="",#N/A,0.5*(COS(RADIANS(A1578*'First Approx.'!$D$18))+COS(RADIANS(A1578*'First Approx.'!$D$19))))</f>
        <v>#N/A</v>
      </c>
    </row>
    <row r="1579" spans="1:4" x14ac:dyDescent="0.25">
      <c r="A1579">
        <v>788.5</v>
      </c>
      <c r="B1579" t="str">
        <f>IF(A1579&lt;='First Approx.'!$D$20,A1579,"")</f>
        <v/>
      </c>
      <c r="C1579" s="1" t="e">
        <f>IF(B1579="",#N/A,0.5*(SIN(RADIANS(A1579*'First Approx.'!$D$18))+SIN(RADIANS(A1579*'First Approx.'!$D$19))))</f>
        <v>#N/A</v>
      </c>
      <c r="D1579" s="1" t="e">
        <f>IF(B1579="",#N/A,0.5*(COS(RADIANS(A1579*'First Approx.'!$D$18))+COS(RADIANS(A1579*'First Approx.'!$D$19))))</f>
        <v>#N/A</v>
      </c>
    </row>
    <row r="1580" spans="1:4" x14ac:dyDescent="0.25">
      <c r="A1580">
        <v>789</v>
      </c>
      <c r="B1580" t="str">
        <f>IF(A1580&lt;='First Approx.'!$D$20,A1580,"")</f>
        <v/>
      </c>
      <c r="C1580" s="1" t="e">
        <f>IF(B1580="",#N/A,0.5*(SIN(RADIANS(A1580*'First Approx.'!$D$18))+SIN(RADIANS(A1580*'First Approx.'!$D$19))))</f>
        <v>#N/A</v>
      </c>
      <c r="D1580" s="1" t="e">
        <f>IF(B1580="",#N/A,0.5*(COS(RADIANS(A1580*'First Approx.'!$D$18))+COS(RADIANS(A1580*'First Approx.'!$D$19))))</f>
        <v>#N/A</v>
      </c>
    </row>
    <row r="1581" spans="1:4" x14ac:dyDescent="0.25">
      <c r="A1581">
        <v>789.5</v>
      </c>
      <c r="B1581" t="str">
        <f>IF(A1581&lt;='First Approx.'!$D$20,A1581,"")</f>
        <v/>
      </c>
      <c r="C1581" s="1" t="e">
        <f>IF(B1581="",#N/A,0.5*(SIN(RADIANS(A1581*'First Approx.'!$D$18))+SIN(RADIANS(A1581*'First Approx.'!$D$19))))</f>
        <v>#N/A</v>
      </c>
      <c r="D1581" s="1" t="e">
        <f>IF(B1581="",#N/A,0.5*(COS(RADIANS(A1581*'First Approx.'!$D$18))+COS(RADIANS(A1581*'First Approx.'!$D$19))))</f>
        <v>#N/A</v>
      </c>
    </row>
    <row r="1582" spans="1:4" x14ac:dyDescent="0.25">
      <c r="A1582">
        <v>790</v>
      </c>
      <c r="B1582" t="str">
        <f>IF(A1582&lt;='First Approx.'!$D$20,A1582,"")</f>
        <v/>
      </c>
      <c r="C1582" s="1" t="e">
        <f>IF(B1582="",#N/A,0.5*(SIN(RADIANS(A1582*'First Approx.'!$D$18))+SIN(RADIANS(A1582*'First Approx.'!$D$19))))</f>
        <v>#N/A</v>
      </c>
      <c r="D1582" s="1" t="e">
        <f>IF(B1582="",#N/A,0.5*(COS(RADIANS(A1582*'First Approx.'!$D$18))+COS(RADIANS(A1582*'First Approx.'!$D$19))))</f>
        <v>#N/A</v>
      </c>
    </row>
    <row r="1583" spans="1:4" x14ac:dyDescent="0.25">
      <c r="A1583">
        <v>790.5</v>
      </c>
      <c r="B1583" t="str">
        <f>IF(A1583&lt;='First Approx.'!$D$20,A1583,"")</f>
        <v/>
      </c>
      <c r="C1583" s="1" t="e">
        <f>IF(B1583="",#N/A,0.5*(SIN(RADIANS(A1583*'First Approx.'!$D$18))+SIN(RADIANS(A1583*'First Approx.'!$D$19))))</f>
        <v>#N/A</v>
      </c>
      <c r="D1583" s="1" t="e">
        <f>IF(B1583="",#N/A,0.5*(COS(RADIANS(A1583*'First Approx.'!$D$18))+COS(RADIANS(A1583*'First Approx.'!$D$19))))</f>
        <v>#N/A</v>
      </c>
    </row>
    <row r="1584" spans="1:4" x14ac:dyDescent="0.25">
      <c r="A1584">
        <v>791</v>
      </c>
      <c r="B1584" t="str">
        <f>IF(A1584&lt;='First Approx.'!$D$20,A1584,"")</f>
        <v/>
      </c>
      <c r="C1584" s="1" t="e">
        <f>IF(B1584="",#N/A,0.5*(SIN(RADIANS(A1584*'First Approx.'!$D$18))+SIN(RADIANS(A1584*'First Approx.'!$D$19))))</f>
        <v>#N/A</v>
      </c>
      <c r="D1584" s="1" t="e">
        <f>IF(B1584="",#N/A,0.5*(COS(RADIANS(A1584*'First Approx.'!$D$18))+COS(RADIANS(A1584*'First Approx.'!$D$19))))</f>
        <v>#N/A</v>
      </c>
    </row>
    <row r="1585" spans="1:4" x14ac:dyDescent="0.25">
      <c r="A1585">
        <v>791.5</v>
      </c>
      <c r="B1585" t="str">
        <f>IF(A1585&lt;='First Approx.'!$D$20,A1585,"")</f>
        <v/>
      </c>
      <c r="C1585" s="1" t="e">
        <f>IF(B1585="",#N/A,0.5*(SIN(RADIANS(A1585*'First Approx.'!$D$18))+SIN(RADIANS(A1585*'First Approx.'!$D$19))))</f>
        <v>#N/A</v>
      </c>
      <c r="D1585" s="1" t="e">
        <f>IF(B1585="",#N/A,0.5*(COS(RADIANS(A1585*'First Approx.'!$D$18))+COS(RADIANS(A1585*'First Approx.'!$D$19))))</f>
        <v>#N/A</v>
      </c>
    </row>
    <row r="1586" spans="1:4" x14ac:dyDescent="0.25">
      <c r="A1586">
        <v>792</v>
      </c>
      <c r="B1586" t="str">
        <f>IF(A1586&lt;='First Approx.'!$D$20,A1586,"")</f>
        <v/>
      </c>
      <c r="C1586" s="1" t="e">
        <f>IF(B1586="",#N/A,0.5*(SIN(RADIANS(A1586*'First Approx.'!$D$18))+SIN(RADIANS(A1586*'First Approx.'!$D$19))))</f>
        <v>#N/A</v>
      </c>
      <c r="D1586" s="1" t="e">
        <f>IF(B1586="",#N/A,0.5*(COS(RADIANS(A1586*'First Approx.'!$D$18))+COS(RADIANS(A1586*'First Approx.'!$D$19))))</f>
        <v>#N/A</v>
      </c>
    </row>
    <row r="1587" spans="1:4" x14ac:dyDescent="0.25">
      <c r="A1587">
        <v>792.5</v>
      </c>
      <c r="B1587" t="str">
        <f>IF(A1587&lt;='First Approx.'!$D$20,A1587,"")</f>
        <v/>
      </c>
      <c r="C1587" s="1" t="e">
        <f>IF(B1587="",#N/A,0.5*(SIN(RADIANS(A1587*'First Approx.'!$D$18))+SIN(RADIANS(A1587*'First Approx.'!$D$19))))</f>
        <v>#N/A</v>
      </c>
      <c r="D1587" s="1" t="e">
        <f>IF(B1587="",#N/A,0.5*(COS(RADIANS(A1587*'First Approx.'!$D$18))+COS(RADIANS(A1587*'First Approx.'!$D$19))))</f>
        <v>#N/A</v>
      </c>
    </row>
    <row r="1588" spans="1:4" x14ac:dyDescent="0.25">
      <c r="A1588">
        <v>793</v>
      </c>
      <c r="B1588" t="str">
        <f>IF(A1588&lt;='First Approx.'!$D$20,A1588,"")</f>
        <v/>
      </c>
      <c r="C1588" s="1" t="e">
        <f>IF(B1588="",#N/A,0.5*(SIN(RADIANS(A1588*'First Approx.'!$D$18))+SIN(RADIANS(A1588*'First Approx.'!$D$19))))</f>
        <v>#N/A</v>
      </c>
      <c r="D1588" s="1" t="e">
        <f>IF(B1588="",#N/A,0.5*(COS(RADIANS(A1588*'First Approx.'!$D$18))+COS(RADIANS(A1588*'First Approx.'!$D$19))))</f>
        <v>#N/A</v>
      </c>
    </row>
    <row r="1589" spans="1:4" x14ac:dyDescent="0.25">
      <c r="A1589">
        <v>793.5</v>
      </c>
      <c r="B1589" t="str">
        <f>IF(A1589&lt;='First Approx.'!$D$20,A1589,"")</f>
        <v/>
      </c>
      <c r="C1589" s="1" t="e">
        <f>IF(B1589="",#N/A,0.5*(SIN(RADIANS(A1589*'First Approx.'!$D$18))+SIN(RADIANS(A1589*'First Approx.'!$D$19))))</f>
        <v>#N/A</v>
      </c>
      <c r="D1589" s="1" t="e">
        <f>IF(B1589="",#N/A,0.5*(COS(RADIANS(A1589*'First Approx.'!$D$18))+COS(RADIANS(A1589*'First Approx.'!$D$19))))</f>
        <v>#N/A</v>
      </c>
    </row>
    <row r="1590" spans="1:4" x14ac:dyDescent="0.25">
      <c r="A1590">
        <v>794</v>
      </c>
      <c r="B1590" t="str">
        <f>IF(A1590&lt;='First Approx.'!$D$20,A1590,"")</f>
        <v/>
      </c>
      <c r="C1590" s="1" t="e">
        <f>IF(B1590="",#N/A,0.5*(SIN(RADIANS(A1590*'First Approx.'!$D$18))+SIN(RADIANS(A1590*'First Approx.'!$D$19))))</f>
        <v>#N/A</v>
      </c>
      <c r="D1590" s="1" t="e">
        <f>IF(B1590="",#N/A,0.5*(COS(RADIANS(A1590*'First Approx.'!$D$18))+COS(RADIANS(A1590*'First Approx.'!$D$19))))</f>
        <v>#N/A</v>
      </c>
    </row>
    <row r="1591" spans="1:4" x14ac:dyDescent="0.25">
      <c r="A1591">
        <v>794.5</v>
      </c>
      <c r="B1591" t="str">
        <f>IF(A1591&lt;='First Approx.'!$D$20,A1591,"")</f>
        <v/>
      </c>
      <c r="C1591" s="1" t="e">
        <f>IF(B1591="",#N/A,0.5*(SIN(RADIANS(A1591*'First Approx.'!$D$18))+SIN(RADIANS(A1591*'First Approx.'!$D$19))))</f>
        <v>#N/A</v>
      </c>
      <c r="D1591" s="1" t="e">
        <f>IF(B1591="",#N/A,0.5*(COS(RADIANS(A1591*'First Approx.'!$D$18))+COS(RADIANS(A1591*'First Approx.'!$D$19))))</f>
        <v>#N/A</v>
      </c>
    </row>
    <row r="1592" spans="1:4" x14ac:dyDescent="0.25">
      <c r="A1592">
        <v>795</v>
      </c>
      <c r="B1592" t="str">
        <f>IF(A1592&lt;='First Approx.'!$D$20,A1592,"")</f>
        <v/>
      </c>
      <c r="C1592" s="1" t="e">
        <f>IF(B1592="",#N/A,0.5*(SIN(RADIANS(A1592*'First Approx.'!$D$18))+SIN(RADIANS(A1592*'First Approx.'!$D$19))))</f>
        <v>#N/A</v>
      </c>
      <c r="D1592" s="1" t="e">
        <f>IF(B1592="",#N/A,0.5*(COS(RADIANS(A1592*'First Approx.'!$D$18))+COS(RADIANS(A1592*'First Approx.'!$D$19))))</f>
        <v>#N/A</v>
      </c>
    </row>
    <row r="1593" spans="1:4" x14ac:dyDescent="0.25">
      <c r="A1593">
        <v>795.5</v>
      </c>
      <c r="B1593" t="str">
        <f>IF(A1593&lt;='First Approx.'!$D$20,A1593,"")</f>
        <v/>
      </c>
      <c r="C1593" s="1" t="e">
        <f>IF(B1593="",#N/A,0.5*(SIN(RADIANS(A1593*'First Approx.'!$D$18))+SIN(RADIANS(A1593*'First Approx.'!$D$19))))</f>
        <v>#N/A</v>
      </c>
      <c r="D1593" s="1" t="e">
        <f>IF(B1593="",#N/A,0.5*(COS(RADIANS(A1593*'First Approx.'!$D$18))+COS(RADIANS(A1593*'First Approx.'!$D$19))))</f>
        <v>#N/A</v>
      </c>
    </row>
    <row r="1594" spans="1:4" x14ac:dyDescent="0.25">
      <c r="A1594">
        <v>796</v>
      </c>
      <c r="B1594" t="str">
        <f>IF(A1594&lt;='First Approx.'!$D$20,A1594,"")</f>
        <v/>
      </c>
      <c r="C1594" s="1" t="e">
        <f>IF(B1594="",#N/A,0.5*(SIN(RADIANS(A1594*'First Approx.'!$D$18))+SIN(RADIANS(A1594*'First Approx.'!$D$19))))</f>
        <v>#N/A</v>
      </c>
      <c r="D1594" s="1" t="e">
        <f>IF(B1594="",#N/A,0.5*(COS(RADIANS(A1594*'First Approx.'!$D$18))+COS(RADIANS(A1594*'First Approx.'!$D$19))))</f>
        <v>#N/A</v>
      </c>
    </row>
    <row r="1595" spans="1:4" x14ac:dyDescent="0.25">
      <c r="A1595">
        <v>796.5</v>
      </c>
      <c r="B1595" t="str">
        <f>IF(A1595&lt;='First Approx.'!$D$20,A1595,"")</f>
        <v/>
      </c>
      <c r="C1595" s="1" t="e">
        <f>IF(B1595="",#N/A,0.5*(SIN(RADIANS(A1595*'First Approx.'!$D$18))+SIN(RADIANS(A1595*'First Approx.'!$D$19))))</f>
        <v>#N/A</v>
      </c>
      <c r="D1595" s="1" t="e">
        <f>IF(B1595="",#N/A,0.5*(COS(RADIANS(A1595*'First Approx.'!$D$18))+COS(RADIANS(A1595*'First Approx.'!$D$19))))</f>
        <v>#N/A</v>
      </c>
    </row>
    <row r="1596" spans="1:4" x14ac:dyDescent="0.25">
      <c r="A1596">
        <v>797</v>
      </c>
      <c r="B1596" t="str">
        <f>IF(A1596&lt;='First Approx.'!$D$20,A1596,"")</f>
        <v/>
      </c>
      <c r="C1596" s="1" t="e">
        <f>IF(B1596="",#N/A,0.5*(SIN(RADIANS(A1596*'First Approx.'!$D$18))+SIN(RADIANS(A1596*'First Approx.'!$D$19))))</f>
        <v>#N/A</v>
      </c>
      <c r="D1596" s="1" t="e">
        <f>IF(B1596="",#N/A,0.5*(COS(RADIANS(A1596*'First Approx.'!$D$18))+COS(RADIANS(A1596*'First Approx.'!$D$19))))</f>
        <v>#N/A</v>
      </c>
    </row>
    <row r="1597" spans="1:4" x14ac:dyDescent="0.25">
      <c r="A1597">
        <v>797.5</v>
      </c>
      <c r="B1597" t="str">
        <f>IF(A1597&lt;='First Approx.'!$D$20,A1597,"")</f>
        <v/>
      </c>
      <c r="C1597" s="1" t="e">
        <f>IF(B1597="",#N/A,0.5*(SIN(RADIANS(A1597*'First Approx.'!$D$18))+SIN(RADIANS(A1597*'First Approx.'!$D$19))))</f>
        <v>#N/A</v>
      </c>
      <c r="D1597" s="1" t="e">
        <f>IF(B1597="",#N/A,0.5*(COS(RADIANS(A1597*'First Approx.'!$D$18))+COS(RADIANS(A1597*'First Approx.'!$D$19))))</f>
        <v>#N/A</v>
      </c>
    </row>
    <row r="1598" spans="1:4" x14ac:dyDescent="0.25">
      <c r="A1598">
        <v>798</v>
      </c>
      <c r="B1598" t="str">
        <f>IF(A1598&lt;='First Approx.'!$D$20,A1598,"")</f>
        <v/>
      </c>
      <c r="C1598" s="1" t="e">
        <f>IF(B1598="",#N/A,0.5*(SIN(RADIANS(A1598*'First Approx.'!$D$18))+SIN(RADIANS(A1598*'First Approx.'!$D$19))))</f>
        <v>#N/A</v>
      </c>
      <c r="D1598" s="1" t="e">
        <f>IF(B1598="",#N/A,0.5*(COS(RADIANS(A1598*'First Approx.'!$D$18))+COS(RADIANS(A1598*'First Approx.'!$D$19))))</f>
        <v>#N/A</v>
      </c>
    </row>
    <row r="1599" spans="1:4" x14ac:dyDescent="0.25">
      <c r="A1599">
        <v>798.5</v>
      </c>
      <c r="B1599" t="str">
        <f>IF(A1599&lt;='First Approx.'!$D$20,A1599,"")</f>
        <v/>
      </c>
      <c r="C1599" s="1" t="e">
        <f>IF(B1599="",#N/A,0.5*(SIN(RADIANS(A1599*'First Approx.'!$D$18))+SIN(RADIANS(A1599*'First Approx.'!$D$19))))</f>
        <v>#N/A</v>
      </c>
      <c r="D1599" s="1" t="e">
        <f>IF(B1599="",#N/A,0.5*(COS(RADIANS(A1599*'First Approx.'!$D$18))+COS(RADIANS(A1599*'First Approx.'!$D$19))))</f>
        <v>#N/A</v>
      </c>
    </row>
    <row r="1600" spans="1:4" x14ac:dyDescent="0.25">
      <c r="A1600">
        <v>799</v>
      </c>
      <c r="B1600" t="str">
        <f>IF(A1600&lt;='First Approx.'!$D$20,A1600,"")</f>
        <v/>
      </c>
      <c r="C1600" s="1" t="e">
        <f>IF(B1600="",#N/A,0.5*(SIN(RADIANS(A1600*'First Approx.'!$D$18))+SIN(RADIANS(A1600*'First Approx.'!$D$19))))</f>
        <v>#N/A</v>
      </c>
      <c r="D1600" s="1" t="e">
        <f>IF(B1600="",#N/A,0.5*(COS(RADIANS(A1600*'First Approx.'!$D$18))+COS(RADIANS(A1600*'First Approx.'!$D$19))))</f>
        <v>#N/A</v>
      </c>
    </row>
    <row r="1601" spans="1:4" x14ac:dyDescent="0.25">
      <c r="A1601">
        <v>799.5</v>
      </c>
      <c r="B1601" t="str">
        <f>IF(A1601&lt;='First Approx.'!$D$20,A1601,"")</f>
        <v/>
      </c>
      <c r="C1601" s="1" t="e">
        <f>IF(B1601="",#N/A,0.5*(SIN(RADIANS(A1601*'First Approx.'!$D$18))+SIN(RADIANS(A1601*'First Approx.'!$D$19))))</f>
        <v>#N/A</v>
      </c>
      <c r="D1601" s="1" t="e">
        <f>IF(B1601="",#N/A,0.5*(COS(RADIANS(A1601*'First Approx.'!$D$18))+COS(RADIANS(A1601*'First Approx.'!$D$19))))</f>
        <v>#N/A</v>
      </c>
    </row>
    <row r="1602" spans="1:4" x14ac:dyDescent="0.25">
      <c r="A1602">
        <v>800</v>
      </c>
      <c r="B1602" t="str">
        <f>IF(A1602&lt;='First Approx.'!$D$20,A1602,"")</f>
        <v/>
      </c>
      <c r="C1602" s="1" t="e">
        <f>IF(B1602="",#N/A,0.5*(SIN(RADIANS(A1602*'First Approx.'!$D$18))+SIN(RADIANS(A1602*'First Approx.'!$D$19))))</f>
        <v>#N/A</v>
      </c>
      <c r="D1602" s="1" t="e">
        <f>IF(B1602="",#N/A,0.5*(COS(RADIANS(A1602*'First Approx.'!$D$18))+COS(RADIANS(A1602*'First Approx.'!$D$19))))</f>
        <v>#N/A</v>
      </c>
    </row>
    <row r="1603" spans="1:4" x14ac:dyDescent="0.25">
      <c r="A1603">
        <v>800.5</v>
      </c>
      <c r="B1603" t="str">
        <f>IF(A1603&lt;='First Approx.'!$D$20,A1603,"")</f>
        <v/>
      </c>
      <c r="C1603" s="1" t="e">
        <f>IF(B1603="",#N/A,0.5*(SIN(RADIANS(A1603*'First Approx.'!$D$18))+SIN(RADIANS(A1603*'First Approx.'!$D$19))))</f>
        <v>#N/A</v>
      </c>
      <c r="D1603" s="1" t="e">
        <f>IF(B1603="",#N/A,0.5*(COS(RADIANS(A1603*'First Approx.'!$D$18))+COS(RADIANS(A1603*'First Approx.'!$D$19))))</f>
        <v>#N/A</v>
      </c>
    </row>
    <row r="1604" spans="1:4" x14ac:dyDescent="0.25">
      <c r="A1604">
        <v>801</v>
      </c>
      <c r="B1604" t="str">
        <f>IF(A1604&lt;='First Approx.'!$D$20,A1604,"")</f>
        <v/>
      </c>
      <c r="C1604" s="1" t="e">
        <f>IF(B1604="",#N/A,0.5*(SIN(RADIANS(A1604*'First Approx.'!$D$18))+SIN(RADIANS(A1604*'First Approx.'!$D$19))))</f>
        <v>#N/A</v>
      </c>
      <c r="D1604" s="1" t="e">
        <f>IF(B1604="",#N/A,0.5*(COS(RADIANS(A1604*'First Approx.'!$D$18))+COS(RADIANS(A1604*'First Approx.'!$D$19))))</f>
        <v>#N/A</v>
      </c>
    </row>
    <row r="1605" spans="1:4" x14ac:dyDescent="0.25">
      <c r="A1605">
        <v>801.5</v>
      </c>
      <c r="B1605" t="str">
        <f>IF(A1605&lt;='First Approx.'!$D$20,A1605,"")</f>
        <v/>
      </c>
      <c r="C1605" s="1" t="e">
        <f>IF(B1605="",#N/A,0.5*(SIN(RADIANS(A1605*'First Approx.'!$D$18))+SIN(RADIANS(A1605*'First Approx.'!$D$19))))</f>
        <v>#N/A</v>
      </c>
      <c r="D1605" s="1" t="e">
        <f>IF(B1605="",#N/A,0.5*(COS(RADIANS(A1605*'First Approx.'!$D$18))+COS(RADIANS(A1605*'First Approx.'!$D$19))))</f>
        <v>#N/A</v>
      </c>
    </row>
    <row r="1606" spans="1:4" x14ac:dyDescent="0.25">
      <c r="A1606">
        <v>802</v>
      </c>
      <c r="B1606" t="str">
        <f>IF(A1606&lt;='First Approx.'!$D$20,A1606,"")</f>
        <v/>
      </c>
      <c r="C1606" s="1" t="e">
        <f>IF(B1606="",#N/A,0.5*(SIN(RADIANS(A1606*'First Approx.'!$D$18))+SIN(RADIANS(A1606*'First Approx.'!$D$19))))</f>
        <v>#N/A</v>
      </c>
      <c r="D1606" s="1" t="e">
        <f>IF(B1606="",#N/A,0.5*(COS(RADIANS(A1606*'First Approx.'!$D$18))+COS(RADIANS(A1606*'First Approx.'!$D$19))))</f>
        <v>#N/A</v>
      </c>
    </row>
    <row r="1607" spans="1:4" x14ac:dyDescent="0.25">
      <c r="A1607">
        <v>802.5</v>
      </c>
      <c r="B1607" t="str">
        <f>IF(A1607&lt;='First Approx.'!$D$20,A1607,"")</f>
        <v/>
      </c>
      <c r="C1607" s="1" t="e">
        <f>IF(B1607="",#N/A,0.5*(SIN(RADIANS(A1607*'First Approx.'!$D$18))+SIN(RADIANS(A1607*'First Approx.'!$D$19))))</f>
        <v>#N/A</v>
      </c>
      <c r="D1607" s="1" t="e">
        <f>IF(B1607="",#N/A,0.5*(COS(RADIANS(A1607*'First Approx.'!$D$18))+COS(RADIANS(A1607*'First Approx.'!$D$19))))</f>
        <v>#N/A</v>
      </c>
    </row>
    <row r="1608" spans="1:4" x14ac:dyDescent="0.25">
      <c r="A1608">
        <v>803</v>
      </c>
      <c r="B1608" t="str">
        <f>IF(A1608&lt;='First Approx.'!$D$20,A1608,"")</f>
        <v/>
      </c>
      <c r="C1608" s="1" t="e">
        <f>IF(B1608="",#N/A,0.5*(SIN(RADIANS(A1608*'First Approx.'!$D$18))+SIN(RADIANS(A1608*'First Approx.'!$D$19))))</f>
        <v>#N/A</v>
      </c>
      <c r="D1608" s="1" t="e">
        <f>IF(B1608="",#N/A,0.5*(COS(RADIANS(A1608*'First Approx.'!$D$18))+COS(RADIANS(A1608*'First Approx.'!$D$19))))</f>
        <v>#N/A</v>
      </c>
    </row>
    <row r="1609" spans="1:4" x14ac:dyDescent="0.25">
      <c r="A1609">
        <v>803.5</v>
      </c>
      <c r="B1609" t="str">
        <f>IF(A1609&lt;='First Approx.'!$D$20,A1609,"")</f>
        <v/>
      </c>
      <c r="C1609" s="1" t="e">
        <f>IF(B1609="",#N/A,0.5*(SIN(RADIANS(A1609*'First Approx.'!$D$18))+SIN(RADIANS(A1609*'First Approx.'!$D$19))))</f>
        <v>#N/A</v>
      </c>
      <c r="D1609" s="1" t="e">
        <f>IF(B1609="",#N/A,0.5*(COS(RADIANS(A1609*'First Approx.'!$D$18))+COS(RADIANS(A1609*'First Approx.'!$D$19))))</f>
        <v>#N/A</v>
      </c>
    </row>
    <row r="1610" spans="1:4" x14ac:dyDescent="0.25">
      <c r="A1610">
        <v>804</v>
      </c>
      <c r="B1610" t="str">
        <f>IF(A1610&lt;='First Approx.'!$D$20,A1610,"")</f>
        <v/>
      </c>
      <c r="C1610" s="1" t="e">
        <f>IF(B1610="",#N/A,0.5*(SIN(RADIANS(A1610*'First Approx.'!$D$18))+SIN(RADIANS(A1610*'First Approx.'!$D$19))))</f>
        <v>#N/A</v>
      </c>
      <c r="D1610" s="1" t="e">
        <f>IF(B1610="",#N/A,0.5*(COS(RADIANS(A1610*'First Approx.'!$D$18))+COS(RADIANS(A1610*'First Approx.'!$D$19))))</f>
        <v>#N/A</v>
      </c>
    </row>
    <row r="1611" spans="1:4" x14ac:dyDescent="0.25">
      <c r="A1611">
        <v>804.5</v>
      </c>
      <c r="B1611" t="str">
        <f>IF(A1611&lt;='First Approx.'!$D$20,A1611,"")</f>
        <v/>
      </c>
      <c r="C1611" s="1" t="e">
        <f>IF(B1611="",#N/A,0.5*(SIN(RADIANS(A1611*'First Approx.'!$D$18))+SIN(RADIANS(A1611*'First Approx.'!$D$19))))</f>
        <v>#N/A</v>
      </c>
      <c r="D1611" s="1" t="e">
        <f>IF(B1611="",#N/A,0.5*(COS(RADIANS(A1611*'First Approx.'!$D$18))+COS(RADIANS(A1611*'First Approx.'!$D$19))))</f>
        <v>#N/A</v>
      </c>
    </row>
    <row r="1612" spans="1:4" x14ac:dyDescent="0.25">
      <c r="A1612">
        <v>805</v>
      </c>
      <c r="B1612" t="str">
        <f>IF(A1612&lt;='First Approx.'!$D$20,A1612,"")</f>
        <v/>
      </c>
      <c r="C1612" s="1" t="e">
        <f>IF(B1612="",#N/A,0.5*(SIN(RADIANS(A1612*'First Approx.'!$D$18))+SIN(RADIANS(A1612*'First Approx.'!$D$19))))</f>
        <v>#N/A</v>
      </c>
      <c r="D1612" s="1" t="e">
        <f>IF(B1612="",#N/A,0.5*(COS(RADIANS(A1612*'First Approx.'!$D$18))+COS(RADIANS(A1612*'First Approx.'!$D$19))))</f>
        <v>#N/A</v>
      </c>
    </row>
    <row r="1613" spans="1:4" x14ac:dyDescent="0.25">
      <c r="A1613">
        <v>805.5</v>
      </c>
      <c r="B1613" t="str">
        <f>IF(A1613&lt;='First Approx.'!$D$20,A1613,"")</f>
        <v/>
      </c>
      <c r="C1613" s="1" t="e">
        <f>IF(B1613="",#N/A,0.5*(SIN(RADIANS(A1613*'First Approx.'!$D$18))+SIN(RADIANS(A1613*'First Approx.'!$D$19))))</f>
        <v>#N/A</v>
      </c>
      <c r="D1613" s="1" t="e">
        <f>IF(B1613="",#N/A,0.5*(COS(RADIANS(A1613*'First Approx.'!$D$18))+COS(RADIANS(A1613*'First Approx.'!$D$19))))</f>
        <v>#N/A</v>
      </c>
    </row>
    <row r="1614" spans="1:4" x14ac:dyDescent="0.25">
      <c r="A1614">
        <v>806</v>
      </c>
      <c r="B1614" t="str">
        <f>IF(A1614&lt;='First Approx.'!$D$20,A1614,"")</f>
        <v/>
      </c>
      <c r="C1614" s="1" t="e">
        <f>IF(B1614="",#N/A,0.5*(SIN(RADIANS(A1614*'First Approx.'!$D$18))+SIN(RADIANS(A1614*'First Approx.'!$D$19))))</f>
        <v>#N/A</v>
      </c>
      <c r="D1614" s="1" t="e">
        <f>IF(B1614="",#N/A,0.5*(COS(RADIANS(A1614*'First Approx.'!$D$18))+COS(RADIANS(A1614*'First Approx.'!$D$19))))</f>
        <v>#N/A</v>
      </c>
    </row>
    <row r="1615" spans="1:4" x14ac:dyDescent="0.25">
      <c r="A1615">
        <v>806.5</v>
      </c>
      <c r="B1615" t="str">
        <f>IF(A1615&lt;='First Approx.'!$D$20,A1615,"")</f>
        <v/>
      </c>
      <c r="C1615" s="1" t="e">
        <f>IF(B1615="",#N/A,0.5*(SIN(RADIANS(A1615*'First Approx.'!$D$18))+SIN(RADIANS(A1615*'First Approx.'!$D$19))))</f>
        <v>#N/A</v>
      </c>
      <c r="D1615" s="1" t="e">
        <f>IF(B1615="",#N/A,0.5*(COS(RADIANS(A1615*'First Approx.'!$D$18))+COS(RADIANS(A1615*'First Approx.'!$D$19))))</f>
        <v>#N/A</v>
      </c>
    </row>
    <row r="1616" spans="1:4" x14ac:dyDescent="0.25">
      <c r="A1616">
        <v>807</v>
      </c>
      <c r="B1616" t="str">
        <f>IF(A1616&lt;='First Approx.'!$D$20,A1616,"")</f>
        <v/>
      </c>
      <c r="C1616" s="1" t="e">
        <f>IF(B1616="",#N/A,0.5*(SIN(RADIANS(A1616*'First Approx.'!$D$18))+SIN(RADIANS(A1616*'First Approx.'!$D$19))))</f>
        <v>#N/A</v>
      </c>
      <c r="D1616" s="1" t="e">
        <f>IF(B1616="",#N/A,0.5*(COS(RADIANS(A1616*'First Approx.'!$D$18))+COS(RADIANS(A1616*'First Approx.'!$D$19))))</f>
        <v>#N/A</v>
      </c>
    </row>
    <row r="1617" spans="1:4" x14ac:dyDescent="0.25">
      <c r="A1617">
        <v>807.5</v>
      </c>
      <c r="B1617" t="str">
        <f>IF(A1617&lt;='First Approx.'!$D$20,A1617,"")</f>
        <v/>
      </c>
      <c r="C1617" s="1" t="e">
        <f>IF(B1617="",#N/A,0.5*(SIN(RADIANS(A1617*'First Approx.'!$D$18))+SIN(RADIANS(A1617*'First Approx.'!$D$19))))</f>
        <v>#N/A</v>
      </c>
      <c r="D1617" s="1" t="e">
        <f>IF(B1617="",#N/A,0.5*(COS(RADIANS(A1617*'First Approx.'!$D$18))+COS(RADIANS(A1617*'First Approx.'!$D$19))))</f>
        <v>#N/A</v>
      </c>
    </row>
    <row r="1618" spans="1:4" x14ac:dyDescent="0.25">
      <c r="A1618">
        <v>808</v>
      </c>
      <c r="B1618" t="str">
        <f>IF(A1618&lt;='First Approx.'!$D$20,A1618,"")</f>
        <v/>
      </c>
      <c r="C1618" s="1" t="e">
        <f>IF(B1618="",#N/A,0.5*(SIN(RADIANS(A1618*'First Approx.'!$D$18))+SIN(RADIANS(A1618*'First Approx.'!$D$19))))</f>
        <v>#N/A</v>
      </c>
      <c r="D1618" s="1" t="e">
        <f>IF(B1618="",#N/A,0.5*(COS(RADIANS(A1618*'First Approx.'!$D$18))+COS(RADIANS(A1618*'First Approx.'!$D$19))))</f>
        <v>#N/A</v>
      </c>
    </row>
    <row r="1619" spans="1:4" x14ac:dyDescent="0.25">
      <c r="A1619">
        <v>808.5</v>
      </c>
      <c r="B1619" t="str">
        <f>IF(A1619&lt;='First Approx.'!$D$20,A1619,"")</f>
        <v/>
      </c>
      <c r="C1619" s="1" t="e">
        <f>IF(B1619="",#N/A,0.5*(SIN(RADIANS(A1619*'First Approx.'!$D$18))+SIN(RADIANS(A1619*'First Approx.'!$D$19))))</f>
        <v>#N/A</v>
      </c>
      <c r="D1619" s="1" t="e">
        <f>IF(B1619="",#N/A,0.5*(COS(RADIANS(A1619*'First Approx.'!$D$18))+COS(RADIANS(A1619*'First Approx.'!$D$19))))</f>
        <v>#N/A</v>
      </c>
    </row>
    <row r="1620" spans="1:4" x14ac:dyDescent="0.25">
      <c r="A1620">
        <v>809</v>
      </c>
      <c r="B1620" t="str">
        <f>IF(A1620&lt;='First Approx.'!$D$20,A1620,"")</f>
        <v/>
      </c>
      <c r="C1620" s="1" t="e">
        <f>IF(B1620="",#N/A,0.5*(SIN(RADIANS(A1620*'First Approx.'!$D$18))+SIN(RADIANS(A1620*'First Approx.'!$D$19))))</f>
        <v>#N/A</v>
      </c>
      <c r="D1620" s="1" t="e">
        <f>IF(B1620="",#N/A,0.5*(COS(RADIANS(A1620*'First Approx.'!$D$18))+COS(RADIANS(A1620*'First Approx.'!$D$19))))</f>
        <v>#N/A</v>
      </c>
    </row>
    <row r="1621" spans="1:4" x14ac:dyDescent="0.25">
      <c r="A1621">
        <v>809.5</v>
      </c>
      <c r="B1621" t="str">
        <f>IF(A1621&lt;='First Approx.'!$D$20,A1621,"")</f>
        <v/>
      </c>
      <c r="C1621" s="1" t="e">
        <f>IF(B1621="",#N/A,0.5*(SIN(RADIANS(A1621*'First Approx.'!$D$18))+SIN(RADIANS(A1621*'First Approx.'!$D$19))))</f>
        <v>#N/A</v>
      </c>
      <c r="D1621" s="1" t="e">
        <f>IF(B1621="",#N/A,0.5*(COS(RADIANS(A1621*'First Approx.'!$D$18))+COS(RADIANS(A1621*'First Approx.'!$D$19))))</f>
        <v>#N/A</v>
      </c>
    </row>
    <row r="1622" spans="1:4" x14ac:dyDescent="0.25">
      <c r="A1622">
        <v>810</v>
      </c>
      <c r="B1622" t="str">
        <f>IF(A1622&lt;='First Approx.'!$D$20,A1622,"")</f>
        <v/>
      </c>
      <c r="C1622" s="1" t="e">
        <f>IF(B1622="",#N/A,0.5*(SIN(RADIANS(A1622*'First Approx.'!$D$18))+SIN(RADIANS(A1622*'First Approx.'!$D$19))))</f>
        <v>#N/A</v>
      </c>
      <c r="D1622" s="1" t="e">
        <f>IF(B1622="",#N/A,0.5*(COS(RADIANS(A1622*'First Approx.'!$D$18))+COS(RADIANS(A1622*'First Approx.'!$D$19))))</f>
        <v>#N/A</v>
      </c>
    </row>
    <row r="1623" spans="1:4" x14ac:dyDescent="0.25">
      <c r="A1623">
        <v>810.5</v>
      </c>
      <c r="B1623" t="str">
        <f>IF(A1623&lt;='First Approx.'!$D$20,A1623,"")</f>
        <v/>
      </c>
      <c r="C1623" s="1" t="e">
        <f>IF(B1623="",#N/A,0.5*(SIN(RADIANS(A1623*'First Approx.'!$D$18))+SIN(RADIANS(A1623*'First Approx.'!$D$19))))</f>
        <v>#N/A</v>
      </c>
      <c r="D1623" s="1" t="e">
        <f>IF(B1623="",#N/A,0.5*(COS(RADIANS(A1623*'First Approx.'!$D$18))+COS(RADIANS(A1623*'First Approx.'!$D$19))))</f>
        <v>#N/A</v>
      </c>
    </row>
    <row r="1624" spans="1:4" x14ac:dyDescent="0.25">
      <c r="A1624">
        <v>811</v>
      </c>
      <c r="B1624" t="str">
        <f>IF(A1624&lt;='First Approx.'!$D$20,A1624,"")</f>
        <v/>
      </c>
      <c r="C1624" s="1" t="e">
        <f>IF(B1624="",#N/A,0.5*(SIN(RADIANS(A1624*'First Approx.'!$D$18))+SIN(RADIANS(A1624*'First Approx.'!$D$19))))</f>
        <v>#N/A</v>
      </c>
      <c r="D1624" s="1" t="e">
        <f>IF(B1624="",#N/A,0.5*(COS(RADIANS(A1624*'First Approx.'!$D$18))+COS(RADIANS(A1624*'First Approx.'!$D$19))))</f>
        <v>#N/A</v>
      </c>
    </row>
    <row r="1625" spans="1:4" x14ac:dyDescent="0.25">
      <c r="A1625">
        <v>811.5</v>
      </c>
      <c r="B1625" t="str">
        <f>IF(A1625&lt;='First Approx.'!$D$20,A1625,"")</f>
        <v/>
      </c>
      <c r="C1625" s="1" t="e">
        <f>IF(B1625="",#N/A,0.5*(SIN(RADIANS(A1625*'First Approx.'!$D$18))+SIN(RADIANS(A1625*'First Approx.'!$D$19))))</f>
        <v>#N/A</v>
      </c>
      <c r="D1625" s="1" t="e">
        <f>IF(B1625="",#N/A,0.5*(COS(RADIANS(A1625*'First Approx.'!$D$18))+COS(RADIANS(A1625*'First Approx.'!$D$19))))</f>
        <v>#N/A</v>
      </c>
    </row>
    <row r="1626" spans="1:4" x14ac:dyDescent="0.25">
      <c r="A1626">
        <v>812</v>
      </c>
      <c r="B1626" t="str">
        <f>IF(A1626&lt;='First Approx.'!$D$20,A1626,"")</f>
        <v/>
      </c>
      <c r="C1626" s="1" t="e">
        <f>IF(B1626="",#N/A,0.5*(SIN(RADIANS(A1626*'First Approx.'!$D$18))+SIN(RADIANS(A1626*'First Approx.'!$D$19))))</f>
        <v>#N/A</v>
      </c>
      <c r="D1626" s="1" t="e">
        <f>IF(B1626="",#N/A,0.5*(COS(RADIANS(A1626*'First Approx.'!$D$18))+COS(RADIANS(A1626*'First Approx.'!$D$19))))</f>
        <v>#N/A</v>
      </c>
    </row>
    <row r="1627" spans="1:4" x14ac:dyDescent="0.25">
      <c r="A1627">
        <v>812.5</v>
      </c>
      <c r="B1627" t="str">
        <f>IF(A1627&lt;='First Approx.'!$D$20,A1627,"")</f>
        <v/>
      </c>
      <c r="C1627" s="1" t="e">
        <f>IF(B1627="",#N/A,0.5*(SIN(RADIANS(A1627*'First Approx.'!$D$18))+SIN(RADIANS(A1627*'First Approx.'!$D$19))))</f>
        <v>#N/A</v>
      </c>
      <c r="D1627" s="1" t="e">
        <f>IF(B1627="",#N/A,0.5*(COS(RADIANS(A1627*'First Approx.'!$D$18))+COS(RADIANS(A1627*'First Approx.'!$D$19))))</f>
        <v>#N/A</v>
      </c>
    </row>
    <row r="1628" spans="1:4" x14ac:dyDescent="0.25">
      <c r="A1628">
        <v>813</v>
      </c>
      <c r="B1628" t="str">
        <f>IF(A1628&lt;='First Approx.'!$D$20,A1628,"")</f>
        <v/>
      </c>
      <c r="C1628" s="1" t="e">
        <f>IF(B1628="",#N/A,0.5*(SIN(RADIANS(A1628*'First Approx.'!$D$18))+SIN(RADIANS(A1628*'First Approx.'!$D$19))))</f>
        <v>#N/A</v>
      </c>
      <c r="D1628" s="1" t="e">
        <f>IF(B1628="",#N/A,0.5*(COS(RADIANS(A1628*'First Approx.'!$D$18))+COS(RADIANS(A1628*'First Approx.'!$D$19))))</f>
        <v>#N/A</v>
      </c>
    </row>
    <row r="1629" spans="1:4" x14ac:dyDescent="0.25">
      <c r="A1629">
        <v>813.5</v>
      </c>
      <c r="B1629" t="str">
        <f>IF(A1629&lt;='First Approx.'!$D$20,A1629,"")</f>
        <v/>
      </c>
      <c r="C1629" s="1" t="e">
        <f>IF(B1629="",#N/A,0.5*(SIN(RADIANS(A1629*'First Approx.'!$D$18))+SIN(RADIANS(A1629*'First Approx.'!$D$19))))</f>
        <v>#N/A</v>
      </c>
      <c r="D1629" s="1" t="e">
        <f>IF(B1629="",#N/A,0.5*(COS(RADIANS(A1629*'First Approx.'!$D$18))+COS(RADIANS(A1629*'First Approx.'!$D$19))))</f>
        <v>#N/A</v>
      </c>
    </row>
    <row r="1630" spans="1:4" x14ac:dyDescent="0.25">
      <c r="A1630">
        <v>814</v>
      </c>
      <c r="B1630" t="str">
        <f>IF(A1630&lt;='First Approx.'!$D$20,A1630,"")</f>
        <v/>
      </c>
      <c r="C1630" s="1" t="e">
        <f>IF(B1630="",#N/A,0.5*(SIN(RADIANS(A1630*'First Approx.'!$D$18))+SIN(RADIANS(A1630*'First Approx.'!$D$19))))</f>
        <v>#N/A</v>
      </c>
      <c r="D1630" s="1" t="e">
        <f>IF(B1630="",#N/A,0.5*(COS(RADIANS(A1630*'First Approx.'!$D$18))+COS(RADIANS(A1630*'First Approx.'!$D$19))))</f>
        <v>#N/A</v>
      </c>
    </row>
    <row r="1631" spans="1:4" x14ac:dyDescent="0.25">
      <c r="A1631">
        <v>814.5</v>
      </c>
      <c r="B1631" t="str">
        <f>IF(A1631&lt;='First Approx.'!$D$20,A1631,"")</f>
        <v/>
      </c>
      <c r="C1631" s="1" t="e">
        <f>IF(B1631="",#N/A,0.5*(SIN(RADIANS(A1631*'First Approx.'!$D$18))+SIN(RADIANS(A1631*'First Approx.'!$D$19))))</f>
        <v>#N/A</v>
      </c>
      <c r="D1631" s="1" t="e">
        <f>IF(B1631="",#N/A,0.5*(COS(RADIANS(A1631*'First Approx.'!$D$18))+COS(RADIANS(A1631*'First Approx.'!$D$19))))</f>
        <v>#N/A</v>
      </c>
    </row>
    <row r="1632" spans="1:4" x14ac:dyDescent="0.25">
      <c r="A1632">
        <v>815</v>
      </c>
      <c r="B1632" t="str">
        <f>IF(A1632&lt;='First Approx.'!$D$20,A1632,"")</f>
        <v/>
      </c>
      <c r="C1632" s="1" t="e">
        <f>IF(B1632="",#N/A,0.5*(SIN(RADIANS(A1632*'First Approx.'!$D$18))+SIN(RADIANS(A1632*'First Approx.'!$D$19))))</f>
        <v>#N/A</v>
      </c>
      <c r="D1632" s="1" t="e">
        <f>IF(B1632="",#N/A,0.5*(COS(RADIANS(A1632*'First Approx.'!$D$18))+COS(RADIANS(A1632*'First Approx.'!$D$19))))</f>
        <v>#N/A</v>
      </c>
    </row>
    <row r="1633" spans="1:4" x14ac:dyDescent="0.25">
      <c r="A1633">
        <v>815.5</v>
      </c>
      <c r="B1633" t="str">
        <f>IF(A1633&lt;='First Approx.'!$D$20,A1633,"")</f>
        <v/>
      </c>
      <c r="C1633" s="1" t="e">
        <f>IF(B1633="",#N/A,0.5*(SIN(RADIANS(A1633*'First Approx.'!$D$18))+SIN(RADIANS(A1633*'First Approx.'!$D$19))))</f>
        <v>#N/A</v>
      </c>
      <c r="D1633" s="1" t="e">
        <f>IF(B1633="",#N/A,0.5*(COS(RADIANS(A1633*'First Approx.'!$D$18))+COS(RADIANS(A1633*'First Approx.'!$D$19))))</f>
        <v>#N/A</v>
      </c>
    </row>
    <row r="1634" spans="1:4" x14ac:dyDescent="0.25">
      <c r="A1634">
        <v>816</v>
      </c>
      <c r="B1634" t="str">
        <f>IF(A1634&lt;='First Approx.'!$D$20,A1634,"")</f>
        <v/>
      </c>
      <c r="C1634" s="1" t="e">
        <f>IF(B1634="",#N/A,0.5*(SIN(RADIANS(A1634*'First Approx.'!$D$18))+SIN(RADIANS(A1634*'First Approx.'!$D$19))))</f>
        <v>#N/A</v>
      </c>
      <c r="D1634" s="1" t="e">
        <f>IF(B1634="",#N/A,0.5*(COS(RADIANS(A1634*'First Approx.'!$D$18))+COS(RADIANS(A1634*'First Approx.'!$D$19))))</f>
        <v>#N/A</v>
      </c>
    </row>
    <row r="1635" spans="1:4" x14ac:dyDescent="0.25">
      <c r="A1635">
        <v>816.5</v>
      </c>
      <c r="B1635" t="str">
        <f>IF(A1635&lt;='First Approx.'!$D$20,A1635,"")</f>
        <v/>
      </c>
      <c r="C1635" s="1" t="e">
        <f>IF(B1635="",#N/A,0.5*(SIN(RADIANS(A1635*'First Approx.'!$D$18))+SIN(RADIANS(A1635*'First Approx.'!$D$19))))</f>
        <v>#N/A</v>
      </c>
      <c r="D1635" s="1" t="e">
        <f>IF(B1635="",#N/A,0.5*(COS(RADIANS(A1635*'First Approx.'!$D$18))+COS(RADIANS(A1635*'First Approx.'!$D$19))))</f>
        <v>#N/A</v>
      </c>
    </row>
    <row r="1636" spans="1:4" x14ac:dyDescent="0.25">
      <c r="A1636">
        <v>817</v>
      </c>
      <c r="B1636" t="str">
        <f>IF(A1636&lt;='First Approx.'!$D$20,A1636,"")</f>
        <v/>
      </c>
      <c r="C1636" s="1" t="e">
        <f>IF(B1636="",#N/A,0.5*(SIN(RADIANS(A1636*'First Approx.'!$D$18))+SIN(RADIANS(A1636*'First Approx.'!$D$19))))</f>
        <v>#N/A</v>
      </c>
      <c r="D1636" s="1" t="e">
        <f>IF(B1636="",#N/A,0.5*(COS(RADIANS(A1636*'First Approx.'!$D$18))+COS(RADIANS(A1636*'First Approx.'!$D$19))))</f>
        <v>#N/A</v>
      </c>
    </row>
    <row r="1637" spans="1:4" x14ac:dyDescent="0.25">
      <c r="A1637">
        <v>817.5</v>
      </c>
      <c r="B1637" t="str">
        <f>IF(A1637&lt;='First Approx.'!$D$20,A1637,"")</f>
        <v/>
      </c>
      <c r="C1637" s="1" t="e">
        <f>IF(B1637="",#N/A,0.5*(SIN(RADIANS(A1637*'First Approx.'!$D$18))+SIN(RADIANS(A1637*'First Approx.'!$D$19))))</f>
        <v>#N/A</v>
      </c>
      <c r="D1637" s="1" t="e">
        <f>IF(B1637="",#N/A,0.5*(COS(RADIANS(A1637*'First Approx.'!$D$18))+COS(RADIANS(A1637*'First Approx.'!$D$19))))</f>
        <v>#N/A</v>
      </c>
    </row>
    <row r="1638" spans="1:4" x14ac:dyDescent="0.25">
      <c r="A1638">
        <v>818</v>
      </c>
      <c r="B1638" t="str">
        <f>IF(A1638&lt;='First Approx.'!$D$20,A1638,"")</f>
        <v/>
      </c>
      <c r="C1638" s="1" t="e">
        <f>IF(B1638="",#N/A,0.5*(SIN(RADIANS(A1638*'First Approx.'!$D$18))+SIN(RADIANS(A1638*'First Approx.'!$D$19))))</f>
        <v>#N/A</v>
      </c>
      <c r="D1638" s="1" t="e">
        <f>IF(B1638="",#N/A,0.5*(COS(RADIANS(A1638*'First Approx.'!$D$18))+COS(RADIANS(A1638*'First Approx.'!$D$19))))</f>
        <v>#N/A</v>
      </c>
    </row>
    <row r="1639" spans="1:4" x14ac:dyDescent="0.25">
      <c r="A1639">
        <v>818.5</v>
      </c>
      <c r="B1639" t="str">
        <f>IF(A1639&lt;='First Approx.'!$D$20,A1639,"")</f>
        <v/>
      </c>
      <c r="C1639" s="1" t="e">
        <f>IF(B1639="",#N/A,0.5*(SIN(RADIANS(A1639*'First Approx.'!$D$18))+SIN(RADIANS(A1639*'First Approx.'!$D$19))))</f>
        <v>#N/A</v>
      </c>
      <c r="D1639" s="1" t="e">
        <f>IF(B1639="",#N/A,0.5*(COS(RADIANS(A1639*'First Approx.'!$D$18))+COS(RADIANS(A1639*'First Approx.'!$D$19))))</f>
        <v>#N/A</v>
      </c>
    </row>
    <row r="1640" spans="1:4" x14ac:dyDescent="0.25">
      <c r="A1640">
        <v>819</v>
      </c>
      <c r="B1640" t="str">
        <f>IF(A1640&lt;='First Approx.'!$D$20,A1640,"")</f>
        <v/>
      </c>
      <c r="C1640" s="1" t="e">
        <f>IF(B1640="",#N/A,0.5*(SIN(RADIANS(A1640*'First Approx.'!$D$18))+SIN(RADIANS(A1640*'First Approx.'!$D$19))))</f>
        <v>#N/A</v>
      </c>
      <c r="D1640" s="1" t="e">
        <f>IF(B1640="",#N/A,0.5*(COS(RADIANS(A1640*'First Approx.'!$D$18))+COS(RADIANS(A1640*'First Approx.'!$D$19))))</f>
        <v>#N/A</v>
      </c>
    </row>
    <row r="1641" spans="1:4" x14ac:dyDescent="0.25">
      <c r="A1641">
        <v>819.5</v>
      </c>
      <c r="B1641" t="str">
        <f>IF(A1641&lt;='First Approx.'!$D$20,A1641,"")</f>
        <v/>
      </c>
      <c r="C1641" s="1" t="e">
        <f>IF(B1641="",#N/A,0.5*(SIN(RADIANS(A1641*'First Approx.'!$D$18))+SIN(RADIANS(A1641*'First Approx.'!$D$19))))</f>
        <v>#N/A</v>
      </c>
      <c r="D1641" s="1" t="e">
        <f>IF(B1641="",#N/A,0.5*(COS(RADIANS(A1641*'First Approx.'!$D$18))+COS(RADIANS(A1641*'First Approx.'!$D$19))))</f>
        <v>#N/A</v>
      </c>
    </row>
    <row r="1642" spans="1:4" x14ac:dyDescent="0.25">
      <c r="A1642">
        <v>820</v>
      </c>
      <c r="B1642" t="str">
        <f>IF(A1642&lt;='First Approx.'!$D$20,A1642,"")</f>
        <v/>
      </c>
      <c r="C1642" s="1" t="e">
        <f>IF(B1642="",#N/A,0.5*(SIN(RADIANS(A1642*'First Approx.'!$D$18))+SIN(RADIANS(A1642*'First Approx.'!$D$19))))</f>
        <v>#N/A</v>
      </c>
      <c r="D1642" s="1" t="e">
        <f>IF(B1642="",#N/A,0.5*(COS(RADIANS(A1642*'First Approx.'!$D$18))+COS(RADIANS(A1642*'First Approx.'!$D$19))))</f>
        <v>#N/A</v>
      </c>
    </row>
    <row r="1643" spans="1:4" x14ac:dyDescent="0.25">
      <c r="A1643">
        <v>820.5</v>
      </c>
      <c r="B1643" t="str">
        <f>IF(A1643&lt;='First Approx.'!$D$20,A1643,"")</f>
        <v/>
      </c>
      <c r="C1643" s="1" t="e">
        <f>IF(B1643="",#N/A,0.5*(SIN(RADIANS(A1643*'First Approx.'!$D$18))+SIN(RADIANS(A1643*'First Approx.'!$D$19))))</f>
        <v>#N/A</v>
      </c>
      <c r="D1643" s="1" t="e">
        <f>IF(B1643="",#N/A,0.5*(COS(RADIANS(A1643*'First Approx.'!$D$18))+COS(RADIANS(A1643*'First Approx.'!$D$19))))</f>
        <v>#N/A</v>
      </c>
    </row>
    <row r="1644" spans="1:4" x14ac:dyDescent="0.25">
      <c r="A1644">
        <v>821</v>
      </c>
      <c r="B1644" t="str">
        <f>IF(A1644&lt;='First Approx.'!$D$20,A1644,"")</f>
        <v/>
      </c>
      <c r="C1644" s="1" t="e">
        <f>IF(B1644="",#N/A,0.5*(SIN(RADIANS(A1644*'First Approx.'!$D$18))+SIN(RADIANS(A1644*'First Approx.'!$D$19))))</f>
        <v>#N/A</v>
      </c>
      <c r="D1644" s="1" t="e">
        <f>IF(B1644="",#N/A,0.5*(COS(RADIANS(A1644*'First Approx.'!$D$18))+COS(RADIANS(A1644*'First Approx.'!$D$19))))</f>
        <v>#N/A</v>
      </c>
    </row>
    <row r="1645" spans="1:4" x14ac:dyDescent="0.25">
      <c r="A1645">
        <v>821.5</v>
      </c>
      <c r="B1645" t="str">
        <f>IF(A1645&lt;='First Approx.'!$D$20,A1645,"")</f>
        <v/>
      </c>
      <c r="C1645" s="1" t="e">
        <f>IF(B1645="",#N/A,0.5*(SIN(RADIANS(A1645*'First Approx.'!$D$18))+SIN(RADIANS(A1645*'First Approx.'!$D$19))))</f>
        <v>#N/A</v>
      </c>
      <c r="D1645" s="1" t="e">
        <f>IF(B1645="",#N/A,0.5*(COS(RADIANS(A1645*'First Approx.'!$D$18))+COS(RADIANS(A1645*'First Approx.'!$D$19))))</f>
        <v>#N/A</v>
      </c>
    </row>
    <row r="1646" spans="1:4" x14ac:dyDescent="0.25">
      <c r="A1646">
        <v>822</v>
      </c>
      <c r="B1646" t="str">
        <f>IF(A1646&lt;='First Approx.'!$D$20,A1646,"")</f>
        <v/>
      </c>
      <c r="C1646" s="1" t="e">
        <f>IF(B1646="",#N/A,0.5*(SIN(RADIANS(A1646*'First Approx.'!$D$18))+SIN(RADIANS(A1646*'First Approx.'!$D$19))))</f>
        <v>#N/A</v>
      </c>
      <c r="D1646" s="1" t="e">
        <f>IF(B1646="",#N/A,0.5*(COS(RADIANS(A1646*'First Approx.'!$D$18))+COS(RADIANS(A1646*'First Approx.'!$D$19))))</f>
        <v>#N/A</v>
      </c>
    </row>
    <row r="1647" spans="1:4" x14ac:dyDescent="0.25">
      <c r="A1647">
        <v>822.5</v>
      </c>
      <c r="B1647" t="str">
        <f>IF(A1647&lt;='First Approx.'!$D$20,A1647,"")</f>
        <v/>
      </c>
      <c r="C1647" s="1" t="e">
        <f>IF(B1647="",#N/A,0.5*(SIN(RADIANS(A1647*'First Approx.'!$D$18))+SIN(RADIANS(A1647*'First Approx.'!$D$19))))</f>
        <v>#N/A</v>
      </c>
      <c r="D1647" s="1" t="e">
        <f>IF(B1647="",#N/A,0.5*(COS(RADIANS(A1647*'First Approx.'!$D$18))+COS(RADIANS(A1647*'First Approx.'!$D$19))))</f>
        <v>#N/A</v>
      </c>
    </row>
    <row r="1648" spans="1:4" x14ac:dyDescent="0.25">
      <c r="A1648">
        <v>823</v>
      </c>
      <c r="B1648" t="str">
        <f>IF(A1648&lt;='First Approx.'!$D$20,A1648,"")</f>
        <v/>
      </c>
      <c r="C1648" s="1" t="e">
        <f>IF(B1648="",#N/A,0.5*(SIN(RADIANS(A1648*'First Approx.'!$D$18))+SIN(RADIANS(A1648*'First Approx.'!$D$19))))</f>
        <v>#N/A</v>
      </c>
      <c r="D1648" s="1" t="e">
        <f>IF(B1648="",#N/A,0.5*(COS(RADIANS(A1648*'First Approx.'!$D$18))+COS(RADIANS(A1648*'First Approx.'!$D$19))))</f>
        <v>#N/A</v>
      </c>
    </row>
    <row r="1649" spans="1:4" x14ac:dyDescent="0.25">
      <c r="A1649">
        <v>823.5</v>
      </c>
      <c r="B1649" t="str">
        <f>IF(A1649&lt;='First Approx.'!$D$20,A1649,"")</f>
        <v/>
      </c>
      <c r="C1649" s="1" t="e">
        <f>IF(B1649="",#N/A,0.5*(SIN(RADIANS(A1649*'First Approx.'!$D$18))+SIN(RADIANS(A1649*'First Approx.'!$D$19))))</f>
        <v>#N/A</v>
      </c>
      <c r="D1649" s="1" t="e">
        <f>IF(B1649="",#N/A,0.5*(COS(RADIANS(A1649*'First Approx.'!$D$18))+COS(RADIANS(A1649*'First Approx.'!$D$19))))</f>
        <v>#N/A</v>
      </c>
    </row>
    <row r="1650" spans="1:4" x14ac:dyDescent="0.25">
      <c r="A1650">
        <v>824</v>
      </c>
      <c r="B1650" t="str">
        <f>IF(A1650&lt;='First Approx.'!$D$20,A1650,"")</f>
        <v/>
      </c>
      <c r="C1650" s="1" t="e">
        <f>IF(B1650="",#N/A,0.5*(SIN(RADIANS(A1650*'First Approx.'!$D$18))+SIN(RADIANS(A1650*'First Approx.'!$D$19))))</f>
        <v>#N/A</v>
      </c>
      <c r="D1650" s="1" t="e">
        <f>IF(B1650="",#N/A,0.5*(COS(RADIANS(A1650*'First Approx.'!$D$18))+COS(RADIANS(A1650*'First Approx.'!$D$19))))</f>
        <v>#N/A</v>
      </c>
    </row>
    <row r="1651" spans="1:4" x14ac:dyDescent="0.25">
      <c r="A1651">
        <v>824.5</v>
      </c>
      <c r="B1651" t="str">
        <f>IF(A1651&lt;='First Approx.'!$D$20,A1651,"")</f>
        <v/>
      </c>
      <c r="C1651" s="1" t="e">
        <f>IF(B1651="",#N/A,0.5*(SIN(RADIANS(A1651*'First Approx.'!$D$18))+SIN(RADIANS(A1651*'First Approx.'!$D$19))))</f>
        <v>#N/A</v>
      </c>
      <c r="D1651" s="1" t="e">
        <f>IF(B1651="",#N/A,0.5*(COS(RADIANS(A1651*'First Approx.'!$D$18))+COS(RADIANS(A1651*'First Approx.'!$D$19))))</f>
        <v>#N/A</v>
      </c>
    </row>
    <row r="1652" spans="1:4" x14ac:dyDescent="0.25">
      <c r="A1652">
        <v>825</v>
      </c>
      <c r="B1652" t="str">
        <f>IF(A1652&lt;='First Approx.'!$D$20,A1652,"")</f>
        <v/>
      </c>
      <c r="C1652" s="1" t="e">
        <f>IF(B1652="",#N/A,0.5*(SIN(RADIANS(A1652*'First Approx.'!$D$18))+SIN(RADIANS(A1652*'First Approx.'!$D$19))))</f>
        <v>#N/A</v>
      </c>
      <c r="D1652" s="1" t="e">
        <f>IF(B1652="",#N/A,0.5*(COS(RADIANS(A1652*'First Approx.'!$D$18))+COS(RADIANS(A1652*'First Approx.'!$D$19))))</f>
        <v>#N/A</v>
      </c>
    </row>
    <row r="1653" spans="1:4" x14ac:dyDescent="0.25">
      <c r="A1653">
        <v>825.5</v>
      </c>
      <c r="B1653" t="str">
        <f>IF(A1653&lt;='First Approx.'!$D$20,A1653,"")</f>
        <v/>
      </c>
      <c r="C1653" s="1" t="e">
        <f>IF(B1653="",#N/A,0.5*(SIN(RADIANS(A1653*'First Approx.'!$D$18))+SIN(RADIANS(A1653*'First Approx.'!$D$19))))</f>
        <v>#N/A</v>
      </c>
      <c r="D1653" s="1" t="e">
        <f>IF(B1653="",#N/A,0.5*(COS(RADIANS(A1653*'First Approx.'!$D$18))+COS(RADIANS(A1653*'First Approx.'!$D$19))))</f>
        <v>#N/A</v>
      </c>
    </row>
    <row r="1654" spans="1:4" x14ac:dyDescent="0.25">
      <c r="A1654">
        <v>826</v>
      </c>
      <c r="B1654" t="str">
        <f>IF(A1654&lt;='First Approx.'!$D$20,A1654,"")</f>
        <v/>
      </c>
      <c r="C1654" s="1" t="e">
        <f>IF(B1654="",#N/A,0.5*(SIN(RADIANS(A1654*'First Approx.'!$D$18))+SIN(RADIANS(A1654*'First Approx.'!$D$19))))</f>
        <v>#N/A</v>
      </c>
      <c r="D1654" s="1" t="e">
        <f>IF(B1654="",#N/A,0.5*(COS(RADIANS(A1654*'First Approx.'!$D$18))+COS(RADIANS(A1654*'First Approx.'!$D$19))))</f>
        <v>#N/A</v>
      </c>
    </row>
    <row r="1655" spans="1:4" x14ac:dyDescent="0.25">
      <c r="A1655">
        <v>826.5</v>
      </c>
      <c r="B1655" t="str">
        <f>IF(A1655&lt;='First Approx.'!$D$20,A1655,"")</f>
        <v/>
      </c>
      <c r="C1655" s="1" t="e">
        <f>IF(B1655="",#N/A,0.5*(SIN(RADIANS(A1655*'First Approx.'!$D$18))+SIN(RADIANS(A1655*'First Approx.'!$D$19))))</f>
        <v>#N/A</v>
      </c>
      <c r="D1655" s="1" t="e">
        <f>IF(B1655="",#N/A,0.5*(COS(RADIANS(A1655*'First Approx.'!$D$18))+COS(RADIANS(A1655*'First Approx.'!$D$19))))</f>
        <v>#N/A</v>
      </c>
    </row>
    <row r="1656" spans="1:4" x14ac:dyDescent="0.25">
      <c r="A1656">
        <v>827</v>
      </c>
      <c r="B1656" t="str">
        <f>IF(A1656&lt;='First Approx.'!$D$20,A1656,"")</f>
        <v/>
      </c>
      <c r="C1656" s="1" t="e">
        <f>IF(B1656="",#N/A,0.5*(SIN(RADIANS(A1656*'First Approx.'!$D$18))+SIN(RADIANS(A1656*'First Approx.'!$D$19))))</f>
        <v>#N/A</v>
      </c>
      <c r="D1656" s="1" t="e">
        <f>IF(B1656="",#N/A,0.5*(COS(RADIANS(A1656*'First Approx.'!$D$18))+COS(RADIANS(A1656*'First Approx.'!$D$19))))</f>
        <v>#N/A</v>
      </c>
    </row>
    <row r="1657" spans="1:4" x14ac:dyDescent="0.25">
      <c r="A1657">
        <v>827.5</v>
      </c>
      <c r="B1657" t="str">
        <f>IF(A1657&lt;='First Approx.'!$D$20,A1657,"")</f>
        <v/>
      </c>
      <c r="C1657" s="1" t="e">
        <f>IF(B1657="",#N/A,0.5*(SIN(RADIANS(A1657*'First Approx.'!$D$18))+SIN(RADIANS(A1657*'First Approx.'!$D$19))))</f>
        <v>#N/A</v>
      </c>
      <c r="D1657" s="1" t="e">
        <f>IF(B1657="",#N/A,0.5*(COS(RADIANS(A1657*'First Approx.'!$D$18))+COS(RADIANS(A1657*'First Approx.'!$D$19))))</f>
        <v>#N/A</v>
      </c>
    </row>
    <row r="1658" spans="1:4" x14ac:dyDescent="0.25">
      <c r="A1658">
        <v>828</v>
      </c>
      <c r="B1658" t="str">
        <f>IF(A1658&lt;='First Approx.'!$D$20,A1658,"")</f>
        <v/>
      </c>
      <c r="C1658" s="1" t="e">
        <f>IF(B1658="",#N/A,0.5*(SIN(RADIANS(A1658*'First Approx.'!$D$18))+SIN(RADIANS(A1658*'First Approx.'!$D$19))))</f>
        <v>#N/A</v>
      </c>
      <c r="D1658" s="1" t="e">
        <f>IF(B1658="",#N/A,0.5*(COS(RADIANS(A1658*'First Approx.'!$D$18))+COS(RADIANS(A1658*'First Approx.'!$D$19))))</f>
        <v>#N/A</v>
      </c>
    </row>
    <row r="1659" spans="1:4" x14ac:dyDescent="0.25">
      <c r="A1659">
        <v>828.5</v>
      </c>
      <c r="B1659" t="str">
        <f>IF(A1659&lt;='First Approx.'!$D$20,A1659,"")</f>
        <v/>
      </c>
      <c r="C1659" s="1" t="e">
        <f>IF(B1659="",#N/A,0.5*(SIN(RADIANS(A1659*'First Approx.'!$D$18))+SIN(RADIANS(A1659*'First Approx.'!$D$19))))</f>
        <v>#N/A</v>
      </c>
      <c r="D1659" s="1" t="e">
        <f>IF(B1659="",#N/A,0.5*(COS(RADIANS(A1659*'First Approx.'!$D$18))+COS(RADIANS(A1659*'First Approx.'!$D$19))))</f>
        <v>#N/A</v>
      </c>
    </row>
    <row r="1660" spans="1:4" x14ac:dyDescent="0.25">
      <c r="A1660">
        <v>829</v>
      </c>
      <c r="B1660" t="str">
        <f>IF(A1660&lt;='First Approx.'!$D$20,A1660,"")</f>
        <v/>
      </c>
      <c r="C1660" s="1" t="e">
        <f>IF(B1660="",#N/A,0.5*(SIN(RADIANS(A1660*'First Approx.'!$D$18))+SIN(RADIANS(A1660*'First Approx.'!$D$19))))</f>
        <v>#N/A</v>
      </c>
      <c r="D1660" s="1" t="e">
        <f>IF(B1660="",#N/A,0.5*(COS(RADIANS(A1660*'First Approx.'!$D$18))+COS(RADIANS(A1660*'First Approx.'!$D$19))))</f>
        <v>#N/A</v>
      </c>
    </row>
    <row r="1661" spans="1:4" x14ac:dyDescent="0.25">
      <c r="A1661">
        <v>829.5</v>
      </c>
      <c r="B1661" t="str">
        <f>IF(A1661&lt;='First Approx.'!$D$20,A1661,"")</f>
        <v/>
      </c>
      <c r="C1661" s="1" t="e">
        <f>IF(B1661="",#N/A,0.5*(SIN(RADIANS(A1661*'First Approx.'!$D$18))+SIN(RADIANS(A1661*'First Approx.'!$D$19))))</f>
        <v>#N/A</v>
      </c>
      <c r="D1661" s="1" t="e">
        <f>IF(B1661="",#N/A,0.5*(COS(RADIANS(A1661*'First Approx.'!$D$18))+COS(RADIANS(A1661*'First Approx.'!$D$19))))</f>
        <v>#N/A</v>
      </c>
    </row>
    <row r="1662" spans="1:4" x14ac:dyDescent="0.25">
      <c r="A1662">
        <v>830</v>
      </c>
      <c r="B1662" t="str">
        <f>IF(A1662&lt;='First Approx.'!$D$20,A1662,"")</f>
        <v/>
      </c>
      <c r="C1662" s="1" t="e">
        <f>IF(B1662="",#N/A,0.5*(SIN(RADIANS(A1662*'First Approx.'!$D$18))+SIN(RADIANS(A1662*'First Approx.'!$D$19))))</f>
        <v>#N/A</v>
      </c>
      <c r="D1662" s="1" t="e">
        <f>IF(B1662="",#N/A,0.5*(COS(RADIANS(A1662*'First Approx.'!$D$18))+COS(RADIANS(A1662*'First Approx.'!$D$19))))</f>
        <v>#N/A</v>
      </c>
    </row>
    <row r="1663" spans="1:4" x14ac:dyDescent="0.25">
      <c r="A1663">
        <v>830.5</v>
      </c>
      <c r="B1663" t="str">
        <f>IF(A1663&lt;='First Approx.'!$D$20,A1663,"")</f>
        <v/>
      </c>
      <c r="C1663" s="1" t="e">
        <f>IF(B1663="",#N/A,0.5*(SIN(RADIANS(A1663*'First Approx.'!$D$18))+SIN(RADIANS(A1663*'First Approx.'!$D$19))))</f>
        <v>#N/A</v>
      </c>
      <c r="D1663" s="1" t="e">
        <f>IF(B1663="",#N/A,0.5*(COS(RADIANS(A1663*'First Approx.'!$D$18))+COS(RADIANS(A1663*'First Approx.'!$D$19))))</f>
        <v>#N/A</v>
      </c>
    </row>
    <row r="1664" spans="1:4" x14ac:dyDescent="0.25">
      <c r="A1664">
        <v>831</v>
      </c>
      <c r="B1664" t="str">
        <f>IF(A1664&lt;='First Approx.'!$D$20,A1664,"")</f>
        <v/>
      </c>
      <c r="C1664" s="1" t="e">
        <f>IF(B1664="",#N/A,0.5*(SIN(RADIANS(A1664*'First Approx.'!$D$18))+SIN(RADIANS(A1664*'First Approx.'!$D$19))))</f>
        <v>#N/A</v>
      </c>
      <c r="D1664" s="1" t="e">
        <f>IF(B1664="",#N/A,0.5*(COS(RADIANS(A1664*'First Approx.'!$D$18))+COS(RADIANS(A1664*'First Approx.'!$D$19))))</f>
        <v>#N/A</v>
      </c>
    </row>
    <row r="1665" spans="1:4" x14ac:dyDescent="0.25">
      <c r="A1665">
        <v>831.5</v>
      </c>
      <c r="B1665" t="str">
        <f>IF(A1665&lt;='First Approx.'!$D$20,A1665,"")</f>
        <v/>
      </c>
      <c r="C1665" s="1" t="e">
        <f>IF(B1665="",#N/A,0.5*(SIN(RADIANS(A1665*'First Approx.'!$D$18))+SIN(RADIANS(A1665*'First Approx.'!$D$19))))</f>
        <v>#N/A</v>
      </c>
      <c r="D1665" s="1" t="e">
        <f>IF(B1665="",#N/A,0.5*(COS(RADIANS(A1665*'First Approx.'!$D$18))+COS(RADIANS(A1665*'First Approx.'!$D$19))))</f>
        <v>#N/A</v>
      </c>
    </row>
    <row r="1666" spans="1:4" x14ac:dyDescent="0.25">
      <c r="A1666">
        <v>832</v>
      </c>
      <c r="B1666" t="str">
        <f>IF(A1666&lt;='First Approx.'!$D$20,A1666,"")</f>
        <v/>
      </c>
      <c r="C1666" s="1" t="e">
        <f>IF(B1666="",#N/A,0.5*(SIN(RADIANS(A1666*'First Approx.'!$D$18))+SIN(RADIANS(A1666*'First Approx.'!$D$19))))</f>
        <v>#N/A</v>
      </c>
      <c r="D1666" s="1" t="e">
        <f>IF(B1666="",#N/A,0.5*(COS(RADIANS(A1666*'First Approx.'!$D$18))+COS(RADIANS(A1666*'First Approx.'!$D$19))))</f>
        <v>#N/A</v>
      </c>
    </row>
    <row r="1667" spans="1:4" x14ac:dyDescent="0.25">
      <c r="A1667">
        <v>832.5</v>
      </c>
      <c r="B1667" t="str">
        <f>IF(A1667&lt;='First Approx.'!$D$20,A1667,"")</f>
        <v/>
      </c>
      <c r="C1667" s="1" t="e">
        <f>IF(B1667="",#N/A,0.5*(SIN(RADIANS(A1667*'First Approx.'!$D$18))+SIN(RADIANS(A1667*'First Approx.'!$D$19))))</f>
        <v>#N/A</v>
      </c>
      <c r="D1667" s="1" t="e">
        <f>IF(B1667="",#N/A,0.5*(COS(RADIANS(A1667*'First Approx.'!$D$18))+COS(RADIANS(A1667*'First Approx.'!$D$19))))</f>
        <v>#N/A</v>
      </c>
    </row>
    <row r="1668" spans="1:4" x14ac:dyDescent="0.25">
      <c r="A1668">
        <v>833</v>
      </c>
      <c r="B1668" t="str">
        <f>IF(A1668&lt;='First Approx.'!$D$20,A1668,"")</f>
        <v/>
      </c>
      <c r="C1668" s="1" t="e">
        <f>IF(B1668="",#N/A,0.5*(SIN(RADIANS(A1668*'First Approx.'!$D$18))+SIN(RADIANS(A1668*'First Approx.'!$D$19))))</f>
        <v>#N/A</v>
      </c>
      <c r="D1668" s="1" t="e">
        <f>IF(B1668="",#N/A,0.5*(COS(RADIANS(A1668*'First Approx.'!$D$18))+COS(RADIANS(A1668*'First Approx.'!$D$19))))</f>
        <v>#N/A</v>
      </c>
    </row>
    <row r="1669" spans="1:4" x14ac:dyDescent="0.25">
      <c r="A1669">
        <v>833.5</v>
      </c>
      <c r="B1669" t="str">
        <f>IF(A1669&lt;='First Approx.'!$D$20,A1669,"")</f>
        <v/>
      </c>
      <c r="C1669" s="1" t="e">
        <f>IF(B1669="",#N/A,0.5*(SIN(RADIANS(A1669*'First Approx.'!$D$18))+SIN(RADIANS(A1669*'First Approx.'!$D$19))))</f>
        <v>#N/A</v>
      </c>
      <c r="D1669" s="1" t="e">
        <f>IF(B1669="",#N/A,0.5*(COS(RADIANS(A1669*'First Approx.'!$D$18))+COS(RADIANS(A1669*'First Approx.'!$D$19))))</f>
        <v>#N/A</v>
      </c>
    </row>
    <row r="1670" spans="1:4" x14ac:dyDescent="0.25">
      <c r="A1670">
        <v>834</v>
      </c>
      <c r="B1670" t="str">
        <f>IF(A1670&lt;='First Approx.'!$D$20,A1670,"")</f>
        <v/>
      </c>
      <c r="C1670" s="1" t="e">
        <f>IF(B1670="",#N/A,0.5*(SIN(RADIANS(A1670*'First Approx.'!$D$18))+SIN(RADIANS(A1670*'First Approx.'!$D$19))))</f>
        <v>#N/A</v>
      </c>
      <c r="D1670" s="1" t="e">
        <f>IF(B1670="",#N/A,0.5*(COS(RADIANS(A1670*'First Approx.'!$D$18))+COS(RADIANS(A1670*'First Approx.'!$D$19))))</f>
        <v>#N/A</v>
      </c>
    </row>
    <row r="1671" spans="1:4" x14ac:dyDescent="0.25">
      <c r="A1671">
        <v>834.5</v>
      </c>
      <c r="B1671" t="str">
        <f>IF(A1671&lt;='First Approx.'!$D$20,A1671,"")</f>
        <v/>
      </c>
      <c r="C1671" s="1" t="e">
        <f>IF(B1671="",#N/A,0.5*(SIN(RADIANS(A1671*'First Approx.'!$D$18))+SIN(RADIANS(A1671*'First Approx.'!$D$19))))</f>
        <v>#N/A</v>
      </c>
      <c r="D1671" s="1" t="e">
        <f>IF(B1671="",#N/A,0.5*(COS(RADIANS(A1671*'First Approx.'!$D$18))+COS(RADIANS(A1671*'First Approx.'!$D$19))))</f>
        <v>#N/A</v>
      </c>
    </row>
    <row r="1672" spans="1:4" x14ac:dyDescent="0.25">
      <c r="A1672">
        <v>835</v>
      </c>
      <c r="B1672" t="str">
        <f>IF(A1672&lt;='First Approx.'!$D$20,A1672,"")</f>
        <v/>
      </c>
      <c r="C1672" s="1" t="e">
        <f>IF(B1672="",#N/A,0.5*(SIN(RADIANS(A1672*'First Approx.'!$D$18))+SIN(RADIANS(A1672*'First Approx.'!$D$19))))</f>
        <v>#N/A</v>
      </c>
      <c r="D1672" s="1" t="e">
        <f>IF(B1672="",#N/A,0.5*(COS(RADIANS(A1672*'First Approx.'!$D$18))+COS(RADIANS(A1672*'First Approx.'!$D$19))))</f>
        <v>#N/A</v>
      </c>
    </row>
    <row r="1673" spans="1:4" x14ac:dyDescent="0.25">
      <c r="A1673">
        <v>835.5</v>
      </c>
      <c r="B1673" t="str">
        <f>IF(A1673&lt;='First Approx.'!$D$20,A1673,"")</f>
        <v/>
      </c>
      <c r="C1673" s="1" t="e">
        <f>IF(B1673="",#N/A,0.5*(SIN(RADIANS(A1673*'First Approx.'!$D$18))+SIN(RADIANS(A1673*'First Approx.'!$D$19))))</f>
        <v>#N/A</v>
      </c>
      <c r="D1673" s="1" t="e">
        <f>IF(B1673="",#N/A,0.5*(COS(RADIANS(A1673*'First Approx.'!$D$18))+COS(RADIANS(A1673*'First Approx.'!$D$19))))</f>
        <v>#N/A</v>
      </c>
    </row>
    <row r="1674" spans="1:4" x14ac:dyDescent="0.25">
      <c r="A1674">
        <v>836</v>
      </c>
      <c r="B1674" t="str">
        <f>IF(A1674&lt;='First Approx.'!$D$20,A1674,"")</f>
        <v/>
      </c>
      <c r="C1674" s="1" t="e">
        <f>IF(B1674="",#N/A,0.5*(SIN(RADIANS(A1674*'First Approx.'!$D$18))+SIN(RADIANS(A1674*'First Approx.'!$D$19))))</f>
        <v>#N/A</v>
      </c>
      <c r="D1674" s="1" t="e">
        <f>IF(B1674="",#N/A,0.5*(COS(RADIANS(A1674*'First Approx.'!$D$18))+COS(RADIANS(A1674*'First Approx.'!$D$19))))</f>
        <v>#N/A</v>
      </c>
    </row>
    <row r="1675" spans="1:4" x14ac:dyDescent="0.25">
      <c r="A1675">
        <v>836.5</v>
      </c>
      <c r="B1675" t="str">
        <f>IF(A1675&lt;='First Approx.'!$D$20,A1675,"")</f>
        <v/>
      </c>
      <c r="C1675" s="1" t="e">
        <f>IF(B1675="",#N/A,0.5*(SIN(RADIANS(A1675*'First Approx.'!$D$18))+SIN(RADIANS(A1675*'First Approx.'!$D$19))))</f>
        <v>#N/A</v>
      </c>
      <c r="D1675" s="1" t="e">
        <f>IF(B1675="",#N/A,0.5*(COS(RADIANS(A1675*'First Approx.'!$D$18))+COS(RADIANS(A1675*'First Approx.'!$D$19))))</f>
        <v>#N/A</v>
      </c>
    </row>
    <row r="1676" spans="1:4" x14ac:dyDescent="0.25">
      <c r="A1676">
        <v>837</v>
      </c>
      <c r="B1676" t="str">
        <f>IF(A1676&lt;='First Approx.'!$D$20,A1676,"")</f>
        <v/>
      </c>
      <c r="C1676" s="1" t="e">
        <f>IF(B1676="",#N/A,0.5*(SIN(RADIANS(A1676*'First Approx.'!$D$18))+SIN(RADIANS(A1676*'First Approx.'!$D$19))))</f>
        <v>#N/A</v>
      </c>
      <c r="D1676" s="1" t="e">
        <f>IF(B1676="",#N/A,0.5*(COS(RADIANS(A1676*'First Approx.'!$D$18))+COS(RADIANS(A1676*'First Approx.'!$D$19))))</f>
        <v>#N/A</v>
      </c>
    </row>
    <row r="1677" spans="1:4" x14ac:dyDescent="0.25">
      <c r="A1677">
        <v>837.5</v>
      </c>
      <c r="B1677" t="str">
        <f>IF(A1677&lt;='First Approx.'!$D$20,A1677,"")</f>
        <v/>
      </c>
      <c r="C1677" s="1" t="e">
        <f>IF(B1677="",#N/A,0.5*(SIN(RADIANS(A1677*'First Approx.'!$D$18))+SIN(RADIANS(A1677*'First Approx.'!$D$19))))</f>
        <v>#N/A</v>
      </c>
      <c r="D1677" s="1" t="e">
        <f>IF(B1677="",#N/A,0.5*(COS(RADIANS(A1677*'First Approx.'!$D$18))+COS(RADIANS(A1677*'First Approx.'!$D$19))))</f>
        <v>#N/A</v>
      </c>
    </row>
    <row r="1678" spans="1:4" x14ac:dyDescent="0.25">
      <c r="A1678">
        <v>838</v>
      </c>
      <c r="B1678" t="str">
        <f>IF(A1678&lt;='First Approx.'!$D$20,A1678,"")</f>
        <v/>
      </c>
      <c r="C1678" s="1" t="e">
        <f>IF(B1678="",#N/A,0.5*(SIN(RADIANS(A1678*'First Approx.'!$D$18))+SIN(RADIANS(A1678*'First Approx.'!$D$19))))</f>
        <v>#N/A</v>
      </c>
      <c r="D1678" s="1" t="e">
        <f>IF(B1678="",#N/A,0.5*(COS(RADIANS(A1678*'First Approx.'!$D$18))+COS(RADIANS(A1678*'First Approx.'!$D$19))))</f>
        <v>#N/A</v>
      </c>
    </row>
    <row r="1679" spans="1:4" x14ac:dyDescent="0.25">
      <c r="A1679">
        <v>838.5</v>
      </c>
      <c r="B1679" t="str">
        <f>IF(A1679&lt;='First Approx.'!$D$20,A1679,"")</f>
        <v/>
      </c>
      <c r="C1679" s="1" t="e">
        <f>IF(B1679="",#N/A,0.5*(SIN(RADIANS(A1679*'First Approx.'!$D$18))+SIN(RADIANS(A1679*'First Approx.'!$D$19))))</f>
        <v>#N/A</v>
      </c>
      <c r="D1679" s="1" t="e">
        <f>IF(B1679="",#N/A,0.5*(COS(RADIANS(A1679*'First Approx.'!$D$18))+COS(RADIANS(A1679*'First Approx.'!$D$19))))</f>
        <v>#N/A</v>
      </c>
    </row>
    <row r="1680" spans="1:4" x14ac:dyDescent="0.25">
      <c r="A1680">
        <v>839</v>
      </c>
      <c r="B1680" t="str">
        <f>IF(A1680&lt;='First Approx.'!$D$20,A1680,"")</f>
        <v/>
      </c>
      <c r="C1680" s="1" t="e">
        <f>IF(B1680="",#N/A,0.5*(SIN(RADIANS(A1680*'First Approx.'!$D$18))+SIN(RADIANS(A1680*'First Approx.'!$D$19))))</f>
        <v>#N/A</v>
      </c>
      <c r="D1680" s="1" t="e">
        <f>IF(B1680="",#N/A,0.5*(COS(RADIANS(A1680*'First Approx.'!$D$18))+COS(RADIANS(A1680*'First Approx.'!$D$19))))</f>
        <v>#N/A</v>
      </c>
    </row>
    <row r="1681" spans="1:4" x14ac:dyDescent="0.25">
      <c r="A1681">
        <v>839.5</v>
      </c>
      <c r="B1681" t="str">
        <f>IF(A1681&lt;='First Approx.'!$D$20,A1681,"")</f>
        <v/>
      </c>
      <c r="C1681" s="1" t="e">
        <f>IF(B1681="",#N/A,0.5*(SIN(RADIANS(A1681*'First Approx.'!$D$18))+SIN(RADIANS(A1681*'First Approx.'!$D$19))))</f>
        <v>#N/A</v>
      </c>
      <c r="D1681" s="1" t="e">
        <f>IF(B1681="",#N/A,0.5*(COS(RADIANS(A1681*'First Approx.'!$D$18))+COS(RADIANS(A1681*'First Approx.'!$D$19))))</f>
        <v>#N/A</v>
      </c>
    </row>
    <row r="1682" spans="1:4" x14ac:dyDescent="0.25">
      <c r="A1682">
        <v>840</v>
      </c>
      <c r="B1682" t="str">
        <f>IF(A1682&lt;='First Approx.'!$D$20,A1682,"")</f>
        <v/>
      </c>
      <c r="C1682" s="1" t="e">
        <f>IF(B1682="",#N/A,0.5*(SIN(RADIANS(A1682*'First Approx.'!$D$18))+SIN(RADIANS(A1682*'First Approx.'!$D$19))))</f>
        <v>#N/A</v>
      </c>
      <c r="D1682" s="1" t="e">
        <f>IF(B1682="",#N/A,0.5*(COS(RADIANS(A1682*'First Approx.'!$D$18))+COS(RADIANS(A1682*'First Approx.'!$D$19))))</f>
        <v>#N/A</v>
      </c>
    </row>
    <row r="1683" spans="1:4" x14ac:dyDescent="0.25">
      <c r="A1683">
        <v>840.5</v>
      </c>
      <c r="B1683" t="str">
        <f>IF(A1683&lt;='First Approx.'!$D$20,A1683,"")</f>
        <v/>
      </c>
      <c r="C1683" s="1" t="e">
        <f>IF(B1683="",#N/A,0.5*(SIN(RADIANS(A1683*'First Approx.'!$D$18))+SIN(RADIANS(A1683*'First Approx.'!$D$19))))</f>
        <v>#N/A</v>
      </c>
      <c r="D1683" s="1" t="e">
        <f>IF(B1683="",#N/A,0.5*(COS(RADIANS(A1683*'First Approx.'!$D$18))+COS(RADIANS(A1683*'First Approx.'!$D$19))))</f>
        <v>#N/A</v>
      </c>
    </row>
    <row r="1684" spans="1:4" x14ac:dyDescent="0.25">
      <c r="A1684">
        <v>841</v>
      </c>
      <c r="B1684" t="str">
        <f>IF(A1684&lt;='First Approx.'!$D$20,A1684,"")</f>
        <v/>
      </c>
      <c r="C1684" s="1" t="e">
        <f>IF(B1684="",#N/A,0.5*(SIN(RADIANS(A1684*'First Approx.'!$D$18))+SIN(RADIANS(A1684*'First Approx.'!$D$19))))</f>
        <v>#N/A</v>
      </c>
      <c r="D1684" s="1" t="e">
        <f>IF(B1684="",#N/A,0.5*(COS(RADIANS(A1684*'First Approx.'!$D$18))+COS(RADIANS(A1684*'First Approx.'!$D$19))))</f>
        <v>#N/A</v>
      </c>
    </row>
    <row r="1685" spans="1:4" x14ac:dyDescent="0.25">
      <c r="A1685">
        <v>841.5</v>
      </c>
      <c r="B1685" t="str">
        <f>IF(A1685&lt;='First Approx.'!$D$20,A1685,"")</f>
        <v/>
      </c>
      <c r="C1685" s="1" t="e">
        <f>IF(B1685="",#N/A,0.5*(SIN(RADIANS(A1685*'First Approx.'!$D$18))+SIN(RADIANS(A1685*'First Approx.'!$D$19))))</f>
        <v>#N/A</v>
      </c>
      <c r="D1685" s="1" t="e">
        <f>IF(B1685="",#N/A,0.5*(COS(RADIANS(A1685*'First Approx.'!$D$18))+COS(RADIANS(A1685*'First Approx.'!$D$19))))</f>
        <v>#N/A</v>
      </c>
    </row>
    <row r="1686" spans="1:4" x14ac:dyDescent="0.25">
      <c r="A1686">
        <v>842</v>
      </c>
      <c r="B1686" t="str">
        <f>IF(A1686&lt;='First Approx.'!$D$20,A1686,"")</f>
        <v/>
      </c>
      <c r="C1686" s="1" t="e">
        <f>IF(B1686="",#N/A,0.5*(SIN(RADIANS(A1686*'First Approx.'!$D$18))+SIN(RADIANS(A1686*'First Approx.'!$D$19))))</f>
        <v>#N/A</v>
      </c>
      <c r="D1686" s="1" t="e">
        <f>IF(B1686="",#N/A,0.5*(COS(RADIANS(A1686*'First Approx.'!$D$18))+COS(RADIANS(A1686*'First Approx.'!$D$19))))</f>
        <v>#N/A</v>
      </c>
    </row>
    <row r="1687" spans="1:4" x14ac:dyDescent="0.25">
      <c r="A1687">
        <v>842.5</v>
      </c>
      <c r="B1687" t="str">
        <f>IF(A1687&lt;='First Approx.'!$D$20,A1687,"")</f>
        <v/>
      </c>
      <c r="C1687" s="1" t="e">
        <f>IF(B1687="",#N/A,0.5*(SIN(RADIANS(A1687*'First Approx.'!$D$18))+SIN(RADIANS(A1687*'First Approx.'!$D$19))))</f>
        <v>#N/A</v>
      </c>
      <c r="D1687" s="1" t="e">
        <f>IF(B1687="",#N/A,0.5*(COS(RADIANS(A1687*'First Approx.'!$D$18))+COS(RADIANS(A1687*'First Approx.'!$D$19))))</f>
        <v>#N/A</v>
      </c>
    </row>
    <row r="1688" spans="1:4" x14ac:dyDescent="0.25">
      <c r="A1688">
        <v>843</v>
      </c>
      <c r="B1688" t="str">
        <f>IF(A1688&lt;='First Approx.'!$D$20,A1688,"")</f>
        <v/>
      </c>
      <c r="C1688" s="1" t="e">
        <f>IF(B1688="",#N/A,0.5*(SIN(RADIANS(A1688*'First Approx.'!$D$18))+SIN(RADIANS(A1688*'First Approx.'!$D$19))))</f>
        <v>#N/A</v>
      </c>
      <c r="D1688" s="1" t="e">
        <f>IF(B1688="",#N/A,0.5*(COS(RADIANS(A1688*'First Approx.'!$D$18))+COS(RADIANS(A1688*'First Approx.'!$D$19))))</f>
        <v>#N/A</v>
      </c>
    </row>
    <row r="1689" spans="1:4" x14ac:dyDescent="0.25">
      <c r="A1689">
        <v>843.5</v>
      </c>
      <c r="B1689" t="str">
        <f>IF(A1689&lt;='First Approx.'!$D$20,A1689,"")</f>
        <v/>
      </c>
      <c r="C1689" s="1" t="e">
        <f>IF(B1689="",#N/A,0.5*(SIN(RADIANS(A1689*'First Approx.'!$D$18))+SIN(RADIANS(A1689*'First Approx.'!$D$19))))</f>
        <v>#N/A</v>
      </c>
      <c r="D1689" s="1" t="e">
        <f>IF(B1689="",#N/A,0.5*(COS(RADIANS(A1689*'First Approx.'!$D$18))+COS(RADIANS(A1689*'First Approx.'!$D$19))))</f>
        <v>#N/A</v>
      </c>
    </row>
    <row r="1690" spans="1:4" x14ac:dyDescent="0.25">
      <c r="A1690">
        <v>844</v>
      </c>
      <c r="B1690" t="str">
        <f>IF(A1690&lt;='First Approx.'!$D$20,A1690,"")</f>
        <v/>
      </c>
      <c r="C1690" s="1" t="e">
        <f>IF(B1690="",#N/A,0.5*(SIN(RADIANS(A1690*'First Approx.'!$D$18))+SIN(RADIANS(A1690*'First Approx.'!$D$19))))</f>
        <v>#N/A</v>
      </c>
      <c r="D1690" s="1" t="e">
        <f>IF(B1690="",#N/A,0.5*(COS(RADIANS(A1690*'First Approx.'!$D$18))+COS(RADIANS(A1690*'First Approx.'!$D$19))))</f>
        <v>#N/A</v>
      </c>
    </row>
    <row r="1691" spans="1:4" x14ac:dyDescent="0.25">
      <c r="A1691">
        <v>844.5</v>
      </c>
      <c r="B1691" t="str">
        <f>IF(A1691&lt;='First Approx.'!$D$20,A1691,"")</f>
        <v/>
      </c>
      <c r="C1691" s="1" t="e">
        <f>IF(B1691="",#N/A,0.5*(SIN(RADIANS(A1691*'First Approx.'!$D$18))+SIN(RADIANS(A1691*'First Approx.'!$D$19))))</f>
        <v>#N/A</v>
      </c>
      <c r="D1691" s="1" t="e">
        <f>IF(B1691="",#N/A,0.5*(COS(RADIANS(A1691*'First Approx.'!$D$18))+COS(RADIANS(A1691*'First Approx.'!$D$19))))</f>
        <v>#N/A</v>
      </c>
    </row>
    <row r="1692" spans="1:4" x14ac:dyDescent="0.25">
      <c r="A1692">
        <v>845</v>
      </c>
      <c r="B1692" t="str">
        <f>IF(A1692&lt;='First Approx.'!$D$20,A1692,"")</f>
        <v/>
      </c>
      <c r="C1692" s="1" t="e">
        <f>IF(B1692="",#N/A,0.5*(SIN(RADIANS(A1692*'First Approx.'!$D$18))+SIN(RADIANS(A1692*'First Approx.'!$D$19))))</f>
        <v>#N/A</v>
      </c>
      <c r="D1692" s="1" t="e">
        <f>IF(B1692="",#N/A,0.5*(COS(RADIANS(A1692*'First Approx.'!$D$18))+COS(RADIANS(A1692*'First Approx.'!$D$19))))</f>
        <v>#N/A</v>
      </c>
    </row>
    <row r="1693" spans="1:4" x14ac:dyDescent="0.25">
      <c r="A1693">
        <v>845.5</v>
      </c>
      <c r="B1693" t="str">
        <f>IF(A1693&lt;='First Approx.'!$D$20,A1693,"")</f>
        <v/>
      </c>
      <c r="C1693" s="1" t="e">
        <f>IF(B1693="",#N/A,0.5*(SIN(RADIANS(A1693*'First Approx.'!$D$18))+SIN(RADIANS(A1693*'First Approx.'!$D$19))))</f>
        <v>#N/A</v>
      </c>
      <c r="D1693" s="1" t="e">
        <f>IF(B1693="",#N/A,0.5*(COS(RADIANS(A1693*'First Approx.'!$D$18))+COS(RADIANS(A1693*'First Approx.'!$D$19))))</f>
        <v>#N/A</v>
      </c>
    </row>
    <row r="1694" spans="1:4" x14ac:dyDescent="0.25">
      <c r="A1694">
        <v>846</v>
      </c>
      <c r="B1694" t="str">
        <f>IF(A1694&lt;='First Approx.'!$D$20,A1694,"")</f>
        <v/>
      </c>
      <c r="C1694" s="1" t="e">
        <f>IF(B1694="",#N/A,0.5*(SIN(RADIANS(A1694*'First Approx.'!$D$18))+SIN(RADIANS(A1694*'First Approx.'!$D$19))))</f>
        <v>#N/A</v>
      </c>
      <c r="D1694" s="1" t="e">
        <f>IF(B1694="",#N/A,0.5*(COS(RADIANS(A1694*'First Approx.'!$D$18))+COS(RADIANS(A1694*'First Approx.'!$D$19))))</f>
        <v>#N/A</v>
      </c>
    </row>
    <row r="1695" spans="1:4" x14ac:dyDescent="0.25">
      <c r="A1695">
        <v>846.5</v>
      </c>
      <c r="B1695" t="str">
        <f>IF(A1695&lt;='First Approx.'!$D$20,A1695,"")</f>
        <v/>
      </c>
      <c r="C1695" s="1" t="e">
        <f>IF(B1695="",#N/A,0.5*(SIN(RADIANS(A1695*'First Approx.'!$D$18))+SIN(RADIANS(A1695*'First Approx.'!$D$19))))</f>
        <v>#N/A</v>
      </c>
      <c r="D1695" s="1" t="e">
        <f>IF(B1695="",#N/A,0.5*(COS(RADIANS(A1695*'First Approx.'!$D$18))+COS(RADIANS(A1695*'First Approx.'!$D$19))))</f>
        <v>#N/A</v>
      </c>
    </row>
    <row r="1696" spans="1:4" x14ac:dyDescent="0.25">
      <c r="A1696">
        <v>847</v>
      </c>
      <c r="B1696" t="str">
        <f>IF(A1696&lt;='First Approx.'!$D$20,A1696,"")</f>
        <v/>
      </c>
      <c r="C1696" s="1" t="e">
        <f>IF(B1696="",#N/A,0.5*(SIN(RADIANS(A1696*'First Approx.'!$D$18))+SIN(RADIANS(A1696*'First Approx.'!$D$19))))</f>
        <v>#N/A</v>
      </c>
      <c r="D1696" s="1" t="e">
        <f>IF(B1696="",#N/A,0.5*(COS(RADIANS(A1696*'First Approx.'!$D$18))+COS(RADIANS(A1696*'First Approx.'!$D$19))))</f>
        <v>#N/A</v>
      </c>
    </row>
    <row r="1697" spans="1:4" x14ac:dyDescent="0.25">
      <c r="A1697">
        <v>847.5</v>
      </c>
      <c r="B1697" t="str">
        <f>IF(A1697&lt;='First Approx.'!$D$20,A1697,"")</f>
        <v/>
      </c>
      <c r="C1697" s="1" t="e">
        <f>IF(B1697="",#N/A,0.5*(SIN(RADIANS(A1697*'First Approx.'!$D$18))+SIN(RADIANS(A1697*'First Approx.'!$D$19))))</f>
        <v>#N/A</v>
      </c>
      <c r="D1697" s="1" t="e">
        <f>IF(B1697="",#N/A,0.5*(COS(RADIANS(A1697*'First Approx.'!$D$18))+COS(RADIANS(A1697*'First Approx.'!$D$19))))</f>
        <v>#N/A</v>
      </c>
    </row>
    <row r="1698" spans="1:4" x14ac:dyDescent="0.25">
      <c r="A1698">
        <v>848</v>
      </c>
      <c r="B1698" t="str">
        <f>IF(A1698&lt;='First Approx.'!$D$20,A1698,"")</f>
        <v/>
      </c>
      <c r="C1698" s="1" t="e">
        <f>IF(B1698="",#N/A,0.5*(SIN(RADIANS(A1698*'First Approx.'!$D$18))+SIN(RADIANS(A1698*'First Approx.'!$D$19))))</f>
        <v>#N/A</v>
      </c>
      <c r="D1698" s="1" t="e">
        <f>IF(B1698="",#N/A,0.5*(COS(RADIANS(A1698*'First Approx.'!$D$18))+COS(RADIANS(A1698*'First Approx.'!$D$19))))</f>
        <v>#N/A</v>
      </c>
    </row>
    <row r="1699" spans="1:4" x14ac:dyDescent="0.25">
      <c r="A1699">
        <v>848.5</v>
      </c>
      <c r="B1699" t="str">
        <f>IF(A1699&lt;='First Approx.'!$D$20,A1699,"")</f>
        <v/>
      </c>
      <c r="C1699" s="1" t="e">
        <f>IF(B1699="",#N/A,0.5*(SIN(RADIANS(A1699*'First Approx.'!$D$18))+SIN(RADIANS(A1699*'First Approx.'!$D$19))))</f>
        <v>#N/A</v>
      </c>
      <c r="D1699" s="1" t="e">
        <f>IF(B1699="",#N/A,0.5*(COS(RADIANS(A1699*'First Approx.'!$D$18))+COS(RADIANS(A1699*'First Approx.'!$D$19))))</f>
        <v>#N/A</v>
      </c>
    </row>
    <row r="1700" spans="1:4" x14ac:dyDescent="0.25">
      <c r="A1700">
        <v>849</v>
      </c>
      <c r="B1700" t="str">
        <f>IF(A1700&lt;='First Approx.'!$D$20,A1700,"")</f>
        <v/>
      </c>
      <c r="C1700" s="1" t="e">
        <f>IF(B1700="",#N/A,0.5*(SIN(RADIANS(A1700*'First Approx.'!$D$18))+SIN(RADIANS(A1700*'First Approx.'!$D$19))))</f>
        <v>#N/A</v>
      </c>
      <c r="D1700" s="1" t="e">
        <f>IF(B1700="",#N/A,0.5*(COS(RADIANS(A1700*'First Approx.'!$D$18))+COS(RADIANS(A1700*'First Approx.'!$D$19))))</f>
        <v>#N/A</v>
      </c>
    </row>
    <row r="1701" spans="1:4" x14ac:dyDescent="0.25">
      <c r="A1701">
        <v>849.5</v>
      </c>
      <c r="B1701" t="str">
        <f>IF(A1701&lt;='First Approx.'!$D$20,A1701,"")</f>
        <v/>
      </c>
      <c r="C1701" s="1" t="e">
        <f>IF(B1701="",#N/A,0.5*(SIN(RADIANS(A1701*'First Approx.'!$D$18))+SIN(RADIANS(A1701*'First Approx.'!$D$19))))</f>
        <v>#N/A</v>
      </c>
      <c r="D1701" s="1" t="e">
        <f>IF(B1701="",#N/A,0.5*(COS(RADIANS(A1701*'First Approx.'!$D$18))+COS(RADIANS(A1701*'First Approx.'!$D$19))))</f>
        <v>#N/A</v>
      </c>
    </row>
    <row r="1702" spans="1:4" x14ac:dyDescent="0.25">
      <c r="A1702">
        <v>850</v>
      </c>
      <c r="B1702" t="str">
        <f>IF(A1702&lt;='First Approx.'!$D$20,A1702,"")</f>
        <v/>
      </c>
      <c r="C1702" s="1" t="e">
        <f>IF(B1702="",#N/A,0.5*(SIN(RADIANS(A1702*'First Approx.'!$D$18))+SIN(RADIANS(A1702*'First Approx.'!$D$19))))</f>
        <v>#N/A</v>
      </c>
      <c r="D1702" s="1" t="e">
        <f>IF(B1702="",#N/A,0.5*(COS(RADIANS(A1702*'First Approx.'!$D$18))+COS(RADIANS(A1702*'First Approx.'!$D$19))))</f>
        <v>#N/A</v>
      </c>
    </row>
    <row r="1703" spans="1:4" x14ac:dyDescent="0.25">
      <c r="A1703">
        <v>850.5</v>
      </c>
      <c r="B1703" t="str">
        <f>IF(A1703&lt;='First Approx.'!$D$20,A1703,"")</f>
        <v/>
      </c>
      <c r="C1703" s="1" t="e">
        <f>IF(B1703="",#N/A,0.5*(SIN(RADIANS(A1703*'First Approx.'!$D$18))+SIN(RADIANS(A1703*'First Approx.'!$D$19))))</f>
        <v>#N/A</v>
      </c>
      <c r="D1703" s="1" t="e">
        <f>IF(B1703="",#N/A,0.5*(COS(RADIANS(A1703*'First Approx.'!$D$18))+COS(RADIANS(A1703*'First Approx.'!$D$19))))</f>
        <v>#N/A</v>
      </c>
    </row>
    <row r="1704" spans="1:4" x14ac:dyDescent="0.25">
      <c r="A1704">
        <v>851</v>
      </c>
      <c r="B1704" t="str">
        <f>IF(A1704&lt;='First Approx.'!$D$20,A1704,"")</f>
        <v/>
      </c>
      <c r="C1704" s="1" t="e">
        <f>IF(B1704="",#N/A,0.5*(SIN(RADIANS(A1704*'First Approx.'!$D$18))+SIN(RADIANS(A1704*'First Approx.'!$D$19))))</f>
        <v>#N/A</v>
      </c>
      <c r="D1704" s="1" t="e">
        <f>IF(B1704="",#N/A,0.5*(COS(RADIANS(A1704*'First Approx.'!$D$18))+COS(RADIANS(A1704*'First Approx.'!$D$19))))</f>
        <v>#N/A</v>
      </c>
    </row>
    <row r="1705" spans="1:4" x14ac:dyDescent="0.25">
      <c r="A1705">
        <v>851.5</v>
      </c>
      <c r="B1705" t="str">
        <f>IF(A1705&lt;='First Approx.'!$D$20,A1705,"")</f>
        <v/>
      </c>
      <c r="C1705" s="1" t="e">
        <f>IF(B1705="",#N/A,0.5*(SIN(RADIANS(A1705*'First Approx.'!$D$18))+SIN(RADIANS(A1705*'First Approx.'!$D$19))))</f>
        <v>#N/A</v>
      </c>
      <c r="D1705" s="1" t="e">
        <f>IF(B1705="",#N/A,0.5*(COS(RADIANS(A1705*'First Approx.'!$D$18))+COS(RADIANS(A1705*'First Approx.'!$D$19))))</f>
        <v>#N/A</v>
      </c>
    </row>
    <row r="1706" spans="1:4" x14ac:dyDescent="0.25">
      <c r="A1706">
        <v>852</v>
      </c>
      <c r="B1706" t="str">
        <f>IF(A1706&lt;='First Approx.'!$D$20,A1706,"")</f>
        <v/>
      </c>
      <c r="C1706" s="1" t="e">
        <f>IF(B1706="",#N/A,0.5*(SIN(RADIANS(A1706*'First Approx.'!$D$18))+SIN(RADIANS(A1706*'First Approx.'!$D$19))))</f>
        <v>#N/A</v>
      </c>
      <c r="D1706" s="1" t="e">
        <f>IF(B1706="",#N/A,0.5*(COS(RADIANS(A1706*'First Approx.'!$D$18))+COS(RADIANS(A1706*'First Approx.'!$D$19))))</f>
        <v>#N/A</v>
      </c>
    </row>
    <row r="1707" spans="1:4" x14ac:dyDescent="0.25">
      <c r="A1707">
        <v>852.5</v>
      </c>
      <c r="B1707" t="str">
        <f>IF(A1707&lt;='First Approx.'!$D$20,A1707,"")</f>
        <v/>
      </c>
      <c r="C1707" s="1" t="e">
        <f>IF(B1707="",#N/A,0.5*(SIN(RADIANS(A1707*'First Approx.'!$D$18))+SIN(RADIANS(A1707*'First Approx.'!$D$19))))</f>
        <v>#N/A</v>
      </c>
      <c r="D1707" s="1" t="e">
        <f>IF(B1707="",#N/A,0.5*(COS(RADIANS(A1707*'First Approx.'!$D$18))+COS(RADIANS(A1707*'First Approx.'!$D$19))))</f>
        <v>#N/A</v>
      </c>
    </row>
    <row r="1708" spans="1:4" x14ac:dyDescent="0.25">
      <c r="A1708">
        <v>853</v>
      </c>
      <c r="B1708" t="str">
        <f>IF(A1708&lt;='First Approx.'!$D$20,A1708,"")</f>
        <v/>
      </c>
      <c r="C1708" s="1" t="e">
        <f>IF(B1708="",#N/A,0.5*(SIN(RADIANS(A1708*'First Approx.'!$D$18))+SIN(RADIANS(A1708*'First Approx.'!$D$19))))</f>
        <v>#N/A</v>
      </c>
      <c r="D1708" s="1" t="e">
        <f>IF(B1708="",#N/A,0.5*(COS(RADIANS(A1708*'First Approx.'!$D$18))+COS(RADIANS(A1708*'First Approx.'!$D$19))))</f>
        <v>#N/A</v>
      </c>
    </row>
    <row r="1709" spans="1:4" x14ac:dyDescent="0.25">
      <c r="A1709">
        <v>853.5</v>
      </c>
      <c r="B1709" t="str">
        <f>IF(A1709&lt;='First Approx.'!$D$20,A1709,"")</f>
        <v/>
      </c>
      <c r="C1709" s="1" t="e">
        <f>IF(B1709="",#N/A,0.5*(SIN(RADIANS(A1709*'First Approx.'!$D$18))+SIN(RADIANS(A1709*'First Approx.'!$D$19))))</f>
        <v>#N/A</v>
      </c>
      <c r="D1709" s="1" t="e">
        <f>IF(B1709="",#N/A,0.5*(COS(RADIANS(A1709*'First Approx.'!$D$18))+COS(RADIANS(A1709*'First Approx.'!$D$19))))</f>
        <v>#N/A</v>
      </c>
    </row>
    <row r="1710" spans="1:4" x14ac:dyDescent="0.25">
      <c r="A1710">
        <v>854</v>
      </c>
      <c r="B1710" t="str">
        <f>IF(A1710&lt;='First Approx.'!$D$20,A1710,"")</f>
        <v/>
      </c>
      <c r="C1710" s="1" t="e">
        <f>IF(B1710="",#N/A,0.5*(SIN(RADIANS(A1710*'First Approx.'!$D$18))+SIN(RADIANS(A1710*'First Approx.'!$D$19))))</f>
        <v>#N/A</v>
      </c>
      <c r="D1710" s="1" t="e">
        <f>IF(B1710="",#N/A,0.5*(COS(RADIANS(A1710*'First Approx.'!$D$18))+COS(RADIANS(A1710*'First Approx.'!$D$19))))</f>
        <v>#N/A</v>
      </c>
    </row>
    <row r="1711" spans="1:4" x14ac:dyDescent="0.25">
      <c r="A1711">
        <v>854.5</v>
      </c>
      <c r="B1711" t="str">
        <f>IF(A1711&lt;='First Approx.'!$D$20,A1711,"")</f>
        <v/>
      </c>
      <c r="C1711" s="1" t="e">
        <f>IF(B1711="",#N/A,0.5*(SIN(RADIANS(A1711*'First Approx.'!$D$18))+SIN(RADIANS(A1711*'First Approx.'!$D$19))))</f>
        <v>#N/A</v>
      </c>
      <c r="D1711" s="1" t="e">
        <f>IF(B1711="",#N/A,0.5*(COS(RADIANS(A1711*'First Approx.'!$D$18))+COS(RADIANS(A1711*'First Approx.'!$D$19))))</f>
        <v>#N/A</v>
      </c>
    </row>
    <row r="1712" spans="1:4" x14ac:dyDescent="0.25">
      <c r="A1712">
        <v>855</v>
      </c>
      <c r="B1712" t="str">
        <f>IF(A1712&lt;='First Approx.'!$D$20,A1712,"")</f>
        <v/>
      </c>
      <c r="C1712" s="1" t="e">
        <f>IF(B1712="",#N/A,0.5*(SIN(RADIANS(A1712*'First Approx.'!$D$18))+SIN(RADIANS(A1712*'First Approx.'!$D$19))))</f>
        <v>#N/A</v>
      </c>
      <c r="D1712" s="1" t="e">
        <f>IF(B1712="",#N/A,0.5*(COS(RADIANS(A1712*'First Approx.'!$D$18))+COS(RADIANS(A1712*'First Approx.'!$D$19))))</f>
        <v>#N/A</v>
      </c>
    </row>
    <row r="1713" spans="1:4" x14ac:dyDescent="0.25">
      <c r="A1713">
        <v>855.5</v>
      </c>
      <c r="B1713" t="str">
        <f>IF(A1713&lt;='First Approx.'!$D$20,A1713,"")</f>
        <v/>
      </c>
      <c r="C1713" s="1" t="e">
        <f>IF(B1713="",#N/A,0.5*(SIN(RADIANS(A1713*'First Approx.'!$D$18))+SIN(RADIANS(A1713*'First Approx.'!$D$19))))</f>
        <v>#N/A</v>
      </c>
      <c r="D1713" s="1" t="e">
        <f>IF(B1713="",#N/A,0.5*(COS(RADIANS(A1713*'First Approx.'!$D$18))+COS(RADIANS(A1713*'First Approx.'!$D$19))))</f>
        <v>#N/A</v>
      </c>
    </row>
    <row r="1714" spans="1:4" x14ac:dyDescent="0.25">
      <c r="A1714">
        <v>856</v>
      </c>
      <c r="B1714" t="str">
        <f>IF(A1714&lt;='First Approx.'!$D$20,A1714,"")</f>
        <v/>
      </c>
      <c r="C1714" s="1" t="e">
        <f>IF(B1714="",#N/A,0.5*(SIN(RADIANS(A1714*'First Approx.'!$D$18))+SIN(RADIANS(A1714*'First Approx.'!$D$19))))</f>
        <v>#N/A</v>
      </c>
      <c r="D1714" s="1" t="e">
        <f>IF(B1714="",#N/A,0.5*(COS(RADIANS(A1714*'First Approx.'!$D$18))+COS(RADIANS(A1714*'First Approx.'!$D$19))))</f>
        <v>#N/A</v>
      </c>
    </row>
    <row r="1715" spans="1:4" x14ac:dyDescent="0.25">
      <c r="A1715">
        <v>856.5</v>
      </c>
      <c r="B1715" t="str">
        <f>IF(A1715&lt;='First Approx.'!$D$20,A1715,"")</f>
        <v/>
      </c>
      <c r="C1715" s="1" t="e">
        <f>IF(B1715="",#N/A,0.5*(SIN(RADIANS(A1715*'First Approx.'!$D$18))+SIN(RADIANS(A1715*'First Approx.'!$D$19))))</f>
        <v>#N/A</v>
      </c>
      <c r="D1715" s="1" t="e">
        <f>IF(B1715="",#N/A,0.5*(COS(RADIANS(A1715*'First Approx.'!$D$18))+COS(RADIANS(A1715*'First Approx.'!$D$19))))</f>
        <v>#N/A</v>
      </c>
    </row>
    <row r="1716" spans="1:4" x14ac:dyDescent="0.25">
      <c r="A1716">
        <v>857</v>
      </c>
      <c r="B1716" t="str">
        <f>IF(A1716&lt;='First Approx.'!$D$20,A1716,"")</f>
        <v/>
      </c>
      <c r="C1716" s="1" t="e">
        <f>IF(B1716="",#N/A,0.5*(SIN(RADIANS(A1716*'First Approx.'!$D$18))+SIN(RADIANS(A1716*'First Approx.'!$D$19))))</f>
        <v>#N/A</v>
      </c>
      <c r="D1716" s="1" t="e">
        <f>IF(B1716="",#N/A,0.5*(COS(RADIANS(A1716*'First Approx.'!$D$18))+COS(RADIANS(A1716*'First Approx.'!$D$19))))</f>
        <v>#N/A</v>
      </c>
    </row>
    <row r="1717" spans="1:4" x14ac:dyDescent="0.25">
      <c r="A1717">
        <v>857.5</v>
      </c>
      <c r="B1717" t="str">
        <f>IF(A1717&lt;='First Approx.'!$D$20,A1717,"")</f>
        <v/>
      </c>
      <c r="C1717" s="1" t="e">
        <f>IF(B1717="",#N/A,0.5*(SIN(RADIANS(A1717*'First Approx.'!$D$18))+SIN(RADIANS(A1717*'First Approx.'!$D$19))))</f>
        <v>#N/A</v>
      </c>
      <c r="D1717" s="1" t="e">
        <f>IF(B1717="",#N/A,0.5*(COS(RADIANS(A1717*'First Approx.'!$D$18))+COS(RADIANS(A1717*'First Approx.'!$D$19))))</f>
        <v>#N/A</v>
      </c>
    </row>
    <row r="1718" spans="1:4" x14ac:dyDescent="0.25">
      <c r="A1718">
        <v>858</v>
      </c>
      <c r="B1718" t="str">
        <f>IF(A1718&lt;='First Approx.'!$D$20,A1718,"")</f>
        <v/>
      </c>
      <c r="C1718" s="1" t="e">
        <f>IF(B1718="",#N/A,0.5*(SIN(RADIANS(A1718*'First Approx.'!$D$18))+SIN(RADIANS(A1718*'First Approx.'!$D$19))))</f>
        <v>#N/A</v>
      </c>
      <c r="D1718" s="1" t="e">
        <f>IF(B1718="",#N/A,0.5*(COS(RADIANS(A1718*'First Approx.'!$D$18))+COS(RADIANS(A1718*'First Approx.'!$D$19))))</f>
        <v>#N/A</v>
      </c>
    </row>
    <row r="1719" spans="1:4" x14ac:dyDescent="0.25">
      <c r="A1719">
        <v>858.5</v>
      </c>
      <c r="B1719" t="str">
        <f>IF(A1719&lt;='First Approx.'!$D$20,A1719,"")</f>
        <v/>
      </c>
      <c r="C1719" s="1" t="e">
        <f>IF(B1719="",#N/A,0.5*(SIN(RADIANS(A1719*'First Approx.'!$D$18))+SIN(RADIANS(A1719*'First Approx.'!$D$19))))</f>
        <v>#N/A</v>
      </c>
      <c r="D1719" s="1" t="e">
        <f>IF(B1719="",#N/A,0.5*(COS(RADIANS(A1719*'First Approx.'!$D$18))+COS(RADIANS(A1719*'First Approx.'!$D$19))))</f>
        <v>#N/A</v>
      </c>
    </row>
    <row r="1720" spans="1:4" x14ac:dyDescent="0.25">
      <c r="A1720">
        <v>859</v>
      </c>
      <c r="B1720" t="str">
        <f>IF(A1720&lt;='First Approx.'!$D$20,A1720,"")</f>
        <v/>
      </c>
      <c r="C1720" s="1" t="e">
        <f>IF(B1720="",#N/A,0.5*(SIN(RADIANS(A1720*'First Approx.'!$D$18))+SIN(RADIANS(A1720*'First Approx.'!$D$19))))</f>
        <v>#N/A</v>
      </c>
      <c r="D1720" s="1" t="e">
        <f>IF(B1720="",#N/A,0.5*(COS(RADIANS(A1720*'First Approx.'!$D$18))+COS(RADIANS(A1720*'First Approx.'!$D$19))))</f>
        <v>#N/A</v>
      </c>
    </row>
    <row r="1721" spans="1:4" x14ac:dyDescent="0.25">
      <c r="A1721">
        <v>859.5</v>
      </c>
      <c r="B1721" t="str">
        <f>IF(A1721&lt;='First Approx.'!$D$20,A1721,"")</f>
        <v/>
      </c>
      <c r="C1721" s="1" t="e">
        <f>IF(B1721="",#N/A,0.5*(SIN(RADIANS(A1721*'First Approx.'!$D$18))+SIN(RADIANS(A1721*'First Approx.'!$D$19))))</f>
        <v>#N/A</v>
      </c>
      <c r="D1721" s="1" t="e">
        <f>IF(B1721="",#N/A,0.5*(COS(RADIANS(A1721*'First Approx.'!$D$18))+COS(RADIANS(A1721*'First Approx.'!$D$19))))</f>
        <v>#N/A</v>
      </c>
    </row>
    <row r="1722" spans="1:4" x14ac:dyDescent="0.25">
      <c r="A1722">
        <v>860</v>
      </c>
      <c r="B1722" t="str">
        <f>IF(A1722&lt;='First Approx.'!$D$20,A1722,"")</f>
        <v/>
      </c>
      <c r="C1722" s="1" t="e">
        <f>IF(B1722="",#N/A,0.5*(SIN(RADIANS(A1722*'First Approx.'!$D$18))+SIN(RADIANS(A1722*'First Approx.'!$D$19))))</f>
        <v>#N/A</v>
      </c>
      <c r="D1722" s="1" t="e">
        <f>IF(B1722="",#N/A,0.5*(COS(RADIANS(A1722*'First Approx.'!$D$18))+COS(RADIANS(A1722*'First Approx.'!$D$19))))</f>
        <v>#N/A</v>
      </c>
    </row>
    <row r="1723" spans="1:4" x14ac:dyDescent="0.25">
      <c r="A1723">
        <v>860.5</v>
      </c>
      <c r="B1723" t="str">
        <f>IF(A1723&lt;='First Approx.'!$D$20,A1723,"")</f>
        <v/>
      </c>
      <c r="C1723" s="1" t="e">
        <f>IF(B1723="",#N/A,0.5*(SIN(RADIANS(A1723*'First Approx.'!$D$18))+SIN(RADIANS(A1723*'First Approx.'!$D$19))))</f>
        <v>#N/A</v>
      </c>
      <c r="D1723" s="1" t="e">
        <f>IF(B1723="",#N/A,0.5*(COS(RADIANS(A1723*'First Approx.'!$D$18))+COS(RADIANS(A1723*'First Approx.'!$D$19))))</f>
        <v>#N/A</v>
      </c>
    </row>
    <row r="1724" spans="1:4" x14ac:dyDescent="0.25">
      <c r="A1724">
        <v>861</v>
      </c>
      <c r="B1724" t="str">
        <f>IF(A1724&lt;='First Approx.'!$D$20,A1724,"")</f>
        <v/>
      </c>
      <c r="C1724" s="1" t="e">
        <f>IF(B1724="",#N/A,0.5*(SIN(RADIANS(A1724*'First Approx.'!$D$18))+SIN(RADIANS(A1724*'First Approx.'!$D$19))))</f>
        <v>#N/A</v>
      </c>
      <c r="D1724" s="1" t="e">
        <f>IF(B1724="",#N/A,0.5*(COS(RADIANS(A1724*'First Approx.'!$D$18))+COS(RADIANS(A1724*'First Approx.'!$D$19))))</f>
        <v>#N/A</v>
      </c>
    </row>
    <row r="1725" spans="1:4" x14ac:dyDescent="0.25">
      <c r="A1725">
        <v>861.5</v>
      </c>
      <c r="B1725" t="str">
        <f>IF(A1725&lt;='First Approx.'!$D$20,A1725,"")</f>
        <v/>
      </c>
      <c r="C1725" s="1" t="e">
        <f>IF(B1725="",#N/A,0.5*(SIN(RADIANS(A1725*'First Approx.'!$D$18))+SIN(RADIANS(A1725*'First Approx.'!$D$19))))</f>
        <v>#N/A</v>
      </c>
      <c r="D1725" s="1" t="e">
        <f>IF(B1725="",#N/A,0.5*(COS(RADIANS(A1725*'First Approx.'!$D$18))+COS(RADIANS(A1725*'First Approx.'!$D$19))))</f>
        <v>#N/A</v>
      </c>
    </row>
    <row r="1726" spans="1:4" x14ac:dyDescent="0.25">
      <c r="A1726">
        <v>862</v>
      </c>
      <c r="B1726" t="str">
        <f>IF(A1726&lt;='First Approx.'!$D$20,A1726,"")</f>
        <v/>
      </c>
      <c r="C1726" s="1" t="e">
        <f>IF(B1726="",#N/A,0.5*(SIN(RADIANS(A1726*'First Approx.'!$D$18))+SIN(RADIANS(A1726*'First Approx.'!$D$19))))</f>
        <v>#N/A</v>
      </c>
      <c r="D1726" s="1" t="e">
        <f>IF(B1726="",#N/A,0.5*(COS(RADIANS(A1726*'First Approx.'!$D$18))+COS(RADIANS(A1726*'First Approx.'!$D$19))))</f>
        <v>#N/A</v>
      </c>
    </row>
    <row r="1727" spans="1:4" x14ac:dyDescent="0.25">
      <c r="A1727">
        <v>862.5</v>
      </c>
      <c r="B1727" t="str">
        <f>IF(A1727&lt;='First Approx.'!$D$20,A1727,"")</f>
        <v/>
      </c>
      <c r="C1727" s="1" t="e">
        <f>IF(B1727="",#N/A,0.5*(SIN(RADIANS(A1727*'First Approx.'!$D$18))+SIN(RADIANS(A1727*'First Approx.'!$D$19))))</f>
        <v>#N/A</v>
      </c>
      <c r="D1727" s="1" t="e">
        <f>IF(B1727="",#N/A,0.5*(COS(RADIANS(A1727*'First Approx.'!$D$18))+COS(RADIANS(A1727*'First Approx.'!$D$19))))</f>
        <v>#N/A</v>
      </c>
    </row>
    <row r="1728" spans="1:4" x14ac:dyDescent="0.25">
      <c r="A1728">
        <v>863</v>
      </c>
      <c r="B1728" t="str">
        <f>IF(A1728&lt;='First Approx.'!$D$20,A1728,"")</f>
        <v/>
      </c>
      <c r="C1728" s="1" t="e">
        <f>IF(B1728="",#N/A,0.5*(SIN(RADIANS(A1728*'First Approx.'!$D$18))+SIN(RADIANS(A1728*'First Approx.'!$D$19))))</f>
        <v>#N/A</v>
      </c>
      <c r="D1728" s="1" t="e">
        <f>IF(B1728="",#N/A,0.5*(COS(RADIANS(A1728*'First Approx.'!$D$18))+COS(RADIANS(A1728*'First Approx.'!$D$19))))</f>
        <v>#N/A</v>
      </c>
    </row>
    <row r="1729" spans="1:4" x14ac:dyDescent="0.25">
      <c r="A1729">
        <v>863.5</v>
      </c>
      <c r="B1729" t="str">
        <f>IF(A1729&lt;='First Approx.'!$D$20,A1729,"")</f>
        <v/>
      </c>
      <c r="C1729" s="1" t="e">
        <f>IF(B1729="",#N/A,0.5*(SIN(RADIANS(A1729*'First Approx.'!$D$18))+SIN(RADIANS(A1729*'First Approx.'!$D$19))))</f>
        <v>#N/A</v>
      </c>
      <c r="D1729" s="1" t="e">
        <f>IF(B1729="",#N/A,0.5*(COS(RADIANS(A1729*'First Approx.'!$D$18))+COS(RADIANS(A1729*'First Approx.'!$D$19))))</f>
        <v>#N/A</v>
      </c>
    </row>
    <row r="1730" spans="1:4" x14ac:dyDescent="0.25">
      <c r="A1730">
        <v>864</v>
      </c>
      <c r="B1730" t="str">
        <f>IF(A1730&lt;='First Approx.'!$D$20,A1730,"")</f>
        <v/>
      </c>
      <c r="C1730" s="1" t="e">
        <f>IF(B1730="",#N/A,0.5*(SIN(RADIANS(A1730*'First Approx.'!$D$18))+SIN(RADIANS(A1730*'First Approx.'!$D$19))))</f>
        <v>#N/A</v>
      </c>
      <c r="D1730" s="1" t="e">
        <f>IF(B1730="",#N/A,0.5*(COS(RADIANS(A1730*'First Approx.'!$D$18))+COS(RADIANS(A1730*'First Approx.'!$D$19))))</f>
        <v>#N/A</v>
      </c>
    </row>
    <row r="1731" spans="1:4" x14ac:dyDescent="0.25">
      <c r="A1731">
        <v>864.5</v>
      </c>
      <c r="B1731" t="str">
        <f>IF(A1731&lt;='First Approx.'!$D$20,A1731,"")</f>
        <v/>
      </c>
      <c r="C1731" s="1" t="e">
        <f>IF(B1731="",#N/A,0.5*(SIN(RADIANS(A1731*'First Approx.'!$D$18))+SIN(RADIANS(A1731*'First Approx.'!$D$19))))</f>
        <v>#N/A</v>
      </c>
      <c r="D1731" s="1" t="e">
        <f>IF(B1731="",#N/A,0.5*(COS(RADIANS(A1731*'First Approx.'!$D$18))+COS(RADIANS(A1731*'First Approx.'!$D$19))))</f>
        <v>#N/A</v>
      </c>
    </row>
    <row r="1732" spans="1:4" x14ac:dyDescent="0.25">
      <c r="A1732">
        <v>865</v>
      </c>
      <c r="B1732" t="str">
        <f>IF(A1732&lt;='First Approx.'!$D$20,A1732,"")</f>
        <v/>
      </c>
      <c r="C1732" s="1" t="e">
        <f>IF(B1732="",#N/A,0.5*(SIN(RADIANS(A1732*'First Approx.'!$D$18))+SIN(RADIANS(A1732*'First Approx.'!$D$19))))</f>
        <v>#N/A</v>
      </c>
      <c r="D1732" s="1" t="e">
        <f>IF(B1732="",#N/A,0.5*(COS(RADIANS(A1732*'First Approx.'!$D$18))+COS(RADIANS(A1732*'First Approx.'!$D$19))))</f>
        <v>#N/A</v>
      </c>
    </row>
    <row r="1733" spans="1:4" x14ac:dyDescent="0.25">
      <c r="A1733">
        <v>865.5</v>
      </c>
      <c r="B1733" t="str">
        <f>IF(A1733&lt;='First Approx.'!$D$20,A1733,"")</f>
        <v/>
      </c>
      <c r="C1733" s="1" t="e">
        <f>IF(B1733="",#N/A,0.5*(SIN(RADIANS(A1733*'First Approx.'!$D$18))+SIN(RADIANS(A1733*'First Approx.'!$D$19))))</f>
        <v>#N/A</v>
      </c>
      <c r="D1733" s="1" t="e">
        <f>IF(B1733="",#N/A,0.5*(COS(RADIANS(A1733*'First Approx.'!$D$18))+COS(RADIANS(A1733*'First Approx.'!$D$19))))</f>
        <v>#N/A</v>
      </c>
    </row>
    <row r="1734" spans="1:4" x14ac:dyDescent="0.25">
      <c r="A1734">
        <v>866</v>
      </c>
      <c r="B1734" t="str">
        <f>IF(A1734&lt;='First Approx.'!$D$20,A1734,"")</f>
        <v/>
      </c>
      <c r="C1734" s="1" t="e">
        <f>IF(B1734="",#N/A,0.5*(SIN(RADIANS(A1734*'First Approx.'!$D$18))+SIN(RADIANS(A1734*'First Approx.'!$D$19))))</f>
        <v>#N/A</v>
      </c>
      <c r="D1734" s="1" t="e">
        <f>IF(B1734="",#N/A,0.5*(COS(RADIANS(A1734*'First Approx.'!$D$18))+COS(RADIANS(A1734*'First Approx.'!$D$19))))</f>
        <v>#N/A</v>
      </c>
    </row>
    <row r="1735" spans="1:4" x14ac:dyDescent="0.25">
      <c r="A1735">
        <v>866.5</v>
      </c>
      <c r="B1735" t="str">
        <f>IF(A1735&lt;='First Approx.'!$D$20,A1735,"")</f>
        <v/>
      </c>
      <c r="C1735" s="1" t="e">
        <f>IF(B1735="",#N/A,0.5*(SIN(RADIANS(A1735*'First Approx.'!$D$18))+SIN(RADIANS(A1735*'First Approx.'!$D$19))))</f>
        <v>#N/A</v>
      </c>
      <c r="D1735" s="1" t="e">
        <f>IF(B1735="",#N/A,0.5*(COS(RADIANS(A1735*'First Approx.'!$D$18))+COS(RADIANS(A1735*'First Approx.'!$D$19))))</f>
        <v>#N/A</v>
      </c>
    </row>
    <row r="1736" spans="1:4" x14ac:dyDescent="0.25">
      <c r="A1736">
        <v>867</v>
      </c>
      <c r="B1736" t="str">
        <f>IF(A1736&lt;='First Approx.'!$D$20,A1736,"")</f>
        <v/>
      </c>
      <c r="C1736" s="1" t="e">
        <f>IF(B1736="",#N/A,0.5*(SIN(RADIANS(A1736*'First Approx.'!$D$18))+SIN(RADIANS(A1736*'First Approx.'!$D$19))))</f>
        <v>#N/A</v>
      </c>
      <c r="D1736" s="1" t="e">
        <f>IF(B1736="",#N/A,0.5*(COS(RADIANS(A1736*'First Approx.'!$D$18))+COS(RADIANS(A1736*'First Approx.'!$D$19))))</f>
        <v>#N/A</v>
      </c>
    </row>
    <row r="1737" spans="1:4" x14ac:dyDescent="0.25">
      <c r="A1737">
        <v>867.5</v>
      </c>
      <c r="B1737" t="str">
        <f>IF(A1737&lt;='First Approx.'!$D$20,A1737,"")</f>
        <v/>
      </c>
      <c r="C1737" s="1" t="e">
        <f>IF(B1737="",#N/A,0.5*(SIN(RADIANS(A1737*'First Approx.'!$D$18))+SIN(RADIANS(A1737*'First Approx.'!$D$19))))</f>
        <v>#N/A</v>
      </c>
      <c r="D1737" s="1" t="e">
        <f>IF(B1737="",#N/A,0.5*(COS(RADIANS(A1737*'First Approx.'!$D$18))+COS(RADIANS(A1737*'First Approx.'!$D$19))))</f>
        <v>#N/A</v>
      </c>
    </row>
    <row r="1738" spans="1:4" x14ac:dyDescent="0.25">
      <c r="A1738">
        <v>868</v>
      </c>
      <c r="B1738" t="str">
        <f>IF(A1738&lt;='First Approx.'!$D$20,A1738,"")</f>
        <v/>
      </c>
      <c r="C1738" s="1" t="e">
        <f>IF(B1738="",#N/A,0.5*(SIN(RADIANS(A1738*'First Approx.'!$D$18))+SIN(RADIANS(A1738*'First Approx.'!$D$19))))</f>
        <v>#N/A</v>
      </c>
      <c r="D1738" s="1" t="e">
        <f>IF(B1738="",#N/A,0.5*(COS(RADIANS(A1738*'First Approx.'!$D$18))+COS(RADIANS(A1738*'First Approx.'!$D$19))))</f>
        <v>#N/A</v>
      </c>
    </row>
    <row r="1739" spans="1:4" x14ac:dyDescent="0.25">
      <c r="A1739">
        <v>868.5</v>
      </c>
      <c r="B1739" t="str">
        <f>IF(A1739&lt;='First Approx.'!$D$20,A1739,"")</f>
        <v/>
      </c>
      <c r="C1739" s="1" t="e">
        <f>IF(B1739="",#N/A,0.5*(SIN(RADIANS(A1739*'First Approx.'!$D$18))+SIN(RADIANS(A1739*'First Approx.'!$D$19))))</f>
        <v>#N/A</v>
      </c>
      <c r="D1739" s="1" t="e">
        <f>IF(B1739="",#N/A,0.5*(COS(RADIANS(A1739*'First Approx.'!$D$18))+COS(RADIANS(A1739*'First Approx.'!$D$19))))</f>
        <v>#N/A</v>
      </c>
    </row>
    <row r="1740" spans="1:4" x14ac:dyDescent="0.25">
      <c r="A1740">
        <v>869</v>
      </c>
      <c r="B1740" t="str">
        <f>IF(A1740&lt;='First Approx.'!$D$20,A1740,"")</f>
        <v/>
      </c>
      <c r="C1740" s="1" t="e">
        <f>IF(B1740="",#N/A,0.5*(SIN(RADIANS(A1740*'First Approx.'!$D$18))+SIN(RADIANS(A1740*'First Approx.'!$D$19))))</f>
        <v>#N/A</v>
      </c>
      <c r="D1740" s="1" t="e">
        <f>IF(B1740="",#N/A,0.5*(COS(RADIANS(A1740*'First Approx.'!$D$18))+COS(RADIANS(A1740*'First Approx.'!$D$19))))</f>
        <v>#N/A</v>
      </c>
    </row>
    <row r="1741" spans="1:4" x14ac:dyDescent="0.25">
      <c r="A1741">
        <v>869.5</v>
      </c>
      <c r="B1741" t="str">
        <f>IF(A1741&lt;='First Approx.'!$D$20,A1741,"")</f>
        <v/>
      </c>
      <c r="C1741" s="1" t="e">
        <f>IF(B1741="",#N/A,0.5*(SIN(RADIANS(A1741*'First Approx.'!$D$18))+SIN(RADIANS(A1741*'First Approx.'!$D$19))))</f>
        <v>#N/A</v>
      </c>
      <c r="D1741" s="1" t="e">
        <f>IF(B1741="",#N/A,0.5*(COS(RADIANS(A1741*'First Approx.'!$D$18))+COS(RADIANS(A1741*'First Approx.'!$D$19))))</f>
        <v>#N/A</v>
      </c>
    </row>
    <row r="1742" spans="1:4" x14ac:dyDescent="0.25">
      <c r="A1742">
        <v>870</v>
      </c>
      <c r="B1742" t="str">
        <f>IF(A1742&lt;='First Approx.'!$D$20,A1742,"")</f>
        <v/>
      </c>
      <c r="C1742" s="1" t="e">
        <f>IF(B1742="",#N/A,0.5*(SIN(RADIANS(A1742*'First Approx.'!$D$18))+SIN(RADIANS(A1742*'First Approx.'!$D$19))))</f>
        <v>#N/A</v>
      </c>
      <c r="D1742" s="1" t="e">
        <f>IF(B1742="",#N/A,0.5*(COS(RADIANS(A1742*'First Approx.'!$D$18))+COS(RADIANS(A1742*'First Approx.'!$D$19))))</f>
        <v>#N/A</v>
      </c>
    </row>
    <row r="1743" spans="1:4" x14ac:dyDescent="0.25">
      <c r="A1743">
        <v>870.5</v>
      </c>
      <c r="B1743" t="str">
        <f>IF(A1743&lt;='First Approx.'!$D$20,A1743,"")</f>
        <v/>
      </c>
      <c r="C1743" s="1" t="e">
        <f>IF(B1743="",#N/A,0.5*(SIN(RADIANS(A1743*'First Approx.'!$D$18))+SIN(RADIANS(A1743*'First Approx.'!$D$19))))</f>
        <v>#N/A</v>
      </c>
      <c r="D1743" s="1" t="e">
        <f>IF(B1743="",#N/A,0.5*(COS(RADIANS(A1743*'First Approx.'!$D$18))+COS(RADIANS(A1743*'First Approx.'!$D$19))))</f>
        <v>#N/A</v>
      </c>
    </row>
    <row r="1744" spans="1:4" x14ac:dyDescent="0.25">
      <c r="A1744">
        <v>871</v>
      </c>
      <c r="B1744" t="str">
        <f>IF(A1744&lt;='First Approx.'!$D$20,A1744,"")</f>
        <v/>
      </c>
      <c r="C1744" s="1" t="e">
        <f>IF(B1744="",#N/A,0.5*(SIN(RADIANS(A1744*'First Approx.'!$D$18))+SIN(RADIANS(A1744*'First Approx.'!$D$19))))</f>
        <v>#N/A</v>
      </c>
      <c r="D1744" s="1" t="e">
        <f>IF(B1744="",#N/A,0.5*(COS(RADIANS(A1744*'First Approx.'!$D$18))+COS(RADIANS(A1744*'First Approx.'!$D$19))))</f>
        <v>#N/A</v>
      </c>
    </row>
    <row r="1745" spans="1:4" x14ac:dyDescent="0.25">
      <c r="A1745">
        <v>871.5</v>
      </c>
      <c r="B1745" t="str">
        <f>IF(A1745&lt;='First Approx.'!$D$20,A1745,"")</f>
        <v/>
      </c>
      <c r="C1745" s="1" t="e">
        <f>IF(B1745="",#N/A,0.5*(SIN(RADIANS(A1745*'First Approx.'!$D$18))+SIN(RADIANS(A1745*'First Approx.'!$D$19))))</f>
        <v>#N/A</v>
      </c>
      <c r="D1745" s="1" t="e">
        <f>IF(B1745="",#N/A,0.5*(COS(RADIANS(A1745*'First Approx.'!$D$18))+COS(RADIANS(A1745*'First Approx.'!$D$19))))</f>
        <v>#N/A</v>
      </c>
    </row>
    <row r="1746" spans="1:4" x14ac:dyDescent="0.25">
      <c r="A1746">
        <v>872</v>
      </c>
      <c r="B1746" t="str">
        <f>IF(A1746&lt;='First Approx.'!$D$20,A1746,"")</f>
        <v/>
      </c>
      <c r="C1746" s="1" t="e">
        <f>IF(B1746="",#N/A,0.5*(SIN(RADIANS(A1746*'First Approx.'!$D$18))+SIN(RADIANS(A1746*'First Approx.'!$D$19))))</f>
        <v>#N/A</v>
      </c>
      <c r="D1746" s="1" t="e">
        <f>IF(B1746="",#N/A,0.5*(COS(RADIANS(A1746*'First Approx.'!$D$18))+COS(RADIANS(A1746*'First Approx.'!$D$19))))</f>
        <v>#N/A</v>
      </c>
    </row>
    <row r="1747" spans="1:4" x14ac:dyDescent="0.25">
      <c r="A1747">
        <v>872.5</v>
      </c>
      <c r="B1747" t="str">
        <f>IF(A1747&lt;='First Approx.'!$D$20,A1747,"")</f>
        <v/>
      </c>
      <c r="C1747" s="1" t="e">
        <f>IF(B1747="",#N/A,0.5*(SIN(RADIANS(A1747*'First Approx.'!$D$18))+SIN(RADIANS(A1747*'First Approx.'!$D$19))))</f>
        <v>#N/A</v>
      </c>
      <c r="D1747" s="1" t="e">
        <f>IF(B1747="",#N/A,0.5*(COS(RADIANS(A1747*'First Approx.'!$D$18))+COS(RADIANS(A1747*'First Approx.'!$D$19))))</f>
        <v>#N/A</v>
      </c>
    </row>
    <row r="1748" spans="1:4" x14ac:dyDescent="0.25">
      <c r="A1748">
        <v>873</v>
      </c>
      <c r="B1748" t="str">
        <f>IF(A1748&lt;='First Approx.'!$D$20,A1748,"")</f>
        <v/>
      </c>
      <c r="C1748" s="1" t="e">
        <f>IF(B1748="",#N/A,0.5*(SIN(RADIANS(A1748*'First Approx.'!$D$18))+SIN(RADIANS(A1748*'First Approx.'!$D$19))))</f>
        <v>#N/A</v>
      </c>
      <c r="D1748" s="1" t="e">
        <f>IF(B1748="",#N/A,0.5*(COS(RADIANS(A1748*'First Approx.'!$D$18))+COS(RADIANS(A1748*'First Approx.'!$D$19))))</f>
        <v>#N/A</v>
      </c>
    </row>
    <row r="1749" spans="1:4" x14ac:dyDescent="0.25">
      <c r="A1749">
        <v>873.5</v>
      </c>
      <c r="B1749" t="str">
        <f>IF(A1749&lt;='First Approx.'!$D$20,A1749,"")</f>
        <v/>
      </c>
      <c r="C1749" s="1" t="e">
        <f>IF(B1749="",#N/A,0.5*(SIN(RADIANS(A1749*'First Approx.'!$D$18))+SIN(RADIANS(A1749*'First Approx.'!$D$19))))</f>
        <v>#N/A</v>
      </c>
      <c r="D1749" s="1" t="e">
        <f>IF(B1749="",#N/A,0.5*(COS(RADIANS(A1749*'First Approx.'!$D$18))+COS(RADIANS(A1749*'First Approx.'!$D$19))))</f>
        <v>#N/A</v>
      </c>
    </row>
    <row r="1750" spans="1:4" x14ac:dyDescent="0.25">
      <c r="A1750">
        <v>874</v>
      </c>
      <c r="B1750" t="str">
        <f>IF(A1750&lt;='First Approx.'!$D$20,A1750,"")</f>
        <v/>
      </c>
      <c r="C1750" s="1" t="e">
        <f>IF(B1750="",#N/A,0.5*(SIN(RADIANS(A1750*'First Approx.'!$D$18))+SIN(RADIANS(A1750*'First Approx.'!$D$19))))</f>
        <v>#N/A</v>
      </c>
      <c r="D1750" s="1" t="e">
        <f>IF(B1750="",#N/A,0.5*(COS(RADIANS(A1750*'First Approx.'!$D$18))+COS(RADIANS(A1750*'First Approx.'!$D$19))))</f>
        <v>#N/A</v>
      </c>
    </row>
    <row r="1751" spans="1:4" x14ac:dyDescent="0.25">
      <c r="A1751">
        <v>874.5</v>
      </c>
      <c r="B1751" t="str">
        <f>IF(A1751&lt;='First Approx.'!$D$20,A1751,"")</f>
        <v/>
      </c>
      <c r="C1751" s="1" t="e">
        <f>IF(B1751="",#N/A,0.5*(SIN(RADIANS(A1751*'First Approx.'!$D$18))+SIN(RADIANS(A1751*'First Approx.'!$D$19))))</f>
        <v>#N/A</v>
      </c>
      <c r="D1751" s="1" t="e">
        <f>IF(B1751="",#N/A,0.5*(COS(RADIANS(A1751*'First Approx.'!$D$18))+COS(RADIANS(A1751*'First Approx.'!$D$19))))</f>
        <v>#N/A</v>
      </c>
    </row>
    <row r="1752" spans="1:4" x14ac:dyDescent="0.25">
      <c r="A1752">
        <v>875</v>
      </c>
      <c r="B1752" t="str">
        <f>IF(A1752&lt;='First Approx.'!$D$20,A1752,"")</f>
        <v/>
      </c>
      <c r="C1752" s="1" t="e">
        <f>IF(B1752="",#N/A,0.5*(SIN(RADIANS(A1752*'First Approx.'!$D$18))+SIN(RADIANS(A1752*'First Approx.'!$D$19))))</f>
        <v>#N/A</v>
      </c>
      <c r="D1752" s="1" t="e">
        <f>IF(B1752="",#N/A,0.5*(COS(RADIANS(A1752*'First Approx.'!$D$18))+COS(RADIANS(A1752*'First Approx.'!$D$19))))</f>
        <v>#N/A</v>
      </c>
    </row>
    <row r="1753" spans="1:4" x14ac:dyDescent="0.25">
      <c r="A1753">
        <v>875.5</v>
      </c>
      <c r="B1753" t="str">
        <f>IF(A1753&lt;='First Approx.'!$D$20,A1753,"")</f>
        <v/>
      </c>
      <c r="C1753" s="1" t="e">
        <f>IF(B1753="",#N/A,0.5*(SIN(RADIANS(A1753*'First Approx.'!$D$18))+SIN(RADIANS(A1753*'First Approx.'!$D$19))))</f>
        <v>#N/A</v>
      </c>
      <c r="D1753" s="1" t="e">
        <f>IF(B1753="",#N/A,0.5*(COS(RADIANS(A1753*'First Approx.'!$D$18))+COS(RADIANS(A1753*'First Approx.'!$D$19))))</f>
        <v>#N/A</v>
      </c>
    </row>
    <row r="1754" spans="1:4" x14ac:dyDescent="0.25">
      <c r="A1754">
        <v>876</v>
      </c>
      <c r="B1754" t="str">
        <f>IF(A1754&lt;='First Approx.'!$D$20,A1754,"")</f>
        <v/>
      </c>
      <c r="C1754" s="1" t="e">
        <f>IF(B1754="",#N/A,0.5*(SIN(RADIANS(A1754*'First Approx.'!$D$18))+SIN(RADIANS(A1754*'First Approx.'!$D$19))))</f>
        <v>#N/A</v>
      </c>
      <c r="D1754" s="1" t="e">
        <f>IF(B1754="",#N/A,0.5*(COS(RADIANS(A1754*'First Approx.'!$D$18))+COS(RADIANS(A1754*'First Approx.'!$D$19))))</f>
        <v>#N/A</v>
      </c>
    </row>
    <row r="1755" spans="1:4" x14ac:dyDescent="0.25">
      <c r="A1755">
        <v>876.5</v>
      </c>
      <c r="B1755" t="str">
        <f>IF(A1755&lt;='First Approx.'!$D$20,A1755,"")</f>
        <v/>
      </c>
      <c r="C1755" s="1" t="e">
        <f>IF(B1755="",#N/A,0.5*(SIN(RADIANS(A1755*'First Approx.'!$D$18))+SIN(RADIANS(A1755*'First Approx.'!$D$19))))</f>
        <v>#N/A</v>
      </c>
      <c r="D1755" s="1" t="e">
        <f>IF(B1755="",#N/A,0.5*(COS(RADIANS(A1755*'First Approx.'!$D$18))+COS(RADIANS(A1755*'First Approx.'!$D$19))))</f>
        <v>#N/A</v>
      </c>
    </row>
    <row r="1756" spans="1:4" x14ac:dyDescent="0.25">
      <c r="A1756">
        <v>877</v>
      </c>
      <c r="B1756" t="str">
        <f>IF(A1756&lt;='First Approx.'!$D$20,A1756,"")</f>
        <v/>
      </c>
      <c r="C1756" s="1" t="e">
        <f>IF(B1756="",#N/A,0.5*(SIN(RADIANS(A1756*'First Approx.'!$D$18))+SIN(RADIANS(A1756*'First Approx.'!$D$19))))</f>
        <v>#N/A</v>
      </c>
      <c r="D1756" s="1" t="e">
        <f>IF(B1756="",#N/A,0.5*(COS(RADIANS(A1756*'First Approx.'!$D$18))+COS(RADIANS(A1756*'First Approx.'!$D$19))))</f>
        <v>#N/A</v>
      </c>
    </row>
    <row r="1757" spans="1:4" x14ac:dyDescent="0.25">
      <c r="A1757">
        <v>877.5</v>
      </c>
      <c r="B1757" t="str">
        <f>IF(A1757&lt;='First Approx.'!$D$20,A1757,"")</f>
        <v/>
      </c>
      <c r="C1757" s="1" t="e">
        <f>IF(B1757="",#N/A,0.5*(SIN(RADIANS(A1757*'First Approx.'!$D$18))+SIN(RADIANS(A1757*'First Approx.'!$D$19))))</f>
        <v>#N/A</v>
      </c>
      <c r="D1757" s="1" t="e">
        <f>IF(B1757="",#N/A,0.5*(COS(RADIANS(A1757*'First Approx.'!$D$18))+COS(RADIANS(A1757*'First Approx.'!$D$19))))</f>
        <v>#N/A</v>
      </c>
    </row>
    <row r="1758" spans="1:4" x14ac:dyDescent="0.25">
      <c r="A1758">
        <v>878</v>
      </c>
      <c r="B1758" t="str">
        <f>IF(A1758&lt;='First Approx.'!$D$20,A1758,"")</f>
        <v/>
      </c>
      <c r="C1758" s="1" t="e">
        <f>IF(B1758="",#N/A,0.5*(SIN(RADIANS(A1758*'First Approx.'!$D$18))+SIN(RADIANS(A1758*'First Approx.'!$D$19))))</f>
        <v>#N/A</v>
      </c>
      <c r="D1758" s="1" t="e">
        <f>IF(B1758="",#N/A,0.5*(COS(RADIANS(A1758*'First Approx.'!$D$18))+COS(RADIANS(A1758*'First Approx.'!$D$19))))</f>
        <v>#N/A</v>
      </c>
    </row>
    <row r="1759" spans="1:4" x14ac:dyDescent="0.25">
      <c r="A1759">
        <v>878.5</v>
      </c>
      <c r="B1759" t="str">
        <f>IF(A1759&lt;='First Approx.'!$D$20,A1759,"")</f>
        <v/>
      </c>
      <c r="C1759" s="1" t="e">
        <f>IF(B1759="",#N/A,0.5*(SIN(RADIANS(A1759*'First Approx.'!$D$18))+SIN(RADIANS(A1759*'First Approx.'!$D$19))))</f>
        <v>#N/A</v>
      </c>
      <c r="D1759" s="1" t="e">
        <f>IF(B1759="",#N/A,0.5*(COS(RADIANS(A1759*'First Approx.'!$D$18))+COS(RADIANS(A1759*'First Approx.'!$D$19))))</f>
        <v>#N/A</v>
      </c>
    </row>
    <row r="1760" spans="1:4" x14ac:dyDescent="0.25">
      <c r="A1760">
        <v>879</v>
      </c>
      <c r="B1760" t="str">
        <f>IF(A1760&lt;='First Approx.'!$D$20,A1760,"")</f>
        <v/>
      </c>
      <c r="C1760" s="1" t="e">
        <f>IF(B1760="",#N/A,0.5*(SIN(RADIANS(A1760*'First Approx.'!$D$18))+SIN(RADIANS(A1760*'First Approx.'!$D$19))))</f>
        <v>#N/A</v>
      </c>
      <c r="D1760" s="1" t="e">
        <f>IF(B1760="",#N/A,0.5*(COS(RADIANS(A1760*'First Approx.'!$D$18))+COS(RADIANS(A1760*'First Approx.'!$D$19))))</f>
        <v>#N/A</v>
      </c>
    </row>
    <row r="1761" spans="1:4" x14ac:dyDescent="0.25">
      <c r="A1761">
        <v>879.5</v>
      </c>
      <c r="B1761" t="str">
        <f>IF(A1761&lt;='First Approx.'!$D$20,A1761,"")</f>
        <v/>
      </c>
      <c r="C1761" s="1" t="e">
        <f>IF(B1761="",#N/A,0.5*(SIN(RADIANS(A1761*'First Approx.'!$D$18))+SIN(RADIANS(A1761*'First Approx.'!$D$19))))</f>
        <v>#N/A</v>
      </c>
      <c r="D1761" s="1" t="e">
        <f>IF(B1761="",#N/A,0.5*(COS(RADIANS(A1761*'First Approx.'!$D$18))+COS(RADIANS(A1761*'First Approx.'!$D$19))))</f>
        <v>#N/A</v>
      </c>
    </row>
    <row r="1762" spans="1:4" x14ac:dyDescent="0.25">
      <c r="A1762">
        <v>880</v>
      </c>
      <c r="B1762" t="str">
        <f>IF(A1762&lt;='First Approx.'!$D$20,A1762,"")</f>
        <v/>
      </c>
      <c r="C1762" s="1" t="e">
        <f>IF(B1762="",#N/A,0.5*(SIN(RADIANS(A1762*'First Approx.'!$D$18))+SIN(RADIANS(A1762*'First Approx.'!$D$19))))</f>
        <v>#N/A</v>
      </c>
      <c r="D1762" s="1" t="e">
        <f>IF(B1762="",#N/A,0.5*(COS(RADIANS(A1762*'First Approx.'!$D$18))+COS(RADIANS(A1762*'First Approx.'!$D$19))))</f>
        <v>#N/A</v>
      </c>
    </row>
    <row r="1763" spans="1:4" x14ac:dyDescent="0.25">
      <c r="A1763">
        <v>880.5</v>
      </c>
      <c r="B1763" t="str">
        <f>IF(A1763&lt;='First Approx.'!$D$20,A1763,"")</f>
        <v/>
      </c>
      <c r="C1763" s="1" t="e">
        <f>IF(B1763="",#N/A,0.5*(SIN(RADIANS(A1763*'First Approx.'!$D$18))+SIN(RADIANS(A1763*'First Approx.'!$D$19))))</f>
        <v>#N/A</v>
      </c>
      <c r="D1763" s="1" t="e">
        <f>IF(B1763="",#N/A,0.5*(COS(RADIANS(A1763*'First Approx.'!$D$18))+COS(RADIANS(A1763*'First Approx.'!$D$19))))</f>
        <v>#N/A</v>
      </c>
    </row>
    <row r="1764" spans="1:4" x14ac:dyDescent="0.25">
      <c r="A1764">
        <v>881</v>
      </c>
      <c r="B1764" t="str">
        <f>IF(A1764&lt;='First Approx.'!$D$20,A1764,"")</f>
        <v/>
      </c>
      <c r="C1764" s="1" t="e">
        <f>IF(B1764="",#N/A,0.5*(SIN(RADIANS(A1764*'First Approx.'!$D$18))+SIN(RADIANS(A1764*'First Approx.'!$D$19))))</f>
        <v>#N/A</v>
      </c>
      <c r="D1764" s="1" t="e">
        <f>IF(B1764="",#N/A,0.5*(COS(RADIANS(A1764*'First Approx.'!$D$18))+COS(RADIANS(A1764*'First Approx.'!$D$19))))</f>
        <v>#N/A</v>
      </c>
    </row>
    <row r="1765" spans="1:4" x14ac:dyDescent="0.25">
      <c r="A1765">
        <v>881.5</v>
      </c>
      <c r="B1765" t="str">
        <f>IF(A1765&lt;='First Approx.'!$D$20,A1765,"")</f>
        <v/>
      </c>
      <c r="C1765" s="1" t="e">
        <f>IF(B1765="",#N/A,0.5*(SIN(RADIANS(A1765*'First Approx.'!$D$18))+SIN(RADIANS(A1765*'First Approx.'!$D$19))))</f>
        <v>#N/A</v>
      </c>
      <c r="D1765" s="1" t="e">
        <f>IF(B1765="",#N/A,0.5*(COS(RADIANS(A1765*'First Approx.'!$D$18))+COS(RADIANS(A1765*'First Approx.'!$D$19))))</f>
        <v>#N/A</v>
      </c>
    </row>
    <row r="1766" spans="1:4" x14ac:dyDescent="0.25">
      <c r="A1766">
        <v>882</v>
      </c>
      <c r="B1766" t="str">
        <f>IF(A1766&lt;='First Approx.'!$D$20,A1766,"")</f>
        <v/>
      </c>
      <c r="C1766" s="1" t="e">
        <f>IF(B1766="",#N/A,0.5*(SIN(RADIANS(A1766*'First Approx.'!$D$18))+SIN(RADIANS(A1766*'First Approx.'!$D$19))))</f>
        <v>#N/A</v>
      </c>
      <c r="D1766" s="1" t="e">
        <f>IF(B1766="",#N/A,0.5*(COS(RADIANS(A1766*'First Approx.'!$D$18))+COS(RADIANS(A1766*'First Approx.'!$D$19))))</f>
        <v>#N/A</v>
      </c>
    </row>
    <row r="1767" spans="1:4" x14ac:dyDescent="0.25">
      <c r="A1767">
        <v>882.5</v>
      </c>
      <c r="B1767" t="str">
        <f>IF(A1767&lt;='First Approx.'!$D$20,A1767,"")</f>
        <v/>
      </c>
      <c r="C1767" s="1" t="e">
        <f>IF(B1767="",#N/A,0.5*(SIN(RADIANS(A1767*'First Approx.'!$D$18))+SIN(RADIANS(A1767*'First Approx.'!$D$19))))</f>
        <v>#N/A</v>
      </c>
      <c r="D1767" s="1" t="e">
        <f>IF(B1767="",#N/A,0.5*(COS(RADIANS(A1767*'First Approx.'!$D$18))+COS(RADIANS(A1767*'First Approx.'!$D$19))))</f>
        <v>#N/A</v>
      </c>
    </row>
    <row r="1768" spans="1:4" x14ac:dyDescent="0.25">
      <c r="A1768">
        <v>883</v>
      </c>
      <c r="B1768" t="str">
        <f>IF(A1768&lt;='First Approx.'!$D$20,A1768,"")</f>
        <v/>
      </c>
      <c r="C1768" s="1" t="e">
        <f>IF(B1768="",#N/A,0.5*(SIN(RADIANS(A1768*'First Approx.'!$D$18))+SIN(RADIANS(A1768*'First Approx.'!$D$19))))</f>
        <v>#N/A</v>
      </c>
      <c r="D1768" s="1" t="e">
        <f>IF(B1768="",#N/A,0.5*(COS(RADIANS(A1768*'First Approx.'!$D$18))+COS(RADIANS(A1768*'First Approx.'!$D$19))))</f>
        <v>#N/A</v>
      </c>
    </row>
    <row r="1769" spans="1:4" x14ac:dyDescent="0.25">
      <c r="A1769">
        <v>883.5</v>
      </c>
      <c r="B1769" t="str">
        <f>IF(A1769&lt;='First Approx.'!$D$20,A1769,"")</f>
        <v/>
      </c>
      <c r="C1769" s="1" t="e">
        <f>IF(B1769="",#N/A,0.5*(SIN(RADIANS(A1769*'First Approx.'!$D$18))+SIN(RADIANS(A1769*'First Approx.'!$D$19))))</f>
        <v>#N/A</v>
      </c>
      <c r="D1769" s="1" t="e">
        <f>IF(B1769="",#N/A,0.5*(COS(RADIANS(A1769*'First Approx.'!$D$18))+COS(RADIANS(A1769*'First Approx.'!$D$19))))</f>
        <v>#N/A</v>
      </c>
    </row>
    <row r="1770" spans="1:4" x14ac:dyDescent="0.25">
      <c r="A1770">
        <v>884</v>
      </c>
      <c r="B1770" t="str">
        <f>IF(A1770&lt;='First Approx.'!$D$20,A1770,"")</f>
        <v/>
      </c>
      <c r="C1770" s="1" t="e">
        <f>IF(B1770="",#N/A,0.5*(SIN(RADIANS(A1770*'First Approx.'!$D$18))+SIN(RADIANS(A1770*'First Approx.'!$D$19))))</f>
        <v>#N/A</v>
      </c>
      <c r="D1770" s="1" t="e">
        <f>IF(B1770="",#N/A,0.5*(COS(RADIANS(A1770*'First Approx.'!$D$18))+COS(RADIANS(A1770*'First Approx.'!$D$19))))</f>
        <v>#N/A</v>
      </c>
    </row>
    <row r="1771" spans="1:4" x14ac:dyDescent="0.25">
      <c r="A1771">
        <v>884.5</v>
      </c>
      <c r="B1771" t="str">
        <f>IF(A1771&lt;='First Approx.'!$D$20,A1771,"")</f>
        <v/>
      </c>
      <c r="C1771" s="1" t="e">
        <f>IF(B1771="",#N/A,0.5*(SIN(RADIANS(A1771*'First Approx.'!$D$18))+SIN(RADIANS(A1771*'First Approx.'!$D$19))))</f>
        <v>#N/A</v>
      </c>
      <c r="D1771" s="1" t="e">
        <f>IF(B1771="",#N/A,0.5*(COS(RADIANS(A1771*'First Approx.'!$D$18))+COS(RADIANS(A1771*'First Approx.'!$D$19))))</f>
        <v>#N/A</v>
      </c>
    </row>
    <row r="1772" spans="1:4" x14ac:dyDescent="0.25">
      <c r="A1772">
        <v>885</v>
      </c>
      <c r="B1772" t="str">
        <f>IF(A1772&lt;='First Approx.'!$D$20,A1772,"")</f>
        <v/>
      </c>
      <c r="C1772" s="1" t="e">
        <f>IF(B1772="",#N/A,0.5*(SIN(RADIANS(A1772*'First Approx.'!$D$18))+SIN(RADIANS(A1772*'First Approx.'!$D$19))))</f>
        <v>#N/A</v>
      </c>
      <c r="D1772" s="1" t="e">
        <f>IF(B1772="",#N/A,0.5*(COS(RADIANS(A1772*'First Approx.'!$D$18))+COS(RADIANS(A1772*'First Approx.'!$D$19))))</f>
        <v>#N/A</v>
      </c>
    </row>
    <row r="1773" spans="1:4" x14ac:dyDescent="0.25">
      <c r="A1773">
        <v>885.5</v>
      </c>
      <c r="B1773" t="str">
        <f>IF(A1773&lt;='First Approx.'!$D$20,A1773,"")</f>
        <v/>
      </c>
      <c r="C1773" s="1" t="e">
        <f>IF(B1773="",#N/A,0.5*(SIN(RADIANS(A1773*'First Approx.'!$D$18))+SIN(RADIANS(A1773*'First Approx.'!$D$19))))</f>
        <v>#N/A</v>
      </c>
      <c r="D1773" s="1" t="e">
        <f>IF(B1773="",#N/A,0.5*(COS(RADIANS(A1773*'First Approx.'!$D$18))+COS(RADIANS(A1773*'First Approx.'!$D$19))))</f>
        <v>#N/A</v>
      </c>
    </row>
    <row r="1774" spans="1:4" x14ac:dyDescent="0.25">
      <c r="A1774">
        <v>886</v>
      </c>
      <c r="B1774" t="str">
        <f>IF(A1774&lt;='First Approx.'!$D$20,A1774,"")</f>
        <v/>
      </c>
      <c r="C1774" s="1" t="e">
        <f>IF(B1774="",#N/A,0.5*(SIN(RADIANS(A1774*'First Approx.'!$D$18))+SIN(RADIANS(A1774*'First Approx.'!$D$19))))</f>
        <v>#N/A</v>
      </c>
      <c r="D1774" s="1" t="e">
        <f>IF(B1774="",#N/A,0.5*(COS(RADIANS(A1774*'First Approx.'!$D$18))+COS(RADIANS(A1774*'First Approx.'!$D$19))))</f>
        <v>#N/A</v>
      </c>
    </row>
    <row r="1775" spans="1:4" x14ac:dyDescent="0.25">
      <c r="A1775">
        <v>886.5</v>
      </c>
      <c r="B1775" t="str">
        <f>IF(A1775&lt;='First Approx.'!$D$20,A1775,"")</f>
        <v/>
      </c>
      <c r="C1775" s="1" t="e">
        <f>IF(B1775="",#N/A,0.5*(SIN(RADIANS(A1775*'First Approx.'!$D$18))+SIN(RADIANS(A1775*'First Approx.'!$D$19))))</f>
        <v>#N/A</v>
      </c>
      <c r="D1775" s="1" t="e">
        <f>IF(B1775="",#N/A,0.5*(COS(RADIANS(A1775*'First Approx.'!$D$18))+COS(RADIANS(A1775*'First Approx.'!$D$19))))</f>
        <v>#N/A</v>
      </c>
    </row>
    <row r="1776" spans="1:4" x14ac:dyDescent="0.25">
      <c r="A1776">
        <v>887</v>
      </c>
      <c r="B1776" t="str">
        <f>IF(A1776&lt;='First Approx.'!$D$20,A1776,"")</f>
        <v/>
      </c>
      <c r="C1776" s="1" t="e">
        <f>IF(B1776="",#N/A,0.5*(SIN(RADIANS(A1776*'First Approx.'!$D$18))+SIN(RADIANS(A1776*'First Approx.'!$D$19))))</f>
        <v>#N/A</v>
      </c>
      <c r="D1776" s="1" t="e">
        <f>IF(B1776="",#N/A,0.5*(COS(RADIANS(A1776*'First Approx.'!$D$18))+COS(RADIANS(A1776*'First Approx.'!$D$19))))</f>
        <v>#N/A</v>
      </c>
    </row>
    <row r="1777" spans="1:4" x14ac:dyDescent="0.25">
      <c r="A1777">
        <v>887.5</v>
      </c>
      <c r="B1777" t="str">
        <f>IF(A1777&lt;='First Approx.'!$D$20,A1777,"")</f>
        <v/>
      </c>
      <c r="C1777" s="1" t="e">
        <f>IF(B1777="",#N/A,0.5*(SIN(RADIANS(A1777*'First Approx.'!$D$18))+SIN(RADIANS(A1777*'First Approx.'!$D$19))))</f>
        <v>#N/A</v>
      </c>
      <c r="D1777" s="1" t="e">
        <f>IF(B1777="",#N/A,0.5*(COS(RADIANS(A1777*'First Approx.'!$D$18))+COS(RADIANS(A1777*'First Approx.'!$D$19))))</f>
        <v>#N/A</v>
      </c>
    </row>
    <row r="1778" spans="1:4" x14ac:dyDescent="0.25">
      <c r="A1778">
        <v>888</v>
      </c>
      <c r="B1778" t="str">
        <f>IF(A1778&lt;='First Approx.'!$D$20,A1778,"")</f>
        <v/>
      </c>
      <c r="C1778" s="1" t="e">
        <f>IF(B1778="",#N/A,0.5*(SIN(RADIANS(A1778*'First Approx.'!$D$18))+SIN(RADIANS(A1778*'First Approx.'!$D$19))))</f>
        <v>#N/A</v>
      </c>
      <c r="D1778" s="1" t="e">
        <f>IF(B1778="",#N/A,0.5*(COS(RADIANS(A1778*'First Approx.'!$D$18))+COS(RADIANS(A1778*'First Approx.'!$D$19))))</f>
        <v>#N/A</v>
      </c>
    </row>
    <row r="1779" spans="1:4" x14ac:dyDescent="0.25">
      <c r="A1779">
        <v>888.5</v>
      </c>
      <c r="B1779" t="str">
        <f>IF(A1779&lt;='First Approx.'!$D$20,A1779,"")</f>
        <v/>
      </c>
      <c r="C1779" s="1" t="e">
        <f>IF(B1779="",#N/A,0.5*(SIN(RADIANS(A1779*'First Approx.'!$D$18))+SIN(RADIANS(A1779*'First Approx.'!$D$19))))</f>
        <v>#N/A</v>
      </c>
      <c r="D1779" s="1" t="e">
        <f>IF(B1779="",#N/A,0.5*(COS(RADIANS(A1779*'First Approx.'!$D$18))+COS(RADIANS(A1779*'First Approx.'!$D$19))))</f>
        <v>#N/A</v>
      </c>
    </row>
    <row r="1780" spans="1:4" x14ac:dyDescent="0.25">
      <c r="A1780">
        <v>889</v>
      </c>
      <c r="B1780" t="str">
        <f>IF(A1780&lt;='First Approx.'!$D$20,A1780,"")</f>
        <v/>
      </c>
      <c r="C1780" s="1" t="e">
        <f>IF(B1780="",#N/A,0.5*(SIN(RADIANS(A1780*'First Approx.'!$D$18))+SIN(RADIANS(A1780*'First Approx.'!$D$19))))</f>
        <v>#N/A</v>
      </c>
      <c r="D1780" s="1" t="e">
        <f>IF(B1780="",#N/A,0.5*(COS(RADIANS(A1780*'First Approx.'!$D$18))+COS(RADIANS(A1780*'First Approx.'!$D$19))))</f>
        <v>#N/A</v>
      </c>
    </row>
    <row r="1781" spans="1:4" x14ac:dyDescent="0.25">
      <c r="A1781">
        <v>889.5</v>
      </c>
      <c r="B1781" t="str">
        <f>IF(A1781&lt;='First Approx.'!$D$20,A1781,"")</f>
        <v/>
      </c>
      <c r="C1781" s="1" t="e">
        <f>IF(B1781="",#N/A,0.5*(SIN(RADIANS(A1781*'First Approx.'!$D$18))+SIN(RADIANS(A1781*'First Approx.'!$D$19))))</f>
        <v>#N/A</v>
      </c>
      <c r="D1781" s="1" t="e">
        <f>IF(B1781="",#N/A,0.5*(COS(RADIANS(A1781*'First Approx.'!$D$18))+COS(RADIANS(A1781*'First Approx.'!$D$19))))</f>
        <v>#N/A</v>
      </c>
    </row>
    <row r="1782" spans="1:4" x14ac:dyDescent="0.25">
      <c r="A1782">
        <v>890</v>
      </c>
      <c r="B1782" t="str">
        <f>IF(A1782&lt;='First Approx.'!$D$20,A1782,"")</f>
        <v/>
      </c>
      <c r="C1782" s="1" t="e">
        <f>IF(B1782="",#N/A,0.5*(SIN(RADIANS(A1782*'First Approx.'!$D$18))+SIN(RADIANS(A1782*'First Approx.'!$D$19))))</f>
        <v>#N/A</v>
      </c>
      <c r="D1782" s="1" t="e">
        <f>IF(B1782="",#N/A,0.5*(COS(RADIANS(A1782*'First Approx.'!$D$18))+COS(RADIANS(A1782*'First Approx.'!$D$19))))</f>
        <v>#N/A</v>
      </c>
    </row>
    <row r="1783" spans="1:4" x14ac:dyDescent="0.25">
      <c r="A1783">
        <v>890.5</v>
      </c>
      <c r="B1783" t="str">
        <f>IF(A1783&lt;='First Approx.'!$D$20,A1783,"")</f>
        <v/>
      </c>
      <c r="C1783" s="1" t="e">
        <f>IF(B1783="",#N/A,0.5*(SIN(RADIANS(A1783*'First Approx.'!$D$18))+SIN(RADIANS(A1783*'First Approx.'!$D$19))))</f>
        <v>#N/A</v>
      </c>
      <c r="D1783" s="1" t="e">
        <f>IF(B1783="",#N/A,0.5*(COS(RADIANS(A1783*'First Approx.'!$D$18))+COS(RADIANS(A1783*'First Approx.'!$D$19))))</f>
        <v>#N/A</v>
      </c>
    </row>
    <row r="1784" spans="1:4" x14ac:dyDescent="0.25">
      <c r="A1784">
        <v>891</v>
      </c>
      <c r="B1784" t="str">
        <f>IF(A1784&lt;='First Approx.'!$D$20,A1784,"")</f>
        <v/>
      </c>
      <c r="C1784" s="1" t="e">
        <f>IF(B1784="",#N/A,0.5*(SIN(RADIANS(A1784*'First Approx.'!$D$18))+SIN(RADIANS(A1784*'First Approx.'!$D$19))))</f>
        <v>#N/A</v>
      </c>
      <c r="D1784" s="1" t="e">
        <f>IF(B1784="",#N/A,0.5*(COS(RADIANS(A1784*'First Approx.'!$D$18))+COS(RADIANS(A1784*'First Approx.'!$D$19))))</f>
        <v>#N/A</v>
      </c>
    </row>
    <row r="1785" spans="1:4" x14ac:dyDescent="0.25">
      <c r="A1785">
        <v>891.5</v>
      </c>
      <c r="B1785" t="str">
        <f>IF(A1785&lt;='First Approx.'!$D$20,A1785,"")</f>
        <v/>
      </c>
      <c r="C1785" s="1" t="e">
        <f>IF(B1785="",#N/A,0.5*(SIN(RADIANS(A1785*'First Approx.'!$D$18))+SIN(RADIANS(A1785*'First Approx.'!$D$19))))</f>
        <v>#N/A</v>
      </c>
      <c r="D1785" s="1" t="e">
        <f>IF(B1785="",#N/A,0.5*(COS(RADIANS(A1785*'First Approx.'!$D$18))+COS(RADIANS(A1785*'First Approx.'!$D$19))))</f>
        <v>#N/A</v>
      </c>
    </row>
    <row r="1786" spans="1:4" x14ac:dyDescent="0.25">
      <c r="A1786">
        <v>892</v>
      </c>
      <c r="B1786" t="str">
        <f>IF(A1786&lt;='First Approx.'!$D$20,A1786,"")</f>
        <v/>
      </c>
      <c r="C1786" s="1" t="e">
        <f>IF(B1786="",#N/A,0.5*(SIN(RADIANS(A1786*'First Approx.'!$D$18))+SIN(RADIANS(A1786*'First Approx.'!$D$19))))</f>
        <v>#N/A</v>
      </c>
      <c r="D1786" s="1" t="e">
        <f>IF(B1786="",#N/A,0.5*(COS(RADIANS(A1786*'First Approx.'!$D$18))+COS(RADIANS(A1786*'First Approx.'!$D$19))))</f>
        <v>#N/A</v>
      </c>
    </row>
    <row r="1787" spans="1:4" x14ac:dyDescent="0.25">
      <c r="A1787">
        <v>892.5</v>
      </c>
      <c r="B1787" t="str">
        <f>IF(A1787&lt;='First Approx.'!$D$20,A1787,"")</f>
        <v/>
      </c>
      <c r="C1787" s="1" t="e">
        <f>IF(B1787="",#N/A,0.5*(SIN(RADIANS(A1787*'First Approx.'!$D$18))+SIN(RADIANS(A1787*'First Approx.'!$D$19))))</f>
        <v>#N/A</v>
      </c>
      <c r="D1787" s="1" t="e">
        <f>IF(B1787="",#N/A,0.5*(COS(RADIANS(A1787*'First Approx.'!$D$18))+COS(RADIANS(A1787*'First Approx.'!$D$19))))</f>
        <v>#N/A</v>
      </c>
    </row>
    <row r="1788" spans="1:4" x14ac:dyDescent="0.25">
      <c r="A1788">
        <v>893</v>
      </c>
      <c r="B1788" t="str">
        <f>IF(A1788&lt;='First Approx.'!$D$20,A1788,"")</f>
        <v/>
      </c>
      <c r="C1788" s="1" t="e">
        <f>IF(B1788="",#N/A,0.5*(SIN(RADIANS(A1788*'First Approx.'!$D$18))+SIN(RADIANS(A1788*'First Approx.'!$D$19))))</f>
        <v>#N/A</v>
      </c>
      <c r="D1788" s="1" t="e">
        <f>IF(B1788="",#N/A,0.5*(COS(RADIANS(A1788*'First Approx.'!$D$18))+COS(RADIANS(A1788*'First Approx.'!$D$19))))</f>
        <v>#N/A</v>
      </c>
    </row>
    <row r="1789" spans="1:4" x14ac:dyDescent="0.25">
      <c r="A1789">
        <v>893.5</v>
      </c>
      <c r="B1789" t="str">
        <f>IF(A1789&lt;='First Approx.'!$D$20,A1789,"")</f>
        <v/>
      </c>
      <c r="C1789" s="1" t="e">
        <f>IF(B1789="",#N/A,0.5*(SIN(RADIANS(A1789*'First Approx.'!$D$18))+SIN(RADIANS(A1789*'First Approx.'!$D$19))))</f>
        <v>#N/A</v>
      </c>
      <c r="D1789" s="1" t="e">
        <f>IF(B1789="",#N/A,0.5*(COS(RADIANS(A1789*'First Approx.'!$D$18))+COS(RADIANS(A1789*'First Approx.'!$D$19))))</f>
        <v>#N/A</v>
      </c>
    </row>
    <row r="1790" spans="1:4" x14ac:dyDescent="0.25">
      <c r="A1790">
        <v>894</v>
      </c>
      <c r="B1790" t="str">
        <f>IF(A1790&lt;='First Approx.'!$D$20,A1790,"")</f>
        <v/>
      </c>
      <c r="C1790" s="1" t="e">
        <f>IF(B1790="",#N/A,0.5*(SIN(RADIANS(A1790*'First Approx.'!$D$18))+SIN(RADIANS(A1790*'First Approx.'!$D$19))))</f>
        <v>#N/A</v>
      </c>
      <c r="D1790" s="1" t="e">
        <f>IF(B1790="",#N/A,0.5*(COS(RADIANS(A1790*'First Approx.'!$D$18))+COS(RADIANS(A1790*'First Approx.'!$D$19))))</f>
        <v>#N/A</v>
      </c>
    </row>
    <row r="1791" spans="1:4" x14ac:dyDescent="0.25">
      <c r="A1791">
        <v>894.5</v>
      </c>
      <c r="B1791" t="str">
        <f>IF(A1791&lt;='First Approx.'!$D$20,A1791,"")</f>
        <v/>
      </c>
      <c r="C1791" s="1" t="e">
        <f>IF(B1791="",#N/A,0.5*(SIN(RADIANS(A1791*'First Approx.'!$D$18))+SIN(RADIANS(A1791*'First Approx.'!$D$19))))</f>
        <v>#N/A</v>
      </c>
      <c r="D1791" s="1" t="e">
        <f>IF(B1791="",#N/A,0.5*(COS(RADIANS(A1791*'First Approx.'!$D$18))+COS(RADIANS(A1791*'First Approx.'!$D$19))))</f>
        <v>#N/A</v>
      </c>
    </row>
    <row r="1792" spans="1:4" x14ac:dyDescent="0.25">
      <c r="A1792">
        <v>895</v>
      </c>
      <c r="B1792" t="str">
        <f>IF(A1792&lt;='First Approx.'!$D$20,A1792,"")</f>
        <v/>
      </c>
      <c r="C1792" s="1" t="e">
        <f>IF(B1792="",#N/A,0.5*(SIN(RADIANS(A1792*'First Approx.'!$D$18))+SIN(RADIANS(A1792*'First Approx.'!$D$19))))</f>
        <v>#N/A</v>
      </c>
      <c r="D1792" s="1" t="e">
        <f>IF(B1792="",#N/A,0.5*(COS(RADIANS(A1792*'First Approx.'!$D$18))+COS(RADIANS(A1792*'First Approx.'!$D$19))))</f>
        <v>#N/A</v>
      </c>
    </row>
    <row r="1793" spans="1:4" x14ac:dyDescent="0.25">
      <c r="A1793">
        <v>895.5</v>
      </c>
      <c r="B1793" t="str">
        <f>IF(A1793&lt;='First Approx.'!$D$20,A1793,"")</f>
        <v/>
      </c>
      <c r="C1793" s="1" t="e">
        <f>IF(B1793="",#N/A,0.5*(SIN(RADIANS(A1793*'First Approx.'!$D$18))+SIN(RADIANS(A1793*'First Approx.'!$D$19))))</f>
        <v>#N/A</v>
      </c>
      <c r="D1793" s="1" t="e">
        <f>IF(B1793="",#N/A,0.5*(COS(RADIANS(A1793*'First Approx.'!$D$18))+COS(RADIANS(A1793*'First Approx.'!$D$19))))</f>
        <v>#N/A</v>
      </c>
    </row>
    <row r="1794" spans="1:4" x14ac:dyDescent="0.25">
      <c r="A1794">
        <v>896</v>
      </c>
      <c r="B1794" t="str">
        <f>IF(A1794&lt;='First Approx.'!$D$20,A1794,"")</f>
        <v/>
      </c>
      <c r="C1794" s="1" t="e">
        <f>IF(B1794="",#N/A,0.5*(SIN(RADIANS(A1794*'First Approx.'!$D$18))+SIN(RADIANS(A1794*'First Approx.'!$D$19))))</f>
        <v>#N/A</v>
      </c>
      <c r="D1794" s="1" t="e">
        <f>IF(B1794="",#N/A,0.5*(COS(RADIANS(A1794*'First Approx.'!$D$18))+COS(RADIANS(A1794*'First Approx.'!$D$19))))</f>
        <v>#N/A</v>
      </c>
    </row>
    <row r="1795" spans="1:4" x14ac:dyDescent="0.25">
      <c r="A1795">
        <v>896.5</v>
      </c>
      <c r="B1795" t="str">
        <f>IF(A1795&lt;='First Approx.'!$D$20,A1795,"")</f>
        <v/>
      </c>
      <c r="C1795" s="1" t="e">
        <f>IF(B1795="",#N/A,0.5*(SIN(RADIANS(A1795*'First Approx.'!$D$18))+SIN(RADIANS(A1795*'First Approx.'!$D$19))))</f>
        <v>#N/A</v>
      </c>
      <c r="D1795" s="1" t="e">
        <f>IF(B1795="",#N/A,0.5*(COS(RADIANS(A1795*'First Approx.'!$D$18))+COS(RADIANS(A1795*'First Approx.'!$D$19))))</f>
        <v>#N/A</v>
      </c>
    </row>
    <row r="1796" spans="1:4" x14ac:dyDescent="0.25">
      <c r="A1796">
        <v>897</v>
      </c>
      <c r="B1796" t="str">
        <f>IF(A1796&lt;='First Approx.'!$D$20,A1796,"")</f>
        <v/>
      </c>
      <c r="C1796" s="1" t="e">
        <f>IF(B1796="",#N/A,0.5*(SIN(RADIANS(A1796*'First Approx.'!$D$18))+SIN(RADIANS(A1796*'First Approx.'!$D$19))))</f>
        <v>#N/A</v>
      </c>
      <c r="D1796" s="1" t="e">
        <f>IF(B1796="",#N/A,0.5*(COS(RADIANS(A1796*'First Approx.'!$D$18))+COS(RADIANS(A1796*'First Approx.'!$D$19))))</f>
        <v>#N/A</v>
      </c>
    </row>
    <row r="1797" spans="1:4" x14ac:dyDescent="0.25">
      <c r="A1797">
        <v>897.5</v>
      </c>
      <c r="B1797" t="str">
        <f>IF(A1797&lt;='First Approx.'!$D$20,A1797,"")</f>
        <v/>
      </c>
      <c r="C1797" s="1" t="e">
        <f>IF(B1797="",#N/A,0.5*(SIN(RADIANS(A1797*'First Approx.'!$D$18))+SIN(RADIANS(A1797*'First Approx.'!$D$19))))</f>
        <v>#N/A</v>
      </c>
      <c r="D1797" s="1" t="e">
        <f>IF(B1797="",#N/A,0.5*(COS(RADIANS(A1797*'First Approx.'!$D$18))+COS(RADIANS(A1797*'First Approx.'!$D$19))))</f>
        <v>#N/A</v>
      </c>
    </row>
    <row r="1798" spans="1:4" x14ac:dyDescent="0.25">
      <c r="A1798">
        <v>898</v>
      </c>
      <c r="B1798" t="str">
        <f>IF(A1798&lt;='First Approx.'!$D$20,A1798,"")</f>
        <v/>
      </c>
      <c r="C1798" s="1" t="e">
        <f>IF(B1798="",#N/A,0.5*(SIN(RADIANS(A1798*'First Approx.'!$D$18))+SIN(RADIANS(A1798*'First Approx.'!$D$19))))</f>
        <v>#N/A</v>
      </c>
      <c r="D1798" s="1" t="e">
        <f>IF(B1798="",#N/A,0.5*(COS(RADIANS(A1798*'First Approx.'!$D$18))+COS(RADIANS(A1798*'First Approx.'!$D$19))))</f>
        <v>#N/A</v>
      </c>
    </row>
    <row r="1799" spans="1:4" x14ac:dyDescent="0.25">
      <c r="A1799">
        <v>898.5</v>
      </c>
      <c r="B1799" t="str">
        <f>IF(A1799&lt;='First Approx.'!$D$20,A1799,"")</f>
        <v/>
      </c>
      <c r="C1799" s="1" t="e">
        <f>IF(B1799="",#N/A,0.5*(SIN(RADIANS(A1799*'First Approx.'!$D$18))+SIN(RADIANS(A1799*'First Approx.'!$D$19))))</f>
        <v>#N/A</v>
      </c>
      <c r="D1799" s="1" t="e">
        <f>IF(B1799="",#N/A,0.5*(COS(RADIANS(A1799*'First Approx.'!$D$18))+COS(RADIANS(A1799*'First Approx.'!$D$19))))</f>
        <v>#N/A</v>
      </c>
    </row>
    <row r="1800" spans="1:4" x14ac:dyDescent="0.25">
      <c r="A1800">
        <v>899</v>
      </c>
      <c r="B1800" t="str">
        <f>IF(A1800&lt;='First Approx.'!$D$20,A1800,"")</f>
        <v/>
      </c>
      <c r="C1800" s="1" t="e">
        <f>IF(B1800="",#N/A,0.5*(SIN(RADIANS(A1800*'First Approx.'!$D$18))+SIN(RADIANS(A1800*'First Approx.'!$D$19))))</f>
        <v>#N/A</v>
      </c>
      <c r="D1800" s="1" t="e">
        <f>IF(B1800="",#N/A,0.5*(COS(RADIANS(A1800*'First Approx.'!$D$18))+COS(RADIANS(A1800*'First Approx.'!$D$19))))</f>
        <v>#N/A</v>
      </c>
    </row>
    <row r="1801" spans="1:4" x14ac:dyDescent="0.25">
      <c r="A1801">
        <v>899.5</v>
      </c>
      <c r="B1801" t="str">
        <f>IF(A1801&lt;='First Approx.'!$D$20,A1801,"")</f>
        <v/>
      </c>
      <c r="C1801" s="1" t="e">
        <f>IF(B1801="",#N/A,0.5*(SIN(RADIANS(A1801*'First Approx.'!$D$18))+SIN(RADIANS(A1801*'First Approx.'!$D$19))))</f>
        <v>#N/A</v>
      </c>
      <c r="D1801" s="1" t="e">
        <f>IF(B1801="",#N/A,0.5*(COS(RADIANS(A1801*'First Approx.'!$D$18))+COS(RADIANS(A1801*'First Approx.'!$D$19))))</f>
        <v>#N/A</v>
      </c>
    </row>
    <row r="1802" spans="1:4" x14ac:dyDescent="0.25">
      <c r="A1802">
        <v>900</v>
      </c>
      <c r="B1802" t="str">
        <f>IF(A1802&lt;='First Approx.'!$D$20,A1802,"")</f>
        <v/>
      </c>
      <c r="C1802" s="1" t="e">
        <f>IF(B1802="",#N/A,0.5*(SIN(RADIANS(A1802*'First Approx.'!$D$18))+SIN(RADIANS(A1802*'First Approx.'!$D$19))))</f>
        <v>#N/A</v>
      </c>
      <c r="D1802" s="1" t="e">
        <f>IF(B1802="",#N/A,0.5*(COS(RADIANS(A1802*'First Approx.'!$D$18))+COS(RADIANS(A1802*'First Approx.'!$D$19))))</f>
        <v>#N/A</v>
      </c>
    </row>
    <row r="1803" spans="1:4" x14ac:dyDescent="0.25">
      <c r="A1803">
        <v>900.5</v>
      </c>
      <c r="B1803" t="str">
        <f>IF(A1803&lt;='First Approx.'!$D$20,A1803,"")</f>
        <v/>
      </c>
      <c r="C1803" s="1" t="e">
        <f>IF(B1803="",#N/A,0.5*(SIN(RADIANS(A1803*'First Approx.'!$D$18))+SIN(RADIANS(A1803*'First Approx.'!$D$19))))</f>
        <v>#N/A</v>
      </c>
      <c r="D1803" s="1" t="e">
        <f>IF(B1803="",#N/A,0.5*(COS(RADIANS(A1803*'First Approx.'!$D$18))+COS(RADIANS(A1803*'First Approx.'!$D$19))))</f>
        <v>#N/A</v>
      </c>
    </row>
    <row r="1804" spans="1:4" x14ac:dyDescent="0.25">
      <c r="A1804">
        <v>901</v>
      </c>
      <c r="B1804" t="str">
        <f>IF(A1804&lt;='First Approx.'!$D$20,A1804,"")</f>
        <v/>
      </c>
      <c r="C1804" s="1" t="e">
        <f>IF(B1804="",#N/A,0.5*(SIN(RADIANS(A1804*'First Approx.'!$D$18))+SIN(RADIANS(A1804*'First Approx.'!$D$19))))</f>
        <v>#N/A</v>
      </c>
      <c r="D1804" s="1" t="e">
        <f>IF(B1804="",#N/A,0.5*(COS(RADIANS(A1804*'First Approx.'!$D$18))+COS(RADIANS(A1804*'First Approx.'!$D$19))))</f>
        <v>#N/A</v>
      </c>
    </row>
    <row r="1805" spans="1:4" x14ac:dyDescent="0.25">
      <c r="A1805">
        <v>901.5</v>
      </c>
      <c r="B1805" t="str">
        <f>IF(A1805&lt;='First Approx.'!$D$20,A1805,"")</f>
        <v/>
      </c>
      <c r="C1805" s="1" t="e">
        <f>IF(B1805="",#N/A,0.5*(SIN(RADIANS(A1805*'First Approx.'!$D$18))+SIN(RADIANS(A1805*'First Approx.'!$D$19))))</f>
        <v>#N/A</v>
      </c>
      <c r="D1805" s="1" t="e">
        <f>IF(B1805="",#N/A,0.5*(COS(RADIANS(A1805*'First Approx.'!$D$18))+COS(RADIANS(A1805*'First Approx.'!$D$19))))</f>
        <v>#N/A</v>
      </c>
    </row>
    <row r="1806" spans="1:4" x14ac:dyDescent="0.25">
      <c r="A1806">
        <v>902</v>
      </c>
      <c r="B1806" t="str">
        <f>IF(A1806&lt;='First Approx.'!$D$20,A1806,"")</f>
        <v/>
      </c>
      <c r="C1806" s="1" t="e">
        <f>IF(B1806="",#N/A,0.5*(SIN(RADIANS(A1806*'First Approx.'!$D$18))+SIN(RADIANS(A1806*'First Approx.'!$D$19))))</f>
        <v>#N/A</v>
      </c>
      <c r="D1806" s="1" t="e">
        <f>IF(B1806="",#N/A,0.5*(COS(RADIANS(A1806*'First Approx.'!$D$18))+COS(RADIANS(A1806*'First Approx.'!$D$19))))</f>
        <v>#N/A</v>
      </c>
    </row>
    <row r="1807" spans="1:4" x14ac:dyDescent="0.25">
      <c r="A1807">
        <v>902.5</v>
      </c>
      <c r="B1807" t="str">
        <f>IF(A1807&lt;='First Approx.'!$D$20,A1807,"")</f>
        <v/>
      </c>
      <c r="C1807" s="1" t="e">
        <f>IF(B1807="",#N/A,0.5*(SIN(RADIANS(A1807*'First Approx.'!$D$18))+SIN(RADIANS(A1807*'First Approx.'!$D$19))))</f>
        <v>#N/A</v>
      </c>
      <c r="D1807" s="1" t="e">
        <f>IF(B1807="",#N/A,0.5*(COS(RADIANS(A1807*'First Approx.'!$D$18))+COS(RADIANS(A1807*'First Approx.'!$D$19))))</f>
        <v>#N/A</v>
      </c>
    </row>
    <row r="1808" spans="1:4" x14ac:dyDescent="0.25">
      <c r="A1808">
        <v>903</v>
      </c>
      <c r="B1808" t="str">
        <f>IF(A1808&lt;='First Approx.'!$D$20,A1808,"")</f>
        <v/>
      </c>
      <c r="C1808" s="1" t="e">
        <f>IF(B1808="",#N/A,0.5*(SIN(RADIANS(A1808*'First Approx.'!$D$18))+SIN(RADIANS(A1808*'First Approx.'!$D$19))))</f>
        <v>#N/A</v>
      </c>
      <c r="D1808" s="1" t="e">
        <f>IF(B1808="",#N/A,0.5*(COS(RADIANS(A1808*'First Approx.'!$D$18))+COS(RADIANS(A1808*'First Approx.'!$D$19))))</f>
        <v>#N/A</v>
      </c>
    </row>
    <row r="1809" spans="1:4" x14ac:dyDescent="0.25">
      <c r="A1809">
        <v>903.5</v>
      </c>
      <c r="B1809" t="str">
        <f>IF(A1809&lt;='First Approx.'!$D$20,A1809,"")</f>
        <v/>
      </c>
      <c r="C1809" s="1" t="e">
        <f>IF(B1809="",#N/A,0.5*(SIN(RADIANS(A1809*'First Approx.'!$D$18))+SIN(RADIANS(A1809*'First Approx.'!$D$19))))</f>
        <v>#N/A</v>
      </c>
      <c r="D1809" s="1" t="e">
        <f>IF(B1809="",#N/A,0.5*(COS(RADIANS(A1809*'First Approx.'!$D$18))+COS(RADIANS(A1809*'First Approx.'!$D$19))))</f>
        <v>#N/A</v>
      </c>
    </row>
    <row r="1810" spans="1:4" x14ac:dyDescent="0.25">
      <c r="A1810">
        <v>904</v>
      </c>
      <c r="B1810" t="str">
        <f>IF(A1810&lt;='First Approx.'!$D$20,A1810,"")</f>
        <v/>
      </c>
      <c r="C1810" s="1" t="e">
        <f>IF(B1810="",#N/A,0.5*(SIN(RADIANS(A1810*'First Approx.'!$D$18))+SIN(RADIANS(A1810*'First Approx.'!$D$19))))</f>
        <v>#N/A</v>
      </c>
      <c r="D1810" s="1" t="e">
        <f>IF(B1810="",#N/A,0.5*(COS(RADIANS(A1810*'First Approx.'!$D$18))+COS(RADIANS(A1810*'First Approx.'!$D$19))))</f>
        <v>#N/A</v>
      </c>
    </row>
    <row r="1811" spans="1:4" x14ac:dyDescent="0.25">
      <c r="A1811">
        <v>904.5</v>
      </c>
      <c r="B1811" t="str">
        <f>IF(A1811&lt;='First Approx.'!$D$20,A1811,"")</f>
        <v/>
      </c>
      <c r="C1811" s="1" t="e">
        <f>IF(B1811="",#N/A,0.5*(SIN(RADIANS(A1811*'First Approx.'!$D$18))+SIN(RADIANS(A1811*'First Approx.'!$D$19))))</f>
        <v>#N/A</v>
      </c>
      <c r="D1811" s="1" t="e">
        <f>IF(B1811="",#N/A,0.5*(COS(RADIANS(A1811*'First Approx.'!$D$18))+COS(RADIANS(A1811*'First Approx.'!$D$19))))</f>
        <v>#N/A</v>
      </c>
    </row>
    <row r="1812" spans="1:4" x14ac:dyDescent="0.25">
      <c r="A1812">
        <v>905</v>
      </c>
      <c r="B1812" t="str">
        <f>IF(A1812&lt;='First Approx.'!$D$20,A1812,"")</f>
        <v/>
      </c>
      <c r="C1812" s="1" t="e">
        <f>IF(B1812="",#N/A,0.5*(SIN(RADIANS(A1812*'First Approx.'!$D$18))+SIN(RADIANS(A1812*'First Approx.'!$D$19))))</f>
        <v>#N/A</v>
      </c>
      <c r="D1812" s="1" t="e">
        <f>IF(B1812="",#N/A,0.5*(COS(RADIANS(A1812*'First Approx.'!$D$18))+COS(RADIANS(A1812*'First Approx.'!$D$19))))</f>
        <v>#N/A</v>
      </c>
    </row>
    <row r="1813" spans="1:4" x14ac:dyDescent="0.25">
      <c r="A1813">
        <v>905.5</v>
      </c>
      <c r="B1813" t="str">
        <f>IF(A1813&lt;='First Approx.'!$D$20,A1813,"")</f>
        <v/>
      </c>
      <c r="C1813" s="1" t="e">
        <f>IF(B1813="",#N/A,0.5*(SIN(RADIANS(A1813*'First Approx.'!$D$18))+SIN(RADIANS(A1813*'First Approx.'!$D$19))))</f>
        <v>#N/A</v>
      </c>
      <c r="D1813" s="1" t="e">
        <f>IF(B1813="",#N/A,0.5*(COS(RADIANS(A1813*'First Approx.'!$D$18))+COS(RADIANS(A1813*'First Approx.'!$D$19))))</f>
        <v>#N/A</v>
      </c>
    </row>
    <row r="1814" spans="1:4" x14ac:dyDescent="0.25">
      <c r="A1814">
        <v>906</v>
      </c>
      <c r="B1814" t="str">
        <f>IF(A1814&lt;='First Approx.'!$D$20,A1814,"")</f>
        <v/>
      </c>
      <c r="C1814" s="1" t="e">
        <f>IF(B1814="",#N/A,0.5*(SIN(RADIANS(A1814*'First Approx.'!$D$18))+SIN(RADIANS(A1814*'First Approx.'!$D$19))))</f>
        <v>#N/A</v>
      </c>
      <c r="D1814" s="1" t="e">
        <f>IF(B1814="",#N/A,0.5*(COS(RADIANS(A1814*'First Approx.'!$D$18))+COS(RADIANS(A1814*'First Approx.'!$D$19))))</f>
        <v>#N/A</v>
      </c>
    </row>
    <row r="1815" spans="1:4" x14ac:dyDescent="0.25">
      <c r="A1815">
        <v>906.5</v>
      </c>
      <c r="B1815" t="str">
        <f>IF(A1815&lt;='First Approx.'!$D$20,A1815,"")</f>
        <v/>
      </c>
      <c r="C1815" s="1" t="e">
        <f>IF(B1815="",#N/A,0.5*(SIN(RADIANS(A1815*'First Approx.'!$D$18))+SIN(RADIANS(A1815*'First Approx.'!$D$19))))</f>
        <v>#N/A</v>
      </c>
      <c r="D1815" s="1" t="e">
        <f>IF(B1815="",#N/A,0.5*(COS(RADIANS(A1815*'First Approx.'!$D$18))+COS(RADIANS(A1815*'First Approx.'!$D$19))))</f>
        <v>#N/A</v>
      </c>
    </row>
    <row r="1816" spans="1:4" x14ac:dyDescent="0.25">
      <c r="A1816">
        <v>907</v>
      </c>
      <c r="B1816" t="str">
        <f>IF(A1816&lt;='First Approx.'!$D$20,A1816,"")</f>
        <v/>
      </c>
      <c r="C1816" s="1" t="e">
        <f>IF(B1816="",#N/A,0.5*(SIN(RADIANS(A1816*'First Approx.'!$D$18))+SIN(RADIANS(A1816*'First Approx.'!$D$19))))</f>
        <v>#N/A</v>
      </c>
      <c r="D1816" s="1" t="e">
        <f>IF(B1816="",#N/A,0.5*(COS(RADIANS(A1816*'First Approx.'!$D$18))+COS(RADIANS(A1816*'First Approx.'!$D$19))))</f>
        <v>#N/A</v>
      </c>
    </row>
    <row r="1817" spans="1:4" x14ac:dyDescent="0.25">
      <c r="A1817">
        <v>907.5</v>
      </c>
      <c r="B1817" t="str">
        <f>IF(A1817&lt;='First Approx.'!$D$20,A1817,"")</f>
        <v/>
      </c>
      <c r="C1817" s="1" t="e">
        <f>IF(B1817="",#N/A,0.5*(SIN(RADIANS(A1817*'First Approx.'!$D$18))+SIN(RADIANS(A1817*'First Approx.'!$D$19))))</f>
        <v>#N/A</v>
      </c>
      <c r="D1817" s="1" t="e">
        <f>IF(B1817="",#N/A,0.5*(COS(RADIANS(A1817*'First Approx.'!$D$18))+COS(RADIANS(A1817*'First Approx.'!$D$19))))</f>
        <v>#N/A</v>
      </c>
    </row>
    <row r="1818" spans="1:4" x14ac:dyDescent="0.25">
      <c r="A1818">
        <v>908</v>
      </c>
      <c r="B1818" t="str">
        <f>IF(A1818&lt;='First Approx.'!$D$20,A1818,"")</f>
        <v/>
      </c>
      <c r="C1818" s="1" t="e">
        <f>IF(B1818="",#N/A,0.5*(SIN(RADIANS(A1818*'First Approx.'!$D$18))+SIN(RADIANS(A1818*'First Approx.'!$D$19))))</f>
        <v>#N/A</v>
      </c>
      <c r="D1818" s="1" t="e">
        <f>IF(B1818="",#N/A,0.5*(COS(RADIANS(A1818*'First Approx.'!$D$18))+COS(RADIANS(A1818*'First Approx.'!$D$19))))</f>
        <v>#N/A</v>
      </c>
    </row>
    <row r="1819" spans="1:4" x14ac:dyDescent="0.25">
      <c r="A1819">
        <v>908.5</v>
      </c>
      <c r="B1819" t="str">
        <f>IF(A1819&lt;='First Approx.'!$D$20,A1819,"")</f>
        <v/>
      </c>
      <c r="C1819" s="1" t="e">
        <f>IF(B1819="",#N/A,0.5*(SIN(RADIANS(A1819*'First Approx.'!$D$18))+SIN(RADIANS(A1819*'First Approx.'!$D$19))))</f>
        <v>#N/A</v>
      </c>
      <c r="D1819" s="1" t="e">
        <f>IF(B1819="",#N/A,0.5*(COS(RADIANS(A1819*'First Approx.'!$D$18))+COS(RADIANS(A1819*'First Approx.'!$D$19))))</f>
        <v>#N/A</v>
      </c>
    </row>
    <row r="1820" spans="1:4" x14ac:dyDescent="0.25">
      <c r="A1820">
        <v>909</v>
      </c>
      <c r="B1820" t="str">
        <f>IF(A1820&lt;='First Approx.'!$D$20,A1820,"")</f>
        <v/>
      </c>
      <c r="C1820" s="1" t="e">
        <f>IF(B1820="",#N/A,0.5*(SIN(RADIANS(A1820*'First Approx.'!$D$18))+SIN(RADIANS(A1820*'First Approx.'!$D$19))))</f>
        <v>#N/A</v>
      </c>
      <c r="D1820" s="1" t="e">
        <f>IF(B1820="",#N/A,0.5*(COS(RADIANS(A1820*'First Approx.'!$D$18))+COS(RADIANS(A1820*'First Approx.'!$D$19))))</f>
        <v>#N/A</v>
      </c>
    </row>
    <row r="1821" spans="1:4" x14ac:dyDescent="0.25">
      <c r="A1821">
        <v>909.5</v>
      </c>
      <c r="B1821" t="str">
        <f>IF(A1821&lt;='First Approx.'!$D$20,A1821,"")</f>
        <v/>
      </c>
      <c r="C1821" s="1" t="e">
        <f>IF(B1821="",#N/A,0.5*(SIN(RADIANS(A1821*'First Approx.'!$D$18))+SIN(RADIANS(A1821*'First Approx.'!$D$19))))</f>
        <v>#N/A</v>
      </c>
      <c r="D1821" s="1" t="e">
        <f>IF(B1821="",#N/A,0.5*(COS(RADIANS(A1821*'First Approx.'!$D$18))+COS(RADIANS(A1821*'First Approx.'!$D$19))))</f>
        <v>#N/A</v>
      </c>
    </row>
    <row r="1822" spans="1:4" x14ac:dyDescent="0.25">
      <c r="A1822">
        <v>910</v>
      </c>
      <c r="B1822" t="str">
        <f>IF(A1822&lt;='First Approx.'!$D$20,A1822,"")</f>
        <v/>
      </c>
      <c r="C1822" s="1" t="e">
        <f>IF(B1822="",#N/A,0.5*(SIN(RADIANS(A1822*'First Approx.'!$D$18))+SIN(RADIANS(A1822*'First Approx.'!$D$19))))</f>
        <v>#N/A</v>
      </c>
      <c r="D1822" s="1" t="e">
        <f>IF(B1822="",#N/A,0.5*(COS(RADIANS(A1822*'First Approx.'!$D$18))+COS(RADIANS(A1822*'First Approx.'!$D$19))))</f>
        <v>#N/A</v>
      </c>
    </row>
    <row r="1823" spans="1:4" x14ac:dyDescent="0.25">
      <c r="A1823">
        <v>910.5</v>
      </c>
      <c r="B1823" t="str">
        <f>IF(A1823&lt;='First Approx.'!$D$20,A1823,"")</f>
        <v/>
      </c>
      <c r="C1823" s="1" t="e">
        <f>IF(B1823="",#N/A,0.5*(SIN(RADIANS(A1823*'First Approx.'!$D$18))+SIN(RADIANS(A1823*'First Approx.'!$D$19))))</f>
        <v>#N/A</v>
      </c>
      <c r="D1823" s="1" t="e">
        <f>IF(B1823="",#N/A,0.5*(COS(RADIANS(A1823*'First Approx.'!$D$18))+COS(RADIANS(A1823*'First Approx.'!$D$19))))</f>
        <v>#N/A</v>
      </c>
    </row>
    <row r="1824" spans="1:4" x14ac:dyDescent="0.25">
      <c r="A1824">
        <v>911</v>
      </c>
      <c r="B1824" t="str">
        <f>IF(A1824&lt;='First Approx.'!$D$20,A1824,"")</f>
        <v/>
      </c>
      <c r="C1824" s="1" t="e">
        <f>IF(B1824="",#N/A,0.5*(SIN(RADIANS(A1824*'First Approx.'!$D$18))+SIN(RADIANS(A1824*'First Approx.'!$D$19))))</f>
        <v>#N/A</v>
      </c>
      <c r="D1824" s="1" t="e">
        <f>IF(B1824="",#N/A,0.5*(COS(RADIANS(A1824*'First Approx.'!$D$18))+COS(RADIANS(A1824*'First Approx.'!$D$19))))</f>
        <v>#N/A</v>
      </c>
    </row>
    <row r="1825" spans="1:4" x14ac:dyDescent="0.25">
      <c r="A1825">
        <v>911.5</v>
      </c>
      <c r="B1825" t="str">
        <f>IF(A1825&lt;='First Approx.'!$D$20,A1825,"")</f>
        <v/>
      </c>
      <c r="C1825" s="1" t="e">
        <f>IF(B1825="",#N/A,0.5*(SIN(RADIANS(A1825*'First Approx.'!$D$18))+SIN(RADIANS(A1825*'First Approx.'!$D$19))))</f>
        <v>#N/A</v>
      </c>
      <c r="D1825" s="1" t="e">
        <f>IF(B1825="",#N/A,0.5*(COS(RADIANS(A1825*'First Approx.'!$D$18))+COS(RADIANS(A1825*'First Approx.'!$D$19))))</f>
        <v>#N/A</v>
      </c>
    </row>
    <row r="1826" spans="1:4" x14ac:dyDescent="0.25">
      <c r="A1826">
        <v>912</v>
      </c>
      <c r="B1826" t="str">
        <f>IF(A1826&lt;='First Approx.'!$D$20,A1826,"")</f>
        <v/>
      </c>
      <c r="C1826" s="1" t="e">
        <f>IF(B1826="",#N/A,0.5*(SIN(RADIANS(A1826*'First Approx.'!$D$18))+SIN(RADIANS(A1826*'First Approx.'!$D$19))))</f>
        <v>#N/A</v>
      </c>
      <c r="D1826" s="1" t="e">
        <f>IF(B1826="",#N/A,0.5*(COS(RADIANS(A1826*'First Approx.'!$D$18))+COS(RADIANS(A1826*'First Approx.'!$D$19))))</f>
        <v>#N/A</v>
      </c>
    </row>
    <row r="1827" spans="1:4" x14ac:dyDescent="0.25">
      <c r="A1827">
        <v>912.5</v>
      </c>
      <c r="B1827" t="str">
        <f>IF(A1827&lt;='First Approx.'!$D$20,A1827,"")</f>
        <v/>
      </c>
      <c r="C1827" s="1" t="e">
        <f>IF(B1827="",#N/A,0.5*(SIN(RADIANS(A1827*'First Approx.'!$D$18))+SIN(RADIANS(A1827*'First Approx.'!$D$19))))</f>
        <v>#N/A</v>
      </c>
      <c r="D1827" s="1" t="e">
        <f>IF(B1827="",#N/A,0.5*(COS(RADIANS(A1827*'First Approx.'!$D$18))+COS(RADIANS(A1827*'First Approx.'!$D$19))))</f>
        <v>#N/A</v>
      </c>
    </row>
    <row r="1828" spans="1:4" x14ac:dyDescent="0.25">
      <c r="A1828">
        <v>913</v>
      </c>
      <c r="B1828" t="str">
        <f>IF(A1828&lt;='First Approx.'!$D$20,A1828,"")</f>
        <v/>
      </c>
      <c r="C1828" s="1" t="e">
        <f>IF(B1828="",#N/A,0.5*(SIN(RADIANS(A1828*'First Approx.'!$D$18))+SIN(RADIANS(A1828*'First Approx.'!$D$19))))</f>
        <v>#N/A</v>
      </c>
      <c r="D1828" s="1" t="e">
        <f>IF(B1828="",#N/A,0.5*(COS(RADIANS(A1828*'First Approx.'!$D$18))+COS(RADIANS(A1828*'First Approx.'!$D$19))))</f>
        <v>#N/A</v>
      </c>
    </row>
    <row r="1829" spans="1:4" x14ac:dyDescent="0.25">
      <c r="A1829">
        <v>913.5</v>
      </c>
      <c r="B1829" t="str">
        <f>IF(A1829&lt;='First Approx.'!$D$20,A1829,"")</f>
        <v/>
      </c>
      <c r="C1829" s="1" t="e">
        <f>IF(B1829="",#N/A,0.5*(SIN(RADIANS(A1829*'First Approx.'!$D$18))+SIN(RADIANS(A1829*'First Approx.'!$D$19))))</f>
        <v>#N/A</v>
      </c>
      <c r="D1829" s="1" t="e">
        <f>IF(B1829="",#N/A,0.5*(COS(RADIANS(A1829*'First Approx.'!$D$18))+COS(RADIANS(A1829*'First Approx.'!$D$19))))</f>
        <v>#N/A</v>
      </c>
    </row>
    <row r="1830" spans="1:4" x14ac:dyDescent="0.25">
      <c r="A1830">
        <v>914</v>
      </c>
      <c r="B1830" t="str">
        <f>IF(A1830&lt;='First Approx.'!$D$20,A1830,"")</f>
        <v/>
      </c>
      <c r="C1830" s="1" t="e">
        <f>IF(B1830="",#N/A,0.5*(SIN(RADIANS(A1830*'First Approx.'!$D$18))+SIN(RADIANS(A1830*'First Approx.'!$D$19))))</f>
        <v>#N/A</v>
      </c>
      <c r="D1830" s="1" t="e">
        <f>IF(B1830="",#N/A,0.5*(COS(RADIANS(A1830*'First Approx.'!$D$18))+COS(RADIANS(A1830*'First Approx.'!$D$19))))</f>
        <v>#N/A</v>
      </c>
    </row>
    <row r="1831" spans="1:4" x14ac:dyDescent="0.25">
      <c r="A1831">
        <v>914.5</v>
      </c>
      <c r="B1831" t="str">
        <f>IF(A1831&lt;='First Approx.'!$D$20,A1831,"")</f>
        <v/>
      </c>
      <c r="C1831" s="1" t="e">
        <f>IF(B1831="",#N/A,0.5*(SIN(RADIANS(A1831*'First Approx.'!$D$18))+SIN(RADIANS(A1831*'First Approx.'!$D$19))))</f>
        <v>#N/A</v>
      </c>
      <c r="D1831" s="1" t="e">
        <f>IF(B1831="",#N/A,0.5*(COS(RADIANS(A1831*'First Approx.'!$D$18))+COS(RADIANS(A1831*'First Approx.'!$D$19))))</f>
        <v>#N/A</v>
      </c>
    </row>
    <row r="1832" spans="1:4" x14ac:dyDescent="0.25">
      <c r="A1832">
        <v>915</v>
      </c>
      <c r="B1832" t="str">
        <f>IF(A1832&lt;='First Approx.'!$D$20,A1832,"")</f>
        <v/>
      </c>
      <c r="C1832" s="1" t="e">
        <f>IF(B1832="",#N/A,0.5*(SIN(RADIANS(A1832*'First Approx.'!$D$18))+SIN(RADIANS(A1832*'First Approx.'!$D$19))))</f>
        <v>#N/A</v>
      </c>
      <c r="D1832" s="1" t="e">
        <f>IF(B1832="",#N/A,0.5*(COS(RADIANS(A1832*'First Approx.'!$D$18))+COS(RADIANS(A1832*'First Approx.'!$D$19))))</f>
        <v>#N/A</v>
      </c>
    </row>
    <row r="1833" spans="1:4" x14ac:dyDescent="0.25">
      <c r="A1833">
        <v>915.5</v>
      </c>
      <c r="B1833" t="str">
        <f>IF(A1833&lt;='First Approx.'!$D$20,A1833,"")</f>
        <v/>
      </c>
      <c r="C1833" s="1" t="e">
        <f>IF(B1833="",#N/A,0.5*(SIN(RADIANS(A1833*'First Approx.'!$D$18))+SIN(RADIANS(A1833*'First Approx.'!$D$19))))</f>
        <v>#N/A</v>
      </c>
      <c r="D1833" s="1" t="e">
        <f>IF(B1833="",#N/A,0.5*(COS(RADIANS(A1833*'First Approx.'!$D$18))+COS(RADIANS(A1833*'First Approx.'!$D$19))))</f>
        <v>#N/A</v>
      </c>
    </row>
    <row r="1834" spans="1:4" x14ac:dyDescent="0.25">
      <c r="A1834">
        <v>916</v>
      </c>
      <c r="B1834" t="str">
        <f>IF(A1834&lt;='First Approx.'!$D$20,A1834,"")</f>
        <v/>
      </c>
      <c r="C1834" s="1" t="e">
        <f>IF(B1834="",#N/A,0.5*(SIN(RADIANS(A1834*'First Approx.'!$D$18))+SIN(RADIANS(A1834*'First Approx.'!$D$19))))</f>
        <v>#N/A</v>
      </c>
      <c r="D1834" s="1" t="e">
        <f>IF(B1834="",#N/A,0.5*(COS(RADIANS(A1834*'First Approx.'!$D$18))+COS(RADIANS(A1834*'First Approx.'!$D$19))))</f>
        <v>#N/A</v>
      </c>
    </row>
    <row r="1835" spans="1:4" x14ac:dyDescent="0.25">
      <c r="A1835">
        <v>916.5</v>
      </c>
      <c r="B1835" t="str">
        <f>IF(A1835&lt;='First Approx.'!$D$20,A1835,"")</f>
        <v/>
      </c>
      <c r="C1835" s="1" t="e">
        <f>IF(B1835="",#N/A,0.5*(SIN(RADIANS(A1835*'First Approx.'!$D$18))+SIN(RADIANS(A1835*'First Approx.'!$D$19))))</f>
        <v>#N/A</v>
      </c>
      <c r="D1835" s="1" t="e">
        <f>IF(B1835="",#N/A,0.5*(COS(RADIANS(A1835*'First Approx.'!$D$18))+COS(RADIANS(A1835*'First Approx.'!$D$19))))</f>
        <v>#N/A</v>
      </c>
    </row>
    <row r="1836" spans="1:4" x14ac:dyDescent="0.25">
      <c r="A1836">
        <v>917</v>
      </c>
      <c r="B1836" t="str">
        <f>IF(A1836&lt;='First Approx.'!$D$20,A1836,"")</f>
        <v/>
      </c>
      <c r="C1836" s="1" t="e">
        <f>IF(B1836="",#N/A,0.5*(SIN(RADIANS(A1836*'First Approx.'!$D$18))+SIN(RADIANS(A1836*'First Approx.'!$D$19))))</f>
        <v>#N/A</v>
      </c>
      <c r="D1836" s="1" t="e">
        <f>IF(B1836="",#N/A,0.5*(COS(RADIANS(A1836*'First Approx.'!$D$18))+COS(RADIANS(A1836*'First Approx.'!$D$19))))</f>
        <v>#N/A</v>
      </c>
    </row>
    <row r="1837" spans="1:4" x14ac:dyDescent="0.25">
      <c r="A1837">
        <v>917.5</v>
      </c>
      <c r="B1837" t="str">
        <f>IF(A1837&lt;='First Approx.'!$D$20,A1837,"")</f>
        <v/>
      </c>
      <c r="C1837" s="1" t="e">
        <f>IF(B1837="",#N/A,0.5*(SIN(RADIANS(A1837*'First Approx.'!$D$18))+SIN(RADIANS(A1837*'First Approx.'!$D$19))))</f>
        <v>#N/A</v>
      </c>
      <c r="D1837" s="1" t="e">
        <f>IF(B1837="",#N/A,0.5*(COS(RADIANS(A1837*'First Approx.'!$D$18))+COS(RADIANS(A1837*'First Approx.'!$D$19))))</f>
        <v>#N/A</v>
      </c>
    </row>
    <row r="1838" spans="1:4" x14ac:dyDescent="0.25">
      <c r="A1838">
        <v>918</v>
      </c>
      <c r="B1838" t="str">
        <f>IF(A1838&lt;='First Approx.'!$D$20,A1838,"")</f>
        <v/>
      </c>
      <c r="C1838" s="1" t="e">
        <f>IF(B1838="",#N/A,0.5*(SIN(RADIANS(A1838*'First Approx.'!$D$18))+SIN(RADIANS(A1838*'First Approx.'!$D$19))))</f>
        <v>#N/A</v>
      </c>
      <c r="D1838" s="1" t="e">
        <f>IF(B1838="",#N/A,0.5*(COS(RADIANS(A1838*'First Approx.'!$D$18))+COS(RADIANS(A1838*'First Approx.'!$D$19))))</f>
        <v>#N/A</v>
      </c>
    </row>
    <row r="1839" spans="1:4" x14ac:dyDescent="0.25">
      <c r="A1839">
        <v>918.5</v>
      </c>
      <c r="B1839" t="str">
        <f>IF(A1839&lt;='First Approx.'!$D$20,A1839,"")</f>
        <v/>
      </c>
      <c r="C1839" s="1" t="e">
        <f>IF(B1839="",#N/A,0.5*(SIN(RADIANS(A1839*'First Approx.'!$D$18))+SIN(RADIANS(A1839*'First Approx.'!$D$19))))</f>
        <v>#N/A</v>
      </c>
      <c r="D1839" s="1" t="e">
        <f>IF(B1839="",#N/A,0.5*(COS(RADIANS(A1839*'First Approx.'!$D$18))+COS(RADIANS(A1839*'First Approx.'!$D$19))))</f>
        <v>#N/A</v>
      </c>
    </row>
    <row r="1840" spans="1:4" x14ac:dyDescent="0.25">
      <c r="A1840">
        <v>919</v>
      </c>
      <c r="B1840" t="str">
        <f>IF(A1840&lt;='First Approx.'!$D$20,A1840,"")</f>
        <v/>
      </c>
      <c r="C1840" s="1" t="e">
        <f>IF(B1840="",#N/A,0.5*(SIN(RADIANS(A1840*'First Approx.'!$D$18))+SIN(RADIANS(A1840*'First Approx.'!$D$19))))</f>
        <v>#N/A</v>
      </c>
      <c r="D1840" s="1" t="e">
        <f>IF(B1840="",#N/A,0.5*(COS(RADIANS(A1840*'First Approx.'!$D$18))+COS(RADIANS(A1840*'First Approx.'!$D$19))))</f>
        <v>#N/A</v>
      </c>
    </row>
    <row r="1841" spans="1:4" x14ac:dyDescent="0.25">
      <c r="A1841">
        <v>919.5</v>
      </c>
      <c r="B1841" t="str">
        <f>IF(A1841&lt;='First Approx.'!$D$20,A1841,"")</f>
        <v/>
      </c>
      <c r="C1841" s="1" t="e">
        <f>IF(B1841="",#N/A,0.5*(SIN(RADIANS(A1841*'First Approx.'!$D$18))+SIN(RADIANS(A1841*'First Approx.'!$D$19))))</f>
        <v>#N/A</v>
      </c>
      <c r="D1841" s="1" t="e">
        <f>IF(B1841="",#N/A,0.5*(COS(RADIANS(A1841*'First Approx.'!$D$18))+COS(RADIANS(A1841*'First Approx.'!$D$19))))</f>
        <v>#N/A</v>
      </c>
    </row>
    <row r="1842" spans="1:4" x14ac:dyDescent="0.25">
      <c r="A1842">
        <v>920</v>
      </c>
      <c r="B1842" t="str">
        <f>IF(A1842&lt;='First Approx.'!$D$20,A1842,"")</f>
        <v/>
      </c>
      <c r="C1842" s="1" t="e">
        <f>IF(B1842="",#N/A,0.5*(SIN(RADIANS(A1842*'First Approx.'!$D$18))+SIN(RADIANS(A1842*'First Approx.'!$D$19))))</f>
        <v>#N/A</v>
      </c>
      <c r="D1842" s="1" t="e">
        <f>IF(B1842="",#N/A,0.5*(COS(RADIANS(A1842*'First Approx.'!$D$18))+COS(RADIANS(A1842*'First Approx.'!$D$19))))</f>
        <v>#N/A</v>
      </c>
    </row>
    <row r="1843" spans="1:4" x14ac:dyDescent="0.25">
      <c r="A1843">
        <v>920.5</v>
      </c>
      <c r="B1843" t="str">
        <f>IF(A1843&lt;='First Approx.'!$D$20,A1843,"")</f>
        <v/>
      </c>
      <c r="C1843" s="1" t="e">
        <f>IF(B1843="",#N/A,0.5*(SIN(RADIANS(A1843*'First Approx.'!$D$18))+SIN(RADIANS(A1843*'First Approx.'!$D$19))))</f>
        <v>#N/A</v>
      </c>
      <c r="D1843" s="1" t="e">
        <f>IF(B1843="",#N/A,0.5*(COS(RADIANS(A1843*'First Approx.'!$D$18))+COS(RADIANS(A1843*'First Approx.'!$D$19))))</f>
        <v>#N/A</v>
      </c>
    </row>
    <row r="1844" spans="1:4" x14ac:dyDescent="0.25">
      <c r="A1844">
        <v>921</v>
      </c>
      <c r="B1844" t="str">
        <f>IF(A1844&lt;='First Approx.'!$D$20,A1844,"")</f>
        <v/>
      </c>
      <c r="C1844" s="1" t="e">
        <f>IF(B1844="",#N/A,0.5*(SIN(RADIANS(A1844*'First Approx.'!$D$18))+SIN(RADIANS(A1844*'First Approx.'!$D$19))))</f>
        <v>#N/A</v>
      </c>
      <c r="D1844" s="1" t="e">
        <f>IF(B1844="",#N/A,0.5*(COS(RADIANS(A1844*'First Approx.'!$D$18))+COS(RADIANS(A1844*'First Approx.'!$D$19))))</f>
        <v>#N/A</v>
      </c>
    </row>
    <row r="1845" spans="1:4" x14ac:dyDescent="0.25">
      <c r="A1845">
        <v>921.5</v>
      </c>
      <c r="B1845" t="str">
        <f>IF(A1845&lt;='First Approx.'!$D$20,A1845,"")</f>
        <v/>
      </c>
      <c r="C1845" s="1" t="e">
        <f>IF(B1845="",#N/A,0.5*(SIN(RADIANS(A1845*'First Approx.'!$D$18))+SIN(RADIANS(A1845*'First Approx.'!$D$19))))</f>
        <v>#N/A</v>
      </c>
      <c r="D1845" s="1" t="e">
        <f>IF(B1845="",#N/A,0.5*(COS(RADIANS(A1845*'First Approx.'!$D$18))+COS(RADIANS(A1845*'First Approx.'!$D$19))))</f>
        <v>#N/A</v>
      </c>
    </row>
    <row r="1846" spans="1:4" x14ac:dyDescent="0.25">
      <c r="A1846">
        <v>922</v>
      </c>
      <c r="B1846" t="str">
        <f>IF(A1846&lt;='First Approx.'!$D$20,A1846,"")</f>
        <v/>
      </c>
      <c r="C1846" s="1" t="e">
        <f>IF(B1846="",#N/A,0.5*(SIN(RADIANS(A1846*'First Approx.'!$D$18))+SIN(RADIANS(A1846*'First Approx.'!$D$19))))</f>
        <v>#N/A</v>
      </c>
      <c r="D1846" s="1" t="e">
        <f>IF(B1846="",#N/A,0.5*(COS(RADIANS(A1846*'First Approx.'!$D$18))+COS(RADIANS(A1846*'First Approx.'!$D$19))))</f>
        <v>#N/A</v>
      </c>
    </row>
    <row r="1847" spans="1:4" x14ac:dyDescent="0.25">
      <c r="A1847">
        <v>922.5</v>
      </c>
      <c r="B1847" t="str">
        <f>IF(A1847&lt;='First Approx.'!$D$20,A1847,"")</f>
        <v/>
      </c>
      <c r="C1847" s="1" t="e">
        <f>IF(B1847="",#N/A,0.5*(SIN(RADIANS(A1847*'First Approx.'!$D$18))+SIN(RADIANS(A1847*'First Approx.'!$D$19))))</f>
        <v>#N/A</v>
      </c>
      <c r="D1847" s="1" t="e">
        <f>IF(B1847="",#N/A,0.5*(COS(RADIANS(A1847*'First Approx.'!$D$18))+COS(RADIANS(A1847*'First Approx.'!$D$19))))</f>
        <v>#N/A</v>
      </c>
    </row>
    <row r="1848" spans="1:4" x14ac:dyDescent="0.25">
      <c r="A1848">
        <v>923</v>
      </c>
      <c r="B1848" t="str">
        <f>IF(A1848&lt;='First Approx.'!$D$20,A1848,"")</f>
        <v/>
      </c>
      <c r="C1848" s="1" t="e">
        <f>IF(B1848="",#N/A,0.5*(SIN(RADIANS(A1848*'First Approx.'!$D$18))+SIN(RADIANS(A1848*'First Approx.'!$D$19))))</f>
        <v>#N/A</v>
      </c>
      <c r="D1848" s="1" t="e">
        <f>IF(B1848="",#N/A,0.5*(COS(RADIANS(A1848*'First Approx.'!$D$18))+COS(RADIANS(A1848*'First Approx.'!$D$19))))</f>
        <v>#N/A</v>
      </c>
    </row>
    <row r="1849" spans="1:4" x14ac:dyDescent="0.25">
      <c r="A1849">
        <v>923.5</v>
      </c>
      <c r="B1849" t="str">
        <f>IF(A1849&lt;='First Approx.'!$D$20,A1849,"")</f>
        <v/>
      </c>
      <c r="C1849" s="1" t="e">
        <f>IF(B1849="",#N/A,0.5*(SIN(RADIANS(A1849*'First Approx.'!$D$18))+SIN(RADIANS(A1849*'First Approx.'!$D$19))))</f>
        <v>#N/A</v>
      </c>
      <c r="D1849" s="1" t="e">
        <f>IF(B1849="",#N/A,0.5*(COS(RADIANS(A1849*'First Approx.'!$D$18))+COS(RADIANS(A1849*'First Approx.'!$D$19))))</f>
        <v>#N/A</v>
      </c>
    </row>
    <row r="1850" spans="1:4" x14ac:dyDescent="0.25">
      <c r="A1850">
        <v>924</v>
      </c>
      <c r="B1850" t="str">
        <f>IF(A1850&lt;='First Approx.'!$D$20,A1850,"")</f>
        <v/>
      </c>
      <c r="C1850" s="1" t="e">
        <f>IF(B1850="",#N/A,0.5*(SIN(RADIANS(A1850*'First Approx.'!$D$18))+SIN(RADIANS(A1850*'First Approx.'!$D$19))))</f>
        <v>#N/A</v>
      </c>
      <c r="D1850" s="1" t="e">
        <f>IF(B1850="",#N/A,0.5*(COS(RADIANS(A1850*'First Approx.'!$D$18))+COS(RADIANS(A1850*'First Approx.'!$D$19))))</f>
        <v>#N/A</v>
      </c>
    </row>
    <row r="1851" spans="1:4" x14ac:dyDescent="0.25">
      <c r="A1851">
        <v>924.5</v>
      </c>
      <c r="B1851" t="str">
        <f>IF(A1851&lt;='First Approx.'!$D$20,A1851,"")</f>
        <v/>
      </c>
      <c r="C1851" s="1" t="e">
        <f>IF(B1851="",#N/A,0.5*(SIN(RADIANS(A1851*'First Approx.'!$D$18))+SIN(RADIANS(A1851*'First Approx.'!$D$19))))</f>
        <v>#N/A</v>
      </c>
      <c r="D1851" s="1" t="e">
        <f>IF(B1851="",#N/A,0.5*(COS(RADIANS(A1851*'First Approx.'!$D$18))+COS(RADIANS(A1851*'First Approx.'!$D$19))))</f>
        <v>#N/A</v>
      </c>
    </row>
    <row r="1852" spans="1:4" x14ac:dyDescent="0.25">
      <c r="A1852">
        <v>925</v>
      </c>
      <c r="B1852" t="str">
        <f>IF(A1852&lt;='First Approx.'!$D$20,A1852,"")</f>
        <v/>
      </c>
      <c r="C1852" s="1" t="e">
        <f>IF(B1852="",#N/A,0.5*(SIN(RADIANS(A1852*'First Approx.'!$D$18))+SIN(RADIANS(A1852*'First Approx.'!$D$19))))</f>
        <v>#N/A</v>
      </c>
      <c r="D1852" s="1" t="e">
        <f>IF(B1852="",#N/A,0.5*(COS(RADIANS(A1852*'First Approx.'!$D$18))+COS(RADIANS(A1852*'First Approx.'!$D$19))))</f>
        <v>#N/A</v>
      </c>
    </row>
    <row r="1853" spans="1:4" x14ac:dyDescent="0.25">
      <c r="A1853">
        <v>925.5</v>
      </c>
      <c r="B1853" t="str">
        <f>IF(A1853&lt;='First Approx.'!$D$20,A1853,"")</f>
        <v/>
      </c>
      <c r="C1853" s="1" t="e">
        <f>IF(B1853="",#N/A,0.5*(SIN(RADIANS(A1853*'First Approx.'!$D$18))+SIN(RADIANS(A1853*'First Approx.'!$D$19))))</f>
        <v>#N/A</v>
      </c>
      <c r="D1853" s="1" t="e">
        <f>IF(B1853="",#N/A,0.5*(COS(RADIANS(A1853*'First Approx.'!$D$18))+COS(RADIANS(A1853*'First Approx.'!$D$19))))</f>
        <v>#N/A</v>
      </c>
    </row>
    <row r="1854" spans="1:4" x14ac:dyDescent="0.25">
      <c r="A1854">
        <v>926</v>
      </c>
      <c r="B1854" t="str">
        <f>IF(A1854&lt;='First Approx.'!$D$20,A1854,"")</f>
        <v/>
      </c>
      <c r="C1854" s="1" t="e">
        <f>IF(B1854="",#N/A,0.5*(SIN(RADIANS(A1854*'First Approx.'!$D$18))+SIN(RADIANS(A1854*'First Approx.'!$D$19))))</f>
        <v>#N/A</v>
      </c>
      <c r="D1854" s="1" t="e">
        <f>IF(B1854="",#N/A,0.5*(COS(RADIANS(A1854*'First Approx.'!$D$18))+COS(RADIANS(A1854*'First Approx.'!$D$19))))</f>
        <v>#N/A</v>
      </c>
    </row>
    <row r="1855" spans="1:4" x14ac:dyDescent="0.25">
      <c r="A1855">
        <v>926.5</v>
      </c>
      <c r="B1855" t="str">
        <f>IF(A1855&lt;='First Approx.'!$D$20,A1855,"")</f>
        <v/>
      </c>
      <c r="C1855" s="1" t="e">
        <f>IF(B1855="",#N/A,0.5*(SIN(RADIANS(A1855*'First Approx.'!$D$18))+SIN(RADIANS(A1855*'First Approx.'!$D$19))))</f>
        <v>#N/A</v>
      </c>
      <c r="D1855" s="1" t="e">
        <f>IF(B1855="",#N/A,0.5*(COS(RADIANS(A1855*'First Approx.'!$D$18))+COS(RADIANS(A1855*'First Approx.'!$D$19))))</f>
        <v>#N/A</v>
      </c>
    </row>
    <row r="1856" spans="1:4" x14ac:dyDescent="0.25">
      <c r="A1856">
        <v>927</v>
      </c>
      <c r="B1856" t="str">
        <f>IF(A1856&lt;='First Approx.'!$D$20,A1856,"")</f>
        <v/>
      </c>
      <c r="C1856" s="1" t="e">
        <f>IF(B1856="",#N/A,0.5*(SIN(RADIANS(A1856*'First Approx.'!$D$18))+SIN(RADIANS(A1856*'First Approx.'!$D$19))))</f>
        <v>#N/A</v>
      </c>
      <c r="D1856" s="1" t="e">
        <f>IF(B1856="",#N/A,0.5*(COS(RADIANS(A1856*'First Approx.'!$D$18))+COS(RADIANS(A1856*'First Approx.'!$D$19))))</f>
        <v>#N/A</v>
      </c>
    </row>
    <row r="1857" spans="1:4" x14ac:dyDescent="0.25">
      <c r="A1857">
        <v>927.5</v>
      </c>
      <c r="B1857" t="str">
        <f>IF(A1857&lt;='First Approx.'!$D$20,A1857,"")</f>
        <v/>
      </c>
      <c r="C1857" s="1" t="e">
        <f>IF(B1857="",#N/A,0.5*(SIN(RADIANS(A1857*'First Approx.'!$D$18))+SIN(RADIANS(A1857*'First Approx.'!$D$19))))</f>
        <v>#N/A</v>
      </c>
      <c r="D1857" s="1" t="e">
        <f>IF(B1857="",#N/A,0.5*(COS(RADIANS(A1857*'First Approx.'!$D$18))+COS(RADIANS(A1857*'First Approx.'!$D$19))))</f>
        <v>#N/A</v>
      </c>
    </row>
    <row r="1858" spans="1:4" x14ac:dyDescent="0.25">
      <c r="A1858">
        <v>928</v>
      </c>
      <c r="B1858" t="str">
        <f>IF(A1858&lt;='First Approx.'!$D$20,A1858,"")</f>
        <v/>
      </c>
      <c r="C1858" s="1" t="e">
        <f>IF(B1858="",#N/A,0.5*(SIN(RADIANS(A1858*'First Approx.'!$D$18))+SIN(RADIANS(A1858*'First Approx.'!$D$19))))</f>
        <v>#N/A</v>
      </c>
      <c r="D1858" s="1" t="e">
        <f>IF(B1858="",#N/A,0.5*(COS(RADIANS(A1858*'First Approx.'!$D$18))+COS(RADIANS(A1858*'First Approx.'!$D$19))))</f>
        <v>#N/A</v>
      </c>
    </row>
    <row r="1859" spans="1:4" x14ac:dyDescent="0.25">
      <c r="A1859">
        <v>928.5</v>
      </c>
      <c r="B1859" t="str">
        <f>IF(A1859&lt;='First Approx.'!$D$20,A1859,"")</f>
        <v/>
      </c>
      <c r="C1859" s="1" t="e">
        <f>IF(B1859="",#N/A,0.5*(SIN(RADIANS(A1859*'First Approx.'!$D$18))+SIN(RADIANS(A1859*'First Approx.'!$D$19))))</f>
        <v>#N/A</v>
      </c>
      <c r="D1859" s="1" t="e">
        <f>IF(B1859="",#N/A,0.5*(COS(RADIANS(A1859*'First Approx.'!$D$18))+COS(RADIANS(A1859*'First Approx.'!$D$19))))</f>
        <v>#N/A</v>
      </c>
    </row>
    <row r="1860" spans="1:4" x14ac:dyDescent="0.25">
      <c r="A1860">
        <v>929</v>
      </c>
      <c r="B1860" t="str">
        <f>IF(A1860&lt;='First Approx.'!$D$20,A1860,"")</f>
        <v/>
      </c>
      <c r="C1860" s="1" t="e">
        <f>IF(B1860="",#N/A,0.5*(SIN(RADIANS(A1860*'First Approx.'!$D$18))+SIN(RADIANS(A1860*'First Approx.'!$D$19))))</f>
        <v>#N/A</v>
      </c>
      <c r="D1860" s="1" t="e">
        <f>IF(B1860="",#N/A,0.5*(COS(RADIANS(A1860*'First Approx.'!$D$18))+COS(RADIANS(A1860*'First Approx.'!$D$19))))</f>
        <v>#N/A</v>
      </c>
    </row>
    <row r="1861" spans="1:4" x14ac:dyDescent="0.25">
      <c r="A1861">
        <v>929.5</v>
      </c>
      <c r="B1861" t="str">
        <f>IF(A1861&lt;='First Approx.'!$D$20,A1861,"")</f>
        <v/>
      </c>
      <c r="C1861" s="1" t="e">
        <f>IF(B1861="",#N/A,0.5*(SIN(RADIANS(A1861*'First Approx.'!$D$18))+SIN(RADIANS(A1861*'First Approx.'!$D$19))))</f>
        <v>#N/A</v>
      </c>
      <c r="D1861" s="1" t="e">
        <f>IF(B1861="",#N/A,0.5*(COS(RADIANS(A1861*'First Approx.'!$D$18))+COS(RADIANS(A1861*'First Approx.'!$D$19))))</f>
        <v>#N/A</v>
      </c>
    </row>
    <row r="1862" spans="1:4" x14ac:dyDescent="0.25">
      <c r="A1862">
        <v>930</v>
      </c>
      <c r="B1862" t="str">
        <f>IF(A1862&lt;='First Approx.'!$D$20,A1862,"")</f>
        <v/>
      </c>
      <c r="C1862" s="1" t="e">
        <f>IF(B1862="",#N/A,0.5*(SIN(RADIANS(A1862*'First Approx.'!$D$18))+SIN(RADIANS(A1862*'First Approx.'!$D$19))))</f>
        <v>#N/A</v>
      </c>
      <c r="D1862" s="1" t="e">
        <f>IF(B1862="",#N/A,0.5*(COS(RADIANS(A1862*'First Approx.'!$D$18))+COS(RADIANS(A1862*'First Approx.'!$D$19))))</f>
        <v>#N/A</v>
      </c>
    </row>
    <row r="1863" spans="1:4" x14ac:dyDescent="0.25">
      <c r="A1863">
        <v>930.5</v>
      </c>
      <c r="B1863" t="str">
        <f>IF(A1863&lt;='First Approx.'!$D$20,A1863,"")</f>
        <v/>
      </c>
      <c r="C1863" s="1" t="e">
        <f>IF(B1863="",#N/A,0.5*(SIN(RADIANS(A1863*'First Approx.'!$D$18))+SIN(RADIANS(A1863*'First Approx.'!$D$19))))</f>
        <v>#N/A</v>
      </c>
      <c r="D1863" s="1" t="e">
        <f>IF(B1863="",#N/A,0.5*(COS(RADIANS(A1863*'First Approx.'!$D$18))+COS(RADIANS(A1863*'First Approx.'!$D$19))))</f>
        <v>#N/A</v>
      </c>
    </row>
    <row r="1864" spans="1:4" x14ac:dyDescent="0.25">
      <c r="A1864">
        <v>931</v>
      </c>
      <c r="B1864" t="str">
        <f>IF(A1864&lt;='First Approx.'!$D$20,A1864,"")</f>
        <v/>
      </c>
      <c r="C1864" s="1" t="e">
        <f>IF(B1864="",#N/A,0.5*(SIN(RADIANS(A1864*'First Approx.'!$D$18))+SIN(RADIANS(A1864*'First Approx.'!$D$19))))</f>
        <v>#N/A</v>
      </c>
      <c r="D1864" s="1" t="e">
        <f>IF(B1864="",#N/A,0.5*(COS(RADIANS(A1864*'First Approx.'!$D$18))+COS(RADIANS(A1864*'First Approx.'!$D$19))))</f>
        <v>#N/A</v>
      </c>
    </row>
    <row r="1865" spans="1:4" x14ac:dyDescent="0.25">
      <c r="A1865">
        <v>931.5</v>
      </c>
      <c r="B1865" t="str">
        <f>IF(A1865&lt;='First Approx.'!$D$20,A1865,"")</f>
        <v/>
      </c>
      <c r="C1865" s="1" t="e">
        <f>IF(B1865="",#N/A,0.5*(SIN(RADIANS(A1865*'First Approx.'!$D$18))+SIN(RADIANS(A1865*'First Approx.'!$D$19))))</f>
        <v>#N/A</v>
      </c>
      <c r="D1865" s="1" t="e">
        <f>IF(B1865="",#N/A,0.5*(COS(RADIANS(A1865*'First Approx.'!$D$18))+COS(RADIANS(A1865*'First Approx.'!$D$19))))</f>
        <v>#N/A</v>
      </c>
    </row>
    <row r="1866" spans="1:4" x14ac:dyDescent="0.25">
      <c r="A1866">
        <v>932</v>
      </c>
      <c r="B1866" t="str">
        <f>IF(A1866&lt;='First Approx.'!$D$20,A1866,"")</f>
        <v/>
      </c>
      <c r="C1866" s="1" t="e">
        <f>IF(B1866="",#N/A,0.5*(SIN(RADIANS(A1866*'First Approx.'!$D$18))+SIN(RADIANS(A1866*'First Approx.'!$D$19))))</f>
        <v>#N/A</v>
      </c>
      <c r="D1866" s="1" t="e">
        <f>IF(B1866="",#N/A,0.5*(COS(RADIANS(A1866*'First Approx.'!$D$18))+COS(RADIANS(A1866*'First Approx.'!$D$19))))</f>
        <v>#N/A</v>
      </c>
    </row>
    <row r="1867" spans="1:4" x14ac:dyDescent="0.25">
      <c r="A1867">
        <v>932.5</v>
      </c>
      <c r="B1867" t="str">
        <f>IF(A1867&lt;='First Approx.'!$D$20,A1867,"")</f>
        <v/>
      </c>
      <c r="C1867" s="1" t="e">
        <f>IF(B1867="",#N/A,0.5*(SIN(RADIANS(A1867*'First Approx.'!$D$18))+SIN(RADIANS(A1867*'First Approx.'!$D$19))))</f>
        <v>#N/A</v>
      </c>
      <c r="D1867" s="1" t="e">
        <f>IF(B1867="",#N/A,0.5*(COS(RADIANS(A1867*'First Approx.'!$D$18))+COS(RADIANS(A1867*'First Approx.'!$D$19))))</f>
        <v>#N/A</v>
      </c>
    </row>
    <row r="1868" spans="1:4" x14ac:dyDescent="0.25">
      <c r="A1868">
        <v>933</v>
      </c>
      <c r="B1868" t="str">
        <f>IF(A1868&lt;='First Approx.'!$D$20,A1868,"")</f>
        <v/>
      </c>
      <c r="C1868" s="1" t="e">
        <f>IF(B1868="",#N/A,0.5*(SIN(RADIANS(A1868*'First Approx.'!$D$18))+SIN(RADIANS(A1868*'First Approx.'!$D$19))))</f>
        <v>#N/A</v>
      </c>
      <c r="D1868" s="1" t="e">
        <f>IF(B1868="",#N/A,0.5*(COS(RADIANS(A1868*'First Approx.'!$D$18))+COS(RADIANS(A1868*'First Approx.'!$D$19))))</f>
        <v>#N/A</v>
      </c>
    </row>
    <row r="1869" spans="1:4" x14ac:dyDescent="0.25">
      <c r="A1869">
        <v>933.5</v>
      </c>
      <c r="B1869" t="str">
        <f>IF(A1869&lt;='First Approx.'!$D$20,A1869,"")</f>
        <v/>
      </c>
      <c r="C1869" s="1" t="e">
        <f>IF(B1869="",#N/A,0.5*(SIN(RADIANS(A1869*'First Approx.'!$D$18))+SIN(RADIANS(A1869*'First Approx.'!$D$19))))</f>
        <v>#N/A</v>
      </c>
      <c r="D1869" s="1" t="e">
        <f>IF(B1869="",#N/A,0.5*(COS(RADIANS(A1869*'First Approx.'!$D$18))+COS(RADIANS(A1869*'First Approx.'!$D$19))))</f>
        <v>#N/A</v>
      </c>
    </row>
    <row r="1870" spans="1:4" x14ac:dyDescent="0.25">
      <c r="A1870">
        <v>934</v>
      </c>
      <c r="B1870" t="str">
        <f>IF(A1870&lt;='First Approx.'!$D$20,A1870,"")</f>
        <v/>
      </c>
      <c r="C1870" s="1" t="e">
        <f>IF(B1870="",#N/A,0.5*(SIN(RADIANS(A1870*'First Approx.'!$D$18))+SIN(RADIANS(A1870*'First Approx.'!$D$19))))</f>
        <v>#N/A</v>
      </c>
      <c r="D1870" s="1" t="e">
        <f>IF(B1870="",#N/A,0.5*(COS(RADIANS(A1870*'First Approx.'!$D$18))+COS(RADIANS(A1870*'First Approx.'!$D$19))))</f>
        <v>#N/A</v>
      </c>
    </row>
    <row r="1871" spans="1:4" x14ac:dyDescent="0.25">
      <c r="A1871">
        <v>934.5</v>
      </c>
      <c r="B1871" t="str">
        <f>IF(A1871&lt;='First Approx.'!$D$20,A1871,"")</f>
        <v/>
      </c>
      <c r="C1871" s="1" t="e">
        <f>IF(B1871="",#N/A,0.5*(SIN(RADIANS(A1871*'First Approx.'!$D$18))+SIN(RADIANS(A1871*'First Approx.'!$D$19))))</f>
        <v>#N/A</v>
      </c>
      <c r="D1871" s="1" t="e">
        <f>IF(B1871="",#N/A,0.5*(COS(RADIANS(A1871*'First Approx.'!$D$18))+COS(RADIANS(A1871*'First Approx.'!$D$19))))</f>
        <v>#N/A</v>
      </c>
    </row>
    <row r="1872" spans="1:4" x14ac:dyDescent="0.25">
      <c r="A1872">
        <v>935</v>
      </c>
      <c r="B1872" t="str">
        <f>IF(A1872&lt;='First Approx.'!$D$20,A1872,"")</f>
        <v/>
      </c>
      <c r="C1872" s="1" t="e">
        <f>IF(B1872="",#N/A,0.5*(SIN(RADIANS(A1872*'First Approx.'!$D$18))+SIN(RADIANS(A1872*'First Approx.'!$D$19))))</f>
        <v>#N/A</v>
      </c>
      <c r="D1872" s="1" t="e">
        <f>IF(B1872="",#N/A,0.5*(COS(RADIANS(A1872*'First Approx.'!$D$18))+COS(RADIANS(A1872*'First Approx.'!$D$19))))</f>
        <v>#N/A</v>
      </c>
    </row>
    <row r="1873" spans="1:4" x14ac:dyDescent="0.25">
      <c r="A1873">
        <v>935.5</v>
      </c>
      <c r="B1873" t="str">
        <f>IF(A1873&lt;='First Approx.'!$D$20,A1873,"")</f>
        <v/>
      </c>
      <c r="C1873" s="1" t="e">
        <f>IF(B1873="",#N/A,0.5*(SIN(RADIANS(A1873*'First Approx.'!$D$18))+SIN(RADIANS(A1873*'First Approx.'!$D$19))))</f>
        <v>#N/A</v>
      </c>
      <c r="D1873" s="1" t="e">
        <f>IF(B1873="",#N/A,0.5*(COS(RADIANS(A1873*'First Approx.'!$D$18))+COS(RADIANS(A1873*'First Approx.'!$D$19))))</f>
        <v>#N/A</v>
      </c>
    </row>
    <row r="1874" spans="1:4" x14ac:dyDescent="0.25">
      <c r="A1874">
        <v>936</v>
      </c>
      <c r="B1874" t="str">
        <f>IF(A1874&lt;='First Approx.'!$D$20,A1874,"")</f>
        <v/>
      </c>
      <c r="C1874" s="1" t="e">
        <f>IF(B1874="",#N/A,0.5*(SIN(RADIANS(A1874*'First Approx.'!$D$18))+SIN(RADIANS(A1874*'First Approx.'!$D$19))))</f>
        <v>#N/A</v>
      </c>
      <c r="D1874" s="1" t="e">
        <f>IF(B1874="",#N/A,0.5*(COS(RADIANS(A1874*'First Approx.'!$D$18))+COS(RADIANS(A1874*'First Approx.'!$D$19))))</f>
        <v>#N/A</v>
      </c>
    </row>
    <row r="1875" spans="1:4" x14ac:dyDescent="0.25">
      <c r="A1875">
        <v>936.5</v>
      </c>
      <c r="B1875" t="str">
        <f>IF(A1875&lt;='First Approx.'!$D$20,A1875,"")</f>
        <v/>
      </c>
      <c r="C1875" s="1" t="e">
        <f>IF(B1875="",#N/A,0.5*(SIN(RADIANS(A1875*'First Approx.'!$D$18))+SIN(RADIANS(A1875*'First Approx.'!$D$19))))</f>
        <v>#N/A</v>
      </c>
      <c r="D1875" s="1" t="e">
        <f>IF(B1875="",#N/A,0.5*(COS(RADIANS(A1875*'First Approx.'!$D$18))+COS(RADIANS(A1875*'First Approx.'!$D$19))))</f>
        <v>#N/A</v>
      </c>
    </row>
    <row r="1876" spans="1:4" x14ac:dyDescent="0.25">
      <c r="A1876">
        <v>937</v>
      </c>
      <c r="B1876" t="str">
        <f>IF(A1876&lt;='First Approx.'!$D$20,A1876,"")</f>
        <v/>
      </c>
      <c r="C1876" s="1" t="e">
        <f>IF(B1876="",#N/A,0.5*(SIN(RADIANS(A1876*'First Approx.'!$D$18))+SIN(RADIANS(A1876*'First Approx.'!$D$19))))</f>
        <v>#N/A</v>
      </c>
      <c r="D1876" s="1" t="e">
        <f>IF(B1876="",#N/A,0.5*(COS(RADIANS(A1876*'First Approx.'!$D$18))+COS(RADIANS(A1876*'First Approx.'!$D$19))))</f>
        <v>#N/A</v>
      </c>
    </row>
    <row r="1877" spans="1:4" x14ac:dyDescent="0.25">
      <c r="A1877">
        <v>937.5</v>
      </c>
      <c r="B1877" t="str">
        <f>IF(A1877&lt;='First Approx.'!$D$20,A1877,"")</f>
        <v/>
      </c>
      <c r="C1877" s="1" t="e">
        <f>IF(B1877="",#N/A,0.5*(SIN(RADIANS(A1877*'First Approx.'!$D$18))+SIN(RADIANS(A1877*'First Approx.'!$D$19))))</f>
        <v>#N/A</v>
      </c>
      <c r="D1877" s="1" t="e">
        <f>IF(B1877="",#N/A,0.5*(COS(RADIANS(A1877*'First Approx.'!$D$18))+COS(RADIANS(A1877*'First Approx.'!$D$19))))</f>
        <v>#N/A</v>
      </c>
    </row>
    <row r="1878" spans="1:4" x14ac:dyDescent="0.25">
      <c r="A1878">
        <v>938</v>
      </c>
      <c r="B1878" t="str">
        <f>IF(A1878&lt;='First Approx.'!$D$20,A1878,"")</f>
        <v/>
      </c>
      <c r="C1878" s="1" t="e">
        <f>IF(B1878="",#N/A,0.5*(SIN(RADIANS(A1878*'First Approx.'!$D$18))+SIN(RADIANS(A1878*'First Approx.'!$D$19))))</f>
        <v>#N/A</v>
      </c>
      <c r="D1878" s="1" t="e">
        <f>IF(B1878="",#N/A,0.5*(COS(RADIANS(A1878*'First Approx.'!$D$18))+COS(RADIANS(A1878*'First Approx.'!$D$19))))</f>
        <v>#N/A</v>
      </c>
    </row>
    <row r="1879" spans="1:4" x14ac:dyDescent="0.25">
      <c r="A1879">
        <v>938.5</v>
      </c>
      <c r="B1879" t="str">
        <f>IF(A1879&lt;='First Approx.'!$D$20,A1879,"")</f>
        <v/>
      </c>
      <c r="C1879" s="1" t="e">
        <f>IF(B1879="",#N/A,0.5*(SIN(RADIANS(A1879*'First Approx.'!$D$18))+SIN(RADIANS(A1879*'First Approx.'!$D$19))))</f>
        <v>#N/A</v>
      </c>
      <c r="D1879" s="1" t="e">
        <f>IF(B1879="",#N/A,0.5*(COS(RADIANS(A1879*'First Approx.'!$D$18))+COS(RADIANS(A1879*'First Approx.'!$D$19))))</f>
        <v>#N/A</v>
      </c>
    </row>
    <row r="1880" spans="1:4" x14ac:dyDescent="0.25">
      <c r="A1880">
        <v>939</v>
      </c>
      <c r="B1880" t="str">
        <f>IF(A1880&lt;='First Approx.'!$D$20,A1880,"")</f>
        <v/>
      </c>
      <c r="C1880" s="1" t="e">
        <f>IF(B1880="",#N/A,0.5*(SIN(RADIANS(A1880*'First Approx.'!$D$18))+SIN(RADIANS(A1880*'First Approx.'!$D$19))))</f>
        <v>#N/A</v>
      </c>
      <c r="D1880" s="1" t="e">
        <f>IF(B1880="",#N/A,0.5*(COS(RADIANS(A1880*'First Approx.'!$D$18))+COS(RADIANS(A1880*'First Approx.'!$D$19))))</f>
        <v>#N/A</v>
      </c>
    </row>
    <row r="1881" spans="1:4" x14ac:dyDescent="0.25">
      <c r="A1881">
        <v>939.5</v>
      </c>
      <c r="B1881" t="str">
        <f>IF(A1881&lt;='First Approx.'!$D$20,A1881,"")</f>
        <v/>
      </c>
      <c r="C1881" s="1" t="e">
        <f>IF(B1881="",#N/A,0.5*(SIN(RADIANS(A1881*'First Approx.'!$D$18))+SIN(RADIANS(A1881*'First Approx.'!$D$19))))</f>
        <v>#N/A</v>
      </c>
      <c r="D1881" s="1" t="e">
        <f>IF(B1881="",#N/A,0.5*(COS(RADIANS(A1881*'First Approx.'!$D$18))+COS(RADIANS(A1881*'First Approx.'!$D$19))))</f>
        <v>#N/A</v>
      </c>
    </row>
    <row r="1882" spans="1:4" x14ac:dyDescent="0.25">
      <c r="A1882">
        <v>940</v>
      </c>
      <c r="B1882" t="str">
        <f>IF(A1882&lt;='First Approx.'!$D$20,A1882,"")</f>
        <v/>
      </c>
      <c r="C1882" s="1" t="e">
        <f>IF(B1882="",#N/A,0.5*(SIN(RADIANS(A1882*'First Approx.'!$D$18))+SIN(RADIANS(A1882*'First Approx.'!$D$19))))</f>
        <v>#N/A</v>
      </c>
      <c r="D1882" s="1" t="e">
        <f>IF(B1882="",#N/A,0.5*(COS(RADIANS(A1882*'First Approx.'!$D$18))+COS(RADIANS(A1882*'First Approx.'!$D$19))))</f>
        <v>#N/A</v>
      </c>
    </row>
    <row r="1883" spans="1:4" x14ac:dyDescent="0.25">
      <c r="A1883">
        <v>940.5</v>
      </c>
      <c r="B1883" t="str">
        <f>IF(A1883&lt;='First Approx.'!$D$20,A1883,"")</f>
        <v/>
      </c>
      <c r="C1883" s="1" t="e">
        <f>IF(B1883="",#N/A,0.5*(SIN(RADIANS(A1883*'First Approx.'!$D$18))+SIN(RADIANS(A1883*'First Approx.'!$D$19))))</f>
        <v>#N/A</v>
      </c>
      <c r="D1883" s="1" t="e">
        <f>IF(B1883="",#N/A,0.5*(COS(RADIANS(A1883*'First Approx.'!$D$18))+COS(RADIANS(A1883*'First Approx.'!$D$19))))</f>
        <v>#N/A</v>
      </c>
    </row>
    <row r="1884" spans="1:4" x14ac:dyDescent="0.25">
      <c r="A1884">
        <v>941</v>
      </c>
      <c r="B1884" t="str">
        <f>IF(A1884&lt;='First Approx.'!$D$20,A1884,"")</f>
        <v/>
      </c>
      <c r="C1884" s="1" t="e">
        <f>IF(B1884="",#N/A,0.5*(SIN(RADIANS(A1884*'First Approx.'!$D$18))+SIN(RADIANS(A1884*'First Approx.'!$D$19))))</f>
        <v>#N/A</v>
      </c>
      <c r="D1884" s="1" t="e">
        <f>IF(B1884="",#N/A,0.5*(COS(RADIANS(A1884*'First Approx.'!$D$18))+COS(RADIANS(A1884*'First Approx.'!$D$19))))</f>
        <v>#N/A</v>
      </c>
    </row>
    <row r="1885" spans="1:4" x14ac:dyDescent="0.25">
      <c r="A1885">
        <v>941.5</v>
      </c>
      <c r="B1885" t="str">
        <f>IF(A1885&lt;='First Approx.'!$D$20,A1885,"")</f>
        <v/>
      </c>
      <c r="C1885" s="1" t="e">
        <f>IF(B1885="",#N/A,0.5*(SIN(RADIANS(A1885*'First Approx.'!$D$18))+SIN(RADIANS(A1885*'First Approx.'!$D$19))))</f>
        <v>#N/A</v>
      </c>
      <c r="D1885" s="1" t="e">
        <f>IF(B1885="",#N/A,0.5*(COS(RADIANS(A1885*'First Approx.'!$D$18))+COS(RADIANS(A1885*'First Approx.'!$D$19))))</f>
        <v>#N/A</v>
      </c>
    </row>
    <row r="1886" spans="1:4" x14ac:dyDescent="0.25">
      <c r="A1886">
        <v>942</v>
      </c>
      <c r="B1886" t="str">
        <f>IF(A1886&lt;='First Approx.'!$D$20,A1886,"")</f>
        <v/>
      </c>
      <c r="C1886" s="1" t="e">
        <f>IF(B1886="",#N/A,0.5*(SIN(RADIANS(A1886*'First Approx.'!$D$18))+SIN(RADIANS(A1886*'First Approx.'!$D$19))))</f>
        <v>#N/A</v>
      </c>
      <c r="D1886" s="1" t="e">
        <f>IF(B1886="",#N/A,0.5*(COS(RADIANS(A1886*'First Approx.'!$D$18))+COS(RADIANS(A1886*'First Approx.'!$D$19))))</f>
        <v>#N/A</v>
      </c>
    </row>
    <row r="1887" spans="1:4" x14ac:dyDescent="0.25">
      <c r="A1887">
        <v>942.5</v>
      </c>
      <c r="B1887" t="str">
        <f>IF(A1887&lt;='First Approx.'!$D$20,A1887,"")</f>
        <v/>
      </c>
      <c r="C1887" s="1" t="e">
        <f>IF(B1887="",#N/A,0.5*(SIN(RADIANS(A1887*'First Approx.'!$D$18))+SIN(RADIANS(A1887*'First Approx.'!$D$19))))</f>
        <v>#N/A</v>
      </c>
      <c r="D1887" s="1" t="e">
        <f>IF(B1887="",#N/A,0.5*(COS(RADIANS(A1887*'First Approx.'!$D$18))+COS(RADIANS(A1887*'First Approx.'!$D$19))))</f>
        <v>#N/A</v>
      </c>
    </row>
    <row r="1888" spans="1:4" x14ac:dyDescent="0.25">
      <c r="A1888">
        <v>943</v>
      </c>
      <c r="B1888" t="str">
        <f>IF(A1888&lt;='First Approx.'!$D$20,A1888,"")</f>
        <v/>
      </c>
      <c r="C1888" s="1" t="e">
        <f>IF(B1888="",#N/A,0.5*(SIN(RADIANS(A1888*'First Approx.'!$D$18))+SIN(RADIANS(A1888*'First Approx.'!$D$19))))</f>
        <v>#N/A</v>
      </c>
      <c r="D1888" s="1" t="e">
        <f>IF(B1888="",#N/A,0.5*(COS(RADIANS(A1888*'First Approx.'!$D$18))+COS(RADIANS(A1888*'First Approx.'!$D$19))))</f>
        <v>#N/A</v>
      </c>
    </row>
    <row r="1889" spans="1:4" x14ac:dyDescent="0.25">
      <c r="A1889">
        <v>943.5</v>
      </c>
      <c r="B1889" t="str">
        <f>IF(A1889&lt;='First Approx.'!$D$20,A1889,"")</f>
        <v/>
      </c>
      <c r="C1889" s="1" t="e">
        <f>IF(B1889="",#N/A,0.5*(SIN(RADIANS(A1889*'First Approx.'!$D$18))+SIN(RADIANS(A1889*'First Approx.'!$D$19))))</f>
        <v>#N/A</v>
      </c>
      <c r="D1889" s="1" t="e">
        <f>IF(B1889="",#N/A,0.5*(COS(RADIANS(A1889*'First Approx.'!$D$18))+COS(RADIANS(A1889*'First Approx.'!$D$19))))</f>
        <v>#N/A</v>
      </c>
    </row>
    <row r="1890" spans="1:4" x14ac:dyDescent="0.25">
      <c r="A1890">
        <v>944</v>
      </c>
      <c r="B1890" t="str">
        <f>IF(A1890&lt;='First Approx.'!$D$20,A1890,"")</f>
        <v/>
      </c>
      <c r="C1890" s="1" t="e">
        <f>IF(B1890="",#N/A,0.5*(SIN(RADIANS(A1890*'First Approx.'!$D$18))+SIN(RADIANS(A1890*'First Approx.'!$D$19))))</f>
        <v>#N/A</v>
      </c>
      <c r="D1890" s="1" t="e">
        <f>IF(B1890="",#N/A,0.5*(COS(RADIANS(A1890*'First Approx.'!$D$18))+COS(RADIANS(A1890*'First Approx.'!$D$19))))</f>
        <v>#N/A</v>
      </c>
    </row>
    <row r="1891" spans="1:4" x14ac:dyDescent="0.25">
      <c r="A1891">
        <v>944.5</v>
      </c>
      <c r="B1891" t="str">
        <f>IF(A1891&lt;='First Approx.'!$D$20,A1891,"")</f>
        <v/>
      </c>
      <c r="C1891" s="1" t="e">
        <f>IF(B1891="",#N/A,0.5*(SIN(RADIANS(A1891*'First Approx.'!$D$18))+SIN(RADIANS(A1891*'First Approx.'!$D$19))))</f>
        <v>#N/A</v>
      </c>
      <c r="D1891" s="1" t="e">
        <f>IF(B1891="",#N/A,0.5*(COS(RADIANS(A1891*'First Approx.'!$D$18))+COS(RADIANS(A1891*'First Approx.'!$D$19))))</f>
        <v>#N/A</v>
      </c>
    </row>
    <row r="1892" spans="1:4" x14ac:dyDescent="0.25">
      <c r="A1892">
        <v>945</v>
      </c>
      <c r="B1892" t="str">
        <f>IF(A1892&lt;='First Approx.'!$D$20,A1892,"")</f>
        <v/>
      </c>
      <c r="C1892" s="1" t="e">
        <f>IF(B1892="",#N/A,0.5*(SIN(RADIANS(A1892*'First Approx.'!$D$18))+SIN(RADIANS(A1892*'First Approx.'!$D$19))))</f>
        <v>#N/A</v>
      </c>
      <c r="D1892" s="1" t="e">
        <f>IF(B1892="",#N/A,0.5*(COS(RADIANS(A1892*'First Approx.'!$D$18))+COS(RADIANS(A1892*'First Approx.'!$D$19))))</f>
        <v>#N/A</v>
      </c>
    </row>
    <row r="1893" spans="1:4" x14ac:dyDescent="0.25">
      <c r="A1893">
        <v>945.5</v>
      </c>
      <c r="B1893" t="str">
        <f>IF(A1893&lt;='First Approx.'!$D$20,A1893,"")</f>
        <v/>
      </c>
      <c r="C1893" s="1" t="e">
        <f>IF(B1893="",#N/A,0.5*(SIN(RADIANS(A1893*'First Approx.'!$D$18))+SIN(RADIANS(A1893*'First Approx.'!$D$19))))</f>
        <v>#N/A</v>
      </c>
      <c r="D1893" s="1" t="e">
        <f>IF(B1893="",#N/A,0.5*(COS(RADIANS(A1893*'First Approx.'!$D$18))+COS(RADIANS(A1893*'First Approx.'!$D$19))))</f>
        <v>#N/A</v>
      </c>
    </row>
    <row r="1894" spans="1:4" x14ac:dyDescent="0.25">
      <c r="A1894">
        <v>946</v>
      </c>
      <c r="B1894" t="str">
        <f>IF(A1894&lt;='First Approx.'!$D$20,A1894,"")</f>
        <v/>
      </c>
      <c r="C1894" s="1" t="e">
        <f>IF(B1894="",#N/A,0.5*(SIN(RADIANS(A1894*'First Approx.'!$D$18))+SIN(RADIANS(A1894*'First Approx.'!$D$19))))</f>
        <v>#N/A</v>
      </c>
      <c r="D1894" s="1" t="e">
        <f>IF(B1894="",#N/A,0.5*(COS(RADIANS(A1894*'First Approx.'!$D$18))+COS(RADIANS(A1894*'First Approx.'!$D$19))))</f>
        <v>#N/A</v>
      </c>
    </row>
    <row r="1895" spans="1:4" x14ac:dyDescent="0.25">
      <c r="A1895">
        <v>946.5</v>
      </c>
      <c r="B1895" t="str">
        <f>IF(A1895&lt;='First Approx.'!$D$20,A1895,"")</f>
        <v/>
      </c>
      <c r="C1895" s="1" t="e">
        <f>IF(B1895="",#N/A,0.5*(SIN(RADIANS(A1895*'First Approx.'!$D$18))+SIN(RADIANS(A1895*'First Approx.'!$D$19))))</f>
        <v>#N/A</v>
      </c>
      <c r="D1895" s="1" t="e">
        <f>IF(B1895="",#N/A,0.5*(COS(RADIANS(A1895*'First Approx.'!$D$18))+COS(RADIANS(A1895*'First Approx.'!$D$19))))</f>
        <v>#N/A</v>
      </c>
    </row>
    <row r="1896" spans="1:4" x14ac:dyDescent="0.25">
      <c r="A1896">
        <v>947</v>
      </c>
      <c r="B1896" t="str">
        <f>IF(A1896&lt;='First Approx.'!$D$20,A1896,"")</f>
        <v/>
      </c>
      <c r="C1896" s="1" t="e">
        <f>IF(B1896="",#N/A,0.5*(SIN(RADIANS(A1896*'First Approx.'!$D$18))+SIN(RADIANS(A1896*'First Approx.'!$D$19))))</f>
        <v>#N/A</v>
      </c>
      <c r="D1896" s="1" t="e">
        <f>IF(B1896="",#N/A,0.5*(COS(RADIANS(A1896*'First Approx.'!$D$18))+COS(RADIANS(A1896*'First Approx.'!$D$19))))</f>
        <v>#N/A</v>
      </c>
    </row>
    <row r="1897" spans="1:4" x14ac:dyDescent="0.25">
      <c r="A1897">
        <v>947.5</v>
      </c>
      <c r="B1897" t="str">
        <f>IF(A1897&lt;='First Approx.'!$D$20,A1897,"")</f>
        <v/>
      </c>
      <c r="C1897" s="1" t="e">
        <f>IF(B1897="",#N/A,0.5*(SIN(RADIANS(A1897*'First Approx.'!$D$18))+SIN(RADIANS(A1897*'First Approx.'!$D$19))))</f>
        <v>#N/A</v>
      </c>
      <c r="D1897" s="1" t="e">
        <f>IF(B1897="",#N/A,0.5*(COS(RADIANS(A1897*'First Approx.'!$D$18))+COS(RADIANS(A1897*'First Approx.'!$D$19))))</f>
        <v>#N/A</v>
      </c>
    </row>
    <row r="1898" spans="1:4" x14ac:dyDescent="0.25">
      <c r="A1898">
        <v>948</v>
      </c>
      <c r="B1898" t="str">
        <f>IF(A1898&lt;='First Approx.'!$D$20,A1898,"")</f>
        <v/>
      </c>
      <c r="C1898" s="1" t="e">
        <f>IF(B1898="",#N/A,0.5*(SIN(RADIANS(A1898*'First Approx.'!$D$18))+SIN(RADIANS(A1898*'First Approx.'!$D$19))))</f>
        <v>#N/A</v>
      </c>
      <c r="D1898" s="1" t="e">
        <f>IF(B1898="",#N/A,0.5*(COS(RADIANS(A1898*'First Approx.'!$D$18))+COS(RADIANS(A1898*'First Approx.'!$D$19))))</f>
        <v>#N/A</v>
      </c>
    </row>
    <row r="1899" spans="1:4" x14ac:dyDescent="0.25">
      <c r="A1899">
        <v>948.5</v>
      </c>
      <c r="B1899" t="str">
        <f>IF(A1899&lt;='First Approx.'!$D$20,A1899,"")</f>
        <v/>
      </c>
      <c r="C1899" s="1" t="e">
        <f>IF(B1899="",#N/A,0.5*(SIN(RADIANS(A1899*'First Approx.'!$D$18))+SIN(RADIANS(A1899*'First Approx.'!$D$19))))</f>
        <v>#N/A</v>
      </c>
      <c r="D1899" s="1" t="e">
        <f>IF(B1899="",#N/A,0.5*(COS(RADIANS(A1899*'First Approx.'!$D$18))+COS(RADIANS(A1899*'First Approx.'!$D$19))))</f>
        <v>#N/A</v>
      </c>
    </row>
    <row r="1900" spans="1:4" x14ac:dyDescent="0.25">
      <c r="A1900">
        <v>949</v>
      </c>
      <c r="B1900" t="str">
        <f>IF(A1900&lt;='First Approx.'!$D$20,A1900,"")</f>
        <v/>
      </c>
      <c r="C1900" s="1" t="e">
        <f>IF(B1900="",#N/A,0.5*(SIN(RADIANS(A1900*'First Approx.'!$D$18))+SIN(RADIANS(A1900*'First Approx.'!$D$19))))</f>
        <v>#N/A</v>
      </c>
      <c r="D1900" s="1" t="e">
        <f>IF(B1900="",#N/A,0.5*(COS(RADIANS(A1900*'First Approx.'!$D$18))+COS(RADIANS(A1900*'First Approx.'!$D$19))))</f>
        <v>#N/A</v>
      </c>
    </row>
    <row r="1901" spans="1:4" x14ac:dyDescent="0.25">
      <c r="A1901">
        <v>949.5</v>
      </c>
      <c r="B1901" t="str">
        <f>IF(A1901&lt;='First Approx.'!$D$20,A1901,"")</f>
        <v/>
      </c>
      <c r="C1901" s="1" t="e">
        <f>IF(B1901="",#N/A,0.5*(SIN(RADIANS(A1901*'First Approx.'!$D$18))+SIN(RADIANS(A1901*'First Approx.'!$D$19))))</f>
        <v>#N/A</v>
      </c>
      <c r="D1901" s="1" t="e">
        <f>IF(B1901="",#N/A,0.5*(COS(RADIANS(A1901*'First Approx.'!$D$18))+COS(RADIANS(A1901*'First Approx.'!$D$19))))</f>
        <v>#N/A</v>
      </c>
    </row>
    <row r="1902" spans="1:4" x14ac:dyDescent="0.25">
      <c r="A1902">
        <v>950</v>
      </c>
      <c r="B1902" t="str">
        <f>IF(A1902&lt;='First Approx.'!$D$20,A1902,"")</f>
        <v/>
      </c>
      <c r="C1902" s="1" t="e">
        <f>IF(B1902="",#N/A,0.5*(SIN(RADIANS(A1902*'First Approx.'!$D$18))+SIN(RADIANS(A1902*'First Approx.'!$D$19))))</f>
        <v>#N/A</v>
      </c>
      <c r="D1902" s="1" t="e">
        <f>IF(B1902="",#N/A,0.5*(COS(RADIANS(A1902*'First Approx.'!$D$18))+COS(RADIANS(A1902*'First Approx.'!$D$19))))</f>
        <v>#N/A</v>
      </c>
    </row>
    <row r="1903" spans="1:4" x14ac:dyDescent="0.25">
      <c r="A1903">
        <v>950.5</v>
      </c>
      <c r="B1903" t="str">
        <f>IF(A1903&lt;='First Approx.'!$D$20,A1903,"")</f>
        <v/>
      </c>
      <c r="C1903" s="1" t="e">
        <f>IF(B1903="",#N/A,0.5*(SIN(RADIANS(A1903*'First Approx.'!$D$18))+SIN(RADIANS(A1903*'First Approx.'!$D$19))))</f>
        <v>#N/A</v>
      </c>
      <c r="D1903" s="1" t="e">
        <f>IF(B1903="",#N/A,0.5*(COS(RADIANS(A1903*'First Approx.'!$D$18))+COS(RADIANS(A1903*'First Approx.'!$D$19))))</f>
        <v>#N/A</v>
      </c>
    </row>
    <row r="1904" spans="1:4" x14ac:dyDescent="0.25">
      <c r="A1904">
        <v>951</v>
      </c>
      <c r="B1904" t="str">
        <f>IF(A1904&lt;='First Approx.'!$D$20,A1904,"")</f>
        <v/>
      </c>
      <c r="C1904" s="1" t="e">
        <f>IF(B1904="",#N/A,0.5*(SIN(RADIANS(A1904*'First Approx.'!$D$18))+SIN(RADIANS(A1904*'First Approx.'!$D$19))))</f>
        <v>#N/A</v>
      </c>
      <c r="D1904" s="1" t="e">
        <f>IF(B1904="",#N/A,0.5*(COS(RADIANS(A1904*'First Approx.'!$D$18))+COS(RADIANS(A1904*'First Approx.'!$D$19))))</f>
        <v>#N/A</v>
      </c>
    </row>
    <row r="1905" spans="1:4" x14ac:dyDescent="0.25">
      <c r="A1905">
        <v>951.5</v>
      </c>
      <c r="B1905" t="str">
        <f>IF(A1905&lt;='First Approx.'!$D$20,A1905,"")</f>
        <v/>
      </c>
      <c r="C1905" s="1" t="e">
        <f>IF(B1905="",#N/A,0.5*(SIN(RADIANS(A1905*'First Approx.'!$D$18))+SIN(RADIANS(A1905*'First Approx.'!$D$19))))</f>
        <v>#N/A</v>
      </c>
      <c r="D1905" s="1" t="e">
        <f>IF(B1905="",#N/A,0.5*(COS(RADIANS(A1905*'First Approx.'!$D$18))+COS(RADIANS(A1905*'First Approx.'!$D$19))))</f>
        <v>#N/A</v>
      </c>
    </row>
    <row r="1906" spans="1:4" x14ac:dyDescent="0.25">
      <c r="A1906">
        <v>952</v>
      </c>
      <c r="B1906" t="str">
        <f>IF(A1906&lt;='First Approx.'!$D$20,A1906,"")</f>
        <v/>
      </c>
      <c r="C1906" s="1" t="e">
        <f>IF(B1906="",#N/A,0.5*(SIN(RADIANS(A1906*'First Approx.'!$D$18))+SIN(RADIANS(A1906*'First Approx.'!$D$19))))</f>
        <v>#N/A</v>
      </c>
      <c r="D1906" s="1" t="e">
        <f>IF(B1906="",#N/A,0.5*(COS(RADIANS(A1906*'First Approx.'!$D$18))+COS(RADIANS(A1906*'First Approx.'!$D$19))))</f>
        <v>#N/A</v>
      </c>
    </row>
    <row r="1907" spans="1:4" x14ac:dyDescent="0.25">
      <c r="A1907">
        <v>952.5</v>
      </c>
      <c r="B1907" t="str">
        <f>IF(A1907&lt;='First Approx.'!$D$20,A1907,"")</f>
        <v/>
      </c>
      <c r="C1907" s="1" t="e">
        <f>IF(B1907="",#N/A,0.5*(SIN(RADIANS(A1907*'First Approx.'!$D$18))+SIN(RADIANS(A1907*'First Approx.'!$D$19))))</f>
        <v>#N/A</v>
      </c>
      <c r="D1907" s="1" t="e">
        <f>IF(B1907="",#N/A,0.5*(COS(RADIANS(A1907*'First Approx.'!$D$18))+COS(RADIANS(A1907*'First Approx.'!$D$19))))</f>
        <v>#N/A</v>
      </c>
    </row>
    <row r="1908" spans="1:4" x14ac:dyDescent="0.25">
      <c r="A1908">
        <v>953</v>
      </c>
      <c r="B1908" t="str">
        <f>IF(A1908&lt;='First Approx.'!$D$20,A1908,"")</f>
        <v/>
      </c>
      <c r="C1908" s="1" t="e">
        <f>IF(B1908="",#N/A,0.5*(SIN(RADIANS(A1908*'First Approx.'!$D$18))+SIN(RADIANS(A1908*'First Approx.'!$D$19))))</f>
        <v>#N/A</v>
      </c>
      <c r="D1908" s="1" t="e">
        <f>IF(B1908="",#N/A,0.5*(COS(RADIANS(A1908*'First Approx.'!$D$18))+COS(RADIANS(A1908*'First Approx.'!$D$19))))</f>
        <v>#N/A</v>
      </c>
    </row>
    <row r="1909" spans="1:4" x14ac:dyDescent="0.25">
      <c r="A1909">
        <v>953.5</v>
      </c>
      <c r="B1909" t="str">
        <f>IF(A1909&lt;='First Approx.'!$D$20,A1909,"")</f>
        <v/>
      </c>
      <c r="C1909" s="1" t="e">
        <f>IF(B1909="",#N/A,0.5*(SIN(RADIANS(A1909*'First Approx.'!$D$18))+SIN(RADIANS(A1909*'First Approx.'!$D$19))))</f>
        <v>#N/A</v>
      </c>
      <c r="D1909" s="1" t="e">
        <f>IF(B1909="",#N/A,0.5*(COS(RADIANS(A1909*'First Approx.'!$D$18))+COS(RADIANS(A1909*'First Approx.'!$D$19))))</f>
        <v>#N/A</v>
      </c>
    </row>
    <row r="1910" spans="1:4" x14ac:dyDescent="0.25">
      <c r="A1910">
        <v>954</v>
      </c>
      <c r="B1910" t="str">
        <f>IF(A1910&lt;='First Approx.'!$D$20,A1910,"")</f>
        <v/>
      </c>
      <c r="C1910" s="1" t="e">
        <f>IF(B1910="",#N/A,0.5*(SIN(RADIANS(A1910*'First Approx.'!$D$18))+SIN(RADIANS(A1910*'First Approx.'!$D$19))))</f>
        <v>#N/A</v>
      </c>
      <c r="D1910" s="1" t="e">
        <f>IF(B1910="",#N/A,0.5*(COS(RADIANS(A1910*'First Approx.'!$D$18))+COS(RADIANS(A1910*'First Approx.'!$D$19))))</f>
        <v>#N/A</v>
      </c>
    </row>
    <row r="1911" spans="1:4" x14ac:dyDescent="0.25">
      <c r="A1911">
        <v>954.5</v>
      </c>
      <c r="B1911" t="str">
        <f>IF(A1911&lt;='First Approx.'!$D$20,A1911,"")</f>
        <v/>
      </c>
      <c r="C1911" s="1" t="e">
        <f>IF(B1911="",#N/A,0.5*(SIN(RADIANS(A1911*'First Approx.'!$D$18))+SIN(RADIANS(A1911*'First Approx.'!$D$19))))</f>
        <v>#N/A</v>
      </c>
      <c r="D1911" s="1" t="e">
        <f>IF(B1911="",#N/A,0.5*(COS(RADIANS(A1911*'First Approx.'!$D$18))+COS(RADIANS(A1911*'First Approx.'!$D$19))))</f>
        <v>#N/A</v>
      </c>
    </row>
    <row r="1912" spans="1:4" x14ac:dyDescent="0.25">
      <c r="A1912">
        <v>955</v>
      </c>
      <c r="B1912" t="str">
        <f>IF(A1912&lt;='First Approx.'!$D$20,A1912,"")</f>
        <v/>
      </c>
      <c r="C1912" s="1" t="e">
        <f>IF(B1912="",#N/A,0.5*(SIN(RADIANS(A1912*'First Approx.'!$D$18))+SIN(RADIANS(A1912*'First Approx.'!$D$19))))</f>
        <v>#N/A</v>
      </c>
      <c r="D1912" s="1" t="e">
        <f>IF(B1912="",#N/A,0.5*(COS(RADIANS(A1912*'First Approx.'!$D$18))+COS(RADIANS(A1912*'First Approx.'!$D$19))))</f>
        <v>#N/A</v>
      </c>
    </row>
    <row r="1913" spans="1:4" x14ac:dyDescent="0.25">
      <c r="A1913">
        <v>955.5</v>
      </c>
      <c r="B1913" t="str">
        <f>IF(A1913&lt;='First Approx.'!$D$20,A1913,"")</f>
        <v/>
      </c>
      <c r="C1913" s="1" t="e">
        <f>IF(B1913="",#N/A,0.5*(SIN(RADIANS(A1913*'First Approx.'!$D$18))+SIN(RADIANS(A1913*'First Approx.'!$D$19))))</f>
        <v>#N/A</v>
      </c>
      <c r="D1913" s="1" t="e">
        <f>IF(B1913="",#N/A,0.5*(COS(RADIANS(A1913*'First Approx.'!$D$18))+COS(RADIANS(A1913*'First Approx.'!$D$19))))</f>
        <v>#N/A</v>
      </c>
    </row>
    <row r="1914" spans="1:4" x14ac:dyDescent="0.25">
      <c r="A1914">
        <v>956</v>
      </c>
      <c r="B1914" t="str">
        <f>IF(A1914&lt;='First Approx.'!$D$20,A1914,"")</f>
        <v/>
      </c>
      <c r="C1914" s="1" t="e">
        <f>IF(B1914="",#N/A,0.5*(SIN(RADIANS(A1914*'First Approx.'!$D$18))+SIN(RADIANS(A1914*'First Approx.'!$D$19))))</f>
        <v>#N/A</v>
      </c>
      <c r="D1914" s="1" t="e">
        <f>IF(B1914="",#N/A,0.5*(COS(RADIANS(A1914*'First Approx.'!$D$18))+COS(RADIANS(A1914*'First Approx.'!$D$19))))</f>
        <v>#N/A</v>
      </c>
    </row>
    <row r="1915" spans="1:4" x14ac:dyDescent="0.25">
      <c r="A1915">
        <v>956.5</v>
      </c>
      <c r="B1915" t="str">
        <f>IF(A1915&lt;='First Approx.'!$D$20,A1915,"")</f>
        <v/>
      </c>
      <c r="C1915" s="1" t="e">
        <f>IF(B1915="",#N/A,0.5*(SIN(RADIANS(A1915*'First Approx.'!$D$18))+SIN(RADIANS(A1915*'First Approx.'!$D$19))))</f>
        <v>#N/A</v>
      </c>
      <c r="D1915" s="1" t="e">
        <f>IF(B1915="",#N/A,0.5*(COS(RADIANS(A1915*'First Approx.'!$D$18))+COS(RADIANS(A1915*'First Approx.'!$D$19))))</f>
        <v>#N/A</v>
      </c>
    </row>
    <row r="1916" spans="1:4" x14ac:dyDescent="0.25">
      <c r="A1916">
        <v>957</v>
      </c>
      <c r="B1916" t="str">
        <f>IF(A1916&lt;='First Approx.'!$D$20,A1916,"")</f>
        <v/>
      </c>
      <c r="C1916" s="1" t="e">
        <f>IF(B1916="",#N/A,0.5*(SIN(RADIANS(A1916*'First Approx.'!$D$18))+SIN(RADIANS(A1916*'First Approx.'!$D$19))))</f>
        <v>#N/A</v>
      </c>
      <c r="D1916" s="1" t="e">
        <f>IF(B1916="",#N/A,0.5*(COS(RADIANS(A1916*'First Approx.'!$D$18))+COS(RADIANS(A1916*'First Approx.'!$D$19))))</f>
        <v>#N/A</v>
      </c>
    </row>
    <row r="1917" spans="1:4" x14ac:dyDescent="0.25">
      <c r="A1917">
        <v>957.5</v>
      </c>
      <c r="B1917" t="str">
        <f>IF(A1917&lt;='First Approx.'!$D$20,A1917,"")</f>
        <v/>
      </c>
      <c r="C1917" s="1" t="e">
        <f>IF(B1917="",#N/A,0.5*(SIN(RADIANS(A1917*'First Approx.'!$D$18))+SIN(RADIANS(A1917*'First Approx.'!$D$19))))</f>
        <v>#N/A</v>
      </c>
      <c r="D1917" s="1" t="e">
        <f>IF(B1917="",#N/A,0.5*(COS(RADIANS(A1917*'First Approx.'!$D$18))+COS(RADIANS(A1917*'First Approx.'!$D$19))))</f>
        <v>#N/A</v>
      </c>
    </row>
    <row r="1918" spans="1:4" x14ac:dyDescent="0.25">
      <c r="A1918">
        <v>958</v>
      </c>
      <c r="B1918" t="str">
        <f>IF(A1918&lt;='First Approx.'!$D$20,A1918,"")</f>
        <v/>
      </c>
      <c r="C1918" s="1" t="e">
        <f>IF(B1918="",#N/A,0.5*(SIN(RADIANS(A1918*'First Approx.'!$D$18))+SIN(RADIANS(A1918*'First Approx.'!$D$19))))</f>
        <v>#N/A</v>
      </c>
      <c r="D1918" s="1" t="e">
        <f>IF(B1918="",#N/A,0.5*(COS(RADIANS(A1918*'First Approx.'!$D$18))+COS(RADIANS(A1918*'First Approx.'!$D$19))))</f>
        <v>#N/A</v>
      </c>
    </row>
    <row r="1919" spans="1:4" x14ac:dyDescent="0.25">
      <c r="A1919">
        <v>958.5</v>
      </c>
      <c r="B1919" t="str">
        <f>IF(A1919&lt;='First Approx.'!$D$20,A1919,"")</f>
        <v/>
      </c>
      <c r="C1919" s="1" t="e">
        <f>IF(B1919="",#N/A,0.5*(SIN(RADIANS(A1919*'First Approx.'!$D$18))+SIN(RADIANS(A1919*'First Approx.'!$D$19))))</f>
        <v>#N/A</v>
      </c>
      <c r="D1919" s="1" t="e">
        <f>IF(B1919="",#N/A,0.5*(COS(RADIANS(A1919*'First Approx.'!$D$18))+COS(RADIANS(A1919*'First Approx.'!$D$19))))</f>
        <v>#N/A</v>
      </c>
    </row>
    <row r="1920" spans="1:4" x14ac:dyDescent="0.25">
      <c r="A1920">
        <v>959</v>
      </c>
      <c r="B1920" t="str">
        <f>IF(A1920&lt;='First Approx.'!$D$20,A1920,"")</f>
        <v/>
      </c>
      <c r="C1920" s="1" t="e">
        <f>IF(B1920="",#N/A,0.5*(SIN(RADIANS(A1920*'First Approx.'!$D$18))+SIN(RADIANS(A1920*'First Approx.'!$D$19))))</f>
        <v>#N/A</v>
      </c>
      <c r="D1920" s="1" t="e">
        <f>IF(B1920="",#N/A,0.5*(COS(RADIANS(A1920*'First Approx.'!$D$18))+COS(RADIANS(A1920*'First Approx.'!$D$19))))</f>
        <v>#N/A</v>
      </c>
    </row>
    <row r="1921" spans="1:4" x14ac:dyDescent="0.25">
      <c r="A1921">
        <v>959.5</v>
      </c>
      <c r="B1921" t="str">
        <f>IF(A1921&lt;='First Approx.'!$D$20,A1921,"")</f>
        <v/>
      </c>
      <c r="C1921" s="1" t="e">
        <f>IF(B1921="",#N/A,0.5*(SIN(RADIANS(A1921*'First Approx.'!$D$18))+SIN(RADIANS(A1921*'First Approx.'!$D$19))))</f>
        <v>#N/A</v>
      </c>
      <c r="D1921" s="1" t="e">
        <f>IF(B1921="",#N/A,0.5*(COS(RADIANS(A1921*'First Approx.'!$D$18))+COS(RADIANS(A1921*'First Approx.'!$D$19))))</f>
        <v>#N/A</v>
      </c>
    </row>
    <row r="1922" spans="1:4" x14ac:dyDescent="0.25">
      <c r="A1922">
        <v>960</v>
      </c>
      <c r="B1922" t="str">
        <f>IF(A1922&lt;='First Approx.'!$D$20,A1922,"")</f>
        <v/>
      </c>
      <c r="C1922" s="1" t="e">
        <f>IF(B1922="",#N/A,0.5*(SIN(RADIANS(A1922*'First Approx.'!$D$18))+SIN(RADIANS(A1922*'First Approx.'!$D$19))))</f>
        <v>#N/A</v>
      </c>
      <c r="D1922" s="1" t="e">
        <f>IF(B1922="",#N/A,0.5*(COS(RADIANS(A1922*'First Approx.'!$D$18))+COS(RADIANS(A1922*'First Approx.'!$D$19))))</f>
        <v>#N/A</v>
      </c>
    </row>
    <row r="1923" spans="1:4" x14ac:dyDescent="0.25">
      <c r="A1923">
        <v>960.5</v>
      </c>
      <c r="B1923" t="str">
        <f>IF(A1923&lt;='First Approx.'!$D$20,A1923,"")</f>
        <v/>
      </c>
      <c r="C1923" s="1" t="e">
        <f>IF(B1923="",#N/A,0.5*(SIN(RADIANS(A1923*'First Approx.'!$D$18))+SIN(RADIANS(A1923*'First Approx.'!$D$19))))</f>
        <v>#N/A</v>
      </c>
      <c r="D1923" s="1" t="e">
        <f>IF(B1923="",#N/A,0.5*(COS(RADIANS(A1923*'First Approx.'!$D$18))+COS(RADIANS(A1923*'First Approx.'!$D$19))))</f>
        <v>#N/A</v>
      </c>
    </row>
    <row r="1924" spans="1:4" x14ac:dyDescent="0.25">
      <c r="A1924">
        <v>961</v>
      </c>
      <c r="B1924" t="str">
        <f>IF(A1924&lt;='First Approx.'!$D$20,A1924,"")</f>
        <v/>
      </c>
      <c r="C1924" s="1" t="e">
        <f>IF(B1924="",#N/A,0.5*(SIN(RADIANS(A1924*'First Approx.'!$D$18))+SIN(RADIANS(A1924*'First Approx.'!$D$19))))</f>
        <v>#N/A</v>
      </c>
      <c r="D1924" s="1" t="e">
        <f>IF(B1924="",#N/A,0.5*(COS(RADIANS(A1924*'First Approx.'!$D$18))+COS(RADIANS(A1924*'First Approx.'!$D$19))))</f>
        <v>#N/A</v>
      </c>
    </row>
    <row r="1925" spans="1:4" x14ac:dyDescent="0.25">
      <c r="A1925">
        <v>961.5</v>
      </c>
      <c r="B1925" t="str">
        <f>IF(A1925&lt;='First Approx.'!$D$20,A1925,"")</f>
        <v/>
      </c>
      <c r="C1925" s="1" t="e">
        <f>IF(B1925="",#N/A,0.5*(SIN(RADIANS(A1925*'First Approx.'!$D$18))+SIN(RADIANS(A1925*'First Approx.'!$D$19))))</f>
        <v>#N/A</v>
      </c>
      <c r="D1925" s="1" t="e">
        <f>IF(B1925="",#N/A,0.5*(COS(RADIANS(A1925*'First Approx.'!$D$18))+COS(RADIANS(A1925*'First Approx.'!$D$19))))</f>
        <v>#N/A</v>
      </c>
    </row>
    <row r="1926" spans="1:4" x14ac:dyDescent="0.25">
      <c r="A1926">
        <v>962</v>
      </c>
      <c r="B1926" t="str">
        <f>IF(A1926&lt;='First Approx.'!$D$20,A1926,"")</f>
        <v/>
      </c>
      <c r="C1926" s="1" t="e">
        <f>IF(B1926="",#N/A,0.5*(SIN(RADIANS(A1926*'First Approx.'!$D$18))+SIN(RADIANS(A1926*'First Approx.'!$D$19))))</f>
        <v>#N/A</v>
      </c>
      <c r="D1926" s="1" t="e">
        <f>IF(B1926="",#N/A,0.5*(COS(RADIANS(A1926*'First Approx.'!$D$18))+COS(RADIANS(A1926*'First Approx.'!$D$19))))</f>
        <v>#N/A</v>
      </c>
    </row>
    <row r="1927" spans="1:4" x14ac:dyDescent="0.25">
      <c r="A1927">
        <v>962.5</v>
      </c>
      <c r="B1927" t="str">
        <f>IF(A1927&lt;='First Approx.'!$D$20,A1927,"")</f>
        <v/>
      </c>
      <c r="C1927" s="1" t="e">
        <f>IF(B1927="",#N/A,0.5*(SIN(RADIANS(A1927*'First Approx.'!$D$18))+SIN(RADIANS(A1927*'First Approx.'!$D$19))))</f>
        <v>#N/A</v>
      </c>
      <c r="D1927" s="1" t="e">
        <f>IF(B1927="",#N/A,0.5*(COS(RADIANS(A1927*'First Approx.'!$D$18))+COS(RADIANS(A1927*'First Approx.'!$D$19))))</f>
        <v>#N/A</v>
      </c>
    </row>
    <row r="1928" spans="1:4" x14ac:dyDescent="0.25">
      <c r="A1928">
        <v>963</v>
      </c>
      <c r="B1928" t="str">
        <f>IF(A1928&lt;='First Approx.'!$D$20,A1928,"")</f>
        <v/>
      </c>
      <c r="C1928" s="1" t="e">
        <f>IF(B1928="",#N/A,0.5*(SIN(RADIANS(A1928*'First Approx.'!$D$18))+SIN(RADIANS(A1928*'First Approx.'!$D$19))))</f>
        <v>#N/A</v>
      </c>
      <c r="D1928" s="1" t="e">
        <f>IF(B1928="",#N/A,0.5*(COS(RADIANS(A1928*'First Approx.'!$D$18))+COS(RADIANS(A1928*'First Approx.'!$D$19))))</f>
        <v>#N/A</v>
      </c>
    </row>
    <row r="1929" spans="1:4" x14ac:dyDescent="0.25">
      <c r="A1929">
        <v>963.5</v>
      </c>
      <c r="B1929" t="str">
        <f>IF(A1929&lt;='First Approx.'!$D$20,A1929,"")</f>
        <v/>
      </c>
      <c r="C1929" s="1" t="e">
        <f>IF(B1929="",#N/A,0.5*(SIN(RADIANS(A1929*'First Approx.'!$D$18))+SIN(RADIANS(A1929*'First Approx.'!$D$19))))</f>
        <v>#N/A</v>
      </c>
      <c r="D1929" s="1" t="e">
        <f>IF(B1929="",#N/A,0.5*(COS(RADIANS(A1929*'First Approx.'!$D$18))+COS(RADIANS(A1929*'First Approx.'!$D$19))))</f>
        <v>#N/A</v>
      </c>
    </row>
    <row r="1930" spans="1:4" x14ac:dyDescent="0.25">
      <c r="A1930">
        <v>964</v>
      </c>
      <c r="B1930" t="str">
        <f>IF(A1930&lt;='First Approx.'!$D$20,A1930,"")</f>
        <v/>
      </c>
      <c r="C1930" s="1" t="e">
        <f>IF(B1930="",#N/A,0.5*(SIN(RADIANS(A1930*'First Approx.'!$D$18))+SIN(RADIANS(A1930*'First Approx.'!$D$19))))</f>
        <v>#N/A</v>
      </c>
      <c r="D1930" s="1" t="e">
        <f>IF(B1930="",#N/A,0.5*(COS(RADIANS(A1930*'First Approx.'!$D$18))+COS(RADIANS(A1930*'First Approx.'!$D$19))))</f>
        <v>#N/A</v>
      </c>
    </row>
    <row r="1931" spans="1:4" x14ac:dyDescent="0.25">
      <c r="A1931">
        <v>964.5</v>
      </c>
      <c r="B1931" t="str">
        <f>IF(A1931&lt;='First Approx.'!$D$20,A1931,"")</f>
        <v/>
      </c>
      <c r="C1931" s="1" t="e">
        <f>IF(B1931="",#N/A,0.5*(SIN(RADIANS(A1931*'First Approx.'!$D$18))+SIN(RADIANS(A1931*'First Approx.'!$D$19))))</f>
        <v>#N/A</v>
      </c>
      <c r="D1931" s="1" t="e">
        <f>IF(B1931="",#N/A,0.5*(COS(RADIANS(A1931*'First Approx.'!$D$18))+COS(RADIANS(A1931*'First Approx.'!$D$19))))</f>
        <v>#N/A</v>
      </c>
    </row>
    <row r="1932" spans="1:4" x14ac:dyDescent="0.25">
      <c r="A1932">
        <v>965</v>
      </c>
      <c r="B1932" t="str">
        <f>IF(A1932&lt;='First Approx.'!$D$20,A1932,"")</f>
        <v/>
      </c>
      <c r="C1932" s="1" t="e">
        <f>IF(B1932="",#N/A,0.5*(SIN(RADIANS(A1932*'First Approx.'!$D$18))+SIN(RADIANS(A1932*'First Approx.'!$D$19))))</f>
        <v>#N/A</v>
      </c>
      <c r="D1932" s="1" t="e">
        <f>IF(B1932="",#N/A,0.5*(COS(RADIANS(A1932*'First Approx.'!$D$18))+COS(RADIANS(A1932*'First Approx.'!$D$19))))</f>
        <v>#N/A</v>
      </c>
    </row>
    <row r="1933" spans="1:4" x14ac:dyDescent="0.25">
      <c r="A1933">
        <v>965.5</v>
      </c>
      <c r="B1933" t="str">
        <f>IF(A1933&lt;='First Approx.'!$D$20,A1933,"")</f>
        <v/>
      </c>
      <c r="C1933" s="1" t="e">
        <f>IF(B1933="",#N/A,0.5*(SIN(RADIANS(A1933*'First Approx.'!$D$18))+SIN(RADIANS(A1933*'First Approx.'!$D$19))))</f>
        <v>#N/A</v>
      </c>
      <c r="D1933" s="1" t="e">
        <f>IF(B1933="",#N/A,0.5*(COS(RADIANS(A1933*'First Approx.'!$D$18))+COS(RADIANS(A1933*'First Approx.'!$D$19))))</f>
        <v>#N/A</v>
      </c>
    </row>
    <row r="1934" spans="1:4" x14ac:dyDescent="0.25">
      <c r="A1934">
        <v>966</v>
      </c>
      <c r="B1934" t="str">
        <f>IF(A1934&lt;='First Approx.'!$D$20,A1934,"")</f>
        <v/>
      </c>
      <c r="C1934" s="1" t="e">
        <f>IF(B1934="",#N/A,0.5*(SIN(RADIANS(A1934*'First Approx.'!$D$18))+SIN(RADIANS(A1934*'First Approx.'!$D$19))))</f>
        <v>#N/A</v>
      </c>
      <c r="D1934" s="1" t="e">
        <f>IF(B1934="",#N/A,0.5*(COS(RADIANS(A1934*'First Approx.'!$D$18))+COS(RADIANS(A1934*'First Approx.'!$D$19))))</f>
        <v>#N/A</v>
      </c>
    </row>
    <row r="1935" spans="1:4" x14ac:dyDescent="0.25">
      <c r="A1935">
        <v>966.5</v>
      </c>
      <c r="B1935" t="str">
        <f>IF(A1935&lt;='First Approx.'!$D$20,A1935,"")</f>
        <v/>
      </c>
      <c r="C1935" s="1" t="e">
        <f>IF(B1935="",#N/A,0.5*(SIN(RADIANS(A1935*'First Approx.'!$D$18))+SIN(RADIANS(A1935*'First Approx.'!$D$19))))</f>
        <v>#N/A</v>
      </c>
      <c r="D1935" s="1" t="e">
        <f>IF(B1935="",#N/A,0.5*(COS(RADIANS(A1935*'First Approx.'!$D$18))+COS(RADIANS(A1935*'First Approx.'!$D$19))))</f>
        <v>#N/A</v>
      </c>
    </row>
    <row r="1936" spans="1:4" x14ac:dyDescent="0.25">
      <c r="A1936">
        <v>967</v>
      </c>
      <c r="B1936" t="str">
        <f>IF(A1936&lt;='First Approx.'!$D$20,A1936,"")</f>
        <v/>
      </c>
      <c r="C1936" s="1" t="e">
        <f>IF(B1936="",#N/A,0.5*(SIN(RADIANS(A1936*'First Approx.'!$D$18))+SIN(RADIANS(A1936*'First Approx.'!$D$19))))</f>
        <v>#N/A</v>
      </c>
      <c r="D1936" s="1" t="e">
        <f>IF(B1936="",#N/A,0.5*(COS(RADIANS(A1936*'First Approx.'!$D$18))+COS(RADIANS(A1936*'First Approx.'!$D$19))))</f>
        <v>#N/A</v>
      </c>
    </row>
    <row r="1937" spans="1:4" x14ac:dyDescent="0.25">
      <c r="A1937">
        <v>967.5</v>
      </c>
      <c r="B1937" t="str">
        <f>IF(A1937&lt;='First Approx.'!$D$20,A1937,"")</f>
        <v/>
      </c>
      <c r="C1937" s="1" t="e">
        <f>IF(B1937="",#N/A,0.5*(SIN(RADIANS(A1937*'First Approx.'!$D$18))+SIN(RADIANS(A1937*'First Approx.'!$D$19))))</f>
        <v>#N/A</v>
      </c>
      <c r="D1937" s="1" t="e">
        <f>IF(B1937="",#N/A,0.5*(COS(RADIANS(A1937*'First Approx.'!$D$18))+COS(RADIANS(A1937*'First Approx.'!$D$19))))</f>
        <v>#N/A</v>
      </c>
    </row>
    <row r="1938" spans="1:4" x14ac:dyDescent="0.25">
      <c r="A1938">
        <v>968</v>
      </c>
      <c r="B1938" t="str">
        <f>IF(A1938&lt;='First Approx.'!$D$20,A1938,"")</f>
        <v/>
      </c>
      <c r="C1938" s="1" t="e">
        <f>IF(B1938="",#N/A,0.5*(SIN(RADIANS(A1938*'First Approx.'!$D$18))+SIN(RADIANS(A1938*'First Approx.'!$D$19))))</f>
        <v>#N/A</v>
      </c>
      <c r="D1938" s="1" t="e">
        <f>IF(B1938="",#N/A,0.5*(COS(RADIANS(A1938*'First Approx.'!$D$18))+COS(RADIANS(A1938*'First Approx.'!$D$19))))</f>
        <v>#N/A</v>
      </c>
    </row>
    <row r="1939" spans="1:4" x14ac:dyDescent="0.25">
      <c r="A1939">
        <v>968.5</v>
      </c>
      <c r="B1939" t="str">
        <f>IF(A1939&lt;='First Approx.'!$D$20,A1939,"")</f>
        <v/>
      </c>
      <c r="C1939" s="1" t="e">
        <f>IF(B1939="",#N/A,0.5*(SIN(RADIANS(A1939*'First Approx.'!$D$18))+SIN(RADIANS(A1939*'First Approx.'!$D$19))))</f>
        <v>#N/A</v>
      </c>
      <c r="D1939" s="1" t="e">
        <f>IF(B1939="",#N/A,0.5*(COS(RADIANS(A1939*'First Approx.'!$D$18))+COS(RADIANS(A1939*'First Approx.'!$D$19))))</f>
        <v>#N/A</v>
      </c>
    </row>
    <row r="1940" spans="1:4" x14ac:dyDescent="0.25">
      <c r="A1940">
        <v>969</v>
      </c>
      <c r="B1940" t="str">
        <f>IF(A1940&lt;='First Approx.'!$D$20,A1940,"")</f>
        <v/>
      </c>
      <c r="C1940" s="1" t="e">
        <f>IF(B1940="",#N/A,0.5*(SIN(RADIANS(A1940*'First Approx.'!$D$18))+SIN(RADIANS(A1940*'First Approx.'!$D$19))))</f>
        <v>#N/A</v>
      </c>
      <c r="D1940" s="1" t="e">
        <f>IF(B1940="",#N/A,0.5*(COS(RADIANS(A1940*'First Approx.'!$D$18))+COS(RADIANS(A1940*'First Approx.'!$D$19))))</f>
        <v>#N/A</v>
      </c>
    </row>
    <row r="1941" spans="1:4" x14ac:dyDescent="0.25">
      <c r="A1941">
        <v>969.5</v>
      </c>
      <c r="B1941" t="str">
        <f>IF(A1941&lt;='First Approx.'!$D$20,A1941,"")</f>
        <v/>
      </c>
      <c r="C1941" s="1" t="e">
        <f>IF(B1941="",#N/A,0.5*(SIN(RADIANS(A1941*'First Approx.'!$D$18))+SIN(RADIANS(A1941*'First Approx.'!$D$19))))</f>
        <v>#N/A</v>
      </c>
      <c r="D1941" s="1" t="e">
        <f>IF(B1941="",#N/A,0.5*(COS(RADIANS(A1941*'First Approx.'!$D$18))+COS(RADIANS(A1941*'First Approx.'!$D$19))))</f>
        <v>#N/A</v>
      </c>
    </row>
    <row r="1942" spans="1:4" x14ac:dyDescent="0.25">
      <c r="A1942">
        <v>970</v>
      </c>
      <c r="B1942" t="str">
        <f>IF(A1942&lt;='First Approx.'!$D$20,A1942,"")</f>
        <v/>
      </c>
      <c r="C1942" s="1" t="e">
        <f>IF(B1942="",#N/A,0.5*(SIN(RADIANS(A1942*'First Approx.'!$D$18))+SIN(RADIANS(A1942*'First Approx.'!$D$19))))</f>
        <v>#N/A</v>
      </c>
      <c r="D1942" s="1" t="e">
        <f>IF(B1942="",#N/A,0.5*(COS(RADIANS(A1942*'First Approx.'!$D$18))+COS(RADIANS(A1942*'First Approx.'!$D$19))))</f>
        <v>#N/A</v>
      </c>
    </row>
    <row r="1943" spans="1:4" x14ac:dyDescent="0.25">
      <c r="A1943">
        <v>970.5</v>
      </c>
      <c r="B1943" t="str">
        <f>IF(A1943&lt;='First Approx.'!$D$20,A1943,"")</f>
        <v/>
      </c>
      <c r="C1943" s="1" t="e">
        <f>IF(B1943="",#N/A,0.5*(SIN(RADIANS(A1943*'First Approx.'!$D$18))+SIN(RADIANS(A1943*'First Approx.'!$D$19))))</f>
        <v>#N/A</v>
      </c>
      <c r="D1943" s="1" t="e">
        <f>IF(B1943="",#N/A,0.5*(COS(RADIANS(A1943*'First Approx.'!$D$18))+COS(RADIANS(A1943*'First Approx.'!$D$19))))</f>
        <v>#N/A</v>
      </c>
    </row>
    <row r="1944" spans="1:4" x14ac:dyDescent="0.25">
      <c r="A1944">
        <v>971</v>
      </c>
      <c r="B1944" t="str">
        <f>IF(A1944&lt;='First Approx.'!$D$20,A1944,"")</f>
        <v/>
      </c>
      <c r="C1944" s="1" t="e">
        <f>IF(B1944="",#N/A,0.5*(SIN(RADIANS(A1944*'First Approx.'!$D$18))+SIN(RADIANS(A1944*'First Approx.'!$D$19))))</f>
        <v>#N/A</v>
      </c>
      <c r="D1944" s="1" t="e">
        <f>IF(B1944="",#N/A,0.5*(COS(RADIANS(A1944*'First Approx.'!$D$18))+COS(RADIANS(A1944*'First Approx.'!$D$19))))</f>
        <v>#N/A</v>
      </c>
    </row>
    <row r="1945" spans="1:4" x14ac:dyDescent="0.25">
      <c r="A1945">
        <v>971.5</v>
      </c>
      <c r="B1945" t="str">
        <f>IF(A1945&lt;='First Approx.'!$D$20,A1945,"")</f>
        <v/>
      </c>
      <c r="C1945" s="1" t="e">
        <f>IF(B1945="",#N/A,0.5*(SIN(RADIANS(A1945*'First Approx.'!$D$18))+SIN(RADIANS(A1945*'First Approx.'!$D$19))))</f>
        <v>#N/A</v>
      </c>
      <c r="D1945" s="1" t="e">
        <f>IF(B1945="",#N/A,0.5*(COS(RADIANS(A1945*'First Approx.'!$D$18))+COS(RADIANS(A1945*'First Approx.'!$D$19))))</f>
        <v>#N/A</v>
      </c>
    </row>
    <row r="1946" spans="1:4" x14ac:dyDescent="0.25">
      <c r="A1946">
        <v>972</v>
      </c>
      <c r="B1946" t="str">
        <f>IF(A1946&lt;='First Approx.'!$D$20,A1946,"")</f>
        <v/>
      </c>
      <c r="C1946" s="1" t="e">
        <f>IF(B1946="",#N/A,0.5*(SIN(RADIANS(A1946*'First Approx.'!$D$18))+SIN(RADIANS(A1946*'First Approx.'!$D$19))))</f>
        <v>#N/A</v>
      </c>
      <c r="D1946" s="1" t="e">
        <f>IF(B1946="",#N/A,0.5*(COS(RADIANS(A1946*'First Approx.'!$D$18))+COS(RADIANS(A1946*'First Approx.'!$D$19))))</f>
        <v>#N/A</v>
      </c>
    </row>
    <row r="1947" spans="1:4" x14ac:dyDescent="0.25">
      <c r="A1947">
        <v>972.5</v>
      </c>
      <c r="B1947" t="str">
        <f>IF(A1947&lt;='First Approx.'!$D$20,A1947,"")</f>
        <v/>
      </c>
      <c r="C1947" s="1" t="e">
        <f>IF(B1947="",#N/A,0.5*(SIN(RADIANS(A1947*'First Approx.'!$D$18))+SIN(RADIANS(A1947*'First Approx.'!$D$19))))</f>
        <v>#N/A</v>
      </c>
      <c r="D1947" s="1" t="e">
        <f>IF(B1947="",#N/A,0.5*(COS(RADIANS(A1947*'First Approx.'!$D$18))+COS(RADIANS(A1947*'First Approx.'!$D$19))))</f>
        <v>#N/A</v>
      </c>
    </row>
    <row r="1948" spans="1:4" x14ac:dyDescent="0.25">
      <c r="A1948">
        <v>973</v>
      </c>
      <c r="B1948" t="str">
        <f>IF(A1948&lt;='First Approx.'!$D$20,A1948,"")</f>
        <v/>
      </c>
      <c r="C1948" s="1" t="e">
        <f>IF(B1948="",#N/A,0.5*(SIN(RADIANS(A1948*'First Approx.'!$D$18))+SIN(RADIANS(A1948*'First Approx.'!$D$19))))</f>
        <v>#N/A</v>
      </c>
      <c r="D1948" s="1" t="e">
        <f>IF(B1948="",#N/A,0.5*(COS(RADIANS(A1948*'First Approx.'!$D$18))+COS(RADIANS(A1948*'First Approx.'!$D$19))))</f>
        <v>#N/A</v>
      </c>
    </row>
    <row r="1949" spans="1:4" x14ac:dyDescent="0.25">
      <c r="A1949">
        <v>973.5</v>
      </c>
      <c r="B1949" t="str">
        <f>IF(A1949&lt;='First Approx.'!$D$20,A1949,"")</f>
        <v/>
      </c>
      <c r="C1949" s="1" t="e">
        <f>IF(B1949="",#N/A,0.5*(SIN(RADIANS(A1949*'First Approx.'!$D$18))+SIN(RADIANS(A1949*'First Approx.'!$D$19))))</f>
        <v>#N/A</v>
      </c>
      <c r="D1949" s="1" t="e">
        <f>IF(B1949="",#N/A,0.5*(COS(RADIANS(A1949*'First Approx.'!$D$18))+COS(RADIANS(A1949*'First Approx.'!$D$19))))</f>
        <v>#N/A</v>
      </c>
    </row>
    <row r="1950" spans="1:4" x14ac:dyDescent="0.25">
      <c r="A1950">
        <v>974</v>
      </c>
      <c r="B1950" t="str">
        <f>IF(A1950&lt;='First Approx.'!$D$20,A1950,"")</f>
        <v/>
      </c>
      <c r="C1950" s="1" t="e">
        <f>IF(B1950="",#N/A,0.5*(SIN(RADIANS(A1950*'First Approx.'!$D$18))+SIN(RADIANS(A1950*'First Approx.'!$D$19))))</f>
        <v>#N/A</v>
      </c>
      <c r="D1950" s="1" t="e">
        <f>IF(B1950="",#N/A,0.5*(COS(RADIANS(A1950*'First Approx.'!$D$18))+COS(RADIANS(A1950*'First Approx.'!$D$19))))</f>
        <v>#N/A</v>
      </c>
    </row>
    <row r="1951" spans="1:4" x14ac:dyDescent="0.25">
      <c r="A1951">
        <v>974.5</v>
      </c>
      <c r="B1951" t="str">
        <f>IF(A1951&lt;='First Approx.'!$D$20,A1951,"")</f>
        <v/>
      </c>
      <c r="C1951" s="1" t="e">
        <f>IF(B1951="",#N/A,0.5*(SIN(RADIANS(A1951*'First Approx.'!$D$18))+SIN(RADIANS(A1951*'First Approx.'!$D$19))))</f>
        <v>#N/A</v>
      </c>
      <c r="D1951" s="1" t="e">
        <f>IF(B1951="",#N/A,0.5*(COS(RADIANS(A1951*'First Approx.'!$D$18))+COS(RADIANS(A1951*'First Approx.'!$D$19))))</f>
        <v>#N/A</v>
      </c>
    </row>
    <row r="1952" spans="1:4" x14ac:dyDescent="0.25">
      <c r="A1952">
        <v>975</v>
      </c>
      <c r="B1952" t="str">
        <f>IF(A1952&lt;='First Approx.'!$D$20,A1952,"")</f>
        <v/>
      </c>
      <c r="C1952" s="1" t="e">
        <f>IF(B1952="",#N/A,0.5*(SIN(RADIANS(A1952*'First Approx.'!$D$18))+SIN(RADIANS(A1952*'First Approx.'!$D$19))))</f>
        <v>#N/A</v>
      </c>
      <c r="D1952" s="1" t="e">
        <f>IF(B1952="",#N/A,0.5*(COS(RADIANS(A1952*'First Approx.'!$D$18))+COS(RADIANS(A1952*'First Approx.'!$D$19))))</f>
        <v>#N/A</v>
      </c>
    </row>
    <row r="1953" spans="1:4" x14ac:dyDescent="0.25">
      <c r="A1953">
        <v>975.5</v>
      </c>
      <c r="B1953" t="str">
        <f>IF(A1953&lt;='First Approx.'!$D$20,A1953,"")</f>
        <v/>
      </c>
      <c r="C1953" s="1" t="e">
        <f>IF(B1953="",#N/A,0.5*(SIN(RADIANS(A1953*'First Approx.'!$D$18))+SIN(RADIANS(A1953*'First Approx.'!$D$19))))</f>
        <v>#N/A</v>
      </c>
      <c r="D1953" s="1" t="e">
        <f>IF(B1953="",#N/A,0.5*(COS(RADIANS(A1953*'First Approx.'!$D$18))+COS(RADIANS(A1953*'First Approx.'!$D$19))))</f>
        <v>#N/A</v>
      </c>
    </row>
    <row r="1954" spans="1:4" x14ac:dyDescent="0.25">
      <c r="A1954">
        <v>976</v>
      </c>
      <c r="B1954" t="str">
        <f>IF(A1954&lt;='First Approx.'!$D$20,A1954,"")</f>
        <v/>
      </c>
      <c r="C1954" s="1" t="e">
        <f>IF(B1954="",#N/A,0.5*(SIN(RADIANS(A1954*'First Approx.'!$D$18))+SIN(RADIANS(A1954*'First Approx.'!$D$19))))</f>
        <v>#N/A</v>
      </c>
      <c r="D1954" s="1" t="e">
        <f>IF(B1954="",#N/A,0.5*(COS(RADIANS(A1954*'First Approx.'!$D$18))+COS(RADIANS(A1954*'First Approx.'!$D$19))))</f>
        <v>#N/A</v>
      </c>
    </row>
    <row r="1955" spans="1:4" x14ac:dyDescent="0.25">
      <c r="A1955">
        <v>976.5</v>
      </c>
      <c r="B1955" t="str">
        <f>IF(A1955&lt;='First Approx.'!$D$20,A1955,"")</f>
        <v/>
      </c>
      <c r="C1955" s="1" t="e">
        <f>IF(B1955="",#N/A,0.5*(SIN(RADIANS(A1955*'First Approx.'!$D$18))+SIN(RADIANS(A1955*'First Approx.'!$D$19))))</f>
        <v>#N/A</v>
      </c>
      <c r="D1955" s="1" t="e">
        <f>IF(B1955="",#N/A,0.5*(COS(RADIANS(A1955*'First Approx.'!$D$18))+COS(RADIANS(A1955*'First Approx.'!$D$19))))</f>
        <v>#N/A</v>
      </c>
    </row>
    <row r="1956" spans="1:4" x14ac:dyDescent="0.25">
      <c r="A1956">
        <v>977</v>
      </c>
      <c r="B1956" t="str">
        <f>IF(A1956&lt;='First Approx.'!$D$20,A1956,"")</f>
        <v/>
      </c>
      <c r="C1956" s="1" t="e">
        <f>IF(B1956="",#N/A,0.5*(SIN(RADIANS(A1956*'First Approx.'!$D$18))+SIN(RADIANS(A1956*'First Approx.'!$D$19))))</f>
        <v>#N/A</v>
      </c>
      <c r="D1956" s="1" t="e">
        <f>IF(B1956="",#N/A,0.5*(COS(RADIANS(A1956*'First Approx.'!$D$18))+COS(RADIANS(A1956*'First Approx.'!$D$19))))</f>
        <v>#N/A</v>
      </c>
    </row>
    <row r="1957" spans="1:4" x14ac:dyDescent="0.25">
      <c r="A1957">
        <v>977.5</v>
      </c>
      <c r="B1957" t="str">
        <f>IF(A1957&lt;='First Approx.'!$D$20,A1957,"")</f>
        <v/>
      </c>
      <c r="C1957" s="1" t="e">
        <f>IF(B1957="",#N/A,0.5*(SIN(RADIANS(A1957*'First Approx.'!$D$18))+SIN(RADIANS(A1957*'First Approx.'!$D$19))))</f>
        <v>#N/A</v>
      </c>
      <c r="D1957" s="1" t="e">
        <f>IF(B1957="",#N/A,0.5*(COS(RADIANS(A1957*'First Approx.'!$D$18))+COS(RADIANS(A1957*'First Approx.'!$D$19))))</f>
        <v>#N/A</v>
      </c>
    </row>
    <row r="1958" spans="1:4" x14ac:dyDescent="0.25">
      <c r="A1958">
        <v>978</v>
      </c>
      <c r="B1958" t="str">
        <f>IF(A1958&lt;='First Approx.'!$D$20,A1958,"")</f>
        <v/>
      </c>
      <c r="C1958" s="1" t="e">
        <f>IF(B1958="",#N/A,0.5*(SIN(RADIANS(A1958*'First Approx.'!$D$18))+SIN(RADIANS(A1958*'First Approx.'!$D$19))))</f>
        <v>#N/A</v>
      </c>
      <c r="D1958" s="1" t="e">
        <f>IF(B1958="",#N/A,0.5*(COS(RADIANS(A1958*'First Approx.'!$D$18))+COS(RADIANS(A1958*'First Approx.'!$D$19))))</f>
        <v>#N/A</v>
      </c>
    </row>
    <row r="1959" spans="1:4" x14ac:dyDescent="0.25">
      <c r="A1959">
        <v>978.5</v>
      </c>
      <c r="B1959" t="str">
        <f>IF(A1959&lt;='First Approx.'!$D$20,A1959,"")</f>
        <v/>
      </c>
      <c r="C1959" s="1" t="e">
        <f>IF(B1959="",#N/A,0.5*(SIN(RADIANS(A1959*'First Approx.'!$D$18))+SIN(RADIANS(A1959*'First Approx.'!$D$19))))</f>
        <v>#N/A</v>
      </c>
      <c r="D1959" s="1" t="e">
        <f>IF(B1959="",#N/A,0.5*(COS(RADIANS(A1959*'First Approx.'!$D$18))+COS(RADIANS(A1959*'First Approx.'!$D$19))))</f>
        <v>#N/A</v>
      </c>
    </row>
    <row r="1960" spans="1:4" x14ac:dyDescent="0.25">
      <c r="A1960">
        <v>979</v>
      </c>
      <c r="B1960" t="str">
        <f>IF(A1960&lt;='First Approx.'!$D$20,A1960,"")</f>
        <v/>
      </c>
      <c r="C1960" s="1" t="e">
        <f>IF(B1960="",#N/A,0.5*(SIN(RADIANS(A1960*'First Approx.'!$D$18))+SIN(RADIANS(A1960*'First Approx.'!$D$19))))</f>
        <v>#N/A</v>
      </c>
      <c r="D1960" s="1" t="e">
        <f>IF(B1960="",#N/A,0.5*(COS(RADIANS(A1960*'First Approx.'!$D$18))+COS(RADIANS(A1960*'First Approx.'!$D$19))))</f>
        <v>#N/A</v>
      </c>
    </row>
    <row r="1961" spans="1:4" x14ac:dyDescent="0.25">
      <c r="A1961">
        <v>979.5</v>
      </c>
      <c r="B1961" t="str">
        <f>IF(A1961&lt;='First Approx.'!$D$20,A1961,"")</f>
        <v/>
      </c>
      <c r="C1961" s="1" t="e">
        <f>IF(B1961="",#N/A,0.5*(SIN(RADIANS(A1961*'First Approx.'!$D$18))+SIN(RADIANS(A1961*'First Approx.'!$D$19))))</f>
        <v>#N/A</v>
      </c>
      <c r="D1961" s="1" t="e">
        <f>IF(B1961="",#N/A,0.5*(COS(RADIANS(A1961*'First Approx.'!$D$18))+COS(RADIANS(A1961*'First Approx.'!$D$19))))</f>
        <v>#N/A</v>
      </c>
    </row>
    <row r="1962" spans="1:4" x14ac:dyDescent="0.25">
      <c r="A1962">
        <v>980</v>
      </c>
      <c r="B1962" t="str">
        <f>IF(A1962&lt;='First Approx.'!$D$20,A1962,"")</f>
        <v/>
      </c>
      <c r="C1962" s="1" t="e">
        <f>IF(B1962="",#N/A,0.5*(SIN(RADIANS(A1962*'First Approx.'!$D$18))+SIN(RADIANS(A1962*'First Approx.'!$D$19))))</f>
        <v>#N/A</v>
      </c>
      <c r="D1962" s="1" t="e">
        <f>IF(B1962="",#N/A,0.5*(COS(RADIANS(A1962*'First Approx.'!$D$18))+COS(RADIANS(A1962*'First Approx.'!$D$19))))</f>
        <v>#N/A</v>
      </c>
    </row>
    <row r="1963" spans="1:4" x14ac:dyDescent="0.25">
      <c r="A1963">
        <v>980.5</v>
      </c>
      <c r="B1963" t="str">
        <f>IF(A1963&lt;='First Approx.'!$D$20,A1963,"")</f>
        <v/>
      </c>
      <c r="C1963" s="1" t="e">
        <f>IF(B1963="",#N/A,0.5*(SIN(RADIANS(A1963*'First Approx.'!$D$18))+SIN(RADIANS(A1963*'First Approx.'!$D$19))))</f>
        <v>#N/A</v>
      </c>
      <c r="D1963" s="1" t="e">
        <f>IF(B1963="",#N/A,0.5*(COS(RADIANS(A1963*'First Approx.'!$D$18))+COS(RADIANS(A1963*'First Approx.'!$D$19))))</f>
        <v>#N/A</v>
      </c>
    </row>
    <row r="1964" spans="1:4" x14ac:dyDescent="0.25">
      <c r="A1964">
        <v>981</v>
      </c>
      <c r="B1964" t="str">
        <f>IF(A1964&lt;='First Approx.'!$D$20,A1964,"")</f>
        <v/>
      </c>
      <c r="C1964" s="1" t="e">
        <f>IF(B1964="",#N/A,0.5*(SIN(RADIANS(A1964*'First Approx.'!$D$18))+SIN(RADIANS(A1964*'First Approx.'!$D$19))))</f>
        <v>#N/A</v>
      </c>
      <c r="D1964" s="1" t="e">
        <f>IF(B1964="",#N/A,0.5*(COS(RADIANS(A1964*'First Approx.'!$D$18))+COS(RADIANS(A1964*'First Approx.'!$D$19))))</f>
        <v>#N/A</v>
      </c>
    </row>
    <row r="1965" spans="1:4" x14ac:dyDescent="0.25">
      <c r="A1965">
        <v>981.5</v>
      </c>
      <c r="B1965" t="str">
        <f>IF(A1965&lt;='First Approx.'!$D$20,A1965,"")</f>
        <v/>
      </c>
      <c r="C1965" s="1" t="e">
        <f>IF(B1965="",#N/A,0.5*(SIN(RADIANS(A1965*'First Approx.'!$D$18))+SIN(RADIANS(A1965*'First Approx.'!$D$19))))</f>
        <v>#N/A</v>
      </c>
      <c r="D1965" s="1" t="e">
        <f>IF(B1965="",#N/A,0.5*(COS(RADIANS(A1965*'First Approx.'!$D$18))+COS(RADIANS(A1965*'First Approx.'!$D$19))))</f>
        <v>#N/A</v>
      </c>
    </row>
    <row r="1966" spans="1:4" x14ac:dyDescent="0.25">
      <c r="A1966">
        <v>982</v>
      </c>
      <c r="B1966" t="str">
        <f>IF(A1966&lt;='First Approx.'!$D$20,A1966,"")</f>
        <v/>
      </c>
      <c r="C1966" s="1" t="e">
        <f>IF(B1966="",#N/A,0.5*(SIN(RADIANS(A1966*'First Approx.'!$D$18))+SIN(RADIANS(A1966*'First Approx.'!$D$19))))</f>
        <v>#N/A</v>
      </c>
      <c r="D1966" s="1" t="e">
        <f>IF(B1966="",#N/A,0.5*(COS(RADIANS(A1966*'First Approx.'!$D$18))+COS(RADIANS(A1966*'First Approx.'!$D$19))))</f>
        <v>#N/A</v>
      </c>
    </row>
    <row r="1967" spans="1:4" x14ac:dyDescent="0.25">
      <c r="A1967">
        <v>982.5</v>
      </c>
      <c r="B1967" t="str">
        <f>IF(A1967&lt;='First Approx.'!$D$20,A1967,"")</f>
        <v/>
      </c>
      <c r="C1967" s="1" t="e">
        <f>IF(B1967="",#N/A,0.5*(SIN(RADIANS(A1967*'First Approx.'!$D$18))+SIN(RADIANS(A1967*'First Approx.'!$D$19))))</f>
        <v>#N/A</v>
      </c>
      <c r="D1967" s="1" t="e">
        <f>IF(B1967="",#N/A,0.5*(COS(RADIANS(A1967*'First Approx.'!$D$18))+COS(RADIANS(A1967*'First Approx.'!$D$19))))</f>
        <v>#N/A</v>
      </c>
    </row>
    <row r="1968" spans="1:4" x14ac:dyDescent="0.25">
      <c r="A1968">
        <v>983</v>
      </c>
      <c r="B1968" t="str">
        <f>IF(A1968&lt;='First Approx.'!$D$20,A1968,"")</f>
        <v/>
      </c>
      <c r="C1968" s="1" t="e">
        <f>IF(B1968="",#N/A,0.5*(SIN(RADIANS(A1968*'First Approx.'!$D$18))+SIN(RADIANS(A1968*'First Approx.'!$D$19))))</f>
        <v>#N/A</v>
      </c>
      <c r="D1968" s="1" t="e">
        <f>IF(B1968="",#N/A,0.5*(COS(RADIANS(A1968*'First Approx.'!$D$18))+COS(RADIANS(A1968*'First Approx.'!$D$19))))</f>
        <v>#N/A</v>
      </c>
    </row>
    <row r="1969" spans="1:4" x14ac:dyDescent="0.25">
      <c r="A1969">
        <v>983.5</v>
      </c>
      <c r="B1969" t="str">
        <f>IF(A1969&lt;='First Approx.'!$D$20,A1969,"")</f>
        <v/>
      </c>
      <c r="C1969" s="1" t="e">
        <f>IF(B1969="",#N/A,0.5*(SIN(RADIANS(A1969*'First Approx.'!$D$18))+SIN(RADIANS(A1969*'First Approx.'!$D$19))))</f>
        <v>#N/A</v>
      </c>
      <c r="D1969" s="1" t="e">
        <f>IF(B1969="",#N/A,0.5*(COS(RADIANS(A1969*'First Approx.'!$D$18))+COS(RADIANS(A1969*'First Approx.'!$D$19))))</f>
        <v>#N/A</v>
      </c>
    </row>
    <row r="1970" spans="1:4" x14ac:dyDescent="0.25">
      <c r="A1970">
        <v>984</v>
      </c>
      <c r="B1970" t="str">
        <f>IF(A1970&lt;='First Approx.'!$D$20,A1970,"")</f>
        <v/>
      </c>
      <c r="C1970" s="1" t="e">
        <f>IF(B1970="",#N/A,0.5*(SIN(RADIANS(A1970*'First Approx.'!$D$18))+SIN(RADIANS(A1970*'First Approx.'!$D$19))))</f>
        <v>#N/A</v>
      </c>
      <c r="D1970" s="1" t="e">
        <f>IF(B1970="",#N/A,0.5*(COS(RADIANS(A1970*'First Approx.'!$D$18))+COS(RADIANS(A1970*'First Approx.'!$D$19))))</f>
        <v>#N/A</v>
      </c>
    </row>
    <row r="1971" spans="1:4" x14ac:dyDescent="0.25">
      <c r="A1971">
        <v>984.5</v>
      </c>
      <c r="B1971" t="str">
        <f>IF(A1971&lt;='First Approx.'!$D$20,A1971,"")</f>
        <v/>
      </c>
      <c r="C1971" s="1" t="e">
        <f>IF(B1971="",#N/A,0.5*(SIN(RADIANS(A1971*'First Approx.'!$D$18))+SIN(RADIANS(A1971*'First Approx.'!$D$19))))</f>
        <v>#N/A</v>
      </c>
      <c r="D1971" s="1" t="e">
        <f>IF(B1971="",#N/A,0.5*(COS(RADIANS(A1971*'First Approx.'!$D$18))+COS(RADIANS(A1971*'First Approx.'!$D$19))))</f>
        <v>#N/A</v>
      </c>
    </row>
    <row r="1972" spans="1:4" x14ac:dyDescent="0.25">
      <c r="A1972">
        <v>985</v>
      </c>
      <c r="B1972" t="str">
        <f>IF(A1972&lt;='First Approx.'!$D$20,A1972,"")</f>
        <v/>
      </c>
      <c r="C1972" s="1" t="e">
        <f>IF(B1972="",#N/A,0.5*(SIN(RADIANS(A1972*'First Approx.'!$D$18))+SIN(RADIANS(A1972*'First Approx.'!$D$19))))</f>
        <v>#N/A</v>
      </c>
      <c r="D1972" s="1" t="e">
        <f>IF(B1972="",#N/A,0.5*(COS(RADIANS(A1972*'First Approx.'!$D$18))+COS(RADIANS(A1972*'First Approx.'!$D$19))))</f>
        <v>#N/A</v>
      </c>
    </row>
    <row r="1973" spans="1:4" x14ac:dyDescent="0.25">
      <c r="A1973">
        <v>985.5</v>
      </c>
      <c r="B1973" t="str">
        <f>IF(A1973&lt;='First Approx.'!$D$20,A1973,"")</f>
        <v/>
      </c>
      <c r="C1973" s="1" t="e">
        <f>IF(B1973="",#N/A,0.5*(SIN(RADIANS(A1973*'First Approx.'!$D$18))+SIN(RADIANS(A1973*'First Approx.'!$D$19))))</f>
        <v>#N/A</v>
      </c>
      <c r="D1973" s="1" t="e">
        <f>IF(B1973="",#N/A,0.5*(COS(RADIANS(A1973*'First Approx.'!$D$18))+COS(RADIANS(A1973*'First Approx.'!$D$19))))</f>
        <v>#N/A</v>
      </c>
    </row>
    <row r="1974" spans="1:4" x14ac:dyDescent="0.25">
      <c r="A1974">
        <v>986</v>
      </c>
      <c r="B1974" t="str">
        <f>IF(A1974&lt;='First Approx.'!$D$20,A1974,"")</f>
        <v/>
      </c>
      <c r="C1974" s="1" t="e">
        <f>IF(B1974="",#N/A,0.5*(SIN(RADIANS(A1974*'First Approx.'!$D$18))+SIN(RADIANS(A1974*'First Approx.'!$D$19))))</f>
        <v>#N/A</v>
      </c>
      <c r="D1974" s="1" t="e">
        <f>IF(B1974="",#N/A,0.5*(COS(RADIANS(A1974*'First Approx.'!$D$18))+COS(RADIANS(A1974*'First Approx.'!$D$19))))</f>
        <v>#N/A</v>
      </c>
    </row>
    <row r="1975" spans="1:4" x14ac:dyDescent="0.25">
      <c r="A1975">
        <v>986.5</v>
      </c>
      <c r="B1975" t="str">
        <f>IF(A1975&lt;='First Approx.'!$D$20,A1975,"")</f>
        <v/>
      </c>
      <c r="C1975" s="1" t="e">
        <f>IF(B1975="",#N/A,0.5*(SIN(RADIANS(A1975*'First Approx.'!$D$18))+SIN(RADIANS(A1975*'First Approx.'!$D$19))))</f>
        <v>#N/A</v>
      </c>
      <c r="D1975" s="1" t="e">
        <f>IF(B1975="",#N/A,0.5*(COS(RADIANS(A1975*'First Approx.'!$D$18))+COS(RADIANS(A1975*'First Approx.'!$D$19))))</f>
        <v>#N/A</v>
      </c>
    </row>
    <row r="1976" spans="1:4" x14ac:dyDescent="0.25">
      <c r="A1976">
        <v>987</v>
      </c>
      <c r="B1976" t="str">
        <f>IF(A1976&lt;='First Approx.'!$D$20,A1976,"")</f>
        <v/>
      </c>
      <c r="C1976" s="1" t="e">
        <f>IF(B1976="",#N/A,0.5*(SIN(RADIANS(A1976*'First Approx.'!$D$18))+SIN(RADIANS(A1976*'First Approx.'!$D$19))))</f>
        <v>#N/A</v>
      </c>
      <c r="D1976" s="1" t="e">
        <f>IF(B1976="",#N/A,0.5*(COS(RADIANS(A1976*'First Approx.'!$D$18))+COS(RADIANS(A1976*'First Approx.'!$D$19))))</f>
        <v>#N/A</v>
      </c>
    </row>
    <row r="1977" spans="1:4" x14ac:dyDescent="0.25">
      <c r="A1977">
        <v>987.5</v>
      </c>
      <c r="B1977" t="str">
        <f>IF(A1977&lt;='First Approx.'!$D$20,A1977,"")</f>
        <v/>
      </c>
      <c r="C1977" s="1" t="e">
        <f>IF(B1977="",#N/A,0.5*(SIN(RADIANS(A1977*'First Approx.'!$D$18))+SIN(RADIANS(A1977*'First Approx.'!$D$19))))</f>
        <v>#N/A</v>
      </c>
      <c r="D1977" s="1" t="e">
        <f>IF(B1977="",#N/A,0.5*(COS(RADIANS(A1977*'First Approx.'!$D$18))+COS(RADIANS(A1977*'First Approx.'!$D$19))))</f>
        <v>#N/A</v>
      </c>
    </row>
    <row r="1978" spans="1:4" x14ac:dyDescent="0.25">
      <c r="A1978">
        <v>988</v>
      </c>
      <c r="B1978" t="str">
        <f>IF(A1978&lt;='First Approx.'!$D$20,A1978,"")</f>
        <v/>
      </c>
      <c r="C1978" s="1" t="e">
        <f>IF(B1978="",#N/A,0.5*(SIN(RADIANS(A1978*'First Approx.'!$D$18))+SIN(RADIANS(A1978*'First Approx.'!$D$19))))</f>
        <v>#N/A</v>
      </c>
      <c r="D1978" s="1" t="e">
        <f>IF(B1978="",#N/A,0.5*(COS(RADIANS(A1978*'First Approx.'!$D$18))+COS(RADIANS(A1978*'First Approx.'!$D$19))))</f>
        <v>#N/A</v>
      </c>
    </row>
    <row r="1979" spans="1:4" x14ac:dyDescent="0.25">
      <c r="A1979">
        <v>988.5</v>
      </c>
      <c r="B1979" t="str">
        <f>IF(A1979&lt;='First Approx.'!$D$20,A1979,"")</f>
        <v/>
      </c>
      <c r="C1979" s="1" t="e">
        <f>IF(B1979="",#N/A,0.5*(SIN(RADIANS(A1979*'First Approx.'!$D$18))+SIN(RADIANS(A1979*'First Approx.'!$D$19))))</f>
        <v>#N/A</v>
      </c>
      <c r="D1979" s="1" t="e">
        <f>IF(B1979="",#N/A,0.5*(COS(RADIANS(A1979*'First Approx.'!$D$18))+COS(RADIANS(A1979*'First Approx.'!$D$19))))</f>
        <v>#N/A</v>
      </c>
    </row>
    <row r="1980" spans="1:4" x14ac:dyDescent="0.25">
      <c r="A1980">
        <v>989</v>
      </c>
      <c r="B1980" t="str">
        <f>IF(A1980&lt;='First Approx.'!$D$20,A1980,"")</f>
        <v/>
      </c>
      <c r="C1980" s="1" t="e">
        <f>IF(B1980="",#N/A,0.5*(SIN(RADIANS(A1980*'First Approx.'!$D$18))+SIN(RADIANS(A1980*'First Approx.'!$D$19))))</f>
        <v>#N/A</v>
      </c>
      <c r="D1980" s="1" t="e">
        <f>IF(B1980="",#N/A,0.5*(COS(RADIANS(A1980*'First Approx.'!$D$18))+COS(RADIANS(A1980*'First Approx.'!$D$19))))</f>
        <v>#N/A</v>
      </c>
    </row>
    <row r="1981" spans="1:4" x14ac:dyDescent="0.25">
      <c r="A1981">
        <v>989.5</v>
      </c>
      <c r="B1981" t="str">
        <f>IF(A1981&lt;='First Approx.'!$D$20,A1981,"")</f>
        <v/>
      </c>
      <c r="C1981" s="1" t="e">
        <f>IF(B1981="",#N/A,0.5*(SIN(RADIANS(A1981*'First Approx.'!$D$18))+SIN(RADIANS(A1981*'First Approx.'!$D$19))))</f>
        <v>#N/A</v>
      </c>
      <c r="D1981" s="1" t="e">
        <f>IF(B1981="",#N/A,0.5*(COS(RADIANS(A1981*'First Approx.'!$D$18))+COS(RADIANS(A1981*'First Approx.'!$D$19))))</f>
        <v>#N/A</v>
      </c>
    </row>
    <row r="1982" spans="1:4" x14ac:dyDescent="0.25">
      <c r="A1982">
        <v>990</v>
      </c>
      <c r="B1982" t="str">
        <f>IF(A1982&lt;='First Approx.'!$D$20,A1982,"")</f>
        <v/>
      </c>
      <c r="C1982" s="1" t="e">
        <f>IF(B1982="",#N/A,0.5*(SIN(RADIANS(A1982*'First Approx.'!$D$18))+SIN(RADIANS(A1982*'First Approx.'!$D$19))))</f>
        <v>#N/A</v>
      </c>
      <c r="D1982" s="1" t="e">
        <f>IF(B1982="",#N/A,0.5*(COS(RADIANS(A1982*'First Approx.'!$D$18))+COS(RADIANS(A1982*'First Approx.'!$D$19))))</f>
        <v>#N/A</v>
      </c>
    </row>
    <row r="1983" spans="1:4" x14ac:dyDescent="0.25">
      <c r="A1983">
        <v>990.5</v>
      </c>
      <c r="B1983" t="str">
        <f>IF(A1983&lt;='First Approx.'!$D$20,A1983,"")</f>
        <v/>
      </c>
      <c r="C1983" s="1" t="e">
        <f>IF(B1983="",#N/A,0.5*(SIN(RADIANS(A1983*'First Approx.'!$D$18))+SIN(RADIANS(A1983*'First Approx.'!$D$19))))</f>
        <v>#N/A</v>
      </c>
      <c r="D1983" s="1" t="e">
        <f>IF(B1983="",#N/A,0.5*(COS(RADIANS(A1983*'First Approx.'!$D$18))+COS(RADIANS(A1983*'First Approx.'!$D$19))))</f>
        <v>#N/A</v>
      </c>
    </row>
    <row r="1984" spans="1:4" x14ac:dyDescent="0.25">
      <c r="A1984">
        <v>991</v>
      </c>
      <c r="B1984" t="str">
        <f>IF(A1984&lt;='First Approx.'!$D$20,A1984,"")</f>
        <v/>
      </c>
      <c r="C1984" s="1" t="e">
        <f>IF(B1984="",#N/A,0.5*(SIN(RADIANS(A1984*'First Approx.'!$D$18))+SIN(RADIANS(A1984*'First Approx.'!$D$19))))</f>
        <v>#N/A</v>
      </c>
      <c r="D1984" s="1" t="e">
        <f>IF(B1984="",#N/A,0.5*(COS(RADIANS(A1984*'First Approx.'!$D$18))+COS(RADIANS(A1984*'First Approx.'!$D$19))))</f>
        <v>#N/A</v>
      </c>
    </row>
    <row r="1985" spans="1:4" x14ac:dyDescent="0.25">
      <c r="A1985">
        <v>991.5</v>
      </c>
      <c r="B1985" t="str">
        <f>IF(A1985&lt;='First Approx.'!$D$20,A1985,"")</f>
        <v/>
      </c>
      <c r="C1985" s="1" t="e">
        <f>IF(B1985="",#N/A,0.5*(SIN(RADIANS(A1985*'First Approx.'!$D$18))+SIN(RADIANS(A1985*'First Approx.'!$D$19))))</f>
        <v>#N/A</v>
      </c>
      <c r="D1985" s="1" t="e">
        <f>IF(B1985="",#N/A,0.5*(COS(RADIANS(A1985*'First Approx.'!$D$18))+COS(RADIANS(A1985*'First Approx.'!$D$19))))</f>
        <v>#N/A</v>
      </c>
    </row>
    <row r="1986" spans="1:4" x14ac:dyDescent="0.25">
      <c r="A1986">
        <v>992</v>
      </c>
      <c r="B1986" t="str">
        <f>IF(A1986&lt;='First Approx.'!$D$20,A1986,"")</f>
        <v/>
      </c>
      <c r="C1986" s="1" t="e">
        <f>IF(B1986="",#N/A,0.5*(SIN(RADIANS(A1986*'First Approx.'!$D$18))+SIN(RADIANS(A1986*'First Approx.'!$D$19))))</f>
        <v>#N/A</v>
      </c>
      <c r="D1986" s="1" t="e">
        <f>IF(B1986="",#N/A,0.5*(COS(RADIANS(A1986*'First Approx.'!$D$18))+COS(RADIANS(A1986*'First Approx.'!$D$19))))</f>
        <v>#N/A</v>
      </c>
    </row>
    <row r="1987" spans="1:4" x14ac:dyDescent="0.25">
      <c r="A1987">
        <v>992.5</v>
      </c>
      <c r="B1987" t="str">
        <f>IF(A1987&lt;='First Approx.'!$D$20,A1987,"")</f>
        <v/>
      </c>
      <c r="C1987" s="1" t="e">
        <f>IF(B1987="",#N/A,0.5*(SIN(RADIANS(A1987*'First Approx.'!$D$18))+SIN(RADIANS(A1987*'First Approx.'!$D$19))))</f>
        <v>#N/A</v>
      </c>
      <c r="D1987" s="1" t="e">
        <f>IF(B1987="",#N/A,0.5*(COS(RADIANS(A1987*'First Approx.'!$D$18))+COS(RADIANS(A1987*'First Approx.'!$D$19))))</f>
        <v>#N/A</v>
      </c>
    </row>
    <row r="1988" spans="1:4" x14ac:dyDescent="0.25">
      <c r="A1988">
        <v>993</v>
      </c>
      <c r="B1988" t="str">
        <f>IF(A1988&lt;='First Approx.'!$D$20,A1988,"")</f>
        <v/>
      </c>
      <c r="C1988" s="1" t="e">
        <f>IF(B1988="",#N/A,0.5*(SIN(RADIANS(A1988*'First Approx.'!$D$18))+SIN(RADIANS(A1988*'First Approx.'!$D$19))))</f>
        <v>#N/A</v>
      </c>
      <c r="D1988" s="1" t="e">
        <f>IF(B1988="",#N/A,0.5*(COS(RADIANS(A1988*'First Approx.'!$D$18))+COS(RADIANS(A1988*'First Approx.'!$D$19))))</f>
        <v>#N/A</v>
      </c>
    </row>
    <row r="1989" spans="1:4" x14ac:dyDescent="0.25">
      <c r="A1989">
        <v>993.5</v>
      </c>
      <c r="B1989" t="str">
        <f>IF(A1989&lt;='First Approx.'!$D$20,A1989,"")</f>
        <v/>
      </c>
      <c r="C1989" s="1" t="e">
        <f>IF(B1989="",#N/A,0.5*(SIN(RADIANS(A1989*'First Approx.'!$D$18))+SIN(RADIANS(A1989*'First Approx.'!$D$19))))</f>
        <v>#N/A</v>
      </c>
      <c r="D1989" s="1" t="e">
        <f>IF(B1989="",#N/A,0.5*(COS(RADIANS(A1989*'First Approx.'!$D$18))+COS(RADIANS(A1989*'First Approx.'!$D$19))))</f>
        <v>#N/A</v>
      </c>
    </row>
    <row r="1990" spans="1:4" x14ac:dyDescent="0.25">
      <c r="A1990">
        <v>994</v>
      </c>
      <c r="B1990" t="str">
        <f>IF(A1990&lt;='First Approx.'!$D$20,A1990,"")</f>
        <v/>
      </c>
      <c r="C1990" s="1" t="e">
        <f>IF(B1990="",#N/A,0.5*(SIN(RADIANS(A1990*'First Approx.'!$D$18))+SIN(RADIANS(A1990*'First Approx.'!$D$19))))</f>
        <v>#N/A</v>
      </c>
      <c r="D1990" s="1" t="e">
        <f>IF(B1990="",#N/A,0.5*(COS(RADIANS(A1990*'First Approx.'!$D$18))+COS(RADIANS(A1990*'First Approx.'!$D$19))))</f>
        <v>#N/A</v>
      </c>
    </row>
    <row r="1991" spans="1:4" x14ac:dyDescent="0.25">
      <c r="A1991">
        <v>994.5</v>
      </c>
      <c r="B1991" t="str">
        <f>IF(A1991&lt;='First Approx.'!$D$20,A1991,"")</f>
        <v/>
      </c>
      <c r="C1991" s="1" t="e">
        <f>IF(B1991="",#N/A,0.5*(SIN(RADIANS(A1991*'First Approx.'!$D$18))+SIN(RADIANS(A1991*'First Approx.'!$D$19))))</f>
        <v>#N/A</v>
      </c>
      <c r="D1991" s="1" t="e">
        <f>IF(B1991="",#N/A,0.5*(COS(RADIANS(A1991*'First Approx.'!$D$18))+COS(RADIANS(A1991*'First Approx.'!$D$19))))</f>
        <v>#N/A</v>
      </c>
    </row>
    <row r="1992" spans="1:4" x14ac:dyDescent="0.25">
      <c r="A1992">
        <v>995</v>
      </c>
      <c r="B1992" t="str">
        <f>IF(A1992&lt;='First Approx.'!$D$20,A1992,"")</f>
        <v/>
      </c>
      <c r="C1992" s="1" t="e">
        <f>IF(B1992="",#N/A,0.5*(SIN(RADIANS(A1992*'First Approx.'!$D$18))+SIN(RADIANS(A1992*'First Approx.'!$D$19))))</f>
        <v>#N/A</v>
      </c>
      <c r="D1992" s="1" t="e">
        <f>IF(B1992="",#N/A,0.5*(COS(RADIANS(A1992*'First Approx.'!$D$18))+COS(RADIANS(A1992*'First Approx.'!$D$19))))</f>
        <v>#N/A</v>
      </c>
    </row>
    <row r="1993" spans="1:4" x14ac:dyDescent="0.25">
      <c r="A1993">
        <v>995.5</v>
      </c>
      <c r="B1993" t="str">
        <f>IF(A1993&lt;='First Approx.'!$D$20,A1993,"")</f>
        <v/>
      </c>
      <c r="C1993" s="1" t="e">
        <f>IF(B1993="",#N/A,0.5*(SIN(RADIANS(A1993*'First Approx.'!$D$18))+SIN(RADIANS(A1993*'First Approx.'!$D$19))))</f>
        <v>#N/A</v>
      </c>
      <c r="D1993" s="1" t="e">
        <f>IF(B1993="",#N/A,0.5*(COS(RADIANS(A1993*'First Approx.'!$D$18))+COS(RADIANS(A1993*'First Approx.'!$D$19))))</f>
        <v>#N/A</v>
      </c>
    </row>
    <row r="1994" spans="1:4" x14ac:dyDescent="0.25">
      <c r="A1994">
        <v>996</v>
      </c>
      <c r="B1994" t="str">
        <f>IF(A1994&lt;='First Approx.'!$D$20,A1994,"")</f>
        <v/>
      </c>
      <c r="C1994" s="1" t="e">
        <f>IF(B1994="",#N/A,0.5*(SIN(RADIANS(A1994*'First Approx.'!$D$18))+SIN(RADIANS(A1994*'First Approx.'!$D$19))))</f>
        <v>#N/A</v>
      </c>
      <c r="D1994" s="1" t="e">
        <f>IF(B1994="",#N/A,0.5*(COS(RADIANS(A1994*'First Approx.'!$D$18))+COS(RADIANS(A1994*'First Approx.'!$D$19))))</f>
        <v>#N/A</v>
      </c>
    </row>
    <row r="1995" spans="1:4" x14ac:dyDescent="0.25">
      <c r="A1995">
        <v>996.5</v>
      </c>
      <c r="B1995" t="str">
        <f>IF(A1995&lt;='First Approx.'!$D$20,A1995,"")</f>
        <v/>
      </c>
      <c r="C1995" s="1" t="e">
        <f>IF(B1995="",#N/A,0.5*(SIN(RADIANS(A1995*'First Approx.'!$D$18))+SIN(RADIANS(A1995*'First Approx.'!$D$19))))</f>
        <v>#N/A</v>
      </c>
      <c r="D1995" s="1" t="e">
        <f>IF(B1995="",#N/A,0.5*(COS(RADIANS(A1995*'First Approx.'!$D$18))+COS(RADIANS(A1995*'First Approx.'!$D$19))))</f>
        <v>#N/A</v>
      </c>
    </row>
    <row r="1996" spans="1:4" x14ac:dyDescent="0.25">
      <c r="A1996">
        <v>997</v>
      </c>
      <c r="B1996" t="str">
        <f>IF(A1996&lt;='First Approx.'!$D$20,A1996,"")</f>
        <v/>
      </c>
      <c r="C1996" s="1" t="e">
        <f>IF(B1996="",#N/A,0.5*(SIN(RADIANS(A1996*'First Approx.'!$D$18))+SIN(RADIANS(A1996*'First Approx.'!$D$19))))</f>
        <v>#N/A</v>
      </c>
      <c r="D1996" s="1" t="e">
        <f>IF(B1996="",#N/A,0.5*(COS(RADIANS(A1996*'First Approx.'!$D$18))+COS(RADIANS(A1996*'First Approx.'!$D$19))))</f>
        <v>#N/A</v>
      </c>
    </row>
    <row r="1997" spans="1:4" x14ac:dyDescent="0.25">
      <c r="A1997">
        <v>997.5</v>
      </c>
      <c r="B1997" t="str">
        <f>IF(A1997&lt;='First Approx.'!$D$20,A1997,"")</f>
        <v/>
      </c>
      <c r="C1997" s="1" t="e">
        <f>IF(B1997="",#N/A,0.5*(SIN(RADIANS(A1997*'First Approx.'!$D$18))+SIN(RADIANS(A1997*'First Approx.'!$D$19))))</f>
        <v>#N/A</v>
      </c>
      <c r="D1997" s="1" t="e">
        <f>IF(B1997="",#N/A,0.5*(COS(RADIANS(A1997*'First Approx.'!$D$18))+COS(RADIANS(A1997*'First Approx.'!$D$19))))</f>
        <v>#N/A</v>
      </c>
    </row>
    <row r="1998" spans="1:4" x14ac:dyDescent="0.25">
      <c r="A1998">
        <v>998</v>
      </c>
      <c r="B1998" t="str">
        <f>IF(A1998&lt;='First Approx.'!$D$20,A1998,"")</f>
        <v/>
      </c>
      <c r="C1998" s="1" t="e">
        <f>IF(B1998="",#N/A,0.5*(SIN(RADIANS(A1998*'First Approx.'!$D$18))+SIN(RADIANS(A1998*'First Approx.'!$D$19))))</f>
        <v>#N/A</v>
      </c>
      <c r="D1998" s="1" t="e">
        <f>IF(B1998="",#N/A,0.5*(COS(RADIANS(A1998*'First Approx.'!$D$18))+COS(RADIANS(A1998*'First Approx.'!$D$19))))</f>
        <v>#N/A</v>
      </c>
    </row>
    <row r="1999" spans="1:4" x14ac:dyDescent="0.25">
      <c r="A1999">
        <v>998.5</v>
      </c>
      <c r="B1999" t="str">
        <f>IF(A1999&lt;='First Approx.'!$D$20,A1999,"")</f>
        <v/>
      </c>
      <c r="C1999" s="1" t="e">
        <f>IF(B1999="",#N/A,0.5*(SIN(RADIANS(A1999*'First Approx.'!$D$18))+SIN(RADIANS(A1999*'First Approx.'!$D$19))))</f>
        <v>#N/A</v>
      </c>
      <c r="D1999" s="1" t="e">
        <f>IF(B1999="",#N/A,0.5*(COS(RADIANS(A1999*'First Approx.'!$D$18))+COS(RADIANS(A1999*'First Approx.'!$D$19))))</f>
        <v>#N/A</v>
      </c>
    </row>
    <row r="2000" spans="1:4" x14ac:dyDescent="0.25">
      <c r="A2000">
        <v>999</v>
      </c>
      <c r="B2000" t="str">
        <f>IF(A2000&lt;='First Approx.'!$D$20,A2000,"")</f>
        <v/>
      </c>
      <c r="C2000" s="1" t="e">
        <f>IF(B2000="",#N/A,0.5*(SIN(RADIANS(A2000*'First Approx.'!$D$18))+SIN(RADIANS(A2000*'First Approx.'!$D$19))))</f>
        <v>#N/A</v>
      </c>
      <c r="D2000" s="1" t="e">
        <f>IF(B2000="",#N/A,0.5*(COS(RADIANS(A2000*'First Approx.'!$D$18))+COS(RADIANS(A2000*'First Approx.'!$D$19))))</f>
        <v>#N/A</v>
      </c>
    </row>
    <row r="2001" spans="1:4" x14ac:dyDescent="0.25">
      <c r="A2001">
        <v>999.5</v>
      </c>
      <c r="B2001" t="str">
        <f>IF(A2001&lt;='First Approx.'!$D$20,A2001,"")</f>
        <v/>
      </c>
      <c r="C2001" s="1" t="e">
        <f>IF(B2001="",#N/A,0.5*(SIN(RADIANS(A2001*'First Approx.'!$D$18))+SIN(RADIANS(A2001*'First Approx.'!$D$19))))</f>
        <v>#N/A</v>
      </c>
      <c r="D2001" s="1" t="e">
        <f>IF(B2001="",#N/A,0.5*(COS(RADIANS(A2001*'First Approx.'!$D$18))+COS(RADIANS(A2001*'First Approx.'!$D$19))))</f>
        <v>#N/A</v>
      </c>
    </row>
    <row r="2002" spans="1:4" x14ac:dyDescent="0.25">
      <c r="A2002">
        <v>1000</v>
      </c>
      <c r="B2002" t="str">
        <f>IF(A2002&lt;='First Approx.'!$D$20,A2002,"")</f>
        <v/>
      </c>
      <c r="C2002" s="1" t="e">
        <f>IF(B2002="",#N/A,0.5*(SIN(RADIANS(A2002*'First Approx.'!$D$18))+SIN(RADIANS(A2002*'First Approx.'!$D$19))))</f>
        <v>#N/A</v>
      </c>
      <c r="D2002" s="1" t="e">
        <f>IF(B2002="",#N/A,0.5*(COS(RADIANS(A2002*'First Approx.'!$D$18))+COS(RADIANS(A2002*'First Approx.'!$D$19))))</f>
        <v>#N/A</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Intro</vt:lpstr>
      <vt:lpstr>Single Prism</vt:lpstr>
      <vt:lpstr>First Approx.</vt:lpstr>
      <vt:lpstr>Second Approx.</vt:lpstr>
      <vt:lpstr>Third Approx.</vt:lpstr>
      <vt:lpstr>Raster Scans</vt:lpstr>
      <vt:lpstr>Raster Data</vt:lpstr>
      <vt:lpstr>Data Single Prism</vt:lpstr>
      <vt:lpstr>Data 1st Approx.</vt:lpstr>
      <vt:lpstr>Data 2nd Approx.</vt:lpstr>
      <vt:lpstr>Data 3rd Approx.</vt:lpstr>
      <vt:lpstr>Prisms</vt:lpstr>
      <vt:lpstr>N-BK7</vt:lpstr>
      <vt:lpstr>Test</vt:lpstr>
      <vt:lpstr>Prism_Name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Oszust</dc:creator>
  <cp:lastModifiedBy>Robert Oszust</cp:lastModifiedBy>
  <dcterms:created xsi:type="dcterms:W3CDTF">2017-01-31T21:48:38Z</dcterms:created>
  <dcterms:modified xsi:type="dcterms:W3CDTF">2020-08-11T20:49:39Z</dcterms:modified>
</cp:coreProperties>
</file>